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Detail" sheetId="345" r:id="rId22"/>
    <sheet name="ZV Vykáz.-H" sheetId="410" r:id="rId23"/>
    <sheet name="ZV Vykáz.-H Detail" sheetId="377" r:id="rId24"/>
    <sheet name="CaseMix" sheetId="370" r:id="rId25"/>
    <sheet name="ALOS" sheetId="374" r:id="rId26"/>
    <sheet name="Total" sheetId="371" r:id="rId27"/>
    <sheet name="ZV Vyžád." sheetId="342" r:id="rId28"/>
    <sheet name="ZV Vyžád. Detail" sheetId="343" r:id="rId29"/>
    <sheet name="OD TISS" sheetId="372" r:id="rId30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9" hidden="1">'OD TISS'!$A$5:$N$5</definedName>
    <definedName name="_xlnm._FilterDatabase" localSheetId="26" hidden="1">Total!$A$4:$W$4</definedName>
    <definedName name="_xlnm._FilterDatabase" localSheetId="21" hidden="1">'ZV Vykáz.-A Detail'!$A$5:$P$5</definedName>
    <definedName name="_xlnm._FilterDatabase" localSheetId="23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_xlnm.Print_Area" localSheetId="25">ALOS!$A$1:$M$45</definedName>
    <definedName name="_xlnm.Print_Area" localSheetId="24">CaseMix!$A$1:$M$39</definedName>
  </definedNames>
  <calcPr calcId="145621"/>
</workbook>
</file>

<file path=xl/calcChain.xml><?xml version="1.0" encoding="utf-8"?>
<calcChain xmlns="http://schemas.openxmlformats.org/spreadsheetml/2006/main">
  <c r="V200" i="371" l="1"/>
  <c r="T200" i="371"/>
  <c r="U200" i="371" s="1"/>
  <c r="S200" i="371"/>
  <c r="R200" i="371"/>
  <c r="Q200" i="371"/>
  <c r="T199" i="371"/>
  <c r="V199" i="371" s="1"/>
  <c r="S199" i="371"/>
  <c r="R199" i="371"/>
  <c r="Q199" i="371"/>
  <c r="V198" i="371"/>
  <c r="T198" i="371"/>
  <c r="U198" i="371" s="1"/>
  <c r="S198" i="371"/>
  <c r="R198" i="371"/>
  <c r="Q198" i="371"/>
  <c r="T197" i="371"/>
  <c r="V197" i="371" s="1"/>
  <c r="S197" i="371"/>
  <c r="R197" i="371"/>
  <c r="Q197" i="371"/>
  <c r="V196" i="371"/>
  <c r="U196" i="371"/>
  <c r="T196" i="371"/>
  <c r="S196" i="371"/>
  <c r="R196" i="371"/>
  <c r="Q196" i="371"/>
  <c r="T195" i="371"/>
  <c r="V195" i="371" s="1"/>
  <c r="S195" i="371"/>
  <c r="R195" i="371"/>
  <c r="Q195" i="371"/>
  <c r="V194" i="371"/>
  <c r="U194" i="371"/>
  <c r="T194" i="371"/>
  <c r="S194" i="371"/>
  <c r="R194" i="371"/>
  <c r="Q194" i="371"/>
  <c r="T193" i="371"/>
  <c r="V193" i="371" s="1"/>
  <c r="S193" i="371"/>
  <c r="R193" i="371"/>
  <c r="Q193" i="371"/>
  <c r="V192" i="371"/>
  <c r="U192" i="371"/>
  <c r="T192" i="371"/>
  <c r="S192" i="371"/>
  <c r="R192" i="371"/>
  <c r="Q192" i="371"/>
  <c r="T191" i="371"/>
  <c r="V191" i="371" s="1"/>
  <c r="S191" i="371"/>
  <c r="R191" i="371"/>
  <c r="Q191" i="371"/>
  <c r="V190" i="371"/>
  <c r="U190" i="371"/>
  <c r="T190" i="371"/>
  <c r="S190" i="371"/>
  <c r="R190" i="371"/>
  <c r="Q190" i="371"/>
  <c r="V189" i="371"/>
  <c r="U189" i="371"/>
  <c r="T189" i="371"/>
  <c r="S189" i="371"/>
  <c r="R189" i="371"/>
  <c r="Q189" i="371"/>
  <c r="V188" i="371"/>
  <c r="U188" i="371"/>
  <c r="T188" i="371"/>
  <c r="S188" i="371"/>
  <c r="R188" i="371"/>
  <c r="Q188" i="371"/>
  <c r="T187" i="371"/>
  <c r="V187" i="371" s="1"/>
  <c r="S187" i="371"/>
  <c r="R187" i="371"/>
  <c r="Q187" i="371"/>
  <c r="V186" i="371"/>
  <c r="T186" i="371"/>
  <c r="U186" i="371" s="1"/>
  <c r="S186" i="371"/>
  <c r="R186" i="371"/>
  <c r="Q186" i="371"/>
  <c r="T185" i="371"/>
  <c r="V185" i="371" s="1"/>
  <c r="S185" i="371"/>
  <c r="R185" i="371"/>
  <c r="Q185" i="371"/>
  <c r="V184" i="371"/>
  <c r="U184" i="371"/>
  <c r="T184" i="371"/>
  <c r="S184" i="371"/>
  <c r="R184" i="371"/>
  <c r="Q184" i="371"/>
  <c r="V183" i="371"/>
  <c r="U183" i="371"/>
  <c r="T183" i="371"/>
  <c r="S183" i="371"/>
  <c r="R183" i="371"/>
  <c r="Q183" i="371"/>
  <c r="V182" i="371"/>
  <c r="U182" i="371"/>
  <c r="T182" i="371"/>
  <c r="S182" i="371"/>
  <c r="R182" i="371"/>
  <c r="Q182" i="371"/>
  <c r="T181" i="371"/>
  <c r="V181" i="371" s="1"/>
  <c r="S181" i="371"/>
  <c r="R181" i="371"/>
  <c r="Q181" i="371"/>
  <c r="V180" i="371"/>
  <c r="U180" i="371"/>
  <c r="T180" i="371"/>
  <c r="S180" i="371"/>
  <c r="R180" i="371"/>
  <c r="Q180" i="371"/>
  <c r="T179" i="371"/>
  <c r="V179" i="371" s="1"/>
  <c r="S179" i="371"/>
  <c r="R179" i="371"/>
  <c r="Q179" i="371"/>
  <c r="V178" i="371"/>
  <c r="U178" i="371"/>
  <c r="T178" i="371"/>
  <c r="S178" i="371"/>
  <c r="R178" i="371"/>
  <c r="Q178" i="371"/>
  <c r="T177" i="371"/>
  <c r="V177" i="371" s="1"/>
  <c r="S177" i="371"/>
  <c r="R177" i="371"/>
  <c r="Q177" i="371"/>
  <c r="V176" i="371"/>
  <c r="U176" i="371"/>
  <c r="T176" i="371"/>
  <c r="S176" i="371"/>
  <c r="R176" i="371"/>
  <c r="Q176" i="371"/>
  <c r="T175" i="371"/>
  <c r="V175" i="371" s="1"/>
  <c r="S175" i="371"/>
  <c r="R175" i="371"/>
  <c r="Q175" i="371"/>
  <c r="V174" i="371"/>
  <c r="U174" i="371"/>
  <c r="T174" i="371"/>
  <c r="S174" i="371"/>
  <c r="R174" i="371"/>
  <c r="Q174" i="371"/>
  <c r="T173" i="371"/>
  <c r="V173" i="371" s="1"/>
  <c r="S173" i="371"/>
  <c r="R173" i="371"/>
  <c r="Q173" i="371"/>
  <c r="V172" i="371"/>
  <c r="U172" i="371"/>
  <c r="T172" i="371"/>
  <c r="S172" i="371"/>
  <c r="R172" i="371"/>
  <c r="Q172" i="371"/>
  <c r="T171" i="371"/>
  <c r="V171" i="371" s="1"/>
  <c r="S171" i="371"/>
  <c r="R171" i="371"/>
  <c r="Q171" i="371"/>
  <c r="V170" i="371"/>
  <c r="U170" i="371"/>
  <c r="T170" i="371"/>
  <c r="S170" i="371"/>
  <c r="R170" i="371"/>
  <c r="Q170" i="371"/>
  <c r="V169" i="371"/>
  <c r="U169" i="371"/>
  <c r="T169" i="371"/>
  <c r="S169" i="371"/>
  <c r="R169" i="371"/>
  <c r="Q169" i="371"/>
  <c r="V168" i="371"/>
  <c r="U168" i="371"/>
  <c r="T168" i="371"/>
  <c r="S168" i="371"/>
  <c r="R168" i="371"/>
  <c r="Q168" i="371"/>
  <c r="T167" i="371"/>
  <c r="V167" i="371" s="1"/>
  <c r="S167" i="371"/>
  <c r="R167" i="371"/>
  <c r="Q167" i="371"/>
  <c r="V166" i="371"/>
  <c r="U166" i="371"/>
  <c r="T166" i="371"/>
  <c r="S166" i="371"/>
  <c r="R166" i="371"/>
  <c r="Q166" i="371"/>
  <c r="T165" i="371"/>
  <c r="V165" i="371" s="1"/>
  <c r="S165" i="371"/>
  <c r="R165" i="371"/>
  <c r="Q165" i="371"/>
  <c r="V164" i="371"/>
  <c r="U164" i="371"/>
  <c r="T164" i="371"/>
  <c r="S164" i="371"/>
  <c r="R164" i="371"/>
  <c r="Q164" i="371"/>
  <c r="T163" i="371"/>
  <c r="V163" i="371" s="1"/>
  <c r="S163" i="371"/>
  <c r="R163" i="371"/>
  <c r="Q163" i="371"/>
  <c r="V162" i="371"/>
  <c r="U162" i="371"/>
  <c r="T162" i="371"/>
  <c r="S162" i="371"/>
  <c r="R162" i="371"/>
  <c r="Q162" i="371"/>
  <c r="V161" i="371"/>
  <c r="U161" i="371"/>
  <c r="T161" i="371"/>
  <c r="S161" i="371"/>
  <c r="R161" i="371"/>
  <c r="Q161" i="371"/>
  <c r="V160" i="371"/>
  <c r="U160" i="371"/>
  <c r="T160" i="371"/>
  <c r="S160" i="371"/>
  <c r="R160" i="371"/>
  <c r="Q160" i="371"/>
  <c r="T159" i="371"/>
  <c r="V159" i="371" s="1"/>
  <c r="S159" i="371"/>
  <c r="R159" i="371"/>
  <c r="Q159" i="371"/>
  <c r="V158" i="371"/>
  <c r="U158" i="371"/>
  <c r="T158" i="371"/>
  <c r="S158" i="371"/>
  <c r="R158" i="371"/>
  <c r="Q158" i="371"/>
  <c r="T157" i="371"/>
  <c r="V157" i="371" s="1"/>
  <c r="S157" i="371"/>
  <c r="R157" i="371"/>
  <c r="Q157" i="371"/>
  <c r="V156" i="371"/>
  <c r="U156" i="371"/>
  <c r="T156" i="371"/>
  <c r="S156" i="371"/>
  <c r="R156" i="371"/>
  <c r="Q156" i="371"/>
  <c r="T155" i="371"/>
  <c r="V155" i="371" s="1"/>
  <c r="S155" i="371"/>
  <c r="R155" i="371"/>
  <c r="Q155" i="371"/>
  <c r="V154" i="371"/>
  <c r="U154" i="371"/>
  <c r="T154" i="371"/>
  <c r="S154" i="371"/>
  <c r="R154" i="371"/>
  <c r="Q154" i="371"/>
  <c r="T153" i="371"/>
  <c r="V153" i="371" s="1"/>
  <c r="S153" i="371"/>
  <c r="R153" i="371"/>
  <c r="Q153" i="371"/>
  <c r="V152" i="371"/>
  <c r="U152" i="371"/>
  <c r="T152" i="371"/>
  <c r="S152" i="371"/>
  <c r="R152" i="371"/>
  <c r="Q152" i="371"/>
  <c r="T151" i="371"/>
  <c r="V151" i="371" s="1"/>
  <c r="S151" i="371"/>
  <c r="R151" i="371"/>
  <c r="Q151" i="371"/>
  <c r="V150" i="371"/>
  <c r="U150" i="371"/>
  <c r="T150" i="371"/>
  <c r="S150" i="371"/>
  <c r="R150" i="371"/>
  <c r="Q150" i="371"/>
  <c r="T149" i="371"/>
  <c r="V149" i="371" s="1"/>
  <c r="S149" i="371"/>
  <c r="R149" i="371"/>
  <c r="Q149" i="371"/>
  <c r="V148" i="371"/>
  <c r="U148" i="371"/>
  <c r="T148" i="371"/>
  <c r="S148" i="371"/>
  <c r="R148" i="371"/>
  <c r="Q148" i="371"/>
  <c r="V147" i="371"/>
  <c r="U147" i="371"/>
  <c r="T147" i="371"/>
  <c r="S147" i="371"/>
  <c r="R147" i="371"/>
  <c r="Q147" i="371"/>
  <c r="V146" i="371"/>
  <c r="U146" i="371"/>
  <c r="T146" i="371"/>
  <c r="S146" i="371"/>
  <c r="R146" i="371"/>
  <c r="Q146" i="371"/>
  <c r="T145" i="371"/>
  <c r="V145" i="371" s="1"/>
  <c r="S145" i="371"/>
  <c r="R145" i="371"/>
  <c r="Q145" i="371"/>
  <c r="V144" i="371"/>
  <c r="U144" i="371"/>
  <c r="T144" i="371"/>
  <c r="S144" i="371"/>
  <c r="R144" i="371"/>
  <c r="Q144" i="371"/>
  <c r="T143" i="371"/>
  <c r="V143" i="371" s="1"/>
  <c r="S143" i="371"/>
  <c r="R143" i="371"/>
  <c r="Q143" i="371"/>
  <c r="V142" i="371"/>
  <c r="U142" i="371"/>
  <c r="T142" i="371"/>
  <c r="S142" i="371"/>
  <c r="R142" i="371"/>
  <c r="Q142" i="371"/>
  <c r="T141" i="371"/>
  <c r="V141" i="371" s="1"/>
  <c r="S141" i="371"/>
  <c r="R141" i="371"/>
  <c r="Q141" i="371"/>
  <c r="V140" i="371"/>
  <c r="U140" i="371"/>
  <c r="T140" i="371"/>
  <c r="S140" i="371"/>
  <c r="R140" i="371"/>
  <c r="Q140" i="371"/>
  <c r="T139" i="371"/>
  <c r="V139" i="371" s="1"/>
  <c r="S139" i="371"/>
  <c r="R139" i="371"/>
  <c r="Q139" i="371"/>
  <c r="V138" i="371"/>
  <c r="U138" i="371"/>
  <c r="T138" i="371"/>
  <c r="S138" i="371"/>
  <c r="R138" i="371"/>
  <c r="Q138" i="371"/>
  <c r="V137" i="371"/>
  <c r="U137" i="371"/>
  <c r="T137" i="371"/>
  <c r="S137" i="371"/>
  <c r="R137" i="371"/>
  <c r="Q137" i="371"/>
  <c r="V136" i="371"/>
  <c r="U136" i="371"/>
  <c r="T136" i="371"/>
  <c r="S136" i="371"/>
  <c r="R136" i="371"/>
  <c r="Q136" i="371"/>
  <c r="T135" i="371"/>
  <c r="V135" i="371" s="1"/>
  <c r="S135" i="371"/>
  <c r="R135" i="371"/>
  <c r="Q135" i="371"/>
  <c r="V134" i="371"/>
  <c r="U134" i="371"/>
  <c r="T134" i="371"/>
  <c r="S134" i="371"/>
  <c r="R134" i="371"/>
  <c r="Q134" i="371"/>
  <c r="T133" i="371"/>
  <c r="V133" i="371" s="1"/>
  <c r="S133" i="371"/>
  <c r="R133" i="371"/>
  <c r="Q133" i="371"/>
  <c r="V132" i="371"/>
  <c r="U132" i="371"/>
  <c r="T132" i="371"/>
  <c r="S132" i="371"/>
  <c r="R132" i="371"/>
  <c r="Q132" i="371"/>
  <c r="V131" i="371"/>
  <c r="U131" i="371"/>
  <c r="T131" i="371"/>
  <c r="S131" i="371"/>
  <c r="R131" i="371"/>
  <c r="Q131" i="371"/>
  <c r="V130" i="371"/>
  <c r="U130" i="371"/>
  <c r="T130" i="371"/>
  <c r="S130" i="371"/>
  <c r="R130" i="371"/>
  <c r="Q130" i="371"/>
  <c r="T129" i="371"/>
  <c r="V129" i="371" s="1"/>
  <c r="S129" i="371"/>
  <c r="R129" i="371"/>
  <c r="Q129" i="371"/>
  <c r="V128" i="371"/>
  <c r="U128" i="371"/>
  <c r="T128" i="371"/>
  <c r="S128" i="371"/>
  <c r="R128" i="371"/>
  <c r="Q128" i="371"/>
  <c r="V127" i="371"/>
  <c r="U127" i="371"/>
  <c r="T127" i="371"/>
  <c r="S127" i="371"/>
  <c r="R127" i="371"/>
  <c r="Q127" i="371"/>
  <c r="V126" i="371"/>
  <c r="U126" i="371"/>
  <c r="T126" i="371"/>
  <c r="S126" i="371"/>
  <c r="R126" i="371"/>
  <c r="Q126" i="371"/>
  <c r="V125" i="371"/>
  <c r="U125" i="371"/>
  <c r="T125" i="371"/>
  <c r="S125" i="371"/>
  <c r="R125" i="371"/>
  <c r="Q125" i="371"/>
  <c r="V124" i="371"/>
  <c r="U124" i="371"/>
  <c r="T124" i="371"/>
  <c r="S124" i="371"/>
  <c r="R124" i="371"/>
  <c r="Q124" i="371"/>
  <c r="V123" i="371"/>
  <c r="U123" i="371"/>
  <c r="T123" i="371"/>
  <c r="S123" i="371"/>
  <c r="R123" i="371"/>
  <c r="Q123" i="371"/>
  <c r="V122" i="371"/>
  <c r="U122" i="371"/>
  <c r="T122" i="371"/>
  <c r="S122" i="371"/>
  <c r="R122" i="371"/>
  <c r="Q122" i="371"/>
  <c r="T121" i="371"/>
  <c r="V121" i="371" s="1"/>
  <c r="S121" i="371"/>
  <c r="R121" i="371"/>
  <c r="Q121" i="371"/>
  <c r="V120" i="371"/>
  <c r="U120" i="371"/>
  <c r="T120" i="371"/>
  <c r="S120" i="371"/>
  <c r="R120" i="371"/>
  <c r="Q120" i="371"/>
  <c r="T119" i="371"/>
  <c r="V119" i="371" s="1"/>
  <c r="S119" i="371"/>
  <c r="R119" i="371"/>
  <c r="Q119" i="371"/>
  <c r="V118" i="371"/>
  <c r="U118" i="371"/>
  <c r="T118" i="371"/>
  <c r="S118" i="371"/>
  <c r="R118" i="371"/>
  <c r="Q118" i="371"/>
  <c r="T117" i="371"/>
  <c r="V117" i="371" s="1"/>
  <c r="S117" i="371"/>
  <c r="R117" i="371"/>
  <c r="Q117" i="371"/>
  <c r="V116" i="371"/>
  <c r="U116" i="371"/>
  <c r="T116" i="371"/>
  <c r="S116" i="371"/>
  <c r="R116" i="371"/>
  <c r="Q116" i="371"/>
  <c r="V115" i="371"/>
  <c r="U115" i="371"/>
  <c r="T115" i="371"/>
  <c r="S115" i="371"/>
  <c r="R115" i="371"/>
  <c r="Q115" i="371"/>
  <c r="V114" i="371"/>
  <c r="U114" i="371"/>
  <c r="T114" i="371"/>
  <c r="S114" i="371"/>
  <c r="R114" i="371"/>
  <c r="Q114" i="371"/>
  <c r="V113" i="371"/>
  <c r="U113" i="371"/>
  <c r="T113" i="371"/>
  <c r="S113" i="371"/>
  <c r="R113" i="371"/>
  <c r="Q113" i="371"/>
  <c r="V112" i="371"/>
  <c r="U112" i="371"/>
  <c r="T112" i="371"/>
  <c r="S112" i="371"/>
  <c r="R112" i="371"/>
  <c r="Q112" i="371"/>
  <c r="T111" i="371"/>
  <c r="V111" i="371" s="1"/>
  <c r="S111" i="371"/>
  <c r="R111" i="371"/>
  <c r="Q111" i="371"/>
  <c r="V110" i="371"/>
  <c r="U110" i="371"/>
  <c r="T110" i="371"/>
  <c r="S110" i="371"/>
  <c r="R110" i="371"/>
  <c r="Q110" i="371"/>
  <c r="T109" i="371"/>
  <c r="V109" i="371" s="1"/>
  <c r="S109" i="371"/>
  <c r="R109" i="371"/>
  <c r="Q109" i="371"/>
  <c r="V108" i="371"/>
  <c r="U108" i="371"/>
  <c r="T108" i="371"/>
  <c r="S108" i="371"/>
  <c r="R108" i="371"/>
  <c r="Q108" i="371"/>
  <c r="T107" i="371"/>
  <c r="V107" i="371" s="1"/>
  <c r="S107" i="371"/>
  <c r="R107" i="371"/>
  <c r="Q107" i="371"/>
  <c r="V106" i="371"/>
  <c r="U106" i="371"/>
  <c r="T106" i="371"/>
  <c r="S106" i="371"/>
  <c r="R106" i="371"/>
  <c r="Q106" i="371"/>
  <c r="T105" i="371"/>
  <c r="V105" i="371" s="1"/>
  <c r="S105" i="371"/>
  <c r="R105" i="371"/>
  <c r="Q105" i="371"/>
  <c r="V104" i="371"/>
  <c r="U104" i="371"/>
  <c r="T104" i="371"/>
  <c r="S104" i="371"/>
  <c r="R104" i="371"/>
  <c r="Q104" i="371"/>
  <c r="V103" i="371"/>
  <c r="U103" i="371"/>
  <c r="T103" i="371"/>
  <c r="S103" i="371"/>
  <c r="R103" i="371"/>
  <c r="Q103" i="371"/>
  <c r="V102" i="371"/>
  <c r="U102" i="371"/>
  <c r="T102" i="371"/>
  <c r="S102" i="371"/>
  <c r="R102" i="371"/>
  <c r="Q102" i="371"/>
  <c r="T101" i="371"/>
  <c r="V101" i="371" s="1"/>
  <c r="S101" i="371"/>
  <c r="R101" i="371"/>
  <c r="Q101" i="371"/>
  <c r="V100" i="371"/>
  <c r="U100" i="371"/>
  <c r="T100" i="371"/>
  <c r="S100" i="371"/>
  <c r="R100" i="371"/>
  <c r="Q100" i="371"/>
  <c r="T99" i="371"/>
  <c r="V99" i="371" s="1"/>
  <c r="S99" i="371"/>
  <c r="R99" i="371"/>
  <c r="Q99" i="371"/>
  <c r="V98" i="371"/>
  <c r="U98" i="371"/>
  <c r="T98" i="371"/>
  <c r="S98" i="371"/>
  <c r="R98" i="371"/>
  <c r="Q98" i="371"/>
  <c r="T97" i="371"/>
  <c r="V97" i="371" s="1"/>
  <c r="S97" i="371"/>
  <c r="R97" i="371"/>
  <c r="Q97" i="371"/>
  <c r="V96" i="371"/>
  <c r="U96" i="371"/>
  <c r="T96" i="371"/>
  <c r="S96" i="371"/>
  <c r="R96" i="371"/>
  <c r="Q96" i="371"/>
  <c r="V95" i="371"/>
  <c r="U95" i="371"/>
  <c r="T95" i="371"/>
  <c r="S95" i="371"/>
  <c r="R95" i="371"/>
  <c r="Q95" i="371"/>
  <c r="V94" i="371"/>
  <c r="U94" i="371"/>
  <c r="T94" i="371"/>
  <c r="S94" i="371"/>
  <c r="R94" i="371"/>
  <c r="Q94" i="371"/>
  <c r="T93" i="371"/>
  <c r="V93" i="371" s="1"/>
  <c r="S93" i="371"/>
  <c r="R93" i="371"/>
  <c r="Q93" i="371"/>
  <c r="V92" i="371"/>
  <c r="U92" i="371"/>
  <c r="T92" i="371"/>
  <c r="S92" i="371"/>
  <c r="R92" i="371"/>
  <c r="Q92" i="371"/>
  <c r="T91" i="371"/>
  <c r="V91" i="371" s="1"/>
  <c r="S91" i="371"/>
  <c r="R91" i="371"/>
  <c r="Q91" i="371"/>
  <c r="V90" i="371"/>
  <c r="U90" i="371"/>
  <c r="T90" i="371"/>
  <c r="S90" i="371"/>
  <c r="R90" i="371"/>
  <c r="Q90" i="371"/>
  <c r="V89" i="371"/>
  <c r="U89" i="371"/>
  <c r="T89" i="371"/>
  <c r="S89" i="371"/>
  <c r="R89" i="371"/>
  <c r="Q89" i="371"/>
  <c r="V88" i="371"/>
  <c r="U88" i="371"/>
  <c r="T88" i="371"/>
  <c r="S88" i="371"/>
  <c r="R88" i="371"/>
  <c r="Q88" i="371"/>
  <c r="T87" i="371"/>
  <c r="V87" i="371" s="1"/>
  <c r="S87" i="371"/>
  <c r="R87" i="371"/>
  <c r="Q87" i="371"/>
  <c r="V86" i="371"/>
  <c r="U86" i="371"/>
  <c r="T86" i="371"/>
  <c r="S86" i="371"/>
  <c r="R86" i="371"/>
  <c r="Q86" i="371"/>
  <c r="T85" i="371"/>
  <c r="V85" i="371" s="1"/>
  <c r="S85" i="371"/>
  <c r="R85" i="371"/>
  <c r="Q85" i="371"/>
  <c r="V84" i="371"/>
  <c r="U84" i="371"/>
  <c r="T84" i="371"/>
  <c r="S84" i="371"/>
  <c r="R84" i="371"/>
  <c r="Q84" i="371"/>
  <c r="T83" i="371"/>
  <c r="V83" i="371" s="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T79" i="371"/>
  <c r="V79" i="371" s="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T75" i="371"/>
  <c r="V75" i="371" s="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V70" i="371"/>
  <c r="U70" i="371"/>
  <c r="T70" i="371"/>
  <c r="S70" i="371"/>
  <c r="R70" i="371"/>
  <c r="Q70" i="371"/>
  <c r="T69" i="371"/>
  <c r="V69" i="371" s="1"/>
  <c r="S69" i="371"/>
  <c r="R69" i="371"/>
  <c r="Q69" i="371"/>
  <c r="V68" i="371"/>
  <c r="U68" i="371"/>
  <c r="T68" i="371"/>
  <c r="S68" i="37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T32" i="371"/>
  <c r="U32" i="371" s="1"/>
  <c r="S32" i="371"/>
  <c r="R32" i="371"/>
  <c r="Q32" i="371"/>
  <c r="T31" i="371"/>
  <c r="V31" i="371" s="1"/>
  <c r="S31" i="371"/>
  <c r="R31" i="371"/>
  <c r="Q31" i="371"/>
  <c r="V30" i="371"/>
  <c r="T30" i="371"/>
  <c r="U30" i="371" s="1"/>
  <c r="S30" i="371"/>
  <c r="R30" i="371"/>
  <c r="Q30" i="371"/>
  <c r="T29" i="371"/>
  <c r="V29" i="371" s="1"/>
  <c r="S29" i="371"/>
  <c r="R29" i="371"/>
  <c r="Q29" i="371"/>
  <c r="V28" i="371"/>
  <c r="T28" i="371"/>
  <c r="U28" i="371" s="1"/>
  <c r="S28" i="371"/>
  <c r="R28" i="371"/>
  <c r="Q28" i="371"/>
  <c r="T27" i="371"/>
  <c r="V27" i="371" s="1"/>
  <c r="S27" i="371"/>
  <c r="R27" i="371"/>
  <c r="Q27" i="371"/>
  <c r="V26" i="371"/>
  <c r="T26" i="371"/>
  <c r="U26" i="371" s="1"/>
  <c r="S26" i="371"/>
  <c r="R26" i="371"/>
  <c r="Q26" i="371"/>
  <c r="V25" i="371"/>
  <c r="U25" i="371"/>
  <c r="T25" i="371"/>
  <c r="S25" i="371"/>
  <c r="R25" i="371"/>
  <c r="Q25" i="371"/>
  <c r="V24" i="371"/>
  <c r="T24" i="371"/>
  <c r="U24" i="371" s="1"/>
  <c r="S24" i="371"/>
  <c r="R24" i="371"/>
  <c r="Q24" i="371"/>
  <c r="T23" i="371"/>
  <c r="V23" i="371" s="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T20" i="371"/>
  <c r="U20" i="371" s="1"/>
  <c r="S20" i="371"/>
  <c r="R20" i="371"/>
  <c r="Q20" i="371"/>
  <c r="T19" i="371"/>
  <c r="V19" i="371" s="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T14" i="371"/>
  <c r="U14" i="371" s="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T11" i="371"/>
  <c r="U11" i="371" s="1"/>
  <c r="S11" i="371"/>
  <c r="R11" i="371"/>
  <c r="Q11" i="371"/>
  <c r="V10" i="371"/>
  <c r="U10" i="371"/>
  <c r="T10" i="371"/>
  <c r="S10" i="371"/>
  <c r="R10" i="371"/>
  <c r="Q10" i="371"/>
  <c r="V9" i="371"/>
  <c r="T9" i="371"/>
  <c r="U9" i="371" s="1"/>
  <c r="S9" i="371"/>
  <c r="R9" i="371"/>
  <c r="Q9" i="371"/>
  <c r="T8" i="371"/>
  <c r="U8" i="371" s="1"/>
  <c r="S8" i="371"/>
  <c r="R8" i="371"/>
  <c r="Q8" i="371"/>
  <c r="V7" i="371"/>
  <c r="T7" i="371"/>
  <c r="U7" i="371" s="1"/>
  <c r="S7" i="371"/>
  <c r="R7" i="371"/>
  <c r="Q7" i="371"/>
  <c r="V6" i="371"/>
  <c r="U6" i="371"/>
  <c r="T6" i="371"/>
  <c r="S6" i="371"/>
  <c r="R6" i="371"/>
  <c r="Q6" i="371"/>
  <c r="V5" i="371"/>
  <c r="T5" i="371"/>
  <c r="U5" i="371" s="1"/>
  <c r="S5" i="371"/>
  <c r="R5" i="371"/>
  <c r="Q5" i="371"/>
  <c r="V8" i="371" l="1"/>
  <c r="V14" i="371"/>
  <c r="U17" i="371"/>
  <c r="U19" i="371"/>
  <c r="U21" i="371"/>
  <c r="U23" i="371"/>
  <c r="U27" i="371"/>
  <c r="U29" i="371"/>
  <c r="U31" i="371"/>
  <c r="U33" i="371"/>
  <c r="U41" i="371"/>
  <c r="U43" i="371"/>
  <c r="U45" i="371"/>
  <c r="U47" i="371"/>
  <c r="U49" i="371"/>
  <c r="U51" i="371"/>
  <c r="U53" i="371"/>
  <c r="U55" i="371"/>
  <c r="U57" i="371"/>
  <c r="U59" i="371"/>
  <c r="U61" i="371"/>
  <c r="U63" i="371"/>
  <c r="U67" i="371"/>
  <c r="U69" i="371"/>
  <c r="U71" i="371"/>
  <c r="U75" i="371"/>
  <c r="U79" i="371"/>
  <c r="U83" i="371"/>
  <c r="U85" i="371"/>
  <c r="U87" i="371"/>
  <c r="U91" i="371"/>
  <c r="U93" i="371"/>
  <c r="U97" i="371"/>
  <c r="U99" i="371"/>
  <c r="U101" i="371"/>
  <c r="U105" i="371"/>
  <c r="U107" i="371"/>
  <c r="U109" i="371"/>
  <c r="U111" i="371"/>
  <c r="U117" i="371"/>
  <c r="U119" i="371"/>
  <c r="U121" i="371"/>
  <c r="U129" i="371"/>
  <c r="U133" i="371"/>
  <c r="U135" i="371"/>
  <c r="U139" i="371"/>
  <c r="U141" i="371"/>
  <c r="U143" i="371"/>
  <c r="U145" i="371"/>
  <c r="U149" i="371"/>
  <c r="U151" i="371"/>
  <c r="U153" i="371"/>
  <c r="U155" i="371"/>
  <c r="U157" i="371"/>
  <c r="U159" i="371"/>
  <c r="U163" i="371"/>
  <c r="U165" i="371"/>
  <c r="U167" i="371"/>
  <c r="U171" i="371"/>
  <c r="U173" i="371"/>
  <c r="U175" i="371"/>
  <c r="U177" i="371"/>
  <c r="U179" i="371"/>
  <c r="U181" i="371"/>
  <c r="U185" i="371"/>
  <c r="U187" i="371"/>
  <c r="U191" i="371"/>
  <c r="U193" i="371"/>
  <c r="U195" i="371"/>
  <c r="U197" i="371"/>
  <c r="U199" i="371"/>
  <c r="A9" i="414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H20" i="419" l="1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AH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H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9" i="414"/>
  <c r="D19" i="414"/>
  <c r="D4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N3" i="372" s="1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<sst xmlns="http://schemas.openxmlformats.org/spreadsheetml/2006/main" count="87360" uniqueCount="11356">
  <si>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</si>
  <si>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</si>
  <si>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</si>
  <si>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</si>
  <si>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</si>
  <si>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</si>
  <si>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</si>
  <si>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</si>
  <si>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</si>
  <si>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</si>
  <si>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</si>
  <si>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</si>
  <si>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</si>
  <si>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</si>
  <si>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</si>
  <si>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</si>
  <si>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</si>
  <si>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</si>
  <si>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</si>
  <si>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</si>
  <si>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</si>
  <si>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</si>
  <si>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</si>
  <si>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</si>
  <si>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</si>
  <si>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</si>
  <si>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</si>
  <si>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</si>
  <si>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</si>
  <si>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</si>
  <si>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</si>
  <si>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</si>
  <si>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</si>
  <si>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</si>
  <si>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</si>
  <si>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</si>
  <si>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</si>
  <si>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</si>
  <si>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</si>
  <si>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</si>
  <si>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</si>
  <si>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</si>
  <si>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</si>
  <si>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</si>
  <si>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</si>
  <si>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</si>
  <si>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</si>
  <si>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</si>
  <si>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</si>
  <si>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</si>
  <si>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</si>
  <si>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</si>
  <si>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</si>
  <si>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</si>
  <si>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</si>
  <si>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</si>
  <si>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</si>
  <si>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</si>
  <si>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</si>
  <si>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</si>
  <si>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</si>
  <si>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</si>
  <si>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</si>
  <si>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</si>
  <si>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</si>
  <si>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</si>
  <si>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</si>
  <si>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</si>
  <si>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</si>
  <si>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</si>
  <si>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</si>
  <si>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</si>
  <si>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</si>
  <si>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</si>
  <si>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</si>
  <si>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</si>
  <si>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</si>
  <si>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</si>
  <si>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</si>
  <si>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</si>
  <si>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</si>
  <si>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</si>
  <si>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</si>
  <si>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</si>
  <si>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</si>
  <si>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</si>
  <si>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</si>
  <si>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</si>
  <si>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</si>
  <si>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</si>
  <si>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</si>
  <si>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</si>
  <si>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</si>
  <si>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</si>
  <si>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</si>
  <si>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</si>
  <si>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</si>
  <si>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</si>
  <si>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</si>
  <si>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</si>
  <si>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</si>
  <si>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</si>
  <si>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</si>
  <si>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</si>
  <si>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</si>
  <si>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</si>
  <si>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</si>
  <si>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</si>
  <si>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</si>
  <si>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</si>
  <si>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</si>
  <si>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</si>
  <si>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</si>
  <si>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</si>
  <si>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</si>
  <si>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</si>
  <si>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</si>
  <si>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</si>
  <si>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</si>
  <si>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</si>
  <si>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</si>
  <si>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</si>
  <si>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</si>
  <si>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</si>
  <si>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</si>
  <si>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</si>
  <si>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</si>
  <si>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</si>
  <si>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</si>
  <si>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</si>
  <si>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</si>
  <si>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</si>
  <si>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</si>
  <si>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</si>
  <si>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</si>
  <si>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</si>
  <si>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</si>
  <si>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</si>
  <si>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</si>
  <si>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</si>
  <si>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</si>
  <si>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</si>
  <si>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</si>
  <si>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</si>
  <si>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</si>
  <si>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</si>
  <si>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</si>
  <si>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</si>
  <si>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</si>
  <si>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</si>
  <si>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</si>
  <si>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</si>
  <si>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</si>
  <si>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</si>
  <si>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</si>
  <si>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</si>
  <si>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</si>
  <si>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</si>
  <si>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</si>
  <si>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</si>
  <si>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</si>
  <si>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</si>
  <si>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</si>
  <si>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</si>
  <si>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</si>
  <si>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</si>
  <si>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</si>
  <si>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</si>
  <si>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</si>
  <si>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</si>
  <si>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</si>
  <si>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</si>
  <si>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</si>
  <si>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</si>
  <si>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</si>
  <si>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</si>
  <si>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</si>
  <si>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</si>
  <si>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</si>
  <si>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</si>
  <si>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</si>
  <si>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</si>
  <si>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</si>
  <si>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</si>
  <si>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</si>
  <si>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</si>
  <si>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</si>
  <si>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</si>
  <si>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</si>
  <si>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</si>
  <si>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</si>
  <si>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</si>
  <si>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</si>
  <si>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</si>
  <si>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</si>
  <si>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</si>
  <si>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</si>
  <si>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</si>
  <si>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</si>
  <si>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</si>
  <si>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</si>
  <si>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</si>
  <si>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</si>
  <si>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</si>
  <si>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</si>
  <si>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</si>
  <si>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</si>
  <si>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</si>
  <si>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</si>
  <si>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</si>
  <si>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</si>
  <si>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</si>
  <si>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</si>
  <si>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</si>
  <si>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</si>
  <si>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</si>
  <si>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</si>
  <si>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</si>
  <si>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</si>
  <si>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</si>
  <si>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</si>
  <si>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</si>
  <si>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</si>
  <si>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</si>
  <si>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</si>
  <si>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</si>
  <si>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</si>
  <si>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</si>
  <si>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</si>
  <si>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</si>
  <si>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</si>
  <si>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</si>
  <si>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</si>
  <si>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</si>
  <si>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</si>
  <si>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</si>
  <si>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</si>
  <si>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</si>
  <si>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</si>
  <si>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</si>
  <si>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</si>
  <si>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</si>
  <si>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</si>
  <si>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</si>
  <si>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</si>
  <si>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</si>
  <si>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</si>
  <si>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</si>
  <si>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</si>
  <si>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</si>
  <si>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</si>
  <si>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</si>
  <si>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</si>
  <si>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</si>
  <si>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</si>
  <si>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</si>
  <si>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</si>
  <si>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</si>
  <si>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</si>
  <si>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</si>
  <si>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</si>
  <si>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</si>
  <si>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</si>
  <si>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</si>
  <si>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</si>
  <si>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</si>
  <si>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</si>
  <si>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</si>
  <si>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</si>
  <si>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</si>
  <si>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</si>
  <si>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</si>
  <si>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</si>
  <si>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</si>
  <si>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</si>
  <si>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</si>
  <si>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</si>
  <si>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</si>
  <si>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</si>
  <si>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</si>
  <si>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</si>
  <si>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</si>
  <si>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</si>
  <si>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</si>
  <si>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</si>
  <si>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</si>
  <si>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</si>
  <si>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</si>
  <si>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</si>
  <si>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</si>
  <si>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</si>
  <si>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</si>
  <si>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</si>
  <si>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</si>
  <si>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</si>
  <si>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</si>
  <si>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</si>
  <si>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</si>
  <si>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</si>
  <si>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</si>
  <si>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</si>
  <si>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</si>
  <si>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</si>
  <si>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</si>
  <si>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</si>
  <si>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</si>
  <si>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</si>
  <si>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</si>
  <si>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</si>
  <si>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</si>
  <si>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</si>
  <si>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</si>
  <si>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</si>
  <si>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</si>
  <si>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</si>
  <si>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</si>
  <si>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</si>
  <si>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</si>
  <si>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</si>
  <si>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</si>
  <si>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</si>
  <si>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</si>
  <si>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</si>
  <si>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</si>
  <si>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</si>
  <si>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</si>
  <si>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</si>
  <si>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</si>
  <si>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</si>
  <si>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</si>
  <si>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</si>
  <si>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</si>
  <si>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</si>
  <si>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Dětská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</si>
  <si>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</si>
  <si>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</si>
  <si>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</si>
  <si>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</si>
  <si>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</si>
  <si>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</si>
  <si>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</si>
  <si>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</si>
  <si>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</si>
  <si>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</si>
  <si>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</si>
  <si>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</si>
  <si>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</si>
  <si>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50113011     léky - hemofilici ZUL (TO)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</si>
  <si>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</si>
  <si>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</si>
  <si>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</si>
  <si>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</si>
  <si>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</si>
  <si>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</si>
  <si>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</si>
  <si>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</si>
  <si>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</si>
  <si>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</si>
  <si>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</si>
  <si>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</si>
  <si>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</si>
  <si>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</si>
  <si>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</si>
  <si>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</si>
  <si>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</si>
  <si>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</si>
  <si>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</si>
  <si>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</si>
  <si>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</si>
  <si>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50116004     výživa kojenců</t>
  </si>
  <si>
    <t>50116010     nápoje - horké provozy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</si>
  <si>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</si>
  <si>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</si>
  <si>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</si>
  <si>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</si>
  <si>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</si>
  <si>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</si>
  <si>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</si>
  <si>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</si>
  <si>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</si>
  <si>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</si>
  <si>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</si>
  <si>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</si>
  <si>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</si>
  <si>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</si>
  <si>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</si>
  <si>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</si>
  <si>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</si>
  <si>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</si>
  <si>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50117201     obaly ostatní - LEK (sk.Z519)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</si>
  <si>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</si>
  <si>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</si>
  <si>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</si>
  <si>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</si>
  <si>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</si>
  <si>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</si>
  <si>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</si>
  <si>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</si>
  <si>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</si>
  <si>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</si>
  <si>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</si>
  <si>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</si>
  <si>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</si>
  <si>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</si>
  <si>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</si>
  <si>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</si>
  <si>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</si>
  <si>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</si>
  <si>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</si>
  <si>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</si>
  <si>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</si>
  <si>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</si>
  <si>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51101     Budovy</t>
  </si>
  <si>
    <t>51101025     opravy budov - správa budov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</si>
  <si>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</si>
  <si>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</si>
  <si>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</si>
  <si>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</si>
  <si>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</si>
  <si>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51180     Opravy hrazené z darů, FKSP</t>
  </si>
  <si>
    <t>51180000     opravy z darů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</si>
  <si>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</si>
  <si>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</si>
  <si>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</si>
  <si>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</si>
  <si>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</si>
  <si>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</si>
  <si>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</si>
  <si>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</si>
  <si>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</si>
  <si>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</si>
  <si>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</si>
  <si>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</si>
  <si>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</si>
  <si>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</si>
  <si>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</si>
  <si>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</si>
  <si>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</si>
  <si>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</si>
  <si>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</si>
  <si>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</si>
  <si>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</si>
  <si>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</si>
  <si>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</si>
  <si>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</si>
  <si>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</si>
  <si>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</si>
  <si>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</si>
  <si>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</si>
  <si>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</si>
  <si>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</si>
  <si>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</si>
  <si>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</si>
  <si>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</si>
  <si>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</si>
  <si>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</si>
  <si>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</si>
  <si>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</si>
  <si>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</si>
  <si>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</si>
  <si>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</si>
  <si>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</si>
  <si>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</si>
  <si>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</si>
  <si>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</si>
  <si>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</si>
  <si>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</si>
  <si>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</si>
  <si>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</si>
  <si>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</si>
  <si>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</si>
  <si>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</si>
  <si>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</si>
  <si>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</si>
  <si>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</si>
  <si>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</si>
  <si>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</si>
  <si>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</si>
  <si>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</si>
  <si>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</si>
  <si>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</si>
  <si>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</si>
  <si>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</si>
  <si>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</si>
  <si>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</si>
  <si>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</si>
  <si>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</si>
  <si>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</si>
  <si>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</si>
  <si>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</si>
  <si>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</si>
  <si>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</si>
  <si>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</si>
  <si>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</si>
  <si>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</si>
  <si>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</si>
  <si>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</si>
  <si>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</si>
  <si>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</si>
  <si>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</si>
  <si>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</si>
  <si>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</si>
  <si>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</si>
  <si>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</si>
  <si>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55802005     DDHM - OOPP pro pacienty a doprovod (sk.T_13)</t>
  </si>
  <si>
    <t>55804     DDHM - výpočetní technika</t>
  </si>
  <si>
    <t>55804001     DDHM - výpočetní technika (sk.P_35)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</si>
  <si>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</si>
  <si>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</si>
  <si>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</si>
  <si>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</si>
  <si>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</si>
  <si>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</si>
  <si>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</si>
  <si>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</si>
  <si>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</si>
  <si>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</si>
  <si>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</si>
  <si>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</si>
  <si>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</si>
  <si>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</si>
  <si>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</si>
  <si>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</si>
  <si>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</si>
  <si>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</si>
  <si>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</si>
  <si>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</si>
  <si>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</si>
  <si>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</si>
  <si>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</si>
  <si>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</si>
  <si>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</si>
  <si>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</si>
  <si>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</si>
  <si>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</si>
  <si>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</si>
  <si>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</si>
  <si>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</si>
  <si>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</si>
  <si>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</si>
  <si>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</si>
  <si>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</si>
  <si>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609     Jiné výnosy z vlastních výkonů</t>
  </si>
  <si>
    <t>60910     Jiné výnosy z vlastních výkonů - regulační poplatky</t>
  </si>
  <si>
    <t>60910320     regulační poplatky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</si>
  <si>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</si>
  <si>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</si>
  <si>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</si>
  <si>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</si>
  <si>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</si>
  <si>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64804125     čerp. FRM - opravy budov OSB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</si>
  <si>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</si>
  <si>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</si>
  <si>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</si>
  <si>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</si>
  <si>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</si>
  <si>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</si>
  <si>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</si>
  <si>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</si>
  <si>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</si>
  <si>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</si>
  <si>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</si>
  <si>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64924447     ostatní provoz.sl. - hl.činnost (LSPP)</t>
  </si>
  <si>
    <t>64924459     školení, stáže, odb. semináře, konference</t>
  </si>
  <si>
    <t>64924549     ost. provozní služby (validace, atd...)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</si>
  <si>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</si>
  <si>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</si>
  <si>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</si>
  <si>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</si>
  <si>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</si>
  <si>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</si>
  <si>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</si>
  <si>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</si>
  <si>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</si>
  <si>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</si>
  <si>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</si>
  <si>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</si>
  <si>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</si>
  <si>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</si>
  <si>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</si>
  <si>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</si>
  <si>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</si>
  <si>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</si>
  <si>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</si>
  <si>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</si>
  <si>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</si>
  <si>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</si>
  <si>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</si>
  <si>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</si>
  <si>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</si>
  <si>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</si>
  <si>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</si>
  <si>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</si>
  <si>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</si>
  <si>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</si>
  <si>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10</t>
  </si>
  <si>
    <t>Dětská klinika</t>
  </si>
  <si>
    <t/>
  </si>
  <si>
    <t>Dětská klinika Celkem</t>
  </si>
  <si>
    <t>SumaKL</t>
  </si>
  <si>
    <t>1011</t>
  </si>
  <si>
    <t>lůžkové oddělení 28B</t>
  </si>
  <si>
    <t>lůžkové oddělení 28B Celkem</t>
  </si>
  <si>
    <t>SumaNS</t>
  </si>
  <si>
    <t>mezeraNS</t>
  </si>
  <si>
    <t>1012</t>
  </si>
  <si>
    <t>lůžkové oddělení 28C vč.dospávací haly</t>
  </si>
  <si>
    <t>lůžkové oddělení 28C vč.dospávací haly Celkem</t>
  </si>
  <si>
    <t>1013</t>
  </si>
  <si>
    <t>lůžkové oddělení 21A</t>
  </si>
  <si>
    <t>lůžkové oddělení 21A Celkem</t>
  </si>
  <si>
    <t>1014</t>
  </si>
  <si>
    <t>lůžkové oddělení 21B</t>
  </si>
  <si>
    <t>lůžkové oddělení 21B Celkem</t>
  </si>
  <si>
    <t>1021</t>
  </si>
  <si>
    <t>ambulance</t>
  </si>
  <si>
    <t>ambulance Celkem</t>
  </si>
  <si>
    <t>1022</t>
  </si>
  <si>
    <t>LSPP dětská</t>
  </si>
  <si>
    <t>LSPP dětská Celkem</t>
  </si>
  <si>
    <t>1031</t>
  </si>
  <si>
    <t>JIP 21B</t>
  </si>
  <si>
    <t>JIP 21B Celkem</t>
  </si>
  <si>
    <t>1032</t>
  </si>
  <si>
    <t>JIP 21C JIPP</t>
  </si>
  <si>
    <t>JIP 21C JIPP Celkem</t>
  </si>
  <si>
    <t>1033</t>
  </si>
  <si>
    <t>JIP 21C (pro větší děti)</t>
  </si>
  <si>
    <t>JIP 21C (pro větší děti) Celkem</t>
  </si>
  <si>
    <t>1066</t>
  </si>
  <si>
    <t>pracoviště DK COS</t>
  </si>
  <si>
    <t>pracoviště DK COS Celkem</t>
  </si>
  <si>
    <t>1071</t>
  </si>
  <si>
    <t>endoskopie</t>
  </si>
  <si>
    <t>endoskopie Celkem</t>
  </si>
  <si>
    <t>1094</t>
  </si>
  <si>
    <t>centrum - DK</t>
  </si>
  <si>
    <t>centrum - DK Celkem</t>
  </si>
  <si>
    <t>50113001</t>
  </si>
  <si>
    <t>131739</t>
  </si>
  <si>
    <t>31739</t>
  </si>
  <si>
    <t>HELICID « 40 INF. LYOF.1X40MG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</si>
  <si>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</si>
  <si>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</si>
  <si>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</si>
  <si>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</si>
  <si>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</si>
  <si>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</si>
  <si>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</si>
  <si>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</si>
  <si>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</si>
  <si>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</si>
  <si>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</si>
  <si>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</si>
  <si>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</si>
  <si>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</si>
  <si>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</si>
  <si>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</si>
  <si>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</si>
  <si>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</si>
  <si>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</si>
  <si>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</si>
  <si>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</si>
  <si>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</si>
  <si>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</si>
  <si>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100610</t>
  </si>
  <si>
    <t>610</t>
  </si>
  <si>
    <t>SYNTOPHYLLIN</t>
  </si>
  <si>
    <t>INJ 5X10ML/240MG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</si>
  <si>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</si>
  <si>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</si>
  <si>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</si>
  <si>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</si>
  <si>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</si>
  <si>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</si>
  <si>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</si>
  <si>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</si>
  <si>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100843</t>
  </si>
  <si>
    <t>843</t>
  </si>
  <si>
    <t>DERMAZULEN</t>
  </si>
  <si>
    <t>100876</t>
  </si>
  <si>
    <t>876</t>
  </si>
  <si>
    <t>UNG OPH 1X5GM</t>
  </si>
  <si>
    <t>100889</t>
  </si>
  <si>
    <t>889</t>
  </si>
  <si>
    <t>PITYOL</t>
  </si>
  <si>
    <t>102477</t>
  </si>
  <si>
    <t>2477</t>
  </si>
  <si>
    <t>DIAZEPAM SLOVAKOFARMA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</si>
  <si>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</si>
  <si>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</si>
  <si>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</si>
  <si>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</si>
  <si>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</si>
  <si>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</si>
  <si>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</si>
  <si>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</si>
  <si>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102679</t>
  </si>
  <si>
    <t>2679</t>
  </si>
  <si>
    <t>BERODUAL N</t>
  </si>
  <si>
    <t>INH SOL PSS 200DÁV</t>
  </si>
  <si>
    <t>107981</t>
  </si>
  <si>
    <t>7981</t>
  </si>
  <si>
    <t>NOVALGIN</t>
  </si>
  <si>
    <t>INJ 10X2ML/1000MG</t>
  </si>
  <si>
    <t>117189</t>
  </si>
  <si>
    <t>17189</t>
  </si>
  <si>
    <t>KALIUM CHLORATUM BIOMEDICA</t>
  </si>
  <si>
    <t>POR TBLFLM100X500MG</t>
  </si>
  <si>
    <t>124067</t>
  </si>
  <si>
    <t>HYDROCORTISON VUAB 100 MG</t>
  </si>
  <si>
    <t>INJ PLV SOL 1X100MG</t>
  </si>
  <si>
    <t>151365</t>
  </si>
  <si>
    <t>51365</t>
  </si>
  <si>
    <t>CHLORID SODNÝ 0.9% BRAUN, REF. 395120</t>
  </si>
  <si>
    <t>INFSOL1X100ML-PELAH</t>
  </si>
  <si>
    <t>155947</t>
  </si>
  <si>
    <t>55947</t>
  </si>
  <si>
    <t>OPHTAL LIQ 2X50ML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</si>
  <si>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</si>
  <si>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</si>
  <si>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</si>
  <si>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</si>
  <si>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</si>
  <si>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</si>
  <si>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</si>
  <si>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</si>
  <si>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162316</t>
  </si>
  <si>
    <t>62316</t>
  </si>
  <si>
    <t>BETADINE - zelená</t>
  </si>
  <si>
    <t>LIQ 1X120ML</t>
  </si>
  <si>
    <t>162320</t>
  </si>
  <si>
    <t>62320</t>
  </si>
  <si>
    <t>BETADINE</t>
  </si>
  <si>
    <t>UNG 1X20GM</t>
  </si>
  <si>
    <t>184090</t>
  </si>
  <si>
    <t>84090</t>
  </si>
  <si>
    <t>DEXAMED</t>
  </si>
  <si>
    <t>INJ 10X2ML/8MG</t>
  </si>
  <si>
    <t>184700</t>
  </si>
  <si>
    <t>84700</t>
  </si>
  <si>
    <t>OTOBACID N</t>
  </si>
  <si>
    <t>AUR GTT SOL 1X5ML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</si>
  <si>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</si>
  <si>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</si>
  <si>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</si>
  <si>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</si>
  <si>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</si>
  <si>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</si>
  <si>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</si>
  <si>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</si>
  <si>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193105</t>
  </si>
  <si>
    <t>93105</t>
  </si>
  <si>
    <t>DEGAN</t>
  </si>
  <si>
    <t>INJ 50X2ML/10MG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</si>
  <si>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</si>
  <si>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</si>
  <si>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</si>
  <si>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</si>
  <si>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</si>
  <si>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</si>
  <si>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</si>
  <si>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</si>
  <si>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395294</t>
  </si>
  <si>
    <t>180306</t>
  </si>
  <si>
    <t>TANTUM VERDE</t>
  </si>
  <si>
    <t>LIQ 1X240ML-PET TR</t>
  </si>
  <si>
    <t>840220</t>
  </si>
  <si>
    <t>Lactobacillus acidophil.cps.75 bez laktózy</t>
  </si>
  <si>
    <t>845008</t>
  </si>
  <si>
    <t>107806</t>
  </si>
  <si>
    <t>AESCIN-TEVA</t>
  </si>
  <si>
    <t>POR TBL FLM 30X20MG</t>
  </si>
  <si>
    <t>848950</t>
  </si>
  <si>
    <t>155148</t>
  </si>
  <si>
    <t>PARALEN 500</t>
  </si>
  <si>
    <t>POR TBL NOB 12X500MG</t>
  </si>
  <si>
    <t>849941</t>
  </si>
  <si>
    <t>162142</t>
  </si>
  <si>
    <t>POR TBL NOB 24X500MG</t>
  </si>
  <si>
    <t>905097</t>
  </si>
  <si>
    <t>23987</t>
  </si>
  <si>
    <t>DZ OCTENISEPT 250 ml</t>
  </si>
  <si>
    <t>125361</t>
  </si>
  <si>
    <t>25361</t>
  </si>
  <si>
    <t>HELICID 10 ZENTIVA</t>
  </si>
  <si>
    <t>POR CPS ETD 14X10MG</t>
  </si>
  <si>
    <t>125362</t>
  </si>
  <si>
    <t>25362</t>
  </si>
  <si>
    <t>POR CPS ETD 28X10MG</t>
  </si>
  <si>
    <t>848560</t>
  </si>
  <si>
    <t>125752</t>
  </si>
  <si>
    <t>ESSENTIALE FORTE N</t>
  </si>
  <si>
    <t>POR CPS DUR 50</t>
  </si>
  <si>
    <t>848802</t>
  </si>
  <si>
    <t>163138</t>
  </si>
  <si>
    <t>FLAVOBION</t>
  </si>
  <si>
    <t>POR TBL FLM 50X70MG</t>
  </si>
  <si>
    <t>900803</t>
  </si>
  <si>
    <t>1000</t>
  </si>
  <si>
    <t>KL KAL.PERMANGANAS 10G</t>
  </si>
  <si>
    <t>104071</t>
  </si>
  <si>
    <t>4071</t>
  </si>
  <si>
    <t>INJ 10X2ML</t>
  </si>
  <si>
    <t>847400</t>
  </si>
  <si>
    <t>Cathejell Lidokain gel anestezující inj</t>
  </si>
  <si>
    <t>1x12,5g</t>
  </si>
  <si>
    <t>100874</t>
  </si>
  <si>
    <t>874</t>
  </si>
  <si>
    <t>OPHTHALMO-AZULEN</t>
  </si>
  <si>
    <t>110555</t>
  </si>
  <si>
    <t>10555</t>
  </si>
  <si>
    <t>AQUA PRO INJECTIONE BRAUN</t>
  </si>
  <si>
    <t>PAR LQF 20X100ML-PE</t>
  </si>
  <si>
    <t>169725</t>
  </si>
  <si>
    <t>69725</t>
  </si>
  <si>
    <t>ARDEAELYTOSOL NA.HYDR.CARB.8.4%</t>
  </si>
  <si>
    <t>INF 1X80ML</t>
  </si>
  <si>
    <t>394762</t>
  </si>
  <si>
    <t>Ubrousky dět. s klipem Baby wipes Gently 72ks</t>
  </si>
  <si>
    <t>841645</t>
  </si>
  <si>
    <t>DZ Ubrousky dětské vlhčené</t>
  </si>
  <si>
    <t>841498</t>
  </si>
  <si>
    <t>Carbosorb tbl.20-blistr</t>
  </si>
  <si>
    <t>846618</t>
  </si>
  <si>
    <t>100014</t>
  </si>
  <si>
    <t>IBALGIN 200</t>
  </si>
  <si>
    <t>POR TBL FLM 24X200MG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</si>
  <si>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</si>
  <si>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</si>
  <si>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</si>
  <si>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</si>
  <si>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</si>
  <si>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</si>
  <si>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</si>
  <si>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</si>
  <si>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147033</t>
  </si>
  <si>
    <t>47033</t>
  </si>
  <si>
    <t>ERDOMED</t>
  </si>
  <si>
    <t>POR GRA SUS 1X100ML</t>
  </si>
  <si>
    <t>900321</t>
  </si>
  <si>
    <t>KL PRIPRAVEK</t>
  </si>
  <si>
    <t>117011</t>
  </si>
  <si>
    <t>17011</t>
  </si>
  <si>
    <t>DICYNONE 250</t>
  </si>
  <si>
    <t>INJ SOL 4X2ML/250MG</t>
  </si>
  <si>
    <t>122629</t>
  </si>
  <si>
    <t>SAB SIMPLEX</t>
  </si>
  <si>
    <t>POR SUS 1X30ML</t>
  </si>
  <si>
    <t>192489</t>
  </si>
  <si>
    <t>92489</t>
  </si>
  <si>
    <t>YAL</t>
  </si>
  <si>
    <t>SOL 10X67.5ML</t>
  </si>
  <si>
    <t>394712</t>
  </si>
  <si>
    <t>IR  AQUA STERILE OPLACH.1x1000 ml ECOTAINER</t>
  </si>
  <si>
    <t>IR OPLACH</t>
  </si>
  <si>
    <t>500701</t>
  </si>
  <si>
    <t>IR  AQUA STERILE OPLACH 1000 ml Pour Bottle Prom.</t>
  </si>
  <si>
    <t>147271</t>
  </si>
  <si>
    <t>47271</t>
  </si>
  <si>
    <t>MOTILIUM</t>
  </si>
  <si>
    <t>TBL OBD 30X10MG</t>
  </si>
  <si>
    <t>180988</t>
  </si>
  <si>
    <t>GENTADEX 5 MG/ML + 1 MG/ML</t>
  </si>
  <si>
    <t>OPH GTT SOL 1X5ML</t>
  </si>
  <si>
    <t>199138</t>
  </si>
  <si>
    <t>99138</t>
  </si>
  <si>
    <t>AKTIFERRIN</t>
  </si>
  <si>
    <t>GTT 1X30ML</t>
  </si>
  <si>
    <t>849317</t>
  </si>
  <si>
    <t>109821</t>
  </si>
  <si>
    <t>UNITROPIC 1%</t>
  </si>
  <si>
    <t>OPH GTT SOL 1X10ML</t>
  </si>
  <si>
    <t>112023</t>
  </si>
  <si>
    <t>12023</t>
  </si>
  <si>
    <t>VIGANTOL</t>
  </si>
  <si>
    <t>POR GTT SOL 1X10ML</t>
  </si>
  <si>
    <t>188900</t>
  </si>
  <si>
    <t>88900</t>
  </si>
  <si>
    <t>STOPTUSSIN</t>
  </si>
  <si>
    <t>POR GTT SOL 1X25ML</t>
  </si>
  <si>
    <t>394072</t>
  </si>
  <si>
    <t>KL KAPSLE</t>
  </si>
  <si>
    <t>921533</t>
  </si>
  <si>
    <t>KL UNG.ELOCOM 15G,LENIENS AD 100G</t>
  </si>
  <si>
    <t>849053</t>
  </si>
  <si>
    <t>1</t>
  </si>
  <si>
    <t>Cyto-chlorid sodný 0,9% 1x 10ml</t>
  </si>
  <si>
    <t>133152</t>
  </si>
  <si>
    <t>33152</t>
  </si>
  <si>
    <t>FANTOMALT</t>
  </si>
  <si>
    <t>POR PLV SOL 1X400GMenterar.</t>
  </si>
  <si>
    <t>848783</t>
  </si>
  <si>
    <t>115400</t>
  </si>
  <si>
    <t>CLEXANE</t>
  </si>
  <si>
    <t>INJ SOL 10X0.2ML/2KU</t>
  </si>
  <si>
    <t>186968</t>
  </si>
  <si>
    <t>86968</t>
  </si>
  <si>
    <t>ARDEANUTRISOL G 10</t>
  </si>
  <si>
    <t>INF 1X250ML</t>
  </si>
  <si>
    <t>921267</t>
  </si>
  <si>
    <t>KL BENZINUM 250g</t>
  </si>
  <si>
    <t>921176</t>
  </si>
  <si>
    <t>KL Paraffinum perliq. 800g  HVLP</t>
  </si>
  <si>
    <t>155939</t>
  </si>
  <si>
    <t>HERPESIN 250</t>
  </si>
  <si>
    <t>INF PLV SOL 10X250MG</t>
  </si>
  <si>
    <t>156676</t>
  </si>
  <si>
    <t>56676</t>
  </si>
  <si>
    <t>FLOXAL</t>
  </si>
  <si>
    <t>UNG OPH 1X3GM</t>
  </si>
  <si>
    <t>162189</t>
  </si>
  <si>
    <t>62189</t>
  </si>
  <si>
    <t>NASIVIN</t>
  </si>
  <si>
    <t>GTT NAS 1X5ML 0.01%</t>
  </si>
  <si>
    <t>844257</t>
  </si>
  <si>
    <t>29816</t>
  </si>
  <si>
    <t>AVAMYS NAS.SPR.SUS 120X27,5RG</t>
  </si>
  <si>
    <t>191249</t>
  </si>
  <si>
    <t>91249</t>
  </si>
  <si>
    <t>PARALEN PRO INFANTIBUS</t>
  </si>
  <si>
    <t>SUP 5X100MG</t>
  </si>
  <si>
    <t>921190</t>
  </si>
  <si>
    <t>KL SOL.AMILORIDI 0,03%, 20G</t>
  </si>
  <si>
    <t>109413</t>
  </si>
  <si>
    <t>9413</t>
  </si>
  <si>
    <t>GTT NAS 10ML 0.025%</t>
  </si>
  <si>
    <t>115520</t>
  </si>
  <si>
    <t>15520</t>
  </si>
  <si>
    <t>FENISTIL</t>
  </si>
  <si>
    <t>POR GTT SOL 1X20ML</t>
  </si>
  <si>
    <t>128839</t>
  </si>
  <si>
    <t>28839</t>
  </si>
  <si>
    <t>AERIUS 0,5 MG/ML</t>
  </si>
  <si>
    <t>POR SOL 1X120ML+LŽ</t>
  </si>
  <si>
    <t>142591</t>
  </si>
  <si>
    <t>42591</t>
  </si>
  <si>
    <t>RECTODELT 100 MG</t>
  </si>
  <si>
    <t>SUP 4X100MG</t>
  </si>
  <si>
    <t>145571</t>
  </si>
  <si>
    <t>45571</t>
  </si>
  <si>
    <t>ČAJ ZE ŠALVĚJE</t>
  </si>
  <si>
    <t>SPC 20X1.5GM(SACKY)</t>
  </si>
  <si>
    <t>150448</t>
  </si>
  <si>
    <t>50448</t>
  </si>
  <si>
    <t>NUROFEN PRO DĚTI ČÍPKY 60 MG</t>
  </si>
  <si>
    <t>RCT SUP 10X60MG</t>
  </si>
  <si>
    <t>151561</t>
  </si>
  <si>
    <t>51561</t>
  </si>
  <si>
    <t>NUROFEN ČÍPKY PRO DĚTI 125 MG</t>
  </si>
  <si>
    <t>RCT SUP 10X125MG</t>
  </si>
  <si>
    <t>152307</t>
  </si>
  <si>
    <t>52307</t>
  </si>
  <si>
    <t>NUROFEN PRO DĚTI  pomeranč (od 3 měsíců)</t>
  </si>
  <si>
    <t>POR SUS 1X100ML TRUB</t>
  </si>
  <si>
    <t>169417</t>
  </si>
  <si>
    <t>69417</t>
  </si>
  <si>
    <t>DIAZEPAM DESITIN RECTAL TUBE</t>
  </si>
  <si>
    <t>ENM 5X2.5ML/5MG</t>
  </si>
  <si>
    <t>169686</t>
  </si>
  <si>
    <t>69686</t>
  </si>
  <si>
    <t>ARDEAELYTOSOL R 1/2</t>
  </si>
  <si>
    <t>INF 1X500ML</t>
  </si>
  <si>
    <t>169726</t>
  </si>
  <si>
    <t>69726</t>
  </si>
  <si>
    <t>ARDEAELYTOSOL NATRIUMCHLOR.5.85</t>
  </si>
  <si>
    <t>176188</t>
  </si>
  <si>
    <t>76188</t>
  </si>
  <si>
    <t>CELASKON</t>
  </si>
  <si>
    <t>TBL 40X100MG</t>
  </si>
  <si>
    <t>189802</t>
  </si>
  <si>
    <t>89802</t>
  </si>
  <si>
    <t>ARDEAELYTOSOL R 1/3</t>
  </si>
  <si>
    <t>394613</t>
  </si>
  <si>
    <t>Nurofen 400 por. tbl. 24x400mg</t>
  </si>
  <si>
    <t>799044</t>
  </si>
  <si>
    <t>Herbacos Rybilka dětská mast</t>
  </si>
  <si>
    <t>844065</t>
  </si>
  <si>
    <t>Glukopur plv.1000g - hroznový cukr</t>
  </si>
  <si>
    <t>844863</t>
  </si>
  <si>
    <t>100285</t>
  </si>
  <si>
    <t>MUCOSOLVAN JUNIOR</t>
  </si>
  <si>
    <t>POR SIR 1X120ML</t>
  </si>
  <si>
    <t>848719</t>
  </si>
  <si>
    <t>KL SUPP.DIAZEPAMI 0,001G  30KS</t>
  </si>
  <si>
    <t>849036</t>
  </si>
  <si>
    <t>19049</t>
  </si>
  <si>
    <t>FORLAX 4G</t>
  </si>
  <si>
    <t>849041</t>
  </si>
  <si>
    <t>19053</t>
  </si>
  <si>
    <t>Forlax 10g por.plv.sol20x10g</t>
  </si>
  <si>
    <t>849449</t>
  </si>
  <si>
    <t>GASTROTUSS Baby sirup 200ml</t>
  </si>
  <si>
    <t>900524</t>
  </si>
  <si>
    <t>KL CHLORAL.HYDRATUM 100G</t>
  </si>
  <si>
    <t>921135</t>
  </si>
  <si>
    <t>KL UNG.ICHT.2G,CaCO3 10G,ZnO 6G,VAS.LEN. AA AD</t>
  </si>
  <si>
    <t>100G, 2% ichtamolu</t>
  </si>
  <si>
    <t>921319</t>
  </si>
  <si>
    <t>KL SUPPOSITORIA</t>
  </si>
  <si>
    <t>921352</t>
  </si>
  <si>
    <t>KL SUPP.DIAZEPAMI 0,002G  30KS</t>
  </si>
  <si>
    <t>921357</t>
  </si>
  <si>
    <t>KL SUPP.DIAZEPAMI 0,005G  20KS</t>
  </si>
  <si>
    <t>921358</t>
  </si>
  <si>
    <t>KL SUPP.DIAZEPAMI 0,005G  30KS</t>
  </si>
  <si>
    <t>921381</t>
  </si>
  <si>
    <t>KL SUPP.THEOPHYLLINI 0,05G  30KS</t>
  </si>
  <si>
    <t>161237</t>
  </si>
  <si>
    <t>61237</t>
  </si>
  <si>
    <t>THEOPLUS</t>
  </si>
  <si>
    <t>TBL RET 30X100MG</t>
  </si>
  <si>
    <t>169660</t>
  </si>
  <si>
    <t>69660</t>
  </si>
  <si>
    <t>ARDEAELYTOSOL F 1/2</t>
  </si>
  <si>
    <t>842996</t>
  </si>
  <si>
    <t>10430</t>
  </si>
  <si>
    <t>Vitamín E 100 Zentiva 30tbl.</t>
  </si>
  <si>
    <t>130610</t>
  </si>
  <si>
    <t>URSOFALK SUSPENZE</t>
  </si>
  <si>
    <t>POR SUS 1X250ML</t>
  </si>
  <si>
    <t>197656</t>
  </si>
  <si>
    <t>97656</t>
  </si>
  <si>
    <t>TBL 20X125MG</t>
  </si>
  <si>
    <t>111421</t>
  </si>
  <si>
    <t>11421</t>
  </si>
  <si>
    <t>VINCRISTINE-TEVA</t>
  </si>
  <si>
    <t>INJ 1X2ML/2MG</t>
  </si>
  <si>
    <t>840634</t>
  </si>
  <si>
    <t>Oncaspar inj.1x5ml</t>
  </si>
  <si>
    <t>841310</t>
  </si>
  <si>
    <t>DAUNOBLASTIN INJ</t>
  </si>
  <si>
    <t>INJ SICC 1X20MG+SOLV</t>
  </si>
  <si>
    <t>849757</t>
  </si>
  <si>
    <t>163175</t>
  </si>
  <si>
    <t>METHOTREXATE HOSPIRA 25 MG/ML INJEKČNÍ ROZTOK</t>
  </si>
  <si>
    <t>INJ SOL 1X2ML/50MG</t>
  </si>
  <si>
    <t>849199</t>
  </si>
  <si>
    <t>135827</t>
  </si>
  <si>
    <t>VIGAMOX 5 MG/ML OČNÍ KAPKY</t>
  </si>
  <si>
    <t>OPH GTT SOL 1X25MG/5ML</t>
  </si>
  <si>
    <t>930316</t>
  </si>
  <si>
    <t>KL CHLORHEXIDIN SOL.  0,1% 100 g</t>
  </si>
  <si>
    <t>987840</t>
  </si>
  <si>
    <t>Bella Happy 64 ks dětské vlhčené ubrousky</t>
  </si>
  <si>
    <t>176590</t>
  </si>
  <si>
    <t>76590</t>
  </si>
  <si>
    <t>ŠALVĚJOVÁ NAŤ</t>
  </si>
  <si>
    <t>SPC 1X30GM</t>
  </si>
  <si>
    <t>157871</t>
  </si>
  <si>
    <t>PARACETAMOL KABI 10 MG/ML</t>
  </si>
  <si>
    <t>INF SOL 10X50ML/500MG</t>
  </si>
  <si>
    <t>107678</t>
  </si>
  <si>
    <t>KALIUMCHLORID 7.45% BRAUN</t>
  </si>
  <si>
    <t>INF CNC SOL 20X20ML</t>
  </si>
  <si>
    <t>921353</t>
  </si>
  <si>
    <t>KL SUPP.DIAZEPAMI 0,002G  50KS</t>
  </si>
  <si>
    <t>148461</t>
  </si>
  <si>
    <t>48461</t>
  </si>
  <si>
    <t>VIRGAN 1.5MG/G OČNÍ GEL</t>
  </si>
  <si>
    <t>OPH GEL 1.5MG/GM</t>
  </si>
  <si>
    <t>176954</t>
  </si>
  <si>
    <t>ALGIFEN NEO</t>
  </si>
  <si>
    <t>POR GTT SOL 1X50ML</t>
  </si>
  <si>
    <t>155449</t>
  </si>
  <si>
    <t>55449</t>
  </si>
  <si>
    <t>SPIROPENT</t>
  </si>
  <si>
    <t>SIR 1X100ML/0.1MG</t>
  </si>
  <si>
    <t>200863</t>
  </si>
  <si>
    <t>OPH GTT SOL 1X10ML PLAST</t>
  </si>
  <si>
    <t>987575</t>
  </si>
  <si>
    <t>Nutrilon 3 HA 800g</t>
  </si>
  <si>
    <t>P</t>
  </si>
  <si>
    <t>109709</t>
  </si>
  <si>
    <t>9709</t>
  </si>
  <si>
    <t>SOLU-MEDROL</t>
  </si>
  <si>
    <t>INJ SIC 1X40MG+1ML</t>
  </si>
  <si>
    <t>132061</t>
  </si>
  <si>
    <t>32061</t>
  </si>
  <si>
    <t>FRAXIPARINE</t>
  </si>
  <si>
    <t>INJ SOL 10X0.6ML</t>
  </si>
  <si>
    <t>158380</t>
  </si>
  <si>
    <t>58380</t>
  </si>
  <si>
    <t>VENTOLIN ROZTOK K INHALACI</t>
  </si>
  <si>
    <t>INH SOL1X20ML/120MG</t>
  </si>
  <si>
    <t>166029</t>
  </si>
  <si>
    <t>66029</t>
  </si>
  <si>
    <t>ZODAC</t>
  </si>
  <si>
    <t>TBL OBD 10X10MG</t>
  </si>
  <si>
    <t>847855</t>
  </si>
  <si>
    <t>107826</t>
  </si>
  <si>
    <t>SERETIDE 25/50 INHALER</t>
  </si>
  <si>
    <t>INH SUS PSS 120X25/50MCG+POČ</t>
  </si>
  <si>
    <t>131934</t>
  </si>
  <si>
    <t>31934</t>
  </si>
  <si>
    <t>VENTOLIN INHALER N</t>
  </si>
  <si>
    <t>INHSUSPSS200X100RG</t>
  </si>
  <si>
    <t>142546</t>
  </si>
  <si>
    <t>42546</t>
  </si>
  <si>
    <t>LACTULOSE AL SIRUP</t>
  </si>
  <si>
    <t>POR SIR 1X200ML</t>
  </si>
  <si>
    <t>132058</t>
  </si>
  <si>
    <t>32058</t>
  </si>
  <si>
    <t>INJ SOL 10X0.3ML</t>
  </si>
  <si>
    <t>153950</t>
  </si>
  <si>
    <t>53950</t>
  </si>
  <si>
    <t>ZOLOFT 50MG</t>
  </si>
  <si>
    <t>TBL OBD 28X50MG</t>
  </si>
  <si>
    <t>195604</t>
  </si>
  <si>
    <t>95604</t>
  </si>
  <si>
    <t>FLIXOTIDE 50 INHALER N</t>
  </si>
  <si>
    <t>INH SUS PSS120X50RG</t>
  </si>
  <si>
    <t>158834</t>
  </si>
  <si>
    <t>58834</t>
  </si>
  <si>
    <t>ZODAC GTT</t>
  </si>
  <si>
    <t>GTT 1X20ML/0.2GM</t>
  </si>
  <si>
    <t>176378</t>
  </si>
  <si>
    <t>76378</t>
  </si>
  <si>
    <t>DEPAKINE</t>
  </si>
  <si>
    <t>SIR 1X150ML</t>
  </si>
  <si>
    <t>50113006</t>
  </si>
  <si>
    <t>841583</t>
  </si>
  <si>
    <t>33218</t>
  </si>
  <si>
    <t>Nutriton 135g</t>
  </si>
  <si>
    <t>133401</t>
  </si>
  <si>
    <t>33401</t>
  </si>
  <si>
    <t>NUTRILON 1 ALLERGY DIGESTIVE CARE</t>
  </si>
  <si>
    <t>POR SOL 1X450GM</t>
  </si>
  <si>
    <t>840010</t>
  </si>
  <si>
    <t>Nutrilon 1 A.R. plv.1x400g</t>
  </si>
  <si>
    <t>133402</t>
  </si>
  <si>
    <t>33402</t>
  </si>
  <si>
    <t>NUTRILON 1 ALLERGY CARE</t>
  </si>
  <si>
    <t>840558</t>
  </si>
  <si>
    <t>Nutrilon 2 A.R.plv.400g</t>
  </si>
  <si>
    <t>840485</t>
  </si>
  <si>
    <t>33191</t>
  </si>
  <si>
    <t>Nutrilon Breast Milk Fortifier plv.50x2.1g</t>
  </si>
  <si>
    <t>33837</t>
  </si>
  <si>
    <t>FORTINI PRO DĚTI S VLÁKNINOU - BANÁNOVÁ PŘÍCHUŤ</t>
  </si>
  <si>
    <t>POR SOL 1X200ML</t>
  </si>
  <si>
    <t>161451</t>
  </si>
  <si>
    <t>NUTRILON 1 800g</t>
  </si>
  <si>
    <t>850713</t>
  </si>
  <si>
    <t>Nutrilon 0 Nenatal (Premature) 400g</t>
  </si>
  <si>
    <t>840778</t>
  </si>
  <si>
    <t>NESTLÉ Neml.kaše rýžová 250g (č.v.0240)</t>
  </si>
  <si>
    <t>799041</t>
  </si>
  <si>
    <t>NUTRILON 3 bez příchuti 800g</t>
  </si>
  <si>
    <t>117719</t>
  </si>
  <si>
    <t>840795</t>
  </si>
  <si>
    <t>Nutrilon 2   800g</t>
  </si>
  <si>
    <t>842030</t>
  </si>
  <si>
    <t>Nutrilon 1 Omneo</t>
  </si>
  <si>
    <t>842429</t>
  </si>
  <si>
    <t>Nutrilon 1 HA 400g</t>
  </si>
  <si>
    <t>842588</t>
  </si>
  <si>
    <t>Hami 3 500g</t>
  </si>
  <si>
    <t>845793</t>
  </si>
  <si>
    <t>Nutrilon 1 Comfort 400g</t>
  </si>
  <si>
    <t>987676</t>
  </si>
  <si>
    <t>Hami 1 500g</t>
  </si>
  <si>
    <t>987677</t>
  </si>
  <si>
    <t>Hami 2 500g</t>
  </si>
  <si>
    <t>988464</t>
  </si>
  <si>
    <t>NUtrilon 2 HA 800g</t>
  </si>
  <si>
    <t>396465</t>
  </si>
  <si>
    <t>157107</t>
  </si>
  <si>
    <t>OLIMEL N7E-1000 ml</t>
  </si>
  <si>
    <t>INF 6x1000ML</t>
  </si>
  <si>
    <t>843975</t>
  </si>
  <si>
    <t>Hami 1 Forte 300g/ od narození</t>
  </si>
  <si>
    <t>844724</t>
  </si>
  <si>
    <t>HAMI Příkrm kuře  zelenina</t>
  </si>
  <si>
    <t>848186</t>
  </si>
  <si>
    <t>Hami Příkrm krůta jarní zelenina 200g</t>
  </si>
  <si>
    <t>110900</t>
  </si>
  <si>
    <t>988009</t>
  </si>
  <si>
    <t>Hami příkrm mrkev brambory telecí 125g 5M</t>
  </si>
  <si>
    <t>133220</t>
  </si>
  <si>
    <t>33220</t>
  </si>
  <si>
    <t>PROTIFAR</t>
  </si>
  <si>
    <t>POR PLV SOL 1X225GM</t>
  </si>
  <si>
    <t>158943</t>
  </si>
  <si>
    <t>58943</t>
  </si>
  <si>
    <t>NEOCATE</t>
  </si>
  <si>
    <t>POR PLV SOL 1X400GM</t>
  </si>
  <si>
    <t>133144</t>
  </si>
  <si>
    <t>33144</t>
  </si>
  <si>
    <t>NUTRINI</t>
  </si>
  <si>
    <t>POR SOL 1X500ML-VA</t>
  </si>
  <si>
    <t>133202</t>
  </si>
  <si>
    <t>33202</t>
  </si>
  <si>
    <t>NUTRILON 1 NENATAL</t>
  </si>
  <si>
    <t>POR SOL 1X400GM</t>
  </si>
  <si>
    <t>133405</t>
  </si>
  <si>
    <t>33405</t>
  </si>
  <si>
    <t>INFATRINI 100 ML</t>
  </si>
  <si>
    <t>POR SOL 1X100ML</t>
  </si>
  <si>
    <t>33811</t>
  </si>
  <si>
    <t>NEOCATE INFANT</t>
  </si>
  <si>
    <t>133311</t>
  </si>
  <si>
    <t>33311</t>
  </si>
  <si>
    <t>NEOCATE ADVANCE</t>
  </si>
  <si>
    <t>50113013</t>
  </si>
  <si>
    <t>96414</t>
  </si>
  <si>
    <t>GENTAMICIN LEK 80 MG/2 ML</t>
  </si>
  <si>
    <t>INJ SOL 10X2ML/80MG</t>
  </si>
  <si>
    <t>101066</t>
  </si>
  <si>
    <t>FRAMYKOIN</t>
  </si>
  <si>
    <t>UNG 1X10GM</t>
  </si>
  <si>
    <t>101076</t>
  </si>
  <si>
    <t>1076</t>
  </si>
  <si>
    <t>OPHTHALMO-FRAMYKOIN</t>
  </si>
  <si>
    <t>117810</t>
  </si>
  <si>
    <t>17810</t>
  </si>
  <si>
    <t>TAZOCIN 4.5 G</t>
  </si>
  <si>
    <t>INJ PLV SOL12X4.5GM</t>
  </si>
  <si>
    <t>131654</t>
  </si>
  <si>
    <t>CEFTAZIDIM KABI 1 GM</t>
  </si>
  <si>
    <t>INJ PLV SOL 10X1GM</t>
  </si>
  <si>
    <t>172972</t>
  </si>
  <si>
    <t>72972</t>
  </si>
  <si>
    <t>AMOKSIKLAV 1.2GM</t>
  </si>
  <si>
    <t>INJ SIC 5X1.2GM</t>
  </si>
  <si>
    <t>185524</t>
  </si>
  <si>
    <t>85524</t>
  </si>
  <si>
    <t>AMOKSIKLAV</t>
  </si>
  <si>
    <t>TBL OBD 21X375MG</t>
  </si>
  <si>
    <t>199366</t>
  </si>
  <si>
    <t>99366</t>
  </si>
  <si>
    <t>AMOKSIKLAV 457 MG/5 ML</t>
  </si>
  <si>
    <t>POR PLV SUS 70ML</t>
  </si>
  <si>
    <t>846790</t>
  </si>
  <si>
    <t>121238</t>
  </si>
  <si>
    <t>CEFTRIAXON KABI 1 G</t>
  </si>
  <si>
    <t>INJ PLV SOL 10X1G</t>
  </si>
  <si>
    <t>174991</t>
  </si>
  <si>
    <t>74991</t>
  </si>
  <si>
    <t>AMOKSIKLAV 156,25mg/5ml</t>
  </si>
  <si>
    <t>PLV SUS 1X100ML</t>
  </si>
  <si>
    <t>111706</t>
  </si>
  <si>
    <t>11706</t>
  </si>
  <si>
    <t>BISEPTOL 480</t>
  </si>
  <si>
    <t>INJ 10X5ML</t>
  </si>
  <si>
    <t>184492</t>
  </si>
  <si>
    <t>84492</t>
  </si>
  <si>
    <t>FUCIDIN</t>
  </si>
  <si>
    <t>CRM 1X15GM 2%</t>
  </si>
  <si>
    <t>72973</t>
  </si>
  <si>
    <t>AMOKSIKLAV 600 MG</t>
  </si>
  <si>
    <t>INJ PLV SOL 5X600MG</t>
  </si>
  <si>
    <t>168999</t>
  </si>
  <si>
    <t>68999</t>
  </si>
  <si>
    <t>AMPICILIN BIOTIKA</t>
  </si>
  <si>
    <t>INJ 10X500MG</t>
  </si>
  <si>
    <t>196413</t>
  </si>
  <si>
    <t>96413</t>
  </si>
  <si>
    <t>GENTAMICIN 40MG LEK</t>
  </si>
  <si>
    <t>INJ 10X2ML/40MG</t>
  </si>
  <si>
    <t>155759</t>
  </si>
  <si>
    <t>55759</t>
  </si>
  <si>
    <t>PAMYCON NA PRIPRAVU KAPEK</t>
  </si>
  <si>
    <t>PLV 1X1LAHV</t>
  </si>
  <si>
    <t>186264</t>
  </si>
  <si>
    <t>86264</t>
  </si>
  <si>
    <t>TOBREX</t>
  </si>
  <si>
    <t>GTT OPH 5ML 3MG/1ML</t>
  </si>
  <si>
    <t>101093</t>
  </si>
  <si>
    <t>1093</t>
  </si>
  <si>
    <t>PENICILIN G BIOTIKA DRASEL.SUL</t>
  </si>
  <si>
    <t>INJ 10X1MU</t>
  </si>
  <si>
    <t>149549</t>
  </si>
  <si>
    <t>49549</t>
  </si>
  <si>
    <t>OSPEN 400MG</t>
  </si>
  <si>
    <t>191291</t>
  </si>
  <si>
    <t>91291</t>
  </si>
  <si>
    <t>SUMETROLIM</t>
  </si>
  <si>
    <t>SIR 100ML 240MG/5ML</t>
  </si>
  <si>
    <t>155636</t>
  </si>
  <si>
    <t>55636</t>
  </si>
  <si>
    <t>OFLOXIN 200</t>
  </si>
  <si>
    <t>TBL OBD 10X200MG</t>
  </si>
  <si>
    <t>156801</t>
  </si>
  <si>
    <t>56801</t>
  </si>
  <si>
    <t>KLACID I.V.</t>
  </si>
  <si>
    <t>PLV INF 1X500MG</t>
  </si>
  <si>
    <t>176360</t>
  </si>
  <si>
    <t>76360</t>
  </si>
  <si>
    <t>ZINACEF AD INJ.</t>
  </si>
  <si>
    <t>INJ SIC 1X1.5GM</t>
  </si>
  <si>
    <t>177044</t>
  </si>
  <si>
    <t>77044</t>
  </si>
  <si>
    <t>INJ SIC 1X750MG</t>
  </si>
  <si>
    <t>142845</t>
  </si>
  <si>
    <t>42845</t>
  </si>
  <si>
    <t>ZINNAT 125 MG</t>
  </si>
  <si>
    <t>GRA SUS 1X50ML</t>
  </si>
  <si>
    <t>153199</t>
  </si>
  <si>
    <t>53199</t>
  </si>
  <si>
    <t>KLACID 250MG/5ML</t>
  </si>
  <si>
    <t>GRA SUS 1X60ML</t>
  </si>
  <si>
    <t>175184</t>
  </si>
  <si>
    <t>75184</t>
  </si>
  <si>
    <t>KLACID 125mg/5ml</t>
  </si>
  <si>
    <t>180481</t>
  </si>
  <si>
    <t>80481</t>
  </si>
  <si>
    <t>GRA SUS 1X100ML</t>
  </si>
  <si>
    <t>50113014</t>
  </si>
  <si>
    <t>116895</t>
  </si>
  <si>
    <t>16895</t>
  </si>
  <si>
    <t>IMAZOL KRÉMPASTA</t>
  </si>
  <si>
    <t>DRM PST 1X30GM</t>
  </si>
  <si>
    <t>166036</t>
  </si>
  <si>
    <t>66036</t>
  </si>
  <si>
    <t>MYCOMAX 100</t>
  </si>
  <si>
    <t>CPS 28X100MG</t>
  </si>
  <si>
    <t>50113008</t>
  </si>
  <si>
    <t>26041</t>
  </si>
  <si>
    <t>KIOVIG 5 g CZ Baxter</t>
  </si>
  <si>
    <t>26039</t>
  </si>
  <si>
    <t>KIOVIG 1 g CZ Baxter</t>
  </si>
  <si>
    <t>47256</t>
  </si>
  <si>
    <t>GLUKÓZA 5 BRAUN</t>
  </si>
  <si>
    <t>INF SOL 20X100ML-PE</t>
  </si>
  <si>
    <t>100168</t>
  </si>
  <si>
    <t>168</t>
  </si>
  <si>
    <t>HYDROCHLOROTHIAZID LECIVA</t>
  </si>
  <si>
    <t>TBL 20X25MG</t>
  </si>
  <si>
    <t>102478</t>
  </si>
  <si>
    <t>2478</t>
  </si>
  <si>
    <t>TBL 20X10MG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</si>
  <si>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</si>
  <si>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</si>
  <si>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</si>
  <si>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</si>
  <si>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</si>
  <si>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</si>
  <si>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</si>
  <si>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</si>
  <si>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</si>
  <si>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</si>
  <si>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</si>
  <si>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113808</t>
  </si>
  <si>
    <t>13808</t>
  </si>
  <si>
    <t>URSOSAN</t>
  </si>
  <si>
    <t>POR CPSDUR100X250MG</t>
  </si>
  <si>
    <t>114811</t>
  </si>
  <si>
    <t>14811</t>
  </si>
  <si>
    <t>KREON 25 000</t>
  </si>
  <si>
    <t>115390</t>
  </si>
  <si>
    <t>15390</t>
  </si>
  <si>
    <t>DRM GEL 1X30GM/30MG</t>
  </si>
  <si>
    <t>116462</t>
  </si>
  <si>
    <t>16462</t>
  </si>
  <si>
    <t>EXCIPIAL U LIPOLOTIO</t>
  </si>
  <si>
    <t>DRM EML 1X200ML</t>
  </si>
  <si>
    <t>125365</t>
  </si>
  <si>
    <t>25365</t>
  </si>
  <si>
    <t>HELICID 20 ZENTIVA</t>
  </si>
  <si>
    <t>POR CPS ETD 28X20MG</t>
  </si>
  <si>
    <t>149317</t>
  </si>
  <si>
    <t>49317</t>
  </si>
  <si>
    <t>CALCIUM GLUCONICUM 10% B.BRAUN</t>
  </si>
  <si>
    <t>INJ SOL 20X10ML</t>
  </si>
  <si>
    <t>150335</t>
  </si>
  <si>
    <t>50335</t>
  </si>
  <si>
    <t>153439</t>
  </si>
  <si>
    <t>53439</t>
  </si>
  <si>
    <t>VITACALCIN TABLETY</t>
  </si>
  <si>
    <t>TBL 60X250MG</t>
  </si>
  <si>
    <t>157525</t>
  </si>
  <si>
    <t>57525</t>
  </si>
  <si>
    <t>MYDOCALM 150MG</t>
  </si>
  <si>
    <t>TBL OBD 30X150MG</t>
  </si>
  <si>
    <t>158249</t>
  </si>
  <si>
    <t>58249</t>
  </si>
  <si>
    <t>GUAJACURAN « 5 % INJ</t>
  </si>
  <si>
    <t>162318</t>
  </si>
  <si>
    <t>62318</t>
  </si>
  <si>
    <t>BETADINE (CHIRURG.) - hnědá</t>
  </si>
  <si>
    <t>164881</t>
  </si>
  <si>
    <t>64881</t>
  </si>
  <si>
    <t>BEROTEC N 100 MCG</t>
  </si>
  <si>
    <t>INH SOL PSS200 DAV</t>
  </si>
  <si>
    <t>188630</t>
  </si>
  <si>
    <t>88630</t>
  </si>
  <si>
    <t>TBL.MAGNESII LACTICI 0.5 GLO</t>
  </si>
  <si>
    <t>TBL 100X500MG</t>
  </si>
  <si>
    <t>193104</t>
  </si>
  <si>
    <t>93104</t>
  </si>
  <si>
    <t>TBL 40X10MG</t>
  </si>
  <si>
    <t>196635</t>
  </si>
  <si>
    <t>96635</t>
  </si>
  <si>
    <t>MAGNE B6</t>
  </si>
  <si>
    <t>DRG 50</t>
  </si>
  <si>
    <t>199295</t>
  </si>
  <si>
    <t>99295</t>
  </si>
  <si>
    <t>ANOPYRIN 100MG</t>
  </si>
  <si>
    <t>TBL 20X100MG</t>
  </si>
  <si>
    <t>395210</t>
  </si>
  <si>
    <t>Aqua Touch Jelly 25x6ml</t>
  </si>
  <si>
    <t>845387</t>
  </si>
  <si>
    <t>Sudocrem 60g</t>
  </si>
  <si>
    <t>845593</t>
  </si>
  <si>
    <t>100304</t>
  </si>
  <si>
    <t>HIRUDOID</t>
  </si>
  <si>
    <t>DRM GEL 1X40GM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</si>
  <si>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</si>
  <si>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</si>
  <si>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</si>
  <si>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</si>
  <si>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</si>
  <si>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</si>
  <si>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</si>
  <si>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</si>
  <si>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847713</t>
  </si>
  <si>
    <t>125526</t>
  </si>
  <si>
    <t>APO-IBUPROFEN 400 MG</t>
  </si>
  <si>
    <t>POR TBL FLM 100X400MG</t>
  </si>
  <si>
    <t>850461</t>
  </si>
  <si>
    <t>122197</t>
  </si>
  <si>
    <t>PROTHAZIN</t>
  </si>
  <si>
    <t>POR TBL FLM 20X25MG</t>
  </si>
  <si>
    <t>905098</t>
  </si>
  <si>
    <t>23989</t>
  </si>
  <si>
    <t>DZ OCTENISEPT 1 l</t>
  </si>
  <si>
    <t>921064</t>
  </si>
  <si>
    <t>KL UNG.LENIENS, 100G</t>
  </si>
  <si>
    <t>930065</t>
  </si>
  <si>
    <t>DZ PRONTOSAN ROZTOK 350ml</t>
  </si>
  <si>
    <t>100489</t>
  </si>
  <si>
    <t>489</t>
  </si>
  <si>
    <t>KANAVIT</t>
  </si>
  <si>
    <t>INJ 5X1ML/10MG</t>
  </si>
  <si>
    <t>100612</t>
  </si>
  <si>
    <t>612</t>
  </si>
  <si>
    <t>SYNTOSTIGMIN</t>
  </si>
  <si>
    <t>INJ 10X1ML/0.5MG</t>
  </si>
  <si>
    <t>126329</t>
  </si>
  <si>
    <t>26329</t>
  </si>
  <si>
    <t>AERIUS</t>
  </si>
  <si>
    <t>POR TBL FLM 30X5MG</t>
  </si>
  <si>
    <t>157866</t>
  </si>
  <si>
    <t>57866</t>
  </si>
  <si>
    <t>TOBRADEX</t>
  </si>
  <si>
    <t>GTT OPH 1X5ML</t>
  </si>
  <si>
    <t>159357</t>
  </si>
  <si>
    <t>59357</t>
  </si>
  <si>
    <t>RINGERUV ROZTOK BRAUN</t>
  </si>
  <si>
    <t>INF 10X500ML(LDPE)</t>
  </si>
  <si>
    <t>188967</t>
  </si>
  <si>
    <t>88967</t>
  </si>
  <si>
    <t>197698</t>
  </si>
  <si>
    <t>97698</t>
  </si>
  <si>
    <t>PENTOMER RETARD 400MG</t>
  </si>
  <si>
    <t>TBL OBD 20X400MG</t>
  </si>
  <si>
    <t>905022</t>
  </si>
  <si>
    <t>DZ Prontosan wound gel 30ml</t>
  </si>
  <si>
    <t>102684</t>
  </si>
  <si>
    <t>2684</t>
  </si>
  <si>
    <t>MESOCAIN</t>
  </si>
  <si>
    <t>GEL 1X20GM</t>
  </si>
  <si>
    <t>841565</t>
  </si>
  <si>
    <t>KL BENZINUM 150g</t>
  </si>
  <si>
    <t>109414</t>
  </si>
  <si>
    <t>9414</t>
  </si>
  <si>
    <t>GTT NAS 10ML 0.05%</t>
  </si>
  <si>
    <t>156926</t>
  </si>
  <si>
    <t>56926</t>
  </si>
  <si>
    <t>INJ SOL 20X10ML-PLA</t>
  </si>
  <si>
    <t>104160</t>
  </si>
  <si>
    <t>4160</t>
  </si>
  <si>
    <t>TRIAMCINOLON S LECIVA</t>
  </si>
  <si>
    <t>UNG 30GM</t>
  </si>
  <si>
    <t>116320</t>
  </si>
  <si>
    <t>16320</t>
  </si>
  <si>
    <t>BRAUNOVIDON MAST</t>
  </si>
  <si>
    <t>UNG 1X100GM-TUBA</t>
  </si>
  <si>
    <t>116547</t>
  </si>
  <si>
    <t>16547</t>
  </si>
  <si>
    <t>CYMEVENE</t>
  </si>
  <si>
    <t>INF SIC 1X500MG</t>
  </si>
  <si>
    <t>119372</t>
  </si>
  <si>
    <t>19372</t>
  </si>
  <si>
    <t>OFTAQUIX 5MG/ML OČNÍ KAPKY</t>
  </si>
  <si>
    <t>OPH GTT SOL 5X5MG</t>
  </si>
  <si>
    <t>159714</t>
  </si>
  <si>
    <t>59714</t>
  </si>
  <si>
    <t>BEPANTHEN PLUS</t>
  </si>
  <si>
    <t>CRM 1X30GM</t>
  </si>
  <si>
    <t>169755</t>
  </si>
  <si>
    <t>69755</t>
  </si>
  <si>
    <t>ARDEANUTRISOL G 40</t>
  </si>
  <si>
    <t>850308</t>
  </si>
  <si>
    <t>130719</t>
  </si>
  <si>
    <t>Espumisan kapky 100mg/ml por. gtt.30ml</t>
  </si>
  <si>
    <t>102529</t>
  </si>
  <si>
    <t>2529</t>
  </si>
  <si>
    <t>AETHOXYSKLEROL</t>
  </si>
  <si>
    <t>INJ 5X2ML 3%</t>
  </si>
  <si>
    <t>188663</t>
  </si>
  <si>
    <t>88663</t>
  </si>
  <si>
    <t>TBL.CALCII CARBONICI 0.5</t>
  </si>
  <si>
    <t>189997</t>
  </si>
  <si>
    <t>89997</t>
  </si>
  <si>
    <t>LINOLA-FETT OLBAD</t>
  </si>
  <si>
    <t>OLE 1X400ML</t>
  </si>
  <si>
    <t>192198</t>
  </si>
  <si>
    <t>ELOCOM</t>
  </si>
  <si>
    <t>DRM CRM 1X15GM 0.1%</t>
  </si>
  <si>
    <t>101807</t>
  </si>
  <si>
    <t>40538</t>
  </si>
  <si>
    <t>DICYNONE</t>
  </si>
  <si>
    <t>TBL 30x 500 mg</t>
  </si>
  <si>
    <t>169667</t>
  </si>
  <si>
    <t>69667</t>
  </si>
  <si>
    <t>ARDEAELYTOSOL NA.HYDR.FOSF.8.7%</t>
  </si>
  <si>
    <t>INF 1X200ML</t>
  </si>
  <si>
    <t>101681</t>
  </si>
  <si>
    <t>1681</t>
  </si>
  <si>
    <t>EMLA KREM 5%</t>
  </si>
  <si>
    <t>193779</t>
  </si>
  <si>
    <t>93779</t>
  </si>
  <si>
    <t>FLORSALMIN</t>
  </si>
  <si>
    <t>GTT 1X50ML</t>
  </si>
  <si>
    <t>850729</t>
  </si>
  <si>
    <t>157875</t>
  </si>
  <si>
    <t>PARACETAMOL KABI 10MG/ML</t>
  </si>
  <si>
    <t>INF SOL 10X100ML/1000MG</t>
  </si>
  <si>
    <t>192255</t>
  </si>
  <si>
    <t>92255</t>
  </si>
  <si>
    <t>MICTONETTEN</t>
  </si>
  <si>
    <t>DRG 30X5MG</t>
  </si>
  <si>
    <t>126324</t>
  </si>
  <si>
    <t>26324</t>
  </si>
  <si>
    <t>POR TBL FLM 10X5MG</t>
  </si>
  <si>
    <t>900514</t>
  </si>
  <si>
    <t>KL ETHANOL.C.BENZINO 180G</t>
  </si>
  <si>
    <t>118656</t>
  </si>
  <si>
    <t>NALBUPHIN ORPHA</t>
  </si>
  <si>
    <t>INJ SOL 10X2ML</t>
  </si>
  <si>
    <t>150768</t>
  </si>
  <si>
    <t>50768</t>
  </si>
  <si>
    <t>AGAPURIN SR 600</t>
  </si>
  <si>
    <t>POR TBL PRO 20X600MG</t>
  </si>
  <si>
    <t>900427</t>
  </si>
  <si>
    <t>KL SOL.METHYLROS.CHL.1% 20 G</t>
  </si>
  <si>
    <t>846941</t>
  </si>
  <si>
    <t>Swiss Laktobacilky baby 30 cps</t>
  </si>
  <si>
    <t>168578</t>
  </si>
  <si>
    <t>68578</t>
  </si>
  <si>
    <t>PHENAEMALETTEN</t>
  </si>
  <si>
    <t>TBL 50X15MG</t>
  </si>
  <si>
    <t>500471</t>
  </si>
  <si>
    <t>KL 2% CHLORHEXIDIN  V 70% ETHANOLU</t>
  </si>
  <si>
    <t>842389</t>
  </si>
  <si>
    <t>Swiss Laktobacily 5 cps.30</t>
  </si>
  <si>
    <t>921351</t>
  </si>
  <si>
    <t>KL SUPP.DIAZEPAMI 0,002G  20KS</t>
  </si>
  <si>
    <t>987917</t>
  </si>
  <si>
    <t>192087</t>
  </si>
  <si>
    <t>PANADOL PRO DĚTI 24 MG/ML JAHODA</t>
  </si>
  <si>
    <t>POR SUS 1X100ML PET</t>
  </si>
  <si>
    <t>845031</t>
  </si>
  <si>
    <t>101113</t>
  </si>
  <si>
    <t>NUROFEN PRO DĚTI JAHODA (od 3 měsíců)</t>
  </si>
  <si>
    <t>POR SUS 2000MG/100ML TRUB</t>
  </si>
  <si>
    <t>159976</t>
  </si>
  <si>
    <t>59976</t>
  </si>
  <si>
    <t>ENAP 2.5MG</t>
  </si>
  <si>
    <t>TBL 30X2.5MG</t>
  </si>
  <si>
    <t>107121</t>
  </si>
  <si>
    <t>KABIVEN PERIPHERAL</t>
  </si>
  <si>
    <t>INF EML 4X1440ML</t>
  </si>
  <si>
    <t>921494</t>
  </si>
  <si>
    <t>KL SUPP.DIAZEPAMI 0,001G  20KS</t>
  </si>
  <si>
    <t>930670</t>
  </si>
  <si>
    <t>KL CHLORHEXIDINI SOL. 0,2% 200 g</t>
  </si>
  <si>
    <t>v sirokohrdle lahvi</t>
  </si>
  <si>
    <t>160087</t>
  </si>
  <si>
    <t>60087</t>
  </si>
  <si>
    <t>LINOLA</t>
  </si>
  <si>
    <t>CRM 1X50GM</t>
  </si>
  <si>
    <t>844414</t>
  </si>
  <si>
    <t>Swiss Lactobacilky dět.třeš.</t>
  </si>
  <si>
    <t>394153</t>
  </si>
  <si>
    <t>Calcium Pantotenicum 30g Generica</t>
  </si>
  <si>
    <t>395712</t>
  </si>
  <si>
    <t>HBF Calcium panthotenát mast 30g</t>
  </si>
  <si>
    <t>115013</t>
  </si>
  <si>
    <t>15013</t>
  </si>
  <si>
    <t>DORMICUM 7.5 MG</t>
  </si>
  <si>
    <t>TBL OBD 10X7.5MG</t>
  </si>
  <si>
    <t>125034</t>
  </si>
  <si>
    <t>25034</t>
  </si>
  <si>
    <t>DORMICUM</t>
  </si>
  <si>
    <t>INJ SOL 10X1ML/5MG</t>
  </si>
  <si>
    <t>142547</t>
  </si>
  <si>
    <t>42547</t>
  </si>
  <si>
    <t>POR SIR 1X500ML</t>
  </si>
  <si>
    <t>199600</t>
  </si>
  <si>
    <t>99600</t>
  </si>
  <si>
    <t>POR TBL FLM 90X10MG</t>
  </si>
  <si>
    <t>132059</t>
  </si>
  <si>
    <t>32059</t>
  </si>
  <si>
    <t>INJ SOL 10X0.4ML</t>
  </si>
  <si>
    <t>132083</t>
  </si>
  <si>
    <t>32083</t>
  </si>
  <si>
    <t>TRALGIT GTT.</t>
  </si>
  <si>
    <t>115010</t>
  </si>
  <si>
    <t>15010</t>
  </si>
  <si>
    <t>DORMICUM 15 MG</t>
  </si>
  <si>
    <t>TBL OBD 10X15MG</t>
  </si>
  <si>
    <t>849197</t>
  </si>
  <si>
    <t>Nutridrink Compact meruňka 125 ml</t>
  </si>
  <si>
    <t>133329</t>
  </si>
  <si>
    <t>33329</t>
  </si>
  <si>
    <t>NUTRIDRINK YOGHURT S PŘ. MALINA</t>
  </si>
  <si>
    <t>133474</t>
  </si>
  <si>
    <t>33474</t>
  </si>
  <si>
    <t>NUTRIDRINK JUICE STYLE S PŘÍCHUTÍ JABLEČNOU</t>
  </si>
  <si>
    <t>133473</t>
  </si>
  <si>
    <t>33473</t>
  </si>
  <si>
    <t>NUTRIDRINK JUICE STYLE S PŘÍCHUTÍ JAHODOVOU</t>
  </si>
  <si>
    <t>133322</t>
  </si>
  <si>
    <t>33322</t>
  </si>
  <si>
    <t>NUTRIDRINK S ČOKOL. PŘÍCHUTÍ</t>
  </si>
  <si>
    <t>133325</t>
  </si>
  <si>
    <t>33325</t>
  </si>
  <si>
    <t>NUTRIDRINK MULTI FIBRE S POMER.</t>
  </si>
  <si>
    <t>133326</t>
  </si>
  <si>
    <t>33326</t>
  </si>
  <si>
    <t>NUTRIDRINK MULTI FIBRE S VANIL.</t>
  </si>
  <si>
    <t>133490</t>
  </si>
  <si>
    <t>33490</t>
  </si>
  <si>
    <t>NUTRIDRINK PROTEIN S PŘÍCHUTÍ LESNÍHO OVOCE</t>
  </si>
  <si>
    <t>194453</t>
  </si>
  <si>
    <t>94453</t>
  </si>
  <si>
    <t>CIPRINOL 250</t>
  </si>
  <si>
    <t>TBL OBD 10X250MG</t>
  </si>
  <si>
    <t>83050</t>
  </si>
  <si>
    <t>198192</t>
  </si>
  <si>
    <t>SEFOTAK 1 G</t>
  </si>
  <si>
    <t>INJ PLV SOL 1X1GM</t>
  </si>
  <si>
    <t>105951</t>
  </si>
  <si>
    <t>5951</t>
  </si>
  <si>
    <t>AMOKSIKLAV 1G</t>
  </si>
  <si>
    <t>TBL OBD 14X1GM</t>
  </si>
  <si>
    <t>106264</t>
  </si>
  <si>
    <t>6264</t>
  </si>
  <si>
    <t>TBL 20X480MG</t>
  </si>
  <si>
    <t>168998</t>
  </si>
  <si>
    <t>68998</t>
  </si>
  <si>
    <t>INJ 10X1000MG</t>
  </si>
  <si>
    <t>183417</t>
  </si>
  <si>
    <t>83417</t>
  </si>
  <si>
    <t>MERONEM</t>
  </si>
  <si>
    <t>INJ SIC 10X1GM</t>
  </si>
  <si>
    <t>185525</t>
  </si>
  <si>
    <t>85525</t>
  </si>
  <si>
    <t>TBL OBD 21X625MG</t>
  </si>
  <si>
    <t>190778</t>
  </si>
  <si>
    <t>90778</t>
  </si>
  <si>
    <t>BACTROBAN</t>
  </si>
  <si>
    <t>DRM UNG 1X15GM</t>
  </si>
  <si>
    <t>850012</t>
  </si>
  <si>
    <t>154748</t>
  </si>
  <si>
    <t>NITROFURANTOIN - RATIOPHARM 100 MG</t>
  </si>
  <si>
    <t>POR CPS PRO 50X100MG</t>
  </si>
  <si>
    <t>131656</t>
  </si>
  <si>
    <t>CEFTAZIDIM KABI 2 GM</t>
  </si>
  <si>
    <t>INJ+INF PLV SOL 10X2GM</t>
  </si>
  <si>
    <t>114875</t>
  </si>
  <si>
    <t>14875</t>
  </si>
  <si>
    <t>IALUGEN PLUS</t>
  </si>
  <si>
    <t>CRM 1X20GM</t>
  </si>
  <si>
    <t>114877</t>
  </si>
  <si>
    <t>14877</t>
  </si>
  <si>
    <t>CRM 1X60GM</t>
  </si>
  <si>
    <t>132559</t>
  </si>
  <si>
    <t>32559</t>
  </si>
  <si>
    <t>OSPAMOX 1000 MG</t>
  </si>
  <si>
    <t>POR TBLFLM14X1000MG</t>
  </si>
  <si>
    <t>132557</t>
  </si>
  <si>
    <t>32557</t>
  </si>
  <si>
    <t>OSPAMOX 500 MG</t>
  </si>
  <si>
    <t>POR TBL FLM14X500MG</t>
  </si>
  <si>
    <t>166366</t>
  </si>
  <si>
    <t>66366</t>
  </si>
  <si>
    <t>OSPAMOX 250MG/5ML</t>
  </si>
  <si>
    <t>121240</t>
  </si>
  <si>
    <t>CEFTRIAXON KABI 2 G</t>
  </si>
  <si>
    <t>INF PLV SOL 10X2GM</t>
  </si>
  <si>
    <t>162049</t>
  </si>
  <si>
    <t>62049</t>
  </si>
  <si>
    <t>DUOMOX 250</t>
  </si>
  <si>
    <t>TBL 20X250MG</t>
  </si>
  <si>
    <t>103378</t>
  </si>
  <si>
    <t>3378</t>
  </si>
  <si>
    <t>BISEPTOL 120</t>
  </si>
  <si>
    <t>TBL 20X120MG</t>
  </si>
  <si>
    <t>201030</t>
  </si>
  <si>
    <t>116600</t>
  </si>
  <si>
    <t>16600</t>
  </si>
  <si>
    <t>UNASYN</t>
  </si>
  <si>
    <t>INJ PLV SOL 1X1.5GM</t>
  </si>
  <si>
    <t>147727</t>
  </si>
  <si>
    <t>47727</t>
  </si>
  <si>
    <t>ZINNAT 500 MG</t>
  </si>
  <si>
    <t>TBL OBD 10X500MG</t>
  </si>
  <si>
    <t>153853</t>
  </si>
  <si>
    <t>53853</t>
  </si>
  <si>
    <t>KLACID 500</t>
  </si>
  <si>
    <t>TBL OBD 14X500MG</t>
  </si>
  <si>
    <t>158092</t>
  </si>
  <si>
    <t>58092</t>
  </si>
  <si>
    <t>CEFAZOLIN SANDOZ 1 G</t>
  </si>
  <si>
    <t>147725</t>
  </si>
  <si>
    <t>47725</t>
  </si>
  <si>
    <t>ZINNAT 250 MG</t>
  </si>
  <si>
    <t>184895</t>
  </si>
  <si>
    <t>84895</t>
  </si>
  <si>
    <t>TBL OBD 10X125MG</t>
  </si>
  <si>
    <t>166037</t>
  </si>
  <si>
    <t>66037</t>
  </si>
  <si>
    <t>CPS 7X100MG</t>
  </si>
  <si>
    <t>100308</t>
  </si>
  <si>
    <t>DRM CRM 1X40GM</t>
  </si>
  <si>
    <t>102133</t>
  </si>
  <si>
    <t>2133</t>
  </si>
  <si>
    <t>FUROSEMID BIOTIKA</t>
  </si>
  <si>
    <t>INJ 5X2ML/20MG</t>
  </si>
  <si>
    <t>112770</t>
  </si>
  <si>
    <t>12770</t>
  </si>
  <si>
    <t>SOL 2X67.5ML</t>
  </si>
  <si>
    <t>114075</t>
  </si>
  <si>
    <t>14075</t>
  </si>
  <si>
    <t>DETRALEX</t>
  </si>
  <si>
    <t>POR TBL FLM 60</t>
  </si>
  <si>
    <t>119378</t>
  </si>
  <si>
    <t>19378</t>
  </si>
  <si>
    <t>FAKTU</t>
  </si>
  <si>
    <t>RCT SUP 20</t>
  </si>
  <si>
    <t>125366</t>
  </si>
  <si>
    <t>25366</t>
  </si>
  <si>
    <t>POR CPS ETD 90X20MG</t>
  </si>
  <si>
    <t>145273</t>
  </si>
  <si>
    <t>45273</t>
  </si>
  <si>
    <t>ENAP 5MG</t>
  </si>
  <si>
    <t>TBL 30X5MG</t>
  </si>
  <si>
    <t>146117</t>
  </si>
  <si>
    <t>IBALGIN KRÉM 50G</t>
  </si>
  <si>
    <t>DRM CRM 1X50GM</t>
  </si>
  <si>
    <t>155823</t>
  </si>
  <si>
    <t>55823</t>
  </si>
  <si>
    <t>TBL OBD 20X500MG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</si>
  <si>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</si>
  <si>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</si>
  <si>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</si>
  <si>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</si>
  <si>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</si>
  <si>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</si>
  <si>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</si>
  <si>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</si>
  <si>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164934</t>
  </si>
  <si>
    <t>64934</t>
  </si>
  <si>
    <t>CLARINASE REPETABS</t>
  </si>
  <si>
    <t>TBL RET 7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</si>
  <si>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</si>
  <si>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</si>
  <si>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</si>
  <si>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</si>
  <si>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</si>
  <si>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</si>
  <si>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</si>
  <si>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</si>
  <si>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184284</t>
  </si>
  <si>
    <t>CONCOR COMBI 5 MG/5 MG</t>
  </si>
  <si>
    <t>POR TBL NOB 30</t>
  </si>
  <si>
    <t>186990</t>
  </si>
  <si>
    <t>86990</t>
  </si>
  <si>
    <t>ARDEAOSMOSOL MA 15 (Mannitol)</t>
  </si>
  <si>
    <t>187680</t>
  </si>
  <si>
    <t>87680</t>
  </si>
  <si>
    <t>ANOPYRIN</t>
  </si>
  <si>
    <t>TBL 10X400MG</t>
  </si>
  <si>
    <t>188217</t>
  </si>
  <si>
    <t>88217</t>
  </si>
  <si>
    <t>LEXAURIN</t>
  </si>
  <si>
    <t>TBL 30X1.5MG</t>
  </si>
  <si>
    <t>189212</t>
  </si>
  <si>
    <t>89212</t>
  </si>
  <si>
    <t>INJECTIO PROCAIN.CHLOR.0.2% ARD</t>
  </si>
  <si>
    <t>INJ 1X200ML 0.2%</t>
  </si>
  <si>
    <t>196303</t>
  </si>
  <si>
    <t>96303</t>
  </si>
  <si>
    <t>ASCORUTIN (BLISTR)</t>
  </si>
  <si>
    <t>TBL OBD 50</t>
  </si>
  <si>
    <t>199680</t>
  </si>
  <si>
    <t>POR CPS DUR 60X300MG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</si>
  <si>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</si>
  <si>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</si>
  <si>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</si>
  <si>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</si>
  <si>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</si>
  <si>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</si>
  <si>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841572</t>
  </si>
  <si>
    <t>MENALIND Ubrousky 50ks náhradní náplň</t>
  </si>
  <si>
    <t>842125</t>
  </si>
  <si>
    <t>DZ SOFTASEPT N BAREVNÝ 250 ml</t>
  </si>
  <si>
    <t>844960</t>
  </si>
  <si>
    <t>125114</t>
  </si>
  <si>
    <t>TBL 60X100 MG</t>
  </si>
  <si>
    <t>846629</t>
  </si>
  <si>
    <t>100013</t>
  </si>
  <si>
    <t>IBALGIN 400 TBL 24</t>
  </si>
  <si>
    <t xml:space="preserve">POR TBL FLM 24X400MG </t>
  </si>
  <si>
    <t>846694</t>
  </si>
  <si>
    <t>100311</t>
  </si>
  <si>
    <t>HIRUDOID FORTE</t>
  </si>
  <si>
    <t>848209</t>
  </si>
  <si>
    <t>115402</t>
  </si>
  <si>
    <t>INJ SOL 10X0.6ML/6KU</t>
  </si>
  <si>
    <t>987464</t>
  </si>
  <si>
    <t>Menalind Professional čistící pěna 400ml</t>
  </si>
  <si>
    <t>987465</t>
  </si>
  <si>
    <t>Menalind vlhké ošetř.ubrousky 50ks náhradní náplň</t>
  </si>
  <si>
    <t>102546</t>
  </si>
  <si>
    <t>2546</t>
  </si>
  <si>
    <t>MAXITROL</t>
  </si>
  <si>
    <t>SUS OPH 1X5ML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</si>
  <si>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</si>
  <si>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</si>
  <si>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</si>
  <si>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</si>
  <si>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</si>
  <si>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</si>
  <si>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</si>
  <si>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</si>
  <si>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116467</t>
  </si>
  <si>
    <t>16467</t>
  </si>
  <si>
    <t>IMACORT</t>
  </si>
  <si>
    <t>DRM CRM 1X20GM</t>
  </si>
  <si>
    <t>117173</t>
  </si>
  <si>
    <t>17173</t>
  </si>
  <si>
    <t>OLYNTH 0.1%</t>
  </si>
  <si>
    <t>NAS SPR SOL 1X10ML</t>
  </si>
  <si>
    <t>145981</t>
  </si>
  <si>
    <t>45981</t>
  </si>
  <si>
    <t>CERNEVIT</t>
  </si>
  <si>
    <t>INJ PLV SOL10X750MG</t>
  </si>
  <si>
    <t>156779</t>
  </si>
  <si>
    <t>56779</t>
  </si>
  <si>
    <t>GERATAM 800MG</t>
  </si>
  <si>
    <t>TBL OBD 60X800MG</t>
  </si>
  <si>
    <t>159940</t>
  </si>
  <si>
    <t>59940</t>
  </si>
  <si>
    <t>PLV POR 1X10SACKU</t>
  </si>
  <si>
    <t>169189</t>
  </si>
  <si>
    <t>69189</t>
  </si>
  <si>
    <t>EUTHYROX 50</t>
  </si>
  <si>
    <t>TBL 100X50RG</t>
  </si>
  <si>
    <t>176501</t>
  </si>
  <si>
    <t>IBALGIN DUO EFFECT</t>
  </si>
  <si>
    <t>188708</t>
  </si>
  <si>
    <t>88708</t>
  </si>
  <si>
    <t>ALGIFEN</t>
  </si>
  <si>
    <t>TBL 20</t>
  </si>
  <si>
    <t>193124</t>
  </si>
  <si>
    <t>93124</t>
  </si>
  <si>
    <t>194918</t>
  </si>
  <si>
    <t>94918</t>
  </si>
  <si>
    <t>AMBROBENE</t>
  </si>
  <si>
    <t>TBL 20X30MG</t>
  </si>
  <si>
    <t>394130</t>
  </si>
  <si>
    <t>B-komplex Zentiva 30drg</t>
  </si>
  <si>
    <t>847635</t>
  </si>
  <si>
    <t>Biopron9    PREMIUM tob.120</t>
  </si>
  <si>
    <t>848172</t>
  </si>
  <si>
    <t>Biopron9  Premium tob.60</t>
  </si>
  <si>
    <t>848625</t>
  </si>
  <si>
    <t>138841</t>
  </si>
  <si>
    <t>DORETA 37,5 MG/325 MG</t>
  </si>
  <si>
    <t>POR TBL FLM 30</t>
  </si>
  <si>
    <t>849425</t>
  </si>
  <si>
    <t>115479</t>
  </si>
  <si>
    <t>APO-ENALAPRIL 5 MG</t>
  </si>
  <si>
    <t>POR TBL NOB 100X5MG</t>
  </si>
  <si>
    <t>900240</t>
  </si>
  <si>
    <t>DZ TRIXO LIND 500ML</t>
  </si>
  <si>
    <t>920170</t>
  </si>
  <si>
    <t>DZ TRIXO 500 ML</t>
  </si>
  <si>
    <t>930035</t>
  </si>
  <si>
    <t>KL GLUCOSUM 75g</t>
  </si>
  <si>
    <t>109415</t>
  </si>
  <si>
    <t>9415</t>
  </si>
  <si>
    <t>SPR NAS 10ML 0.05%</t>
  </si>
  <si>
    <t>803169</t>
  </si>
  <si>
    <t>KL BENZINUM 300g</t>
  </si>
  <si>
    <t>844078</t>
  </si>
  <si>
    <t>Lacrisyn gtt.ophth.10ml</t>
  </si>
  <si>
    <t>117172</t>
  </si>
  <si>
    <t>17172</t>
  </si>
  <si>
    <t>OLYNTH 0.05%</t>
  </si>
  <si>
    <t>162317</t>
  </si>
  <si>
    <t>62317</t>
  </si>
  <si>
    <t>LIQ 1X1000ML</t>
  </si>
  <si>
    <t>186616</t>
  </si>
  <si>
    <t>86616</t>
  </si>
  <si>
    <t>PENTASA SR 500MG  (BLISTR)</t>
  </si>
  <si>
    <t>TBL RET 100X500MG</t>
  </si>
  <si>
    <t>194234</t>
  </si>
  <si>
    <t>94234</t>
  </si>
  <si>
    <t>GUAJACURAN</t>
  </si>
  <si>
    <t>DRG 30X200MG-BLISTR</t>
  </si>
  <si>
    <t>100113</t>
  </si>
  <si>
    <t>113</t>
  </si>
  <si>
    <t>DILURAN</t>
  </si>
  <si>
    <t>102668</t>
  </si>
  <si>
    <t>2668</t>
  </si>
  <si>
    <t>OPHTHALMO-HYDROCORTISON LECIVA</t>
  </si>
  <si>
    <t>UNG OPH 1X5GM 0.5%</t>
  </si>
  <si>
    <t>184325</t>
  </si>
  <si>
    <t>84325</t>
  </si>
  <si>
    <t>VIDISIC</t>
  </si>
  <si>
    <t>GEL OPH 1X10GM</t>
  </si>
  <si>
    <t>921392</t>
  </si>
  <si>
    <t>KL SUPP.PREDNISON 0,001G,PAPAVERIN 0,02G</t>
  </si>
  <si>
    <t>20KS</t>
  </si>
  <si>
    <t>100055</t>
  </si>
  <si>
    <t>55</t>
  </si>
  <si>
    <t>B-KOMPLEX LECIVA</t>
  </si>
  <si>
    <t>DRG 20(2X10)/FORTE/</t>
  </si>
  <si>
    <t>102547</t>
  </si>
  <si>
    <t>2547</t>
  </si>
  <si>
    <t>UNG OPH 1X3.5GM</t>
  </si>
  <si>
    <t>114711</t>
  </si>
  <si>
    <t>14711</t>
  </si>
  <si>
    <t>TARDYFERON</t>
  </si>
  <si>
    <t>TBL RET 30</t>
  </si>
  <si>
    <t>115646</t>
  </si>
  <si>
    <t>15646</t>
  </si>
  <si>
    <t>CIPLOX</t>
  </si>
  <si>
    <t>GTT OPH/OTO 5ML</t>
  </si>
  <si>
    <t>116457</t>
  </si>
  <si>
    <t>16457</t>
  </si>
  <si>
    <t>NASONEX</t>
  </si>
  <si>
    <t>SPR NAS 140DÁVX50RG</t>
  </si>
  <si>
    <t>147712</t>
  </si>
  <si>
    <t>47712</t>
  </si>
  <si>
    <t>SALAZOPYRIN EN</t>
  </si>
  <si>
    <t>POR TBLENT100X500MG</t>
  </si>
  <si>
    <t>161238</t>
  </si>
  <si>
    <t>61238</t>
  </si>
  <si>
    <t>TBL RET 30X300MG</t>
  </si>
  <si>
    <t>197580</t>
  </si>
  <si>
    <t>97580</t>
  </si>
  <si>
    <t>BEPANTHEN</t>
  </si>
  <si>
    <t>CRM 1X30GM 5%</t>
  </si>
  <si>
    <t>380715</t>
  </si>
  <si>
    <t>80715</t>
  </si>
  <si>
    <t>FLAMIGEL 250 ML     FLAM250</t>
  </si>
  <si>
    <t>HYDROKOLOIDNÍ GEL P</t>
  </si>
  <si>
    <t>900071</t>
  </si>
  <si>
    <t>KL TBL MAGN.LACT 0,5G+B6 0,02G, 100TBL</t>
  </si>
  <si>
    <t>921017</t>
  </si>
  <si>
    <t>KL KAL.PERMANGANAS 2G</t>
  </si>
  <si>
    <t>921184</t>
  </si>
  <si>
    <t>KL UNGUENTUM</t>
  </si>
  <si>
    <t>175025</t>
  </si>
  <si>
    <t>75025</t>
  </si>
  <si>
    <t>THIAMIN LECIVA</t>
  </si>
  <si>
    <t>TBL 20X50MG(BLISTR)</t>
  </si>
  <si>
    <t>844350</t>
  </si>
  <si>
    <t>KL ETHANOL.C.BENZINO 160G</t>
  </si>
  <si>
    <t>921209</t>
  </si>
  <si>
    <t>KL BALS.VISNEVSKI 50G</t>
  </si>
  <si>
    <t>125592</t>
  </si>
  <si>
    <t>25592</t>
  </si>
  <si>
    <t>HUMALOG 100 IU</t>
  </si>
  <si>
    <t>INJ SOL 5X3ML/300UT</t>
  </si>
  <si>
    <t>192204</t>
  </si>
  <si>
    <t>DRM UNG 1X15GM 0.1%</t>
  </si>
  <si>
    <t>921251</t>
  </si>
  <si>
    <t>KL SOL.NOVIKOV 20G</t>
  </si>
  <si>
    <t>930078</t>
  </si>
  <si>
    <t>KL ONDREJOVA MAST, 100G</t>
  </si>
  <si>
    <t>127506</t>
  </si>
  <si>
    <t>27506</t>
  </si>
  <si>
    <t>LANTUS 100 IU/ML</t>
  </si>
  <si>
    <t>INJ SOL 5X3ML - CA</t>
  </si>
  <si>
    <t>845100</t>
  </si>
  <si>
    <t>40541</t>
  </si>
  <si>
    <t>Olynth HA 0,05</t>
  </si>
  <si>
    <t>987881</t>
  </si>
  <si>
    <t>Walmark Laktobacily FORTE s fruktooligosach.30+30</t>
  </si>
  <si>
    <t>500396</t>
  </si>
  <si>
    <t>Diffusil H forte</t>
  </si>
  <si>
    <t>150 ml DPH 20%</t>
  </si>
  <si>
    <t>847085</t>
  </si>
  <si>
    <t>115401</t>
  </si>
  <si>
    <t>inj sol  10x0,4ml/40 mg</t>
  </si>
  <si>
    <t>921412</t>
  </si>
  <si>
    <t>KL UNG.LENIENS, 30G</t>
  </si>
  <si>
    <t>189793</t>
  </si>
  <si>
    <t>89793</t>
  </si>
  <si>
    <t>114814</t>
  </si>
  <si>
    <t>14814</t>
  </si>
  <si>
    <t>KREON 10 000</t>
  </si>
  <si>
    <t>169418</t>
  </si>
  <si>
    <t>69418</t>
  </si>
  <si>
    <t>ENM 5X2.5ML/10MG</t>
  </si>
  <si>
    <t>500326</t>
  </si>
  <si>
    <t>KL BENZINUM 500 ml/333g HVLP</t>
  </si>
  <si>
    <t>850742</t>
  </si>
  <si>
    <t>146118</t>
  </si>
  <si>
    <t>IBALGIN BABY</t>
  </si>
  <si>
    <t>POR SUS 1X100ML/2GM</t>
  </si>
  <si>
    <t>901073</t>
  </si>
  <si>
    <t>IR SOL.TETRAC.HYDROCHLOR.0.5%isot.20 ml</t>
  </si>
  <si>
    <t>IR 20 ml</t>
  </si>
  <si>
    <t>921089</t>
  </si>
  <si>
    <t>KL UNG.LENIENS, 50G</t>
  </si>
  <si>
    <t>183741</t>
  </si>
  <si>
    <t>83741</t>
  </si>
  <si>
    <t>GLUCAGEN 1MG HYPOKIT</t>
  </si>
  <si>
    <t>INJ SIC 1MG+STRIK.</t>
  </si>
  <si>
    <t>115375</t>
  </si>
  <si>
    <t>15375</t>
  </si>
  <si>
    <t>ZOVIRAX</t>
  </si>
  <si>
    <t>OPH UNG 1X4.5GM</t>
  </si>
  <si>
    <t>921423</t>
  </si>
  <si>
    <t>10KS</t>
  </si>
  <si>
    <t>900543</t>
  </si>
  <si>
    <t>KL CHLORAL.HYDRATUM 200G</t>
  </si>
  <si>
    <t>844864</t>
  </si>
  <si>
    <t>85346</t>
  </si>
  <si>
    <t>INFECTOSCAB 5% KRÉM DRM</t>
  </si>
  <si>
    <t>1X30G</t>
  </si>
  <si>
    <t>100347</t>
  </si>
  <si>
    <t>347</t>
  </si>
  <si>
    <t>VITAMIN A SLOVAKOFARMA</t>
  </si>
  <si>
    <t>CPS 50X30KU</t>
  </si>
  <si>
    <t>159982</t>
  </si>
  <si>
    <t>59982</t>
  </si>
  <si>
    <t>ICHTOXYL</t>
  </si>
  <si>
    <t>100353</t>
  </si>
  <si>
    <t>353</t>
  </si>
  <si>
    <t>VITAMIN D SLOVAKOFARMA</t>
  </si>
  <si>
    <t>CPS 1X300KU</t>
  </si>
  <si>
    <t>840312</t>
  </si>
  <si>
    <t>Dubová kůra her.1x75g LEROS</t>
  </si>
  <si>
    <t>921174</t>
  </si>
  <si>
    <t>KL UNG.ASVA, 100G</t>
  </si>
  <si>
    <t>846948</t>
  </si>
  <si>
    <t>122198</t>
  </si>
  <si>
    <t>VERMOX</t>
  </si>
  <si>
    <t>POR TBL NOB 6X100MG</t>
  </si>
  <si>
    <t>930655</t>
  </si>
  <si>
    <t>KL SOL.JARISCH 1000 g FAGRON</t>
  </si>
  <si>
    <t>158893</t>
  </si>
  <si>
    <t>58893</t>
  </si>
  <si>
    <t>XALATAN</t>
  </si>
  <si>
    <t>GTT OPH 1X2.5ML</t>
  </si>
  <si>
    <t>110183</t>
  </si>
  <si>
    <t>10183</t>
  </si>
  <si>
    <t>EQUORAL 25 MG</t>
  </si>
  <si>
    <t>POR CPS MOL50X25MG</t>
  </si>
  <si>
    <t>126330</t>
  </si>
  <si>
    <t>26330</t>
  </si>
  <si>
    <t>POR TBL FLM 50X5MG</t>
  </si>
  <si>
    <t>500706</t>
  </si>
  <si>
    <t>185181</t>
  </si>
  <si>
    <t>Peditrace inf.cnc.sol.1x10ml</t>
  </si>
  <si>
    <t>175744</t>
  </si>
  <si>
    <t>75744</t>
  </si>
  <si>
    <t>SINUPRET</t>
  </si>
  <si>
    <t>988088</t>
  </si>
  <si>
    <t>Walmark Laktobacily FORTE s fruktooligosach.60+60</t>
  </si>
  <si>
    <t>841094</t>
  </si>
  <si>
    <t>Corsodyl ustni voda 0,1% 200 ml</t>
  </si>
  <si>
    <t>850088</t>
  </si>
  <si>
    <t>169720</t>
  </si>
  <si>
    <t>ASACOL ENEMA 4 G</t>
  </si>
  <si>
    <t>RCT SUS 7X100ML/4GM</t>
  </si>
  <si>
    <t>192521</t>
  </si>
  <si>
    <t>NAS SPR SUS 140X50RG</t>
  </si>
  <si>
    <t>849107</t>
  </si>
  <si>
    <t>B-komplex mitte cps.50 Generica</t>
  </si>
  <si>
    <t>989607</t>
  </si>
  <si>
    <t>B-Komplex forte Zentiva drg.20</t>
  </si>
  <si>
    <t>848355</t>
  </si>
  <si>
    <t>128251</t>
  </si>
  <si>
    <t>METOJECT 50 MG/ML INJEKČNÍ ROZTOK</t>
  </si>
  <si>
    <t>INJ SOL 1X0.40ML</t>
  </si>
  <si>
    <t>105496</t>
  </si>
  <si>
    <t>5496</t>
  </si>
  <si>
    <t>TBL OBD 60X10MG</t>
  </si>
  <si>
    <t>112892</t>
  </si>
  <si>
    <t>12892</t>
  </si>
  <si>
    <t>AULIN</t>
  </si>
  <si>
    <t>TBL 30X100MG</t>
  </si>
  <si>
    <t>133343</t>
  </si>
  <si>
    <t>33343</t>
  </si>
  <si>
    <t>CUBITAN S PŘÍCHUTÍ JAHODOVOU (SOL)</t>
  </si>
  <si>
    <t>147740</t>
  </si>
  <si>
    <t>47740</t>
  </si>
  <si>
    <t>RIVOCOR 5</t>
  </si>
  <si>
    <t>166030</t>
  </si>
  <si>
    <t>66030</t>
  </si>
  <si>
    <t>194114</t>
  </si>
  <si>
    <t>94114</t>
  </si>
  <si>
    <t>WARFARIN</t>
  </si>
  <si>
    <t>TBL 100X5MG</t>
  </si>
  <si>
    <t>844554</t>
  </si>
  <si>
    <t>114065</t>
  </si>
  <si>
    <t>LOZAP 50 ZENTIVA</t>
  </si>
  <si>
    <t>POR TBL FLM 30X50MG</t>
  </si>
  <si>
    <t>126786</t>
  </si>
  <si>
    <t>26786</t>
  </si>
  <si>
    <t>NOVORAPID 100 U/ML</t>
  </si>
  <si>
    <t>INJ SOL 1X10ML</t>
  </si>
  <si>
    <t>128148</t>
  </si>
  <si>
    <t>28148</t>
  </si>
  <si>
    <t>LEVEMIR 100 U/ML (PENFILL)</t>
  </si>
  <si>
    <t>INJ SOL 5X3ML</t>
  </si>
  <si>
    <t>192587</t>
  </si>
  <si>
    <t>92587</t>
  </si>
  <si>
    <t>DEPAKINE CHRONO 500MG(PULENE)</t>
  </si>
  <si>
    <t>TBL RET 30X500MG</t>
  </si>
  <si>
    <t>109711</t>
  </si>
  <si>
    <t>9711</t>
  </si>
  <si>
    <t>INJ SIC 1X500MG+8ML</t>
  </si>
  <si>
    <t>125677</t>
  </si>
  <si>
    <t>25677</t>
  </si>
  <si>
    <t>INSULATARD PENFILL 100 IU/ML</t>
  </si>
  <si>
    <t>INJ SUS 5X3ML/300UT</t>
  </si>
  <si>
    <t>126486</t>
  </si>
  <si>
    <t>26486</t>
  </si>
  <si>
    <t>ACTRAPID PENFILL 100IU/ML</t>
  </si>
  <si>
    <t>126789</t>
  </si>
  <si>
    <t>26789</t>
  </si>
  <si>
    <t>NOVORAPID PENFILL 100 U/ML</t>
  </si>
  <si>
    <t>130021</t>
  </si>
  <si>
    <t>30021</t>
  </si>
  <si>
    <t>LETROX 125</t>
  </si>
  <si>
    <t>POR TBL NOB 100X125MCG</t>
  </si>
  <si>
    <t>845433</t>
  </si>
  <si>
    <t>114356</t>
  </si>
  <si>
    <t>RORENDO ORO TAB 0,5 MG</t>
  </si>
  <si>
    <t>POR TBL DIS 30X0,5MG</t>
  </si>
  <si>
    <t>118734</t>
  </si>
  <si>
    <t>18734</t>
  </si>
  <si>
    <t>SMOFLIPID</t>
  </si>
  <si>
    <t>INF EML 10X250ML</t>
  </si>
  <si>
    <t>500831</t>
  </si>
  <si>
    <t>157109</t>
  </si>
  <si>
    <t>OLIMEL N7E</t>
  </si>
  <si>
    <t>INF EML4X2000ML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</si>
  <si>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</si>
  <si>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</si>
  <si>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</si>
  <si>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</si>
  <si>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</si>
  <si>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</si>
  <si>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33526</t>
  </si>
  <si>
    <t>NUTRISON</t>
  </si>
  <si>
    <t>POR SOL 1X1000ML</t>
  </si>
  <si>
    <t>846765</t>
  </si>
  <si>
    <t>33421</t>
  </si>
  <si>
    <t>NUTRIDRINK COMPACT S PŘÍCHUTÍ KÁVY</t>
  </si>
  <si>
    <t>POR SOL 4X125ML</t>
  </si>
  <si>
    <t>846766</t>
  </si>
  <si>
    <t>33420</t>
  </si>
  <si>
    <t>NUTRIDRINK COMPACT S PŘÍCHUTÍ VANILKOVOU</t>
  </si>
  <si>
    <t>33787</t>
  </si>
  <si>
    <t>FORTICARE S PŘÍCHUTÍ CAPPUCCINO</t>
  </si>
  <si>
    <t>102427</t>
  </si>
  <si>
    <t>2427</t>
  </si>
  <si>
    <t>ENTIZOL</t>
  </si>
  <si>
    <t>111592</t>
  </si>
  <si>
    <t>11592</t>
  </si>
  <si>
    <t>METRONIDAZOL 500MG BRAUN</t>
  </si>
  <si>
    <t>INJ 10X100ML(LDPE)</t>
  </si>
  <si>
    <t>192290</t>
  </si>
  <si>
    <t>92290</t>
  </si>
  <si>
    <t>EDICIN 1GM</t>
  </si>
  <si>
    <t>INJ.SICC.1X1GM</t>
  </si>
  <si>
    <t>192359</t>
  </si>
  <si>
    <t>92359</t>
  </si>
  <si>
    <t>PROSTAPHLIN 1000MG</t>
  </si>
  <si>
    <t>INJ SIC 1X1000MG</t>
  </si>
  <si>
    <t>849567</t>
  </si>
  <si>
    <t>125249</t>
  </si>
  <si>
    <t>CIPROFLOXACIN KABI 400 MG/200 ML INFUZNÍ ROZTOK</t>
  </si>
  <si>
    <t>INF SOL 10X400MG/200ML</t>
  </si>
  <si>
    <t>500697</t>
  </si>
  <si>
    <t>141838</t>
  </si>
  <si>
    <t>Amikacin B.Braun 10mg/ml EP 100ml</t>
  </si>
  <si>
    <t>10X100ml</t>
  </si>
  <si>
    <t>141146</t>
  </si>
  <si>
    <t>41146</t>
  </si>
  <si>
    <t>MACMIROR COMPLEX</t>
  </si>
  <si>
    <t>SUP VAG 12</t>
  </si>
  <si>
    <t>112737</t>
  </si>
  <si>
    <t>12737</t>
  </si>
  <si>
    <t>DOXYHEXAL 200 TABS</t>
  </si>
  <si>
    <t>TBL 10X200MG</t>
  </si>
  <si>
    <t>192805</t>
  </si>
  <si>
    <t>92805</t>
  </si>
  <si>
    <t>V-PENICILIN 250MG SLOVAKOFARMA</t>
  </si>
  <si>
    <t>TBL 30X250MG-BLISTR</t>
  </si>
  <si>
    <t>192806</t>
  </si>
  <si>
    <t>92806</t>
  </si>
  <si>
    <t>V-PENICILIN 500MG SLOVAKOFARMA</t>
  </si>
  <si>
    <t>TBL 30X500MG-BLISTR</t>
  </si>
  <si>
    <t>153202</t>
  </si>
  <si>
    <t>53202</t>
  </si>
  <si>
    <t>CIPHIN 500</t>
  </si>
  <si>
    <t>844576</t>
  </si>
  <si>
    <t>100339</t>
  </si>
  <si>
    <t>DALACIN C 300 MG</t>
  </si>
  <si>
    <t>POR CPS DUR 16X300MG</t>
  </si>
  <si>
    <t>145010</t>
  </si>
  <si>
    <t>45010</t>
  </si>
  <si>
    <t>AZITROMYCIN SANDOZ 500 MG</t>
  </si>
  <si>
    <t>POR TBL FLM 3X500MG</t>
  </si>
  <si>
    <t>153913</t>
  </si>
  <si>
    <t>53913</t>
  </si>
  <si>
    <t>AZITROMYCIN SANDOZ 250 MG</t>
  </si>
  <si>
    <t>POR TBL FLM 6X250MG</t>
  </si>
  <si>
    <t>104234</t>
  </si>
  <si>
    <t>4234</t>
  </si>
  <si>
    <t>DALACIN C PHOSPHATE</t>
  </si>
  <si>
    <t>INJ 1X2ML 300MG</t>
  </si>
  <si>
    <t>183615</t>
  </si>
  <si>
    <t>83615</t>
  </si>
  <si>
    <t>KLACID 250MG</t>
  </si>
  <si>
    <t>153800</t>
  </si>
  <si>
    <t>53800</t>
  </si>
  <si>
    <t>113798</t>
  </si>
  <si>
    <t>13798</t>
  </si>
  <si>
    <t>CANESTEN KRÉM</t>
  </si>
  <si>
    <t>CRM 1X20GM/200MG</t>
  </si>
  <si>
    <t>150349</t>
  </si>
  <si>
    <t>50349</t>
  </si>
  <si>
    <t>PROKANAZOL</t>
  </si>
  <si>
    <t>POR CPS DUR14X100MG</t>
  </si>
  <si>
    <t>165989</t>
  </si>
  <si>
    <t>65989</t>
  </si>
  <si>
    <t>MYCOMAX « INF. INFUZ</t>
  </si>
  <si>
    <t>29980</t>
  </si>
  <si>
    <t>FLEBOGAMMA 10g DIF Grifols</t>
  </si>
  <si>
    <t>26042</t>
  </si>
  <si>
    <t>KIOVIG 10 g CZ Baxter</t>
  </si>
  <si>
    <t>17376</t>
  </si>
  <si>
    <t>GAMMAGARD 10g Baxter</t>
  </si>
  <si>
    <t>17377</t>
  </si>
  <si>
    <t>GAMMAGARD 5g Baxter</t>
  </si>
  <si>
    <t>90099</t>
  </si>
  <si>
    <t>Faktor VII Baxter 600 IU</t>
  </si>
  <si>
    <t>849143</t>
  </si>
  <si>
    <t>155940</t>
  </si>
  <si>
    <t>Herpesin krém 1x2g 5%</t>
  </si>
  <si>
    <t>845130</t>
  </si>
  <si>
    <t>25449</t>
  </si>
  <si>
    <t>NOXAFIL 40MG/ML</t>
  </si>
  <si>
    <t>POR.SUSP.1X105ML</t>
  </si>
  <si>
    <t>0088336</t>
  </si>
  <si>
    <t>Haemate P 500 I.U.</t>
  </si>
  <si>
    <t>50113011</t>
  </si>
  <si>
    <t>89028</t>
  </si>
  <si>
    <t>Immunate Stim Plus 500 I.U.(fVIII)Baxter</t>
  </si>
  <si>
    <t>100499</t>
  </si>
  <si>
    <t>499</t>
  </si>
  <si>
    <t>INJ 5X10ML 20%</t>
  </si>
  <si>
    <t>109847</t>
  </si>
  <si>
    <t>9847</t>
  </si>
  <si>
    <t>TORECAN</t>
  </si>
  <si>
    <t>SUP 6X6.5MG</t>
  </si>
  <si>
    <t>845369</t>
  </si>
  <si>
    <t>107987</t>
  </si>
  <si>
    <t>ANALGIN</t>
  </si>
  <si>
    <t>INJ SOL 5X5ML</t>
  </si>
  <si>
    <t>847974</t>
  </si>
  <si>
    <t>125525</t>
  </si>
  <si>
    <t>POR TBL FLM 30X400MG</t>
  </si>
  <si>
    <t>162315</t>
  </si>
  <si>
    <t>62315</t>
  </si>
  <si>
    <t>LIQ 1X30ML</t>
  </si>
  <si>
    <t>102587</t>
  </si>
  <si>
    <t>2587</t>
  </si>
  <si>
    <t>GLUKÓZA 40 BRAUN</t>
  </si>
  <si>
    <t>INF 20X10ML-PLA.AMP</t>
  </si>
  <si>
    <t>147252</t>
  </si>
  <si>
    <t>47252</t>
  </si>
  <si>
    <t>GLUKÓZA 5 BRAUN, REF.450074</t>
  </si>
  <si>
    <t>INF SOL 1X100ML-PE</t>
  </si>
  <si>
    <t>921458</t>
  </si>
  <si>
    <t>KL ETHER 200G</t>
  </si>
  <si>
    <t>705608</t>
  </si>
  <si>
    <t>Indulona A/64 ung.100ml modrá</t>
  </si>
  <si>
    <t>152334</t>
  </si>
  <si>
    <t>52334</t>
  </si>
  <si>
    <t>FORTECORTIN 4</t>
  </si>
  <si>
    <t>POR TBL NOB 20X4MG</t>
  </si>
  <si>
    <t>166101</t>
  </si>
  <si>
    <t>66101</t>
  </si>
  <si>
    <t>PARALEN SUS</t>
  </si>
  <si>
    <t>SUS 1X100ML/2.4GM</t>
  </si>
  <si>
    <t>155379</t>
  </si>
  <si>
    <t>FERINJECT</t>
  </si>
  <si>
    <t>184229</t>
  </si>
  <si>
    <t>84229</t>
  </si>
  <si>
    <t>ENDOXAN 200 MG</t>
  </si>
  <si>
    <t>INJ PLV SOL10X200MG</t>
  </si>
  <si>
    <t>149993</t>
  </si>
  <si>
    <t>TEVAGRASTIM 30 MU/0,5 ML</t>
  </si>
  <si>
    <t>INJ+INF SOL 5X0.5ML</t>
  </si>
  <si>
    <t>848746</t>
  </si>
  <si>
    <t>CYTO-chlorid sodný 0,9% 1x20ml</t>
  </si>
  <si>
    <t>26704</t>
  </si>
  <si>
    <t>NEORECORMON 2 000 IU</t>
  </si>
  <si>
    <t>INJ SOL 6X0.3ML</t>
  </si>
  <si>
    <t>196887</t>
  </si>
  <si>
    <t>96887</t>
  </si>
  <si>
    <t>0.9% W/V SODIUM CHLORIDE I.V.</t>
  </si>
  <si>
    <t>INJ 20X20ML</t>
  </si>
  <si>
    <t>101656</t>
  </si>
  <si>
    <t>1656</t>
  </si>
  <si>
    <t>DIPHERELINE S.R. 3 MG</t>
  </si>
  <si>
    <t>INJ PSULQF1X3MG+SOL</t>
  </si>
  <si>
    <t>196886</t>
  </si>
  <si>
    <t>96886</t>
  </si>
  <si>
    <t>INJ 20X10ML</t>
  </si>
  <si>
    <t>930095</t>
  </si>
  <si>
    <t>KL VASELINUM ALBUM, 30G</t>
  </si>
  <si>
    <t>921380</t>
  </si>
  <si>
    <t>KL SUPP.THEOPHYLLINI 0,05G  20KS</t>
  </si>
  <si>
    <t>921350</t>
  </si>
  <si>
    <t>KL SUPP.DIAZEPAMI 0,002G  10KS</t>
  </si>
  <si>
    <t>185481</t>
  </si>
  <si>
    <t>85481</t>
  </si>
  <si>
    <t>921371</t>
  </si>
  <si>
    <t>KL SUPP.IBUPROFENI 0,2G  20KS</t>
  </si>
  <si>
    <t>106215</t>
  </si>
  <si>
    <t>6215</t>
  </si>
  <si>
    <t>DIPHERELINE S.R. 11.25 MG</t>
  </si>
  <si>
    <t>INJPSULQF 11.25MG+S</t>
  </si>
  <si>
    <t>114772</t>
  </si>
  <si>
    <t>14772</t>
  </si>
  <si>
    <t>LHRH FERRING INJ.</t>
  </si>
  <si>
    <t>INJ 1X1ML/0.1MG</t>
  </si>
  <si>
    <t>114968</t>
  </si>
  <si>
    <t>14968</t>
  </si>
  <si>
    <t>EPREX 200 IU/0.1ML</t>
  </si>
  <si>
    <t>INJ SOL 6X0.5ML/1KU</t>
  </si>
  <si>
    <t>132074</t>
  </si>
  <si>
    <t>32074</t>
  </si>
  <si>
    <t>DYSPORT</t>
  </si>
  <si>
    <t>INJ SIC 1X500UT</t>
  </si>
  <si>
    <t>196107</t>
  </si>
  <si>
    <t>96107</t>
  </si>
  <si>
    <t>DECAPEPTYL DEPOT</t>
  </si>
  <si>
    <t>INJ SIC 3.75MG+2ML</t>
  </si>
  <si>
    <t>394633</t>
  </si>
  <si>
    <t>KL SOL.NATR. CHLOR.1% 20 g</t>
  </si>
  <si>
    <t>K POTNIMU TESTU</t>
  </si>
  <si>
    <t>500413</t>
  </si>
  <si>
    <t>KL CPS LEUCIN 250 mg 200 cps</t>
  </si>
  <si>
    <t>900538</t>
  </si>
  <si>
    <t>KL SOL.PILOCARPINI HYDROCHL.0,5%, 20G</t>
  </si>
  <si>
    <t>116470</t>
  </si>
  <si>
    <t>16470</t>
  </si>
  <si>
    <t>DESFERAL</t>
  </si>
  <si>
    <t>INJ PLV SOL10X500MG</t>
  </si>
  <si>
    <t>131966</t>
  </si>
  <si>
    <t>31966</t>
  </si>
  <si>
    <t>CYTOSAR 100 MG</t>
  </si>
  <si>
    <t>INJ PSO LQF 1X100MG</t>
  </si>
  <si>
    <t>920380</t>
  </si>
  <si>
    <t>KL SOL.HYD.PEROX.3% 100G v sirokohrdle lahvi</t>
  </si>
  <si>
    <t>165476</t>
  </si>
  <si>
    <t>DYSPORT 300 SPEYWOOD JEDNOTEK</t>
  </si>
  <si>
    <t>INJ PLV SOL 1X300UT</t>
  </si>
  <si>
    <t>902055</t>
  </si>
  <si>
    <t>IR ETHANOLUM 96% 10ML</t>
  </si>
  <si>
    <t>IR 10ml</t>
  </si>
  <si>
    <t>153626</t>
  </si>
  <si>
    <t>53626</t>
  </si>
  <si>
    <t>ALYOSTAL PRICK</t>
  </si>
  <si>
    <t>SOL 1X3ML</t>
  </si>
  <si>
    <t>841960</t>
  </si>
  <si>
    <t>Náplast omniplast textilní 2,5cmx5m</t>
  </si>
  <si>
    <t>989292</t>
  </si>
  <si>
    <t>Rychloobvaz Mediplast 8cmx1m textil.1ks 1663</t>
  </si>
  <si>
    <t>989383</t>
  </si>
  <si>
    <t>Dociton tbl.100x10mg</t>
  </si>
  <si>
    <t>33764</t>
  </si>
  <si>
    <t>MILUPA LEU 2 PRIMA</t>
  </si>
  <si>
    <t>POR PLV 1X500GM</t>
  </si>
  <si>
    <t>142607</t>
  </si>
  <si>
    <t>42607</t>
  </si>
  <si>
    <t>OLICLINOMEL N7-1000E</t>
  </si>
  <si>
    <t>INF EML 4X2000ML</t>
  </si>
  <si>
    <t>50113007</t>
  </si>
  <si>
    <t>27197</t>
  </si>
  <si>
    <t>KOGENATE BAYER 1000 IU</t>
  </si>
  <si>
    <t>INJ PSO LQF 1000UT NAST</t>
  </si>
  <si>
    <t>156831</t>
  </si>
  <si>
    <t>56831</t>
  </si>
  <si>
    <t>OSPEN 500</t>
  </si>
  <si>
    <t>TBL OBD 12X500KU</t>
  </si>
  <si>
    <t>114570</t>
  </si>
  <si>
    <t>14570</t>
  </si>
  <si>
    <t>ABELCET</t>
  </si>
  <si>
    <t>INF 10X20ML/100MG</t>
  </si>
  <si>
    <t>0026040</t>
  </si>
  <si>
    <t>KIOVIG 2,5 GR Baxter</t>
  </si>
  <si>
    <t>0127717</t>
  </si>
  <si>
    <t>IMMUNINE 600 I.U. BAXTER</t>
  </si>
  <si>
    <t>0168928</t>
  </si>
  <si>
    <t>ADVATE 1000 IU</t>
  </si>
  <si>
    <t>INJ PSO LQF 1000IU+2ML</t>
  </si>
  <si>
    <t>89029</t>
  </si>
  <si>
    <t>Immunate Stim Plus 1000 I.U.(fVIII)Baxter</t>
  </si>
  <si>
    <t>100516</t>
  </si>
  <si>
    <t>516</t>
  </si>
  <si>
    <t>NATRIUM CHLORATUM BIOTIKA ISOT.</t>
  </si>
  <si>
    <t>INJ 10X10ML</t>
  </si>
  <si>
    <t>900881</t>
  </si>
  <si>
    <t>KL BALS.VISNEVSKI 100G</t>
  </si>
  <si>
    <t>921370</t>
  </si>
  <si>
    <t>KL SUPP.IBUPROFENI 0,2G  10KS</t>
  </si>
  <si>
    <t>195611</t>
  </si>
  <si>
    <t>95611</t>
  </si>
  <si>
    <t>PANADOL BABY ČÍPKY</t>
  </si>
  <si>
    <t>195613</t>
  </si>
  <si>
    <t>95613</t>
  </si>
  <si>
    <t>PANADOL JUNIOR ČÍPKY</t>
  </si>
  <si>
    <t>RCT SUP 10X250MG</t>
  </si>
  <si>
    <t>186016</t>
  </si>
  <si>
    <t>86016</t>
  </si>
  <si>
    <t>TALVOSILEN</t>
  </si>
  <si>
    <t>47244</t>
  </si>
  <si>
    <t>47249</t>
  </si>
  <si>
    <t>INF SOL 10X250ML-PE</t>
  </si>
  <si>
    <t>100720</t>
  </si>
  <si>
    <t>720</t>
  </si>
  <si>
    <t>GTT 1X5ML 20MG/ML</t>
  </si>
  <si>
    <t>112894</t>
  </si>
  <si>
    <t>12894</t>
  </si>
  <si>
    <t>GRA 15X100MG(SACKY)</t>
  </si>
  <si>
    <t>117293</t>
  </si>
  <si>
    <t>17293</t>
  </si>
  <si>
    <t>CELASKON 500MG ČERVENÝ POMERANČ</t>
  </si>
  <si>
    <t>POR TBLEFF20X500MG</t>
  </si>
  <si>
    <t>152266</t>
  </si>
  <si>
    <t>52266</t>
  </si>
  <si>
    <t>INFADOLAN</t>
  </si>
  <si>
    <t>DRM UNG 1X30GM</t>
  </si>
  <si>
    <t>157586</t>
  </si>
  <si>
    <t>57586</t>
  </si>
  <si>
    <t>ESPUMISAN</t>
  </si>
  <si>
    <t>PORCPSMOL50X40MG-BL</t>
  </si>
  <si>
    <t>187076</t>
  </si>
  <si>
    <t>87076</t>
  </si>
  <si>
    <t>ERDOMED 300MG</t>
  </si>
  <si>
    <t>CPS 20X300MG</t>
  </si>
  <si>
    <t>197402</t>
  </si>
  <si>
    <t>97402</t>
  </si>
  <si>
    <t>SORBIFER DURULES</t>
  </si>
  <si>
    <t>TBL FC 50X100MG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</si>
  <si>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</si>
  <si>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</si>
  <si>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</si>
  <si>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</si>
  <si>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</si>
  <si>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</si>
  <si>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</si>
  <si>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</si>
  <si>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777140</t>
  </si>
  <si>
    <t>Emspoma základní 500g/bílá</t>
  </si>
  <si>
    <t>841535</t>
  </si>
  <si>
    <t>MENALIND Kožní ochranný krém 200 ml</t>
  </si>
  <si>
    <t>847488</t>
  </si>
  <si>
    <t>107869</t>
  </si>
  <si>
    <t>APO-ALLOPURINOL</t>
  </si>
  <si>
    <t>POR TBL NOB 100X100MG</t>
  </si>
  <si>
    <t>988179</t>
  </si>
  <si>
    <t>SUPP.GLYCERINI SANOVA Glycerín.čípky Extra 3g 10ks</t>
  </si>
  <si>
    <t>104380</t>
  </si>
  <si>
    <t>4380</t>
  </si>
  <si>
    <t>TENSAMIN</t>
  </si>
  <si>
    <t>159448</t>
  </si>
  <si>
    <t>59448</t>
  </si>
  <si>
    <t>DUROGESIC 25MCG/H</t>
  </si>
  <si>
    <t>EMP 5X2.5MG(10CM2)</t>
  </si>
  <si>
    <t>189244</t>
  </si>
  <si>
    <t>89244</t>
  </si>
  <si>
    <t>AQUA PRO INJECTIONE ARDEAPHARMA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</si>
  <si>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</si>
  <si>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</si>
  <si>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</si>
  <si>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</si>
  <si>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</si>
  <si>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</si>
  <si>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</si>
  <si>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</si>
  <si>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845329</t>
  </si>
  <si>
    <t>Biopron9 tob.60</t>
  </si>
  <si>
    <t>846023</t>
  </si>
  <si>
    <t>125266</t>
  </si>
  <si>
    <t>DOLGIT KRÉM</t>
  </si>
  <si>
    <t>DRM CRM 1X150GM</t>
  </si>
  <si>
    <t>849087</t>
  </si>
  <si>
    <t>138840</t>
  </si>
  <si>
    <t>POR TBL FLM 20</t>
  </si>
  <si>
    <t>47247</t>
  </si>
  <si>
    <t>INF SOL 10X1000ML-PE</t>
  </si>
  <si>
    <t>142595</t>
  </si>
  <si>
    <t>42595</t>
  </si>
  <si>
    <t>VITALIPID N ADULT</t>
  </si>
  <si>
    <t>INF CNC SOL 10X10ML</t>
  </si>
  <si>
    <t>194852</t>
  </si>
  <si>
    <t>94852</t>
  </si>
  <si>
    <t>SOLUVIT N PRO INFUS.</t>
  </si>
  <si>
    <t>INJ SIC 10</t>
  </si>
  <si>
    <t>194921</t>
  </si>
  <si>
    <t>94921</t>
  </si>
  <si>
    <t>SIR 100ML 15MG/5ML</t>
  </si>
  <si>
    <t>911927</t>
  </si>
  <si>
    <t>KL ETHANOL.C.BENZINO 200G</t>
  </si>
  <si>
    <t>123286</t>
  </si>
  <si>
    <t>23286</t>
  </si>
  <si>
    <t>CELASKON 250 POR.TBL.NOB.100X250mg</t>
  </si>
  <si>
    <t>178277</t>
  </si>
  <si>
    <t>78277</t>
  </si>
  <si>
    <t>TBL 30X250MG</t>
  </si>
  <si>
    <t>117292</t>
  </si>
  <si>
    <t>17292</t>
  </si>
  <si>
    <t>POR TBLEFF10X500MG</t>
  </si>
  <si>
    <t>127557</t>
  </si>
  <si>
    <t>27557</t>
  </si>
  <si>
    <t>OPATANOL</t>
  </si>
  <si>
    <t>100641</t>
  </si>
  <si>
    <t>641</t>
  </si>
  <si>
    <t>VITAMIN B12 LECIVA 300RG</t>
  </si>
  <si>
    <t>INJ 5X1ML/300RG</t>
  </si>
  <si>
    <t>102123</t>
  </si>
  <si>
    <t>2123</t>
  </si>
  <si>
    <t>PAMBA</t>
  </si>
  <si>
    <t>TBL 10X250MG</t>
  </si>
  <si>
    <t>155936</t>
  </si>
  <si>
    <t>HERPESIN 400</t>
  </si>
  <si>
    <t>POR TBL NOB 25X400MG</t>
  </si>
  <si>
    <t>176205</t>
  </si>
  <si>
    <t>180825</t>
  </si>
  <si>
    <t>HYDROCORTISON 10MG</t>
  </si>
  <si>
    <t>196872</t>
  </si>
  <si>
    <t>96872</t>
  </si>
  <si>
    <t>GLUKÓZA 5 BRAUN, REF.349130</t>
  </si>
  <si>
    <t>INF 1X250ML-PE</t>
  </si>
  <si>
    <t>790011</t>
  </si>
  <si>
    <t>Emspoma M 500g/chladivá</t>
  </si>
  <si>
    <t>842351</t>
  </si>
  <si>
    <t>Stopangin sol. 250ml</t>
  </si>
  <si>
    <t>988229</t>
  </si>
  <si>
    <t>HBF Mast Ondřej 100g</t>
  </si>
  <si>
    <t>108499</t>
  </si>
  <si>
    <t>8499</t>
  </si>
  <si>
    <t>DIPIDOLOR</t>
  </si>
  <si>
    <t>INJ 5X2ML 7.5MG/ML</t>
  </si>
  <si>
    <t>142630</t>
  </si>
  <si>
    <t>42630</t>
  </si>
  <si>
    <t>INJ SOL 5X5ML/50MG</t>
  </si>
  <si>
    <t>198204</t>
  </si>
  <si>
    <t>98204</t>
  </si>
  <si>
    <t>ERYFLUID</t>
  </si>
  <si>
    <t>SOL 1X30ML</t>
  </si>
  <si>
    <t>848725</t>
  </si>
  <si>
    <t>107677</t>
  </si>
  <si>
    <t>INF CNC SOL 20X100ML</t>
  </si>
  <si>
    <t>849045</t>
  </si>
  <si>
    <t>155938</t>
  </si>
  <si>
    <t>HERPESIN 200</t>
  </si>
  <si>
    <t>POR TBL NOB 25X200MG</t>
  </si>
  <si>
    <t>100750</t>
  </si>
  <si>
    <t>750</t>
  </si>
  <si>
    <t>CHAMOMILLA</t>
  </si>
  <si>
    <t>LIQ 100ML</t>
  </si>
  <si>
    <t>105954</t>
  </si>
  <si>
    <t>5954</t>
  </si>
  <si>
    <t>UROMITEXAN 400MG</t>
  </si>
  <si>
    <t>INJ 15X4ML/400MG</t>
  </si>
  <si>
    <t>159642</t>
  </si>
  <si>
    <t>59642</t>
  </si>
  <si>
    <t>ENAP 10MG</t>
  </si>
  <si>
    <t>TBL 100X10MG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</si>
  <si>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</si>
  <si>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</si>
  <si>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</si>
  <si>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</si>
  <si>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</si>
  <si>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</si>
  <si>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</si>
  <si>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187167</t>
  </si>
  <si>
    <t>87167</t>
  </si>
  <si>
    <t>AMITRIPTYLIN SLOVAKOFARMA</t>
  </si>
  <si>
    <t>TBL OBD 50X28.3MG</t>
  </si>
  <si>
    <t>395810</t>
  </si>
  <si>
    <t>139065</t>
  </si>
  <si>
    <t>DOXORUBICIN-TEVA 0.2%</t>
  </si>
  <si>
    <t>INJ SOL 1X50MG/25ML</t>
  </si>
  <si>
    <t>500877</t>
  </si>
  <si>
    <t>139063</t>
  </si>
  <si>
    <t>INJ SOL 1X10MG/5ML</t>
  </si>
  <si>
    <t>840155</t>
  </si>
  <si>
    <t>Vincentka nosní sprej  25ml (30ml)</t>
  </si>
  <si>
    <t>840333</t>
  </si>
  <si>
    <t>Vincentka přírod.0.7l-nevrat.láhev</t>
  </si>
  <si>
    <t>128831</t>
  </si>
  <si>
    <t>28831</t>
  </si>
  <si>
    <t>AERIUS 2,5 MG</t>
  </si>
  <si>
    <t>POR TBL DIS 30X2.5MG</t>
  </si>
  <si>
    <t>116319</t>
  </si>
  <si>
    <t>16319</t>
  </si>
  <si>
    <t>UNG 1X20GM-TUBA</t>
  </si>
  <si>
    <t>178278</t>
  </si>
  <si>
    <t>78278</t>
  </si>
  <si>
    <t>AMBROSAN</t>
  </si>
  <si>
    <t>921281</t>
  </si>
  <si>
    <t>KL BENZINUM 200g</t>
  </si>
  <si>
    <t>988709</t>
  </si>
  <si>
    <t>Masážní emulze Emspoma O hřejivá tuba 200ml</t>
  </si>
  <si>
    <t>842500</t>
  </si>
  <si>
    <t>162391</t>
  </si>
  <si>
    <t>LIQ 25ML</t>
  </si>
  <si>
    <t>988137</t>
  </si>
  <si>
    <t>Bepanthen Care mast 100g</t>
  </si>
  <si>
    <t>100584</t>
  </si>
  <si>
    <t>584</t>
  </si>
  <si>
    <t>PYRIDOXIN LECIVA</t>
  </si>
  <si>
    <t>INJ 5X1ML 50MG</t>
  </si>
  <si>
    <t>121698</t>
  </si>
  <si>
    <t>21698</t>
  </si>
  <si>
    <t>DEXAMETHASONE WZF POLFA</t>
  </si>
  <si>
    <t>OPHGTTSUS1X5ML0.1%</t>
  </si>
  <si>
    <t>130229</t>
  </si>
  <si>
    <t>30229</t>
  </si>
  <si>
    <t>PARALEN PLUS</t>
  </si>
  <si>
    <t>TBL OBD 24</t>
  </si>
  <si>
    <t>395193</t>
  </si>
  <si>
    <t>Brufen 400mg 100tbl</t>
  </si>
  <si>
    <t>187073</t>
  </si>
  <si>
    <t>87073</t>
  </si>
  <si>
    <t>POR PLV SOL 20X225MG</t>
  </si>
  <si>
    <t>194763</t>
  </si>
  <si>
    <t>94763</t>
  </si>
  <si>
    <t>NALOXONE POLFA</t>
  </si>
  <si>
    <t>INJ 10X1ML/0.4MG</t>
  </si>
  <si>
    <t>844978</t>
  </si>
  <si>
    <t>107475</t>
  </si>
  <si>
    <t>PRIMENE 10%</t>
  </si>
  <si>
    <t>INF SOL 10X250ML 10%</t>
  </si>
  <si>
    <t>169739</t>
  </si>
  <si>
    <t>69739</t>
  </si>
  <si>
    <t>ARDEANUTRISOL G 5</t>
  </si>
  <si>
    <t>111420</t>
  </si>
  <si>
    <t>11420</t>
  </si>
  <si>
    <t>INJ 1X1ML/1MG</t>
  </si>
  <si>
    <t>111955</t>
  </si>
  <si>
    <t>11955</t>
  </si>
  <si>
    <t>DUROGESIC 12 MCG/H</t>
  </si>
  <si>
    <t>DRM EMP TDR 5X2.1MG</t>
  </si>
  <si>
    <t>131968</t>
  </si>
  <si>
    <t>31968</t>
  </si>
  <si>
    <t>CYTOSAR 1 G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</si>
  <si>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</si>
  <si>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</si>
  <si>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</si>
  <si>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</si>
  <si>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</si>
  <si>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</si>
  <si>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</si>
  <si>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149982</t>
  </si>
  <si>
    <t>49982</t>
  </si>
  <si>
    <t>HOLOXAN 500 MG</t>
  </si>
  <si>
    <t>149983</t>
  </si>
  <si>
    <t>49983</t>
  </si>
  <si>
    <t>HOLOXAN 1 G</t>
  </si>
  <si>
    <t>149984</t>
  </si>
  <si>
    <t>49984</t>
  </si>
  <si>
    <t>HOLOXAN 2 G</t>
  </si>
  <si>
    <t>INJ PLV SOL 1X2GM</t>
  </si>
  <si>
    <t>163179</t>
  </si>
  <si>
    <t>METHOTREXATE HOSPIRA 100 MG/ML INJEKČNÍ ROZTOK</t>
  </si>
  <si>
    <t>INJ SOL 1X10ML/1GM</t>
  </si>
  <si>
    <t>163180</t>
  </si>
  <si>
    <t>INJ SOL 1X50ML/5GM</t>
  </si>
  <si>
    <t>178955</t>
  </si>
  <si>
    <t>CYTARABIN KABI 100 MG/ML</t>
  </si>
  <si>
    <t>INJ+INF SOL 1X10ML/1GM</t>
  </si>
  <si>
    <t>194329</t>
  </si>
  <si>
    <t>94329</t>
  </si>
  <si>
    <t>CPS 20</t>
  </si>
  <si>
    <t>847062</t>
  </si>
  <si>
    <t>2772</t>
  </si>
  <si>
    <t>PURI-NETHOL</t>
  </si>
  <si>
    <t>POR TBL NOB 25X50MG</t>
  </si>
  <si>
    <t>848412</t>
  </si>
  <si>
    <t>Celaskon long Effect cps. 30x500mg</t>
  </si>
  <si>
    <t>107123</t>
  </si>
  <si>
    <t>INF EML 3X2400ML</t>
  </si>
  <si>
    <t>146408</t>
  </si>
  <si>
    <t>46408</t>
  </si>
  <si>
    <t>SABRIL</t>
  </si>
  <si>
    <t>PORTBLFLM100X500MG</t>
  </si>
  <si>
    <t>112895</t>
  </si>
  <si>
    <t>12895</t>
  </si>
  <si>
    <t>POR GRA SOL30SÁČKŮ</t>
  </si>
  <si>
    <t>110598</t>
  </si>
  <si>
    <t>10598</t>
  </si>
  <si>
    <t>INDOCOLLYRE 0.1% OČNÍ KAPKY</t>
  </si>
  <si>
    <t>OPHGTT SOL1X5ML0.1%</t>
  </si>
  <si>
    <t>845633</t>
  </si>
  <si>
    <t>125135</t>
  </si>
  <si>
    <t>SINGULAIR 10</t>
  </si>
  <si>
    <t>POR TBL FLM 98X10MG</t>
  </si>
  <si>
    <t>849055</t>
  </si>
  <si>
    <t>125314</t>
  </si>
  <si>
    <t>TIAPRIDAL</t>
  </si>
  <si>
    <t>POR GTT SOL 1X30ML</t>
  </si>
  <si>
    <t>850027</t>
  </si>
  <si>
    <t>125122</t>
  </si>
  <si>
    <t>APO-DICLO SR 100</t>
  </si>
  <si>
    <t>POR TBL RET 100X100MG</t>
  </si>
  <si>
    <t>850134</t>
  </si>
  <si>
    <t>115480</t>
  </si>
  <si>
    <t>APO-ENALAPRIL 10 MG</t>
  </si>
  <si>
    <t>POR TBL NOB 100X10MG</t>
  </si>
  <si>
    <t>185793</t>
  </si>
  <si>
    <t>136395</t>
  </si>
  <si>
    <t>SOLCOSERYL DENTAL ADHESIVE</t>
  </si>
  <si>
    <t>STM PST 1X5GM</t>
  </si>
  <si>
    <t>396193</t>
  </si>
  <si>
    <t>MITOXANTRON TEVA 20mg</t>
  </si>
  <si>
    <t>INJ SOL 20MG/10ML</t>
  </si>
  <si>
    <t>58159</t>
  </si>
  <si>
    <t>SANORIN 1 PM</t>
  </si>
  <si>
    <t>988883</t>
  </si>
  <si>
    <t>Cerubidine ID 20mg 1amp.</t>
  </si>
  <si>
    <t>110184</t>
  </si>
  <si>
    <t>10184</t>
  </si>
  <si>
    <t>EQUORAL 50 MG</t>
  </si>
  <si>
    <t>POR CPSMOL 50X50MG</t>
  </si>
  <si>
    <t>178954</t>
  </si>
  <si>
    <t>INJ+INF SOL 1X5ML/500MG</t>
  </si>
  <si>
    <t>178956</t>
  </si>
  <si>
    <t>INJ+INF SOL 1X20ML/2GM</t>
  </si>
  <si>
    <t>842731</t>
  </si>
  <si>
    <t>Galmed Calcium pantothenicum</t>
  </si>
  <si>
    <t>844027</t>
  </si>
  <si>
    <t>162143</t>
  </si>
  <si>
    <t>NUROFEN PRO DĚTI 4000mg</t>
  </si>
  <si>
    <t>POR SUS 1X200ML TRUB</t>
  </si>
  <si>
    <t>56976</t>
  </si>
  <si>
    <t>TRITACE 2,5 MG</t>
  </si>
  <si>
    <t>POR TBL NOB 20X2.5MG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</si>
  <si>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</si>
  <si>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</si>
  <si>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</si>
  <si>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</si>
  <si>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</si>
  <si>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</si>
  <si>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</si>
  <si>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</si>
  <si>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</si>
  <si>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</si>
  <si>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</si>
  <si>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</si>
  <si>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190957</t>
  </si>
  <si>
    <t>90957</t>
  </si>
  <si>
    <t>XANAX</t>
  </si>
  <si>
    <t>TBL 30X0.25MG</t>
  </si>
  <si>
    <t>848765</t>
  </si>
  <si>
    <t>107938</t>
  </si>
  <si>
    <t>CORDARONE</t>
  </si>
  <si>
    <t>INJ SOL 6X3ML/150MG</t>
  </si>
  <si>
    <t>112891</t>
  </si>
  <si>
    <t>12891</t>
  </si>
  <si>
    <t>TBL 15X100MG</t>
  </si>
  <si>
    <t>848947</t>
  </si>
  <si>
    <t>135928</t>
  </si>
  <si>
    <t>ESOPREX 10 MG</t>
  </si>
  <si>
    <t>POR TBL FLM 30X10MG</t>
  </si>
  <si>
    <t>184262</t>
  </si>
  <si>
    <t>84262</t>
  </si>
  <si>
    <t>POR GTT SOL 1X96ML</t>
  </si>
  <si>
    <t>194882</t>
  </si>
  <si>
    <t>94882</t>
  </si>
  <si>
    <t>INJ SIC 1X250MG+4ML</t>
  </si>
  <si>
    <t>848477</t>
  </si>
  <si>
    <t>124346</t>
  </si>
  <si>
    <t>CEZERA 5 MG</t>
  </si>
  <si>
    <t>POR TBL FLM 90X5MG</t>
  </si>
  <si>
    <t>109710</t>
  </si>
  <si>
    <t>9710</t>
  </si>
  <si>
    <t>INJ SIC 1X125MG+2ML</t>
  </si>
  <si>
    <t>109712</t>
  </si>
  <si>
    <t>9712</t>
  </si>
  <si>
    <t>INJ SIC 1X1GM+16ML</t>
  </si>
  <si>
    <t>11389</t>
  </si>
  <si>
    <t>ETOPOSIDE-TEVA</t>
  </si>
  <si>
    <t>INF CNC SOL 1X5ML/100MG</t>
  </si>
  <si>
    <t>111390</t>
  </si>
  <si>
    <t>11390</t>
  </si>
  <si>
    <t>INF CNC1X10ML/200MG</t>
  </si>
  <si>
    <t>128007</t>
  </si>
  <si>
    <t>28007</t>
  </si>
  <si>
    <t>ZOMETA 4 MG</t>
  </si>
  <si>
    <t>INF CNC SOL 1X4MG</t>
  </si>
  <si>
    <t>848987</t>
  </si>
  <si>
    <t>107888</t>
  </si>
  <si>
    <t>APO-SERTRAL 100</t>
  </si>
  <si>
    <t>POR CPS DUR 30X100MG</t>
  </si>
  <si>
    <t>130652</t>
  </si>
  <si>
    <t>30652</t>
  </si>
  <si>
    <t>REASEC</t>
  </si>
  <si>
    <t>TBL 20X2.5MG</t>
  </si>
  <si>
    <t>163307</t>
  </si>
  <si>
    <t>CALCIUM FOLINATE HOSPIRA 10 MG/ML</t>
  </si>
  <si>
    <t>INJ SOL 1X10ML/100MG</t>
  </si>
  <si>
    <t>850003</t>
  </si>
  <si>
    <t>135600</t>
  </si>
  <si>
    <t>GRANISETRON KABI 1 MG/ML</t>
  </si>
  <si>
    <t>INJ+INF CNC SOL 5X3ML/3MG</t>
  </si>
  <si>
    <t>184401</t>
  </si>
  <si>
    <t>84401</t>
  </si>
  <si>
    <t>NEURONTIN 400MG</t>
  </si>
  <si>
    <t>CPS 50X400MG</t>
  </si>
  <si>
    <t>162207</t>
  </si>
  <si>
    <t>DACARBAZIN TEVA 200 MG</t>
  </si>
  <si>
    <t>INJ PLV SOL 10X200MG</t>
  </si>
  <si>
    <t>163310</t>
  </si>
  <si>
    <t>INJ SOL 1X30ML/300MG</t>
  </si>
  <si>
    <t>142605</t>
  </si>
  <si>
    <t>42605</t>
  </si>
  <si>
    <t>INF EML 6X1000ML</t>
  </si>
  <si>
    <t>165317</t>
  </si>
  <si>
    <t>65317</t>
  </si>
  <si>
    <t>ELOTRACE I.V.</t>
  </si>
  <si>
    <t>INF 10X100ML</t>
  </si>
  <si>
    <t>849196</t>
  </si>
  <si>
    <t>Nutridrink Compact lesní ovoce 125 ml</t>
  </si>
  <si>
    <t>394774</t>
  </si>
  <si>
    <t>157118</t>
  </si>
  <si>
    <t>OLIMEL N9</t>
  </si>
  <si>
    <t>844807</t>
  </si>
  <si>
    <t>Nutrilon 4 800g</t>
  </si>
  <si>
    <t>33739</t>
  </si>
  <si>
    <t>NUTRIDRINK COMPACT PROTEIN S PŘÍCHUTÍ VANILKOVOU</t>
  </si>
  <si>
    <t>33740</t>
  </si>
  <si>
    <t>NUTRIDRINK COMPACT PROTEIN S PŘÍCHUTÍ KÁVY</t>
  </si>
  <si>
    <t>33741</t>
  </si>
  <si>
    <t>NUTRIDRINK COMPACT PROTEIN S PŘÍCHUTÍ BANÁNOVOU</t>
  </si>
  <si>
    <t>33742</t>
  </si>
  <si>
    <t>NUTRIDRINK COMPACT PROTEIN S PŘÍCHUTÍ JAHODOVOU</t>
  </si>
  <si>
    <t>50113012</t>
  </si>
  <si>
    <t>193649</t>
  </si>
  <si>
    <t>93649</t>
  </si>
  <si>
    <t>ACTILYSE 20MG</t>
  </si>
  <si>
    <t>INJ SIC 1X20MG+20ML</t>
  </si>
  <si>
    <t>117149</t>
  </si>
  <si>
    <t>17149</t>
  </si>
  <si>
    <t>POR TBL FLM12X375MG</t>
  </si>
  <si>
    <t>120605</t>
  </si>
  <si>
    <t>20605</t>
  </si>
  <si>
    <t>COLOMYCIN INJEKCE 1000000 IU</t>
  </si>
  <si>
    <t>INJ PLV SOL 10X1MU</t>
  </si>
  <si>
    <t>183487</t>
  </si>
  <si>
    <t>83487</t>
  </si>
  <si>
    <t>MERONEM 500MG I.V.</t>
  </si>
  <si>
    <t>INJ SIC 10X500MG</t>
  </si>
  <si>
    <t>103952</t>
  </si>
  <si>
    <t>3952</t>
  </si>
  <si>
    <t>AMIKIN</t>
  </si>
  <si>
    <t>INJ 1X2ML/500MG</t>
  </si>
  <si>
    <t>113453</t>
  </si>
  <si>
    <t>PIPERACILLIN/TAZOBACTAM KABI 4 G/0,5 G</t>
  </si>
  <si>
    <t>INF PLV SOL 10X4.5GM</t>
  </si>
  <si>
    <t>105113</t>
  </si>
  <si>
    <t>5113</t>
  </si>
  <si>
    <t>TARGOCID 400MG</t>
  </si>
  <si>
    <t>INJ SIC 1X400MG+SOL</t>
  </si>
  <si>
    <t>105114</t>
  </si>
  <si>
    <t>5114</t>
  </si>
  <si>
    <t>TARGOCID 200MG</t>
  </si>
  <si>
    <t>INJ SIC 1X200MG+SOL</t>
  </si>
  <si>
    <t>129428</t>
  </si>
  <si>
    <t>500720</t>
  </si>
  <si>
    <t>MYCAMINE 100 MG</t>
  </si>
  <si>
    <t>INF PLV SOL 1X100MG</t>
  </si>
  <si>
    <t>126902</t>
  </si>
  <si>
    <t>26902</t>
  </si>
  <si>
    <t>VFEND 200 MG</t>
  </si>
  <si>
    <t>INF PLV SOL 1X200MG</t>
  </si>
  <si>
    <t>97910</t>
  </si>
  <si>
    <t>Human Albumin 20% 100 ml GRIFOLS</t>
  </si>
  <si>
    <t>29979</t>
  </si>
  <si>
    <t>FLEBOGAMMA 5g DIFGrifols</t>
  </si>
  <si>
    <t>0129056</t>
  </si>
  <si>
    <t>ATENATIV 500 I.U. Phoenix</t>
  </si>
  <si>
    <t>0129057</t>
  </si>
  <si>
    <t>ATENATIV</t>
  </si>
  <si>
    <t>INF PSO LQF 1X1000UT</t>
  </si>
  <si>
    <t>88336</t>
  </si>
  <si>
    <t>175567</t>
  </si>
  <si>
    <t>75567</t>
  </si>
  <si>
    <t>SALOFALK 500</t>
  </si>
  <si>
    <t>TBLOBD ENT100X500MG</t>
  </si>
  <si>
    <t>185526</t>
  </si>
  <si>
    <t>85526</t>
  </si>
  <si>
    <t>SUFENTA FORTE I.V.</t>
  </si>
  <si>
    <t>INJ 5X1ML/0.05MG</t>
  </si>
  <si>
    <t>157709</t>
  </si>
  <si>
    <t>57709</t>
  </si>
  <si>
    <t>ORFIRIL LONG 150MG</t>
  </si>
  <si>
    <t>CPS RET 50X150MG</t>
  </si>
  <si>
    <t>180202</t>
  </si>
  <si>
    <t>80202</t>
  </si>
  <si>
    <t>CONVULEX</t>
  </si>
  <si>
    <t>SIR 1X100ML</t>
  </si>
  <si>
    <t>187425</t>
  </si>
  <si>
    <t>LETROX 50</t>
  </si>
  <si>
    <t>POR TBL NOB 100X50RG II</t>
  </si>
  <si>
    <t>93701</t>
  </si>
  <si>
    <t>SUFENTA</t>
  </si>
  <si>
    <t>INJ SOL 5X2ML/10RG</t>
  </si>
  <si>
    <t>100502</t>
  </si>
  <si>
    <t>502</t>
  </si>
  <si>
    <t>INJ 10X10ML 1%</t>
  </si>
  <si>
    <t>101125</t>
  </si>
  <si>
    <t>1125</t>
  </si>
  <si>
    <t>MORPHIN BIOTIKA 1%</t>
  </si>
  <si>
    <t>INJ 10X1ML/10MG</t>
  </si>
  <si>
    <t>102537</t>
  </si>
  <si>
    <t>2537</t>
  </si>
  <si>
    <t>HALOPERIDOL</t>
  </si>
  <si>
    <t>TBL 50X1.5MG</t>
  </si>
  <si>
    <t>102592</t>
  </si>
  <si>
    <t>2592</t>
  </si>
  <si>
    <t>MILURIT</t>
  </si>
  <si>
    <t>TBL 50X100MG</t>
  </si>
  <si>
    <t>111671</t>
  </si>
  <si>
    <t>11671</t>
  </si>
  <si>
    <t>PLASMALYTE ROZTOK</t>
  </si>
  <si>
    <t>INF SOL 10X1000ML</t>
  </si>
  <si>
    <t>114937</t>
  </si>
  <si>
    <t>14937</t>
  </si>
  <si>
    <t>ROCALTROL 0.25 MCG</t>
  </si>
  <si>
    <t>POR CPSMOL30X0.25RG</t>
  </si>
  <si>
    <t>128816</t>
  </si>
  <si>
    <t>28816</t>
  </si>
  <si>
    <t>AERIUS 5 MG</t>
  </si>
  <si>
    <t>POR TBL DIS 30X5MG</t>
  </si>
  <si>
    <t>132560</t>
  </si>
  <si>
    <t>32560</t>
  </si>
  <si>
    <t>TRUSOPT</t>
  </si>
  <si>
    <t>OPHGTTSOL1X5ML</t>
  </si>
  <si>
    <t>146964</t>
  </si>
  <si>
    <t>46964</t>
  </si>
  <si>
    <t>RISPERDAL 1MG</t>
  </si>
  <si>
    <t>TBL OBD 20X1MG</t>
  </si>
  <si>
    <t>166015</t>
  </si>
  <si>
    <t>66015</t>
  </si>
  <si>
    <t>ENELBIN 100 RETARD</t>
  </si>
  <si>
    <t>TBL RET 100X100MG</t>
  </si>
  <si>
    <t>194292</t>
  </si>
  <si>
    <t>94292</t>
  </si>
  <si>
    <t>POR TBL FLM 20X10MG</t>
  </si>
  <si>
    <t>841059</t>
  </si>
  <si>
    <t>Indulona olivová ung.100g</t>
  </si>
  <si>
    <t>846341</t>
  </si>
  <si>
    <t>Indulona Kamilková</t>
  </si>
  <si>
    <t>1x100g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</si>
  <si>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</si>
  <si>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</si>
  <si>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</si>
  <si>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</si>
  <si>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</si>
  <si>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</si>
  <si>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</si>
  <si>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100394</t>
  </si>
  <si>
    <t>394</t>
  </si>
  <si>
    <t>ATROPIN BIOTIKA 1MG</t>
  </si>
  <si>
    <t>INJ 10X1ML/1MG</t>
  </si>
  <si>
    <t>100536</t>
  </si>
  <si>
    <t>536</t>
  </si>
  <si>
    <t>NORADRENALIN LECIVA</t>
  </si>
  <si>
    <t>155824</t>
  </si>
  <si>
    <t>55824</t>
  </si>
  <si>
    <t>INJ 5X5ML/2500MG</t>
  </si>
  <si>
    <t>158793</t>
  </si>
  <si>
    <t>58793</t>
  </si>
  <si>
    <t>ECOBEC 250 MCG</t>
  </si>
  <si>
    <t>AER DOS 1X200DAVEK</t>
  </si>
  <si>
    <t>196610</t>
  </si>
  <si>
    <t>96610</t>
  </si>
  <si>
    <t>APAURIN</t>
  </si>
  <si>
    <t>INJ 10X2ML/10MG</t>
  </si>
  <si>
    <t>849276</t>
  </si>
  <si>
    <t>155875</t>
  </si>
  <si>
    <t>TRENTAL</t>
  </si>
  <si>
    <t>INF SOL 5X5ML/100MG</t>
  </si>
  <si>
    <t>112319</t>
  </si>
  <si>
    <t>12319</t>
  </si>
  <si>
    <t>TRANSMETIL 500MG INJEKCE</t>
  </si>
  <si>
    <t>INJ SIC 5X500MG+5ML</t>
  </si>
  <si>
    <t>169789</t>
  </si>
  <si>
    <t>69789</t>
  </si>
  <si>
    <t>187822</t>
  </si>
  <si>
    <t>87822</t>
  </si>
  <si>
    <t>ARDUAN</t>
  </si>
  <si>
    <t>INJ SIC 25X4MG+2ML</t>
  </si>
  <si>
    <t>194916</t>
  </si>
  <si>
    <t>94916</t>
  </si>
  <si>
    <t>INJ 5X2ML/15MG</t>
  </si>
  <si>
    <t>841550</t>
  </si>
  <si>
    <t>Emspoma Z 300 ml/proti bolesti</t>
  </si>
  <si>
    <t>100392</t>
  </si>
  <si>
    <t>392</t>
  </si>
  <si>
    <t>ATROPIN BIOTIKA 0.5MG</t>
  </si>
  <si>
    <t>113373</t>
  </si>
  <si>
    <t>154858</t>
  </si>
  <si>
    <t xml:space="preserve">PROTAMIN MEDA AMPULLEN </t>
  </si>
  <si>
    <t>INJ 5X5ML/5KU</t>
  </si>
  <si>
    <t>850095</t>
  </si>
  <si>
    <t>120406</t>
  </si>
  <si>
    <t>THIOPENTAL VUAB INJ. PLV. SOL. 0,5 G</t>
  </si>
  <si>
    <t>INJ PLV SOL 1X0.5GM</t>
  </si>
  <si>
    <t>16321</t>
  </si>
  <si>
    <t>DRM UNG 1X250GM</t>
  </si>
  <si>
    <t>120401</t>
  </si>
  <si>
    <t>20401</t>
  </si>
  <si>
    <t>IBALGIN GEL 50G</t>
  </si>
  <si>
    <t>DRM GEL 1X50GM</t>
  </si>
  <si>
    <t>159392</t>
  </si>
  <si>
    <t>59392</t>
  </si>
  <si>
    <t>BROMHEXIN - EGIS</t>
  </si>
  <si>
    <t>SOL 1X60ML/120MG</t>
  </si>
  <si>
    <t>169743</t>
  </si>
  <si>
    <t>69743</t>
  </si>
  <si>
    <t>185350</t>
  </si>
  <si>
    <t>85350</t>
  </si>
  <si>
    <t>ADVANTAN KRÉM</t>
  </si>
  <si>
    <t>DRM CRM 1X15GM</t>
  </si>
  <si>
    <t>843217</t>
  </si>
  <si>
    <t>CATAPRES 0,15MG INJ</t>
  </si>
  <si>
    <t>INJ 5X1ML/0.15MG</t>
  </si>
  <si>
    <t>844591</t>
  </si>
  <si>
    <t>107161</t>
  </si>
  <si>
    <t>DIPEPTIVEN</t>
  </si>
  <si>
    <t>INF CNC SOL 1X100ML</t>
  </si>
  <si>
    <t>900406</t>
  </si>
  <si>
    <t>KL SOL.NOVIKOV 10G</t>
  </si>
  <si>
    <t>198169</t>
  </si>
  <si>
    <t>98169</t>
  </si>
  <si>
    <t>BUSCOPAN</t>
  </si>
  <si>
    <t>INJ 5X1ML/20MG</t>
  </si>
  <si>
    <t>100405</t>
  </si>
  <si>
    <t>405</t>
  </si>
  <si>
    <t>CALCIFEROL BIOTIKA FORTE</t>
  </si>
  <si>
    <t>INJ 1X1ML/7.5MG</t>
  </si>
  <si>
    <t>116444</t>
  </si>
  <si>
    <t>16444</t>
  </si>
  <si>
    <t>TEGRETOL CR 200</t>
  </si>
  <si>
    <t>TBL RET 50X200MG</t>
  </si>
  <si>
    <t>149023</t>
  </si>
  <si>
    <t>49023</t>
  </si>
  <si>
    <t>IMURAN 25 MG</t>
  </si>
  <si>
    <t>TBL OBD 100X25MG</t>
  </si>
  <si>
    <t>184785</t>
  </si>
  <si>
    <t>84785</t>
  </si>
  <si>
    <t>GEL OPH 3X10GM</t>
  </si>
  <si>
    <t>848101</t>
  </si>
  <si>
    <t>66045</t>
  </si>
  <si>
    <t>Aulin Gel</t>
  </si>
  <si>
    <t>drm.gel.1x50gm/1.5gm</t>
  </si>
  <si>
    <t>116595</t>
  </si>
  <si>
    <t>16595</t>
  </si>
  <si>
    <t>MALTOFER</t>
  </si>
  <si>
    <t>POR GTT SOL 30ML</t>
  </si>
  <si>
    <t>147374</t>
  </si>
  <si>
    <t>47374</t>
  </si>
  <si>
    <t>ECOBEC 50 MCG</t>
  </si>
  <si>
    <t>185812</t>
  </si>
  <si>
    <t>85812</t>
  </si>
  <si>
    <t>LIDOCAIN</t>
  </si>
  <si>
    <t>INJ 10X2ML 2%</t>
  </si>
  <si>
    <t>395927</t>
  </si>
  <si>
    <t>98237</t>
  </si>
  <si>
    <t>HYDROGENUHLIČITAN SODNÝ 8,4 (W/V)-BRAUN</t>
  </si>
  <si>
    <t>INF SOL 10X250ML</t>
  </si>
  <si>
    <t>100560</t>
  </si>
  <si>
    <t>560</t>
  </si>
  <si>
    <t>PLEGOMAZIN</t>
  </si>
  <si>
    <t>INJ 10X5ML/25MG</t>
  </si>
  <si>
    <t>850169</t>
  </si>
  <si>
    <t>169211</t>
  </si>
  <si>
    <t>AMBROSAN 15 MG/5 ML SIRUP</t>
  </si>
  <si>
    <t>POR SIR 1X100ML/300MG</t>
  </si>
  <si>
    <t>921230</t>
  </si>
  <si>
    <t>KL VASELINUM ALBUM, 20G</t>
  </si>
  <si>
    <t>788943</t>
  </si>
  <si>
    <t>Dermo-chlorophyl spray 30g (Dr.Muller)</t>
  </si>
  <si>
    <t>798827</t>
  </si>
  <si>
    <t>Dermo-chlorophyl gel 50ml (Dr.Muller)</t>
  </si>
  <si>
    <t>900520</t>
  </si>
  <si>
    <t>KL SOL.ACIDI BORICI 3%,100G</t>
  </si>
  <si>
    <t>FAGRON, KULICH</t>
  </si>
  <si>
    <t>111243</t>
  </si>
  <si>
    <t>11243</t>
  </si>
  <si>
    <t>TBL OBD 100X1200MG</t>
  </si>
  <si>
    <t>185256</t>
  </si>
  <si>
    <t>85256</t>
  </si>
  <si>
    <t>RIVOTRIL 2.5MG/ML</t>
  </si>
  <si>
    <t>850053</t>
  </si>
  <si>
    <t>162694</t>
  </si>
  <si>
    <t>EPILAN D GEROT</t>
  </si>
  <si>
    <t>380759</t>
  </si>
  <si>
    <t>169469</t>
  </si>
  <si>
    <t>OPSITE SPRAY 240 ML</t>
  </si>
  <si>
    <t>TRANSPARENTNÍ FILM</t>
  </si>
  <si>
    <t>395211</t>
  </si>
  <si>
    <t>Aqua Touch Jelly 25x11ml</t>
  </si>
  <si>
    <t>103761</t>
  </si>
  <si>
    <t>3761</t>
  </si>
  <si>
    <t>CHIROCAINE 5 MG/ML</t>
  </si>
  <si>
    <t>INJ CNC SOL 10X10ML</t>
  </si>
  <si>
    <t>187814</t>
  </si>
  <si>
    <t>87814</t>
  </si>
  <si>
    <t>CALYPSOL</t>
  </si>
  <si>
    <t>INJ 5X10ML/500MG</t>
  </si>
  <si>
    <t>101845</t>
  </si>
  <si>
    <t>1845</t>
  </si>
  <si>
    <t>TISERCIN</t>
  </si>
  <si>
    <t>INJ 10X1ML/25MG</t>
  </si>
  <si>
    <t>113033</t>
  </si>
  <si>
    <t>13033</t>
  </si>
  <si>
    <t>PULMICORT 0.5MG/ML</t>
  </si>
  <si>
    <t>SUS 20X2ML</t>
  </si>
  <si>
    <t>187721</t>
  </si>
  <si>
    <t>87721</t>
  </si>
  <si>
    <t>RAPIFEN</t>
  </si>
  <si>
    <t>INJ 5X2ML</t>
  </si>
  <si>
    <t>848149</t>
  </si>
  <si>
    <t>Ubrousky děts. Baby Wipes Parf. 72ks</t>
  </si>
  <si>
    <t>156675</t>
  </si>
  <si>
    <t>56675</t>
  </si>
  <si>
    <t>845628</t>
  </si>
  <si>
    <t>KL COLL.PHENYLEPHRINI 10g</t>
  </si>
  <si>
    <t>920020</t>
  </si>
  <si>
    <t>KL COLL.HOMAT.HYDROBROM.1%10G</t>
  </si>
  <si>
    <t>114989</t>
  </si>
  <si>
    <t>14989</t>
  </si>
  <si>
    <t>RIVOTRIL</t>
  </si>
  <si>
    <t>INJ 5X1ML/1MG+SOLV.</t>
  </si>
  <si>
    <t>142594</t>
  </si>
  <si>
    <t>42594</t>
  </si>
  <si>
    <t>VITALIPID N INFANT</t>
  </si>
  <si>
    <t>169747</t>
  </si>
  <si>
    <t>69747</t>
  </si>
  <si>
    <t>169751</t>
  </si>
  <si>
    <t>69751</t>
  </si>
  <si>
    <t>ARDEANUTRISOL G 20</t>
  </si>
  <si>
    <t>INF SOL 1X80ML</t>
  </si>
  <si>
    <t>184449</t>
  </si>
  <si>
    <t>84449</t>
  </si>
  <si>
    <t>LUMINAL</t>
  </si>
  <si>
    <t>INJ 5X1ML/219MG</t>
  </si>
  <si>
    <t>921404</t>
  </si>
  <si>
    <t>KL SUPP.IBUPROFENI 0,05G  20KS</t>
  </si>
  <si>
    <t>128837</t>
  </si>
  <si>
    <t>28837</t>
  </si>
  <si>
    <t>POR SOL 1X60ML+LŽ</t>
  </si>
  <si>
    <t>395164</t>
  </si>
  <si>
    <t>Hylo-Comod gtt. 2 x10 ml</t>
  </si>
  <si>
    <t>921117</t>
  </si>
  <si>
    <t>KL ONDREJOVA MAST, 50G</t>
  </si>
  <si>
    <t>921364</t>
  </si>
  <si>
    <t>KL SUPP.IBUPROFENI 0,1G  10KS</t>
  </si>
  <si>
    <t>921376</t>
  </si>
  <si>
    <t>KL SUPP.IBUPROFENI 0,4G  10KS</t>
  </si>
  <si>
    <t>921377</t>
  </si>
  <si>
    <t>KL SUPP.IBUPROFENI 0,4G  20KS</t>
  </si>
  <si>
    <t>921372</t>
  </si>
  <si>
    <t>KL SUPP.IBUPROFENI 0,2G  30KS</t>
  </si>
  <si>
    <t>921382</t>
  </si>
  <si>
    <t>KL SUPP.THEOPHYLLINI 0,05G  50KS</t>
  </si>
  <si>
    <t>107273</t>
  </si>
  <si>
    <t>7273</t>
  </si>
  <si>
    <t>L-CARNITIN FRESENIUS 1GM</t>
  </si>
  <si>
    <t>INJ 5X5ML/1GM</t>
  </si>
  <si>
    <t>500993</t>
  </si>
  <si>
    <t>KL SUPP.THEOPHYLLINI 0,0125G  20KS</t>
  </si>
  <si>
    <t>500994</t>
  </si>
  <si>
    <t>KL SUPP.THEOPHYLLINI 0,0125G  30KS</t>
  </si>
  <si>
    <t>900106</t>
  </si>
  <si>
    <t>IR  0.9%SOD.CHLOR.FOR IRR. 6X1000 ML</t>
  </si>
  <si>
    <t>IR-Fres. 6X1000 ML</t>
  </si>
  <si>
    <t>921365</t>
  </si>
  <si>
    <t>KL SUPP.IBUPROFENI 0,1G  20KS</t>
  </si>
  <si>
    <t>921366</t>
  </si>
  <si>
    <t>KL SUPP.IBUPROFENI 0,1G  30KS</t>
  </si>
  <si>
    <t>846024</t>
  </si>
  <si>
    <t>100097</t>
  </si>
  <si>
    <t>VOLTAREN EMULGEL</t>
  </si>
  <si>
    <t>DRM GEL 1X100GM LAM</t>
  </si>
  <si>
    <t>169695</t>
  </si>
  <si>
    <t>69695</t>
  </si>
  <si>
    <t>ARDEAELYTOSOL RL 1/1</t>
  </si>
  <si>
    <t>168885</t>
  </si>
  <si>
    <t>68885</t>
  </si>
  <si>
    <t>JOX</t>
  </si>
  <si>
    <t>SOL 1X100ML</t>
  </si>
  <si>
    <t>119047</t>
  </si>
  <si>
    <t>19047</t>
  </si>
  <si>
    <t>OFLOXACIN 0.3% UNIMED PHARMA</t>
  </si>
  <si>
    <t>OPH+AUR GTT SOL 30MG/10ML</t>
  </si>
  <si>
    <t>185483</t>
  </si>
  <si>
    <t>85483</t>
  </si>
  <si>
    <t>ADVANTAN MLÉKO</t>
  </si>
  <si>
    <t>DRM EML 1X20GM/20MG</t>
  </si>
  <si>
    <t>194328</t>
  </si>
  <si>
    <t>94328</t>
  </si>
  <si>
    <t>171954</t>
  </si>
  <si>
    <t>71954</t>
  </si>
  <si>
    <t>TIMONIL RETARD</t>
  </si>
  <si>
    <t>TBL 50X150MG</t>
  </si>
  <si>
    <t>841757</t>
  </si>
  <si>
    <t>Ubrousky dětské s aloe vera</t>
  </si>
  <si>
    <t>200305</t>
  </si>
  <si>
    <t>POR CPS ETD 50</t>
  </si>
  <si>
    <t>154808</t>
  </si>
  <si>
    <t>DIGIFAB</t>
  </si>
  <si>
    <t>INJ LYO SOL 1X40MG</t>
  </si>
  <si>
    <t>778994</t>
  </si>
  <si>
    <t>PROGLICEM tbl.100X100mg</t>
  </si>
  <si>
    <t xml:space="preserve"> tbl.100X100mg</t>
  </si>
  <si>
    <t>159806</t>
  </si>
  <si>
    <t>59806</t>
  </si>
  <si>
    <t>FRAXIPARINE FORTE</t>
  </si>
  <si>
    <t>INJ 10X0.6ML/11.4KU</t>
  </si>
  <si>
    <t>118167</t>
  </si>
  <si>
    <t>18167</t>
  </si>
  <si>
    <t>PROPOFOL 1% MCT/LCT FRESENIUS</t>
  </si>
  <si>
    <t>INJ EML 5X20ML</t>
  </si>
  <si>
    <t>192034</t>
  </si>
  <si>
    <t>92034</t>
  </si>
  <si>
    <t>DEPAKINE CHRONO 300</t>
  </si>
  <si>
    <t>TBL RET 100X300MG</t>
  </si>
  <si>
    <t>121088</t>
  </si>
  <si>
    <t>21088</t>
  </si>
  <si>
    <t>SUFENTANIL TORREX 50 MCG/ML</t>
  </si>
  <si>
    <t>INJ SOL 5X5ML/250RG</t>
  </si>
  <si>
    <t>847134</t>
  </si>
  <si>
    <t>151050</t>
  </si>
  <si>
    <t>INJ PSO LQF 4X4ML/400MG</t>
  </si>
  <si>
    <t>849266</t>
  </si>
  <si>
    <t>162444</t>
  </si>
  <si>
    <t xml:space="preserve">SUFENTANIL TORREX 5 MCG/ML </t>
  </si>
  <si>
    <t>130215</t>
  </si>
  <si>
    <t>30215</t>
  </si>
  <si>
    <t>MIDAZOLAM TORREX 5MG/ML</t>
  </si>
  <si>
    <t>INJ 10X10ML/50MG</t>
  </si>
  <si>
    <t>158835</t>
  </si>
  <si>
    <t>58835</t>
  </si>
  <si>
    <t>ZODAC SIR</t>
  </si>
  <si>
    <t>POR SIR 1X100ML</t>
  </si>
  <si>
    <t>848535</t>
  </si>
  <si>
    <t>33216</t>
  </si>
  <si>
    <t>MCT-Oil por.oil.1x500 ml</t>
  </si>
  <si>
    <t>394737</t>
  </si>
  <si>
    <t>95946</t>
  </si>
  <si>
    <t>AMINOMIX 2 NOVUM 4x1500</t>
  </si>
  <si>
    <t>INFSOL4X1500ML</t>
  </si>
  <si>
    <t>158628</t>
  </si>
  <si>
    <t>58628</t>
  </si>
  <si>
    <t>NUTRAMIN VLI</t>
  </si>
  <si>
    <t>149409</t>
  </si>
  <si>
    <t>49409</t>
  </si>
  <si>
    <t>AMINOPLASMAL B.BRAUN 5% E</t>
  </si>
  <si>
    <t>INF SOL 10X500ML</t>
  </si>
  <si>
    <t>115291</t>
  </si>
  <si>
    <t>15291</t>
  </si>
  <si>
    <t>INTRALIPID 20 %</t>
  </si>
  <si>
    <t>INF 10X100ML-VAK</t>
  </si>
  <si>
    <t>987826</t>
  </si>
  <si>
    <t>NESTLÉ PreBEBA FM85 200g</t>
  </si>
  <si>
    <t>845045</t>
  </si>
  <si>
    <t>107472</t>
  </si>
  <si>
    <t>INF SOL 20X100ML 10%</t>
  </si>
  <si>
    <t>396914</t>
  </si>
  <si>
    <t>52301</t>
  </si>
  <si>
    <t>AMINOPLASMAL HEPA-10%</t>
  </si>
  <si>
    <t>INF 10X500ML</t>
  </si>
  <si>
    <t>396991</t>
  </si>
  <si>
    <t>198810</t>
  </si>
  <si>
    <t>IR  SMOFKABIVEN 493 ml</t>
  </si>
  <si>
    <t>IR 6x493 ml</t>
  </si>
  <si>
    <t>848250</t>
  </si>
  <si>
    <t>33423</t>
  </si>
  <si>
    <t>NUTRISON ADVANCED PEPTISORB</t>
  </si>
  <si>
    <t xml:space="preserve">POR SOL 1X1000ML </t>
  </si>
  <si>
    <t>192289</t>
  </si>
  <si>
    <t>92289</t>
  </si>
  <si>
    <t>EDICIN 0,5GM</t>
  </si>
  <si>
    <t>INJ.SICC.1X500MG</t>
  </si>
  <si>
    <t>129767</t>
  </si>
  <si>
    <t>IMIPENEM/CILASTATIN KABI 500 MG/500 MG</t>
  </si>
  <si>
    <t>INF PLV SOL 10LAH/20ML</t>
  </si>
  <si>
    <t>103065</t>
  </si>
  <si>
    <t>DRM CRM 1X2GM/100MG</t>
  </si>
  <si>
    <t>113973</t>
  </si>
  <si>
    <t>13973</t>
  </si>
  <si>
    <t>TOBREX LA</t>
  </si>
  <si>
    <t>OPH GTT SOL5ML/15MG</t>
  </si>
  <si>
    <t>162496</t>
  </si>
  <si>
    <t>TAZIP 4 G/0,5 G</t>
  </si>
  <si>
    <t>INJ+INF PLV SOL 10X4,5GM</t>
  </si>
  <si>
    <t>500696</t>
  </si>
  <si>
    <t>141836</t>
  </si>
  <si>
    <t>Amikacin B.Braun 5mg/ml EP 100ml</t>
  </si>
  <si>
    <t>6480</t>
  </si>
  <si>
    <t>Ocplex 20ml 500 I.U. Phoenix</t>
  </si>
  <si>
    <t>137484</t>
  </si>
  <si>
    <t>ANBINEX 500 I.U. Grifols</t>
  </si>
  <si>
    <t>97909</t>
  </si>
  <si>
    <t>Human Albumin 20% 50 ml GRIFOLS</t>
  </si>
  <si>
    <t>920117</t>
  </si>
  <si>
    <t>KL SOL.FORMALDEHYDI 10% 1000 g</t>
  </si>
  <si>
    <t>UN 2209</t>
  </si>
  <si>
    <t>930661</t>
  </si>
  <si>
    <t>KL AQUA PURIF. BAG IN BOX 5 l</t>
  </si>
  <si>
    <t>921283</t>
  </si>
  <si>
    <t>KL OLIVAE OLEUM 90G</t>
  </si>
  <si>
    <t>395850</t>
  </si>
  <si>
    <t>OptiLube lubrikační gel</t>
  </si>
  <si>
    <t>tuba 113g</t>
  </si>
  <si>
    <t>501075</t>
  </si>
  <si>
    <t>IR  NaCl 0,9% 3000 ml vak Bieffe</t>
  </si>
  <si>
    <t>for irrig. 1x3000 ml 15%</t>
  </si>
  <si>
    <t>148261</t>
  </si>
  <si>
    <t>48261</t>
  </si>
  <si>
    <t>PLV ADS 1X20GM</t>
  </si>
  <si>
    <t>50113016</t>
  </si>
  <si>
    <t>127283</t>
  </si>
  <si>
    <t>27283</t>
  </si>
  <si>
    <t>REMICADE 100 MG</t>
  </si>
  <si>
    <t>27918</t>
  </si>
  <si>
    <t>HUMIRA 40 MG</t>
  </si>
  <si>
    <t>INJ SOL 2X0.8ML/40MG</t>
  </si>
  <si>
    <t>125566</t>
  </si>
  <si>
    <t>25566</t>
  </si>
  <si>
    <t>HUMIRA</t>
  </si>
  <si>
    <t>INJ SOL2X0.8ML/40MG</t>
  </si>
  <si>
    <t>127636</t>
  </si>
  <si>
    <t>27636</t>
  </si>
  <si>
    <t>SYNAGIS 100 MG</t>
  </si>
  <si>
    <t>127803</t>
  </si>
  <si>
    <t>27803</t>
  </si>
  <si>
    <t>EXJADE 500 MG</t>
  </si>
  <si>
    <t>POR TBL SUS 28X500MG</t>
  </si>
  <si>
    <t>128028</t>
  </si>
  <si>
    <t>28028</t>
  </si>
  <si>
    <t>GLIVEC 400 MG</t>
  </si>
  <si>
    <t>POR TBL FLM30X400MG</t>
  </si>
  <si>
    <t>Dětská klinika, lůžkové oddělení 28B</t>
  </si>
  <si>
    <t>Dětská klinika, lůžkové oddělení 28C vč.dosp.haly</t>
  </si>
  <si>
    <t>Dětská klinika, lůžkové oddělení 21A</t>
  </si>
  <si>
    <t>Dětská klinika, lůžkové oddělení 21B</t>
  </si>
  <si>
    <t>Dětská klinika, ambulance</t>
  </si>
  <si>
    <t>Dětská klinika, LSPP dětská</t>
  </si>
  <si>
    <t>Dětská klinika, JIP 21B</t>
  </si>
  <si>
    <t>Dětská klinika, JIP 21C JIPP</t>
  </si>
  <si>
    <t>Dětská klinika, JIP 21C (pro větší děti)</t>
  </si>
  <si>
    <t>Dětská klinika, endoskopie</t>
  </si>
  <si>
    <t>Dětská klinika, centrum - DK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</si>
  <si>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</si>
  <si>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</si>
  <si>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</si>
  <si>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</si>
  <si>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</si>
  <si>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</si>
  <si>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deriváty</t>
  </si>
  <si>
    <t>Lékárna - trombolýza</t>
  </si>
  <si>
    <t>Lékárna - centrové léky</t>
  </si>
  <si>
    <t>1033 - Dětská klinika, JIP 21C (pro větší děti)</t>
  </si>
  <si>
    <t>1011 - Dětská klinika, lůžkové oddělení 28B</t>
  </si>
  <si>
    <t>1031 - Dětská klinika, JIP 21B</t>
  </si>
  <si>
    <t>1013 - Dětská klinika, lůžkové oddělení 21A</t>
  </si>
  <si>
    <t>1021 - Dětská klinika, ambulance</t>
  </si>
  <si>
    <t>1012 - Dětská klinika, lůžkové oddělení 28C vč.dosp.haly</t>
  </si>
  <si>
    <t>1094 - Dětská klinika, centrum - DK</t>
  </si>
  <si>
    <t>1022 - Dětská klinika, LSPP dětská</t>
  </si>
  <si>
    <t>1014 - Dětská klinika, lůžkové oddělení 21B</t>
  </si>
  <si>
    <t>V06XX - Potraviny pro zvláštní lékařské účely (PZLÚ)</t>
  </si>
  <si>
    <t>A02BC01 - Omeprazol</t>
  </si>
  <si>
    <t>N01AH03 - Sufentanyl</t>
  </si>
  <si>
    <t>L01BA01 - Methotrexát</t>
  </si>
  <si>
    <t>L01BC01 - Cytarabin</t>
  </si>
  <si>
    <t>B03XA01 - Erytropoetin</t>
  </si>
  <si>
    <t>J01DD01 - Cefotaxim</t>
  </si>
  <si>
    <t>N03AG01 - Kyselina valproová</t>
  </si>
  <si>
    <t>J01MA02 - Ciprofloxacin</t>
  </si>
  <si>
    <t>C09AA02 - Enalapril</t>
  </si>
  <si>
    <t>M04AA01 - Alopurinol</t>
  </si>
  <si>
    <t>H03AA01 - Levothyroxin, sodná sůl</t>
  </si>
  <si>
    <t>N05CD08 - Midazolam</t>
  </si>
  <si>
    <t>L01XE01 - Imatinib</t>
  </si>
  <si>
    <t>B01AA03 - Warfarin</t>
  </si>
  <si>
    <t>A04AA02 - Granisetron</t>
  </si>
  <si>
    <t>C07AB07 - Bisoprolol</t>
  </si>
  <si>
    <t>C09AA05 - Ramipril</t>
  </si>
  <si>
    <t>R03BA05 - Flutikason</t>
  </si>
  <si>
    <t>C09CA01 - Losartan</t>
  </si>
  <si>
    <t>A10AB05 - Inzulin aspart</t>
  </si>
  <si>
    <t>H02AB04 - Methylprednisolon</t>
  </si>
  <si>
    <t>C01BD01 - Amiodaron</t>
  </si>
  <si>
    <t>N01AX10 - Propofol</t>
  </si>
  <si>
    <t>A10AE05 - Inzulin detemir</t>
  </si>
  <si>
    <t>N05AX08 - Risperidon</t>
  </si>
  <si>
    <t>J01CR01 - Ampicilin a enzymový inhibitor</t>
  </si>
  <si>
    <t>N06AB10 - Escitalopram</t>
  </si>
  <si>
    <t>J01CR02 - Amoxicilin a enzymový inhibitor</t>
  </si>
  <si>
    <t>R06AE09 - Levocetirizin</t>
  </si>
  <si>
    <t>J01DB04 - Cefazolin</t>
  </si>
  <si>
    <t>B01AB06 - Nadroparin</t>
  </si>
  <si>
    <t>J01DC02 - Cefuroxim</t>
  </si>
  <si>
    <t>L01CB01 - Etoposid</t>
  </si>
  <si>
    <t>A06AD11 - Laktulóza</t>
  </si>
  <si>
    <t>L03AA02 - Filgrastim</t>
  </si>
  <si>
    <t>M01AX17 - Nimesulid</t>
  </si>
  <si>
    <t>M05BA08 - Kyselina zoledronová</t>
  </si>
  <si>
    <t>J01DH51 - Imipenem a enzymový inhibitor</t>
  </si>
  <si>
    <t>A10AC01 - Inzulin lidský</t>
  </si>
  <si>
    <t>J01FA09 - Klarithromycin</t>
  </si>
  <si>
    <t>N02AX02 - Tramadol</t>
  </si>
  <si>
    <t>J01FA10 - Azithromycin</t>
  </si>
  <si>
    <t>N03AX12 - Gabapentin</t>
  </si>
  <si>
    <t>J01FF01 - Klindamycin</t>
  </si>
  <si>
    <t>N05BA12 - Alprazolam</t>
  </si>
  <si>
    <t>J01MA01 - Ofloxacin</t>
  </si>
  <si>
    <t>N06AB06 - Sertralin</t>
  </si>
  <si>
    <t>A07DA - Antipropulziva</t>
  </si>
  <si>
    <t>R03AC02 - Salbutamol</t>
  </si>
  <si>
    <t>J01XA02 - Teikoplanin</t>
  </si>
  <si>
    <t>R06AE07 - Cetirizin</t>
  </si>
  <si>
    <t>J02AC01 - Flukonazol</t>
  </si>
  <si>
    <t>V03AF03 - Kalcium-folinát</t>
  </si>
  <si>
    <t>J02AC03 - Vorikonazol</t>
  </si>
  <si>
    <t>R03AK06 - Salmeterol a flutikason</t>
  </si>
  <si>
    <t>L01AX04 - Dakarbazin</t>
  </si>
  <si>
    <t>A10AB01 - Inzulin lidský</t>
  </si>
  <si>
    <t>A02BC01</t>
  </si>
  <si>
    <t>HELICID 40 INF</t>
  </si>
  <si>
    <t>INF PLV SOL 1X40MG</t>
  </si>
  <si>
    <t>A06AD11</t>
  </si>
  <si>
    <t>B01AB06</t>
  </si>
  <si>
    <t>H02AB04</t>
  </si>
  <si>
    <t>SOLU-MEDROL 40 MG/ML</t>
  </si>
  <si>
    <t>INJ PSO LQF 40MG+1ML</t>
  </si>
  <si>
    <t>J01CR02</t>
  </si>
  <si>
    <t>AMOKSIKLAV 1,2 G</t>
  </si>
  <si>
    <t>INJ PLV SOL 5X1.2GM</t>
  </si>
  <si>
    <t>AMOKSIKLAV 156,25 MG/5 ML SUSPENZE</t>
  </si>
  <si>
    <t>POR PLV SUS 100 ML</t>
  </si>
  <si>
    <t>AMOKSIKLAV 375 MG</t>
  </si>
  <si>
    <t>POR TBL FLM 21X375MG</t>
  </si>
  <si>
    <t>J01DC02</t>
  </si>
  <si>
    <t>POR GRA SUS 1X50ML</t>
  </si>
  <si>
    <t>ZINACEF 1,5 G</t>
  </si>
  <si>
    <t>ZINACEF 750 MG</t>
  </si>
  <si>
    <t>INJ PLV SOL 1X750MG</t>
  </si>
  <si>
    <t>J01FA09</t>
  </si>
  <si>
    <t>KLACID 250 MG/5 ML</t>
  </si>
  <si>
    <t>POR GRA SUS 1X60ML</t>
  </si>
  <si>
    <t>INF PLV SOL 1X500MG</t>
  </si>
  <si>
    <t>KLACID 125 MG/5 ML</t>
  </si>
  <si>
    <t>J01MA01</t>
  </si>
  <si>
    <t>POR TBL FLM 10X200MG</t>
  </si>
  <si>
    <t>J02AC01</t>
  </si>
  <si>
    <t>POR CPS DUR 28X100MG</t>
  </si>
  <si>
    <t>N03AG01</t>
  </si>
  <si>
    <t>POR SIR 1X150ML</t>
  </si>
  <si>
    <t>N06AB06</t>
  </si>
  <si>
    <t>ZOLOFT 50 MG</t>
  </si>
  <si>
    <t>POR TBL FLM 28X50MG</t>
  </si>
  <si>
    <t>R03AC02</t>
  </si>
  <si>
    <t>INH SUS PSS 200X100RG</t>
  </si>
  <si>
    <t>R03AK06</t>
  </si>
  <si>
    <t>R03BA05</t>
  </si>
  <si>
    <t>INH SUS PSS 120X50RG</t>
  </si>
  <si>
    <t>R06AE07</t>
  </si>
  <si>
    <t>V06XX</t>
  </si>
  <si>
    <t>POR SOL 1X500ML</t>
  </si>
  <si>
    <t>NUTRILON BREST MILK FORTIFIER</t>
  </si>
  <si>
    <t>POR PLV SOL50X2.1GM</t>
  </si>
  <si>
    <t>NUTRILON NENATAL LCP</t>
  </si>
  <si>
    <t>NUTRITON</t>
  </si>
  <si>
    <t>POR SOL 1X135GM</t>
  </si>
  <si>
    <t>J01CR01</t>
  </si>
  <si>
    <t>AMOKSIKLAV 1 G</t>
  </si>
  <si>
    <t>POR TBL FLM 14X1GM</t>
  </si>
  <si>
    <t>AMOKSIKLAV 625 MG</t>
  </si>
  <si>
    <t>POR TBL FLM 21X625MG</t>
  </si>
  <si>
    <t>J01DB04</t>
  </si>
  <si>
    <t>POR TBL FLM 10X250MG</t>
  </si>
  <si>
    <t>POR TBL FLM 10X500MG</t>
  </si>
  <si>
    <t>POR TBL FLM 10X125MG</t>
  </si>
  <si>
    <t>POR TBL FLM 14X500MG</t>
  </si>
  <si>
    <t>J01MA02</t>
  </si>
  <si>
    <t>POR CPS DUR 7X100MG</t>
  </si>
  <si>
    <t>N02AX02</t>
  </si>
  <si>
    <t>N05CD08</t>
  </si>
  <si>
    <t>POR TBL FLM 10X15MG</t>
  </si>
  <si>
    <t>DORMICUM 7,5 MG</t>
  </si>
  <si>
    <t>POR TBL FLM 10X7.5MG</t>
  </si>
  <si>
    <t>NUTRIDRINK S PŘÍCHUTÍ ČOKOLÁDOVOU</t>
  </si>
  <si>
    <t>NUTRIDRINK MULTI FIBRE S PŘÍCHUTÍ POMERANČOVOU</t>
  </si>
  <si>
    <t>NUTRIDRINK MULTI FIBRE S PŘÍCHUTÍ VANILKOVOU</t>
  </si>
  <si>
    <t>NUTRIDRINK YOGHURT S PŘÍCHUTÍ MALINA</t>
  </si>
  <si>
    <t>A10AB01</t>
  </si>
  <si>
    <t>ACTRAPID PENFILL 100 IU/ML</t>
  </si>
  <si>
    <t>A10AB05</t>
  </si>
  <si>
    <t>A10AC01</t>
  </si>
  <si>
    <t>A10AE05</t>
  </si>
  <si>
    <t>B01AA03</t>
  </si>
  <si>
    <t>WARFARIN ORION 5 MG</t>
  </si>
  <si>
    <t>C07AB07</t>
  </si>
  <si>
    <t>C09AA02</t>
  </si>
  <si>
    <t>C09CA01</t>
  </si>
  <si>
    <t>SOLU-MEDROL 62,5 MG/ML</t>
  </si>
  <si>
    <t>INJ PSO LQF 500MG+8ML</t>
  </si>
  <si>
    <t>H03AA01</t>
  </si>
  <si>
    <t>KLACID 250</t>
  </si>
  <si>
    <t>J01FA10</t>
  </si>
  <si>
    <t>J01FF01</t>
  </si>
  <si>
    <t>DALACIN C</t>
  </si>
  <si>
    <t>INJ SOL 1X2ML/300MG</t>
  </si>
  <si>
    <t>MYCOMAX INF</t>
  </si>
  <si>
    <t>INF SOL 100ML/200MG</t>
  </si>
  <si>
    <t>M01AX17</t>
  </si>
  <si>
    <t>POR TBL NOB 30X100MG</t>
  </si>
  <si>
    <t>DEPAKINE CHRONO 500 MG SÉCABLE</t>
  </si>
  <si>
    <t>POR TBL RET 30X500MG</t>
  </si>
  <si>
    <t>N05AX08</t>
  </si>
  <si>
    <t>POR TBL DIS 30X0.5MG</t>
  </si>
  <si>
    <t>POR TBL FLM 60X10MG</t>
  </si>
  <si>
    <t>CUBITAN S PŘÍCHUTÍ VANILKOVOU</t>
  </si>
  <si>
    <t>CUBITAN S PŘÍCHUTÍ ČOKOLÁDOVOU</t>
  </si>
  <si>
    <t>CUBITAN S PŘÍCHUTÍ JAHODOVOU</t>
  </si>
  <si>
    <t>B03XA01</t>
  </si>
  <si>
    <t>EPREX 200 IU/0,1ML</t>
  </si>
  <si>
    <t>L01BA01</t>
  </si>
  <si>
    <t>L01BC01</t>
  </si>
  <si>
    <t>L03AA02</t>
  </si>
  <si>
    <t>A04AA02</t>
  </si>
  <si>
    <t>INJ SOL 5X3ML/3MG</t>
  </si>
  <si>
    <t>A07DA</t>
  </si>
  <si>
    <t>C01BD01</t>
  </si>
  <si>
    <t>C09AA05</t>
  </si>
  <si>
    <t>POR TBL NOB 30X4MG</t>
  </si>
  <si>
    <t>INJ PSO LQF 250MG+4ML</t>
  </si>
  <si>
    <t>INJ PSO LQF 125MG+2ML</t>
  </si>
  <si>
    <t>INJ PSO LQF 1GM+16ML</t>
  </si>
  <si>
    <t>J01DD01</t>
  </si>
  <si>
    <t>J01XA02</t>
  </si>
  <si>
    <t>TARGOCID 400 MG</t>
  </si>
  <si>
    <t>INJ+POR PSO LQF 1X400MG</t>
  </si>
  <si>
    <t>TARGOCID 200 MG</t>
  </si>
  <si>
    <t>INJ+POR PSO LQF 1X200MG</t>
  </si>
  <si>
    <t>J02AC03</t>
  </si>
  <si>
    <t>L01AX04</t>
  </si>
  <si>
    <t>L01CB01</t>
  </si>
  <si>
    <t>INF CNC SOL 1X10ML/200MG</t>
  </si>
  <si>
    <t>POR TBL NOB 15X100MG</t>
  </si>
  <si>
    <t>M04AA01</t>
  </si>
  <si>
    <t>M05BA08</t>
  </si>
  <si>
    <t>ZOMETA 4 MG/5 ML</t>
  </si>
  <si>
    <t>INF CNC SOL 1X5ML/4MG</t>
  </si>
  <si>
    <t>N03AX12</t>
  </si>
  <si>
    <t>NEURONTIN 400 MG</t>
  </si>
  <si>
    <t>POR CPS DUR 50X400MG</t>
  </si>
  <si>
    <t>N05BA12</t>
  </si>
  <si>
    <t>XANAX 0,25 MG</t>
  </si>
  <si>
    <t>POR TBL NOB 30X0.25MG</t>
  </si>
  <si>
    <t>N06AB10</t>
  </si>
  <si>
    <t>R06AE09</t>
  </si>
  <si>
    <t>V03AF03</t>
  </si>
  <si>
    <t>ENAP 2,5 MG</t>
  </si>
  <si>
    <t>POR TBL NOB 30X2.5MG</t>
  </si>
  <si>
    <t>J01DH51</t>
  </si>
  <si>
    <t>MILURIT 100</t>
  </si>
  <si>
    <t>POR TBL NOB 50X100MG</t>
  </si>
  <si>
    <t>N01AH03</t>
  </si>
  <si>
    <t>SUFENTANIL TORREX 5 MCG/ML</t>
  </si>
  <si>
    <t>SUFENTA FORTE</t>
  </si>
  <si>
    <t>INJ SOL 5X1ML/50RG</t>
  </si>
  <si>
    <t>N01AX10</t>
  </si>
  <si>
    <t>ORFIRIL LONG 150 MG</t>
  </si>
  <si>
    <t>POR CPS PRO 50X150MG-PP</t>
  </si>
  <si>
    <t>DEPAKINE CHRONO 300 MG SÉCABLE</t>
  </si>
  <si>
    <t>POR TBL RET 100X300MG</t>
  </si>
  <si>
    <t>MIDAZOLAM TORREX 5 MG/ML</t>
  </si>
  <si>
    <t>INJ SOL 10X10ML/50MG</t>
  </si>
  <si>
    <t>MCT-OIL</t>
  </si>
  <si>
    <t>POR OIL 1X500ML</t>
  </si>
  <si>
    <t>L01XE01</t>
  </si>
  <si>
    <t>Přehled plnění pozitivního listu - spotřeba léčivých přípravků - orientační přehled</t>
  </si>
  <si>
    <t>10 - Dětská klinika</t>
  </si>
  <si>
    <t>1011 - lůžkové oddělení 28B</t>
  </si>
  <si>
    <t>1012 - lůžkové oddělení 28C vč.dospávací haly</t>
  </si>
  <si>
    <t>1013 - lůžkové oddělení 21A</t>
  </si>
  <si>
    <t>1014 - lůžkové oddělení 21B</t>
  </si>
  <si>
    <t>1021 - ambulance</t>
  </si>
  <si>
    <t>1022 - LSPP dětská</t>
  </si>
  <si>
    <t>1031 - JIP 21B</t>
  </si>
  <si>
    <t>1032 - JIP 21C JIPP</t>
  </si>
  <si>
    <t>1033 - JIP 21C (pro větší děti)</t>
  </si>
  <si>
    <t>1071 - endoskopie</t>
  </si>
  <si>
    <t>1094 - centrum - DK</t>
  </si>
  <si>
    <t>HVLP</t>
  </si>
  <si>
    <t>IPLP</t>
  </si>
  <si>
    <t>PZT</t>
  </si>
  <si>
    <t>1026</t>
  </si>
  <si>
    <t>1026 Celkem</t>
  </si>
  <si>
    <t>89301100</t>
  </si>
  <si>
    <t>Diabetologické centrum-pediatrická část Celkem</t>
  </si>
  <si>
    <t>89301101</t>
  </si>
  <si>
    <t>Standardní lůžková péče Celkem</t>
  </si>
  <si>
    <t>89301102</t>
  </si>
  <si>
    <t>Všeobecná ambulance Celkem</t>
  </si>
  <si>
    <t>89301103</t>
  </si>
  <si>
    <t>JIP Celkem</t>
  </si>
  <si>
    <t>89301106</t>
  </si>
  <si>
    <t>Ambulance neurologická Celkem</t>
  </si>
  <si>
    <t>89301107</t>
  </si>
  <si>
    <t>Ambulance dětské alergologie a imunolog Celkem</t>
  </si>
  <si>
    <t>89301108</t>
  </si>
  <si>
    <t>Ambulance dětské pneumonologie Celkem</t>
  </si>
  <si>
    <t>89301109</t>
  </si>
  <si>
    <t>Ambulance dětské hematoonkologie Celkem</t>
  </si>
  <si>
    <t>89301701</t>
  </si>
  <si>
    <t>Ambulance dětské kardiologie Celkem</t>
  </si>
  <si>
    <t>89301702</t>
  </si>
  <si>
    <t>Ambulance dětské gastroenterologie Celkem</t>
  </si>
  <si>
    <t>89301703</t>
  </si>
  <si>
    <t>Ambulance nefrologická Celkem</t>
  </si>
  <si>
    <t>89301705</t>
  </si>
  <si>
    <t>Příjmová ambulance Celkem</t>
  </si>
  <si>
    <t>89301706</t>
  </si>
  <si>
    <t>Dětská urologická endoskopie Celkem</t>
  </si>
  <si>
    <t>89871107</t>
  </si>
  <si>
    <t>ambulance-LSPP pro děti a dorost Celkem</t>
  </si>
  <si>
    <t>Aleksijevič Darina</t>
  </si>
  <si>
    <t>Bazgerová Eva</t>
  </si>
  <si>
    <t>Bouchalová Kateřina</t>
  </si>
  <si>
    <t>Čelková Miloslava</t>
  </si>
  <si>
    <t>Dubrava Lubomír</t>
  </si>
  <si>
    <t>Džubák Petr</t>
  </si>
  <si>
    <t>Fabulová Pavla</t>
  </si>
  <si>
    <t>Flögelová Hana</t>
  </si>
  <si>
    <t>Gvozdiaková Tatiana</t>
  </si>
  <si>
    <t>Hálek Jan</t>
  </si>
  <si>
    <t>Hamalová Vladimíra</t>
  </si>
  <si>
    <t>Houda Jiří</t>
  </si>
  <si>
    <t>Hyjánek Jiří</t>
  </si>
  <si>
    <t>Jiný</t>
  </si>
  <si>
    <t>Karásková Eva</t>
  </si>
  <si>
    <t>Klásková Eva</t>
  </si>
  <si>
    <t>Köcherová Hana</t>
  </si>
  <si>
    <t>Kopřiva František</t>
  </si>
  <si>
    <t>Kutrová Kateřina</t>
  </si>
  <si>
    <t>Ludíková Barbora</t>
  </si>
  <si>
    <t>Mihál Vladimír</t>
  </si>
  <si>
    <t>Mikušková Eleni</t>
  </si>
  <si>
    <t>Mišuth Vladimír</t>
  </si>
  <si>
    <t>Neklanová Marta</t>
  </si>
  <si>
    <t>Novák Zbyněk</t>
  </si>
  <si>
    <t>Pastucha Dalibor</t>
  </si>
  <si>
    <t>Pospíšilová Dagmar</t>
  </si>
  <si>
    <t>Potěšil Jan</t>
  </si>
  <si>
    <t>Procházková Katarína</t>
  </si>
  <si>
    <t>Rohanová Marie</t>
  </si>
  <si>
    <t>Saitz Jan</t>
  </si>
  <si>
    <t>Smolka Vratislav</t>
  </si>
  <si>
    <t>Sobotková Zdeňka</t>
  </si>
  <si>
    <t>Srovnal Josef</t>
  </si>
  <si>
    <t>Stašková Lucie</t>
  </si>
  <si>
    <t>Sulovská Lucie</t>
  </si>
  <si>
    <t>Svetlíková Mariana</t>
  </si>
  <si>
    <t>Šigutová Lenka</t>
  </si>
  <si>
    <t>Špenerová Michaela</t>
  </si>
  <si>
    <t>Tkachyk Oksana</t>
  </si>
  <si>
    <t>Véghová Velgáňová Mária</t>
  </si>
  <si>
    <t>Venháčová Jitřenka</t>
  </si>
  <si>
    <t>Venháčová Petra</t>
  </si>
  <si>
    <t>Veselý Ondřej</t>
  </si>
  <si>
    <t>Vydra David</t>
  </si>
  <si>
    <t>Wiedermann Jaroslav</t>
  </si>
  <si>
    <t>Záleská Noemi</t>
  </si>
  <si>
    <t>Zaoralová Pavlína</t>
  </si>
  <si>
    <t>Zápalka Martin</t>
  </si>
  <si>
    <t>Zapletalová Jiřina</t>
  </si>
  <si>
    <t>Drápalová Radka</t>
  </si>
  <si>
    <t>90231</t>
  </si>
  <si>
    <t>90246</t>
  </si>
  <si>
    <t>Wita Martin</t>
  </si>
  <si>
    <t>Baliková Mariana</t>
  </si>
  <si>
    <t>Volejníková Jana</t>
  </si>
  <si>
    <t>Kadleček Petr</t>
  </si>
  <si>
    <t>Azithromycin</t>
  </si>
  <si>
    <t>Kyselina acetylsalicylová</t>
  </si>
  <si>
    <t>151142</t>
  </si>
  <si>
    <t>ANOPYRIN 100 MG</t>
  </si>
  <si>
    <t>Měkký parafin a tukové produkty</t>
  </si>
  <si>
    <t>100273</t>
  </si>
  <si>
    <t>LIPOBASE</t>
  </si>
  <si>
    <t>DRM CRM 1X100GM</t>
  </si>
  <si>
    <t>Cefuroxim</t>
  </si>
  <si>
    <t>Erythromycin</t>
  </si>
  <si>
    <t>75285</t>
  </si>
  <si>
    <t>DRM SOL 1X100ML</t>
  </si>
  <si>
    <t>Klarithromycin</t>
  </si>
  <si>
    <t>Kodein</t>
  </si>
  <si>
    <t>88</t>
  </si>
  <si>
    <t>CODEIN SLOVAKOFARMA 15 MG</t>
  </si>
  <si>
    <t>POR TBL NOB 10X15MG</t>
  </si>
  <si>
    <t>Promethazin</t>
  </si>
  <si>
    <t>Různé jiné kombinace železa</t>
  </si>
  <si>
    <t>Amoxicilin a enzymový inhibitor</t>
  </si>
  <si>
    <t>96416</t>
  </si>
  <si>
    <t>AMOKSIKLAV FORTE 312,5 MG/5ML SUSPENZE</t>
  </si>
  <si>
    <t>POR PLV SUS 100ML</t>
  </si>
  <si>
    <t>Cetirizin</t>
  </si>
  <si>
    <t>Doxycyklin</t>
  </si>
  <si>
    <t>32953</t>
  </si>
  <si>
    <t>DOXYHEXAL TABS</t>
  </si>
  <si>
    <t>POR TBL NOB 10X100MG</t>
  </si>
  <si>
    <t>Fenoxymethylpenicilin</t>
  </si>
  <si>
    <t>49513</t>
  </si>
  <si>
    <t>PENBENE 1 000 000</t>
  </si>
  <si>
    <t>POR TBL FLM 30X1MU</t>
  </si>
  <si>
    <t>Hydrokortison-butyrát</t>
  </si>
  <si>
    <t>62047</t>
  </si>
  <si>
    <t>LOCOID LIPOCREAM 0,1%</t>
  </si>
  <si>
    <t>DRM CRM 1X30GM</t>
  </si>
  <si>
    <t>Ibuprofen, kombinace</t>
  </si>
  <si>
    <t>11024</t>
  </si>
  <si>
    <t>MODAFEN</t>
  </si>
  <si>
    <t>POR TBL FLM 24</t>
  </si>
  <si>
    <t>Klíšťová encefalitida, inaktivovaný celý virus</t>
  </si>
  <si>
    <t>55111</t>
  </si>
  <si>
    <t>FSME-IMMUN 0,5 ML BAXTER</t>
  </si>
  <si>
    <t>INJ SUS ISP 1X0.5ML/DÁV+ INTJ</t>
  </si>
  <si>
    <t>55106</t>
  </si>
  <si>
    <t>FSME-IMMUN 0,25 ML BAXTER</t>
  </si>
  <si>
    <t>INJ SUS ISP 1X0.25ML/DÁV+INTJ</t>
  </si>
  <si>
    <t>90</t>
  </si>
  <si>
    <t>CODEIN SLOVAKOFARMA 30 MG</t>
  </si>
  <si>
    <t>POR TBL NOB 10X30MG</t>
  </si>
  <si>
    <t>Kyselina fusidová</t>
  </si>
  <si>
    <t>88746</t>
  </si>
  <si>
    <t>DRM UNG 1X15GM 2%</t>
  </si>
  <si>
    <t>16465</t>
  </si>
  <si>
    <t>EXCIPIAL MASTNÝ KRÉM</t>
  </si>
  <si>
    <t>16466</t>
  </si>
  <si>
    <t>EXCIPIAL MAST S MANDLOVÝM OLEJEM</t>
  </si>
  <si>
    <t>DRM UNG 1X100GM</t>
  </si>
  <si>
    <t>56719</t>
  </si>
  <si>
    <t>OILATUM PLUS</t>
  </si>
  <si>
    <t>DRM BAL 1X500ML</t>
  </si>
  <si>
    <t>Methylprednisolon-aceponát</t>
  </si>
  <si>
    <t>85457</t>
  </si>
  <si>
    <t>ADVANTAN MASTNÝ KRÉM</t>
  </si>
  <si>
    <t>DRM CRM 1X5GM</t>
  </si>
  <si>
    <t>Pitofenon a analgetika</t>
  </si>
  <si>
    <t>Jiná</t>
  </si>
  <si>
    <t>1001</t>
  </si>
  <si>
    <t>Sodná sůl dokusátu, včetně kombinací</t>
  </si>
  <si>
    <t>RCT SOL 2X67.5ML</t>
  </si>
  <si>
    <t>Mometason</t>
  </si>
  <si>
    <t>Multienzymové přípravky (lipáza, proteáza apod.)</t>
  </si>
  <si>
    <t>14812</t>
  </si>
  <si>
    <t>POR CPS ETD 100</t>
  </si>
  <si>
    <t>Budesonid</t>
  </si>
  <si>
    <t>54268</t>
  </si>
  <si>
    <t>RHINOCORT AQUA 64 MCG</t>
  </si>
  <si>
    <t>NAS SPR SUS 240X64RG</t>
  </si>
  <si>
    <t>Levocetirizin</t>
  </si>
  <si>
    <t>200214</t>
  </si>
  <si>
    <t>POR TBL NOB 56X100MG</t>
  </si>
  <si>
    <t>Perindopril</t>
  </si>
  <si>
    <t>101211</t>
  </si>
  <si>
    <t>PRESTARIUM NEO</t>
  </si>
  <si>
    <t>124343</t>
  </si>
  <si>
    <t>Olopatadin</t>
  </si>
  <si>
    <t>Klotrimazol</t>
  </si>
  <si>
    <t>6412</t>
  </si>
  <si>
    <t>CLOTRIMAZOL HBF</t>
  </si>
  <si>
    <t>DRM CRM 1X30GM 1%</t>
  </si>
  <si>
    <t>Vaginální kroužek s progestinem a estrogenem</t>
  </si>
  <si>
    <t>120188</t>
  </si>
  <si>
    <t>NUVARING 0,120 MG/0,015 MG ZA 24 HODIN, VAGINÁLNÍ INZERT</t>
  </si>
  <si>
    <t>VAG INS 3</t>
  </si>
  <si>
    <t>Atorvastatin</t>
  </si>
  <si>
    <t>93015</t>
  </si>
  <si>
    <t>SORTIS 10 MG</t>
  </si>
  <si>
    <t>POR TBL FLM 100X10MG</t>
  </si>
  <si>
    <t>Guajfenesin</t>
  </si>
  <si>
    <t>POR TBL OBD 30X200MG</t>
  </si>
  <si>
    <t>Jiná antibiotika pro lokální aplikaci</t>
  </si>
  <si>
    <t>PAMYCON NA PŘÍPRAVU KAPEK</t>
  </si>
  <si>
    <t>DRM PLV SOL 1X1LAH</t>
  </si>
  <si>
    <t>DRM CRM 1X20GM/200MG</t>
  </si>
  <si>
    <t>Levothyroxin, sodná sůl</t>
  </si>
  <si>
    <t>69191</t>
  </si>
  <si>
    <t>EUTHYROX 150 MIKROGRAMŮ</t>
  </si>
  <si>
    <t>POR TBL NOB 100X150RG</t>
  </si>
  <si>
    <t>Tetrazepam</t>
  </si>
  <si>
    <t>57780</t>
  </si>
  <si>
    <t>MYOLASTAN</t>
  </si>
  <si>
    <t>POR TBL FLM 20X50MG</t>
  </si>
  <si>
    <t>84626</t>
  </si>
  <si>
    <t>V-PENICILIN 250 MG SLOVAKOFARMA</t>
  </si>
  <si>
    <t>POR TBL NOB 30X250MG</t>
  </si>
  <si>
    <t>32719</t>
  </si>
  <si>
    <t>XYZAL</t>
  </si>
  <si>
    <t>99367</t>
  </si>
  <si>
    <t>POR PLV SUS 140ML</t>
  </si>
  <si>
    <t>Tramadol, kombinace</t>
  </si>
  <si>
    <t>17927</t>
  </si>
  <si>
    <t>ZALDIAR</t>
  </si>
  <si>
    <t>POR TBL FLM 40</t>
  </si>
  <si>
    <t>Progesteron</t>
  </si>
  <si>
    <t>132648</t>
  </si>
  <si>
    <t>UTROGESTAN</t>
  </si>
  <si>
    <t>POR CPS MOL 30X100MG</t>
  </si>
  <si>
    <t>3424</t>
  </si>
  <si>
    <t>AKTIFERRIN COMPOSITUM</t>
  </si>
  <si>
    <t>POR CPS MOL 100</t>
  </si>
  <si>
    <t>Furosemid</t>
  </si>
  <si>
    <t>56812</t>
  </si>
  <si>
    <t>FURORESE 250</t>
  </si>
  <si>
    <t>POR TBL NOB 100X250MG</t>
  </si>
  <si>
    <t>Chinapril</t>
  </si>
  <si>
    <t>94960</t>
  </si>
  <si>
    <t>ACCUPRO 20</t>
  </si>
  <si>
    <t>Tobramycin</t>
  </si>
  <si>
    <t>OPH GTT SOL 1X5ML/15MG</t>
  </si>
  <si>
    <t>Karbamazepin</t>
  </si>
  <si>
    <t>POR TBL PRO 50X200MG</t>
  </si>
  <si>
    <t>Ambroxol</t>
  </si>
  <si>
    <t>AMBROBENE 30 MG</t>
  </si>
  <si>
    <t>POR TBL NOB 20X30MG</t>
  </si>
  <si>
    <t>Sulfamethoxazol a trimethoprim</t>
  </si>
  <si>
    <t>POR SIR 100ML 240MG/5ML</t>
  </si>
  <si>
    <t>Kombinace různých antibiotik</t>
  </si>
  <si>
    <t>OPH UNG 1X5GM</t>
  </si>
  <si>
    <t>Triamcinolon</t>
  </si>
  <si>
    <t>TRIAMCINOLON S LÉČIVA</t>
  </si>
  <si>
    <t>Glukagon</t>
  </si>
  <si>
    <t>GLUCAGEN 1 MG HYPOKIT</t>
  </si>
  <si>
    <t>INJ PSO LQF 1MG+STŘ</t>
  </si>
  <si>
    <t>Inzulin aspart</t>
  </si>
  <si>
    <t>Inzulin detemir</t>
  </si>
  <si>
    <t>28151</t>
  </si>
  <si>
    <t>LEVEMIR 100 U/ML (FLEXPEN)</t>
  </si>
  <si>
    <t>Inzulin glargin</t>
  </si>
  <si>
    <t>LANTUS 100 JEDNOTEK/ML</t>
  </si>
  <si>
    <t>SDR INJ SOL 5X3ML</t>
  </si>
  <si>
    <t>27510</t>
  </si>
  <si>
    <t>SDR INJ SOL 5X3ML OPTISET</t>
  </si>
  <si>
    <t>Inzulin lidský</t>
  </si>
  <si>
    <t>DRM UNG 1X10GM</t>
  </si>
  <si>
    <t>47141</t>
  </si>
  <si>
    <t>POR TBL NOB 100X50RG I</t>
  </si>
  <si>
    <t>*1004</t>
  </si>
  <si>
    <t>*4033</t>
  </si>
  <si>
    <t>Obvazový materiál</t>
  </si>
  <si>
    <t>169391</t>
  </si>
  <si>
    <t>VATA BUNIČITÁ DĚLENÁ</t>
  </si>
  <si>
    <t>42X45MM,V ROLI,1000KS</t>
  </si>
  <si>
    <t>80709</t>
  </si>
  <si>
    <t>VATA BUNIČITÁ DĚLENÁ PUR-ZELLIN</t>
  </si>
  <si>
    <t>40X50MM,1ROLE/500KS</t>
  </si>
  <si>
    <t>Pomůcky pro diabetiky</t>
  </si>
  <si>
    <t>151652</t>
  </si>
  <si>
    <t>PROUŽKY DIAGNOSTICKÉ ONE TOUCH VERIO</t>
  </si>
  <si>
    <t>INZ.REŽ.U DM,50KS</t>
  </si>
  <si>
    <t>INZULÍNOVÝ REŽIM,50KS</t>
  </si>
  <si>
    <t>151653</t>
  </si>
  <si>
    <t>GLUKOMETR ONE TOUCH VERIO PRO</t>
  </si>
  <si>
    <t>INZ.REŽIM,PŘÍSTROJ,BATERIE,ODB.PERO,10 PROUŽKŮ,10 LANCET,KONTR.ROZTOK</t>
  </si>
  <si>
    <t>2602</t>
  </si>
  <si>
    <t>PROUŽKY TESTOVACÍ GLUKÓZA/KETONY V MOČI - DIAPHAN</t>
  </si>
  <si>
    <t>10006983, VIZUÁLNÍ TEST.Z MOČI PRO DIABETIKY II.TYPU,50KS</t>
  </si>
  <si>
    <t>85114</t>
  </si>
  <si>
    <t>JEHLY NOVOFINE</t>
  </si>
  <si>
    <t>PRO INZ.PERA NOVOPEN A INNOVO VEL.0,25X6MM/31G,100KS</t>
  </si>
  <si>
    <t>85154</t>
  </si>
  <si>
    <t xml:space="preserve">PROUŽKY DIAGNOSTICKÉ FREESTYLE OPTIUM (PRO ZP KOD </t>
  </si>
  <si>
    <t>PRO STANOVENÍ KETOLÁTEK V KRVI</t>
  </si>
  <si>
    <t>85191</t>
  </si>
  <si>
    <t>PROUŽKY DIAGNOSTICKÉ FREESTYLE OPTIUM(OPTIUM PLUS)</t>
  </si>
  <si>
    <t>85434</t>
  </si>
  <si>
    <t xml:space="preserve">PROUŽKY DIAGNOSTICKÉ ACCU-CHEK PERFORMA 50(PRO ZP </t>
  </si>
  <si>
    <t>85476</t>
  </si>
  <si>
    <t>PROUŽKY DIAGNOSTICKÉ FREESTYLE LITE (PRO ZP KOD 00</t>
  </si>
  <si>
    <t>INZ.REŽ.U DM,100KS</t>
  </si>
  <si>
    <t>INZULÍNOVÝ REŽIM,100KS</t>
  </si>
  <si>
    <t>PERO INZULÍNOVÉ HUMAPEN LUXURA HD</t>
  </si>
  <si>
    <t>DÁVKOVAČ PRO APLIKACI INZULÍNU 3ML CARTRIDGE ELI LILLY</t>
  </si>
  <si>
    <t>169295</t>
  </si>
  <si>
    <t>APLIKÁTOR NOVOPEN ECHO RED</t>
  </si>
  <si>
    <t>PRO APLIKACI INZULÍNU V NÁPLNÍCH PENFILL 3 ML; APLIKACE Á 0,5 IU; PAMĚŤ</t>
  </si>
  <si>
    <t>Desloratadin</t>
  </si>
  <si>
    <t>Erdostein</t>
  </si>
  <si>
    <t>POR CPS DUR 20X300MG</t>
  </si>
  <si>
    <t>Glycerol-trinitrát</t>
  </si>
  <si>
    <t>85071</t>
  </si>
  <si>
    <t>NITROMINT</t>
  </si>
  <si>
    <t>ORM SPR SLG 1X10GM</t>
  </si>
  <si>
    <t>Hořčík (různé sole v kombinaci)</t>
  </si>
  <si>
    <t>POR GRA SOL 30</t>
  </si>
  <si>
    <t>Chinapril a diuretika</t>
  </si>
  <si>
    <t>64790</t>
  </si>
  <si>
    <t>ACCUZIDE 20</t>
  </si>
  <si>
    <t>POR TBL FLM 100</t>
  </si>
  <si>
    <t>25678</t>
  </si>
  <si>
    <t>INJ SUS 10X3ML/300UT</t>
  </si>
  <si>
    <t>Inzulin lispro</t>
  </si>
  <si>
    <t>25590</t>
  </si>
  <si>
    <t>HUMALOG 100 IU/ML</t>
  </si>
  <si>
    <t>INJ SOL 1X10ML/1KU</t>
  </si>
  <si>
    <t>46692</t>
  </si>
  <si>
    <t>EUTHYROX 75 MIKROGRAMŮ</t>
  </si>
  <si>
    <t>POR TBL NOB 100X75RG</t>
  </si>
  <si>
    <t>47133</t>
  </si>
  <si>
    <t>LETROX 150</t>
  </si>
  <si>
    <t>47144</t>
  </si>
  <si>
    <t>LETROX 100</t>
  </si>
  <si>
    <t>POR TBL NOB 100X100RG I</t>
  </si>
  <si>
    <t>EUTHYROX 50 MIKROGRAMŮ</t>
  </si>
  <si>
    <t>POR TBL NOB 100X50RG</t>
  </si>
  <si>
    <t>97186</t>
  </si>
  <si>
    <t>EUTHYROX 100 MIKROGRAMŮ</t>
  </si>
  <si>
    <t>POR TBL NOB 100X100RG</t>
  </si>
  <si>
    <t>Omeprazol</t>
  </si>
  <si>
    <t>132531</t>
  </si>
  <si>
    <t>HELICID 20</t>
  </si>
  <si>
    <t>3377</t>
  </si>
  <si>
    <t>POR TBL NOB 20X480MG</t>
  </si>
  <si>
    <t>Thiamazol</t>
  </si>
  <si>
    <t>87150</t>
  </si>
  <si>
    <t>THYROZOL 10</t>
  </si>
  <si>
    <t>Tramazolin</t>
  </si>
  <si>
    <t>44849</t>
  </si>
  <si>
    <t>MUCONASAL PLUS</t>
  </si>
  <si>
    <t>2828</t>
  </si>
  <si>
    <t>TRIAMCINOLON LÉČIVA CRM</t>
  </si>
  <si>
    <t>DRM CRM 1X10GM/10MG</t>
  </si>
  <si>
    <t>42X45MM, V ROLI, 1000 KS V BALENÍ</t>
  </si>
  <si>
    <t>22368</t>
  </si>
  <si>
    <t>PRO INZ.PERA NOVOPEN A INNOVO VEL.0,3X8MM/30G,100KS</t>
  </si>
  <si>
    <t>82723</t>
  </si>
  <si>
    <t>PUMPA INZULÍNOVÁ ANIMAS VIBE</t>
  </si>
  <si>
    <t>INTEGROVANÝ CGM, BAREVNÝ DISPL,DÁV.0,025J/H,KALKUL.BOLUSU,FOOD LIST,12 BAS.VODOT</t>
  </si>
  <si>
    <t>INZ.REŽ.50KS</t>
  </si>
  <si>
    <t>85249</t>
  </si>
  <si>
    <t>PUMPA INZULÍNOVÁ MINIMED MODEL 511 PARADIGM-PŘÍSLU</t>
  </si>
  <si>
    <t>SET INF.QUICK-SET TEFL.KANYLA,RYCHLOROZPOJKA,60CM,9MM,10KS</t>
  </si>
  <si>
    <t>85250</t>
  </si>
  <si>
    <t>SET INF.QUICK-SET TEFL.KANYLA,RYCHLOROZPOJKA,60CM,6MM,10KS</t>
  </si>
  <si>
    <t>85262</t>
  </si>
  <si>
    <t>BATERIE AAA,ALKALICKÉ 1,5V,4KS</t>
  </si>
  <si>
    <t>85273</t>
  </si>
  <si>
    <t>LANCETA THIN LANCETS</t>
  </si>
  <si>
    <t>JEDNORÁZOVÁ,50KS</t>
  </si>
  <si>
    <t>85278</t>
  </si>
  <si>
    <t>PUMPA INZULÍNOVÁ ANIMAS IR 1200-PŘÍSLUŠENSTVÍ</t>
  </si>
  <si>
    <t>ZÁSOBNÍK INZULÍNU 2ML,10KS</t>
  </si>
  <si>
    <t>85279</t>
  </si>
  <si>
    <t>BATERIE 1,5 V,2KS</t>
  </si>
  <si>
    <t>85286</t>
  </si>
  <si>
    <t>PUMPA INZULÍNOVÁ ANIMAS IR 1000-PŘÍSLUŠENSTVÍ</t>
  </si>
  <si>
    <t>ANIMAS CONTACT-KOLMÝ SET KOVOVÁ KANYLA 8MM,DÉLKA 60CM,10KS</t>
  </si>
  <si>
    <t>85288</t>
  </si>
  <si>
    <t>ANIMAS INSET-SAMOZAVÁDĚCÍ KOLMÝ SET TEFL.KANYLA 6MM DÉLKA 60CM,10KS</t>
  </si>
  <si>
    <t>85289</t>
  </si>
  <si>
    <t>ANIMAS INSET-SAMOZAVÁDĚCÍ KOLMÝ SET TEFL.KANYLA 9MM DÉLKA 60CM,10KS</t>
  </si>
  <si>
    <t>85317</t>
  </si>
  <si>
    <t>PUMPA INZULÍNOVÁ AC COMBO,AC SPIRIT,AC D-TRONPLUS,</t>
  </si>
  <si>
    <t>SETY INF.TEFLONOVÉ ACCU-CHEK FLEXLINK 30,60,80,110CM,10+10KS</t>
  </si>
  <si>
    <t>85327</t>
  </si>
  <si>
    <t>PUMPA INZULÍNOVÁ MINIMED MODEL 512 PARADIGM-PŘÍSLU</t>
  </si>
  <si>
    <t>ZÁSOBNÍK INZULÍNU 1,76ML,10KS</t>
  </si>
  <si>
    <t>85328</t>
  </si>
  <si>
    <t>PUMPA INZULÍNOVÁ MINIMED MODEL 712 PARADIGM-PŘÍSLU</t>
  </si>
  <si>
    <t>ZÁSOBNÍK INZULÍNU 3,0ML,10KS</t>
  </si>
  <si>
    <t>85331</t>
  </si>
  <si>
    <t>SET INF.EASY-SET ROVNÁ JEHLA,RYCHLOROZPOJKA,60CM,6MM,10KS</t>
  </si>
  <si>
    <t>85332</t>
  </si>
  <si>
    <t>SET INF.EASY-SET ROVNÁ JEHLA,RYCHLOROZPOJKA,60CM,8MM,10KS</t>
  </si>
  <si>
    <t>85337</t>
  </si>
  <si>
    <t>GLUKOMETR FREESTYLE OPTIUM(OPTIUM XCEED)</t>
  </si>
  <si>
    <t>INZ.REŽ.PŘÍSTROJ,POUZDRO,10 PROUŽKŮ,AUTOLANCETA EASY TOUCH,10 LANCET</t>
  </si>
  <si>
    <t>85352</t>
  </si>
  <si>
    <t>PUMPA INZULÍNOVÁ ACCU-CHEK SPIRIT-PŘÍSLUŠENSTVÍ</t>
  </si>
  <si>
    <t>BATERIE K INZULÍNOVÉ PUMPĚ,4 KS</t>
  </si>
  <si>
    <t>85436</t>
  </si>
  <si>
    <t>LANCETA ACCU-CHEK MULTICLIX 24KS</t>
  </si>
  <si>
    <t>24KS, INZ.REŽIM,LANCETY PRO ODBĚR KAPILÁRNÍ KRVE</t>
  </si>
  <si>
    <t>INZULÍNOVÝ REŽIM,LANCETY PRO ODBĚR KAPILÁRNÍ KRVE,24KS</t>
  </si>
  <si>
    <t>85470</t>
  </si>
  <si>
    <t>PUMPA INZULÍNOVÁ AC COMBO,AC SPIRIT,H-TRONPLUS-PŘÍ</t>
  </si>
  <si>
    <t>ZÁSOBNÍK PLASTOVÝ,OBJEM 3,15ML, 5KS</t>
  </si>
  <si>
    <t>85705</t>
  </si>
  <si>
    <t>PROUŽKY DIAGNOSTICKÉ CONTOUR LINK (PRO ZP KOD 0151</t>
  </si>
  <si>
    <t>INZ. REŽ. PROUžKY, 100KS</t>
  </si>
  <si>
    <t>85718</t>
  </si>
  <si>
    <t>PUMPA INZULINOVÁ MINIMED MODEL 554</t>
  </si>
  <si>
    <t>48 BAZÁLŮ, VARIAB.BOL.DÁL.OVL.BEZP.POJ.,VODĚODOL.,BOL. WIZARDREAL TIME MONITOR</t>
  </si>
  <si>
    <t>85719</t>
  </si>
  <si>
    <t>PUMPA INZULINOVÁ MINIMED MODEL 754</t>
  </si>
  <si>
    <t>85720</t>
  </si>
  <si>
    <t>PUMPA INZULINOVÁ MINIMED MODEL PARADIGM-PŘÍSLUŠENS</t>
  </si>
  <si>
    <t>SET INF.SILHOUETTE, TEFLONOVÁ KANYLA, 60CM, 13MM, 10KS KOMPLETNÍCH SETŮ</t>
  </si>
  <si>
    <t>85744</t>
  </si>
  <si>
    <t>GLUKOMETR ACCU-CHEK PERFORMA NANO KIT</t>
  </si>
  <si>
    <t>INZ.REŽIM,KOMPLET PŘÍSTROJ,10 PROUŽKŮ,LANC.PERO,MULTICLIX,12 LANCET MULTICLIX</t>
  </si>
  <si>
    <t>85752</t>
  </si>
  <si>
    <t>PUMPA INZULÍNOVÁ ACCU-CHEK COMBO-PŘÍSLUŠENSTVÍ</t>
  </si>
  <si>
    <t>BATERIE K INZULÍNOVÉ PUMPĚ,4KS</t>
  </si>
  <si>
    <t>169294</t>
  </si>
  <si>
    <t>APLIKÁTOR NOVOPEN ECHO BLUE</t>
  </si>
  <si>
    <t>85335</t>
  </si>
  <si>
    <t>SET INF.EASY-SET ROVNÁ JEHLA,RYCHLOROZPOJKA,80CM,8MM,10KS</t>
  </si>
  <si>
    <t>5476</t>
  </si>
  <si>
    <t>POR TBL FLM 7X10MG</t>
  </si>
  <si>
    <t>Mupirocin</t>
  </si>
  <si>
    <t>Piracetam</t>
  </si>
  <si>
    <t>GERATAM 1200 MG</t>
  </si>
  <si>
    <t>POR TBL FLM 60X1200MG</t>
  </si>
  <si>
    <t>22432</t>
  </si>
  <si>
    <t>SETY INF.TEFLONOVÉ ACCU-CHEK TENDERLINK 30,60,80,110CM,10+10KS</t>
  </si>
  <si>
    <t>85209</t>
  </si>
  <si>
    <t>PUMPA INZULÍNOVÁ ANIMAS IR 1000 PŘÍSLUŠENSTVÍ</t>
  </si>
  <si>
    <t>BATERIE,SADA 4X3KS,1,55V</t>
  </si>
  <si>
    <t>50KS, JEDNORÁZOVÁ</t>
  </si>
  <si>
    <t>85291</t>
  </si>
  <si>
    <t>ANIMAS INSET-SAMOZAVÁDĚCÍ KOLMÝ SET TEFL.KANYLA 9MM DÉLKA 110CM,10KS</t>
  </si>
  <si>
    <t>46694</t>
  </si>
  <si>
    <t>EUTHYROX 125 MIKROGRAMŮ</t>
  </si>
  <si>
    <t>POR TBL NOB 100X125RG</t>
  </si>
  <si>
    <t>*1005</t>
  </si>
  <si>
    <t>22293</t>
  </si>
  <si>
    <t>PUMPA INZULÍNOVÁ MINIMED MODEL 506,507,508-PŘÍSLUŠ</t>
  </si>
  <si>
    <t>BATERIE,SADA 3X3KS,1,5V</t>
  </si>
  <si>
    <t>85215</t>
  </si>
  <si>
    <t>PROUŽKY DIAGNOSTICKÉ ONE TOUCH ULTRA (PRO ZP KOD 0</t>
  </si>
  <si>
    <t>85330</t>
  </si>
  <si>
    <t>ZÁSOBNÍK INZULÍNU 3ML,10KS</t>
  </si>
  <si>
    <t>Acetazolamid</t>
  </si>
  <si>
    <t>POR TBL NOB 20X250MG</t>
  </si>
  <si>
    <t>Amlodipin</t>
  </si>
  <si>
    <t>125059</t>
  </si>
  <si>
    <t>APO-AMLO 5</t>
  </si>
  <si>
    <t>POR TBL NOB 30X5MG</t>
  </si>
  <si>
    <t>97655</t>
  </si>
  <si>
    <t>DOXYBENE 100 MG</t>
  </si>
  <si>
    <t>POR CPS MOL 20X100MG</t>
  </si>
  <si>
    <t>Enalapril</t>
  </si>
  <si>
    <t>Chlorid draselný</t>
  </si>
  <si>
    <t>17188</t>
  </si>
  <si>
    <t>POR TBL FLM 50X500MG</t>
  </si>
  <si>
    <t>Cholekalciferol</t>
  </si>
  <si>
    <t>27501</t>
  </si>
  <si>
    <t>SDR INJ SOL 1X5ML</t>
  </si>
  <si>
    <t>69190</t>
  </si>
  <si>
    <t>POR TBL NOB 50X50RG</t>
  </si>
  <si>
    <t>Magnesium-laktát</t>
  </si>
  <si>
    <t>17992</t>
  </si>
  <si>
    <t>MAGNESII LACTICI 0,5 TBL. MEDICAMENTA</t>
  </si>
  <si>
    <t>POR TBL NOB 100X0.5GM</t>
  </si>
  <si>
    <t>Nystatin, kombinace</t>
  </si>
  <si>
    <t>MACMIROR COMPLEX 500</t>
  </si>
  <si>
    <t>VAG GLB 12</t>
  </si>
  <si>
    <t>Ofloxacin</t>
  </si>
  <si>
    <t>6265</t>
  </si>
  <si>
    <t>GERATAM 800 MG</t>
  </si>
  <si>
    <t>POR TBL FLM 100X800MG</t>
  </si>
  <si>
    <t>Prednison</t>
  </si>
  <si>
    <t>PREDNISON 5 LÉČIVA</t>
  </si>
  <si>
    <t>POR TBL NOB 20X5MG</t>
  </si>
  <si>
    <t>PREDNISON 20 LÉČIVA</t>
  </si>
  <si>
    <t>POR TBL NOB 20X20MG</t>
  </si>
  <si>
    <t>Propiverin</t>
  </si>
  <si>
    <t>66819</t>
  </si>
  <si>
    <t>POR TBL OBD 50X5MG</t>
  </si>
  <si>
    <t>Sertralin</t>
  </si>
  <si>
    <t>Sodná sůl metamizolu</t>
  </si>
  <si>
    <t>NOVALGIN TABLETY</t>
  </si>
  <si>
    <t>POR TBL FLM 20X500MG</t>
  </si>
  <si>
    <t>Tolperison</t>
  </si>
  <si>
    <t>MYDOCALM 150 MG</t>
  </si>
  <si>
    <t>POR TBL FLM 30X150MG</t>
  </si>
  <si>
    <t>85475</t>
  </si>
  <si>
    <t>GLUKOMETR FREESTYLE FREEDOM LITE</t>
  </si>
  <si>
    <t>INZ.REŽ.PŘÍSTROJ,AUTOLANCETA,10 LANCET,POUZDRO</t>
  </si>
  <si>
    <t>INZ.REŽ.KOMPLET PŘÍSTROJ, 10 PROUŽKŮ, LANC.PERO,MULTICLIX, 12 LANCET MULTICLIX</t>
  </si>
  <si>
    <t>Dexamethason a antiinfektiva</t>
  </si>
  <si>
    <t>14479</t>
  </si>
  <si>
    <t>TOBRADEX OČNÍ MAST</t>
  </si>
  <si>
    <t>OPH UNG 3.5GM</t>
  </si>
  <si>
    <t>Kyselina ursodeoxycholová</t>
  </si>
  <si>
    <t>45838</t>
  </si>
  <si>
    <t>URSOFALK</t>
  </si>
  <si>
    <t>POR CPS DUR 50X250MG</t>
  </si>
  <si>
    <t>Diazepam</t>
  </si>
  <si>
    <t>DIAZEPAM SLOVAKOFARMA 5 MG</t>
  </si>
  <si>
    <t>DIAZEPAM DESITIN RECTAL TUBE 10 MG</t>
  </si>
  <si>
    <t>RCT SOL 5X2.5ML/10MG</t>
  </si>
  <si>
    <t>Dimetinden</t>
  </si>
  <si>
    <t>6550</t>
  </si>
  <si>
    <t>POR TBL NOB 100X2.5MG</t>
  </si>
  <si>
    <t>Flutikason</t>
  </si>
  <si>
    <t>POR TBL FLM 100X500MG</t>
  </si>
  <si>
    <t>Kortikosteroidy</t>
  </si>
  <si>
    <t>25363</t>
  </si>
  <si>
    <t>POR CPS ETD 90X10MG SKLO</t>
  </si>
  <si>
    <t>Potraviny pro zvláštní lékařské účely (PZLÚ)</t>
  </si>
  <si>
    <t>100283</t>
  </si>
  <si>
    <t>75490</t>
  </si>
  <si>
    <t>POR TBL FLM 14X250MG</t>
  </si>
  <si>
    <t>183840</t>
  </si>
  <si>
    <t>MOMETASON FUROÁT CIPLA 50 MIKROGRAMŮ/DÁVKU</t>
  </si>
  <si>
    <t>Alopurinol</t>
  </si>
  <si>
    <t>Amoxicilin</t>
  </si>
  <si>
    <t>66368</t>
  </si>
  <si>
    <t>POR TBL FLM 12X500MG</t>
  </si>
  <si>
    <t>Azathioprin</t>
  </si>
  <si>
    <t>165000</t>
  </si>
  <si>
    <t>IMURAN 50 MG</t>
  </si>
  <si>
    <t>POR TBL FLM 100X50MG</t>
  </si>
  <si>
    <t>POR TBL FLM 100X25MG</t>
  </si>
  <si>
    <t>Bisoprolol</t>
  </si>
  <si>
    <t>94164</t>
  </si>
  <si>
    <t>CONCOR 5</t>
  </si>
  <si>
    <t>Bromazepam</t>
  </si>
  <si>
    <t>LEXAURIN 1,5</t>
  </si>
  <si>
    <t>POR TBL NOB 30X1.5MG</t>
  </si>
  <si>
    <t>42844</t>
  </si>
  <si>
    <t>Ciprofloxacin</t>
  </si>
  <si>
    <t>53201</t>
  </si>
  <si>
    <t>CIPHIN 250</t>
  </si>
  <si>
    <t>Cyklosporin</t>
  </si>
  <si>
    <t>15640</t>
  </si>
  <si>
    <t>SANDIMMUN NEORAL 25 MG</t>
  </si>
  <si>
    <t>POR CPS MOL 50X25MG</t>
  </si>
  <si>
    <t>15641</t>
  </si>
  <si>
    <t>SANDIMMUN NEORAL 50 MG</t>
  </si>
  <si>
    <t>POR CPS MOL 50X50MG</t>
  </si>
  <si>
    <t>Domperidon</t>
  </si>
  <si>
    <t>4013</t>
  </si>
  <si>
    <t>DOXYBENE 200 MG TABLETY</t>
  </si>
  <si>
    <t>POR TBL NOB 10X200MG</t>
  </si>
  <si>
    <t>47718</t>
  </si>
  <si>
    <t>DOXYCYCLIN AL 100</t>
  </si>
  <si>
    <t>POR PLV SUS 1X100ML</t>
  </si>
  <si>
    <t>95560</t>
  </si>
  <si>
    <t>POR CPS DUR 30X300MG</t>
  </si>
  <si>
    <t>42463</t>
  </si>
  <si>
    <t>FLIXOTIDE 125 INHALER N</t>
  </si>
  <si>
    <t>INH SUS PSS 60X125RG</t>
  </si>
  <si>
    <t>Flutikason-furoát</t>
  </si>
  <si>
    <t>29815</t>
  </si>
  <si>
    <t>AVAMYS</t>
  </si>
  <si>
    <t>NAS SPR SUS 60X27.5RG</t>
  </si>
  <si>
    <t>Jiná antihistaminika pro systémovou aplikaci</t>
  </si>
  <si>
    <t>POR TBL NOB 20X2MG</t>
  </si>
  <si>
    <t>POR TBL OBD 50</t>
  </si>
  <si>
    <t>Makrogol</t>
  </si>
  <si>
    <t>19048</t>
  </si>
  <si>
    <t>FORLAX 4 G</t>
  </si>
  <si>
    <t>POR PLV SOL 10X4GM</t>
  </si>
  <si>
    <t>19054</t>
  </si>
  <si>
    <t>FORLAX 10 G</t>
  </si>
  <si>
    <t>POR PLV SOL 50X10GM</t>
  </si>
  <si>
    <t>Mesalazin</t>
  </si>
  <si>
    <t>192090</t>
  </si>
  <si>
    <t>PENTASA SLOW RELEASE TABLETS 500 MG</t>
  </si>
  <si>
    <t>POR TBL RET 100X500MG</t>
  </si>
  <si>
    <t>POR TBL ENT 100X500MG</t>
  </si>
  <si>
    <t>93770</t>
  </si>
  <si>
    <t>SALOFALK 4 G</t>
  </si>
  <si>
    <t>RCT SUS 7X60GM</t>
  </si>
  <si>
    <t>Nadroparin</t>
  </si>
  <si>
    <t>32060</t>
  </si>
  <si>
    <t>INJ SOL 2X0.6ML</t>
  </si>
  <si>
    <t>Nitrofurantoin</t>
  </si>
  <si>
    <t>115318</t>
  </si>
  <si>
    <t>POR CPS ETD 90X20MG HDPE</t>
  </si>
  <si>
    <t>POR CPS ETD 90X20MG SKLO</t>
  </si>
  <si>
    <t>157245</t>
  </si>
  <si>
    <t>OMEPRAZOL ACTAVIS 20 MG</t>
  </si>
  <si>
    <t>33331</t>
  </si>
  <si>
    <t>NUTRIDRINK BALÍČEK 5+1</t>
  </si>
  <si>
    <t>POR SOL 6X200ML</t>
  </si>
  <si>
    <t>33752</t>
  </si>
  <si>
    <t>NUTRIDRINK CREME S PŘÍCHUTÍ LESNÍHO OVOCE</t>
  </si>
  <si>
    <t>POR SOL 4X125GM</t>
  </si>
  <si>
    <t>33751</t>
  </si>
  <si>
    <t>NUTRIDRINK CREME S PŘÍCHUTÍ ČOKOLÁDOVOU</t>
  </si>
  <si>
    <t>33750</t>
  </si>
  <si>
    <t>NUTRIDRINK CREME S PŘÍCHUTÍ VANILKOVOU</t>
  </si>
  <si>
    <t>Ramipril</t>
  </si>
  <si>
    <t>56974</t>
  </si>
  <si>
    <t>TRITACE 1,25 MG</t>
  </si>
  <si>
    <t>POR TBL NOB 50X1.25MG</t>
  </si>
  <si>
    <t>94584</t>
  </si>
  <si>
    <t>POR CPS MOL 50</t>
  </si>
  <si>
    <t>Sulfasalazin</t>
  </si>
  <si>
    <t>47713</t>
  </si>
  <si>
    <t>POR TBL ENT 500X500MG</t>
  </si>
  <si>
    <t>Uhličitan vápenatý</t>
  </si>
  <si>
    <t>POR TBL NOB 60X250MG</t>
  </si>
  <si>
    <t>Warfarin</t>
  </si>
  <si>
    <t>192341</t>
  </si>
  <si>
    <t>WARFARIN PMCS 5 MG</t>
  </si>
  <si>
    <t>POR TBL NOB 50X5MG</t>
  </si>
  <si>
    <t>DIAZEPAM DESITIN RECTAL TUBE 5 MG</t>
  </si>
  <si>
    <t>RCT SOL 5X2.5ML/5MG</t>
  </si>
  <si>
    <t>Ibuprofen</t>
  </si>
  <si>
    <t>32076</t>
  </si>
  <si>
    <t>POR TBL FLM 12X200MG</t>
  </si>
  <si>
    <t>32077</t>
  </si>
  <si>
    <t>Jiná kapiláry stabilizující látky</t>
  </si>
  <si>
    <t>POR TBL ENT 30X20MG</t>
  </si>
  <si>
    <t>Léčiva k terapii onemocnění jater</t>
  </si>
  <si>
    <t>66820</t>
  </si>
  <si>
    <t>POR TBL OBD 100X5MG</t>
  </si>
  <si>
    <t>23954</t>
  </si>
  <si>
    <t>AMPRILAN 1,25</t>
  </si>
  <si>
    <t>POR TBL NOB 30X1.25MG</t>
  </si>
  <si>
    <t>56982</t>
  </si>
  <si>
    <t>TRITACE 5 MG</t>
  </si>
  <si>
    <t>POR SOL 1X120ML LŽIČKA</t>
  </si>
  <si>
    <t>87074</t>
  </si>
  <si>
    <t>POR GRA SUS 1X200ML</t>
  </si>
  <si>
    <t>29814</t>
  </si>
  <si>
    <t>NAS SPR SUS 30X27.5RG</t>
  </si>
  <si>
    <t>57860</t>
  </si>
  <si>
    <t>66082</t>
  </si>
  <si>
    <t>RCT SUP 2X100MG</t>
  </si>
  <si>
    <t>Salbutamol</t>
  </si>
  <si>
    <t>Salmeterol a flutikason</t>
  </si>
  <si>
    <t>Pomůcky respirační a inhalační</t>
  </si>
  <si>
    <t>63943</t>
  </si>
  <si>
    <t>OPTICHAMBER</t>
  </si>
  <si>
    <t>INHALAČNÍ NÁSTAVEC S MASKOU</t>
  </si>
  <si>
    <t>Flukonazol</t>
  </si>
  <si>
    <t>*3010</t>
  </si>
  <si>
    <t>*1017</t>
  </si>
  <si>
    <t>POR CPS ETD 14X10MG SKLO</t>
  </si>
  <si>
    <t>Aciklovir</t>
  </si>
  <si>
    <t>Atenolol</t>
  </si>
  <si>
    <t>65388</t>
  </si>
  <si>
    <t>TENORMIN 50</t>
  </si>
  <si>
    <t>14318</t>
  </si>
  <si>
    <t>172001</t>
  </si>
  <si>
    <t>49024</t>
  </si>
  <si>
    <t>199644</t>
  </si>
  <si>
    <t>47728</t>
  </si>
  <si>
    <t>Cinchokain</t>
  </si>
  <si>
    <t>RCT UNG 1X20GM</t>
  </si>
  <si>
    <t>Cyproheptadin</t>
  </si>
  <si>
    <t>2868</t>
  </si>
  <si>
    <t>PERITOL</t>
  </si>
  <si>
    <t>12738</t>
  </si>
  <si>
    <t>POR TBL NOB 20X200MG</t>
  </si>
  <si>
    <t>Jiná antiinfektiva</t>
  </si>
  <si>
    <t>OPH GTT SOL 1X10ML SKLO</t>
  </si>
  <si>
    <t>91017</t>
  </si>
  <si>
    <t>POR CPS DUR 100X250MG</t>
  </si>
  <si>
    <t>19050</t>
  </si>
  <si>
    <t>POR PLV SOL 30X4GM</t>
  </si>
  <si>
    <t>Metronidazol</t>
  </si>
  <si>
    <t>32057</t>
  </si>
  <si>
    <t>INJ SOL 2X0.3ML</t>
  </si>
  <si>
    <t>POR CPS ETD 28X20MG SKLO</t>
  </si>
  <si>
    <t>33749</t>
  </si>
  <si>
    <t>NUTRIDRINK CREME S PŘÍCHUTÍ BANÁNOVOU</t>
  </si>
  <si>
    <t>*3009</t>
  </si>
  <si>
    <t>Ipratropium-bromid</t>
  </si>
  <si>
    <t>32992</t>
  </si>
  <si>
    <t>ATROVENT N</t>
  </si>
  <si>
    <t>INH SOL PSS 200X20 MCG</t>
  </si>
  <si>
    <t>Merkaptopurin</t>
  </si>
  <si>
    <t>136446</t>
  </si>
  <si>
    <t>56977</t>
  </si>
  <si>
    <t>DIAZEPAM SLOVAKOFARMA 10 MG</t>
  </si>
  <si>
    <t>POR TBL NOB 20X10MG</t>
  </si>
  <si>
    <t>Klonazepam</t>
  </si>
  <si>
    <t>RIVOTRIL 2,5 MG/ML</t>
  </si>
  <si>
    <t>Levetiracetam</t>
  </si>
  <si>
    <t>175080</t>
  </si>
  <si>
    <t>DRETACEN 250 MG</t>
  </si>
  <si>
    <t>POR TBL FLM 50X250MG</t>
  </si>
  <si>
    <t>25829</t>
  </si>
  <si>
    <t>KEPPRA 250 MG</t>
  </si>
  <si>
    <t>25835</t>
  </si>
  <si>
    <t>KEPPRA 500 MG</t>
  </si>
  <si>
    <t>Primidon</t>
  </si>
  <si>
    <t>18489</t>
  </si>
  <si>
    <t>LISKANTIN</t>
  </si>
  <si>
    <t>*1025</t>
  </si>
  <si>
    <t>13705</t>
  </si>
  <si>
    <t>ZOVIRAX 800 MG</t>
  </si>
  <si>
    <t>POR TBL NOB 35X800MG</t>
  </si>
  <si>
    <t>84128</t>
  </si>
  <si>
    <t>Enoxaparin</t>
  </si>
  <si>
    <t>INJ SOL ISP 10X0.2ML/2KU</t>
  </si>
  <si>
    <t>Jodovaný povidon</t>
  </si>
  <si>
    <t>DRM UNG 1X20GM 10%</t>
  </si>
  <si>
    <t>Klindamycin</t>
  </si>
  <si>
    <t>107135</t>
  </si>
  <si>
    <t>DALACIN C 150 MG</t>
  </si>
  <si>
    <t>POR CPS DUR 16X150MG</t>
  </si>
  <si>
    <t>POR PLV SOL 20X4GM</t>
  </si>
  <si>
    <t>132530</t>
  </si>
  <si>
    <t>33327</t>
  </si>
  <si>
    <t>NUTRIDRINK NEUTRAL</t>
  </si>
  <si>
    <t>81790</t>
  </si>
  <si>
    <t>KRYTÍ ANTIMIKROBIÁLNÍ MEPILEX AG</t>
  </si>
  <si>
    <t>10X10CM SE SILIKONOVOU VRSTVOU SAFETAC,5KS</t>
  </si>
  <si>
    <t>84127</t>
  </si>
  <si>
    <t>45324</t>
  </si>
  <si>
    <t>MUCOSOLVAN</t>
  </si>
  <si>
    <t>52306</t>
  </si>
  <si>
    <t>NUROFEN PRO DĚTI</t>
  </si>
  <si>
    <t>POR SUS 1X100ML ODM</t>
  </si>
  <si>
    <t>Kyselina listová</t>
  </si>
  <si>
    <t>ACIDUM FOLICUM LÉČIVA</t>
  </si>
  <si>
    <t>POR TBL OBD 30X10MG</t>
  </si>
  <si>
    <t>5950</t>
  </si>
  <si>
    <t>POR TBL FLM 10X1GM</t>
  </si>
  <si>
    <t>164999</t>
  </si>
  <si>
    <t>178929</t>
  </si>
  <si>
    <t>DESLORATADIN ZENTIVA 5 MG POTAHOVANÉ TABLETY</t>
  </si>
  <si>
    <t>Dornáza alfa (desoxyribonukleáza)</t>
  </si>
  <si>
    <t>15370</t>
  </si>
  <si>
    <t>PULMOZYME</t>
  </si>
  <si>
    <t>INH SOL 30X2.5ML</t>
  </si>
  <si>
    <t>132519</t>
  </si>
  <si>
    <t>157787</t>
  </si>
  <si>
    <t>PENTASA SLOW RELEASE TABLETS 1 G</t>
  </si>
  <si>
    <t>POR TBL PRO 60X1GM</t>
  </si>
  <si>
    <t>Montelukast</t>
  </si>
  <si>
    <t>125133</t>
  </si>
  <si>
    <t>SINGULAIR 5 JUNIOR</t>
  </si>
  <si>
    <t>POR TBL MND 98X5MG</t>
  </si>
  <si>
    <t>200310</t>
  </si>
  <si>
    <t>11240</t>
  </si>
  <si>
    <t>POR TBL FLM 20X1200MG</t>
  </si>
  <si>
    <t>Retinol</t>
  </si>
  <si>
    <t>VITAMIN A-SLOVAKOFARMA</t>
  </si>
  <si>
    <t>POR CPS MOL 50X30KU</t>
  </si>
  <si>
    <t>Pomůcky  kompenzační pro tělesně postižené</t>
  </si>
  <si>
    <t>140360</t>
  </si>
  <si>
    <t>BERLE PODPAŽNÍ DURALOVÁ DPB 10</t>
  </si>
  <si>
    <t>VELIKOST STŘEDNÍ,DLOUHÁ A DĚTSKÁ,130 KG VYMĚKČENÁ RUKOJEŤ A PODPAŽNÍ NÁVLEK</t>
  </si>
  <si>
    <t>42846</t>
  </si>
  <si>
    <t>Etamsylát</t>
  </si>
  <si>
    <t>DICYNONE 500</t>
  </si>
  <si>
    <t>POR CPS DUR 30X500MG</t>
  </si>
  <si>
    <t>Fenobarbital</t>
  </si>
  <si>
    <t>POR TBL NOB 50X15MG SKLO</t>
  </si>
  <si>
    <t>Gabapentin</t>
  </si>
  <si>
    <t>Granisetron</t>
  </si>
  <si>
    <t>102406</t>
  </si>
  <si>
    <t>EMEGAR 2 MG</t>
  </si>
  <si>
    <t>POR TBL FLM 5X2MG</t>
  </si>
  <si>
    <t>Heparin</t>
  </si>
  <si>
    <t>187764</t>
  </si>
  <si>
    <t>VIATROMB FORTE SPRAY GEL</t>
  </si>
  <si>
    <t>DRM GEL 1X11.5GM/27.6KU</t>
  </si>
  <si>
    <t>Inosin pranobex</t>
  </si>
  <si>
    <t>107676</t>
  </si>
  <si>
    <t>ISOPRINOSINE</t>
  </si>
  <si>
    <t>POR TBL NOB 50X500MG</t>
  </si>
  <si>
    <t>97864</t>
  </si>
  <si>
    <t>Kyselina valproová</t>
  </si>
  <si>
    <t>198664</t>
  </si>
  <si>
    <t>POR CPS PRO 50X150MG-HDPE</t>
  </si>
  <si>
    <t>30018</t>
  </si>
  <si>
    <t>LETROX 75</t>
  </si>
  <si>
    <t>POR TBL NOB 100X75MCG I</t>
  </si>
  <si>
    <t>OPH UNG 1X3GM</t>
  </si>
  <si>
    <t>Pentoxifylin</t>
  </si>
  <si>
    <t>97699</t>
  </si>
  <si>
    <t>PENTOMER RETARD 400 MG</t>
  </si>
  <si>
    <t>POR TBL PRO 50X400MG</t>
  </si>
  <si>
    <t>33705</t>
  </si>
  <si>
    <t>NUTRIDRINK S PŘÍCHUTÍ VANILKOVOU</t>
  </si>
  <si>
    <t>33403</t>
  </si>
  <si>
    <t>23956</t>
  </si>
  <si>
    <t>POR TBL NOB 60X1.25MG</t>
  </si>
  <si>
    <t>Solifenacin</t>
  </si>
  <si>
    <t>18275</t>
  </si>
  <si>
    <t>VESICARE 5 MG</t>
  </si>
  <si>
    <t>Sultamicilin</t>
  </si>
  <si>
    <t>POR TBL FLM 12X375MG</t>
  </si>
  <si>
    <t>Testosteron</t>
  </si>
  <si>
    <t>17932</t>
  </si>
  <si>
    <t>UNDESTOR</t>
  </si>
  <si>
    <t>POR CPS MOL 120X40MG</t>
  </si>
  <si>
    <t>Tioguanin</t>
  </si>
  <si>
    <t>22093</t>
  </si>
  <si>
    <t>LANVIS</t>
  </si>
  <si>
    <t>POR TBL NOB 25X40MG</t>
  </si>
  <si>
    <t>138846</t>
  </si>
  <si>
    <t>POR TBL FLM 80</t>
  </si>
  <si>
    <t>2829</t>
  </si>
  <si>
    <t>TRIAMCINOLON LÉČIVA UNG</t>
  </si>
  <si>
    <t>*7999</t>
  </si>
  <si>
    <t>POR TBL SUS 20X250MG</t>
  </si>
  <si>
    <t>OSPAMOX 250 MG/5 ML</t>
  </si>
  <si>
    <t>POR PLV SUS 1X60ML</t>
  </si>
  <si>
    <t>Antibiotika v kombinaci s ostatními léčivy</t>
  </si>
  <si>
    <t>1077</t>
  </si>
  <si>
    <t>OPHTHALMO-FRAMYKOIN COMP.</t>
  </si>
  <si>
    <t>32545</t>
  </si>
  <si>
    <t>KLACID SR</t>
  </si>
  <si>
    <t>POR TBL RET 12X500MG-DOUBLE BL</t>
  </si>
  <si>
    <t>86393</t>
  </si>
  <si>
    <t>POR TBL NOB 50X0.5GM</t>
  </si>
  <si>
    <t>Metoklopramid</t>
  </si>
  <si>
    <t>DEGAN 10 MG TABLETY</t>
  </si>
  <si>
    <t>POR TBL NOB 40X10MG</t>
  </si>
  <si>
    <t>92254</t>
  </si>
  <si>
    <t>MICTONORM</t>
  </si>
  <si>
    <t>POR TBL OBD 30X15MG</t>
  </si>
  <si>
    <t>POR TBL OBD 30X5MG</t>
  </si>
  <si>
    <t>56978</t>
  </si>
  <si>
    <t>POR TBL NOB 50X2.5MG</t>
  </si>
  <si>
    <t>18277</t>
  </si>
  <si>
    <t>POR TBL FLM 60X5MG</t>
  </si>
  <si>
    <t>Sulfadiazin, stříbrná sůl, kombinace</t>
  </si>
  <si>
    <t>POR TBL NOB 20X120MG</t>
  </si>
  <si>
    <t>93207</t>
  </si>
  <si>
    <t>OPH UNG 1X3.5GM</t>
  </si>
  <si>
    <t>1002</t>
  </si>
  <si>
    <t>Dexamethason</t>
  </si>
  <si>
    <t>52335</t>
  </si>
  <si>
    <t>OPH GTT SUS 1X5ML</t>
  </si>
  <si>
    <t>INJ SOL ISP 10X0.4ML/4KU</t>
  </si>
  <si>
    <t>FURON 40 MG</t>
  </si>
  <si>
    <t>POR TBL NOB 50X40MG</t>
  </si>
  <si>
    <t>Kyselina aminomethylbenzoová</t>
  </si>
  <si>
    <t>98168</t>
  </si>
  <si>
    <t>Kyselina tranexamová</t>
  </si>
  <si>
    <t>42613</t>
  </si>
  <si>
    <t>EXACYL</t>
  </si>
  <si>
    <t>POR CPS DUR 100</t>
  </si>
  <si>
    <t>Losartan</t>
  </si>
  <si>
    <t>15403</t>
  </si>
  <si>
    <t>LORISTA 50</t>
  </si>
  <si>
    <t>POR TBL FLM 56X50MG</t>
  </si>
  <si>
    <t>Methylprednisolon</t>
  </si>
  <si>
    <t>40373</t>
  </si>
  <si>
    <t>MEDROL 16 MG</t>
  </si>
  <si>
    <t>POR TBL NOB 50X16MG</t>
  </si>
  <si>
    <t>Nimesulid</t>
  </si>
  <si>
    <t>12893</t>
  </si>
  <si>
    <t>POR TBL NOB 60X100MG</t>
  </si>
  <si>
    <t>64865</t>
  </si>
  <si>
    <t>PIRACETAM AL 1200</t>
  </si>
  <si>
    <t>64866</t>
  </si>
  <si>
    <t>POR TBL FLM 120X1200MG</t>
  </si>
  <si>
    <t>23963</t>
  </si>
  <si>
    <t>AMPRILAN 5</t>
  </si>
  <si>
    <t>POR TBL FLM 50X100MG</t>
  </si>
  <si>
    <t>11029</t>
  </si>
  <si>
    <t>POR TBL NOB 20X120MG-LAG</t>
  </si>
  <si>
    <t>Urea</t>
  </si>
  <si>
    <t>*1019</t>
  </si>
  <si>
    <t>*1999</t>
  </si>
  <si>
    <t>Pomůcky dále nespecifikované,paruky</t>
  </si>
  <si>
    <t>140409</t>
  </si>
  <si>
    <t>ROZTOK K VÝPLACHŮM ÚSTNí DUTINY CAPHOSOL, MAXIMÁLN</t>
  </si>
  <si>
    <t>AMPULE 15 ML X 60</t>
  </si>
  <si>
    <t>Pomůcky ortopedickoprotetické</t>
  </si>
  <si>
    <t>78907</t>
  </si>
  <si>
    <t>LÍMEC FIXAČNÍ MĚKKÝ OR 20B</t>
  </si>
  <si>
    <t>42847</t>
  </si>
  <si>
    <t>124339</t>
  </si>
  <si>
    <t>19051</t>
  </si>
  <si>
    <t>POR PLV SOL 50X4GM</t>
  </si>
  <si>
    <t>Rutosid, kombinace</t>
  </si>
  <si>
    <t>ASCORUTIN</t>
  </si>
  <si>
    <t>POR TBL FLM 50</t>
  </si>
  <si>
    <t>Theofylin</t>
  </si>
  <si>
    <t>THEOPLUS 100</t>
  </si>
  <si>
    <t>POR TBL PRO 30X100MG</t>
  </si>
  <si>
    <t>28836</t>
  </si>
  <si>
    <t>POR SOL 1X50ML LŽIČKA</t>
  </si>
  <si>
    <t>181293</t>
  </si>
  <si>
    <t>ESSENTIALE FORTE 600 MG</t>
  </si>
  <si>
    <t>POR CPS DUR 30X600MG</t>
  </si>
  <si>
    <t>RCT SUP 4X100MG</t>
  </si>
  <si>
    <t>66817</t>
  </si>
  <si>
    <t>POR TBL OBD 50X15MG</t>
  </si>
  <si>
    <t>99365</t>
  </si>
  <si>
    <t>POR PLV SUS 35ML</t>
  </si>
  <si>
    <t>115405</t>
  </si>
  <si>
    <t>INJ SOL ISP 2X0.2ML/2KU</t>
  </si>
  <si>
    <t>66031</t>
  </si>
  <si>
    <t>MYCOMAX SIR</t>
  </si>
  <si>
    <t>POR SIR 1X100ML/500MG</t>
  </si>
  <si>
    <t>POR PLV SOL 20X10GM</t>
  </si>
  <si>
    <t>Benzathin-fenoxymethylpenicilin</t>
  </si>
  <si>
    <t>OSPEN 400</t>
  </si>
  <si>
    <t>28838</t>
  </si>
  <si>
    <t>POR SOL 1X100ML LŽIČKA</t>
  </si>
  <si>
    <t>47122</t>
  </si>
  <si>
    <t>Klenbuterol</t>
  </si>
  <si>
    <t>184036</t>
  </si>
  <si>
    <t>Oxybutynin</t>
  </si>
  <si>
    <t>66791</t>
  </si>
  <si>
    <t>DITROPAN</t>
  </si>
  <si>
    <t>33709</t>
  </si>
  <si>
    <t>NUTRINIDRINK NEUTRAL PRO DĚTI</t>
  </si>
  <si>
    <t>33770</t>
  </si>
  <si>
    <t>NUTRINIDRINK PRO DĚTI S VLÁKNINOU - ČOKOLÁDOVÁ PŘÍCHUŤ</t>
  </si>
  <si>
    <t>202700</t>
  </si>
  <si>
    <t>POR TBL ENT 60X20MG</t>
  </si>
  <si>
    <t>Laktulóza</t>
  </si>
  <si>
    <t>46616</t>
  </si>
  <si>
    <t>POR TBL ENT 50X500MG</t>
  </si>
  <si>
    <t>14876</t>
  </si>
  <si>
    <t>DRM CRM 1X25GM</t>
  </si>
  <si>
    <t>Tramadol</t>
  </si>
  <si>
    <t>*1014</t>
  </si>
  <si>
    <t>119773</t>
  </si>
  <si>
    <t>132654</t>
  </si>
  <si>
    <t>199646</t>
  </si>
  <si>
    <t>192354</t>
  </si>
  <si>
    <t>132710</t>
  </si>
  <si>
    <t>151832</t>
  </si>
  <si>
    <t>RCT UNG 1X30GM</t>
  </si>
  <si>
    <t>45996</t>
  </si>
  <si>
    <t>POR TBL FLM 30X500KU</t>
  </si>
  <si>
    <t>Hydrokortison a antibiotika</t>
  </si>
  <si>
    <t>41515</t>
  </si>
  <si>
    <t>PIMAFUCORT</t>
  </si>
  <si>
    <t>Komplex železa s isomaltosou</t>
  </si>
  <si>
    <t>POR GTT SOL 30 ML</t>
  </si>
  <si>
    <t>Methotrexát</t>
  </si>
  <si>
    <t>132526</t>
  </si>
  <si>
    <t>HELICID 10</t>
  </si>
  <si>
    <t>POR CPS ETD 28X10MG SKLO</t>
  </si>
  <si>
    <t>33328</t>
  </si>
  <si>
    <t>NUTRIDRINK S PŘÍCHUTÍ TROPICKÉHO OVOCE</t>
  </si>
  <si>
    <t>33488</t>
  </si>
  <si>
    <t>NUTRIDRINK PROTEIN S PŘÍCHUTÍ VANILKOVOU</t>
  </si>
  <si>
    <t>191886</t>
  </si>
  <si>
    <t>POR TBL FLM 60X50MG</t>
  </si>
  <si>
    <t>Elektrolyty</t>
  </si>
  <si>
    <t>59402</t>
  </si>
  <si>
    <t>0,9% SODIUM CHLORIDE INTRAVENOUS INFUSION BP BAXTER</t>
  </si>
  <si>
    <t>INJ SOL 1X100ML</t>
  </si>
  <si>
    <t>Hydrokortison</t>
  </si>
  <si>
    <t>858</t>
  </si>
  <si>
    <t>HYDROCORTISON LÉČIVA</t>
  </si>
  <si>
    <t>DRM UNG 1X10GM 1%</t>
  </si>
  <si>
    <t>184041</t>
  </si>
  <si>
    <t>33769</t>
  </si>
  <si>
    <t>NUTRINIDRINK PRO DĚTI S VLÁKNINOU - JAHODOVÁ PŘÍCHUŤ</t>
  </si>
  <si>
    <t>Silymarin</t>
  </si>
  <si>
    <t>180146</t>
  </si>
  <si>
    <t>POR TBL FLM 100X70MG</t>
  </si>
  <si>
    <t>*1020</t>
  </si>
  <si>
    <t>*3007</t>
  </si>
  <si>
    <t>*9002</t>
  </si>
  <si>
    <t>84792</t>
  </si>
  <si>
    <t>AUGMENTIN DUO</t>
  </si>
  <si>
    <t>POR PLV SUS 1X70ML+ODM</t>
  </si>
  <si>
    <t>55760</t>
  </si>
  <si>
    <t>DRM PLV SOL 1X10LAH</t>
  </si>
  <si>
    <t>25853</t>
  </si>
  <si>
    <t>KEPPRA 100 MG/ML</t>
  </si>
  <si>
    <t>POR SOL 300ML/30GM+10ML ST</t>
  </si>
  <si>
    <t>19052</t>
  </si>
  <si>
    <t>POR PLV SOL 10X10GM</t>
  </si>
  <si>
    <t>75569</t>
  </si>
  <si>
    <t>RCT SUP 30X500MG</t>
  </si>
  <si>
    <t>98194</t>
  </si>
  <si>
    <t>CYCLO 3 FORT</t>
  </si>
  <si>
    <t>POR CPS DUR 30</t>
  </si>
  <si>
    <t>Atropin</t>
  </si>
  <si>
    <t>163314</t>
  </si>
  <si>
    <t>ATROPIN-POS 0,5%</t>
  </si>
  <si>
    <t>132600</t>
  </si>
  <si>
    <t>84627</t>
  </si>
  <si>
    <t>V-PENICILIN 500 MG SLOVAKOFARMA</t>
  </si>
  <si>
    <t>POR TBL NOB 30X500MG</t>
  </si>
  <si>
    <t>OPHTHALMO-HYDROCORTISON LÉČIVA</t>
  </si>
  <si>
    <t>OPH UNG 1X5GM/25MG</t>
  </si>
  <si>
    <t>184039</t>
  </si>
  <si>
    <t>2430</t>
  </si>
  <si>
    <t>VAG TBL 10X500MG</t>
  </si>
  <si>
    <t>33323</t>
  </si>
  <si>
    <t>NUTRIDRINK S PŘÍCHUTÍ KARAMELOVOU</t>
  </si>
  <si>
    <t>191028</t>
  </si>
  <si>
    <t>POR TBL NOB 56X5MG</t>
  </si>
  <si>
    <t>28840</t>
  </si>
  <si>
    <t>POR SOL 1X150ML LŽIČKA</t>
  </si>
  <si>
    <t>9999999</t>
  </si>
  <si>
    <t>Cyproteron</t>
  </si>
  <si>
    <t>54537</t>
  </si>
  <si>
    <t>ANDROCUR-50</t>
  </si>
  <si>
    <t>POR TBL NOB 50X50MG</t>
  </si>
  <si>
    <t>28834</t>
  </si>
  <si>
    <t>POR TBL DIS 90X2.5MG</t>
  </si>
  <si>
    <t>Fludrokortison</t>
  </si>
  <si>
    <t>185266</t>
  </si>
  <si>
    <t>FLUDROCORTISON SQUIBB</t>
  </si>
  <si>
    <t>POR TBL NOB 100X0.1MG</t>
  </si>
  <si>
    <t>HYDROCORTISON 10 MG JENAPHARM</t>
  </si>
  <si>
    <t>147452</t>
  </si>
  <si>
    <t>EUTHYROX 88 MIKROGRAMŮ</t>
  </si>
  <si>
    <t>POR TBL NOB 100X88RG I</t>
  </si>
  <si>
    <t>46693</t>
  </si>
  <si>
    <t>POR TBL NOB 50X125RG</t>
  </si>
  <si>
    <t>69192</t>
  </si>
  <si>
    <t>POR TBL NOB 50X150RG</t>
  </si>
  <si>
    <t>Mebendazol</t>
  </si>
  <si>
    <t>Perindopril a amlodipin</t>
  </si>
  <si>
    <t>124115</t>
  </si>
  <si>
    <t>PRESTANCE 10 MG/5 MG</t>
  </si>
  <si>
    <t>Pseudoefedrin, kombinace</t>
  </si>
  <si>
    <t>83059</t>
  </si>
  <si>
    <t>POR TBL RET 14</t>
  </si>
  <si>
    <t>Somatropin</t>
  </si>
  <si>
    <t>1163</t>
  </si>
  <si>
    <t>NORDITROPIN SIMPLEXX 15MG/1,5ML</t>
  </si>
  <si>
    <t>INJ SOL 1X1.5ML/15MG</t>
  </si>
  <si>
    <t>1165</t>
  </si>
  <si>
    <t>NORDITROPIN SIMPLEXX 10MG/1,5ML</t>
  </si>
  <si>
    <t>INJ SOL 1X1.5ML/10MG</t>
  </si>
  <si>
    <t>28135</t>
  </si>
  <si>
    <t>NUTROPINAQ</t>
  </si>
  <si>
    <t>INJ SOL 3X2ML</t>
  </si>
  <si>
    <t>29241</t>
  </si>
  <si>
    <t>OMNITROPE 10 MG/1,5 ML</t>
  </si>
  <si>
    <t>INJ SOL 1X1.5ML</t>
  </si>
  <si>
    <t>56362</t>
  </si>
  <si>
    <t>ZOMACTON 4 MG</t>
  </si>
  <si>
    <t>INJ PSO LQF 5X4.32MG</t>
  </si>
  <si>
    <t>92317</t>
  </si>
  <si>
    <t>HUMATROPE 18 IU (6MG)</t>
  </si>
  <si>
    <t>INJ PSO LQF 1X18UT</t>
  </si>
  <si>
    <t>92320</t>
  </si>
  <si>
    <t>HUMATROPE 36 IU (12MG)</t>
  </si>
  <si>
    <t>INJ PSO LQF 36UT</t>
  </si>
  <si>
    <t>194389</t>
  </si>
  <si>
    <t>Tamoxifen</t>
  </si>
  <si>
    <t>58701</t>
  </si>
  <si>
    <t>TAMOXIFEN 'EBEWE' 10 MG</t>
  </si>
  <si>
    <t>THEOPLUS 300</t>
  </si>
  <si>
    <t>POR TBL PRO 30X300MG</t>
  </si>
  <si>
    <t>87149</t>
  </si>
  <si>
    <t>POR TBL FLM 50X10MG</t>
  </si>
  <si>
    <t>87147</t>
  </si>
  <si>
    <t>THYROZOL 5</t>
  </si>
  <si>
    <t>POR TBL FLM 100X5MG</t>
  </si>
  <si>
    <t>16461</t>
  </si>
  <si>
    <t>EXCIPIAL U HYDROLOTIO</t>
  </si>
  <si>
    <t>26331</t>
  </si>
  <si>
    <t>57608</t>
  </si>
  <si>
    <t>IBUMAX 400 MG</t>
  </si>
  <si>
    <t>Triamcinolon a antiseptika</t>
  </si>
  <si>
    <t>162503</t>
  </si>
  <si>
    <t>TRIAMCINOLON TEVA</t>
  </si>
  <si>
    <t>DRM SOL 1X10ML</t>
  </si>
  <si>
    <t>Fexofenadin</t>
  </si>
  <si>
    <t>124900</t>
  </si>
  <si>
    <t>FEXIGRA TABLETY 120 MG</t>
  </si>
  <si>
    <t>POR TBL FLM 100X120MG</t>
  </si>
  <si>
    <t>Jinanový list (Ginkgo biloba)</t>
  </si>
  <si>
    <t>13194</t>
  </si>
  <si>
    <t>GINGIO 120</t>
  </si>
  <si>
    <t>POR TBL FLM 60X120MG</t>
  </si>
  <si>
    <t>Kyselina alendronová</t>
  </si>
  <si>
    <t>21909</t>
  </si>
  <si>
    <t>FOSAMAX 70 MG 1X TÝDNĚ</t>
  </si>
  <si>
    <t>POR TBL NOB 12X70MG I</t>
  </si>
  <si>
    <t>128244</t>
  </si>
  <si>
    <t>INJ SOL 12X0.20ML</t>
  </si>
  <si>
    <t>128254</t>
  </si>
  <si>
    <t>INJ SOL 12X0.40ML</t>
  </si>
  <si>
    <t>128259</t>
  </si>
  <si>
    <t>INJ SOL 12X0.50ML</t>
  </si>
  <si>
    <t>163334</t>
  </si>
  <si>
    <t>METHOTREXATE HOSPIRA 10 MG TABLETY</t>
  </si>
  <si>
    <t>POR TBL NOB 30X10MG</t>
  </si>
  <si>
    <t>163335</t>
  </si>
  <si>
    <t>128238</t>
  </si>
  <si>
    <t>INJ SOL 6X0.15ML</t>
  </si>
  <si>
    <t>128248</t>
  </si>
  <si>
    <t>INJ SOL 6X0.30ML</t>
  </si>
  <si>
    <t>128260</t>
  </si>
  <si>
    <t>INJ SOL 24X0.50ML</t>
  </si>
  <si>
    <t>47726</t>
  </si>
  <si>
    <t>94357</t>
  </si>
  <si>
    <t>VAG TBL 50X500MG</t>
  </si>
  <si>
    <t>Ranitidin</t>
  </si>
  <si>
    <t>91280</t>
  </si>
  <si>
    <t>RANITAL 150 MG POTAHOVANÉ TABLETY</t>
  </si>
  <si>
    <t>Aminokyseliny včetně kombinací s polypeptidy</t>
  </si>
  <si>
    <t>88116</t>
  </si>
  <si>
    <t>KETOSTERIL</t>
  </si>
  <si>
    <t>POR TBL FLM 300</t>
  </si>
  <si>
    <t>125066</t>
  </si>
  <si>
    <t>32924</t>
  </si>
  <si>
    <t>ZOREM 5 MG</t>
  </si>
  <si>
    <t>32922</t>
  </si>
  <si>
    <t>ZOREM 10 MG</t>
  </si>
  <si>
    <t>66365</t>
  </si>
  <si>
    <t>OSPAMOX 125 MG/5 ML</t>
  </si>
  <si>
    <t>12494</t>
  </si>
  <si>
    <t>AUGMENTIN 1 G</t>
  </si>
  <si>
    <t>200529</t>
  </si>
  <si>
    <t>POR TBL FLM 20X1GM</t>
  </si>
  <si>
    <t>15653</t>
  </si>
  <si>
    <t>CIPLOX 250</t>
  </si>
  <si>
    <t>Cyklofosfamid</t>
  </si>
  <si>
    <t>94174</t>
  </si>
  <si>
    <t>CYCLOPHOSPHAMIDE ORION</t>
  </si>
  <si>
    <t>POR TBL OBD 50X50MG</t>
  </si>
  <si>
    <t>10185</t>
  </si>
  <si>
    <t>EQUORAL 100 MG</t>
  </si>
  <si>
    <t>POR CPS MOL 50X100MG</t>
  </si>
  <si>
    <t>6408</t>
  </si>
  <si>
    <t>EQUORAL</t>
  </si>
  <si>
    <t>POR SOL 1X50ML/5GM</t>
  </si>
  <si>
    <t>Desmopresin</t>
  </si>
  <si>
    <t>18566</t>
  </si>
  <si>
    <t>MINIRIN MELT 120 MCG</t>
  </si>
  <si>
    <t>POR LYO 30X120RG</t>
  </si>
  <si>
    <t>169869</t>
  </si>
  <si>
    <t>ENALAPRIL VITABALANS 5 MG TABLETY</t>
  </si>
  <si>
    <t>ENAP 10 MG</t>
  </si>
  <si>
    <t>59643</t>
  </si>
  <si>
    <t>ENAP 5 MG</t>
  </si>
  <si>
    <t>98218</t>
  </si>
  <si>
    <t>POR TBL NOB 20X40MG</t>
  </si>
  <si>
    <t>Hydrochlorothiazid</t>
  </si>
  <si>
    <t>HYDROCHLOROTHIAZID LÉČIVA</t>
  </si>
  <si>
    <t>POR TBL NOB 20X25MG</t>
  </si>
  <si>
    <t>Imipramin</t>
  </si>
  <si>
    <t>200</t>
  </si>
  <si>
    <t>MELIPRAMIN</t>
  </si>
  <si>
    <t>POR TBL OBD 50X25MG</t>
  </si>
  <si>
    <t>Jiná imunostimulancia</t>
  </si>
  <si>
    <t>17806</t>
  </si>
  <si>
    <t>URO-VAXOM</t>
  </si>
  <si>
    <t>POR CPS DUR 90X6MG</t>
  </si>
  <si>
    <t>Kalcitriol</t>
  </si>
  <si>
    <t>14935</t>
  </si>
  <si>
    <t>ROCALTROL 0,25 MCG</t>
  </si>
  <si>
    <t>POR CPS MOL 30X0.25RG</t>
  </si>
  <si>
    <t>10081</t>
  </si>
  <si>
    <t>16594</t>
  </si>
  <si>
    <t>MALTOFER TABLETY</t>
  </si>
  <si>
    <t>POR TBL MND 30X100MG</t>
  </si>
  <si>
    <t>10604</t>
  </si>
  <si>
    <t>107173</t>
  </si>
  <si>
    <t>LORISTA 25</t>
  </si>
  <si>
    <t>POR TBL FLM 28X25MG</t>
  </si>
  <si>
    <t>13892</t>
  </si>
  <si>
    <t>13894</t>
  </si>
  <si>
    <t>POR TBL FLM 90X50MG</t>
  </si>
  <si>
    <t>169122</t>
  </si>
  <si>
    <t>140081</t>
  </si>
  <si>
    <t>SALOFALK 1 G ČÍPKY</t>
  </si>
  <si>
    <t>RCT SUP 20X1GM</t>
  </si>
  <si>
    <t>Metoprolol</t>
  </si>
  <si>
    <t>49937</t>
  </si>
  <si>
    <t>BETALOC ZOK 50 MG</t>
  </si>
  <si>
    <t>POR TBL PRO 28X50MG</t>
  </si>
  <si>
    <t>Mykofenolová kyselina</t>
  </si>
  <si>
    <t>27437</t>
  </si>
  <si>
    <t>CELLCEPT 500 MG</t>
  </si>
  <si>
    <t>122112</t>
  </si>
  <si>
    <t>APO-OME 20</t>
  </si>
  <si>
    <t>23787</t>
  </si>
  <si>
    <t>LOSEPRAZOL 10 MG</t>
  </si>
  <si>
    <t>157222</t>
  </si>
  <si>
    <t>OMEPRAZOL ACTAVIS 10 MG</t>
  </si>
  <si>
    <t>POR CPS ETD 90X10MG</t>
  </si>
  <si>
    <t>59104</t>
  </si>
  <si>
    <t>UROXAL 5 MG</t>
  </si>
  <si>
    <t>POR TBL NOB 60X5MG</t>
  </si>
  <si>
    <t>93420</t>
  </si>
  <si>
    <t>Perindopril a diuretika</t>
  </si>
  <si>
    <t>122685</t>
  </si>
  <si>
    <t>PRESTARIUM NEO COMBI 5 MG/1,25 MG</t>
  </si>
  <si>
    <t>33418</t>
  </si>
  <si>
    <t>NUTRIDRINK COMPACT S PŘÍCHUTÍ JAHODOVOU</t>
  </si>
  <si>
    <t>66818</t>
  </si>
  <si>
    <t>POR TBL OBD 100X15MG</t>
  </si>
  <si>
    <t>13475</t>
  </si>
  <si>
    <t>RAMIL 5</t>
  </si>
  <si>
    <t>183298</t>
  </si>
  <si>
    <t>AMPRILAN 2,5</t>
  </si>
  <si>
    <t>183301</t>
  </si>
  <si>
    <t>23957</t>
  </si>
  <si>
    <t>POR TBL NOB 90X1.25MG</t>
  </si>
  <si>
    <t>23961</t>
  </si>
  <si>
    <t>POR TBL NOB 90X2.5MG</t>
  </si>
  <si>
    <t>23962</t>
  </si>
  <si>
    <t>23965</t>
  </si>
  <si>
    <t>POR TBL NOB 90X5MG</t>
  </si>
  <si>
    <t>56973</t>
  </si>
  <si>
    <t>56981</t>
  </si>
  <si>
    <t>183295</t>
  </si>
  <si>
    <t>POR TBL NOB 100X1.25MG</t>
  </si>
  <si>
    <t>84924</t>
  </si>
  <si>
    <t>Takrolimus</t>
  </si>
  <si>
    <t>57627</t>
  </si>
  <si>
    <t>PROGRAF 1 MG</t>
  </si>
  <si>
    <t>POR CPS DUR 30X1MG</t>
  </si>
  <si>
    <t>57628</t>
  </si>
  <si>
    <t>POR CPS DUR 60X1MG</t>
  </si>
  <si>
    <t>Tolterodin</t>
  </si>
  <si>
    <t>120483</t>
  </si>
  <si>
    <t>UROFLOW 1 MG</t>
  </si>
  <si>
    <t>POR TBL FLM 56X1MG</t>
  </si>
  <si>
    <t>17994</t>
  </si>
  <si>
    <t>CALCII CARBONICI 0,5 TBL. MEDICAMENTA</t>
  </si>
  <si>
    <t>Urapidil</t>
  </si>
  <si>
    <t>83270</t>
  </si>
  <si>
    <t>EBRANTIL 30 RETARD</t>
  </si>
  <si>
    <t>POR CPS PRO 50X30MG</t>
  </si>
  <si>
    <t>*1012</t>
  </si>
  <si>
    <t>*1015</t>
  </si>
  <si>
    <t>*4999</t>
  </si>
  <si>
    <t>155861</t>
  </si>
  <si>
    <t>SUMAMED 125 MG</t>
  </si>
  <si>
    <t>POR TBL FLM 6X125MG</t>
  </si>
  <si>
    <t>185108</t>
  </si>
  <si>
    <t>BUDIAIR</t>
  </si>
  <si>
    <t>INH SOL PSS 200X200MCG</t>
  </si>
  <si>
    <t>Butamirát</t>
  </si>
  <si>
    <t>15529</t>
  </si>
  <si>
    <t>SINECOD</t>
  </si>
  <si>
    <t>POR SIR 1X200ML/300MG</t>
  </si>
  <si>
    <t>199369</t>
  </si>
  <si>
    <t>FYZIOLOGICKÝ ROZTOK VIAFLO</t>
  </si>
  <si>
    <t>INF SOL 1X500ML</t>
  </si>
  <si>
    <t>45997</t>
  </si>
  <si>
    <t>OSPEN 1000</t>
  </si>
  <si>
    <t>POR TBL FLM 30X1000KU</t>
  </si>
  <si>
    <t>164034</t>
  </si>
  <si>
    <t>POR TBL FLM 10X120MG</t>
  </si>
  <si>
    <t>164035</t>
  </si>
  <si>
    <t>POR TBL FLM 20X120MG</t>
  </si>
  <si>
    <t>ATROVENT 0,025%</t>
  </si>
  <si>
    <t>17804</t>
  </si>
  <si>
    <t>BRONCHO-VAXOM PRO INFANTIBUS</t>
  </si>
  <si>
    <t>POR CPS DUR 30X3.5MG</t>
  </si>
  <si>
    <t>17805</t>
  </si>
  <si>
    <t>POR CPS DUR 30X6MG</t>
  </si>
  <si>
    <t>Ketotifen</t>
  </si>
  <si>
    <t>15605</t>
  </si>
  <si>
    <t>KETOF</t>
  </si>
  <si>
    <t>15606</t>
  </si>
  <si>
    <t>62563</t>
  </si>
  <si>
    <t>DUPHALAC</t>
  </si>
  <si>
    <t>POR SOL 1X200ML-SKL</t>
  </si>
  <si>
    <t>15373</t>
  </si>
  <si>
    <t>SIMEPAR</t>
  </si>
  <si>
    <t>POR CPS DUR 40X70MG</t>
  </si>
  <si>
    <t>25364</t>
  </si>
  <si>
    <t>POR CPS ETD 14X20MG SKLO</t>
  </si>
  <si>
    <t>Tetryzolin, kombinace</t>
  </si>
  <si>
    <t>15518</t>
  </si>
  <si>
    <t>SPERSALLERG</t>
  </si>
  <si>
    <t>45961</t>
  </si>
  <si>
    <t>SERETIDE DISKUS 50/100</t>
  </si>
  <si>
    <t>INH PLV 1X60X50/100RG</t>
  </si>
  <si>
    <t>11419</t>
  </si>
  <si>
    <t>LÍMEC ANATOMICKÝ FIXAČNÍ</t>
  </si>
  <si>
    <t>REHABILITAČNÍ</t>
  </si>
  <si>
    <t>10380</t>
  </si>
  <si>
    <t>AZITROX 250</t>
  </si>
  <si>
    <t>POR TBL FLM 3X250MG</t>
  </si>
  <si>
    <t>155867</t>
  </si>
  <si>
    <t>SUMAMED SIRUP</t>
  </si>
  <si>
    <t>POR PLV SUS 1X20ML</t>
  </si>
  <si>
    <t>Butylskopolaminium</t>
  </si>
  <si>
    <t>41155</t>
  </si>
  <si>
    <t>POR TBL OBD 20X10MG</t>
  </si>
  <si>
    <t>Fytofarmaka a živočišné produkty (česká ATC skupina)</t>
  </si>
  <si>
    <t>75868</t>
  </si>
  <si>
    <t>POR GTT SOL 1X100ML</t>
  </si>
  <si>
    <t>32546</t>
  </si>
  <si>
    <t>POR TBL RET 14X500MG-DOUBLE BL</t>
  </si>
  <si>
    <t>137177</t>
  </si>
  <si>
    <t>Levodropropizin</t>
  </si>
  <si>
    <t>107231</t>
  </si>
  <si>
    <t>LEVOPRONT SIRUP</t>
  </si>
  <si>
    <t>47610</t>
  </si>
  <si>
    <t>POR TBL FLM 84X50MG</t>
  </si>
  <si>
    <t>23291</t>
  </si>
  <si>
    <t>VENTOLIN</t>
  </si>
  <si>
    <t>Zolpidem</t>
  </si>
  <si>
    <t>16286</t>
  </si>
  <si>
    <t>STILNOX</t>
  </si>
  <si>
    <t>Kyselina askorbová (vitamin C)</t>
  </si>
  <si>
    <t>124921</t>
  </si>
  <si>
    <t>CELASKON 100 MG OCHUCENÉ TABLETY</t>
  </si>
  <si>
    <t>44708</t>
  </si>
  <si>
    <t>V-PENICILIN 750MG SLOVAKOFARMA</t>
  </si>
  <si>
    <t>POR TBL NOB 30X750MG</t>
  </si>
  <si>
    <t>25263</t>
  </si>
  <si>
    <t>POR PLV SOL 10X225MG</t>
  </si>
  <si>
    <t>Fytomenadion</t>
  </si>
  <si>
    <t>POR GTT EML 1X5ML/100MG</t>
  </si>
  <si>
    <t>88117</t>
  </si>
  <si>
    <t>POR TBL FLM 1500</t>
  </si>
  <si>
    <t>95583</t>
  </si>
  <si>
    <t>32967</t>
  </si>
  <si>
    <t>BISOPROLOL-RATIOPHARM 5 MG</t>
  </si>
  <si>
    <t>32966</t>
  </si>
  <si>
    <t>69242</t>
  </si>
  <si>
    <t>PULMICORT TURBUHALER 200MCG</t>
  </si>
  <si>
    <t>INH PLV 200X200RG</t>
  </si>
  <si>
    <t>Citalopram</t>
  </si>
  <si>
    <t>17426</t>
  </si>
  <si>
    <t>CITALEC 10 ZENTIVA</t>
  </si>
  <si>
    <t>POR TBL FLM 50X10 MG</t>
  </si>
  <si>
    <t>17429</t>
  </si>
  <si>
    <t>POR TBL FLM 100X10 MG</t>
  </si>
  <si>
    <t>75745</t>
  </si>
  <si>
    <t>POR TBL OBD 100</t>
  </si>
  <si>
    <t>99579</t>
  </si>
  <si>
    <t>BRUFEN 400</t>
  </si>
  <si>
    <t>32718</t>
  </si>
  <si>
    <t>POR TBL FLM 20X5MG</t>
  </si>
  <si>
    <t>ASACOL 800</t>
  </si>
  <si>
    <t>POR TBL ENT 90X800MG</t>
  </si>
  <si>
    <t>16456</t>
  </si>
  <si>
    <t>NAS SPR SUS 60X50RG</t>
  </si>
  <si>
    <t>Moxonidin</t>
  </si>
  <si>
    <t>125391</t>
  </si>
  <si>
    <t>CYNT 0,4</t>
  </si>
  <si>
    <t>POR TBL FLM 98X0.4MG</t>
  </si>
  <si>
    <t>199349</t>
  </si>
  <si>
    <t>119654</t>
  </si>
  <si>
    <t>POR TBL FLM 100X100MG</t>
  </si>
  <si>
    <t>2159</t>
  </si>
  <si>
    <t>SULFASALAZIN K</t>
  </si>
  <si>
    <t>4304</t>
  </si>
  <si>
    <t>SULFASALAZIN K-EN</t>
  </si>
  <si>
    <t>70536</t>
  </si>
  <si>
    <t>POR TBL NOB 1000X0.5GM</t>
  </si>
  <si>
    <t>Vitamin B1 v kombinaci s vitaminem B6 a/nebo B12</t>
  </si>
  <si>
    <t>164890</t>
  </si>
  <si>
    <t>NEUROMULTIVIT</t>
  </si>
  <si>
    <t>781</t>
  </si>
  <si>
    <t>8770</t>
  </si>
  <si>
    <t>POR GTT SOL 100ML/30GM</t>
  </si>
  <si>
    <t>Lamotrigin</t>
  </si>
  <si>
    <t>17139</t>
  </si>
  <si>
    <t>LAMICTAL 50 MG</t>
  </si>
  <si>
    <t>POR TBL NOB 42X50MG</t>
  </si>
  <si>
    <t>Zonisamid</t>
  </si>
  <si>
    <t>28438</t>
  </si>
  <si>
    <t>ZONEGRAN 25 MG</t>
  </si>
  <si>
    <t>POR CPS DUR 56X25MG</t>
  </si>
  <si>
    <t>28440</t>
  </si>
  <si>
    <t>ZONEGRAN 100 MG</t>
  </si>
  <si>
    <t>POR CPS DUR 56X100MG</t>
  </si>
  <si>
    <t>44793</t>
  </si>
  <si>
    <t>POR PLV SUS 1X140ML+ ODM</t>
  </si>
  <si>
    <t>Loperamid</t>
  </si>
  <si>
    <t>46991</t>
  </si>
  <si>
    <t>IMODIUM</t>
  </si>
  <si>
    <t>POR CPS DUR 20X2MG</t>
  </si>
  <si>
    <t>119653</t>
  </si>
  <si>
    <t>POR TBL FLM 60X100MG</t>
  </si>
  <si>
    <t>125060</t>
  </si>
  <si>
    <t>15658</t>
  </si>
  <si>
    <t>CIPLOX 500</t>
  </si>
  <si>
    <t>NAS SPR SUS 120X27.5RG</t>
  </si>
  <si>
    <t>Glukosamin</t>
  </si>
  <si>
    <t>59645</t>
  </si>
  <si>
    <t>DONA</t>
  </si>
  <si>
    <t>POR PLV SOL 1X20SÁČKŮ</t>
  </si>
  <si>
    <t>Kyselina azelaová</t>
  </si>
  <si>
    <t>SKINOREN KRÉM</t>
  </si>
  <si>
    <t>DRM CRM 1X30GM 20%</t>
  </si>
  <si>
    <t>128241</t>
  </si>
  <si>
    <t>INJ SOL 1X0.20ML</t>
  </si>
  <si>
    <t>128243</t>
  </si>
  <si>
    <t>INJ SOL 6X0.20ML</t>
  </si>
  <si>
    <t>128261</t>
  </si>
  <si>
    <t>INJ SOL 1X0.15ML</t>
  </si>
  <si>
    <t>128236</t>
  </si>
  <si>
    <t>Methotrexát (pouze perorální)</t>
  </si>
  <si>
    <t>157121</t>
  </si>
  <si>
    <t>METHOTREXAT EBEWE 5 MG TABLETY</t>
  </si>
  <si>
    <t>157123</t>
  </si>
  <si>
    <t>METHOTREXAT EBEWE 10 MG TABLETY</t>
  </si>
  <si>
    <t>POR TBL NOB 50X10MG</t>
  </si>
  <si>
    <t>184701</t>
  </si>
  <si>
    <t>METHOTREXAT EBEWE 2,5 MG TABLETY</t>
  </si>
  <si>
    <t>184705</t>
  </si>
  <si>
    <t>Serenový plod</t>
  </si>
  <si>
    <t>59711</t>
  </si>
  <si>
    <t>PROSTAMOL UNO</t>
  </si>
  <si>
    <t>POR CPS MOL 60X320MG</t>
  </si>
  <si>
    <t>84797</t>
  </si>
  <si>
    <t>Pomůcky stomické</t>
  </si>
  <si>
    <t>2709</t>
  </si>
  <si>
    <t>PASTA VYROVNÁVACÍ STOMAHESIVE</t>
  </si>
  <si>
    <t>60G</t>
  </si>
  <si>
    <t>86595</t>
  </si>
  <si>
    <t>SÁČEK 1D VÝPUSTNÝ DANSAC NOVA 1 FOLD UP 823-15</t>
  </si>
  <si>
    <t>BÉŽOVÝ,15-60MM,STANDARD,FILTR NOVA,INTEG.UZÁVĚR,30KS</t>
  </si>
  <si>
    <t>83550</t>
  </si>
  <si>
    <t>CANESTEN 1</t>
  </si>
  <si>
    <t>VAG TBL 1X500MG</t>
  </si>
  <si>
    <t>Levonorgestrel a ethinylestradiol</t>
  </si>
  <si>
    <t>60002</t>
  </si>
  <si>
    <t>MICROGYNON</t>
  </si>
  <si>
    <t>POR TBL OBD 3X21 I</t>
  </si>
  <si>
    <t>Escitalopram</t>
  </si>
  <si>
    <t>125184</t>
  </si>
  <si>
    <t>CIPRALEX 10 MG</t>
  </si>
  <si>
    <t>POR TBL FLM 98X10MG I</t>
  </si>
  <si>
    <t>Risperidon</t>
  </si>
  <si>
    <t>46965</t>
  </si>
  <si>
    <t>RISPERDAL 1 MG</t>
  </si>
  <si>
    <t>POR TBL FLM 60X1MG</t>
  </si>
  <si>
    <t>*2001</t>
  </si>
  <si>
    <t>115396</t>
  </si>
  <si>
    <t>POR CPS ETD 90X10MG HDPE</t>
  </si>
  <si>
    <t>Antipropulziva</t>
  </si>
  <si>
    <t>Isotretinoin, kombinace</t>
  </si>
  <si>
    <t>169736</t>
  </si>
  <si>
    <t>ISOTREXIN</t>
  </si>
  <si>
    <t>DRM GEL 1X6GM</t>
  </si>
  <si>
    <t>169737</t>
  </si>
  <si>
    <t>DRM GEL 1X30GM</t>
  </si>
  <si>
    <t>176102</t>
  </si>
  <si>
    <t>POR SUS 2X250ML</t>
  </si>
  <si>
    <t>32720</t>
  </si>
  <si>
    <t>Lovastatin</t>
  </si>
  <si>
    <t>53507</t>
  </si>
  <si>
    <t>MEDOSTATIN 20 MG</t>
  </si>
  <si>
    <t>POR TBL NOB 100X20MG</t>
  </si>
  <si>
    <t>14816</t>
  </si>
  <si>
    <t>POR CPS ETD 200</t>
  </si>
  <si>
    <t>10246</t>
  </si>
  <si>
    <t>OMEPRAZOL AL 20</t>
  </si>
  <si>
    <t>POR CPS ETD 100X20MG</t>
  </si>
  <si>
    <t>Penicilamin</t>
  </si>
  <si>
    <t>66753</t>
  </si>
  <si>
    <t>METALCAPTASE 300</t>
  </si>
  <si>
    <t>POR TBL FLM 50X300MG</t>
  </si>
  <si>
    <t>66755</t>
  </si>
  <si>
    <t>METALCAPTASE 150</t>
  </si>
  <si>
    <t>POR TBL FLM 50X150MG</t>
  </si>
  <si>
    <t>POR TBL NOB 20</t>
  </si>
  <si>
    <t>1147</t>
  </si>
  <si>
    <t>SILYMARIN AL 50</t>
  </si>
  <si>
    <t>POR TBL OBD 100X50MG</t>
  </si>
  <si>
    <t>32086</t>
  </si>
  <si>
    <t>TRALGIT</t>
  </si>
  <si>
    <t>POR CPS DUR 20X50MG</t>
  </si>
  <si>
    <t>78145</t>
  </si>
  <si>
    <t>NÁKRČNÍK ANATOMICKÝ SNÍŽEK 109C</t>
  </si>
  <si>
    <t>VEL.DÉLKA 45 A 50CM, VÝŠKA 7,8,9,10CM</t>
  </si>
  <si>
    <t>15378</t>
  </si>
  <si>
    <t>AGEN 5</t>
  </si>
  <si>
    <t>Ezetimib</t>
  </si>
  <si>
    <t>7513</t>
  </si>
  <si>
    <t>EZETROL 10 MG TABLETY</t>
  </si>
  <si>
    <t>POR TBL NOB 100X10MG A</t>
  </si>
  <si>
    <t>13888</t>
  </si>
  <si>
    <t>LOZAP 12,5 ZENTIVA</t>
  </si>
  <si>
    <t>POR TBL FLM 90X12.5MG</t>
  </si>
  <si>
    <t>Topiramát</t>
  </si>
  <si>
    <t>176792</t>
  </si>
  <si>
    <t>TOPAMAX 50 MG</t>
  </si>
  <si>
    <t>*1006</t>
  </si>
  <si>
    <t>45964</t>
  </si>
  <si>
    <t>SERETIDE DISKUS 50/250</t>
  </si>
  <si>
    <t>INH PLV 1X60X50/250RG</t>
  </si>
  <si>
    <t>Eletriptan</t>
  </si>
  <si>
    <t>59764</t>
  </si>
  <si>
    <t>RELPAX 40 MG</t>
  </si>
  <si>
    <t>POR TBL FLM 2X40MG AC</t>
  </si>
  <si>
    <t>83136</t>
  </si>
  <si>
    <t>POR TBL RET 200X500MG</t>
  </si>
  <si>
    <t>33753</t>
  </si>
  <si>
    <t>MILUPA GA 2 PRIMA</t>
  </si>
  <si>
    <t>33164</t>
  </si>
  <si>
    <t>LEU-AM 2</t>
  </si>
  <si>
    <t>Cholestyramin</t>
  </si>
  <si>
    <t>154756</t>
  </si>
  <si>
    <t>VASOSAN P</t>
  </si>
  <si>
    <t>POR PLV SUS 50X4GM</t>
  </si>
  <si>
    <t>85433</t>
  </si>
  <si>
    <t>GLUKOMETR ACCU-CHEK PERFORMA KIT</t>
  </si>
  <si>
    <t>INZ.REŽ.KOMPLET-PŘÍSTROJ,10 PROUŽKŮ,LANCETOVÉ PERO MULTICLIX,12 LANCET MULTICLIX</t>
  </si>
  <si>
    <t>164038</t>
  </si>
  <si>
    <t>33771</t>
  </si>
  <si>
    <t>NUTRINIDRINK PRO DĚTI S VLÁKNINOU - VANILKOVÁ PŘÍCHUŤ</t>
  </si>
  <si>
    <t>Aceklofenak</t>
  </si>
  <si>
    <t>160838</t>
  </si>
  <si>
    <t>BIOFENAC 100 MG POTAHOVANÉ TABLETY</t>
  </si>
  <si>
    <t>POR TBL FLM 20X100MG</t>
  </si>
  <si>
    <t>Alprazolam</t>
  </si>
  <si>
    <t>91788</t>
  </si>
  <si>
    <t>NEUROL 0,25</t>
  </si>
  <si>
    <t>28833</t>
  </si>
  <si>
    <t>POR TBL DIS 60X2.5MG</t>
  </si>
  <si>
    <t>28835</t>
  </si>
  <si>
    <t>POR TBL DIS 100X2.5MG</t>
  </si>
  <si>
    <t>OPH UNG 1X5GM/5MG</t>
  </si>
  <si>
    <t>13360</t>
  </si>
  <si>
    <t>POR TBL NOB 50X0.02MG</t>
  </si>
  <si>
    <t>Loratadin</t>
  </si>
  <si>
    <t>53639</t>
  </si>
  <si>
    <t>FLONIDAN 10 MG TABLETY</t>
  </si>
  <si>
    <t>1003</t>
  </si>
  <si>
    <t>Rosuvastatin</t>
  </si>
  <si>
    <t>148074</t>
  </si>
  <si>
    <t>ROSUCARD 20 MG POTAHOVANÉ TABLETY</t>
  </si>
  <si>
    <t>POR TBL FLM 90X20MG</t>
  </si>
  <si>
    <t>Telmisartan a diuretika</t>
  </si>
  <si>
    <t>29388</t>
  </si>
  <si>
    <t>MICARDISPLUS 80/25 MG</t>
  </si>
  <si>
    <t>POR TBL NOB 90</t>
  </si>
  <si>
    <t>122304</t>
  </si>
  <si>
    <t>INH PLV 3X60X50/250RG</t>
  </si>
  <si>
    <t>76213</t>
  </si>
  <si>
    <t>OSPEN 750 KRKA</t>
  </si>
  <si>
    <t>POR SUS 1X60ML/9GM</t>
  </si>
  <si>
    <t>47724</t>
  </si>
  <si>
    <t>POR TBL FLM 14X125MG</t>
  </si>
  <si>
    <t>132575</t>
  </si>
  <si>
    <t>OPH+AUR GTT SOL 5ML</t>
  </si>
  <si>
    <t>15659</t>
  </si>
  <si>
    <t>Ekonazol</t>
  </si>
  <si>
    <t>59074</t>
  </si>
  <si>
    <t>PEVARYL</t>
  </si>
  <si>
    <t>58398</t>
  </si>
  <si>
    <t>FLIXOTIDE DISKUS 100</t>
  </si>
  <si>
    <t>INH PLV 60X100RG</t>
  </si>
  <si>
    <t>Glycerol</t>
  </si>
  <si>
    <t>SUPPOSITORIA GLYCERINI LÉČIVA</t>
  </si>
  <si>
    <t>RCT SUP 10X2.06GM</t>
  </si>
  <si>
    <t>201970</t>
  </si>
  <si>
    <t>132606</t>
  </si>
  <si>
    <t>FROMILID 250</t>
  </si>
  <si>
    <t>Kyselina chromoglykanová</t>
  </si>
  <si>
    <t>49933</t>
  </si>
  <si>
    <t>CROMOHEXAL</t>
  </si>
  <si>
    <t>NAS SPR SOL 1X30ML</t>
  </si>
  <si>
    <t>198670</t>
  </si>
  <si>
    <t>ORFIRIL LONG 500 MG</t>
  </si>
  <si>
    <t>POR TBL PRO 50X500MG-SÁČ PAPÍR</t>
  </si>
  <si>
    <t>57712</t>
  </si>
  <si>
    <t>ORFIRIL LONG 300 MG</t>
  </si>
  <si>
    <t>POR CPS PRO 50X300MG-PP</t>
  </si>
  <si>
    <t>125134</t>
  </si>
  <si>
    <t>SINGULAIR 4 MINI</t>
  </si>
  <si>
    <t>POR TBL MND 98X4MG</t>
  </si>
  <si>
    <t>143372</t>
  </si>
  <si>
    <t>SINGULAIR 4 MG GRANULE</t>
  </si>
  <si>
    <t>POR GRA 28X4MG</t>
  </si>
  <si>
    <t>53076</t>
  </si>
  <si>
    <t>POR TBL MND 28X5MG</t>
  </si>
  <si>
    <t>58494</t>
  </si>
  <si>
    <t>POR TBL MND 28X4MG</t>
  </si>
  <si>
    <t>200309</t>
  </si>
  <si>
    <t>115395</t>
  </si>
  <si>
    <t>POR CPS ETD 28X10MG HDPE</t>
  </si>
  <si>
    <t>115394</t>
  </si>
  <si>
    <t>POR CPS ETD 14X10MG HDPE</t>
  </si>
  <si>
    <t>10142</t>
  </si>
  <si>
    <t>ECOSAL INHALER</t>
  </si>
  <si>
    <t>Valsartan</t>
  </si>
  <si>
    <t>125595</t>
  </si>
  <si>
    <t>VALSACOR 160 MG</t>
  </si>
  <si>
    <t>POR TBL FLM 28X160MG</t>
  </si>
  <si>
    <t>Vigabatrin</t>
  </si>
  <si>
    <t>Jiná léčiva k terapii peptického vředu a refluxní choroby jí</t>
  </si>
  <si>
    <t>181576</t>
  </si>
  <si>
    <t>GAVISCON DUO EFEKT SÁČKY</t>
  </si>
  <si>
    <t>POR SUS SCC 24</t>
  </si>
  <si>
    <t>18305</t>
  </si>
  <si>
    <t>169056</t>
  </si>
  <si>
    <t>POMŮCKA REHABILITAČNÍ RESPIRAČNÍ RC-CORNET</t>
  </si>
  <si>
    <t>OSCILAČNÍ VÝDECHOVÁ REHABILITAČNÍ POMŮCKA</t>
  </si>
  <si>
    <t>160839</t>
  </si>
  <si>
    <t>Cyproteron a estrogen</t>
  </si>
  <si>
    <t>47090</t>
  </si>
  <si>
    <t>DIANE-35</t>
  </si>
  <si>
    <t>POR TBL OBD 1X21</t>
  </si>
  <si>
    <t>27899</t>
  </si>
  <si>
    <t>18563</t>
  </si>
  <si>
    <t>MINIRIN MELT 60 MCG</t>
  </si>
  <si>
    <t>POR LYO 30X60RG</t>
  </si>
  <si>
    <t>42452</t>
  </si>
  <si>
    <t>MINIRIN 0,2 MG TABLETY</t>
  </si>
  <si>
    <t>POR TBL NOB 30X0.2MG</t>
  </si>
  <si>
    <t>Diosmin, kombinace</t>
  </si>
  <si>
    <t>132547</t>
  </si>
  <si>
    <t>POR TBL FLM 60X500MG</t>
  </si>
  <si>
    <t>20132</t>
  </si>
  <si>
    <t>POR TBL FLM 28X10MG I</t>
  </si>
  <si>
    <t>125186</t>
  </si>
  <si>
    <t>POR TBL FLM 20X10MG II</t>
  </si>
  <si>
    <t>Estradiol</t>
  </si>
  <si>
    <t>56204</t>
  </si>
  <si>
    <t>ESTROFEM 2 MG</t>
  </si>
  <si>
    <t>POR TBL FLM (3X28)X2MG</t>
  </si>
  <si>
    <t>96491</t>
  </si>
  <si>
    <t>POR TBL FLM 28X2MG</t>
  </si>
  <si>
    <t>61980</t>
  </si>
  <si>
    <t>Choriový gonadotropin</t>
  </si>
  <si>
    <t>150063</t>
  </si>
  <si>
    <t>PREGNYL 5000</t>
  </si>
  <si>
    <t>INJ PSO LQF 1X5000UT</t>
  </si>
  <si>
    <t>32078</t>
  </si>
  <si>
    <t>POR TBL FLM 30X200MG</t>
  </si>
  <si>
    <t>26794</t>
  </si>
  <si>
    <t>NOVORAPID FLEXPEN 100 U/ML</t>
  </si>
  <si>
    <t>Jodová terapie</t>
  </si>
  <si>
    <t>61158</t>
  </si>
  <si>
    <t>JODID 100</t>
  </si>
  <si>
    <t>POR TBL NOB 100</t>
  </si>
  <si>
    <t>14957</t>
  </si>
  <si>
    <t>RIVOTRIL 0,5 MG</t>
  </si>
  <si>
    <t>POR TBL NOB 50X0.5MG</t>
  </si>
  <si>
    <t>99145</t>
  </si>
  <si>
    <t>TRIQUILAR</t>
  </si>
  <si>
    <t>POR TBL OBD 3X21</t>
  </si>
  <si>
    <t>147454</t>
  </si>
  <si>
    <t>POR TBL NOB 100X88RG II</t>
  </si>
  <si>
    <t>147458</t>
  </si>
  <si>
    <t>EUTHYROX 112 MIKROGRAMŮ</t>
  </si>
  <si>
    <t>POR TBL NOB 100X112RG II</t>
  </si>
  <si>
    <t>Medroxyprogesteron</t>
  </si>
  <si>
    <t>21681</t>
  </si>
  <si>
    <t>PROVERA 5 MG</t>
  </si>
  <si>
    <t>Mirtazapin</t>
  </si>
  <si>
    <t>122899</t>
  </si>
  <si>
    <t>REMERON SOLTAB 15 MG</t>
  </si>
  <si>
    <t>POR TBL DIS 96X15MG</t>
  </si>
  <si>
    <t>23120</t>
  </si>
  <si>
    <t>POR TBL DIS 30X15MG</t>
  </si>
  <si>
    <t>Norethisteron a estrogen</t>
  </si>
  <si>
    <t>56202</t>
  </si>
  <si>
    <t>TRISEQUENS</t>
  </si>
  <si>
    <t>POR TBL FLM 3X28</t>
  </si>
  <si>
    <t>96382</t>
  </si>
  <si>
    <t>POR TBL FLM 1X28</t>
  </si>
  <si>
    <t>124091</t>
  </si>
  <si>
    <t>PRESTANCE 5 MG/5 MG</t>
  </si>
  <si>
    <t>Pregabalin</t>
  </si>
  <si>
    <t>28221</t>
  </si>
  <si>
    <t>LYRICA 100 MG</t>
  </si>
  <si>
    <t>POR CPS DUR 100X100MG</t>
  </si>
  <si>
    <t>28223</t>
  </si>
  <si>
    <t>LYRICA 150 MG</t>
  </si>
  <si>
    <t>POR CPS DUR 56X150MG</t>
  </si>
  <si>
    <t>Pyridoxin (vitamin B6)</t>
  </si>
  <si>
    <t>PYRIDOXIN LÉČIVA</t>
  </si>
  <si>
    <t>1167</t>
  </si>
  <si>
    <t>NORDITROPIN SIMPLEXX 5MG/1,5ML</t>
  </si>
  <si>
    <t>INJ SOL 1X1.5ML/5MG</t>
  </si>
  <si>
    <t>156188</t>
  </si>
  <si>
    <t>SAIZEN 5,83 MG/ML INJEKČNÍ ROZTOK</t>
  </si>
  <si>
    <t>INJ SOL 1X1.03ML/6MG</t>
  </si>
  <si>
    <t>156191</t>
  </si>
  <si>
    <t>SAIZEN 8 MG/ML INJEKČNÍ ROZTOK</t>
  </si>
  <si>
    <t>INJ SOL 1X1.5ML/12MG</t>
  </si>
  <si>
    <t>25167</t>
  </si>
  <si>
    <t>GENOTROPIN 16 M.J.(5,3MG)</t>
  </si>
  <si>
    <t>INJ PSO LQF 5X16UT</t>
  </si>
  <si>
    <t>25169</t>
  </si>
  <si>
    <t>GENOTROPIN 36 M.J.(12MG)</t>
  </si>
  <si>
    <t>INJ PSO LQF 5X36UT</t>
  </si>
  <si>
    <t>134525</t>
  </si>
  <si>
    <t>ZOMACTON 10 MG</t>
  </si>
  <si>
    <t>INJ PSO LQF 1X10MG+1X1ML</t>
  </si>
  <si>
    <t>156195</t>
  </si>
  <si>
    <t>INJ SOL 5X1.5ML/12MG</t>
  </si>
  <si>
    <t>187293</t>
  </si>
  <si>
    <t>187295</t>
  </si>
  <si>
    <t>164383</t>
  </si>
  <si>
    <t>80218</t>
  </si>
  <si>
    <t>POR CPS MOL 60X40MG</t>
  </si>
  <si>
    <t>OPH GTT SOL 5ML/15MG</t>
  </si>
  <si>
    <t>Dienogest a ethinylestradiol</t>
  </si>
  <si>
    <t>126920</t>
  </si>
  <si>
    <t>DIENILLE POTAHOVANÁ TABLETA</t>
  </si>
  <si>
    <t>POR TBL FLM 3X21</t>
  </si>
  <si>
    <t>*2003</t>
  </si>
  <si>
    <t>26323</t>
  </si>
  <si>
    <t>POR TBL FLM 7X5MG</t>
  </si>
  <si>
    <t>POR SOL 1X60ML LŽIČKA</t>
  </si>
  <si>
    <t>28830</t>
  </si>
  <si>
    <t>POR TBL DIS 20X2.5MG</t>
  </si>
  <si>
    <t>137120</t>
  </si>
  <si>
    <t>MAGNESIUM 250 MG PHARMAVIT</t>
  </si>
  <si>
    <t>POR TBL EFF 20</t>
  </si>
  <si>
    <t>201971</t>
  </si>
  <si>
    <t>78863</t>
  </si>
  <si>
    <t>LÍMEC KRČNÍ-ADAMS</t>
  </si>
  <si>
    <t>ANATOMICKÝ S KULIČKAMI</t>
  </si>
  <si>
    <t>Cefprozil</t>
  </si>
  <si>
    <t>53134</t>
  </si>
  <si>
    <t>CEFZIL 500 MG</t>
  </si>
  <si>
    <t>92757</t>
  </si>
  <si>
    <t>POR CPS DUR 10X300MG</t>
  </si>
  <si>
    <t>Baklofen</t>
  </si>
  <si>
    <t>40274</t>
  </si>
  <si>
    <t>BACLOFEN-POLPHARMA 10 MG</t>
  </si>
  <si>
    <t>40275</t>
  </si>
  <si>
    <t>BACLOFEN-POLPHARMA 25 MG</t>
  </si>
  <si>
    <t>POR TBL NOB 50X25MG</t>
  </si>
  <si>
    <t>11286</t>
  </si>
  <si>
    <t>POR TBL NOB 20X4MG BL</t>
  </si>
  <si>
    <t>68579</t>
  </si>
  <si>
    <t>PHENAEMAL 0,1</t>
  </si>
  <si>
    <t>POR TBL NOB 50X100MG SKLO</t>
  </si>
  <si>
    <t>Fluoxetin</t>
  </si>
  <si>
    <t>107901</t>
  </si>
  <si>
    <t>APO-FLUOXETINE</t>
  </si>
  <si>
    <t>POR CPS DUR 100X20MG</t>
  </si>
  <si>
    <t>84398</t>
  </si>
  <si>
    <t>NEURONTIN 100 MG</t>
  </si>
  <si>
    <t>60164</t>
  </si>
  <si>
    <t>TIMONIL 300 RETARD</t>
  </si>
  <si>
    <t>POR TBL PRO 50X300MG</t>
  </si>
  <si>
    <t>60165</t>
  </si>
  <si>
    <t>POR TBL PRO 100X300MG</t>
  </si>
  <si>
    <t>TIMONIL 150 RETARD</t>
  </si>
  <si>
    <t>POR TBL PRO 50X150MG</t>
  </si>
  <si>
    <t>75293</t>
  </si>
  <si>
    <t>POR TBL PRO 100X150MG</t>
  </si>
  <si>
    <t>Klobazam</t>
  </si>
  <si>
    <t>65342</t>
  </si>
  <si>
    <t>FRISIUM 10</t>
  </si>
  <si>
    <t>163880</t>
  </si>
  <si>
    <t>198665</t>
  </si>
  <si>
    <t>POR CPS PRO 100X150MG-HDPE</t>
  </si>
  <si>
    <t>198667</t>
  </si>
  <si>
    <t>POR CPS PRO 50X300MG-HDPE</t>
  </si>
  <si>
    <t>198668</t>
  </si>
  <si>
    <t>POR CPS PRO 100X300MG-HDPE</t>
  </si>
  <si>
    <t>44997</t>
  </si>
  <si>
    <t>57710</t>
  </si>
  <si>
    <t>POR CPS PRO 100X150MG-PP</t>
  </si>
  <si>
    <t>57713</t>
  </si>
  <si>
    <t>POR CPS PRO 100X300MG-PP</t>
  </si>
  <si>
    <t>57715</t>
  </si>
  <si>
    <t>POR TBL PRO 50X500MG-SÁČ PET</t>
  </si>
  <si>
    <t>Lacosamid</t>
  </si>
  <si>
    <t>500294</t>
  </si>
  <si>
    <t>VIMPAT 150 MG</t>
  </si>
  <si>
    <t>POR TBL FLM 56X150MG</t>
  </si>
  <si>
    <t>151057</t>
  </si>
  <si>
    <t>LAMICTAL 100 MG</t>
  </si>
  <si>
    <t>POR TBL NOB 98X100MG</t>
  </si>
  <si>
    <t>151061</t>
  </si>
  <si>
    <t>LAMICTAL 5 MG</t>
  </si>
  <si>
    <t>POR TBL MND+SUS 42X5MG</t>
  </si>
  <si>
    <t>17133</t>
  </si>
  <si>
    <t>LAMICTAL 25 MG</t>
  </si>
  <si>
    <t>POR TBL NOB 30X25MG</t>
  </si>
  <si>
    <t>17135</t>
  </si>
  <si>
    <t>POR TBL NOB 42X25MG</t>
  </si>
  <si>
    <t>17137</t>
  </si>
  <si>
    <t>POR TBL NOB 30X50MG</t>
  </si>
  <si>
    <t>84167</t>
  </si>
  <si>
    <t>POR TBL MND+SUS 30X5MG</t>
  </si>
  <si>
    <t>25831</t>
  </si>
  <si>
    <t>POR TBL FLM 100X250MG</t>
  </si>
  <si>
    <t>25837</t>
  </si>
  <si>
    <t>25849</t>
  </si>
  <si>
    <t>KEPPRA 1000 MG</t>
  </si>
  <si>
    <t>POR TBL FLM 50X1000MG</t>
  </si>
  <si>
    <t>TBL.MAGNESII LACTICI 0,5 GLO</t>
  </si>
  <si>
    <t>POR TBL NOB 100X500MG</t>
  </si>
  <si>
    <t>122114</t>
  </si>
  <si>
    <t>88156</t>
  </si>
  <si>
    <t>NOOTROPIL 20% ORAL SOLUTION</t>
  </si>
  <si>
    <t>POR SOL 1X125ML</t>
  </si>
  <si>
    <t>28217</t>
  </si>
  <si>
    <t>LYRICA 75 MG</t>
  </si>
  <si>
    <t>POR CPS DUR 56X75MG</t>
  </si>
  <si>
    <t>Pyridostigmin</t>
  </si>
  <si>
    <t>136398</t>
  </si>
  <si>
    <t>MESTINON</t>
  </si>
  <si>
    <t>POR TBL OBD 150X60MG</t>
  </si>
  <si>
    <t>Rufinamid</t>
  </si>
  <si>
    <t>27996</t>
  </si>
  <si>
    <t>INOVELON 200 MG</t>
  </si>
  <si>
    <t>POR TBL FLM 50X200MG</t>
  </si>
  <si>
    <t>28146</t>
  </si>
  <si>
    <t>INOVELON 400 MG</t>
  </si>
  <si>
    <t>POR TBL FLM 50X400MG</t>
  </si>
  <si>
    <t>Sultiam</t>
  </si>
  <si>
    <t>55852</t>
  </si>
  <si>
    <t>OSPOLOT</t>
  </si>
  <si>
    <t>POR TBL FLM 50X200MG SKLO</t>
  </si>
  <si>
    <t>Sumatriptan</t>
  </si>
  <si>
    <t>107758</t>
  </si>
  <si>
    <t>ROSEMIG 20 MG</t>
  </si>
  <si>
    <t>NAS SPR SOL 2X0.1ML</t>
  </si>
  <si>
    <t>107759</t>
  </si>
  <si>
    <t>ROSEMIG 10 MG</t>
  </si>
  <si>
    <t>Tiaprid</t>
  </si>
  <si>
    <t>Valaciklovir</t>
  </si>
  <si>
    <t>47467</t>
  </si>
  <si>
    <t>VALTREX 500 MG</t>
  </si>
  <si>
    <t>POR TBL FLM 42X500MG</t>
  </si>
  <si>
    <t>28807</t>
  </si>
  <si>
    <t>POR CPS DUR 28X25MG</t>
  </si>
  <si>
    <t>15834</t>
  </si>
  <si>
    <t>TOPAMAX 25 MG</t>
  </si>
  <si>
    <t>15849</t>
  </si>
  <si>
    <t>15859</t>
  </si>
  <si>
    <t>TOPAMAX 100 MG</t>
  </si>
  <si>
    <t>176786</t>
  </si>
  <si>
    <t>47538</t>
  </si>
  <si>
    <t>POR CPS DUR 60X25MG</t>
  </si>
  <si>
    <t>15840</t>
  </si>
  <si>
    <t>POR TBL FLM 60X25MG</t>
  </si>
  <si>
    <t>132746</t>
  </si>
  <si>
    <t>176768</t>
  </si>
  <si>
    <t>POR TBL FLM 50X25MG</t>
  </si>
  <si>
    <t>176761</t>
  </si>
  <si>
    <t>TOPAMAX 15 MG</t>
  </si>
  <si>
    <t>POR CPS DUR 100X15MG</t>
  </si>
  <si>
    <t>176793</t>
  </si>
  <si>
    <t>*3002</t>
  </si>
  <si>
    <t>23935</t>
  </si>
  <si>
    <t>SEDAČKA DO VANY ZÁVĚSNÁ S VÝŘEZEM 554</t>
  </si>
  <si>
    <t>PLAST.HYG.SEDÁTKO S VÝŘEZEM A OPĚRKOU ZAD</t>
  </si>
  <si>
    <t>140498</t>
  </si>
  <si>
    <t>PŘÍSLUŠENSTVÍ K POLOHOVACÍMU ZAŘÍZENÍ</t>
  </si>
  <si>
    <t>VESTA NEOPRENOVÁ - SÍŤOVÁ FIXAČNÍ 4 NEBO 6 BODOVÁ</t>
  </si>
  <si>
    <t>140499</t>
  </si>
  <si>
    <t>OPĚRKA HLAVY NASTAVITELNÁ</t>
  </si>
  <si>
    <t>140711</t>
  </si>
  <si>
    <t>PŘÍSLUŠENSTVÍ PRO SEDACÍ A POLOHOVACÍ ZAŘÍZENÍ ORT</t>
  </si>
  <si>
    <t>PÁS KYČELNÍ FIXAČNÍ, 85427-X</t>
  </si>
  <si>
    <t>140712</t>
  </si>
  <si>
    <t>POSTRANNÍ OPĚRKY HRUDNÍKOVÉ FIXNÍ, 8910401-X</t>
  </si>
  <si>
    <t>93976</t>
  </si>
  <si>
    <t>ZAŘÍZENÍ POLOHOVACÍ DĚTSKÉ X:PANDA VČ.RÁMU HIGH-LO</t>
  </si>
  <si>
    <t>891XXX-XX+8911XXX-XX,NOSNOST DO 60 KG,VČ.OPĚRKY NOHOU,BEDERNÍCH OPĚREK A PÁSU</t>
  </si>
  <si>
    <t>140041</t>
  </si>
  <si>
    <t>PŘÍSLUŠENSTVÍ K POLOHOVACÍMU ZAŘÍZENÍ SQUIGGLES</t>
  </si>
  <si>
    <t>FIXAČNÍ SANDÁLKY</t>
  </si>
  <si>
    <t>78699</t>
  </si>
  <si>
    <t>LŮŽKO POLOHOVACÍ A ZVEDACÍ DĚT. PLE-P70-0(PLS-70)</t>
  </si>
  <si>
    <t>140710</t>
  </si>
  <si>
    <t>POSTRANNÍ OPĚRKY HRUDNÍKOVÉ VÝKLOPNÉ 839XXX-XX</t>
  </si>
  <si>
    <t>93979</t>
  </si>
  <si>
    <t>ZAŘÍZENÍ VERTIKALIZAČNÍ DĚTSKÉ GAZELLE PS</t>
  </si>
  <si>
    <t>88010-X; VEL.1-3;NOSNOST DO 80 KG;VČ.FIXAČNÍCH PÁSŮ,OPĚREK KOLEN A NOHOU</t>
  </si>
  <si>
    <t>23902</t>
  </si>
  <si>
    <t>SEDAČKA NA VANU 528</t>
  </si>
  <si>
    <t>PLASTOVÁ,ŠÍŘKA 25CM,NASTAVITELNÁ DLE ŠÍŘKY VANY</t>
  </si>
  <si>
    <t>93985</t>
  </si>
  <si>
    <t>LEHÁTKO KOUPELNOVÉ DĚTSKÉ MANATEE</t>
  </si>
  <si>
    <t>8820X5;VEL.0-2;DO 75 KG;VČ. BEDERNÍHO PÁSU, BEDERNÍCH A BOČNÍCH OPĚREK</t>
  </si>
  <si>
    <t>140016</t>
  </si>
  <si>
    <t>ZAŘÍZENÍ POLOHOVACÍ VERTIKALIZAČNÍ OTTO BOCK CHARL</t>
  </si>
  <si>
    <t>MOŽNOST ABDUKCE, SKLON (-15) AŽ 90 STUPŇŮ, VEL 1</t>
  </si>
  <si>
    <t>140020</t>
  </si>
  <si>
    <t>PŘÍSLUŠENSTVÍ K POLOHOVACÍMU VERTIKALIZAČNÍMU ZAŘÍ</t>
  </si>
  <si>
    <t>HRUDNÍ PELOTY</t>
  </si>
  <si>
    <t>140037</t>
  </si>
  <si>
    <t>PŘÍSLUŠENSTVÍ K POLOHOVACÍMU ZAŘÍZENÍ MYGO</t>
  </si>
  <si>
    <t>OPĚRKA HLAVY, VČETNĚ MONTÁŽNÍHO SETU</t>
  </si>
  <si>
    <t>22395</t>
  </si>
  <si>
    <t>PŘÍSLUŠENSTVÍ K POLOHOVACÍMU ZAŘÍZENÍ OTTO BOCK KI</t>
  </si>
  <si>
    <t>STUPAČKA ÚHLOVĚ STAVITELNÁ,VEL.2</t>
  </si>
  <si>
    <t>22423</t>
  </si>
  <si>
    <t>PELOTY PRO OPĚRKU HLAVY,POLSTROVANÉ</t>
  </si>
  <si>
    <t>22426</t>
  </si>
  <si>
    <t>PELOTY HRUDNÍ</t>
  </si>
  <si>
    <t>22434</t>
  </si>
  <si>
    <t>PÁS FIXAČNÍ PÁNEVNÍ,POLSTROVANÝ</t>
  </si>
  <si>
    <t>22452</t>
  </si>
  <si>
    <t>KLÍN ABDUKČNÍ</t>
  </si>
  <si>
    <t>MATRACE ANTIDEKUBITNÍ KOMŮRK. VZDUCHOVÁ</t>
  </si>
  <si>
    <t>MAT. MIKROPOREN, PROMĚNNÝ TLAK,PO 3 MIN, NOSNOST 100 KG, ROZMĚR 195/90/7</t>
  </si>
  <si>
    <t>140244</t>
  </si>
  <si>
    <t>SEDAČKA ANTIDEKUBITNÍ JAY COMBI SOFT P</t>
  </si>
  <si>
    <t>ŠíŘKY 25-60CM, HLOUB. 30-50CM; VÝŠKA 6CM; NOSNOST 150KG</t>
  </si>
  <si>
    <t>78702</t>
  </si>
  <si>
    <t>MATRACE LUX P + SAFR  DĚTSKÁ</t>
  </si>
  <si>
    <t>ROZMĚR 70X170X12CM, STUD. PĚNA, PROŘEZ</t>
  </si>
  <si>
    <t>93289</t>
  </si>
  <si>
    <t>SEDAČKA  ANTIDEKUBITNÍ JAY EASY</t>
  </si>
  <si>
    <t>VELIKOSTI 41x41,41x46,36x41,36x46,46x41,46x46</t>
  </si>
  <si>
    <t>93524</t>
  </si>
  <si>
    <t>PŘILBA OCHRANNÁ COMFORT/HIGH PROTECTION II</t>
  </si>
  <si>
    <t>BAVLNĚNÁ VČ.ČELOVÉ OCHRANY,VELIKOSTI 1-5 NAST. PRO OBVOD HLAVY MIN.47CM/MAX.65CM</t>
  </si>
  <si>
    <t>Pomůcky ortopedickoprotetické  individuálně zhotovované</t>
  </si>
  <si>
    <t>23412</t>
  </si>
  <si>
    <t>ORTÉZA-DĚTSKÁ DO 18TI LET-SPECIÁLNÍ</t>
  </si>
  <si>
    <t>S KONSTRUK.ZÁKLADEM Z ODLEH.MAT.(TITAN,KARBON),NEBO VYUŽITÍM ATYP.KONSTR.DÍLŮ</t>
  </si>
  <si>
    <t>78860</t>
  </si>
  <si>
    <t>ORTÉZA STABILIZAČNÍ PRO SED</t>
  </si>
  <si>
    <t>S KONSTR.ZÁKLADEM Z PEV.MAT.,ZHOTOV.NA ZÁKLADĚ ODEBRÁNÍ MĚR.PODKLADŮ</t>
  </si>
  <si>
    <t>949</t>
  </si>
  <si>
    <t>ORTÉZA-DĚTSKÁ DO 18TI LET-STANDARDNÍ</t>
  </si>
  <si>
    <t>S KONSTR.ZÁKL.Z PEV.MAT.(PE,LAMINÁT,KOV)ZHOTOV.NA PODKLADĚ SEJMUTÍ MĚR.PODKLADŮ</t>
  </si>
  <si>
    <t>Vozíky včetně příslušenství</t>
  </si>
  <si>
    <t>13316</t>
  </si>
  <si>
    <t>PŘÍSLUŠENSTVÍ K MECH.VOZÍKU SOPUR</t>
  </si>
  <si>
    <t>OBRUČ PRO KVADRUPLEGIKY POGUMOVANÁ</t>
  </si>
  <si>
    <t>3592</t>
  </si>
  <si>
    <t>ÚPRAVY VOZÍKŮ</t>
  </si>
  <si>
    <t>78600</t>
  </si>
  <si>
    <t>PŘÍSLUŠENSTVÍ KE KOČÁRKU ZDRAV. TOM</t>
  </si>
  <si>
    <t>BEZPEČNOSTNÍ CHRÁNIČ PROTI ÚRAZU S POLOHOVÁNÍM ZAD</t>
  </si>
  <si>
    <t>18133</t>
  </si>
  <si>
    <t>PŘÍSLUŠENSTVÍ K VOZÍKŮM JAY FIT SYSTÉM</t>
  </si>
  <si>
    <t>KLÍN ABDUKČNÍ ODKLOPNÝ NASTAVITELNÝ</t>
  </si>
  <si>
    <t>135159</t>
  </si>
  <si>
    <t>PŘÍSLUŠENSTVÍ K VOZÍKŮM, ZÁDOVÁ OPĚRKA JAY J3 NÍZK</t>
  </si>
  <si>
    <t>OPĚRKA ZAD NÍZKÁ ÚHLOVĚ SEŘIDITELNÁ</t>
  </si>
  <si>
    <t>135257</t>
  </si>
  <si>
    <t>VOZÍK MECHANICKÝ DĚTSKÝ AKTIVNÍ SM SIMBA</t>
  </si>
  <si>
    <t>PRO DĚTI A OSOBY MALÉHO VZRŮSTU,ŠÍŘKY 22-36CM</t>
  </si>
  <si>
    <t>18136</t>
  </si>
  <si>
    <t>18138</t>
  </si>
  <si>
    <t>PÁS FIXAČNÍ ČTYŘBODOVÝ</t>
  </si>
  <si>
    <t>135367</t>
  </si>
  <si>
    <t>PŘÍSLUŠENSTVÍ PRO VOZÍK MECHANICKÝ DĚTSKÝ (PANTHER</t>
  </si>
  <si>
    <t>ABDUKČNÍ KLÍN 970030-X</t>
  </si>
  <si>
    <t>135185</t>
  </si>
  <si>
    <t>PŘÍSLUŠENSTVÍ KE KOČÁRKU ZDRAV.TOM</t>
  </si>
  <si>
    <t>ABDUKCE KOLENNÍ, RPRK068</t>
  </si>
  <si>
    <t>135369</t>
  </si>
  <si>
    <t>KOČÁREK ZDRAVOTNÍ SPECIÁLNÍ STINGRAY</t>
  </si>
  <si>
    <t>VČETNĚ PODNOŽKY, POTAHU, OTOČNÉ RUKOJETI, PODVOZKU A PÁSU, NOSNOST 40KG</t>
  </si>
  <si>
    <t>135370</t>
  </si>
  <si>
    <t>PŘÍSLUŠENSTVÍ PRO KOČÁREK ZDRAVOTNÍ STINGRAY</t>
  </si>
  <si>
    <t>ABDUKČNÍ KLÍN, 872050X</t>
  </si>
  <si>
    <t>135371</t>
  </si>
  <si>
    <t>OPĚRKA KYČELNÍ 87202XX</t>
  </si>
  <si>
    <t>135372</t>
  </si>
  <si>
    <t>HRAZDIČKA 872040X</t>
  </si>
  <si>
    <t>13293</t>
  </si>
  <si>
    <t>KRYTY KOL</t>
  </si>
  <si>
    <t>18083</t>
  </si>
  <si>
    <t>VOZÍK MECHANICKÝ SPECIÁLNÍ SUNRISE MEDICAL ZIPPIE</t>
  </si>
  <si>
    <t>Š.SEDU 25-45CM,POLOHOVATELNÝ,NOSNOST 68KG</t>
  </si>
  <si>
    <t>18122</t>
  </si>
  <si>
    <t>PŘÍSLUŠENSTVÍ K MECH.VOZÍKU SUNRISE MED.ZIPPIE</t>
  </si>
  <si>
    <t>POSTRANICE S VÝŠKOVĚ STAVITELNOU PODRUČKOU</t>
  </si>
  <si>
    <t>18125</t>
  </si>
  <si>
    <t>STUPAČKA ÚHLOVĚ STAVITELNÁ</t>
  </si>
  <si>
    <t>18126</t>
  </si>
  <si>
    <t>FIXACE CHODIDEL PATNÍ</t>
  </si>
  <si>
    <t>18132</t>
  </si>
  <si>
    <t>SEDÁK ANATOMICKY TVAROVANÝ</t>
  </si>
  <si>
    <t>18134</t>
  </si>
  <si>
    <t>OPĚRKA ZAD</t>
  </si>
  <si>
    <t>62154</t>
  </si>
  <si>
    <t>PŘÍSLUŠENSTVÍ K VOZÍKŮM JAY</t>
  </si>
  <si>
    <t>PELOTY BOČNÍ 10X10,12X12,15X15,15,5X12CM</t>
  </si>
  <si>
    <t>22163</t>
  </si>
  <si>
    <t>PŘÍSLUŠENSTVÍ K MECH.VOZÍKŮM OTTO BOCK</t>
  </si>
  <si>
    <t>SEDÁK PĚNOVÝ ANTIDEKUBIT.EVOLIGHT,LEHKÝ,PRODYŠNÝ,ODVOD VLHKOSTI</t>
  </si>
  <si>
    <t>62572</t>
  </si>
  <si>
    <t>13308</t>
  </si>
  <si>
    <t>VOZÍK MECHANICKÝ AKTIVNÍ SOPUR EASY 200</t>
  </si>
  <si>
    <t>DURALOVÝ,S INTEGR.STUP.ŠÍŘKY 34-46CM</t>
  </si>
  <si>
    <t>135132</t>
  </si>
  <si>
    <t>VOZÍK MECHANICKÝ DĚTSKÝ PANTHER</t>
  </si>
  <si>
    <t>94XXXXXXXX, NOSNOST DO 60 KG,POLOHOVATELNÝ VČ. OPĚRKY NOHOU A PÁSU</t>
  </si>
  <si>
    <t>135363</t>
  </si>
  <si>
    <t>STABILIZAČNÍ KOLEČKA 97095X</t>
  </si>
  <si>
    <t>135364</t>
  </si>
  <si>
    <t>KRYTY KOL 97092X</t>
  </si>
  <si>
    <t>135365</t>
  </si>
  <si>
    <t>ÚHLOVĚ STAVITELNÉ STUPAČKY, 89143-X</t>
  </si>
  <si>
    <t>135366</t>
  </si>
  <si>
    <t>POSTRANNÍ OPĚRKY VÝKLOPNÉ HRUDNÍKOVÉ, 838XXX-XX</t>
  </si>
  <si>
    <t>135368</t>
  </si>
  <si>
    <t>OPĚRKA KYČELNÍ 9700751-X</t>
  </si>
  <si>
    <t>22263</t>
  </si>
  <si>
    <t>PŘÍSLUŠENSTVÍ K MECH.VOZÍKU SM SOPUR NEON</t>
  </si>
  <si>
    <t>POSTRANICE ODKLOPNÉ S VÝŠKOVĚ STAVITELNOU PODRUČKOU, OBJ KÓD 4216/17</t>
  </si>
  <si>
    <t>22297</t>
  </si>
  <si>
    <t>BRZDY S KRÁTKÝM CHODEM PRO KVADRU NEBO OSOBY S KRÁTKÝMI HK</t>
  </si>
  <si>
    <t>5371</t>
  </si>
  <si>
    <t>PÁS FIXAČNÍ DVOUBODOVÝ</t>
  </si>
  <si>
    <t>5379</t>
  </si>
  <si>
    <t>KOLEČKO STABILIZAČNÍ ODKLOPNÉ</t>
  </si>
  <si>
    <t>62155</t>
  </si>
  <si>
    <t>PELOTY BOČNÍ NASTAVITELNÉ 10X10,12X12,15X15CM</t>
  </si>
  <si>
    <t>135160</t>
  </si>
  <si>
    <t>PŘÍSLUŠENSTVÍ K VOZÍKŮM, ZÁDOVÁ OPĚRKA JAY J3 VYSO</t>
  </si>
  <si>
    <t>OPĚRKA ZAD VYSOKÁ, ÚHLOVĚ SEŘIDITELNÁ</t>
  </si>
  <si>
    <t>135258</t>
  </si>
  <si>
    <t>PŘÍSLUŠENSTVÍ K VOZÍKU MECHANICKÉMU SM</t>
  </si>
  <si>
    <t>BRZDY SAFARI INTEGROVANÉ DO BOČNIC (OBJ. KOD 6001)</t>
  </si>
  <si>
    <t>135300</t>
  </si>
  <si>
    <t>ÚPRAVY KOČÁRKU ZDRAVOTNÍHO</t>
  </si>
  <si>
    <t>62708</t>
  </si>
  <si>
    <t>PŘÍSLUŠENSTVÍ K MECH.VOZÍKU SUNRISE M.</t>
  </si>
  <si>
    <t>PODRUČKY POLSTROVANÉ ODKLOPNÉ TRUBKOVÉ</t>
  </si>
  <si>
    <t>12094</t>
  </si>
  <si>
    <t>PŘÍSLUŠENSTVÍ K ELEKTR.VOZÍKU OTTO BOCK</t>
  </si>
  <si>
    <t>PÁS FIXAČNÍ DVOUBODOVÝ PÁNEVNÍ</t>
  </si>
  <si>
    <t>135243</t>
  </si>
  <si>
    <t>KOČÁREK ZDRAVOTNÍ OTTO BOCK KIWI VEL.2., SKLÁDACÍ,</t>
  </si>
  <si>
    <t>Š.SEDU 32, PRO DĚTI CCA OD 3-6 LET, PRO MÍRNÉ AŽ STŘEDNĚ TĚŽKÉ POSTIŽENÍ</t>
  </si>
  <si>
    <t>135245</t>
  </si>
  <si>
    <t>PŘÍSLUŠENSTVÍ KE KOČÁRKU ZDRAV.OTTO BOCK KIWI</t>
  </si>
  <si>
    <t>135246</t>
  </si>
  <si>
    <t>BOČNÍ VÝPLNĚ PRO ÚPRAVU ŠÍŘKY SEDU PRO VEL. 1</t>
  </si>
  <si>
    <t>135247</t>
  </si>
  <si>
    <t>SET FIXAČNÍ K OPĚRCE ZAD</t>
  </si>
  <si>
    <t>22364</t>
  </si>
  <si>
    <t>PODVOZEK PRO SED.ORTÉZY OTTO BOCK KIMBA NEO,VEL.2</t>
  </si>
  <si>
    <t>SKLÁDACÍ,PŘEDNÍ KOLEČKA VOLNĚ OTOČNÁ,NOSNOST 55KG</t>
  </si>
  <si>
    <t>25902</t>
  </si>
  <si>
    <t>PŘÍSLUŠENSTVÍ K PODVOZKU OTTO BOCK KIMBA CROSS</t>
  </si>
  <si>
    <t>UPEVŇOVACÍ SYSTÉM PRO ORTÉZU</t>
  </si>
  <si>
    <t>25921</t>
  </si>
  <si>
    <t>PŘÍSLUŠENSTVÍ KE KOČÁRKU ZDRAV.OTTO BOCK LISA</t>
  </si>
  <si>
    <t>HRAZDIČKA S PVC POTAHEM</t>
  </si>
  <si>
    <t>62386</t>
  </si>
  <si>
    <t>KOLEČKO STABILIZAČNÍ</t>
  </si>
  <si>
    <t>62398</t>
  </si>
  <si>
    <t>62418</t>
  </si>
  <si>
    <t>PODNOŽKA PRO KRÁTKOU DÉLKU BÉRCE</t>
  </si>
  <si>
    <t>62459</t>
  </si>
  <si>
    <t>PŘÍSLUŠENSTVÍ K MECH.VOZÍKU OTTO BOCK</t>
  </si>
  <si>
    <t>PELOTA BOČNÍ-HRUDNÍ LATERÁLNÍ</t>
  </si>
  <si>
    <t>62546</t>
  </si>
  <si>
    <t>PŘÍSLUŠENSTVÍ K MECH.VOZÍKU VOYAGER,TEEN,AVANTGA</t>
  </si>
  <si>
    <t>62564</t>
  </si>
  <si>
    <t>OPĚRKA ZAD ŘEMÍNKOVÁ</t>
  </si>
  <si>
    <t>62568</t>
  </si>
  <si>
    <t>MADLA VÝŠKOVĚ STAVITELNÁ ODNÍMATELNÁ</t>
  </si>
  <si>
    <t>62598</t>
  </si>
  <si>
    <t>VOZÍK MECHANICKÝ DĚTSKÝ AKTIVNÍ AVANTGARDE TEEN</t>
  </si>
  <si>
    <t>LEHKÝ</t>
  </si>
  <si>
    <t>17425</t>
  </si>
  <si>
    <t>POR TBL FLM 30X10 MG</t>
  </si>
  <si>
    <t>26325</t>
  </si>
  <si>
    <t>POR TBL FLM 14X5MG</t>
  </si>
  <si>
    <t>Diklofenak</t>
  </si>
  <si>
    <t>2146</t>
  </si>
  <si>
    <t>DICLOFENAC AL RETARD</t>
  </si>
  <si>
    <t>POR TBL RET 30X100MG</t>
  </si>
  <si>
    <t>Dosulepin</t>
  </si>
  <si>
    <t>4207</t>
  </si>
  <si>
    <t>PROTHIADEN 25</t>
  </si>
  <si>
    <t>POR TBL OBD 30X25MG</t>
  </si>
  <si>
    <t>Ethosuximid</t>
  </si>
  <si>
    <t>92041</t>
  </si>
  <si>
    <t>PETINIMID</t>
  </si>
  <si>
    <t>POR CPS MOL 100X250MG</t>
  </si>
  <si>
    <t>163863</t>
  </si>
  <si>
    <t>Fenytoin</t>
  </si>
  <si>
    <t>62234</t>
  </si>
  <si>
    <t>Hydrogenované námelové alkaloidy</t>
  </si>
  <si>
    <t>91032</t>
  </si>
  <si>
    <t>SECATOXIN FORTE</t>
  </si>
  <si>
    <t>Hypnotika a sedativa v kombinaci, kromě barbiturátů</t>
  </si>
  <si>
    <t>88664</t>
  </si>
  <si>
    <t>NOVO-PASSIT</t>
  </si>
  <si>
    <t>125224</t>
  </si>
  <si>
    <t>32082</t>
  </si>
  <si>
    <t>IBALGIN 400</t>
  </si>
  <si>
    <t>87179</t>
  </si>
  <si>
    <t>NUROFEN STOPGRIP</t>
  </si>
  <si>
    <t>163877</t>
  </si>
  <si>
    <t>NEUROTOP 200 MG</t>
  </si>
  <si>
    <t>POR TBL NOB 50X200MG</t>
  </si>
  <si>
    <t>60166</t>
  </si>
  <si>
    <t>TIMONIL 600 RETARD</t>
  </si>
  <si>
    <t>POR TBL PRO 50X600MG</t>
  </si>
  <si>
    <t>14961</t>
  </si>
  <si>
    <t>RIVOTRIL 2 MG</t>
  </si>
  <si>
    <t>POR TBL NOB 100X2MG</t>
  </si>
  <si>
    <t>163871</t>
  </si>
  <si>
    <t>CONVULEX CR 300 MG</t>
  </si>
  <si>
    <t>POR TBL PRO 100X300MG SKLO</t>
  </si>
  <si>
    <t>24384</t>
  </si>
  <si>
    <t>VALPROAT CHRONO SANDOZ 300 MG</t>
  </si>
  <si>
    <t>61184</t>
  </si>
  <si>
    <t>ORFIRIL 300</t>
  </si>
  <si>
    <t>POR TBL ENT 50X300MG SKLO</t>
  </si>
  <si>
    <t>163882</t>
  </si>
  <si>
    <t>CONVULEX 300</t>
  </si>
  <si>
    <t>POR CPS MOL 100X300MG</t>
  </si>
  <si>
    <t>500291</t>
  </si>
  <si>
    <t>VIMPAT 100 MG</t>
  </si>
  <si>
    <t>POR TBL FLM 56X100MG</t>
  </si>
  <si>
    <t>500297</t>
  </si>
  <si>
    <t>VIMPAT 200 MG</t>
  </si>
  <si>
    <t>POR TBL FLM 56X200MG</t>
  </si>
  <si>
    <t>500288</t>
  </si>
  <si>
    <t>VIMPAT 50 MG</t>
  </si>
  <si>
    <t>17143</t>
  </si>
  <si>
    <t>175089</t>
  </si>
  <si>
    <t>DRETACEN 500 MG</t>
  </si>
  <si>
    <t>175091</t>
  </si>
  <si>
    <t>25851</t>
  </si>
  <si>
    <t>POR TBL FLM 100X1000MG</t>
  </si>
  <si>
    <t>149383</t>
  </si>
  <si>
    <t>POR SOL 150ML/15GM+1ML ST</t>
  </si>
  <si>
    <t>149382</t>
  </si>
  <si>
    <t>POR SOL 150ML/15GM+3ML ST</t>
  </si>
  <si>
    <t>Melatonin</t>
  </si>
  <si>
    <t>29957</t>
  </si>
  <si>
    <t>CIRCADIN 2 MG</t>
  </si>
  <si>
    <t>POR TBL PRO 21X2MG</t>
  </si>
  <si>
    <t>92490</t>
  </si>
  <si>
    <t>VAG GLB 8</t>
  </si>
  <si>
    <t>Paracetamol</t>
  </si>
  <si>
    <t>PARALEN 500 SUP</t>
  </si>
  <si>
    <t>RCT SUP 5X500MG</t>
  </si>
  <si>
    <t>20028</t>
  </si>
  <si>
    <t>AGAPURIN SR 400</t>
  </si>
  <si>
    <t>POR TBL PRO 100X400 MG</t>
  </si>
  <si>
    <t>POR TBL FLM 100X1200MG</t>
  </si>
  <si>
    <t>33489</t>
  </si>
  <si>
    <t>NUTRIDRINK PROTEIN S PŘÍCHUTÍ ČOKOLÁDOVOU</t>
  </si>
  <si>
    <t>Pyritinol</t>
  </si>
  <si>
    <t>3046</t>
  </si>
  <si>
    <t>ENCEPHABOL</t>
  </si>
  <si>
    <t>POR SUS 1X200ML</t>
  </si>
  <si>
    <t>46967</t>
  </si>
  <si>
    <t>RISPERDAL 2 MG</t>
  </si>
  <si>
    <t>POR TBL FLM 60X2MG</t>
  </si>
  <si>
    <t>27994</t>
  </si>
  <si>
    <t>POR TBL FLM 100X200MG</t>
  </si>
  <si>
    <t>Spazmolytika, psycholeptika a analgetika v kombinaci</t>
  </si>
  <si>
    <t>91261</t>
  </si>
  <si>
    <t>SPASMOPAN</t>
  </si>
  <si>
    <t>RCT SUP 5</t>
  </si>
  <si>
    <t>48578</t>
  </si>
  <si>
    <t>Tizanidin</t>
  </si>
  <si>
    <t>16051</t>
  </si>
  <si>
    <t>SIRDALUD 2 MG</t>
  </si>
  <si>
    <t>POR TBL NOB 30X2MG</t>
  </si>
  <si>
    <t>192721</t>
  </si>
  <si>
    <t>TRAMYLPA 37,5 MG/325 MG</t>
  </si>
  <si>
    <t>Vápník, kombinace s vitaminem D a/nebo jinými léčivy</t>
  </si>
  <si>
    <t>164888</t>
  </si>
  <si>
    <t>CALTRATE 600 MG/400 IU D3 POTAHOVANÁ TABLETA</t>
  </si>
  <si>
    <t>POR TBL FLM 90</t>
  </si>
  <si>
    <t>28804</t>
  </si>
  <si>
    <t>POR CPS DUR 98X100MG</t>
  </si>
  <si>
    <t>28439</t>
  </si>
  <si>
    <t>ZONEGRAN 50 MG</t>
  </si>
  <si>
    <t>POR CPS DUR 56X50MG</t>
  </si>
  <si>
    <t>28809</t>
  </si>
  <si>
    <t>POR CPS DUR 28X50MG</t>
  </si>
  <si>
    <t>185113</t>
  </si>
  <si>
    <t>FOXINETTE 2 MG/0,03 MG</t>
  </si>
  <si>
    <t>176763</t>
  </si>
  <si>
    <t>54351</t>
  </si>
  <si>
    <t>POR CPS DUR 60X15MG</t>
  </si>
  <si>
    <t>*3005</t>
  </si>
  <si>
    <t>93482</t>
  </si>
  <si>
    <t>LŮŽKO POLOHOVACÍ ELEKTRICKÉ CASA CLASSIC LIGHT</t>
  </si>
  <si>
    <t>POJÍZDNÉ, VÝŠKOVĚ NASTAVITELNÉ, VYBAVENÍ: HRAZDA, HRAZDIČKA, POSTRANICE</t>
  </si>
  <si>
    <t>93261</t>
  </si>
  <si>
    <t>PŘÍSLUŠENSTVÍ K POL.ZAŘÍZENÍ FLINT,TAMPA</t>
  </si>
  <si>
    <t>KLÍN ABDUKČNÍ, RPRK007</t>
  </si>
  <si>
    <t>140123</t>
  </si>
  <si>
    <t>ZAŘÍZENÍ POLOHOVACÍ DĚTSKÉ  FLINT</t>
  </si>
  <si>
    <t>DURAL.KONSTRUKCE,MECHANICKÉ POLOHOVÁNÍ,VEL.MINI,STD,MAXI,NOSN.DO 50 KG</t>
  </si>
  <si>
    <t>93259</t>
  </si>
  <si>
    <t>PÁS FIXAČNÍ ČTYŘBODOVÝ, RPRK004</t>
  </si>
  <si>
    <t>93260</t>
  </si>
  <si>
    <t>OPĚRKA PODPAŽNÍ, RPRK003</t>
  </si>
  <si>
    <t>140466</t>
  </si>
  <si>
    <t>SEDAČKA ANTIDEKUBITNÍ ANATOMICKÁ</t>
  </si>
  <si>
    <t>VÝŠKA 50MM, VISCOELASTICKÁ PUR PĚNA, TŘÍVRSTVÁ TKANINA, ROZMĚRY DLE VOZÍKU</t>
  </si>
  <si>
    <t>62685</t>
  </si>
  <si>
    <t>MATRACE ANTIDEKUBITNÍ CASACARE 1</t>
  </si>
  <si>
    <t>PU PĚNA,ROZMĚR 90X197X12CM,PROŘEZÁVANÝ POVRCH,PAROPRODYŠNÝ A OMYVATELNÝ POTAH</t>
  </si>
  <si>
    <t>93484</t>
  </si>
  <si>
    <t>MATRACE ANTIDEKUBITNÍ VZDUCHOVÁ PA 1500</t>
  </si>
  <si>
    <t>PŘÍČNÉ KOMORY, VYSOCE ODOLNÉ PVC, ČTYŘFÁZOVÝ CYKLUS, 90X200 CM</t>
  </si>
  <si>
    <t>140357</t>
  </si>
  <si>
    <t>MATRACE ANTIDEKUBITNÍ BOHEMIA EULASTIC</t>
  </si>
  <si>
    <t>STŘ.ST.DEK.,OBOUSTR.,SPEC.PĚNA U RAMEN, VYS NOSNOST, 12 CM,5 ZÓN,ODN.POTAH</t>
  </si>
  <si>
    <t>140825</t>
  </si>
  <si>
    <t>KOMPRESOR KE VZDUCHOVÉ MATRACI PA 1500</t>
  </si>
  <si>
    <t>39578</t>
  </si>
  <si>
    <t>PODLOŽKA ANTIDEKUBITNÍ LŮŽKOVÁ 625 A</t>
  </si>
  <si>
    <t>OVČÍ VLNA, ROZMĚR 137 X 69 CM</t>
  </si>
  <si>
    <t>11417</t>
  </si>
  <si>
    <t>MATRACE ANTIDEKUBITNÍ LUX P + SAFR</t>
  </si>
  <si>
    <t>ROZMĚR 90X200X12CM, STUD. PĚNA, PROŘEZ.PLOCHY</t>
  </si>
  <si>
    <t>39548</t>
  </si>
  <si>
    <t>MATRACE SENDVIČ + DAMAŠEK</t>
  </si>
  <si>
    <t>ROZMĚR 90X200X14CM</t>
  </si>
  <si>
    <t>954</t>
  </si>
  <si>
    <t>ORTÉZA KONČETINOVÁ-STANDARDNÍ</t>
  </si>
  <si>
    <t>S KONSTRUK.ZÁKL.Z PEV.MAT.(PE,LAMINÁT,KOV) ZHOTOV.NA PODKL.SEJMUTÍ MĚR.PODKLADŮ</t>
  </si>
  <si>
    <t>23982</t>
  </si>
  <si>
    <t>KOČÁREK ZDRAVOTNÍ MAJOR BUGGY 822</t>
  </si>
  <si>
    <t>SKLÁDACÍ,Š.SEDAČKY 39CM,NOSNOST 63KG,VÁHA 7KG,ODNÍM.STUPAČKA,BRZDY,PÁS BEZPEČ.</t>
  </si>
  <si>
    <t>24620</t>
  </si>
  <si>
    <t>VOZÍK MECHANICKÝ ODLEHČENÝ FOX</t>
  </si>
  <si>
    <t>SKLÁDACÍ,TŘI VARIANTY</t>
  </si>
  <si>
    <t>OPRAVA VOZÍKU MECHANICKÉHO</t>
  </si>
  <si>
    <t>POJIŠŤOVNA PŘISPÍVÁ DO VÝŠE 90 % Z CELKOVÉ CENY OPRAVY</t>
  </si>
  <si>
    <t>39503</t>
  </si>
  <si>
    <t>PŘÍSLUŠENSTVÍ KE KOČÁRKU ZDRAV.TOM/BEN</t>
  </si>
  <si>
    <t>PELOTY BOČNÍ NASTAVITELNÉ PODPAŽNÍ</t>
  </si>
  <si>
    <t>39507</t>
  </si>
  <si>
    <t>62147</t>
  </si>
  <si>
    <t>PŘÍSLUŠENSTVÍ K VOZÍKŮM JAY BASIC</t>
  </si>
  <si>
    <t>POLŠTÁŘ MÍRNĚ KONTUROVANÝ S INKON. POTAHEM</t>
  </si>
  <si>
    <t>62319</t>
  </si>
  <si>
    <t>BOČNÍ VÝPLNĚ PRO ÚPRAVU ŠÍŘKY SEDU</t>
  </si>
  <si>
    <t>7961</t>
  </si>
  <si>
    <t>PŘÍSLUŠENSTVÍ K VOZÍKU MECHAN. KURY</t>
  </si>
  <si>
    <t>39504</t>
  </si>
  <si>
    <t>135351</t>
  </si>
  <si>
    <t>VOZÍK MECHANICKÝ ODLEHČENÝ PYRO START PLUS</t>
  </si>
  <si>
    <t>SKLÁDACÍ, ODKLOP. VÝŠKOVĚ STAVIT. PODRUČKY, ADAPT. TĚŽIŠTĚ</t>
  </si>
  <si>
    <t>135232</t>
  </si>
  <si>
    <t>PŘÍSLUŠENSTVÍ K MECH. VOZÍKŮM KURY</t>
  </si>
  <si>
    <t>PÁS FIXAČNÍ ČTYŘBODOVÝ AD13 - TRUP</t>
  </si>
  <si>
    <t>135224</t>
  </si>
  <si>
    <t>OPĚRKA ZAD POLOHOVACÍ,ANATOMICKY TVAROVANÁ,POLSTROVANÁ NÍZKÁ,STŘEDNÍ,VYSOKÁ</t>
  </si>
  <si>
    <t>78327</t>
  </si>
  <si>
    <t>135291</t>
  </si>
  <si>
    <t>KOČÁREK ZDRAVOTNÍ JACKO</t>
  </si>
  <si>
    <t>ODLEHČENÝ,SKLÁDACÍ, SKLOP.ZÁDA-2 POLOHY,VEL.STD,MAXI,NOSNOST DO 50 KG,J5SWKP</t>
  </si>
  <si>
    <t>78326</t>
  </si>
  <si>
    <t>135225</t>
  </si>
  <si>
    <t>PELOTY BOČNÍ STAVITELNÉ K OPĚRCE ZAD ANATOM. TVAROVANÉ</t>
  </si>
  <si>
    <t>135226</t>
  </si>
  <si>
    <t>OPĚRKA HLAVY VÝŠKOVĚ STAVITELNÁ POLSTROVANÁ NÍZKÁ, VYSOKÁ</t>
  </si>
  <si>
    <t>135290</t>
  </si>
  <si>
    <t>PODVOZEK PRO SEDACÍ ORTÉZY HOP2</t>
  </si>
  <si>
    <t>PRO NEJTĚŽŠÍ POSTIŽENÍ, PLYNULÉ POLOH. OD LEHU DO SEDU SE DVĚMA  PLYN. PRUŽINAMI</t>
  </si>
  <si>
    <t>24625</t>
  </si>
  <si>
    <t>PŘÍSLUŠENSTVÍ K PODVOZKU HOP</t>
  </si>
  <si>
    <t>7939</t>
  </si>
  <si>
    <t>POSTRANICE KRÁTKÁ S PODRUČKOU</t>
  </si>
  <si>
    <t>135221</t>
  </si>
  <si>
    <t>POSTRANICE E31 VYSOKÁ S VÝŠKOVĚ STAVITELNOU PODRUČKOU K DĚTSKÝM VOZÍKŮM</t>
  </si>
  <si>
    <t>16186</t>
  </si>
  <si>
    <t>PŘÍSLUŠENSTVÍ K MECH.VOZÍKU MEYRA D.691</t>
  </si>
  <si>
    <t>KOLEČKA STABILIZAČNÍ K 1736,1745,1750,1751,1760,1850,3600,3604</t>
  </si>
  <si>
    <t>19307</t>
  </si>
  <si>
    <t>PŘÍSLUŠENSTVÍ K MECH. VOZÍKŮM PROGEO</t>
  </si>
  <si>
    <t>PÁS FIXAČNÍ RP300</t>
  </si>
  <si>
    <t>21916</t>
  </si>
  <si>
    <t>PŘÍSLUŠENSTVÍ KE KOČÁRKU ZDRAV.TOM,BEN</t>
  </si>
  <si>
    <t>OPĚRKA HLAVY JEDNODÍLNÁ S BOČNÍ FIXACÍ VEL.S,M</t>
  </si>
  <si>
    <t>24631</t>
  </si>
  <si>
    <t>PODVOZEK PRO SED.ORTÉZY TYP TOM 5</t>
  </si>
  <si>
    <t>ODLEHČENÝ,SKLÁDACÍ, NOSNOST DO 50 KG,T5SWKC</t>
  </si>
  <si>
    <t>7960</t>
  </si>
  <si>
    <t>OBRUČ PRO KVADRUPLEGIKY, 16 KOLÍKŮ NEBO POGUMOVANÁ</t>
  </si>
  <si>
    <t>13323</t>
  </si>
  <si>
    <t>VOZÍK MECHANICKÝ AKTIVNÍ SOPUR EASY 300</t>
  </si>
  <si>
    <t>DURALOVÝ,KOLMÝ RÁM,ŠÍŘKY 34-46CM</t>
  </si>
  <si>
    <t>12047</t>
  </si>
  <si>
    <t>VYMEZENÍ BOČNIC OPĚRY ZAD</t>
  </si>
  <si>
    <t>12048</t>
  </si>
  <si>
    <t>KOČÁREK ZDRAVOTNÍ SPECIÁLNÍ TOM</t>
  </si>
  <si>
    <t>ZESÍLENÝ,POLOHOVATELNÝ,Š.SEDU DO 42CM,NOSNOST DO 75KG</t>
  </si>
  <si>
    <t>155686</t>
  </si>
  <si>
    <t>ZYRTEC</t>
  </si>
  <si>
    <t>55178</t>
  </si>
  <si>
    <t>Ciklesonid</t>
  </si>
  <si>
    <t>137279</t>
  </si>
  <si>
    <t>ALVESCO 160 INHALER</t>
  </si>
  <si>
    <t>INH SOL PSS 60X160RG</t>
  </si>
  <si>
    <t>137280</t>
  </si>
  <si>
    <t>INH SOL PSS 120X160RG</t>
  </si>
  <si>
    <t>28812</t>
  </si>
  <si>
    <t>POR TBL DIS 90X5MG</t>
  </si>
  <si>
    <t>28813</t>
  </si>
  <si>
    <t>POR TBL DIS 100X5MG</t>
  </si>
  <si>
    <t>28842</t>
  </si>
  <si>
    <t>POR SOL 1X300ML LŽIČKA</t>
  </si>
  <si>
    <t>185330</t>
  </si>
  <si>
    <t>178686</t>
  </si>
  <si>
    <t>JOVESTO 0,5 MG/ML PERORÁLNÍ ROZTOK</t>
  </si>
  <si>
    <t>POR SOL 1X120ML/60MG</t>
  </si>
  <si>
    <t>178687</t>
  </si>
  <si>
    <t>POR SOL 1X150ML/75MG</t>
  </si>
  <si>
    <t>26352</t>
  </si>
  <si>
    <t>POR LYO 100X5MG</t>
  </si>
  <si>
    <t>28843</t>
  </si>
  <si>
    <t>POR SOL 1X30ML LŽIČKA</t>
  </si>
  <si>
    <t>199371</t>
  </si>
  <si>
    <t>INF SOL 1X250ML</t>
  </si>
  <si>
    <t>98860</t>
  </si>
  <si>
    <t>INF SOL 50X50ML</t>
  </si>
  <si>
    <t>199373</t>
  </si>
  <si>
    <t>INF SOL 1X50ML</t>
  </si>
  <si>
    <t>Epinefrin (adrenalin)</t>
  </si>
  <si>
    <t>180470</t>
  </si>
  <si>
    <t>EPIPEN JR. 150 MIKROGRAMŮ</t>
  </si>
  <si>
    <t>INJ SOL PEP 1X0.3ML/0.15MG/D</t>
  </si>
  <si>
    <t>180471</t>
  </si>
  <si>
    <t>EPIPEN 300 MIKROGRAMŮ</t>
  </si>
  <si>
    <t>INJ SOL PEP 1X0.3ML/0.3MG/D</t>
  </si>
  <si>
    <t>192338</t>
  </si>
  <si>
    <t>INJ SOL PEP 2X0.3ML/0.15MG/D</t>
  </si>
  <si>
    <t>ADRENALIN LÉČIVA</t>
  </si>
  <si>
    <t>INJ SOL 5X1ML/1MG</t>
  </si>
  <si>
    <t>164033</t>
  </si>
  <si>
    <t>FEXIGRA TABLETY 180 MG</t>
  </si>
  <si>
    <t>POR TBL FLM 60X180MG</t>
  </si>
  <si>
    <t>42466</t>
  </si>
  <si>
    <t>INH SUS PSS 120X125RG</t>
  </si>
  <si>
    <t>47658</t>
  </si>
  <si>
    <t>FLIXOTIDE 250 INHALER N</t>
  </si>
  <si>
    <t>INH SUS PSS 120X250RG</t>
  </si>
  <si>
    <t>162748</t>
  </si>
  <si>
    <t>147767</t>
  </si>
  <si>
    <t>14256</t>
  </si>
  <si>
    <t>BRONCHO-VAXOM PRO INFANTIBUS SÁČKY</t>
  </si>
  <si>
    <t>POR PLV 30X3.5MG</t>
  </si>
  <si>
    <t>17802</t>
  </si>
  <si>
    <t>BRONCHO-VAXOM PRO ADULTIS</t>
  </si>
  <si>
    <t>POR CPS DUR 30X7MG</t>
  </si>
  <si>
    <t>55676</t>
  </si>
  <si>
    <t>RIBOMUNYL</t>
  </si>
  <si>
    <t>84101</t>
  </si>
  <si>
    <t>LUIVAC</t>
  </si>
  <si>
    <t>POR TBL NOB 28</t>
  </si>
  <si>
    <t>87299</t>
  </si>
  <si>
    <t>IMUNOR</t>
  </si>
  <si>
    <t>POR LYO 4X10MG</t>
  </si>
  <si>
    <t>98187</t>
  </si>
  <si>
    <t>POR GRA SOL 4KS(SÁČKY)</t>
  </si>
  <si>
    <t>98189</t>
  </si>
  <si>
    <t>POR GRA SOL 20KS(SÁČKY)</t>
  </si>
  <si>
    <t>Ketoprofen</t>
  </si>
  <si>
    <t>76655</t>
  </si>
  <si>
    <t>KETONAL</t>
  </si>
  <si>
    <t>POR CPS DUR 25X50MG</t>
  </si>
  <si>
    <t>66003</t>
  </si>
  <si>
    <t>KETOTIFEN AL</t>
  </si>
  <si>
    <t>POR CPS DUR 50X1MG</t>
  </si>
  <si>
    <t>132644</t>
  </si>
  <si>
    <t>POR TBL NOB 14X500MG</t>
  </si>
  <si>
    <t>85932</t>
  </si>
  <si>
    <t>NALCROM</t>
  </si>
  <si>
    <t>145175</t>
  </si>
  <si>
    <t>ZENARO 5 MG</t>
  </si>
  <si>
    <t>POR TBL FLM 90X5MG I</t>
  </si>
  <si>
    <t>145180</t>
  </si>
  <si>
    <t>POR TBL FLM 90X5MG II</t>
  </si>
  <si>
    <t>145185</t>
  </si>
  <si>
    <t>POR TBL FLM 90X5MG III</t>
  </si>
  <si>
    <t>62806</t>
  </si>
  <si>
    <t>XYZAL 0,5 MG/ML PERORÁLNÍ ROZTOK</t>
  </si>
  <si>
    <t>85142</t>
  </si>
  <si>
    <t>85143</t>
  </si>
  <si>
    <t>Levokabastin</t>
  </si>
  <si>
    <t>119924</t>
  </si>
  <si>
    <t>LIVOSTIN</t>
  </si>
  <si>
    <t>NAS SPR SUS 1X10ML/5MG</t>
  </si>
  <si>
    <t>14910</t>
  </si>
  <si>
    <t>POR TBL NOB 90X10MG</t>
  </si>
  <si>
    <t>85344</t>
  </si>
  <si>
    <t>DRM CRM 1X10GM</t>
  </si>
  <si>
    <t>58168</t>
  </si>
  <si>
    <t>ASMANEX 200 MCG</t>
  </si>
  <si>
    <t>INH PLV 60DÁVX200RG</t>
  </si>
  <si>
    <t>119226</t>
  </si>
  <si>
    <t>MONTELUKAST TEVA 10 MG</t>
  </si>
  <si>
    <t>118511</t>
  </si>
  <si>
    <t>MONTELUKAST TEVA 5 MG, ŽVÝKACÍ TABLETA</t>
  </si>
  <si>
    <t>153252</t>
  </si>
  <si>
    <t>MONTELAR 4 MG</t>
  </si>
  <si>
    <t>144699</t>
  </si>
  <si>
    <t>CASTISPIR 4 MG ŽVÝKACÍ TABLETY</t>
  </si>
  <si>
    <t>143373</t>
  </si>
  <si>
    <t>POR GRA 30X4MG</t>
  </si>
  <si>
    <t>118505</t>
  </si>
  <si>
    <t>33400</t>
  </si>
  <si>
    <t>NUTRILON 2 ALLERGY CARE</t>
  </si>
  <si>
    <t>33633</t>
  </si>
  <si>
    <t>Různé alergeny</t>
  </si>
  <si>
    <t>13972</t>
  </si>
  <si>
    <t>STALORAL 300</t>
  </si>
  <si>
    <t>ORM SOL SLG 2X10ML</t>
  </si>
  <si>
    <t>17839</t>
  </si>
  <si>
    <t>ECOSAL EASI-BREATHE</t>
  </si>
  <si>
    <t>Travní pyly, alergeny</t>
  </si>
  <si>
    <t>156253</t>
  </si>
  <si>
    <t>ORALAIR 100 IR &amp; 300 IR</t>
  </si>
  <si>
    <t>ORM TBL SLG 3X100+28X300</t>
  </si>
  <si>
    <t>156255</t>
  </si>
  <si>
    <t>ORALAIR 300 IR</t>
  </si>
  <si>
    <t>ORM TBL SLG 90X300IR</t>
  </si>
  <si>
    <t>Formoterol a budesonid</t>
  </si>
  <si>
    <t>180086</t>
  </si>
  <si>
    <t>SYMBICORT TURBUHALER 200 MIKROGRAMŮ/ 6 MIKROGRAMŮ/ INHALACE</t>
  </si>
  <si>
    <t>INH PLV 60DÁV</t>
  </si>
  <si>
    <t>180087</t>
  </si>
  <si>
    <t>INH PLV 1X120DÁV</t>
  </si>
  <si>
    <t>180096</t>
  </si>
  <si>
    <t>SYMBICORT TURBUHALER 100 MIKROGRAMŮ/6 MIKROGRAMŮ/INHALACE</t>
  </si>
  <si>
    <t>INH PLV 1X60DÁV</t>
  </si>
  <si>
    <t>82724</t>
  </si>
  <si>
    <t>INHALÁTOR ULTRAZVUKOVÝ AIR PROJET</t>
  </si>
  <si>
    <t>S PŘÍSLUŠENSTVÍM</t>
  </si>
  <si>
    <t>169606</t>
  </si>
  <si>
    <t>INHALÁTOR KOMPRESOROVÝ SAMI</t>
  </si>
  <si>
    <t>84129</t>
  </si>
  <si>
    <t>POR TBL NOB 50X400MG</t>
  </si>
  <si>
    <t>AMBROBENE 15 MG/5 ML</t>
  </si>
  <si>
    <t>Azelastin</t>
  </si>
  <si>
    <t>21697</t>
  </si>
  <si>
    <t>ALLERGODIL OČNÍ KAPKY</t>
  </si>
  <si>
    <t>OPH GTT SOL 1X6ML0.05%</t>
  </si>
  <si>
    <t>21971</t>
  </si>
  <si>
    <t>ALLERGODIL</t>
  </si>
  <si>
    <t>21972</t>
  </si>
  <si>
    <t>NAS SPR SOL 1X20ML</t>
  </si>
  <si>
    <t>15603</t>
  </si>
  <si>
    <t>ALERID</t>
  </si>
  <si>
    <t>47032</t>
  </si>
  <si>
    <t>155685</t>
  </si>
  <si>
    <t>26351</t>
  </si>
  <si>
    <t>POR LYO 50X5MG</t>
  </si>
  <si>
    <t>28814</t>
  </si>
  <si>
    <t>POR TBL DIS 60X5MG</t>
  </si>
  <si>
    <t>28832</t>
  </si>
  <si>
    <t>POR TBL DIS 50X2.5MG</t>
  </si>
  <si>
    <t>Emedastin</t>
  </si>
  <si>
    <t>26510</t>
  </si>
  <si>
    <t>EMADINE 0,05%</t>
  </si>
  <si>
    <t>GTT OPH 1X10ML/5MG</t>
  </si>
  <si>
    <t>OPH GTT SOL 1X10ML/5MG</t>
  </si>
  <si>
    <t>26511</t>
  </si>
  <si>
    <t>OPH GTT SOL 1X5ML/2.5MG</t>
  </si>
  <si>
    <t>120929</t>
  </si>
  <si>
    <t>EWOFEX 120 MG POTAHOVANÉ TABLETY</t>
  </si>
  <si>
    <t>POR TBL FLM 30X120MG</t>
  </si>
  <si>
    <t>120937</t>
  </si>
  <si>
    <t>EWOFEX 180 MG POTAHOVANÉ TABLETY</t>
  </si>
  <si>
    <t>POR TBL FLM 30X180MG</t>
  </si>
  <si>
    <t>120930</t>
  </si>
  <si>
    <t>POR TBL FLM 50X120MG</t>
  </si>
  <si>
    <t>120938</t>
  </si>
  <si>
    <t>POR TBL FLM 50X180MG</t>
  </si>
  <si>
    <t>Guajazulen</t>
  </si>
  <si>
    <t>OPH UNG 1X5GM/7.5MG</t>
  </si>
  <si>
    <t>9305</t>
  </si>
  <si>
    <t>LOCOID 0,1%</t>
  </si>
  <si>
    <t>66002</t>
  </si>
  <si>
    <t>POR CPS DUR 100X1MG</t>
  </si>
  <si>
    <t>163321</t>
  </si>
  <si>
    <t>ALLERGOCROM KOMBI (OČNÍ+NOSNÍ)</t>
  </si>
  <si>
    <t>OPH GTT SOL10ML+NAS SPRSOL15ML</t>
  </si>
  <si>
    <t>163323</t>
  </si>
  <si>
    <t>ALLERGOCROM OČNÍ KAPKY</t>
  </si>
  <si>
    <t>163324</t>
  </si>
  <si>
    <t>ALLERGO-COMOD OČNÍ KAPKY</t>
  </si>
  <si>
    <t>187855</t>
  </si>
  <si>
    <t>49932</t>
  </si>
  <si>
    <t>NAS SPR SOL 1X15ML</t>
  </si>
  <si>
    <t>57943</t>
  </si>
  <si>
    <t>163322</t>
  </si>
  <si>
    <t>ALLERGOCROM NOSNÍ SPREJ</t>
  </si>
  <si>
    <t>124345</t>
  </si>
  <si>
    <t>145179</t>
  </si>
  <si>
    <t>POR TBL FLM 50X5MG II</t>
  </si>
  <si>
    <t>85140</t>
  </si>
  <si>
    <t>124344</t>
  </si>
  <si>
    <t>137175</t>
  </si>
  <si>
    <t>85141</t>
  </si>
  <si>
    <t>POR TBL FLM 70X5MG</t>
  </si>
  <si>
    <t>145184</t>
  </si>
  <si>
    <t>POR TBL FLM 50X5MG III</t>
  </si>
  <si>
    <t>145174</t>
  </si>
  <si>
    <t>POR TBL FLM 50X5MG I</t>
  </si>
  <si>
    <t>191929</t>
  </si>
  <si>
    <t>LEVOPRONT KAPKY</t>
  </si>
  <si>
    <t>POR GTT SOL 1X15ML II</t>
  </si>
  <si>
    <t>100272</t>
  </si>
  <si>
    <t>58165</t>
  </si>
  <si>
    <t>ASMANEX 400 MCG</t>
  </si>
  <si>
    <t>INH PLV 60DÁVX400RG</t>
  </si>
  <si>
    <t>53077</t>
  </si>
  <si>
    <t>POR TBL FLM 28X10MG</t>
  </si>
  <si>
    <t>147101</t>
  </si>
  <si>
    <t>MONTELUKAST ACTAVIS 10 MG</t>
  </si>
  <si>
    <t>148528</t>
  </si>
  <si>
    <t>MONTELUKAST MYLAN 10 MG</t>
  </si>
  <si>
    <t>200632</t>
  </si>
  <si>
    <t>MONTELUKAST ABBOTT 10 MG POTAHOVANÉ TABLETY</t>
  </si>
  <si>
    <t>27558</t>
  </si>
  <si>
    <t>OPH GTT SOL 3X5ML</t>
  </si>
  <si>
    <t>29048</t>
  </si>
  <si>
    <t>AERINAZE 2,5 MG/120 MG</t>
  </si>
  <si>
    <t>POR TBL RET 4</t>
  </si>
  <si>
    <t>Tetanový toxoid</t>
  </si>
  <si>
    <t>154815</t>
  </si>
  <si>
    <t>TETANOL PUR</t>
  </si>
  <si>
    <t>INJ SUS 1X0.5ML</t>
  </si>
  <si>
    <t>156254</t>
  </si>
  <si>
    <t>ORM TBL SLG 30X300IR</t>
  </si>
  <si>
    <t>Fenoterol a ipratropium-bromid</t>
  </si>
  <si>
    <t>Formoterol a flutikason</t>
  </si>
  <si>
    <t>165649</t>
  </si>
  <si>
    <t>FLUTIFORM 125 MIKROGRAMŮ/5 MIKROGRAMŮ V JEDNÉ DÁVCE</t>
  </si>
  <si>
    <t>INH SUS PSS 120 DÁV</t>
  </si>
  <si>
    <t>165650</t>
  </si>
  <si>
    <t>FLUTIFORM 250 MIKROGRAMŮ/10 MIKROGRAMŮ V JEDNÉ DÁVCE</t>
  </si>
  <si>
    <t>201990</t>
  </si>
  <si>
    <t>INH SUS PSS 3X120 DÁV</t>
  </si>
  <si>
    <t>201989</t>
  </si>
  <si>
    <t>FLUTIFORM 50 MIKROGRAMŮ/5 MIKROGRAMŮ V JEDNÉ DÁVCE</t>
  </si>
  <si>
    <t>47290</t>
  </si>
  <si>
    <t>INH PLV 100X200RG</t>
  </si>
  <si>
    <t>62697</t>
  </si>
  <si>
    <t>PULMICORT TURBUHALER 100MCG</t>
  </si>
  <si>
    <t>INH PLV 200X100RG</t>
  </si>
  <si>
    <t>15601</t>
  </si>
  <si>
    <t>178662</t>
  </si>
  <si>
    <t>DESLORATADIN +PHARMA 5 MG POTAHOVANÉ TABLETY</t>
  </si>
  <si>
    <t>98864</t>
  </si>
  <si>
    <t>INF SOL 50X100ML</t>
  </si>
  <si>
    <t>30685</t>
  </si>
  <si>
    <t>NASOFAN</t>
  </si>
  <si>
    <t>NAS SPR SUS 120 DÁV</t>
  </si>
  <si>
    <t>Chlorid sodný</t>
  </si>
  <si>
    <t>ARDEAELYTOSOL CONC. NATRIUMCHLORID 5,85 %</t>
  </si>
  <si>
    <t>INF CNC SOL 1X80ML</t>
  </si>
  <si>
    <t>10639</t>
  </si>
  <si>
    <t>155312</t>
  </si>
  <si>
    <t>LEVOCETIRIZIN ACTAVIS 5 MG</t>
  </si>
  <si>
    <t>119923</t>
  </si>
  <si>
    <t>OPH GTT SUS 4ML/2MG</t>
  </si>
  <si>
    <t>150035</t>
  </si>
  <si>
    <t>170760</t>
  </si>
  <si>
    <t>MOMMOX 0,05 MG/DÁVKU</t>
  </si>
  <si>
    <t>153253</t>
  </si>
  <si>
    <t>153259</t>
  </si>
  <si>
    <t>MONTELAR 5 MG</t>
  </si>
  <si>
    <t>153265</t>
  </si>
  <si>
    <t>MONTELAR 10 MG</t>
  </si>
  <si>
    <t>147006</t>
  </si>
  <si>
    <t>MONTELUKAST ACTAVIS 5 MG</t>
  </si>
  <si>
    <t>POR TBL MND 100X5MG</t>
  </si>
  <si>
    <t>20255</t>
  </si>
  <si>
    <t>ORM SOL SLG 3X10ML</t>
  </si>
  <si>
    <t>92744</t>
  </si>
  <si>
    <t>BUVENTOL EASYHALER 100 MCG/DOSE</t>
  </si>
  <si>
    <t>INH PLV DOS 200DÁVEK</t>
  </si>
  <si>
    <t>180098</t>
  </si>
  <si>
    <t>180097</t>
  </si>
  <si>
    <t>INH PLV 3X60DÁV</t>
  </si>
  <si>
    <t>169604</t>
  </si>
  <si>
    <t>INHALÁTOR KOMPRESOROVÝ INNOSPIRE ESSENCE</t>
  </si>
  <si>
    <t>Beklometason</t>
  </si>
  <si>
    <t>58792</t>
  </si>
  <si>
    <t>ECOBEC 100 MCG</t>
  </si>
  <si>
    <t>178931</t>
  </si>
  <si>
    <t>179957</t>
  </si>
  <si>
    <t>DESLORATADIN MYLAN 5 MG</t>
  </si>
  <si>
    <t>58399</t>
  </si>
  <si>
    <t>FLIXOTIDE DISKUS 250</t>
  </si>
  <si>
    <t>INH PLV 60X250RG</t>
  </si>
  <si>
    <t>9310</t>
  </si>
  <si>
    <t>192209</t>
  </si>
  <si>
    <t>192211</t>
  </si>
  <si>
    <t>117463</t>
  </si>
  <si>
    <t>MONTELUKAST TEVA 4 MG, ŽVÝKACÍ TABLETA</t>
  </si>
  <si>
    <t>132628</t>
  </si>
  <si>
    <t>181797</t>
  </si>
  <si>
    <t>10730</t>
  </si>
  <si>
    <t>STALORAL</t>
  </si>
  <si>
    <t>ORM SOL SLG 4X10ML-IC</t>
  </si>
  <si>
    <t>10731</t>
  </si>
  <si>
    <t>ORM SOL SLG 2X10ML-IC</t>
  </si>
  <si>
    <t>187418</t>
  </si>
  <si>
    <t>Tropikamid</t>
  </si>
  <si>
    <t>109820</t>
  </si>
  <si>
    <t>Amidy</t>
  </si>
  <si>
    <t>MESOCAIN 1%</t>
  </si>
  <si>
    <t>INJ SOL 10X10ML 1%</t>
  </si>
  <si>
    <t>10382</t>
  </si>
  <si>
    <t>AZITROX 500</t>
  </si>
  <si>
    <t>155689</t>
  </si>
  <si>
    <t>15369</t>
  </si>
  <si>
    <t>INH SOL 6X2.5ML</t>
  </si>
  <si>
    <t>Imunoglobuliny, normální lidské, pro extravaskulární aplikac</t>
  </si>
  <si>
    <t>119925</t>
  </si>
  <si>
    <t>IGAMPLIA 160 MG/ML</t>
  </si>
  <si>
    <t>INJ SOL 1X2ML/320MG</t>
  </si>
  <si>
    <t>200306</t>
  </si>
  <si>
    <t>44307</t>
  </si>
  <si>
    <t>EUPHYLLIN CR N 300</t>
  </si>
  <si>
    <t>POR CPS PRO 50X300MG</t>
  </si>
  <si>
    <t>Pomůcky pro laryngectomované</t>
  </si>
  <si>
    <t>130101</t>
  </si>
  <si>
    <t>CÉVKY ODSÁVACÍ CH 10 BAL 300KS</t>
  </si>
  <si>
    <t>300KS K DUPV</t>
  </si>
  <si>
    <t>169208</t>
  </si>
  <si>
    <t>AMBROSAN 30 MG</t>
  </si>
  <si>
    <t>POR TBL NOB 100X30MG I</t>
  </si>
  <si>
    <t>160738</t>
  </si>
  <si>
    <t>AMBROSAN 15 MG</t>
  </si>
  <si>
    <t>POR TBL NOB 30X15MG</t>
  </si>
  <si>
    <t>45011</t>
  </si>
  <si>
    <t>POR TBL FLM 6X500MG</t>
  </si>
  <si>
    <t>53132</t>
  </si>
  <si>
    <t>Itrakonazol</t>
  </si>
  <si>
    <t>56067</t>
  </si>
  <si>
    <t>SPORANOX</t>
  </si>
  <si>
    <t>POR SOL 1X150ML</t>
  </si>
  <si>
    <t>184035</t>
  </si>
  <si>
    <t>122113</t>
  </si>
  <si>
    <t>POR CPS ETD 50X20MG</t>
  </si>
  <si>
    <t>30665</t>
  </si>
  <si>
    <t>ORTANOL 10 MG</t>
  </si>
  <si>
    <t>POR CPS ETD 98X10MG</t>
  </si>
  <si>
    <t>Organismy produkující kyselinu mléčnou</t>
  </si>
  <si>
    <t>10554</t>
  </si>
  <si>
    <t>LACIDOFIL</t>
  </si>
  <si>
    <t>POR CPS DUR 45</t>
  </si>
  <si>
    <t>33324</t>
  </si>
  <si>
    <t>NUTRIDRINK MULTI FIBRE S PŘÍCHUTÍ JAHODOVOU</t>
  </si>
  <si>
    <t>33335</t>
  </si>
  <si>
    <t>NUTRIDRINK MULTI FIBRE S PŘÍCHUTÍ BANÁNOVOU</t>
  </si>
  <si>
    <t>3423</t>
  </si>
  <si>
    <t>POR CPS MOL 30</t>
  </si>
  <si>
    <t>102571</t>
  </si>
  <si>
    <t>BRAMITOB</t>
  </si>
  <si>
    <t>INH SOL 56X300MG/4ML</t>
  </si>
  <si>
    <t>168397</t>
  </si>
  <si>
    <t>TOBI PODHALER 28 MG</t>
  </si>
  <si>
    <t>INH PLV CPS DUR 224X28MG+5INH</t>
  </si>
  <si>
    <t>17984</t>
  </si>
  <si>
    <t>TOBI 300 MG/5 ML NEBULISER SOLUTION</t>
  </si>
  <si>
    <t>INH SOL 56X300MG/5ML</t>
  </si>
  <si>
    <t>Tokoferol alfa (vitamin E)</t>
  </si>
  <si>
    <t>VITAMIN E 100-ZENTIVA</t>
  </si>
  <si>
    <t>130099</t>
  </si>
  <si>
    <t>CÉVKY ODSÁVACÍ CH 06 BAL 300KS</t>
  </si>
  <si>
    <t>130100</t>
  </si>
  <si>
    <t>CÉVKY ODSÁVACÍ CH 08 BAL 300KS</t>
  </si>
  <si>
    <t>140095</t>
  </si>
  <si>
    <t>INHALÁTOR KOMPRESOROVÝ PARI BOY COMPACT (TYP 052)</t>
  </si>
  <si>
    <t>83030</t>
  </si>
  <si>
    <t>POMŮCKA REHABILITAČNÍ RESPIRAČNÍ FLUTTER VRP 1</t>
  </si>
  <si>
    <t>POMŮCKA REHABILITAČNÍ</t>
  </si>
  <si>
    <t>83099</t>
  </si>
  <si>
    <t>XANAX SR 0,5 MG</t>
  </si>
  <si>
    <t>POR TBL PRO 30X0.5MG</t>
  </si>
  <si>
    <t>Naftidrofuryl</t>
  </si>
  <si>
    <t>POR TBL PRO 100X100MG</t>
  </si>
  <si>
    <t>94113</t>
  </si>
  <si>
    <t>WARFARIN ORION 3 MG</t>
  </si>
  <si>
    <t>POR TBL NOB 100X3MG</t>
  </si>
  <si>
    <t>Kompresivní punčochy a návleky</t>
  </si>
  <si>
    <t>45765</t>
  </si>
  <si>
    <t>PUNČOCHY KOMPRESNÍ STEHENNÍ II.K.T.</t>
  </si>
  <si>
    <t>MAXIS B /BRILANT/ A-G SAMODRŽÍCÍ S KRAJKOU</t>
  </si>
  <si>
    <t>5115</t>
  </si>
  <si>
    <t>PÁS BŘIŠNÍ VERBA 932 518 9</t>
  </si>
  <si>
    <t>OBDVOD TRUPU 75-85CM,VEL.2</t>
  </si>
  <si>
    <t>157119</t>
  </si>
  <si>
    <t>164886</t>
  </si>
  <si>
    <t>155941</t>
  </si>
  <si>
    <t>HERPESIN KRÉM</t>
  </si>
  <si>
    <t>DRM CRM 1X5GM 5%</t>
  </si>
  <si>
    <t>107868</t>
  </si>
  <si>
    <t>45325</t>
  </si>
  <si>
    <t>POR TBL NOB 50X30MG</t>
  </si>
  <si>
    <t>INJ SOL 5X2ML/15MG</t>
  </si>
  <si>
    <t>16309</t>
  </si>
  <si>
    <t>SANDIMMUN NEORAL 100 MG/ML</t>
  </si>
  <si>
    <t>85237</t>
  </si>
  <si>
    <t>POR CPS MOL 60X50MG</t>
  </si>
  <si>
    <t>Deferipron</t>
  </si>
  <si>
    <t>29317</t>
  </si>
  <si>
    <t>FERRIPROX 500 MG</t>
  </si>
  <si>
    <t>28826</t>
  </si>
  <si>
    <t>POR TBL DIS 10X2.5MG</t>
  </si>
  <si>
    <t>Diosmektit</t>
  </si>
  <si>
    <t>132663</t>
  </si>
  <si>
    <t>POR PLV SUS 30X3GM</t>
  </si>
  <si>
    <t>INJ SOL 10X0.4ML/4KU</t>
  </si>
  <si>
    <t>Imidazolové a triazolové deriváty, kombinace</t>
  </si>
  <si>
    <t>16896</t>
  </si>
  <si>
    <t>IMAZOL PLUS</t>
  </si>
  <si>
    <t>LIQ CHIR 1X120ML</t>
  </si>
  <si>
    <t>DRM SOL 1X120ML</t>
  </si>
  <si>
    <t>16592</t>
  </si>
  <si>
    <t>POR SIR 150ML</t>
  </si>
  <si>
    <t>16463</t>
  </si>
  <si>
    <t>EXCIPIAL KRÉM</t>
  </si>
  <si>
    <t>187267</t>
  </si>
  <si>
    <t>Ondansetron</t>
  </si>
  <si>
    <t>97776</t>
  </si>
  <si>
    <t>ZOFRAN ZYDIS 4 MG</t>
  </si>
  <si>
    <t>ORM TBL BUC 10X4MG</t>
  </si>
  <si>
    <t>Organo-heparinoid</t>
  </si>
  <si>
    <t>100305</t>
  </si>
  <si>
    <t>DRM GEL 1X100GM</t>
  </si>
  <si>
    <t>Prednisolon a antiseptika</t>
  </si>
  <si>
    <t>107885</t>
  </si>
  <si>
    <t>APO-SERTRAL 50</t>
  </si>
  <si>
    <t>POR CPS DUR 30X50MG</t>
  </si>
  <si>
    <t>187412</t>
  </si>
  <si>
    <t>164891</t>
  </si>
  <si>
    <t>192339</t>
  </si>
  <si>
    <t>WARFARIN PMCS 2 MG</t>
  </si>
  <si>
    <t>POR TBL NOB 50X2MG</t>
  </si>
  <si>
    <t>192340</t>
  </si>
  <si>
    <t>45763</t>
  </si>
  <si>
    <t>PUNČOCHY KOMPRESNÍ LÝTKOVÉ II.K.T.</t>
  </si>
  <si>
    <t>MAXIS B/BRILANT/ A-D</t>
  </si>
  <si>
    <t>19679</t>
  </si>
  <si>
    <t>GÁZA SKLÁDANÁ KOMPRESY NESTERILNÍ STERILUX ES</t>
  </si>
  <si>
    <t>5X5CM,8 VRSTEV,100KS</t>
  </si>
  <si>
    <t>80576</t>
  </si>
  <si>
    <t>NÁPLAST HYPOALERGENNÍ CURAPOR STERILNÍ</t>
  </si>
  <si>
    <t>5X7CM,SAMOLEPÍCÍ,S POLŠTÁŘKEM,1KS</t>
  </si>
  <si>
    <t>32954</t>
  </si>
  <si>
    <t>POR TBL NOB 20X100MG</t>
  </si>
  <si>
    <t>125288</t>
  </si>
  <si>
    <t>INJ SOL 50X0.6ML/6KU</t>
  </si>
  <si>
    <t>53798</t>
  </si>
  <si>
    <t>ESTROFEM 1 MG</t>
  </si>
  <si>
    <t>POR TBL FLM (3X28)X1MG</t>
  </si>
  <si>
    <t>53797</t>
  </si>
  <si>
    <t>POR TBL FLM 28X1MG</t>
  </si>
  <si>
    <t>Fenofibrát</t>
  </si>
  <si>
    <t>59505</t>
  </si>
  <si>
    <t>LIPANTHYL SUPRA 160 MG</t>
  </si>
  <si>
    <t>POR TBL FLM 90X160MG</t>
  </si>
  <si>
    <t>92435</t>
  </si>
  <si>
    <t>V-PENICILIN 0,8 MEGA BIOTIKA</t>
  </si>
  <si>
    <t>POR TBL NOB 30X800KU</t>
  </si>
  <si>
    <t>Komplex železa s isomaltosou a kyselina listová</t>
  </si>
  <si>
    <t>16593</t>
  </si>
  <si>
    <t>MALTOFER FOL TABLETY</t>
  </si>
  <si>
    <t>POR TBL MND 30</t>
  </si>
  <si>
    <t>163426</t>
  </si>
  <si>
    <t>ASPIRIN PROTECT 100</t>
  </si>
  <si>
    <t>POR TBL ENT 100X100MG</t>
  </si>
  <si>
    <t>71960</t>
  </si>
  <si>
    <t>POR TBL NOB 5X10X100MG</t>
  </si>
  <si>
    <t>53951</t>
  </si>
  <si>
    <t>ZOLOFT 100 MG</t>
  </si>
  <si>
    <t>POR TBL FLM 28X100MG</t>
  </si>
  <si>
    <t>4178</t>
  </si>
  <si>
    <t>TRIAMCINOLON E LÉČIVA</t>
  </si>
  <si>
    <t>DRM UNG 1X20GM</t>
  </si>
  <si>
    <t>174121</t>
  </si>
  <si>
    <t>CALCIUM 1000 MG / VITAMIN D3 880 IU HERMES ŽVÝKACÍ TABLETY</t>
  </si>
  <si>
    <t>192342</t>
  </si>
  <si>
    <t>Meloxikam</t>
  </si>
  <si>
    <t>112562</t>
  </si>
  <si>
    <t>RECOXA 15</t>
  </si>
  <si>
    <t>POR TBL NOB 60X15MG</t>
  </si>
  <si>
    <t>Aktivní uhlí</t>
  </si>
  <si>
    <t>2613</t>
  </si>
  <si>
    <t>CARBOSORB</t>
  </si>
  <si>
    <t>POR TBL NOB 20X320MG</t>
  </si>
  <si>
    <t>Desogestrel a ethinylestradiol</t>
  </si>
  <si>
    <t>142494</t>
  </si>
  <si>
    <t>MARVELON</t>
  </si>
  <si>
    <t>POR TBL NOB 3X21</t>
  </si>
  <si>
    <t>2945</t>
  </si>
  <si>
    <t>Digoxin</t>
  </si>
  <si>
    <t>83318</t>
  </si>
  <si>
    <t>DIGOXIN 0,125 LÉČIVA</t>
  </si>
  <si>
    <t>POR TBL NOB 30X0.125MG</t>
  </si>
  <si>
    <t>56802</t>
  </si>
  <si>
    <t>FURORESE 40</t>
  </si>
  <si>
    <t>999999</t>
  </si>
  <si>
    <t>72812</t>
  </si>
  <si>
    <t>ANOPYRIN 30 MG</t>
  </si>
  <si>
    <t>Lerkanidipin</t>
  </si>
  <si>
    <t>169620</t>
  </si>
  <si>
    <t>KAPIDIN 10 MG</t>
  </si>
  <si>
    <t>114059</t>
  </si>
  <si>
    <t>POR TBL FLM 30X12.5MG</t>
  </si>
  <si>
    <t>58037</t>
  </si>
  <si>
    <t>POR TBL PRO 30X50MG</t>
  </si>
  <si>
    <t>58038</t>
  </si>
  <si>
    <t>POR TBL PRO 100X50MG</t>
  </si>
  <si>
    <t>Propafenon</t>
  </si>
  <si>
    <t>53535</t>
  </si>
  <si>
    <t>PROPAFENON AL 150</t>
  </si>
  <si>
    <t>56972</t>
  </si>
  <si>
    <t>POR TBL NOB 20X1.25MG</t>
  </si>
  <si>
    <t>Sildenafil</t>
  </si>
  <si>
    <t>160207</t>
  </si>
  <si>
    <t>SILDENAFIL ACCORD 50 MG</t>
  </si>
  <si>
    <t>POR TBL FLM 4X50MG</t>
  </si>
  <si>
    <t>Spironolakton</t>
  </si>
  <si>
    <t>3550</t>
  </si>
  <si>
    <t>VEROSPIRON</t>
  </si>
  <si>
    <t>*1010</t>
  </si>
  <si>
    <t>125052</t>
  </si>
  <si>
    <t>APO-AMLO 10</t>
  </si>
  <si>
    <t>162942</t>
  </si>
  <si>
    <t>ORCAL NEO 10 MG</t>
  </si>
  <si>
    <t>Lansoprazol</t>
  </si>
  <si>
    <t>17122</t>
  </si>
  <si>
    <t>LANZUL 30 MG</t>
  </si>
  <si>
    <t>POR CPS DUR 56X30MG</t>
  </si>
  <si>
    <t>49941</t>
  </si>
  <si>
    <t>BETALOC ZOK 100 MG</t>
  </si>
  <si>
    <t>58042</t>
  </si>
  <si>
    <t>BETALOC ZOK 200 MG</t>
  </si>
  <si>
    <t>POR TBL PRO 100X200MG</t>
  </si>
  <si>
    <t>191015</t>
  </si>
  <si>
    <t>191030</t>
  </si>
  <si>
    <t>POR TBL NOB 98X5MG</t>
  </si>
  <si>
    <t>56983</t>
  </si>
  <si>
    <t>191016</t>
  </si>
  <si>
    <t>POR TBL NOB 98X2.5MG</t>
  </si>
  <si>
    <t>164998</t>
  </si>
  <si>
    <t>199647</t>
  </si>
  <si>
    <t>199645</t>
  </si>
  <si>
    <t>Fluocinolon-acetonid</t>
  </si>
  <si>
    <t>3388</t>
  </si>
  <si>
    <t>FLUCINAR</t>
  </si>
  <si>
    <t>DRM UNG 1X15GM 0.025%</t>
  </si>
  <si>
    <t>Flutrimazol</t>
  </si>
  <si>
    <t>53905</t>
  </si>
  <si>
    <t>MICETAL</t>
  </si>
  <si>
    <t>DRM SPR SOL 1X30ML/300MG</t>
  </si>
  <si>
    <t>INJ SOL 5X1ML/10MG</t>
  </si>
  <si>
    <t>69727</t>
  </si>
  <si>
    <t>INF CNC SOL 1X200ML</t>
  </si>
  <si>
    <t>Chlorid vápenatý</t>
  </si>
  <si>
    <t>162392</t>
  </si>
  <si>
    <t>CALCIUM CHLORATUM TEVA</t>
  </si>
  <si>
    <t>Kyanokobalamin</t>
  </si>
  <si>
    <t>VITAMIN B12 LÉČIVA 300 MCG</t>
  </si>
  <si>
    <t>INJ SOL 5X1ML/300RG</t>
  </si>
  <si>
    <t>643</t>
  </si>
  <si>
    <t>VITAMIN B12 LÉČIVA 1000 MCG</t>
  </si>
  <si>
    <t>INJ SOL 5X1ML/1000RG</t>
  </si>
  <si>
    <t>151854</t>
  </si>
  <si>
    <t>VOLNOSTIN</t>
  </si>
  <si>
    <t>119539</t>
  </si>
  <si>
    <t>PENTASA SACHET 2 G</t>
  </si>
  <si>
    <t>POR GRA PRO 60X2G</t>
  </si>
  <si>
    <t>140082</t>
  </si>
  <si>
    <t>RCT SUP 30X1GM</t>
  </si>
  <si>
    <t>169721</t>
  </si>
  <si>
    <t>ASACOL 400</t>
  </si>
  <si>
    <t>POR TBL ENT 100X400MG</t>
  </si>
  <si>
    <t>46615</t>
  </si>
  <si>
    <t>POR TBL ENT 30X500MG</t>
  </si>
  <si>
    <t>83674</t>
  </si>
  <si>
    <t>POR TBL RET 600X500MG</t>
  </si>
  <si>
    <t>157122</t>
  </si>
  <si>
    <t>POR TBL NOB 10X10MG</t>
  </si>
  <si>
    <t>115317</t>
  </si>
  <si>
    <t>POR CPS ETD 28X20MG HDPE</t>
  </si>
  <si>
    <t>119513</t>
  </si>
  <si>
    <t>LOSEPRAZOL 20 MG</t>
  </si>
  <si>
    <t>POR CPS ETD 98X20MG</t>
  </si>
  <si>
    <t>201173</t>
  </si>
  <si>
    <t>ONPRELEN 10</t>
  </si>
  <si>
    <t>POR CPS DUR 28X10MG</t>
  </si>
  <si>
    <t>Oxymetazolin</t>
  </si>
  <si>
    <t>119686</t>
  </si>
  <si>
    <t>NASIVIN 0,01%</t>
  </si>
  <si>
    <t>NAS GTT SOL 1X5ML</t>
  </si>
  <si>
    <t>33056</t>
  </si>
  <si>
    <t>FRESUBIN ORIGINAL NEUTRAL</t>
  </si>
  <si>
    <t>33058</t>
  </si>
  <si>
    <t>POR SOL 8X1000ML</t>
  </si>
  <si>
    <t>33059</t>
  </si>
  <si>
    <t>POR SOL 12X500ML</t>
  </si>
  <si>
    <t>33530</t>
  </si>
  <si>
    <t>NUTRISON MULTI FIBRE</t>
  </si>
  <si>
    <t>33531</t>
  </si>
  <si>
    <t>NUTRISON ENERGY MULTI FIBRE</t>
  </si>
  <si>
    <t>33688</t>
  </si>
  <si>
    <t>ISOSOURCE STANDARD FIBRE NEUTRÁLNÍ</t>
  </si>
  <si>
    <t>POR SOL 9X1000ML</t>
  </si>
  <si>
    <t>33419</t>
  </si>
  <si>
    <t>NUTRIDRINK COMPACT S PŘÍCHUTÍ BANÁNOVOU</t>
  </si>
  <si>
    <t>33747</t>
  </si>
  <si>
    <t>ALFAMINO 1X400GM</t>
  </si>
  <si>
    <t>POR PLV SOL</t>
  </si>
  <si>
    <t>33768</t>
  </si>
  <si>
    <t>NUTRINIDRINK PRO DĚTI S VLÁKNINOU - BANÁNOVÁ PŘÍCHUŤ</t>
  </si>
  <si>
    <t>33677</t>
  </si>
  <si>
    <t>POR SOL 1X1500ML</t>
  </si>
  <si>
    <t>33422</t>
  </si>
  <si>
    <t>NUTRISON ADVANCED DIASON LOW ENERGY</t>
  </si>
  <si>
    <t>33461</t>
  </si>
  <si>
    <t>MODULEN IBD 1X400 G</t>
  </si>
  <si>
    <t>33836</t>
  </si>
  <si>
    <t>FORTINI PRO DĚTI S VLÁKNINOU - NEUTRAL</t>
  </si>
  <si>
    <t>POR CPS MOL 20</t>
  </si>
  <si>
    <t>Síran železnatý a kyselina listová</t>
  </si>
  <si>
    <t>92160</t>
  </si>
  <si>
    <t>TARDYFERON-FOL</t>
  </si>
  <si>
    <t>POR TBL RET 30</t>
  </si>
  <si>
    <t>92195</t>
  </si>
  <si>
    <t>POR TBL RET 100</t>
  </si>
  <si>
    <t>Thiamin (vitamin B1)</t>
  </si>
  <si>
    <t>THIAMIN LÉČIVA</t>
  </si>
  <si>
    <t>POR TBL NOB 20X50MG</t>
  </si>
  <si>
    <t>Vitamin A a D v kombinaci</t>
  </si>
  <si>
    <t>348</t>
  </si>
  <si>
    <t>VITAMIN AD-SLOVAKOFARMA</t>
  </si>
  <si>
    <t>1401013</t>
  </si>
  <si>
    <t>32819</t>
  </si>
  <si>
    <t>IMURAN</t>
  </si>
  <si>
    <t>INJ PLV SOL 1X50MG</t>
  </si>
  <si>
    <t>162810</t>
  </si>
  <si>
    <t>POR PLV SOL 100X10GM</t>
  </si>
  <si>
    <t>140079</t>
  </si>
  <si>
    <t>RCT SUP 10X1GM</t>
  </si>
  <si>
    <t>15533</t>
  </si>
  <si>
    <t>14815</t>
  </si>
  <si>
    <t>33064</t>
  </si>
  <si>
    <t>FRESUBIN ORIGINAL S VANILKOVOU PŘÍCHUTÍ</t>
  </si>
  <si>
    <t>33065</t>
  </si>
  <si>
    <t>33527</t>
  </si>
  <si>
    <t>33707</t>
  </si>
  <si>
    <t>ISOSOURCE ENERGY FIBRE NEUTRÁLNÍ</t>
  </si>
  <si>
    <t>33054</t>
  </si>
  <si>
    <t>POR SOL 15X500ML</t>
  </si>
  <si>
    <t>Další osteosyntetický materiál</t>
  </si>
  <si>
    <t>1005</t>
  </si>
  <si>
    <t>1004</t>
  </si>
  <si>
    <t>93127</t>
  </si>
  <si>
    <t>RCT SUP 10</t>
  </si>
  <si>
    <t>47719</t>
  </si>
  <si>
    <t>Hydrochlorothiazid a kalium šetřící diuretika</t>
  </si>
  <si>
    <t>94804</t>
  </si>
  <si>
    <t>MODURETIC</t>
  </si>
  <si>
    <t>42548</t>
  </si>
  <si>
    <t>POR SIR 1X1000ML</t>
  </si>
  <si>
    <t>58828</t>
  </si>
  <si>
    <t>POR PLV SOL 1X50(SÁČ.)</t>
  </si>
  <si>
    <t>184034</t>
  </si>
  <si>
    <t>140080</t>
  </si>
  <si>
    <t>RCT SUP 15X1GM</t>
  </si>
  <si>
    <t>176343</t>
  </si>
  <si>
    <t>POR TBL RET 10X500MG</t>
  </si>
  <si>
    <t>119512</t>
  </si>
  <si>
    <t>POR CPS ETD 56X20MG</t>
  </si>
  <si>
    <t>14449</t>
  </si>
  <si>
    <t>OMEPRAZOL 20 GALMED</t>
  </si>
  <si>
    <t>POR CPS DUR 56X20MG</t>
  </si>
  <si>
    <t>70933</t>
  </si>
  <si>
    <t>ORTANOL 20 MG</t>
  </si>
  <si>
    <t>47085</t>
  </si>
  <si>
    <t>POR TBL PRO 100X400MG</t>
  </si>
  <si>
    <t>191949</t>
  </si>
  <si>
    <t>POR TBL RET 14 I</t>
  </si>
  <si>
    <t>Alfakalcidol</t>
  </si>
  <si>
    <t>14329</t>
  </si>
  <si>
    <t>ALPHA D3 0.25 MCG</t>
  </si>
  <si>
    <t>14330</t>
  </si>
  <si>
    <t>POR CPS MOL 100X0.25RG</t>
  </si>
  <si>
    <t>125064</t>
  </si>
  <si>
    <t>18565</t>
  </si>
  <si>
    <t>POR LYO 10X120RG</t>
  </si>
  <si>
    <t>1629</t>
  </si>
  <si>
    <t>DALACIN T KOŽNÍ ROZTOK</t>
  </si>
  <si>
    <t>DRM SOL 1X30ML</t>
  </si>
  <si>
    <t>41671</t>
  </si>
  <si>
    <t>ALENDRONATE-TEVA 70 MG</t>
  </si>
  <si>
    <t>POR TBL NOB 12X70MG</t>
  </si>
  <si>
    <t>104949</t>
  </si>
  <si>
    <t>POR TBL FLM 50X50MG</t>
  </si>
  <si>
    <t>104950</t>
  </si>
  <si>
    <t>POR TBL FLM 98X50MG</t>
  </si>
  <si>
    <t>107176</t>
  </si>
  <si>
    <t>POR TBL FLM 98X25MG</t>
  </si>
  <si>
    <t>114067</t>
  </si>
  <si>
    <t>169133</t>
  </si>
  <si>
    <t>POR TBL FLM 84X25MG</t>
  </si>
  <si>
    <t>23955</t>
  </si>
  <si>
    <t>16405</t>
  </si>
  <si>
    <t>PIRAMIL 1,25 MG</t>
  </si>
  <si>
    <t>51632</t>
  </si>
  <si>
    <t>RAMIPRIL ACTAVIS 2,5 MG</t>
  </si>
  <si>
    <t>56979</t>
  </si>
  <si>
    <t>18278</t>
  </si>
  <si>
    <t>191646</t>
  </si>
  <si>
    <t>POR CPS DUR 100X1X1MG</t>
  </si>
  <si>
    <t>Terazosin</t>
  </si>
  <si>
    <t>44312</t>
  </si>
  <si>
    <t>KORNAM 5 MG</t>
  </si>
  <si>
    <t>120484</t>
  </si>
  <si>
    <t>UROFLOW 2 MG</t>
  </si>
  <si>
    <t>62322</t>
  </si>
  <si>
    <t>MAXI-KALZ 500</t>
  </si>
  <si>
    <t>POR TBL EFF 20X500MG</t>
  </si>
  <si>
    <t>Hydrogenuhličitan sodný</t>
  </si>
  <si>
    <t>ARDEAELYTOSOL CONC. NA.HYDR.CARB.8,4%</t>
  </si>
  <si>
    <t>*1013</t>
  </si>
  <si>
    <t>9999910</t>
  </si>
  <si>
    <t>140691</t>
  </si>
  <si>
    <t>KATÉTR LUBR. ACTREEN GLYS SET S INTEGROVANÝM SÁČKE</t>
  </si>
  <si>
    <t>TIEMANN, STERIL., IHNED K POUŽITÍ, ANTIREFLUX. CHLOPEŇ,CH08-16, D.45 CM, 30KS</t>
  </si>
  <si>
    <t>18564</t>
  </si>
  <si>
    <t>POR LYO 100X60RG</t>
  </si>
  <si>
    <t>Enalapril a diuretika</t>
  </si>
  <si>
    <t>66506</t>
  </si>
  <si>
    <t>ENAP-H</t>
  </si>
  <si>
    <t>Indometacin</t>
  </si>
  <si>
    <t>93723</t>
  </si>
  <si>
    <t>INDOMETACIN 50 BERLIN-CHEMIE</t>
  </si>
  <si>
    <t>RCT SUP 10X50MG</t>
  </si>
  <si>
    <t>76657</t>
  </si>
  <si>
    <t>INJ SOL 10X2ML/100MG</t>
  </si>
  <si>
    <t>Lactobacillus fermentum</t>
  </si>
  <si>
    <t>50116</t>
  </si>
  <si>
    <t>GYNOFLOR</t>
  </si>
  <si>
    <t>VAG TBL 2X6=12</t>
  </si>
  <si>
    <t>13886</t>
  </si>
  <si>
    <t>Prostředky pro inkontinenci,kondomy urinál.,sběrné sáčky urinál.</t>
  </si>
  <si>
    <t>87165</t>
  </si>
  <si>
    <t>SÁČEK URINÁLNÍ SU 20 V2</t>
  </si>
  <si>
    <t>2000ML,DOLNÍ VÝPUST-T,1KS</t>
  </si>
  <si>
    <t>66363</t>
  </si>
  <si>
    <t>POR SIR 1X60ML</t>
  </si>
  <si>
    <t>Levodopa a inhibitor dekarboxylázy</t>
  </si>
  <si>
    <t>14955</t>
  </si>
  <si>
    <t>MADOPAR HBS</t>
  </si>
  <si>
    <t>POR CPS RDR 30X125MG</t>
  </si>
  <si>
    <t>DRM CRM 1X2GM 5%</t>
  </si>
  <si>
    <t>Antitusika a expektorancia</t>
  </si>
  <si>
    <t>115364</t>
  </si>
  <si>
    <t>STOPTUSSIN SIRUP</t>
  </si>
  <si>
    <t>Disulfiram</t>
  </si>
  <si>
    <t>128705</t>
  </si>
  <si>
    <t>ANTABUS</t>
  </si>
  <si>
    <t>POR TBL EFF 50X400MG</t>
  </si>
  <si>
    <t>Thiethylperazin</t>
  </si>
  <si>
    <t>9844</t>
  </si>
  <si>
    <t>POR TBL OBD 50X6.5MG</t>
  </si>
  <si>
    <t>28827</t>
  </si>
  <si>
    <t>POR TBL DIS 12X2.5MG</t>
  </si>
  <si>
    <t>66360</t>
  </si>
  <si>
    <t>OSPEN 1500</t>
  </si>
  <si>
    <t>POR TBL FLM 12X1500KU</t>
  </si>
  <si>
    <t>107230</t>
  </si>
  <si>
    <t>66359</t>
  </si>
  <si>
    <t>POR TBL FLM 12X1000KU</t>
  </si>
  <si>
    <t>10268</t>
  </si>
  <si>
    <t>LINOLA-FETT ÖLBAD</t>
  </si>
  <si>
    <t>DRM BAL 1X400ML</t>
  </si>
  <si>
    <t>89996</t>
  </si>
  <si>
    <t>DRM BAL 1X200ML</t>
  </si>
  <si>
    <t>40416</t>
  </si>
  <si>
    <t>MINERVA</t>
  </si>
  <si>
    <t>122308</t>
  </si>
  <si>
    <t>VERMOX PERORÁLNÍ SUSPENZE</t>
  </si>
  <si>
    <t>59672</t>
  </si>
  <si>
    <t>TRALGIT SR 100</t>
  </si>
  <si>
    <t>28824</t>
  </si>
  <si>
    <t>POR TBL DIS 5X2.5MG</t>
  </si>
  <si>
    <t>59768</t>
  </si>
  <si>
    <t>RELPAX 80 MG</t>
  </si>
  <si>
    <t>POR TBL FLM 2X80MG-ACL</t>
  </si>
  <si>
    <t>199669</t>
  </si>
  <si>
    <t>BISOPROLOL PMCS 2,5 MG</t>
  </si>
  <si>
    <t>Telmisartan a amlodipin</t>
  </si>
  <si>
    <t>167863</t>
  </si>
  <si>
    <t>TWYNSTA 80 MG/10 MG</t>
  </si>
  <si>
    <t>POR TBL NOB 98</t>
  </si>
  <si>
    <t>66035</t>
  </si>
  <si>
    <t>POR CPS DUR 70X100MG</t>
  </si>
  <si>
    <t>45998</t>
  </si>
  <si>
    <t>POR TBL FLM 30X1500KU</t>
  </si>
  <si>
    <t>48260</t>
  </si>
  <si>
    <t>PLV ADS 1X2GM</t>
  </si>
  <si>
    <t>62050</t>
  </si>
  <si>
    <t>DUOMOX 500</t>
  </si>
  <si>
    <t>POR TBL SUS 20X500MG</t>
  </si>
  <si>
    <t>Betamethason a antibiotika</t>
  </si>
  <si>
    <t>83973</t>
  </si>
  <si>
    <t>FUCICORT</t>
  </si>
  <si>
    <t>Gentamicin</t>
  </si>
  <si>
    <t>51664</t>
  </si>
  <si>
    <t>GENTAMICIN WZF POLFA 0.3%</t>
  </si>
  <si>
    <t>RCT SUP 6X6.5MG</t>
  </si>
  <si>
    <t>Gestoden a ethinylestradiol</t>
  </si>
  <si>
    <t>192769</t>
  </si>
  <si>
    <t>SUNYA</t>
  </si>
  <si>
    <t>155864</t>
  </si>
  <si>
    <t>SUMAMED FORTE SIRUP</t>
  </si>
  <si>
    <t>POR PLV SUS 1X30ML</t>
  </si>
  <si>
    <t>83212</t>
  </si>
  <si>
    <t>LOCOID CRELO 0,1%</t>
  </si>
  <si>
    <t>DRM EML 1X30GM</t>
  </si>
  <si>
    <t>47028</t>
  </si>
  <si>
    <t>URT GEL 1X20GM/200MG</t>
  </si>
  <si>
    <t>Fusidová kyselina</t>
  </si>
  <si>
    <t>88740</t>
  </si>
  <si>
    <t>FUCITHALMIC</t>
  </si>
  <si>
    <t>OPH GTT SUS 1X5GM/50MG</t>
  </si>
  <si>
    <t>58491</t>
  </si>
  <si>
    <t>FROMILID 125MG/5ML</t>
  </si>
  <si>
    <t>122997</t>
  </si>
  <si>
    <t>19750</t>
  </si>
  <si>
    <t>DUOMOX 750</t>
  </si>
  <si>
    <t>POR TBL SUS 14X750MG</t>
  </si>
  <si>
    <t>62052</t>
  </si>
  <si>
    <t>DUOMOX 1000</t>
  </si>
  <si>
    <t>POR TBL SUS 20X1000MG</t>
  </si>
  <si>
    <t>62051</t>
  </si>
  <si>
    <t>POR TBL SUS 20X750MG</t>
  </si>
  <si>
    <t>Analgetika a anestetika, kombinace</t>
  </si>
  <si>
    <t>107143</t>
  </si>
  <si>
    <t>OTIPAX</t>
  </si>
  <si>
    <t>AUR GTT SOL 1X16GM</t>
  </si>
  <si>
    <t>Bilastin</t>
  </si>
  <si>
    <t>148675</t>
  </si>
  <si>
    <t>XADOS 20 MG TABLETY</t>
  </si>
  <si>
    <t>POR TBL NOB 50X20MG</t>
  </si>
  <si>
    <t>18547</t>
  </si>
  <si>
    <t>XORIMAX 500 MG POTAHOVANÉ TABLETY</t>
  </si>
  <si>
    <t>18519</t>
  </si>
  <si>
    <t>XORIMAX 250 MG POTAHOVANÉ TABLETY</t>
  </si>
  <si>
    <t>18523</t>
  </si>
  <si>
    <t>18545</t>
  </si>
  <si>
    <t>POR TBL FLM 24X500MG</t>
  </si>
  <si>
    <t>18543</t>
  </si>
  <si>
    <t>26327</t>
  </si>
  <si>
    <t>185331</t>
  </si>
  <si>
    <t>202785</t>
  </si>
  <si>
    <t>VERAL 1% GEL</t>
  </si>
  <si>
    <t>DRM GEL 1X30GM I</t>
  </si>
  <si>
    <t>192836</t>
  </si>
  <si>
    <t>VERAL NEO 1% GEL</t>
  </si>
  <si>
    <t>DRM GEL 1X50GM I</t>
  </si>
  <si>
    <t>1881</t>
  </si>
  <si>
    <t>POR TBL FLM 21X1MU</t>
  </si>
  <si>
    <t>POR TBL FLM 12X500KU</t>
  </si>
  <si>
    <t>9307</t>
  </si>
  <si>
    <t>LOCOID 0,1% LOTION</t>
  </si>
  <si>
    <t>11063</t>
  </si>
  <si>
    <t>IBALGIN 600</t>
  </si>
  <si>
    <t>POR TBL FLM 30X600MG</t>
  </si>
  <si>
    <t>Jiná léčiva k terapii onemocnění žlučových cest</t>
  </si>
  <si>
    <t>699</t>
  </si>
  <si>
    <t>CHOLAGOL</t>
  </si>
  <si>
    <t>Kanamycin</t>
  </si>
  <si>
    <t>163346</t>
  </si>
  <si>
    <t>KANAMYCIN-POS</t>
  </si>
  <si>
    <t>OPH GTT SOL 1X5ML/25MG</t>
  </si>
  <si>
    <t>53190</t>
  </si>
  <si>
    <t>POR TBL RET 14X500MG</t>
  </si>
  <si>
    <t>32548</t>
  </si>
  <si>
    <t>POR TBL RET 20X500MG-DOUBLE BL</t>
  </si>
  <si>
    <t>202905</t>
  </si>
  <si>
    <t>203300</t>
  </si>
  <si>
    <t>13361</t>
  </si>
  <si>
    <t>POR TBL NOB 100X0.02MG</t>
  </si>
  <si>
    <t>13359</t>
  </si>
  <si>
    <t>POR TBL NOB 20X0.02MG</t>
  </si>
  <si>
    <t>DRM CRM 1X15GM 2%</t>
  </si>
  <si>
    <t>42953</t>
  </si>
  <si>
    <t>POR TBL FLM 28X5MG</t>
  </si>
  <si>
    <t>191998</t>
  </si>
  <si>
    <t>CLARITINE</t>
  </si>
  <si>
    <t>184038</t>
  </si>
  <si>
    <t>Mefenoxalon</t>
  </si>
  <si>
    <t>85656</t>
  </si>
  <si>
    <t>DORSIFLEX 200 MG</t>
  </si>
  <si>
    <t>POR TBL NOB 30X200MG</t>
  </si>
  <si>
    <t>17185</t>
  </si>
  <si>
    <t>NIMESIL</t>
  </si>
  <si>
    <t>POR GRA SUS 9X100MG</t>
  </si>
  <si>
    <t>3837</t>
  </si>
  <si>
    <t>POR TBL NOB 10X500MG</t>
  </si>
  <si>
    <t>191950</t>
  </si>
  <si>
    <t>POR TBL RET 7 I</t>
  </si>
  <si>
    <t>91083</t>
  </si>
  <si>
    <t>SALBUTAMOL WZF POLFA 2 MG</t>
  </si>
  <si>
    <t>Síran hořečnatý</t>
  </si>
  <si>
    <t>MAGNESIUM SULFURICUM BIOTIKA 10%</t>
  </si>
  <si>
    <t>INJ SOL 5X10ML 10%</t>
  </si>
  <si>
    <t>176780</t>
  </si>
  <si>
    <t>Acetylcystein</t>
  </si>
  <si>
    <t>13203</t>
  </si>
  <si>
    <t>ACC SIRUP</t>
  </si>
  <si>
    <t>POR PLV SIR 75ML/1.5GM</t>
  </si>
  <si>
    <t>16032</t>
  </si>
  <si>
    <t>VOLTAREN RAPID 50 MG TABLETY</t>
  </si>
  <si>
    <t>POR TBL OBD 10X50MG</t>
  </si>
  <si>
    <t>POR PLV SUS 1X10</t>
  </si>
  <si>
    <t>Dropropizin</t>
  </si>
  <si>
    <t>14723</t>
  </si>
  <si>
    <t>DITUSTAT</t>
  </si>
  <si>
    <t>NUROFEN PRO DĚTI ČÍPKY 125 MG</t>
  </si>
  <si>
    <t>RCT SUP 10X125 MG</t>
  </si>
  <si>
    <t>Nifuroxazid</t>
  </si>
  <si>
    <t>46405</t>
  </si>
  <si>
    <t>ERCEFURYL 200 MG CPS.</t>
  </si>
  <si>
    <t>POR CPS DUR 14X200MG</t>
  </si>
  <si>
    <t>Saccharomyces Boulardii</t>
  </si>
  <si>
    <t>10502</t>
  </si>
  <si>
    <t>ENTEROL</t>
  </si>
  <si>
    <t>POR CPS DUR 10X250MG</t>
  </si>
  <si>
    <t>10504</t>
  </si>
  <si>
    <t>POR PLV SUS 10X250MG</t>
  </si>
  <si>
    <t>162083</t>
  </si>
  <si>
    <t>Silikony</t>
  </si>
  <si>
    <t>ESPUMISAN KAPKY 100 MG/ML</t>
  </si>
  <si>
    <t>POR GTT EML 1X30ML</t>
  </si>
  <si>
    <t>Xylometazolin</t>
  </si>
  <si>
    <t>OLYNTH 0,05%</t>
  </si>
  <si>
    <t>FROMILID 500</t>
  </si>
  <si>
    <t>Všeobecná ambulance</t>
  </si>
  <si>
    <t>Diabetologické centrum-pediatrická část</t>
  </si>
  <si>
    <t>Standardní lůžková péče</t>
  </si>
  <si>
    <t>Ambulance neurologická</t>
  </si>
  <si>
    <t>Ambulance dětské alergologie a imunolog</t>
  </si>
  <si>
    <t>Ambulance dětské pneumonologie</t>
  </si>
  <si>
    <t>Ambulance dětské hematoonkologie</t>
  </si>
  <si>
    <t>Ambulance dětské kardiologie</t>
  </si>
  <si>
    <t>Ambulance dětské gastroenterologie</t>
  </si>
  <si>
    <t>Ambulance nefrologická</t>
  </si>
  <si>
    <t>Příjmová ambulance</t>
  </si>
  <si>
    <t>Dětská urologická endoskopie</t>
  </si>
  <si>
    <t>ambulance-LSPP pro děti a dorost</t>
  </si>
  <si>
    <t>JIP</t>
  </si>
  <si>
    <t>Preskripce a záchyt receptů a poukazů - orientační přehled</t>
  </si>
  <si>
    <t>Přehled plnění pozitivního listu (PL) - 
   preskripce léčivých přípravků dle objemu Kč mimo PL</t>
  </si>
  <si>
    <t>H01AC01 - Somatropin</t>
  </si>
  <si>
    <t>R03DC03 - Montelukast</t>
  </si>
  <si>
    <t>N03AX14 - Levetiracetam</t>
  </si>
  <si>
    <t>L04AA06 - Mykofenolová kyselina</t>
  </si>
  <si>
    <t>C02AC05 - Moxonidin</t>
  </si>
  <si>
    <t>C08CA01 - Amlodipin</t>
  </si>
  <si>
    <t>M05BA04 - Kyselina alendronová</t>
  </si>
  <si>
    <t>J01AA02 - Doxycyklin</t>
  </si>
  <si>
    <t>N06AX11 - Mirtazapin</t>
  </si>
  <si>
    <t>C03EA01 - Hydrochlorothiazid a kalium šetřící diuretika</t>
  </si>
  <si>
    <t>R03CC02 - Salbutamol</t>
  </si>
  <si>
    <t>A02BC03 - Lansoprazol</t>
  </si>
  <si>
    <t>N06AB03 - Fluoxetin</t>
  </si>
  <si>
    <t>N03AX09 - Lamotrigin</t>
  </si>
  <si>
    <t>C10AA05 - Atorvastatin</t>
  </si>
  <si>
    <t>N02CC01 - Sumatriptan</t>
  </si>
  <si>
    <t>A04AA01 - Ondansetron</t>
  </si>
  <si>
    <t>M01AC06 - Meloxikam</t>
  </si>
  <si>
    <t>G04BD07 - Tolterodin</t>
  </si>
  <si>
    <t>R06AX13 - Loratadin</t>
  </si>
  <si>
    <t>C10AA07 - Rosuvastatin</t>
  </si>
  <si>
    <t>C10AB05 - Fenofibrát</t>
  </si>
  <si>
    <t>N03AX16 - Pregabalin</t>
  </si>
  <si>
    <t>N06AB04 - Citalopram</t>
  </si>
  <si>
    <t>C01BC03 - Propafenon</t>
  </si>
  <si>
    <t>C09BA06 - Chinapril a diuretika</t>
  </si>
  <si>
    <t>L02BA01 - Tamoxifen</t>
  </si>
  <si>
    <t>R06AX17 - Ketotifen</t>
  </si>
  <si>
    <t>J05AB11 - Valaciklovir</t>
  </si>
  <si>
    <t>A02BA02 - Ranitidin</t>
  </si>
  <si>
    <t>N03AX14</t>
  </si>
  <si>
    <t>H01AC01</t>
  </si>
  <si>
    <t>J01AA02</t>
  </si>
  <si>
    <t>L02BA01</t>
  </si>
  <si>
    <t>M05BA04</t>
  </si>
  <si>
    <t>R03CC02</t>
  </si>
  <si>
    <t>A02BA02</t>
  </si>
  <si>
    <t>C08CA01</t>
  </si>
  <si>
    <t>G04BD07</t>
  </si>
  <si>
    <t>L04AA06</t>
  </si>
  <si>
    <t>R03DC03</t>
  </si>
  <si>
    <t>R06AX13</t>
  </si>
  <si>
    <t>R06AX17</t>
  </si>
  <si>
    <t>J05AB11</t>
  </si>
  <si>
    <t>N02CC01</t>
  </si>
  <si>
    <t>N03AX09</t>
  </si>
  <si>
    <t>N03AX16</t>
  </si>
  <si>
    <t>N06AB03</t>
  </si>
  <si>
    <t>A02BC03</t>
  </si>
  <si>
    <t>C01BC03</t>
  </si>
  <si>
    <t>C02AC05</t>
  </si>
  <si>
    <t>N06AB04</t>
  </si>
  <si>
    <t>A04AA01</t>
  </si>
  <si>
    <t>C10AB05</t>
  </si>
  <si>
    <t>M01AC06</t>
  </si>
  <si>
    <t>C10AA05</t>
  </si>
  <si>
    <t>C09BA06</t>
  </si>
  <si>
    <t>C03EA01</t>
  </si>
  <si>
    <t>C10AA07</t>
  </si>
  <si>
    <t>N06AX11</t>
  </si>
  <si>
    <t>Přehled plnění PL - Preskripce léčivých přípravků - orientační přehled</t>
  </si>
  <si>
    <t>50115021     diagnostika laboratorní-skl.ZPr(sk.Z_501)</t>
  </si>
  <si>
    <t>50115080     ostatní ZPr - staplery, extraktory (sk.Z_523)</t>
  </si>
  <si>
    <t>ZA006</t>
  </si>
  <si>
    <t>Obinadlo pruban č.  8 427308</t>
  </si>
  <si>
    <t>ZA329</t>
  </si>
  <si>
    <t>Obinadlo fixa crep   6 cm x 4 m 1323100102</t>
  </si>
  <si>
    <t>ZA421</t>
  </si>
  <si>
    <t>Obinadlo elastické idealtex 10 cm x 5 m 931062</t>
  </si>
  <si>
    <t>ZA439</t>
  </si>
  <si>
    <t>Obinadlo pruban č.  6 427306</t>
  </si>
  <si>
    <t>ZA446</t>
  </si>
  <si>
    <t>Vata buničitá přířezy 20 x 30 cm 1230200129</t>
  </si>
  <si>
    <t>ZA450</t>
  </si>
  <si>
    <t>Náplast omniplast hospital 1,25 cm x 9,1 m 9004520</t>
  </si>
  <si>
    <t>ZA451</t>
  </si>
  <si>
    <t>Náplast omniplast 5 cm x 9,2 m 9004540 (900429)</t>
  </si>
  <si>
    <t>ZA467</t>
  </si>
  <si>
    <t>Tyčinka vatová nesterilní 15 cm 9679369</t>
  </si>
  <si>
    <t>ZA518</t>
  </si>
  <si>
    <t>Kompresa NT 7,5 x 7,5 cm nesterilní 06102</t>
  </si>
  <si>
    <t>ZA539</t>
  </si>
  <si>
    <t>Kompresa NT 10 x 10 cm nesterilní 06103</t>
  </si>
  <si>
    <t>ZA593</t>
  </si>
  <si>
    <t>Tampon stáčený sterilní 20 x 20 cm / 5 ks 28003</t>
  </si>
  <si>
    <t>ZC100</t>
  </si>
  <si>
    <t>Vata buničitá dělená 2 role / 500 ks 40 x 50 mm 1230200310</t>
  </si>
  <si>
    <t>ZD103</t>
  </si>
  <si>
    <t>Náplast omniplast   2,5 cm x 9,2 m 9004530</t>
  </si>
  <si>
    <t>ZD111</t>
  </si>
  <si>
    <t>Náplast omnifix E 5 cm x 10 m 9006493</t>
  </si>
  <si>
    <t>ZH011</t>
  </si>
  <si>
    <t>Náplast micropore 1,25 cm x 9,14 m bal. á 24 ks 1530-0</t>
  </si>
  <si>
    <t>ZH012</t>
  </si>
  <si>
    <t>Náplast micropore 2,50 cm x 5,00 m 840W</t>
  </si>
  <si>
    <t>ZI558</t>
  </si>
  <si>
    <t>Náplast curapor   7 x   5 cm 22 120 ( náhrada za cosmopor )</t>
  </si>
  <si>
    <t>ZL684</t>
  </si>
  <si>
    <t>Náplast santiband standard poinjekční jednotl. baleno 19 mm x 72 mm 652</t>
  </si>
  <si>
    <t>ZL996</t>
  </si>
  <si>
    <t>Obinadlo hyrofilní sterilní  8 cm x 5 m  004310182</t>
  </si>
  <si>
    <t>ZL662</t>
  </si>
  <si>
    <t>Krytí mastný tyl pharmatull   5 x   5 cm bal. á 10 ks P-Tull5050</t>
  </si>
  <si>
    <t>ZA399</t>
  </si>
  <si>
    <t>Kapilára 230 ul UH 105175</t>
  </si>
  <si>
    <t>ZA727</t>
  </si>
  <si>
    <t>Kontejner 30 ml sterilní 331690251750</t>
  </si>
  <si>
    <t>ZA728</t>
  </si>
  <si>
    <t>Lopatka lékařská nesterilní 1320100655</t>
  </si>
  <si>
    <t>ZA737</t>
  </si>
  <si>
    <t>Filtr mini spike modrý 4550234</t>
  </si>
  <si>
    <t>ZA743</t>
  </si>
  <si>
    <t>Zkumavka odběrová 0,5 ml tapval fialová 11170</t>
  </si>
  <si>
    <t>ZA744</t>
  </si>
  <si>
    <t>Kanyla neoflon 24G žlutá BDC391350</t>
  </si>
  <si>
    <t>ZA746</t>
  </si>
  <si>
    <t>Stříkačka injekční 3-dílná 1 ml L Omnifix Solo tuberculin 9161406V</t>
  </si>
  <si>
    <t>ZA762</t>
  </si>
  <si>
    <t>Pohár na moč 100 ml UH 712252</t>
  </si>
  <si>
    <t>ZA775</t>
  </si>
  <si>
    <t>Sáček močový lepicí dětský pro novoroz. 744988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</si>
  <si>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</si>
  <si>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</si>
  <si>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</si>
  <si>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</si>
  <si>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</si>
  <si>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</si>
  <si>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</si>
  <si>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</si>
  <si>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</si>
  <si>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140-160 ml vyplachovací JNP1543 MED114408</t>
  </si>
  <si>
    <t>ZA831</t>
  </si>
  <si>
    <t>Rourka rektální CH20 délka 40 cm 19-20.100</t>
  </si>
  <si>
    <t>ZA888</t>
  </si>
  <si>
    <t>Zkumavka odběrová s gelem tapval bílá 19860</t>
  </si>
  <si>
    <t>ZB006</t>
  </si>
  <si>
    <t>Teploměr digitální thermoval basic 9250391</t>
  </si>
  <si>
    <t>ZB075</t>
  </si>
  <si>
    <t>Hadička kyslíková 2 m s koncovkami H-103007</t>
  </si>
  <si>
    <t>ZB103</t>
  </si>
  <si>
    <t>Láhev k odsávačce flovac 2l hadice 1,8 m 000-036-021</t>
  </si>
  <si>
    <t>ZB108</t>
  </si>
  <si>
    <t>Kanyla optiva W 24G/19 mm žlutá M-1124</t>
  </si>
  <si>
    <t>ZB199</t>
  </si>
  <si>
    <t>Kanyla neoflon 26G fialová BDC391349</t>
  </si>
  <si>
    <t>ZB239</t>
  </si>
  <si>
    <t>Spojka pacientská Superset 15F 3535000/W</t>
  </si>
  <si>
    <t>ZB249</t>
  </si>
  <si>
    <t>Sáček močový s křížovou výpustí sterilní 2000 ml ZAR-TNU201601</t>
  </si>
  <si>
    <t>ZB336</t>
  </si>
  <si>
    <t>Zkumavka odběrová 1 ml tapval modrá bal. á 50 ks 13060</t>
  </si>
  <si>
    <t>ZB360</t>
  </si>
  <si>
    <t>Rourka rektální CH12 délka 12 cm sterilní bal. á 20 ks 646699</t>
  </si>
  <si>
    <t>ZB439</t>
  </si>
  <si>
    <t>Odstraňovač náplastí Convacare, á 100 ks, 37443</t>
  </si>
  <si>
    <t>ZB708</t>
  </si>
  <si>
    <t>Katetr močový foley silikon CH6 23.000.14.206</t>
  </si>
  <si>
    <t>ZB724</t>
  </si>
  <si>
    <t>Kapilára sedimentační kalibrovaná 727111</t>
  </si>
  <si>
    <t>ZB750</t>
  </si>
  <si>
    <t>Hadice vrapovaná metráž á 50 m 1574000/W</t>
  </si>
  <si>
    <t>ZB754</t>
  </si>
  <si>
    <t>Zkumavka černá 2 ml 454073</t>
  </si>
  <si>
    <t>ZB755</t>
  </si>
  <si>
    <t>Zkumavka 1 ml K3 edta fialová 454034</t>
  </si>
  <si>
    <t>ZB756</t>
  </si>
  <si>
    <t>Zkumavka 3 ml K3 edta fialová 454086</t>
  </si>
  <si>
    <t>ZB761</t>
  </si>
  <si>
    <t>Zkumavka červená 4 ml 454092</t>
  </si>
  <si>
    <t>ZB776</t>
  </si>
  <si>
    <t>Zkumavka zelená 3 ml 454082</t>
  </si>
  <si>
    <t>ZB777</t>
  </si>
  <si>
    <t>Zkumavka červená 4 ml gel 454071</t>
  </si>
  <si>
    <t>ZB949</t>
  </si>
  <si>
    <t>Pinzeta UH sterilní HAR999565</t>
  </si>
  <si>
    <t>ZC769</t>
  </si>
  <si>
    <t>Hadička spojovací HS 1,8 x 450LL 606301</t>
  </si>
  <si>
    <t>ZC863</t>
  </si>
  <si>
    <t>Hadička spojovací HS 1,8 x 1800LL 606304</t>
  </si>
  <si>
    <t>ZD020</t>
  </si>
  <si>
    <t>Rourka rektální CH14 délka 12 cm sterilní bal. á 20 ks 646700</t>
  </si>
  <si>
    <t>ZD903</t>
  </si>
  <si>
    <t>Kontejner+lopatka 30 ml nesterilní 331690251330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</si>
  <si>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</si>
  <si>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</si>
  <si>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</si>
  <si>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</si>
  <si>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</si>
  <si>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</si>
  <si>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ZF778</t>
  </si>
  <si>
    <t>Válec odměrný 500 ml 632432151343</t>
  </si>
  <si>
    <t>ZG515</t>
  </si>
  <si>
    <t>Zkumavka močová vacuette 10,5 ml bal. á 50 ks 331980455007</t>
  </si>
  <si>
    <t>Zkumavka močová vacuette 10,5 ml bal. á 50 ks 455007</t>
  </si>
  <si>
    <t>ZG963</t>
  </si>
  <si>
    <t>Brýle kyslíkové americký typ upevnění svorkou kojenecké H-103026</t>
  </si>
  <si>
    <t>ZH491</t>
  </si>
  <si>
    <t>Stříkačka injekční 3-dílná 50 - 60 ml LL MRG00711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</si>
  <si>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</si>
  <si>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</si>
  <si>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</si>
  <si>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</si>
  <si>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</si>
  <si>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</si>
  <si>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ZI683</t>
  </si>
  <si>
    <t>Drátek míchací á 500 ks 110009</t>
  </si>
  <si>
    <t>ZJ526</t>
  </si>
  <si>
    <t>In uzávěr 39.000.00.212</t>
  </si>
  <si>
    <t>ZK798</t>
  </si>
  <si>
    <t xml:space="preserve">Zátka combi modrá 4495152 </t>
  </si>
  <si>
    <t>ZK974</t>
  </si>
  <si>
    <t>Cévka odsávací CH8 s přerušovačem sání P01192a</t>
  </si>
  <si>
    <t>ZL105</t>
  </si>
  <si>
    <t xml:space="preserve">Nástavec pro odběr moče ke zkumavce vacuete GREI450251DE </t>
  </si>
  <si>
    <t>Nástavec pro odběr moče ke zkumavce vacuete 450251</t>
  </si>
  <si>
    <t>ZB268</t>
  </si>
  <si>
    <t>Stojan sedimentační 836 072</t>
  </si>
  <si>
    <t>ZB850</t>
  </si>
  <si>
    <t>Nos umělý trach-vent bal. á 50 ks 41311U</t>
  </si>
  <si>
    <t>ZI034</t>
  </si>
  <si>
    <t>Sosák kulatý úzký silikonový 0,8 otvor 3004</t>
  </si>
  <si>
    <t>ZI269</t>
  </si>
  <si>
    <t>Brýle kyslíkové americký typ upevnění svorkou dětské H-103016</t>
  </si>
  <si>
    <t>ZK735</t>
  </si>
  <si>
    <t>Konektor bezjehlový caresite bal. á 200 ks dohodnutá cena 9,60 Kč 415122</t>
  </si>
  <si>
    <t>ZL781</t>
  </si>
  <si>
    <t>Konektor bezjehlový K-NECT 7 denní M79400845</t>
  </si>
  <si>
    <t>ZB364</t>
  </si>
  <si>
    <t>Nůžky obvazové P01120</t>
  </si>
  <si>
    <t>ZD069</t>
  </si>
  <si>
    <t>Pinzeta anatomická rovná 14,5 cm B397114920003</t>
  </si>
  <si>
    <t>ZB385</t>
  </si>
  <si>
    <t>Hadice silikon 6 x 10 mm á 25 m P00272</t>
  </si>
  <si>
    <t>ZB704</t>
  </si>
  <si>
    <t>Oxisenzor oxi-max I20 (3-20 kg) bal.á 24 ks MAX-I-I</t>
  </si>
  <si>
    <t>ZK653</t>
  </si>
  <si>
    <t xml:space="preserve">Aero chamber plus s maskou pro děti 1-5 let 10151958080  </t>
  </si>
  <si>
    <t>ZK652</t>
  </si>
  <si>
    <t>Aero chamber plus s maskou pro kojence 10152158010</t>
  </si>
  <si>
    <t>ZM314</t>
  </si>
  <si>
    <t>Vak jednorázový k odsávačce flovac 2l hadice 1,8 m 000-036-031</t>
  </si>
  <si>
    <t>ZM351</t>
  </si>
  <si>
    <t>Láhev kojenecká jednorázová 240 ml + dudlík s otvorem multipack bal. á 12 ks NCB2240V</t>
  </si>
  <si>
    <t>ZM352</t>
  </si>
  <si>
    <t>Láhev kojenecká jednorázová 130 ml + dudlík s otvorem multipack bal. á 16 ks NCB2130V</t>
  </si>
  <si>
    <t>ZM345</t>
  </si>
  <si>
    <t>Láhev kojenecká jednorázová 130 ml + dudlík s otvorem jednotlivě balená bal. á 100 ks NCB2130A</t>
  </si>
  <si>
    <t>ZM344</t>
  </si>
  <si>
    <t>Láhev kojenecká jednorázová 240 ml + dudlík s otvorem jednotlivě balená bal. á 50 ks NCB2240A</t>
  </si>
  <si>
    <t>ZK644</t>
  </si>
  <si>
    <t>Sosák latexový kulatý na kojenecké láhve 3001</t>
  </si>
  <si>
    <t>ZI359</t>
  </si>
  <si>
    <t>Válec odměrný 100 ml třída přesnosti  B 632432351230</t>
  </si>
  <si>
    <t>ZA715</t>
  </si>
  <si>
    <t>Set infuzní intrafix 4062957</t>
  </si>
  <si>
    <t>Set infuzní intrafix primeline classic 150 cm 4062957</t>
  </si>
  <si>
    <t>ZE079</t>
  </si>
  <si>
    <t>Set transfúzní non PVC s odvzdušněním a bakteriálním filtrem ZAR-I-TS</t>
  </si>
  <si>
    <t>ZA832</t>
  </si>
  <si>
    <t>Jehla injekční 0,9 x   40 mm žlutá 4657519</t>
  </si>
  <si>
    <t>ZA834</t>
  </si>
  <si>
    <t>Jehla injekční 0,7 x   40 mm černá 4660021</t>
  </si>
  <si>
    <t>ZA999</t>
  </si>
  <si>
    <t>Jehla injekční 0,5 x   16 mm oranžová 4657853</t>
  </si>
  <si>
    <t>ZB556</t>
  </si>
  <si>
    <t>Jehla injekční 1,2 x   40 mm růžová 4665120</t>
  </si>
  <si>
    <t>ZI758</t>
  </si>
  <si>
    <t>Rukavice vinyl bez p. M á 100 ks EFEKTVR03</t>
  </si>
  <si>
    <t>ZK473</t>
  </si>
  <si>
    <t>Rukavice operační latexové s pudrem ansell medigrip plus vel. 6,0 302922</t>
  </si>
  <si>
    <t>ZK475</t>
  </si>
  <si>
    <t>Rukavice operační latexové s pudrem ansell medigrip plus vel. 7,0 302924 (302764)</t>
  </si>
  <si>
    <t>ZK476</t>
  </si>
  <si>
    <t>Rukavice operační latexové s pudrem ansell medigrip plus vel. 7,5 302925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</si>
  <si>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</si>
  <si>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</si>
  <si>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</si>
  <si>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</si>
  <si>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</si>
  <si>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</si>
  <si>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</si>
  <si>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</si>
  <si>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ZM291</t>
  </si>
  <si>
    <t>Rukavice nitril sempercare bez p. S bal. á 200 ks 30 802</t>
  </si>
  <si>
    <t>ZM293</t>
  </si>
  <si>
    <t>Rukavice nitril sempercare bez p. L bal. á 200 ks 30 804</t>
  </si>
  <si>
    <t>DG383</t>
  </si>
  <si>
    <t>Bactec PEDS</t>
  </si>
  <si>
    <t>DG395</t>
  </si>
  <si>
    <t>Diagnostická souprava ABO set monoklonální na 30</t>
  </si>
  <si>
    <t>ZA324</t>
  </si>
  <si>
    <t>Náplast tegaderm 10,0 cm x 12,0 cm bal. á 50 ks 1626W</t>
  </si>
  <si>
    <t>ZA337</t>
  </si>
  <si>
    <t>Náplast softpore 1,25 cm x 9,15 m bal. á 24 ks 1320103111</t>
  </si>
  <si>
    <t>ZA464</t>
  </si>
  <si>
    <t>Kompresa NT 10 x 10 cm / 2 ks sterilní 26520</t>
  </si>
  <si>
    <t>ZA478</t>
  </si>
  <si>
    <t>Krytí actisorb plus 10,5 x 10,5 cm bal. á 10 ks SYSMAP105_1/5</t>
  </si>
  <si>
    <t>ZA497</t>
  </si>
  <si>
    <t>Krytí bactigras   5 x   5 cm bal. á 50 ks 7456</t>
  </si>
  <si>
    <t>ZA544</t>
  </si>
  <si>
    <t>Krytí inadine nepřilnavé 5,0 x 5,0 cm 1/10 SYS01481EE</t>
  </si>
  <si>
    <t>ZA547</t>
  </si>
  <si>
    <t>Krytí inadine nepřilnavé 9,5 x 9,5 cm 1/10 SYS01512EE</t>
  </si>
  <si>
    <t>ZA570</t>
  </si>
  <si>
    <t>Náplast tegaderm 4,4 cm x 4,4 cm bal. á 100 ks 1622W</t>
  </si>
  <si>
    <t>ZB084</t>
  </si>
  <si>
    <t>Náplast transpore 2,50 cm x 9,14 m 1527-1</t>
  </si>
  <si>
    <t>ZB404</t>
  </si>
  <si>
    <t>Náplast cosmos 8 cm x 1m 5403353</t>
  </si>
  <si>
    <t>ZC702</t>
  </si>
  <si>
    <t>Náplast tegaderm 6,0 cm x 7,0 cm bal. á 100 ks 1624W</t>
  </si>
  <si>
    <t>ZC725</t>
  </si>
  <si>
    <t>Obvaz ortho-pad 15 cm x 3 m 1320105005</t>
  </si>
  <si>
    <t>ZC854</t>
  </si>
  <si>
    <t xml:space="preserve">Kompresa NT 7,5 x 7,5 cm / 2 ks sterilní 26510 </t>
  </si>
  <si>
    <t>ZC885</t>
  </si>
  <si>
    <t>Náplast omnifix E 10 cm x 10 m 900650</t>
  </si>
  <si>
    <t>ZD740</t>
  </si>
  <si>
    <t>Kompresa gáza 7,5 x 7,5 cm / 5 ks sterilní 1325019265</t>
  </si>
  <si>
    <t>ZE090</t>
  </si>
  <si>
    <t>Krytí sterilní VECA-C bal. á 50 ks BED:392020</t>
  </si>
  <si>
    <t>ZF352</t>
  </si>
  <si>
    <t>Náplast transpore bílá 2,50 cm x 9,14 m bal. á 12 ks 1534-1</t>
  </si>
  <si>
    <t>ZI600</t>
  </si>
  <si>
    <t>Náplast curapor 10 x 15 cm 22122 ( náhrada za cosmopor )</t>
  </si>
  <si>
    <t>ZI977</t>
  </si>
  <si>
    <t>Kanystr s gelem V.A.C. 500 ml M6275063</t>
  </si>
  <si>
    <t>ZJ730</t>
  </si>
  <si>
    <t>Krytí granuflex extra thin 10 x 10 cm á 5 ks 187954</t>
  </si>
  <si>
    <t>ZL410</t>
  </si>
  <si>
    <t>Hemagel 100 g A2681147</t>
  </si>
  <si>
    <t>ZL789</t>
  </si>
  <si>
    <t>Obvaz sterilní hotový č. 2 A4091360</t>
  </si>
  <si>
    <t>ZL790</t>
  </si>
  <si>
    <t>Obvaz sterilní hotový č. 3 A4101144</t>
  </si>
  <si>
    <t>ZE396</t>
  </si>
  <si>
    <t>Krytí mastný tyl grassolind 7,5 x 10 cm bal. á 10 ks 499313</t>
  </si>
  <si>
    <t>ZC334</t>
  </si>
  <si>
    <t>Krytí mastný tyl s vaselinou 5 x  5 cm 0300</t>
  </si>
  <si>
    <t>ZA414</t>
  </si>
  <si>
    <t>Obinadlo idealast-haft 8 cm x 10 m 9311150</t>
  </si>
  <si>
    <t>ZA493</t>
  </si>
  <si>
    <t>Obvaz hydrokoloidní suprasorb 5 x 10 cm H bal. á 10 ks 20410</t>
  </si>
  <si>
    <t>ZA210</t>
  </si>
  <si>
    <t>Cévka vyživovací CV-01 GAM646957</t>
  </si>
  <si>
    <t>ZA674</t>
  </si>
  <si>
    <t>Cévka CN-01 646959</t>
  </si>
  <si>
    <t>ZA812</t>
  </si>
  <si>
    <t>Uzávěr do katetrů 4435001</t>
  </si>
  <si>
    <t>ZA883</t>
  </si>
  <si>
    <t>Rourka rektální CH18 délka 40 cm 19-18.100</t>
  </si>
  <si>
    <t>ZA967</t>
  </si>
  <si>
    <t>Flocare set 800 pump pro enter.vaky-569886  A4323102</t>
  </si>
  <si>
    <t>ZB117</t>
  </si>
  <si>
    <t>Lanceta haemolance modrá, á 150 ks, DIS7575</t>
  </si>
  <si>
    <t>ZB173</t>
  </si>
  <si>
    <t>Maska kyslíková s hadičkou a nosní svorkou dospělá H-103013</t>
  </si>
  <si>
    <t>ZB299</t>
  </si>
  <si>
    <t>Konektor bezjehlový s prodl.hadičkou, bal.á 50 ks, 4097154</t>
  </si>
  <si>
    <t>ZB501</t>
  </si>
  <si>
    <t>Přerušovač sání fingertip sterilní bal. á 100 ks 07.031.00.000</t>
  </si>
  <si>
    <t>ZB764</t>
  </si>
  <si>
    <t>Zkumavka zelená 4 ml 454051</t>
  </si>
  <si>
    <t>ZB770</t>
  </si>
  <si>
    <t>Držák jehly excentrický Holdex 450263</t>
  </si>
  <si>
    <t>ZB961</t>
  </si>
  <si>
    <t>Maska kyslíková s hadičkou a nosní svorkou dětská H-103012</t>
  </si>
  <si>
    <t>ZC498</t>
  </si>
  <si>
    <t>Držák močových sáčků UH 800800100</t>
  </si>
  <si>
    <t>ZD808</t>
  </si>
  <si>
    <t>Kanyla vasofix 22G modrá safety 4269098S-01</t>
  </si>
  <si>
    <t>ZE468</t>
  </si>
  <si>
    <t>Zkumavka modrá 1 ml 454320</t>
  </si>
  <si>
    <t>ZJ703</t>
  </si>
  <si>
    <t>Sonda žaludeční CH8 1200mm s RTG linkou bal. á 10 ks 412008</t>
  </si>
  <si>
    <t>ZK179</t>
  </si>
  <si>
    <t>Sonda žaludeční CH12 1200 mm s RTG linkou bal. á 10 ks 412012</t>
  </si>
  <si>
    <t>ZE560</t>
  </si>
  <si>
    <t>Sonda Freka PEG žaludeční universal CH20 7751531</t>
  </si>
  <si>
    <t>ZA753</t>
  </si>
  <si>
    <t>Sonda flocare PUR CH8/110 cm enlock 2778398</t>
  </si>
  <si>
    <t>ZB768</t>
  </si>
  <si>
    <t>Jehla vakuová 216/38 mm zelená 450076</t>
  </si>
  <si>
    <t>ZD669</t>
  </si>
  <si>
    <t>Rukavice nitratex ep M 700123</t>
  </si>
  <si>
    <t>DG211</t>
  </si>
  <si>
    <t>HEPTAPHAN, DIAG.PROUZKY 50 ks</t>
  </si>
  <si>
    <t>ZA315</t>
  </si>
  <si>
    <t>Kompresa NT   5 x  5 cm / 2 ks sterilní 26501</t>
  </si>
  <si>
    <t>ZA333</t>
  </si>
  <si>
    <t>Krytí aquacel Ag hydrofibre 10 x 10 cm á 10 ks 403708</t>
  </si>
  <si>
    <t>ZA447</t>
  </si>
  <si>
    <t>Vata obvazová 200 g nesterilní skládaná 1102352</t>
  </si>
  <si>
    <t>ZA463</t>
  </si>
  <si>
    <t>Kompresa NT 10 x 20 cm / 2 ks sterilní 26620</t>
  </si>
  <si>
    <t>ZA476</t>
  </si>
  <si>
    <t>Krytí mepilex border lite 10 x 10 cm bal. á 5 ks 281300-00</t>
  </si>
  <si>
    <t>ZA505</t>
  </si>
  <si>
    <t>Krytí mepore film 15 x 20 cm bal. á 10 ks 273000-02</t>
  </si>
  <si>
    <t>ZA540</t>
  </si>
  <si>
    <t>Náplast omnifix E 15 cm x 10 m 9006513</t>
  </si>
  <si>
    <t>ZA557</t>
  </si>
  <si>
    <t>Kompresa gáza sterilní 10 x 20 cm / 5 ks 26013</t>
  </si>
  <si>
    <t>ZA562</t>
  </si>
  <si>
    <t>Náplast cosmopor i. v. 6 x 8 cm 9008054</t>
  </si>
  <si>
    <t>ZD668</t>
  </si>
  <si>
    <t>Kompresa gáza 10 x 10 cm / 5 ks sterilní 1325019275</t>
  </si>
  <si>
    <t>ZE108</t>
  </si>
  <si>
    <t>Krytí mepilex lite 10 x 10 cm bal. á 10 ks 284100-01</t>
  </si>
  <si>
    <t>ZK405</t>
  </si>
  <si>
    <t>Krytí gelitaspon standard 80 x 50 mm x 10 mm bal. á 10 ks A2107861</t>
  </si>
  <si>
    <t>ZA328</t>
  </si>
  <si>
    <t>Krytí hydrosorb 10 x 10 cm sterilní bal. á 5 ks 900854</t>
  </si>
  <si>
    <t>ZD225</t>
  </si>
  <si>
    <t>Tampon sterilní stáčený 12 x 12 cm / 5 ks 0438</t>
  </si>
  <si>
    <t>ZA817</t>
  </si>
  <si>
    <t>Zkumavka PS 10 ml sterilní 400914</t>
  </si>
  <si>
    <t>ZA964</t>
  </si>
  <si>
    <t>Stříkačka janett 3-dílná 60 ml vyplachovací MRG564</t>
  </si>
  <si>
    <t>ZB231</t>
  </si>
  <si>
    <t>Pinzeta anatomická 14 cm P00894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</si>
  <si>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</si>
  <si>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</si>
  <si>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</si>
  <si>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</si>
  <si>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</si>
  <si>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</si>
  <si>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ZB763</t>
  </si>
  <si>
    <t>Zkumavka červená 9 ml 455092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</si>
  <si>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</si>
  <si>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</si>
  <si>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</si>
  <si>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</si>
  <si>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</si>
  <si>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</si>
  <si>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</si>
  <si>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</si>
  <si>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ZD801</t>
  </si>
  <si>
    <t>Fonendoskop jednostranný červený P00176</t>
  </si>
  <si>
    <t>ZI436</t>
  </si>
  <si>
    <t>Brýle kyslíkové americký typ upevnění svorkou SOFT H-103106</t>
  </si>
  <si>
    <t>ZK977</t>
  </si>
  <si>
    <t>Cévka odsávací CH14 s přerušovačem sání P01173a</t>
  </si>
  <si>
    <t>ZL249</t>
  </si>
  <si>
    <t>Hadice vrapovaná bal. á 50 m 038-01-228</t>
  </si>
  <si>
    <t>ZB922</t>
  </si>
  <si>
    <t>Sonda flocare PUR CH8/125 cm soft enlock 2806967</t>
  </si>
  <si>
    <t>ZB937</t>
  </si>
  <si>
    <t>Nůžky chirurgické rovné hrotnaté P00770</t>
  </si>
  <si>
    <t>ZJ356</t>
  </si>
  <si>
    <t>Sonda žaludeční CH10 1200 mm s RTG linkou bal. á 10 ks 412010</t>
  </si>
  <si>
    <t>ZL688</t>
  </si>
  <si>
    <t>Proužky Accu-Check Inform IIStrip 50 EU1 á 50 ks 05942861</t>
  </si>
  <si>
    <t>ZL689</t>
  </si>
  <si>
    <t>Roztok Accu-Check Performa Int´l Controls 1+2 level 04861736</t>
  </si>
  <si>
    <t>ZJ672</t>
  </si>
  <si>
    <t>Pohár na moč 250 ml UH GAMA204809</t>
  </si>
  <si>
    <t>ZA126</t>
  </si>
  <si>
    <t>Hepafix bílý 1,6 mm G16 (domluveno na ks) 4801164</t>
  </si>
  <si>
    <t>ZB781</t>
  </si>
  <si>
    <t>Jehla cytocan žlutá bal. á 25 ks 4439767</t>
  </si>
  <si>
    <t>ZI759</t>
  </si>
  <si>
    <t>Rukavice vinyl bez p. L á 100 ks EFEKTVR04</t>
  </si>
  <si>
    <t>Rukavice operační latexové s pudrem ansell medigrip plus vel. 7,5 302925 (302765)</t>
  </si>
  <si>
    <t>ZK477</t>
  </si>
  <si>
    <t>Rukavice operační latexové s pudrem ansell medigrip plus vel. 8,0 302926 (302766)</t>
  </si>
  <si>
    <t>ZB487</t>
  </si>
  <si>
    <t>Peán rovný Rochester 16 cm P00662</t>
  </si>
  <si>
    <t>ZB675</t>
  </si>
  <si>
    <t>Elektroda EKG dětská bal. á 120 ks 19.000.00.816</t>
  </si>
  <si>
    <t>ZB758</t>
  </si>
  <si>
    <t>Zkumavka 9 ml K3 edta NR 455036</t>
  </si>
  <si>
    <t>ZB780</t>
  </si>
  <si>
    <t>Kontejner 120 ml sterilní 331690250350</t>
  </si>
  <si>
    <t>ZD616</t>
  </si>
  <si>
    <t>Mediset pro močovou katetriz.+ aqua 4753881</t>
  </si>
  <si>
    <t>ZI682</t>
  </si>
  <si>
    <t>Zátka ke kapiláře á 500 ks 110235</t>
  </si>
  <si>
    <t>ZB494</t>
  </si>
  <si>
    <t>Kopíčko testovací Stallerpoint bal. á 1000 ks A4191624</t>
  </si>
  <si>
    <t>ZB533</t>
  </si>
  <si>
    <t>Zkumavka na kovy 6 ml 456080</t>
  </si>
  <si>
    <t>ZB921</t>
  </si>
  <si>
    <t>Nůžky oční rovné hrotnatotupé 11,5 cm 397113380150</t>
  </si>
  <si>
    <t>ZF516</t>
  </si>
  <si>
    <t>Senzor na měření glykemie á 4 ks MMT-7002D</t>
  </si>
  <si>
    <t>ZJ252</t>
  </si>
  <si>
    <t>Zkumavka 0,25 ml K3 edta 450476</t>
  </si>
  <si>
    <t>ZH687</t>
  </si>
  <si>
    <t>Filtr mikrobiologický Micro Gard pro spirometrii kulatý bal. á 100 ks pro 892385</t>
  </si>
  <si>
    <t>ZJ315</t>
  </si>
  <si>
    <t>Elektroda kalíšková dětská ušní 6 mm s připijovacím vodičem E5-6</t>
  </si>
  <si>
    <t>ZE826</t>
  </si>
  <si>
    <t>Senzor dexcom platium G4 bal.  á 4 ks STS-GL-006</t>
  </si>
  <si>
    <t>ZD228</t>
  </si>
  <si>
    <t>Ambuvak kompletní silikonový 51.500.00.301</t>
  </si>
  <si>
    <t>ZB513</t>
  </si>
  <si>
    <t>Fonendoskop dvoustranný standard P00903</t>
  </si>
  <si>
    <t>ZM315</t>
  </si>
  <si>
    <t>Vak jednorázový k odsávačce flovac 1l hadice 1,8 m 000-036-030</t>
  </si>
  <si>
    <t>ZB769</t>
  </si>
  <si>
    <t>Jehla vakuová 206/38 mm žlutá 450077</t>
  </si>
  <si>
    <t>ZJ594</t>
  </si>
  <si>
    <t>Rukavice nitril Sterling bez p., á 200 ks XS 13938</t>
  </si>
  <si>
    <t>DE411</t>
  </si>
  <si>
    <t>NycoCard CRP test, 48 test bez špiček</t>
  </si>
  <si>
    <t>DG548</t>
  </si>
  <si>
    <t>CURATEST F</t>
  </si>
  <si>
    <t>ZA530</t>
  </si>
  <si>
    <t>Vložky hygienické samu 7162212</t>
  </si>
  <si>
    <t>ZA589</t>
  </si>
  <si>
    <t>Tampon sterilní stáčený 30 x 30 cm / 5 ks karton á 1500 ks 28007</t>
  </si>
  <si>
    <t>ZA603</t>
  </si>
  <si>
    <t>Kompresa gáza 7,5 x 7,5 cm / 2 ks sterilní karton á 1000 ks 26005</t>
  </si>
  <si>
    <t>ZA617</t>
  </si>
  <si>
    <t>Tampon TC-OC k ošetření dutiny ústní á 250 ks 12240</t>
  </si>
  <si>
    <t>ZC550</t>
  </si>
  <si>
    <t>Krytí mepilex silikonový Ag 10 x 10 cm bal. á 5 ks 287110-00</t>
  </si>
  <si>
    <t>ZC857</t>
  </si>
  <si>
    <t>Krytí mastný tyl grassolind 10 x 20 cm bal. á 30 ks 4993368</t>
  </si>
  <si>
    <t>ZD104</t>
  </si>
  <si>
    <t>Náplast omniplast 10,0 cm x 10,0 m 9004472 (900535)</t>
  </si>
  <si>
    <t>ZI973</t>
  </si>
  <si>
    <t>Pěna malá  V.A.C M8275051</t>
  </si>
  <si>
    <t>ZK920</t>
  </si>
  <si>
    <t>Kanystr Info V.A.C. M8275063</t>
  </si>
  <si>
    <t>ZD229</t>
  </si>
  <si>
    <t>Krytí hydrosorb gel 15 g 7031320</t>
  </si>
  <si>
    <t>ZF042</t>
  </si>
  <si>
    <t>Krytí mastný tyl jelonet 10 x 10 cm á 10 ks 7404</t>
  </si>
  <si>
    <t>ZA707</t>
  </si>
  <si>
    <t>Katetr močový foley 12CH bal. á 12 ks 1125-02</t>
  </si>
  <si>
    <t>ZA729</t>
  </si>
  <si>
    <t>Tyčinka vatová ster. velká, 1 bal/200 ks 967952</t>
  </si>
  <si>
    <t>ZA763</t>
  </si>
  <si>
    <t>Pohár na moč 250 ml UH 712253</t>
  </si>
  <si>
    <t>Stříkačka janett 3-dílná 140-160 ml sterilní vyplachovací JNP1543 MED114408</t>
  </si>
  <si>
    <t>ZB351</t>
  </si>
  <si>
    <t>Miska petri UH pr. 60 mm á 20 ks 400927</t>
  </si>
  <si>
    <t>ZB453</t>
  </si>
  <si>
    <t>Lopatka dřevěná ústní sterilní bal. á 100 ks 4700096</t>
  </si>
  <si>
    <t>ZB488</t>
  </si>
  <si>
    <t>Sprej cavilon 28 ml bal. á 12 ks 3346E</t>
  </si>
  <si>
    <t>ZB765</t>
  </si>
  <si>
    <t>Zkumavka zelená 9 ml 455051</t>
  </si>
  <si>
    <t>ZC765</t>
  </si>
  <si>
    <t>Nůžky oční P00908</t>
  </si>
  <si>
    <t>ZD212</t>
  </si>
  <si>
    <t>Brýle kyslíkové pro dospělé 1161000/L</t>
  </si>
  <si>
    <t>ZD964</t>
  </si>
  <si>
    <t>Miska petri nedělená, 90 x 14 pH neutr. BOET04.031.2100</t>
  </si>
  <si>
    <t>ZH493</t>
  </si>
  <si>
    <t>Katetr močový foley CH16 180605-000160</t>
  </si>
  <si>
    <t>ZH816</t>
  </si>
  <si>
    <t>Katetr močový foley CH14 180605-000140</t>
  </si>
  <si>
    <t>ZK799</t>
  </si>
  <si>
    <t>Zátka combi červená 4495101</t>
  </si>
  <si>
    <t>ZK884</t>
  </si>
  <si>
    <t>Kohout trojcestný discofix modrý 4095111</t>
  </si>
  <si>
    <t>ZB258</t>
  </si>
  <si>
    <t>Injectomat line PE 200 cm 9004182</t>
  </si>
  <si>
    <t>ZB473</t>
  </si>
  <si>
    <t>Filtr antibakteriální Uni junior bal. á 50 ks M1003346</t>
  </si>
  <si>
    <t>ZG080</t>
  </si>
  <si>
    <t>Náplast tegaderm HP 6 cm x 7 cm bal. á 400 ks 9534HP</t>
  </si>
  <si>
    <t>ZB379</t>
  </si>
  <si>
    <t>Systém odsávací uzavřený TC CH16 wet pack 54 cm 22606-4</t>
  </si>
  <si>
    <t>ZC078</t>
  </si>
  <si>
    <t>Válec odměrný vysoký sklo 50 ml 710920</t>
  </si>
  <si>
    <t>ZC774</t>
  </si>
  <si>
    <t>Sklo podložní řezané, čiré 76 x 26 mm 635901000076</t>
  </si>
  <si>
    <t>ZC831</t>
  </si>
  <si>
    <t>Sklo podložní mat. okraj 2501</t>
  </si>
  <si>
    <t>ZI435</t>
  </si>
  <si>
    <t xml:space="preserve">Katetr 7.5F Port singl titanium detached silicon bílý 8 F Introducer H787SSDX14I0 </t>
  </si>
  <si>
    <t>ZA240</t>
  </si>
  <si>
    <t>Katetr broviak 1 lumen 6,6Fr x 90 cm 0600540CE</t>
  </si>
  <si>
    <t>ZF722</t>
  </si>
  <si>
    <t>Port titanový slim 6 Fr 0605550CE</t>
  </si>
  <si>
    <t>ZC649</t>
  </si>
  <si>
    <t>Katetr broviak 1 lumen 4,2Fr x 71 cm 0600520CE</t>
  </si>
  <si>
    <t>ZE508</t>
  </si>
  <si>
    <t>Set pro koniotomii Quicktrach  I 30-04-002-1</t>
  </si>
  <si>
    <t>ZA379</t>
  </si>
  <si>
    <t>Jehla pro odběr kostní dřeně BIP1610/50</t>
  </si>
  <si>
    <t>ZA833</t>
  </si>
  <si>
    <t>Jehla injekční 0,8 x   40 mm zelená 4657527</t>
  </si>
  <si>
    <t>ZB246</t>
  </si>
  <si>
    <t>Jehla atraumatická lumbální MDI 2290</t>
  </si>
  <si>
    <t>ZC634</t>
  </si>
  <si>
    <t>Jehla portacath dětská á 12 ks 22G 21-2737-24</t>
  </si>
  <si>
    <t>ZE185</t>
  </si>
  <si>
    <t>Jehla trepanobioptická 8G x 10 cm RBN-84</t>
  </si>
  <si>
    <t>ZB622</t>
  </si>
  <si>
    <t>Jehla pro odběr kostní dřeně BI BIP1810/050</t>
  </si>
  <si>
    <t>ZF431</t>
  </si>
  <si>
    <t>Rukavice operační gammex PF sensitive vel. 7,5 353195</t>
  </si>
  <si>
    <t>Rukavice operační latexové s pudrem ansell medigrip plus vel. 7,0 302924</t>
  </si>
  <si>
    <t>ZL072</t>
  </si>
  <si>
    <t>Rukavice operační gammex bez pudru PF EnLite vel. 7,0 353384</t>
  </si>
  <si>
    <t>804528</t>
  </si>
  <si>
    <t>-Roztok Lowyho 200 ml</t>
  </si>
  <si>
    <t>988647</t>
  </si>
  <si>
    <t>ROZTOK K VÝPLACHŮM ÚSTNí DUTINY CAPHOSOL, MAXIMÁLN AMPULE 15 ML X 60</t>
  </si>
  <si>
    <t>DA001</t>
  </si>
  <si>
    <t>PROUZKY DIAPHAN pro samotestování 50ks</t>
  </si>
  <si>
    <t>DG191</t>
  </si>
  <si>
    <t>UNIV.INDIK.PAPIRKY pH 0-12</t>
  </si>
  <si>
    <t>ZA339</t>
  </si>
  <si>
    <t>Obinadlo hydrofilní   8 cm x   5 m 13006</t>
  </si>
  <si>
    <t>ZA646</t>
  </si>
  <si>
    <t>Přířez steril. rolo. 12 x 120 cm/4 vr.á 2 ks, bal. 200 ks 1230116032</t>
  </si>
  <si>
    <t>ZC366</t>
  </si>
  <si>
    <t>Převodník tlakový PX260 bal. 150 cm 1 linka bal. á 20 ks T100209A</t>
  </si>
  <si>
    <t>ZB407</t>
  </si>
  <si>
    <t>Sonda gastrojejunální VANKEMMEL bal. á 5 ks LA6218</t>
  </si>
  <si>
    <t>ZA316</t>
  </si>
  <si>
    <t>Krytí mepitel 7,5 x 10 cm bal. á 10 ks 290710</t>
  </si>
  <si>
    <t>ZA429</t>
  </si>
  <si>
    <t>Obinadlo elastické idealtex   8 cm x 5 m 931061</t>
  </si>
  <si>
    <t>ZA454</t>
  </si>
  <si>
    <t>Kompresa AB 10 x 10 cm / 1 ks sterilní NT savá 1230114011</t>
  </si>
  <si>
    <t>ZA542</t>
  </si>
  <si>
    <t>Náplast wet pruf voduvzd. 1,25 cm x 9,14 m bal. á 24 ks K00-3063C</t>
  </si>
  <si>
    <t>ZA572</t>
  </si>
  <si>
    <t>Mediset pro přev.rány 4706321</t>
  </si>
  <si>
    <t>ZA574</t>
  </si>
  <si>
    <t>Tampon sterilní stáčený 30 x 30 cm / 3 ks karton á 300 ks 1230110415</t>
  </si>
  <si>
    <t>ZA575</t>
  </si>
  <si>
    <t>Mediset pro žilní katetrizaci-basic 4552732</t>
  </si>
  <si>
    <t>ZA604</t>
  </si>
  <si>
    <t>Tyčinka vatová sterilní á 1000 ks 5100/SG/CS</t>
  </si>
  <si>
    <t>ZD633</t>
  </si>
  <si>
    <t>Krytí mepilex border sacrum 18 x 18 cm bal. á 5 ks 282000-01</t>
  </si>
  <si>
    <t>ZD770</t>
  </si>
  <si>
    <t>Krytí tubifast 7,5 x 10 m 2438</t>
  </si>
  <si>
    <t>ZF076</t>
  </si>
  <si>
    <t>Tampon sterilní stáčený 19 x 20 cm / 3 ks 0444</t>
  </si>
  <si>
    <t>ZF746</t>
  </si>
  <si>
    <t>Hydrosorb 5 x 7,5 cm sterilní bal. á 5 ks 900853</t>
  </si>
  <si>
    <t>ZK759</t>
  </si>
  <si>
    <t>Náplast water resistant cosmos bal. á 20 ks (10+10) 5351233</t>
  </si>
  <si>
    <t>ZA470</t>
  </si>
  <si>
    <t>Krytí mepitel 10 x 18 cm bal. á 10 ks 291010-15</t>
  </si>
  <si>
    <t>ZA499</t>
  </si>
  <si>
    <t>Krytí allevyn-tracheostomické 9 x 9 cm bal. á 10 ks 66007640</t>
  </si>
  <si>
    <t>ZE486</t>
  </si>
  <si>
    <t>Krytí mepilex border lite 4 x 5 cm bal. á 10 ks 281000</t>
  </si>
  <si>
    <t>ZK646</t>
  </si>
  <si>
    <t>Náplast tegaderm CHG 8,5 cm x 11,5 cm na CŽK-antibakt. bal. á 25 ks 1657R</t>
  </si>
  <si>
    <t>ZL669</t>
  </si>
  <si>
    <t>Náplast tegaderm diamond 10 cm x 12 cm bal. á 50 ks 1686</t>
  </si>
  <si>
    <t>ZK087</t>
  </si>
  <si>
    <t>Krém cavilon ochranný bariérový á 28 g bal. á 12 ks 3391E</t>
  </si>
  <si>
    <t>ZA475</t>
  </si>
  <si>
    <t>Krytí mepilex 7,5 x 7,5 cm bal. á 5 ks 295200</t>
  </si>
  <si>
    <t>ZD634</t>
  </si>
  <si>
    <t>Krytí mepilex border sacrum 23 x 23 cm bal. á 5 ks 282400-01</t>
  </si>
  <si>
    <t>ZD054</t>
  </si>
  <si>
    <t>Gáza skládaná sterilní 8 x 17 cm / 2 ks 12 vrstev karton á 1000 ks 37016</t>
  </si>
  <si>
    <t>ZF424</t>
  </si>
  <si>
    <t>Krytí suprasorb X   5 x 5 cm bal. á 5 ks 20534</t>
  </si>
  <si>
    <t>ZA545</t>
  </si>
  <si>
    <t>Krytí hydrogel. NU-GEL s algin. 15 g bal. á 10 ks SYSMNG415EE</t>
  </si>
  <si>
    <t>ZC715</t>
  </si>
  <si>
    <t>Krytí suprasorb X   5 x 5 cm bal. á 5 ks 20540</t>
  </si>
  <si>
    <t>ZC574</t>
  </si>
  <si>
    <t>Krytí tenderwet 24 active 4 x 7cm bal. á 8 ks 6098271</t>
  </si>
  <si>
    <t>ZM325</t>
  </si>
  <si>
    <t>Roztok hyiodine na chronické rány á 22 g HYIODINE22</t>
  </si>
  <si>
    <t>ZA687</t>
  </si>
  <si>
    <t>Sáček močový curity s hod.diurézou 200 ml hadička 150 cm 6502</t>
  </si>
  <si>
    <t>ZA688</t>
  </si>
  <si>
    <t>Sáček močový curity s hod.diurézou 400 ml hadička 150 cm 8150</t>
  </si>
  <si>
    <t>Tyčinka vatová ster. velká, 1 bal/200 ks 9679520</t>
  </si>
  <si>
    <t>ZA733</t>
  </si>
  <si>
    <t>Mandren modrý 4215095</t>
  </si>
  <si>
    <t>ZA847</t>
  </si>
  <si>
    <t>Filtr H-V small kombinovaný čistý přímý bal. á 50 ks 19502</t>
  </si>
  <si>
    <t>ZB267</t>
  </si>
  <si>
    <t>Filtr kapalinový Hygrob. 355/5427</t>
  </si>
  <si>
    <t>ZB295</t>
  </si>
  <si>
    <t>Filtr iso-gard hepa čistý bal. á 20 ks 28012</t>
  </si>
  <si>
    <t>Konektor bezjehlový s prodl.hadičkou 4097154</t>
  </si>
  <si>
    <t>ZB575</t>
  </si>
  <si>
    <t>Katetr močový foley urologický 10CH bal. á 12 ks 2910-02</t>
  </si>
  <si>
    <t>ZB990</t>
  </si>
  <si>
    <t>Okruh k ventilaci Raphael bal.á 20 ks 353900</t>
  </si>
  <si>
    <t>Okruh k ventilační Raphael bal.á 20 ks 353900</t>
  </si>
  <si>
    <t>ZC177</t>
  </si>
  <si>
    <t>Systém odsávací uzavřený TC CH14 wet pack 54 cm / 72 h 2276-5</t>
  </si>
  <si>
    <t>ZC586</t>
  </si>
  <si>
    <t>Filtr H-V kompaktní kombinovaný sterilní přímý á 25 ks 19401</t>
  </si>
  <si>
    <t>ZC648</t>
  </si>
  <si>
    <t>Elektroda EKG s gelem ovál 51 x 33 mm pro dospělé H-108006</t>
  </si>
  <si>
    <t>ZC695</t>
  </si>
  <si>
    <t>Průbojník stiefel pr. 4 mm bal. á 10 ks I4 1004</t>
  </si>
  <si>
    <t>ZC738</t>
  </si>
  <si>
    <t>Husí krk Expandi-flex 22362</t>
  </si>
  <si>
    <t>ZD650</t>
  </si>
  <si>
    <t>Aquapak - sterilní voda  340 ml s adaptérem bal. á 20 ks 400340</t>
  </si>
  <si>
    <t>ZD780</t>
  </si>
  <si>
    <t>Válec odměrný vysoký s modrou graduací, PP, 1000 ml 1331850192566</t>
  </si>
  <si>
    <t>ZE368</t>
  </si>
  <si>
    <t>Elektroda EKG dětská 32 x 36 mm á 30 ks FSTC1</t>
  </si>
  <si>
    <t>ZE526</t>
  </si>
  <si>
    <t>Sada prachových filtrů 8414057</t>
  </si>
  <si>
    <t>ZF233</t>
  </si>
  <si>
    <t>Stříkačka injekční arteriální 3 ml line draw L/S bal. á 200 ks 4043E</t>
  </si>
  <si>
    <t>Válec odměrný vysoký sklo 500 ml 632432151343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</si>
  <si>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</si>
  <si>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</si>
  <si>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</si>
  <si>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</si>
  <si>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</si>
  <si>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</si>
  <si>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ZJ051</t>
  </si>
  <si>
    <t>Okruh jednorázový - set ventstar oxylog 3000 bal. á 5 ks 5703041</t>
  </si>
  <si>
    <t>ZK806</t>
  </si>
  <si>
    <t>Okruh ventilační jednorázový k ventilátoru babylog 8000IC 5068810</t>
  </si>
  <si>
    <t>ZK973</t>
  </si>
  <si>
    <t>Cévka odsávací CH6 s přerušovačem sání, á 50 ks, P01190a</t>
  </si>
  <si>
    <t>ZL174</t>
  </si>
  <si>
    <t>Systém odsávací uzavřený TS Comfortsoft CH 14 30 cm 72 hod. 02-011-05</t>
  </si>
  <si>
    <t>ZL334</t>
  </si>
  <si>
    <t>Systém odsávací uzavřený TS Comfortsoft CH 6 30 cm 72 hod. 02-011-01</t>
  </si>
  <si>
    <t>ZA698</t>
  </si>
  <si>
    <t>Elektroda EKG H124SG bal. á 500 ks 31.1245.21</t>
  </si>
  <si>
    <t>ZA923</t>
  </si>
  <si>
    <t>Lžíce laryngoskopická 2 bal. á 10 ks DS.3940.150.15</t>
  </si>
  <si>
    <t>ZB152</t>
  </si>
  <si>
    <t>Páska bepa clip vario dětský 15 cm s háčky á 20 ks NKS:200221</t>
  </si>
  <si>
    <t>ZB257</t>
  </si>
  <si>
    <t>Stříkačka injectomat spritze 50 ml 9000731</t>
  </si>
  <si>
    <t>Stříkačka injekční 3-dílná 50 ml injectomat spritze 9000731</t>
  </si>
  <si>
    <t>ZB377</t>
  </si>
  <si>
    <t>Systém odsávací uzavřený TC CH10 neo / pedi  40,5 cm 1910-5</t>
  </si>
  <si>
    <t>ZC761</t>
  </si>
  <si>
    <t>Kanyla TS 4,5 s manžetou 65P045</t>
  </si>
  <si>
    <t>ZC913</t>
  </si>
  <si>
    <t>Elektroda defibrilační pro děti 0-33/BS/ 0-15 kg quick combo 11996-000093</t>
  </si>
  <si>
    <t>ZH212</t>
  </si>
  <si>
    <t>Hadička prodlužovací sada bal. á 50 ks 4097145</t>
  </si>
  <si>
    <t>ZH273</t>
  </si>
  <si>
    <t>Pinzeta anatomická rovná jemná matovaná 14,5 cm 397114080101</t>
  </si>
  <si>
    <t>ZI496</t>
  </si>
  <si>
    <t xml:space="preserve">Elektroda QC pro dospělé 11996-000017 </t>
  </si>
  <si>
    <t>ZI623</t>
  </si>
  <si>
    <t xml:space="preserve">Okruh ventilační dětský VentStar Oxylog 3000+(P) 190 cm bal. á 5 ks 5704964-05 </t>
  </si>
  <si>
    <t>ZK598</t>
  </si>
  <si>
    <t>Topení HME-Booster kabel 4 m 358-930-40</t>
  </si>
  <si>
    <t>ZA776</t>
  </si>
  <si>
    <t>Průbojník stiefel pr. 5 mm bal. á 10 ks I4 1005</t>
  </si>
  <si>
    <t>ZF560</t>
  </si>
  <si>
    <t>Kanyla TS 3,5 s manžetou 65P035</t>
  </si>
  <si>
    <t>ZI120</t>
  </si>
  <si>
    <t>Manžeta TK novorozenecká č. 4 M1872B</t>
  </si>
  <si>
    <t>ZB899</t>
  </si>
  <si>
    <t>Senzor spirologický bal. á 5 ks 8403735-03</t>
  </si>
  <si>
    <t>ZD030</t>
  </si>
  <si>
    <t>Skalpel jednorázový cutfix sterilní bal. á 10 ks 5518040</t>
  </si>
  <si>
    <t>ZE784</t>
  </si>
  <si>
    <t>Konektor bezjehlový smartsite modrý 2000E7D</t>
  </si>
  <si>
    <t>ZA678</t>
  </si>
  <si>
    <t>Katetr močový foley 8CH bal. á 12 ks 2908-02</t>
  </si>
  <si>
    <t>ZA982</t>
  </si>
  <si>
    <t>Filtr H-V Pedi bal. á 20 ks 11012</t>
  </si>
  <si>
    <t>ZB245</t>
  </si>
  <si>
    <t>Sonda žaludeční CH6 bal. á 100 ks 4396154</t>
  </si>
  <si>
    <t>ZB383</t>
  </si>
  <si>
    <t>Elektroda drátková pro novor.3 v sáčku á 300 ks 2009101-406</t>
  </si>
  <si>
    <t>ZC773</t>
  </si>
  <si>
    <t>Kanyla TS 5,5 s manžetou 67P055</t>
  </si>
  <si>
    <t>ZL716</t>
  </si>
  <si>
    <t>Kanyla introcan safety 3 žlutá 24G bal. á 50 ks 4251127-01</t>
  </si>
  <si>
    <t>ZB499</t>
  </si>
  <si>
    <t>Kanyla TS 5,0 67P050</t>
  </si>
  <si>
    <t>ZC459</t>
  </si>
  <si>
    <t>Kanyla TS 3,0 bez manžety 100/506/030</t>
  </si>
  <si>
    <t>ZB705</t>
  </si>
  <si>
    <t>Oxisenzor oxi-max D20 (10-50 kg)bal. á 24 ks MAX-P-I</t>
  </si>
  <si>
    <t>ZD112</t>
  </si>
  <si>
    <t>Čidlo saturační 6850645-18</t>
  </si>
  <si>
    <t>ZE885</t>
  </si>
  <si>
    <t>Trubice žaludeční CH32 délka 80 cm 21233</t>
  </si>
  <si>
    <t>ZE868</t>
  </si>
  <si>
    <t>Průbojník stiefel pr. 3 mm bal. á 10 ks I4 1003</t>
  </si>
  <si>
    <t>ZH190</t>
  </si>
  <si>
    <t>Jehelec mathieu 17,0 cm B397132920002</t>
  </si>
  <si>
    <t>ZA536</t>
  </si>
  <si>
    <t>Kanyla TS 4,5 bez manžety 100/506/045</t>
  </si>
  <si>
    <t>ZM049</t>
  </si>
  <si>
    <t xml:space="preserve">Nůžky chirurgické Iris zahnuté jednorázové 11,5 cm bal. á 25 ks 991087 </t>
  </si>
  <si>
    <t>ZA675</t>
  </si>
  <si>
    <t>Cévka pupeční CP-01 GAM646958</t>
  </si>
  <si>
    <t>ZL335</t>
  </si>
  <si>
    <t>Systém odsávací uzavřený TS Comfortsoft CH 8 30 cm 72 hod. 02-011-02</t>
  </si>
  <si>
    <t>ZJ724</t>
  </si>
  <si>
    <t>Proužky ketonové optium plus, á 10 ks, 7074070</t>
  </si>
  <si>
    <t>ZB093</t>
  </si>
  <si>
    <t>Sonda žaludeční CH25(CH24), délka 80 cm 21228(22-25.520)</t>
  </si>
  <si>
    <t>ZC615</t>
  </si>
  <si>
    <t>Katetr CVC 3 lumen certofix trio V720 bal. á 10 ks 4163214P</t>
  </si>
  <si>
    <t>ZD881</t>
  </si>
  <si>
    <t>Katetr CVC 3 lumen certofix trio SB730 bal. á 10 ks 4163303E</t>
  </si>
  <si>
    <t>ZD909</t>
  </si>
  <si>
    <t>Katetr CVC 2 lumen certofix duo 720 á 10 ks 4162200E</t>
  </si>
  <si>
    <t>ZF789</t>
  </si>
  <si>
    <t>Katetr CVC 4 lumen certofix quatro protect  V720 4167775P</t>
  </si>
  <si>
    <t>ZG715</t>
  </si>
  <si>
    <t>Arteriofix bal. á 20 ks 22G 5206316</t>
  </si>
  <si>
    <t>ZC616</t>
  </si>
  <si>
    <t>Katetr CVC 3 lumen certofix trio paed bal. á 10 ks 4167244</t>
  </si>
  <si>
    <t>ZE509</t>
  </si>
  <si>
    <t>Set pro koniotomii Quicktrach  I 30-04-004-1</t>
  </si>
  <si>
    <t>ZA927</t>
  </si>
  <si>
    <t>Šití dafilon modrý 3/0 bal. á 36 ks C0935212</t>
  </si>
  <si>
    <t>Rukavice operační latexové s pudrem ansell medigrip plus vel. 6,0 302922 (302762)</t>
  </si>
  <si>
    <t>ZK474</t>
  </si>
  <si>
    <t>Rukavice operační latexové s pudrem ansell medigrip plus vel. 6,5 302923 (302763)</t>
  </si>
  <si>
    <t>ZK478</t>
  </si>
  <si>
    <t>Rukavice operační latexové s pudrem ansell medigrip plus vel. 8,5 302927 (302767)</t>
  </si>
  <si>
    <t>DG382</t>
  </si>
  <si>
    <t>Bactec Plus Aerobic</t>
  </si>
  <si>
    <t>DG385</t>
  </si>
  <si>
    <t>Bactec Plus Anaerobic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</si>
  <si>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</si>
  <si>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</si>
  <si>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</si>
  <si>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</si>
  <si>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</si>
  <si>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</si>
  <si>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</si>
  <si>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</si>
  <si>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DG427</t>
  </si>
  <si>
    <t>Printer paper OMNI/OMNI S, 6 Pcs</t>
  </si>
  <si>
    <t>DG424</t>
  </si>
  <si>
    <t>Autotrol plus B, level 2, 40 pcs</t>
  </si>
  <si>
    <t>DG423</t>
  </si>
  <si>
    <t>Autotrol plus B, level 1, 40 pcs</t>
  </si>
  <si>
    <t>DG422</t>
  </si>
  <si>
    <t>Sensor GLU/LAC</t>
  </si>
  <si>
    <t>DG419</t>
  </si>
  <si>
    <t>W Waste container, 2 Pcs</t>
  </si>
  <si>
    <t>DG425</t>
  </si>
  <si>
    <t>Autotrol plus B, level 3, 40 pcs</t>
  </si>
  <si>
    <t>1041</t>
  </si>
  <si>
    <t>800098</t>
  </si>
  <si>
    <t xml:space="preserve">-DEFIBRINOVANA KREV BERANI </t>
  </si>
  <si>
    <t>910058</t>
  </si>
  <si>
    <t>-CHLORID AMONNY P.A. 1000 G</t>
  </si>
  <si>
    <t>DD273</t>
  </si>
  <si>
    <t>Hydrogenuhličitan amonný p.a.</t>
  </si>
  <si>
    <t>1042</t>
  </si>
  <si>
    <t>ZF037</t>
  </si>
  <si>
    <t>Špička eppendorf Tips 2-200 ul bal. á 1000 ks 0030000870</t>
  </si>
  <si>
    <t>ZD678</t>
  </si>
  <si>
    <t>Sigmaware lab.tape-white L-8394</t>
  </si>
  <si>
    <t>ZD769</t>
  </si>
  <si>
    <t>Nůžky chirurgické rovné hrotnatotupé 15 cm 397113080120</t>
  </si>
  <si>
    <t>ZB862</t>
  </si>
  <si>
    <t>Pipeta serologická 10 ml á 200 ks 94010</t>
  </si>
  <si>
    <t>ZA768</t>
  </si>
  <si>
    <t>Špička epDualfilter Tips 0,1-10 ul S bal. á 960 ks 0030077504</t>
  </si>
  <si>
    <t>ZC796</t>
  </si>
  <si>
    <t>Zkumavka zamražovací 2 ml stoj. vnější á 100 ks R529231</t>
  </si>
  <si>
    <t>ZE157</t>
  </si>
  <si>
    <t>Špička epDuafilter Tips 0,1-10 ul M bal. á 960 ks 0030077512</t>
  </si>
  <si>
    <t>ZE821</t>
  </si>
  <si>
    <t>Špička eppendorf Tips 50-1000 ul á 2 x 500 ks 0030000919</t>
  </si>
  <si>
    <t>ZF212</t>
  </si>
  <si>
    <t>Mikrozkumavka eppendorf 3810X 1,5 ml bal. á 1000 ks 0030125150</t>
  </si>
  <si>
    <t>ZF216</t>
  </si>
  <si>
    <t>Mikrozkumavka Safe-Lock 2,0 ml 0030123344</t>
  </si>
  <si>
    <t>ZB225</t>
  </si>
  <si>
    <t>Zkumavka centrifugační 15 ml bal. á 800 ks 91015</t>
  </si>
  <si>
    <t>ZB261</t>
  </si>
  <si>
    <t>Špička epDualfilter Tips 50-1000 ul bal. á 960 ks 0030077571</t>
  </si>
  <si>
    <t>DB616</t>
  </si>
  <si>
    <t>Ethanolum 99,5% (pro lab.úč.)</t>
  </si>
  <si>
    <t>DA828</t>
  </si>
  <si>
    <t>aceton p.a.</t>
  </si>
  <si>
    <t>DD659</t>
  </si>
  <si>
    <t>kyselina octová p.a.</t>
  </si>
  <si>
    <t>DC166</t>
  </si>
  <si>
    <t>ETHANOL 99,5%,  P.A.</t>
  </si>
  <si>
    <t>DG393</t>
  </si>
  <si>
    <t>Ethanol 96%</t>
  </si>
  <si>
    <t>DA231</t>
  </si>
  <si>
    <t>Cobas DNA Sample Preparation Kit</t>
  </si>
  <si>
    <t>DE447</t>
  </si>
  <si>
    <t>QIAquick PCR purification kit (250)</t>
  </si>
  <si>
    <t>DG230</t>
  </si>
  <si>
    <t>ISOPROPYLALKOHOL P.A.</t>
  </si>
  <si>
    <t>DD276</t>
  </si>
  <si>
    <t>Xylen p.a.</t>
  </si>
  <si>
    <t>DG231</t>
  </si>
  <si>
    <t>Ethanol 99,8% UV spektroskopie, 1L</t>
  </si>
  <si>
    <t>DA849</t>
  </si>
  <si>
    <t>therascreen KRAS RGQ PCR Kit,(24 reactions)</t>
  </si>
  <si>
    <t>DG410</t>
  </si>
  <si>
    <t>PyroMark Gold Q96 reagents (5x96), Quiagen</t>
  </si>
  <si>
    <t>DG408</t>
  </si>
  <si>
    <t>PyroMark Denaturation Solution (500ml), Quiagen</t>
  </si>
  <si>
    <t>DG411</t>
  </si>
  <si>
    <t>PyroMark Binding Buffer (200ml), Quiagen</t>
  </si>
  <si>
    <t>DG407</t>
  </si>
  <si>
    <t>PyroMark Wash Buffer (200ml, 10x konc.), Quiagen</t>
  </si>
  <si>
    <t>DG412</t>
  </si>
  <si>
    <t>PyroMark PCR kit (200), Quiagen</t>
  </si>
  <si>
    <t>DG409</t>
  </si>
  <si>
    <t>PyroMark Annealing Buffer (200ml), Quiagen</t>
  </si>
  <si>
    <t>ZA502</t>
  </si>
  <si>
    <t>Tampon nesterilní stáčený 30 x 60 cm 1320300406</t>
  </si>
  <si>
    <t>ZI974</t>
  </si>
  <si>
    <t>Pěna střední V.A.C M8275052</t>
  </si>
  <si>
    <t>ZJ310</t>
  </si>
  <si>
    <t>Katetr močový foley CH12 180605-000120</t>
  </si>
  <si>
    <t>KG978</t>
  </si>
  <si>
    <t>kleště bioptické á 20 ks FB-231K N1081220</t>
  </si>
  <si>
    <t>ZD012</t>
  </si>
  <si>
    <t>Válec odměrný 100 ml 632432151130</t>
  </si>
  <si>
    <t>ZE561</t>
  </si>
  <si>
    <t>Sonda Freka PEG žaludeční universal intestinal CH12 7901351</t>
  </si>
  <si>
    <t>ZD075</t>
  </si>
  <si>
    <t>Sonda Freka PEG žaludeční universal intestinal CH9 7901051</t>
  </si>
  <si>
    <t>KG976</t>
  </si>
  <si>
    <t>kleště bioptické á 20 ks FB-240U E0482107</t>
  </si>
  <si>
    <t>ZE212</t>
  </si>
  <si>
    <t>Sonda Freka PEG jejunální universal intestinal CH9 79011191</t>
  </si>
  <si>
    <t>ZE935</t>
  </si>
  <si>
    <t>Sonda Freka PEG žaludeční universal CH15 7901111</t>
  </si>
  <si>
    <t>ZK895</t>
  </si>
  <si>
    <t>Svorka na cévy zahnutá Halsted-Mosquito 12,5 cm B397115920002</t>
  </si>
  <si>
    <t>ZH191</t>
  </si>
  <si>
    <t>Svorka zahnutá jemná na cévy Peán 16 cm 397115081140</t>
  </si>
  <si>
    <t>KG975</t>
  </si>
  <si>
    <t>klička polyp. 15 mm á 10 ks SD-21OU-15 026137</t>
  </si>
  <si>
    <t>KG983</t>
  </si>
  <si>
    <t>náústek MB-142 028725</t>
  </si>
  <si>
    <t>KG980</t>
  </si>
  <si>
    <t>rukojeť extrakční MA-479 026951</t>
  </si>
  <si>
    <t>ZL272</t>
  </si>
  <si>
    <t>Katétr pH metrický dětský versaflex 2CH spacing 15 cm bal. á 10 ks VNID15/957973</t>
  </si>
  <si>
    <t>ZD654</t>
  </si>
  <si>
    <t>Rukavice nitratex ep S 700122</t>
  </si>
  <si>
    <t>ZD683</t>
  </si>
  <si>
    <t>Rukavice nitratex ep L endoskopické dlouhé 700124</t>
  </si>
  <si>
    <t>ZL075</t>
  </si>
  <si>
    <t>Rukavice operační gammex bez pudru PF EnLite vel. 8,5 353387</t>
  </si>
  <si>
    <t>DB325</t>
  </si>
  <si>
    <t>ITEST-HELICOBACTER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</si>
  <si>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</si>
  <si>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</si>
  <si>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</si>
  <si>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</si>
  <si>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</si>
  <si>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</si>
  <si>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</si>
  <si>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</si>
  <si>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</si>
  <si>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</si>
  <si>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</si>
  <si>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</si>
  <si>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</si>
  <si>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</si>
  <si>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</si>
  <si>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</si>
  <si>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50115070</t>
  </si>
  <si>
    <t>513 SZM katetry, stenty, porty (112 02 101)</t>
  </si>
  <si>
    <t>50115064</t>
  </si>
  <si>
    <t>529 SZM šicí materiál (112 02 106)</t>
  </si>
  <si>
    <t>Dětská klinika, laboratoř experiment. medicíny</t>
  </si>
  <si>
    <t>Dětská klinika, LEM - referenční diagnostika</t>
  </si>
  <si>
    <t>Spotřeba zdravotnického materiálu - orientační přehled</t>
  </si>
  <si>
    <t>ON Data</t>
  </si>
  <si>
    <t>003 - Pracoviště LSPP</t>
  </si>
  <si>
    <t>102 - Pracoviště angiologie</t>
  </si>
  <si>
    <t>103 - Pracoviště diabetologie</t>
  </si>
  <si>
    <t>104 - Pracoviště endokrinologie (mimo laboratorní činnos</t>
  </si>
  <si>
    <t>105 - Pracoviště gastroenterologie a hepatologie</t>
  </si>
  <si>
    <t>108 - Pracoviště nefrologie</t>
  </si>
  <si>
    <t>202 - Pracoviště klinické hematologie</t>
  </si>
  <si>
    <t>205 - Pracoviště tuberkulózy a respiračních nemocí</t>
  </si>
  <si>
    <t>207 - Pracoviště alergologie a klinické imunologie</t>
  </si>
  <si>
    <t>301 - Pracoviště pediatrie</t>
  </si>
  <si>
    <t>302 - Pracoviště dětské kardiologie</t>
  </si>
  <si>
    <t>409 - Pracoviště dětské neurologie</t>
  </si>
  <si>
    <t>701 - Pracoviště otorinolaryngologie</t>
  </si>
  <si>
    <t>707 - Pracoviště dětské urologie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</si>
  <si>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</si>
  <si>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</si>
  <si>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</si>
  <si>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</si>
  <si>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003</t>
  </si>
  <si>
    <t>V</t>
  </si>
  <si>
    <t>09547</t>
  </si>
  <si>
    <t>REGULAČNÍ POPLATEK -- POJIŠTĚNEC OD ÚHRADY POPLATK</t>
  </si>
  <si>
    <t>31022</t>
  </si>
  <si>
    <t>CÍLENÉ VYŠETŘENÍ DĚTSKÝM LÉKAŘEM</t>
  </si>
  <si>
    <t>09545</t>
  </si>
  <si>
    <t>REGULAČNÍ POPLATEK ZA POHOTOVOSTNÍ SLUŽBU -- POPLA</t>
  </si>
  <si>
    <t>09563</t>
  </si>
  <si>
    <t>VÝKON ÚSTAVNÍ POHOTOVOSTNÍ SLUŽBY</t>
  </si>
  <si>
    <t>02033</t>
  </si>
  <si>
    <t>CÍLENÉ VYŠETŘENÍ PRAKTICKÝM LÉKAŘEM PRO DĚTI A DOR</t>
  </si>
  <si>
    <t>09123</t>
  </si>
  <si>
    <t>ANALÝZA MOČI CHEMICKY</t>
  </si>
  <si>
    <t>02023</t>
  </si>
  <si>
    <t>09117</t>
  </si>
  <si>
    <t>ODBĚR KRVE ZE ŽÍLY U DÍTĚTĚ DO 10 LET</t>
  </si>
  <si>
    <t>09543</t>
  </si>
  <si>
    <t>REGULAČNÍ POPLATEK ZA NÁVŠTĚVU -- POPLATEK UHRAZEN</t>
  </si>
  <si>
    <t>103</t>
  </si>
  <si>
    <t>06145</t>
  </si>
  <si>
    <t>REEDUKACE PACIENTA S DIABETEM MELLITEM A JEMU BLÍZ</t>
  </si>
  <si>
    <t>09217</t>
  </si>
  <si>
    <t xml:space="preserve">INTRAVENÓZNÍ INJEKCE U KOJENCE NEBO DÍTĚTE  DO 10 </t>
  </si>
  <si>
    <t>09511</t>
  </si>
  <si>
    <t>MINIMÁLNÍ KONTAKT LÉKAŘE S PACIENTEM</t>
  </si>
  <si>
    <t>13051</t>
  </si>
  <si>
    <t>CÍLENÁ EDUKACE  DIABETIKA</t>
  </si>
  <si>
    <t>13075</t>
  </si>
  <si>
    <t>KONTINUÁLNÍ MONITOROVÁNÍ GLYKÉMIE POMOCÍ SENZORU</t>
  </si>
  <si>
    <t>09555</t>
  </si>
  <si>
    <t>OŠETŘENÍ DÍTĚTE DO 6 LET</t>
  </si>
  <si>
    <t>09119</t>
  </si>
  <si>
    <t xml:space="preserve">ODBĚR KRVE ZE ŽÍLY U DOSPĚLÉHO NEBO DÍTĚTE NAD 10 </t>
  </si>
  <si>
    <t>13023</t>
  </si>
  <si>
    <t>KONTROLNÍ VYŠETŘENÍ DIABETOLOGEM</t>
  </si>
  <si>
    <t>09513</t>
  </si>
  <si>
    <t>TELEFONICKÁ KONZULTACE OŠETŘUJÍCÍHO LÉKAŘE PACIENT</t>
  </si>
  <si>
    <t>09219</t>
  </si>
  <si>
    <t xml:space="preserve">INTRAVENÓZNÍ INJEKCE U DOSPĚLÉHO ČI DÍTĚTE NAD 10 </t>
  </si>
  <si>
    <t>13022</t>
  </si>
  <si>
    <t>CÍLENÉ VYŠETŘENÍ DIABETOLOGEM</t>
  </si>
  <si>
    <t>104</t>
  </si>
  <si>
    <t>09215</t>
  </si>
  <si>
    <t>INJEKCE I. M., S. C., I. D.</t>
  </si>
  <si>
    <t>105</t>
  </si>
  <si>
    <t>0025564</t>
  </si>
  <si>
    <t>0025566</t>
  </si>
  <si>
    <t>3</t>
  </si>
  <si>
    <t>0059756</t>
  </si>
  <si>
    <t>KATÉTR PH METRICKÝ 2 KANÁLOVÝ - OPAK.POUŽ.</t>
  </si>
  <si>
    <t>15160</t>
  </si>
  <si>
    <t>PH METRIE JÍCNU</t>
  </si>
  <si>
    <t>15180</t>
  </si>
  <si>
    <t>RYCHLÝ UREÁZOVÝ TEST (CLO TEST)</t>
  </si>
  <si>
    <t>15401</t>
  </si>
  <si>
    <t>ESOFAGOGASTRODUODENOSKOPIE</t>
  </si>
  <si>
    <t>15440</t>
  </si>
  <si>
    <t>ODBĚR BIOPTICKÉHO MATERIÁLU PŘI ENDOSKOPII</t>
  </si>
  <si>
    <t>15445</t>
  </si>
  <si>
    <t xml:space="preserve">POUŽITÍ VIDEOENDOSKOPU PŘI ENDOSKOPICKÉM VÝKONU Á </t>
  </si>
  <si>
    <t>15960</t>
  </si>
  <si>
    <t>ENDOSKOPICKÁ GASTROSTOMIE - PŘIČTI K CENĚ ZÁKLADNÍ</t>
  </si>
  <si>
    <t>99991</t>
  </si>
  <si>
    <t>(VZP) KÓD POUZE PRO CENTRA DLE VYHL. 368/2006 - SL</t>
  </si>
  <si>
    <t>15404</t>
  </si>
  <si>
    <t>TOTÁLNÍ KOLOSKOPIE</t>
  </si>
  <si>
    <t>15402</t>
  </si>
  <si>
    <t>REKTOSKOPIE</t>
  </si>
  <si>
    <t>09245</t>
  </si>
  <si>
    <t>ZAVEDENÍ GASTRICKÉ SONDY PRO ENTERÁLNÍ VÝŽIVU</t>
  </si>
  <si>
    <t>09523</t>
  </si>
  <si>
    <t>EDUKAČNÍ POHOVOR LÉKAŘE S NEMOCNÝM ČI RODINOU</t>
  </si>
  <si>
    <t>KOLOSKOPIE NEÚPLNÁ  (NEBO SIGMOIDEOSKOPIE)</t>
  </si>
  <si>
    <t>09115</t>
  </si>
  <si>
    <t>ODBĚR BIOLOGICKÉHO MATERIÁLU JINÉHO NEŽ KREV NA KV</t>
  </si>
  <si>
    <t>15022</t>
  </si>
  <si>
    <t>CÍLENÉ VYŠETŘENÍ GASTROENTEROLOGEM</t>
  </si>
  <si>
    <t>11501</t>
  </si>
  <si>
    <t>ENTERÁLNÍ VÝŽIVA</t>
  </si>
  <si>
    <t>11502</t>
  </si>
  <si>
    <t>PITNÁ  A ŽALUDEČNÍ DEFINOVANÁ VÝŽIVA</t>
  </si>
  <si>
    <t>108</t>
  </si>
  <si>
    <t>0014968</t>
  </si>
  <si>
    <t>0014969</t>
  </si>
  <si>
    <t>EPREX 400 IU/0,1ML</t>
  </si>
  <si>
    <t>0026704</t>
  </si>
  <si>
    <t>09111</t>
  </si>
  <si>
    <t>ODBĚR KAPILÁRNÍ KRVE</t>
  </si>
  <si>
    <t>09220</t>
  </si>
  <si>
    <t>KANYLACE PERIFERNÍ ŽÍLY VČETNĚ INFÚZE</t>
  </si>
  <si>
    <t>09561</t>
  </si>
  <si>
    <t>VYBAVENÍ PACIENTA PRO PÉČI MIMO ZDRAVOTNICKÉ ZAŘÍZ</t>
  </si>
  <si>
    <t>17129</t>
  </si>
  <si>
    <t>NEINVASIVNÍ AMBULANTNÍ MONITOROVÁNÍ KREVNÍHO TLAKU</t>
  </si>
  <si>
    <t>99999</t>
  </si>
  <si>
    <t>Nespecifikovany vykon</t>
  </si>
  <si>
    <t>18022</t>
  </si>
  <si>
    <t>CÍLENÉ VYŠETŘENÍ NEFROLOGEM</t>
  </si>
  <si>
    <t>18023</t>
  </si>
  <si>
    <t>KONTROLNÍ VYŠETŘENÍ NEFROLOGEM</t>
  </si>
  <si>
    <t>202</t>
  </si>
  <si>
    <t>0001656</t>
  </si>
  <si>
    <t>0011420</t>
  </si>
  <si>
    <t>VINCRISTINE TEVA 1 MG/ML</t>
  </si>
  <si>
    <t>0011421</t>
  </si>
  <si>
    <t>0013873</t>
  </si>
  <si>
    <t>ALEXAN 50 MG/ML</t>
  </si>
  <si>
    <t>0013874</t>
  </si>
  <si>
    <t>0016470</t>
  </si>
  <si>
    <t>KIOVIG 100MG/ML</t>
  </si>
  <si>
    <t>0027197</t>
  </si>
  <si>
    <t>0027803</t>
  </si>
  <si>
    <t>EXJADE</t>
  </si>
  <si>
    <t>0028026</t>
  </si>
  <si>
    <t>GLIVEC 100 MG</t>
  </si>
  <si>
    <t>0028028</t>
  </si>
  <si>
    <t>0031966</t>
  </si>
  <si>
    <t>0042267</t>
  </si>
  <si>
    <t>0042270</t>
  </si>
  <si>
    <t>0078914</t>
  </si>
  <si>
    <t>NEUPOGEN 30 MU/0,5 ML</t>
  </si>
  <si>
    <t>0084229</t>
  </si>
  <si>
    <t>0084230</t>
  </si>
  <si>
    <t>0084231</t>
  </si>
  <si>
    <t>0087239</t>
  </si>
  <si>
    <t>FANHDI 50 I.U./ML</t>
  </si>
  <si>
    <t>0087240</t>
  </si>
  <si>
    <t>FANHDI 100 I.U./ML</t>
  </si>
  <si>
    <t>0089027</t>
  </si>
  <si>
    <t>IMMUNATE STIM PLUS 250</t>
  </si>
  <si>
    <t>0089028</t>
  </si>
  <si>
    <t>IMMUNATE STIM PLUS 500</t>
  </si>
  <si>
    <t>0089029</t>
  </si>
  <si>
    <t>IMMUNATE STIM PLUS 1000</t>
  </si>
  <si>
    <t>0090099</t>
  </si>
  <si>
    <t>FACTOR VII BAXTER 600 IU</t>
  </si>
  <si>
    <t>0102919</t>
  </si>
  <si>
    <t>0107681</t>
  </si>
  <si>
    <t>DOXORUBICIN EBEWE 2 MG/ML</t>
  </si>
  <si>
    <t>IMMUNINE BAXTER 600 IU</t>
  </si>
  <si>
    <t>0139063</t>
  </si>
  <si>
    <t>DOXORUBICIN TEVA 2 MG/ML</t>
  </si>
  <si>
    <t>0139065</t>
  </si>
  <si>
    <t>0149993</t>
  </si>
  <si>
    <t>0151436</t>
  </si>
  <si>
    <t>FERRLECIT</t>
  </si>
  <si>
    <t>0155379</t>
  </si>
  <si>
    <t>0163175</t>
  </si>
  <si>
    <t>0500566</t>
  </si>
  <si>
    <t>ZARZIO 30 MU/0,5 ML</t>
  </si>
  <si>
    <t>0500683</t>
  </si>
  <si>
    <t>9999990</t>
  </si>
  <si>
    <t>Nespecifikovany LEK</t>
  </si>
  <si>
    <t>0028057</t>
  </si>
  <si>
    <t>0032975</t>
  </si>
  <si>
    <t>0032977</t>
  </si>
  <si>
    <t>0178954</t>
  </si>
  <si>
    <t>0031967</t>
  </si>
  <si>
    <t>CYTOSAR 500 MG</t>
  </si>
  <si>
    <t>2</t>
  </si>
  <si>
    <t>0007955</t>
  </si>
  <si>
    <t>0007957</t>
  </si>
  <si>
    <t>0107959</t>
  </si>
  <si>
    <t>0407942</t>
  </si>
  <si>
    <t>0038953</t>
  </si>
  <si>
    <t>JEHLA TREPANOBIOPTICKÁ - JAMSHIDI S ERGONOM. DRŽ.</t>
  </si>
  <si>
    <t>0038968</t>
  </si>
  <si>
    <t>JEHLA STERNÁLNÍ - ILLINOIS DIN1515X</t>
  </si>
  <si>
    <t>0048092</t>
  </si>
  <si>
    <t>JEHLA PORT. GRIPPER A GRIP. PLUS BEZ PORTU - PORT-</t>
  </si>
  <si>
    <t>09227</t>
  </si>
  <si>
    <t>I. V. APLIKACE KRVE NEBO KREVNÍCH DERIVÁTŮ</t>
  </si>
  <si>
    <t>22114</t>
  </si>
  <si>
    <t>PUNKCE KOSTNÍ DŘENĚ A ASPIRACE</t>
  </si>
  <si>
    <t>22029</t>
  </si>
  <si>
    <t>(VZP) VYDÁNÍ ANTIHEMOFILICKÝCH PŘÍPRAVKŮ PRO DOMÁC</t>
  </si>
  <si>
    <t>22022</t>
  </si>
  <si>
    <t>CÍLENÉ VYŠETŘENÍ HEMATOLOGEM</t>
  </si>
  <si>
    <t>22118</t>
  </si>
  <si>
    <t>TREPANOBIOPSIE KOSTNÍ</t>
  </si>
  <si>
    <t>09125</t>
  </si>
  <si>
    <t>PULZNÍ OXYMETRIE</t>
  </si>
  <si>
    <t>22023</t>
  </si>
  <si>
    <t>KONTROLNÍ VYŠETŘENÍ HEMATOLOGEM</t>
  </si>
  <si>
    <t>22021</t>
  </si>
  <si>
    <t>KOMPLEXNÍ VYŠETŘENÍ HEMATOLOGEM</t>
  </si>
  <si>
    <t>205</t>
  </si>
  <si>
    <t>0027635</t>
  </si>
  <si>
    <t>SYNAGI</t>
  </si>
  <si>
    <t>SYNAGIS 50 MG</t>
  </si>
  <si>
    <t>0027636</t>
  </si>
  <si>
    <t>25135</t>
  </si>
  <si>
    <t>APLIKACE BRONCHODILATANCIA</t>
  </si>
  <si>
    <t>27101</t>
  </si>
  <si>
    <t>KVANTITATIVNÍ STANOVENÍ OXIDU DUSNATÉHO VE VYDECHO</t>
  </si>
  <si>
    <t>27220</t>
  </si>
  <si>
    <t>INTRADERMÁLNÍ TEST JINÝ</t>
  </si>
  <si>
    <t>25213</t>
  </si>
  <si>
    <t>SPIROMETRIE (OBVYKLE METODOU PRŮTOK - OBJEM)</t>
  </si>
  <si>
    <t>25119</t>
  </si>
  <si>
    <t>BRONCHOALVEOLÁRNÍ LAVÁŽ (BAL) (PŘIČTI K CENĚ ZÁKL.</t>
  </si>
  <si>
    <t>25237</t>
  </si>
  <si>
    <t>MĚŘENÍ IMPEDANCE, ODPORU A REAKTANCE DÝCHACÍCH CES</t>
  </si>
  <si>
    <t>25023</t>
  </si>
  <si>
    <t>KONTROLNÍ VYŠETŘENÍ PNEUMOLOGEM</t>
  </si>
  <si>
    <t>25113</t>
  </si>
  <si>
    <t>FLEXIBILNÍ BRONCHOSKOPIE DIAGNOSTICKÁ NEBO TERAPEU</t>
  </si>
  <si>
    <t>25022</t>
  </si>
  <si>
    <t>CÍLENÉ VYŠETŘENÍ PNEUMOLOGEM</t>
  </si>
  <si>
    <t>25133</t>
  </si>
  <si>
    <t>APLIKACE SPECIFICKÉHO NEBO NESPECIFICKÉHO BRONCHOP</t>
  </si>
  <si>
    <t>207</t>
  </si>
  <si>
    <t>27021</t>
  </si>
  <si>
    <t>KOMPLEXNÍ VYŠETŘENÍ ALERGOLOGEM A KLINICKÝM IMUNOL</t>
  </si>
  <si>
    <t>27205</t>
  </si>
  <si>
    <t>SPECIFICKÁ IMUNOTERAPIE ALERGENEM</t>
  </si>
  <si>
    <t>27240</t>
  </si>
  <si>
    <t>KOŽNÍ TEST ALERGENEM - PRICK TEST</t>
  </si>
  <si>
    <t>27260</t>
  </si>
  <si>
    <t>DVOJITĚ SLEPÝ PLACEBEM KONTROLOVANÝ POTRAVINOVÝ OR</t>
  </si>
  <si>
    <t>31023</t>
  </si>
  <si>
    <t>KONTROLNÍ VYŠETŘENÍ DĚTSKÝM LÉKAŘEM</t>
  </si>
  <si>
    <t>27022</t>
  </si>
  <si>
    <t>CÍLENÉ VYŠETŘENÍ ALERGOLOGEM A KLINICKÝM IMUNOLOGE</t>
  </si>
  <si>
    <t>27023</t>
  </si>
  <si>
    <t>KONTROLNÍ VYŠETŘENÍ ALERGOLOGEM A KLINICKÝM IMUNOL</t>
  </si>
  <si>
    <t>301</t>
  </si>
  <si>
    <t>0000498</t>
  </si>
  <si>
    <t>0006215</t>
  </si>
  <si>
    <t>DIPHERELINE S.R. 11,25 MG</t>
  </si>
  <si>
    <t>0096107</t>
  </si>
  <si>
    <t>09127</t>
  </si>
  <si>
    <t>EKG VYŠETŘENÍ</t>
  </si>
  <si>
    <t>09221</t>
  </si>
  <si>
    <t>INFÚZE U KOJENCE NEBO DÍTĚTE DO 10 LET</t>
  </si>
  <si>
    <t>09237</t>
  </si>
  <si>
    <t>OŠETŘENÍ A PŘEVAZ RÁNY VČETNĚ OŠETŘENÍ KOŽNÍCH A P</t>
  </si>
  <si>
    <t>09532</t>
  </si>
  <si>
    <t>PROHLÍDKA OSOBY DISPENZARIZOVANÉ</t>
  </si>
  <si>
    <t>13021</t>
  </si>
  <si>
    <t>KOMPLEXNÍ VYŠETŘENÍ DIABETOLOGEM</t>
  </si>
  <si>
    <t>14110</t>
  </si>
  <si>
    <t>DYNAMICKÉ TESTY V ENDOKRINOLOGII</t>
  </si>
  <si>
    <t>25235</t>
  </si>
  <si>
    <t>INHALAČNÍ AEROSOLOVÁ LÉČBA</t>
  </si>
  <si>
    <t>31013</t>
  </si>
  <si>
    <t>09223</t>
  </si>
  <si>
    <t>INTRAVENÓZNÍ INFÚZE U DOSPĚLÉHO NEBO DÍTĚTE NAD 10</t>
  </si>
  <si>
    <t>31021</t>
  </si>
  <si>
    <t>KOMPLEXNÍ VYŠETŘENÍ DĚTSKÝM LÉKAŘEM</t>
  </si>
  <si>
    <t>78210</t>
  </si>
  <si>
    <t>ANALGOSEDACE INTRAVENÓZNÍ</t>
  </si>
  <si>
    <t>09525</t>
  </si>
  <si>
    <t>ROZHOVOR LÉKAŘE S RODINOU</t>
  </si>
  <si>
    <t>31011</t>
  </si>
  <si>
    <t>31110</t>
  </si>
  <si>
    <t>VYŠETŘENÍ CHLORIDŮ V POTU PILOKARPINOVOU IONTOFORÉ</t>
  </si>
  <si>
    <t>09249</t>
  </si>
  <si>
    <t>KATETRIZACE MOČOVÉHO MĚCHÝŘE U MUŽE JEDNORÁZOVÁ</t>
  </si>
  <si>
    <t>31012</t>
  </si>
  <si>
    <t>76211</t>
  </si>
  <si>
    <t>KATETRIZACE MOČOVÉHO MĚCHÝŘE PERMANENTNÍ CÉVKOU</t>
  </si>
  <si>
    <t>302</t>
  </si>
  <si>
    <t>17111</t>
  </si>
  <si>
    <t>EKG VYŠETŘENÍ SPECIALISTOU</t>
  </si>
  <si>
    <t>17260</t>
  </si>
  <si>
    <t>ZÁKLADNÍ ECHOKARDIOGRAFICKÉ VYŠETŘENÍ</t>
  </si>
  <si>
    <t>17261</t>
  </si>
  <si>
    <t>SPECIALIZOVANÉ ECHOKARDIOGRAFICKÉ VYŠETŘENÍ</t>
  </si>
  <si>
    <t>32023</t>
  </si>
  <si>
    <t>KONTROLNÍ VYŠETŘENÍ DĚTSKÝM KARDIOLOGEM</t>
  </si>
  <si>
    <t>32022</t>
  </si>
  <si>
    <t>CÍLENÉ VYŠETŘENÍ DĚTSKÝM KARDIOLOGEM</t>
  </si>
  <si>
    <t>17263</t>
  </si>
  <si>
    <t>SPECIALIZOVANÁ KONTRASTNÍ ECHOKARDIOGRAFIE</t>
  </si>
  <si>
    <t>32431</t>
  </si>
  <si>
    <t>SPECIALIZOVANÉ ECHOKARDIOGRAFICKÉ VYŠETŘENÍ U DĚTÍ</t>
  </si>
  <si>
    <t>32021</t>
  </si>
  <si>
    <t>KOMPLEXNÍ VYŠETŘENÍ DĚTSKÝM KARDIOLOGEM</t>
  </si>
  <si>
    <t>409</t>
  </si>
  <si>
    <t>0032074</t>
  </si>
  <si>
    <t>DYSPORT 500 SPEYWOOD JEDNOTEK</t>
  </si>
  <si>
    <t>0165476</t>
  </si>
  <si>
    <t>0154882</t>
  </si>
  <si>
    <t>29001</t>
  </si>
  <si>
    <t>KOMPLEXNÍ VYŠETŘENÍ DĚTSKÝM NEUROLOGEM</t>
  </si>
  <si>
    <t>29015</t>
  </si>
  <si>
    <t>EEG STANDARDNÍ VYŠETŘENÍ U DĚTÍ DO 6 LET - VYHODNO</t>
  </si>
  <si>
    <t>29025</t>
  </si>
  <si>
    <t>EEG S UŽITÍM AKTIVAČNÍCH METOD U DĚTÍ DO 6 LET - V</t>
  </si>
  <si>
    <t>29115</t>
  </si>
  <si>
    <t>EEG STANDARDNÍ VYŠETŘENÍ - VYHODNOCENÍ</t>
  </si>
  <si>
    <t>29125</t>
  </si>
  <si>
    <t>EEG S UŽITÍM AKTIVAČNÍCH METOD - VYHODNOCENÍ</t>
  </si>
  <si>
    <t>29123</t>
  </si>
  <si>
    <t>EEG S UŽITÍM AKTIVAČNÍCH METOD (JEN TECHNICKÉ PROV</t>
  </si>
  <si>
    <t>29002</t>
  </si>
  <si>
    <t>CÍLENÉ VYŠETŘENÍ DĚTSKÝM NEUROLOGEM</t>
  </si>
  <si>
    <t>29003</t>
  </si>
  <si>
    <t>KONTROLNÍ VYŠETŘENÍ DĚTSKÝM NEUROLOGEM</t>
  </si>
  <si>
    <t>29004</t>
  </si>
  <si>
    <t>SPECIÁLNÍ VYŠETŘOVACÍ TESTY PROVÁDĚNÉ DĚTSKÝM NEUR</t>
  </si>
  <si>
    <t>29113</t>
  </si>
  <si>
    <t>EEG STANDARDNÍ VYŠETŘENÍ VČETNĚ HYPERVENTILACE (JE</t>
  </si>
  <si>
    <t>29024</t>
  </si>
  <si>
    <t>EEG S UŽITÍM AKTIVAČNÍCH METOD U DĚTÍ DO 6 LET - J</t>
  </si>
  <si>
    <t>29014</t>
  </si>
  <si>
    <t>EEG STANDARDNÍ VYŠETŘENÍ VČETNĚ HYPERVENTILACE U D</t>
  </si>
  <si>
    <t>701</t>
  </si>
  <si>
    <t>707</t>
  </si>
  <si>
    <t>Zdravotní výkony + ZUM + ZULP vykázané na pracovišti v rámci ambulantní péče - orientační přehled</t>
  </si>
  <si>
    <t>05 - II. chirurgická klinika - cévně-transplantační</t>
  </si>
  <si>
    <t>07 - Klinika anesteziologie, resuscitace a intenzivní medicíny</t>
  </si>
  <si>
    <t>08 - Porodnicko-gynekologická klinika</t>
  </si>
  <si>
    <t>09 - Novorozenecké oddělení</t>
  </si>
  <si>
    <t>11 - Ortopedická klinika</t>
  </si>
  <si>
    <t>12 - Urologická klinika</t>
  </si>
  <si>
    <t>13 - Otolaryngologická klinika</t>
  </si>
  <si>
    <t>16 - Klinika plicních nemocí a tuberkulózy</t>
  </si>
  <si>
    <t>18 - Klinika psychiatrie</t>
  </si>
  <si>
    <t>20 - Klinika chorob kožních a pohlavních</t>
  </si>
  <si>
    <t>25 - Klinika ústní,čelistní a obličejové chirurgie</t>
  </si>
  <si>
    <t>26 - Oddělení rehabilitace</t>
  </si>
  <si>
    <t>29 - Oddělení plastické a estetické chirurgie</t>
  </si>
  <si>
    <t>31 - Traumatologické oddělení</t>
  </si>
  <si>
    <t>59 - Oddělení intenzivní péče chirurgických oborů</t>
  </si>
  <si>
    <t>05</t>
  </si>
  <si>
    <t>07</t>
  </si>
  <si>
    <t>08</t>
  </si>
  <si>
    <t>09</t>
  </si>
  <si>
    <t>01024</t>
  </si>
  <si>
    <t>KONTROLNÍ VYŠETŘENÍ PRAKTICKÝM LÉKAŘEM</t>
  </si>
  <si>
    <t>02024</t>
  </si>
  <si>
    <t xml:space="preserve">KONTROLNÍ VYŠETŘENÍ PRAKTICKÝM LÉKAŘEM PRO DĚTI A </t>
  </si>
  <si>
    <t>02034</t>
  </si>
  <si>
    <t>0151008</t>
  </si>
  <si>
    <t>KATÉTR PH METRICKÝ 2 KANÁLOVÝ, AB 5-21CM - JEDNORÁ</t>
  </si>
  <si>
    <t>09550</t>
  </si>
  <si>
    <t>SIGNÁLNÍ VÝKON - INFORMACE O VYDÁNÍ ROZHODNUTÍ O D</t>
  </si>
  <si>
    <t>09551</t>
  </si>
  <si>
    <t>SIGNÁLNÍ VÝKON - INFORMACE O VYDÁNÍ ROZHODNUTÍ O U</t>
  </si>
  <si>
    <t>15950</t>
  </si>
  <si>
    <t>POLYPEKTOMIE  ENDOSKOPICKÁ</t>
  </si>
  <si>
    <t>25123</t>
  </si>
  <si>
    <t xml:space="preserve">INSTILACE LÉČEBNÝCH A DIAGNOSTICKÝCH PŘÍPRAVKŮ DO </t>
  </si>
  <si>
    <t>25117</t>
  </si>
  <si>
    <t>CÍLENÁ ASPIRACE ENDOBRONCHIÁLNÍHO MATERIÁLU NEBO K</t>
  </si>
  <si>
    <t>2F2</t>
  </si>
  <si>
    <t>00880</t>
  </si>
  <si>
    <t>ROZLIŠENÍ VYKÁZANÉ HOSPITALIZACE JAKO: = NOVÁ HOSP</t>
  </si>
  <si>
    <t>99981</t>
  </si>
  <si>
    <t xml:space="preserve">(VZP) PACIENT HOSPITALIZOVANÝ V LŮŽKOVÉM ZAŘÍZENÍ </t>
  </si>
  <si>
    <t>09544</t>
  </si>
  <si>
    <t>REGULAČNÍ POPLATEK ZA KAŽDÝ DEN LŮŽKOVÉ PÉČE -- PO</t>
  </si>
  <si>
    <t>2T2</t>
  </si>
  <si>
    <t>0003708</t>
  </si>
  <si>
    <t>ZYVOXID 2 MG/ML INFUZNÍ ROZTOK</t>
  </si>
  <si>
    <t>0003952</t>
  </si>
  <si>
    <t>AMIKIN 500 MG</t>
  </si>
  <si>
    <t>0004234</t>
  </si>
  <si>
    <t>0005113</t>
  </si>
  <si>
    <t>0005114</t>
  </si>
  <si>
    <t>0011389</t>
  </si>
  <si>
    <t>0011390</t>
  </si>
  <si>
    <t>0011592</t>
  </si>
  <si>
    <t>METRONIDAZOL B. BRAUN 5 MG/ML</t>
  </si>
  <si>
    <t>0014570</t>
  </si>
  <si>
    <t>0014583</t>
  </si>
  <si>
    <t>TIENAM 500 MG/500 MG I.V.</t>
  </si>
  <si>
    <t>0015669</t>
  </si>
  <si>
    <t>0016547</t>
  </si>
  <si>
    <t>0016600</t>
  </si>
  <si>
    <t>0017810</t>
  </si>
  <si>
    <t>0026039</t>
  </si>
  <si>
    <t>0026041</t>
  </si>
  <si>
    <t>0026042</t>
  </si>
  <si>
    <t>0026543</t>
  </si>
  <si>
    <t>MABTHE</t>
  </si>
  <si>
    <t>MABTHERA 100 MG</t>
  </si>
  <si>
    <t>0026544</t>
  </si>
  <si>
    <t>MABTHERA 500 MG</t>
  </si>
  <si>
    <t>0026902</t>
  </si>
  <si>
    <t>0031968</t>
  </si>
  <si>
    <t>0049982</t>
  </si>
  <si>
    <t>0049983</t>
  </si>
  <si>
    <t>0049984</t>
  </si>
  <si>
    <t>0058092</t>
  </si>
  <si>
    <t>0059830</t>
  </si>
  <si>
    <t>CIPRINOL 200 MG/100 ML</t>
  </si>
  <si>
    <t>0065989</t>
  </si>
  <si>
    <t>0072972</t>
  </si>
  <si>
    <t>0072973</t>
  </si>
  <si>
    <t>0075012</t>
  </si>
  <si>
    <t>0076353</t>
  </si>
  <si>
    <t>FORTUM 1 G</t>
  </si>
  <si>
    <t>0076360</t>
  </si>
  <si>
    <t>0077044</t>
  </si>
  <si>
    <t>0083487</t>
  </si>
  <si>
    <t>MERONEM 500 MG</t>
  </si>
  <si>
    <t>0085515</t>
  </si>
  <si>
    <t>FLEBOGAMMA 5%</t>
  </si>
  <si>
    <t>0085516</t>
  </si>
  <si>
    <t>0092206</t>
  </si>
  <si>
    <t>AUGMENTIN 600 MG</t>
  </si>
  <si>
    <t>0092207</t>
  </si>
  <si>
    <t>AUGMENTIN 1,2 G</t>
  </si>
  <si>
    <t>0092290</t>
  </si>
  <si>
    <t>EDICIN 1 G</t>
  </si>
  <si>
    <t>0093260</t>
  </si>
  <si>
    <t>0096413</t>
  </si>
  <si>
    <t>GENTAMICIN LEK 40 MG/2 ML</t>
  </si>
  <si>
    <t>0096414</t>
  </si>
  <si>
    <t>0097577</t>
  </si>
  <si>
    <t>0097687</t>
  </si>
  <si>
    <t>0097910</t>
  </si>
  <si>
    <t>HUMAN ALBUMIN GRIFOLS 20%</t>
  </si>
  <si>
    <t>0107682</t>
  </si>
  <si>
    <t>0112782</t>
  </si>
  <si>
    <t>GENTAMICIN B.BRAUN 3 MG/ML INFUZNÍ ROZTOK</t>
  </si>
  <si>
    <t>0121238</t>
  </si>
  <si>
    <t>0121240</t>
  </si>
  <si>
    <t>0137484</t>
  </si>
  <si>
    <t>ANBINEX</t>
  </si>
  <si>
    <t>0137499</t>
  </si>
  <si>
    <t>0155939</t>
  </si>
  <si>
    <t>0162207</t>
  </si>
  <si>
    <t>0163179</t>
  </si>
  <si>
    <t>0163180</t>
  </si>
  <si>
    <t>0163307</t>
  </si>
  <si>
    <t>0163310</t>
  </si>
  <si>
    <t>0164350</t>
  </si>
  <si>
    <t>TAZOCIN 4 G/0,5 G</t>
  </si>
  <si>
    <t>0198417</t>
  </si>
  <si>
    <t>0500720</t>
  </si>
  <si>
    <t>9999991</t>
  </si>
  <si>
    <t>0076355</t>
  </si>
  <si>
    <t>FORTUM 500 MG</t>
  </si>
  <si>
    <t>0137483</t>
  </si>
  <si>
    <t>0201030</t>
  </si>
  <si>
    <t>0178956</t>
  </si>
  <si>
    <t>0178955</t>
  </si>
  <si>
    <t>0207921</t>
  </si>
  <si>
    <t>0004073</t>
  </si>
  <si>
    <t>ŠROUB LCP A VA-LCP SAMOŘEZNÝ MALÝ FRAGMENT OCEL</t>
  </si>
  <si>
    <t>0004077</t>
  </si>
  <si>
    <t>0004080</t>
  </si>
  <si>
    <t>0004085</t>
  </si>
  <si>
    <t>0017743</t>
  </si>
  <si>
    <t>DRÁT KIRSCHNERŮV OCEL</t>
  </si>
  <si>
    <t>0055769</t>
  </si>
  <si>
    <t>KATETR BROVIAC JEDNOLUMEN. STANDART 0600100</t>
  </si>
  <si>
    <t>0055781</t>
  </si>
  <si>
    <t>KATETR HICKMAN DVOJLUMENOVÝ 06005XX, 06006XX</t>
  </si>
  <si>
    <t>0058362</t>
  </si>
  <si>
    <t>APPENDEKTOMIE DRG 90795</t>
  </si>
  <si>
    <t>0076931</t>
  </si>
  <si>
    <t>HŘEB ELASTICKÝ TITAN</t>
  </si>
  <si>
    <t>0082077</t>
  </si>
  <si>
    <t>KRYTÍ COM 30 OBVAZOVÁ TEXTÍLIE KOMBINOVANÁ</t>
  </si>
  <si>
    <t>0082513</t>
  </si>
  <si>
    <t>0082517</t>
  </si>
  <si>
    <t>0082521</t>
  </si>
  <si>
    <t>0083233</t>
  </si>
  <si>
    <t>DLAHA LCP TIBIE DISTÁLNÍ MEDIÁLNÍ MALÝ FRAGMENT OC</t>
  </si>
  <si>
    <t>0098656</t>
  </si>
  <si>
    <t>ŠROUB KANYLOVANÝ TI T-DRIVE</t>
  </si>
  <si>
    <t>0098685</t>
  </si>
  <si>
    <t>PODLOŽKA TI</t>
  </si>
  <si>
    <t>0098686</t>
  </si>
  <si>
    <t>DRÁT TI; VRTACÍ; VODÍCÍ</t>
  </si>
  <si>
    <t>00631</t>
  </si>
  <si>
    <t>OD TYPU 31 - PRO NEMOCNICE TYPU 3, (KATEGORIE 6)</t>
  </si>
  <si>
    <t>00881</t>
  </si>
  <si>
    <t>ROZLIŠENÍ VYKÁZANÉ HOSPITALIZACE JAKO: = POKRAČOVÁ</t>
  </si>
  <si>
    <t>34454</t>
  </si>
  <si>
    <t>(VZP) PORODNÍ VÁHA NOVOROZENCE OD 2000 DO 2499 GRA</t>
  </si>
  <si>
    <t>34455</t>
  </si>
  <si>
    <t>(VZP) PORODNÍ VÁHA NOVOROZENCE NAD 2499 GRAMŮ</t>
  </si>
  <si>
    <t>42520</t>
  </si>
  <si>
    <t>APLIKACE PROTINÁDOROVÉ CHEMOTERAPIE</t>
  </si>
  <si>
    <t>22313</t>
  </si>
  <si>
    <t>SPECIALIZOVANÁ HEMATOLOGICKÁ LÉČBA NEMOCNÝCH NA SP</t>
  </si>
  <si>
    <t>00632</t>
  </si>
  <si>
    <t>OD TYPU 32 - PRO NEMOCNICE TYPU 3, (KATEGORIE 6)</t>
  </si>
  <si>
    <t>31130</t>
  </si>
  <si>
    <t>PŘIJETÍ DOPROVODU DÍTĚTE</t>
  </si>
  <si>
    <t>00668</t>
  </si>
  <si>
    <t>OD TYPU 68 - PRO NEMOCNICE TYPU 3, (KATEGORIE 6) -</t>
  </si>
  <si>
    <t>3F1</t>
  </si>
  <si>
    <t>0001093</t>
  </si>
  <si>
    <t>PENICILIN G 1,0 DRASELNÁ SOĹ BIOTIKA</t>
  </si>
  <si>
    <t>0002723</t>
  </si>
  <si>
    <t>PENDEPON COMPOSITUM</t>
  </si>
  <si>
    <t>0008807</t>
  </si>
  <si>
    <t>0008808</t>
  </si>
  <si>
    <t>0011706</t>
  </si>
  <si>
    <t>0011785</t>
  </si>
  <si>
    <t>AMIKIN 1 G</t>
  </si>
  <si>
    <t>0015273</t>
  </si>
  <si>
    <t>SULPERAZON 2 G IM/IV</t>
  </si>
  <si>
    <t>0017376</t>
  </si>
  <si>
    <t>GAMMAGARD S/D</t>
  </si>
  <si>
    <t>0017377</t>
  </si>
  <si>
    <t>0026252</t>
  </si>
  <si>
    <t>AVONEX</t>
  </si>
  <si>
    <t>0027283</t>
  </si>
  <si>
    <t>REMICA</t>
  </si>
  <si>
    <t>0049193</t>
  </si>
  <si>
    <t>CEFTAX 1000</t>
  </si>
  <si>
    <t>0053922</t>
  </si>
  <si>
    <t>CIPHIN PRO INFUSIONE 200 MG/100 ML</t>
  </si>
  <si>
    <t>0056801</t>
  </si>
  <si>
    <t>0064831</t>
  </si>
  <si>
    <t>AXETINE 1,5 G</t>
  </si>
  <si>
    <t>0066020</t>
  </si>
  <si>
    <t>0068998</t>
  </si>
  <si>
    <t>AMPICILIN 1,0 BIOTIKA</t>
  </si>
  <si>
    <t>0068999</t>
  </si>
  <si>
    <t>AMPICILIN 0,5 BIOTIKA</t>
  </si>
  <si>
    <t>0077018</t>
  </si>
  <si>
    <t>ULTRAVIST 370</t>
  </si>
  <si>
    <t>0077043</t>
  </si>
  <si>
    <t>0083050</t>
  </si>
  <si>
    <t>0083417</t>
  </si>
  <si>
    <t>MERONEM 1 G</t>
  </si>
  <si>
    <t>0092289</t>
  </si>
  <si>
    <t>EDICIN 0,5 G</t>
  </si>
  <si>
    <t>0097000</t>
  </si>
  <si>
    <t>METRONIDAZOLE 0.5%-POLPHARMA</t>
  </si>
  <si>
    <t>0097909</t>
  </si>
  <si>
    <t>0100328</t>
  </si>
  <si>
    <t>0104051</t>
  </si>
  <si>
    <t>HUMAN ALBUMIN 200 G/L BAXTER</t>
  </si>
  <si>
    <t>0125255</t>
  </si>
  <si>
    <t>CIPROFLOXACIN KABI 200 MG/100 ML INFUZNÍ ROZTOK</t>
  </si>
  <si>
    <t>0127511</t>
  </si>
  <si>
    <t>CEFTAZIDIM MYLAN 1 G</t>
  </si>
  <si>
    <t>0131654</t>
  </si>
  <si>
    <t>0131656</t>
  </si>
  <si>
    <t>0162180</t>
  </si>
  <si>
    <t>0162187</t>
  </si>
  <si>
    <t>0198192</t>
  </si>
  <si>
    <t>0017378</t>
  </si>
  <si>
    <t>0164347</t>
  </si>
  <si>
    <t>HAEMATE P</t>
  </si>
  <si>
    <t>0092359</t>
  </si>
  <si>
    <t>PROSTAPHLIN 1000 MG</t>
  </si>
  <si>
    <t>0164349</t>
  </si>
  <si>
    <t>0064835</t>
  </si>
  <si>
    <t>AXETINE 750 MG</t>
  </si>
  <si>
    <t>0102489</t>
  </si>
  <si>
    <t>0001018</t>
  </si>
  <si>
    <t>ŠROUB SAMOŘEZNÝ KORTIKÁLNÍ MALÝ FRAGMENTY OCEL</t>
  </si>
  <si>
    <t>0001052</t>
  </si>
  <si>
    <t>DLAHA LC-DCP ROVNÁ MALÉ FRAGMENT OCEL</t>
  </si>
  <si>
    <t>0001154</t>
  </si>
  <si>
    <t>ŠROUB SAMOŘEZNÝ KORTIKÁLNÍ RUKA OCEL</t>
  </si>
  <si>
    <t>0001203</t>
  </si>
  <si>
    <t>0001291</t>
  </si>
  <si>
    <t>DLAHA LC-DCP ROVNÁ MINI FRAGMENT OCEL</t>
  </si>
  <si>
    <t>0001739</t>
  </si>
  <si>
    <t>0001740</t>
  </si>
  <si>
    <t>0004070</t>
  </si>
  <si>
    <t>0005606</t>
  </si>
  <si>
    <t>NÁVLEK NA OPMI, TYP 71                      306071</t>
  </si>
  <si>
    <t>0010393</t>
  </si>
  <si>
    <t>DLAHA KYČELNÍ VELKÝ FRAGMENT OCEL</t>
  </si>
  <si>
    <t>0010767</t>
  </si>
  <si>
    <t>0010768</t>
  </si>
  <si>
    <t>0012457</t>
  </si>
  <si>
    <t>DLAHA KYČELNÍ,OBLOUK 8</t>
  </si>
  <si>
    <t>0012683</t>
  </si>
  <si>
    <t>IMPLANTÁT MAXILLOFACIÁLNÍ</t>
  </si>
  <si>
    <t>0012711</t>
  </si>
  <si>
    <t>0012715</t>
  </si>
  <si>
    <t>0012886</t>
  </si>
  <si>
    <t>JEHLA ULTRA VERESSIHO                  (PN 150)</t>
  </si>
  <si>
    <t>0012892</t>
  </si>
  <si>
    <t>APLIKÁTOR KLIPŮ ENDOSKOPIC.ROTAČNÍ ER 220.320.420</t>
  </si>
  <si>
    <t>0012979</t>
  </si>
  <si>
    <t>STAPLER CIRKULÁRNÍ ZAHNUTÝ - CDH</t>
  </si>
  <si>
    <t>0012985</t>
  </si>
  <si>
    <t>STAPLER LINEÁRNÍ TL30.TLH30.TLV30.TX30B.30G.30V</t>
  </si>
  <si>
    <t>0012996</t>
  </si>
  <si>
    <t>ZÁSOBNÍK DO LINEÁRNÍHO STAPLERU S BŘITEM TCR,TVR,T</t>
  </si>
  <si>
    <t>0012999</t>
  </si>
  <si>
    <t>STAPLER LINEÁRNÍ S BŘITEM TCT55 TLC55</t>
  </si>
  <si>
    <t>0013009</t>
  </si>
  <si>
    <t>ZÁSOBNÍK DO LINEÁRNÍHO STAPLERU S BŘITEM TCR75,TRT</t>
  </si>
  <si>
    <t>0013010</t>
  </si>
  <si>
    <t>STAPLER LINEÁRNÍ S BŘITEM TCT75,TLC75,TCD75</t>
  </si>
  <si>
    <t>0013020</t>
  </si>
  <si>
    <t>APLIKÁTOR KLIPŮ MCA, 20 MALÝCH KLIPŮ   (MCS 20)</t>
  </si>
  <si>
    <t>0017333</t>
  </si>
  <si>
    <t>DLAHA MALÝ FRAGMENT OCEL</t>
  </si>
  <si>
    <t>0017492</t>
  </si>
  <si>
    <t>ŠROUB KANYLOVANÝ MALÝ FRAGMENT OCEL</t>
  </si>
  <si>
    <t>0017745</t>
  </si>
  <si>
    <t>0017746</t>
  </si>
  <si>
    <t>0017751</t>
  </si>
  <si>
    <t>0020135</t>
  </si>
  <si>
    <t>DRÁT EXTENČNÍ KIRSCHNER</t>
  </si>
  <si>
    <t>0020177</t>
  </si>
  <si>
    <t>ŠROUB KORTIKÁLNÍ</t>
  </si>
  <si>
    <t>0020190</t>
  </si>
  <si>
    <t>0024581</t>
  </si>
  <si>
    <t>HŘEB ELASTICKÝ</t>
  </si>
  <si>
    <t>0027737</t>
  </si>
  <si>
    <t>DLAHA LCP ROVNÁ MALÝ FRAGMENT OCEL</t>
  </si>
  <si>
    <t>0027807</t>
  </si>
  <si>
    <t>DLAHA ROVNÁ LCP REKONSTRUKČNÍ MALÝ FRAGMENT OCEL</t>
  </si>
  <si>
    <t>0028338</t>
  </si>
  <si>
    <t>SET RENÁLNÍ A NEFROSTOMICKÝ RE400740,400840,400940</t>
  </si>
  <si>
    <t>0028347</t>
  </si>
  <si>
    <t>KATETR RENODRAIN SAAMOSTATNÝ PIGTAIL, TYP YELLOW</t>
  </si>
  <si>
    <t>0028382</t>
  </si>
  <si>
    <t>SET RENÁLNÍ A NEFROSTOMICKÝ RE 440720</t>
  </si>
  <si>
    <t>0028411</t>
  </si>
  <si>
    <t>SET RENÁLNÍ A NEFROSTOMICKÝ RE 450105..106..110</t>
  </si>
  <si>
    <t>0029784</t>
  </si>
  <si>
    <t>SOUPRAVA K SUPRAPUBICKÉ DRENÁŽI 4441036</t>
  </si>
  <si>
    <t>0029900</t>
  </si>
  <si>
    <t>JEHLA  K BIOPSII</t>
  </si>
  <si>
    <t>0030647</t>
  </si>
  <si>
    <t>SÍŤKA SURGIPRO MESH</t>
  </si>
  <si>
    <t>0030934</t>
  </si>
  <si>
    <t>0030935</t>
  </si>
  <si>
    <t>0031888</t>
  </si>
  <si>
    <t>ŠROUB SPONGIÓZNÍ</t>
  </si>
  <si>
    <t>0034333</t>
  </si>
  <si>
    <t>JEHLA PUNKČNÍ, MITTY-POLACKOVA,ECHOTIP</t>
  </si>
  <si>
    <t>0046612</t>
  </si>
  <si>
    <t>DRÁT VODÍCÍ LUNDERQUIST RE-420780..180..380</t>
  </si>
  <si>
    <t>0047574</t>
  </si>
  <si>
    <t>DRÁT DIAGNOST.ZAVÁDĚCÍ ST J1.5, J3.0, J6.0, DE</t>
  </si>
  <si>
    <t>0048989</t>
  </si>
  <si>
    <t>ELEKTRODA KOAGULAČNÍ JEDNORÁZOVÁ GN211</t>
  </si>
  <si>
    <t>0051181</t>
  </si>
  <si>
    <t>TROKAR S OSTŘÍM XCEL, PRŮMĚR 11,12MM, DÉLKA 100MM</t>
  </si>
  <si>
    <t>0051334</t>
  </si>
  <si>
    <t>KATETR URETERÁLNÍ,POLLACK,FLEXI-TIP U-021305</t>
  </si>
  <si>
    <t>0051990</t>
  </si>
  <si>
    <t>KATETR URETER.PŘÍMÉ OLIV.,FLÉT.,CYL. ZAK.- AC50..5</t>
  </si>
  <si>
    <t>0052509</t>
  </si>
  <si>
    <t>PROTÉZA CÉVNÍ TKANÁ</t>
  </si>
  <si>
    <t>0052513</t>
  </si>
  <si>
    <t>0052832</t>
  </si>
  <si>
    <t>STENT PERIFERNÍ URETERÁLNÍ OPTIPUR,POLYURETAN</t>
  </si>
  <si>
    <t>0053435</t>
  </si>
  <si>
    <t>KATETR DIAGNOSTICKÝ ORTHOGONAL ŘIDITELNÝ</t>
  </si>
  <si>
    <t>0053481</t>
  </si>
  <si>
    <t>SÁČEK - ENDO CATCH 10MM</t>
  </si>
  <si>
    <t>0053772</t>
  </si>
  <si>
    <t>STAPLER LINEÁRNÍ S BŘITEM  TCT10,TLC10</t>
  </si>
  <si>
    <t>0054512</t>
  </si>
  <si>
    <t>SYSTÉM ZEVNÍ DRENÁŽNÍ A MONITOROVACÍ LIKVOROVÝ DOČ</t>
  </si>
  <si>
    <t>0054518</t>
  </si>
  <si>
    <t>SYSTÉM ZEVNÍ DRENÁŽNÍ A MONITOROVACÍ LIKVOROVÝ</t>
  </si>
  <si>
    <t>0054525</t>
  </si>
  <si>
    <t>DRÁT VODÍCÍ</t>
  </si>
  <si>
    <t>0056344</t>
  </si>
  <si>
    <t>SADA PUNKČNÍ SUPRAPUBICKÁ - EASYCYST, 170718..1707</t>
  </si>
  <si>
    <t>0058352</t>
  </si>
  <si>
    <t>CÍLENÝ ODBĚR BIOPSIE DRG 90781</t>
  </si>
  <si>
    <t>0058371</t>
  </si>
  <si>
    <t>CHOLECYSTEKTOMIE PROSTÁ DRG 90818</t>
  </si>
  <si>
    <t>0058383</t>
  </si>
  <si>
    <t>VARIKOKÉLA DRG 90837</t>
  </si>
  <si>
    <t>0058400</t>
  </si>
  <si>
    <t>EZOFAGOKARDIOMYOTOMIE S FUNDOPLIKACÍ DRG 90865</t>
  </si>
  <si>
    <t>0058423</t>
  </si>
  <si>
    <t>ENUKLEACE JEDNODUCHÉ CYSTY DRG 90805</t>
  </si>
  <si>
    <t>0058435</t>
  </si>
  <si>
    <t>ADHESIOLÝZA I.STUPNĚ DRG 90817</t>
  </si>
  <si>
    <t>0058445</t>
  </si>
  <si>
    <t>ADHESIOLÝZA III.STUPNĚ DRG 90847</t>
  </si>
  <si>
    <t>0058622</t>
  </si>
  <si>
    <t>STENT PERIFERNÍ URETERÁLNÍ WHITE STAR STENOSIS</t>
  </si>
  <si>
    <t>0058624</t>
  </si>
  <si>
    <t>SET NEFROSTOMICKÝ PUNKČNÍ RENODRAIN TYP YELLOW</t>
  </si>
  <si>
    <t>0058756</t>
  </si>
  <si>
    <t>VODIČ DRÁTĚNÝ ROADRUNNER</t>
  </si>
  <si>
    <t>0065050</t>
  </si>
  <si>
    <t>IMPLANTÁT STŘEDOUŠNÍ VENTILAČNÍ TRUBICE STIPULA</t>
  </si>
  <si>
    <t>0067523</t>
  </si>
  <si>
    <t>IMPLANTÁT STŘEDOUŠNÍ PORP KLAČANSKÉHO</t>
  </si>
  <si>
    <t>0068059</t>
  </si>
  <si>
    <t>IMPLANTÁT MAMMÁRNÍ EXPANDER TKÁŇOVÝ</t>
  </si>
  <si>
    <t>0068060</t>
  </si>
  <si>
    <t>0068063</t>
  </si>
  <si>
    <t>IMPLANTÁT OČNÍ RADIÁLNÍ</t>
  </si>
  <si>
    <t>0068194</t>
  </si>
  <si>
    <t>SYSTÉM HYDROCEPHALNÍ DRENÁŽNÍ</t>
  </si>
  <si>
    <t>0069290</t>
  </si>
  <si>
    <t>PIN VSTŘEBATELNÝ OTPS</t>
  </si>
  <si>
    <t>0069598</t>
  </si>
  <si>
    <t>SYSTÉM HYDROCEPHALNÍ DRENÁŽNÍ-SHUNT</t>
  </si>
  <si>
    <t>0077117</t>
  </si>
  <si>
    <t>ŠROUB INTERFERENČNÍ VSTŘEB.ABSOLUTE/BIOINTRAFIX PR</t>
  </si>
  <si>
    <t>0077439</t>
  </si>
  <si>
    <t>ŠROUB KORTIKÁLNÍ SAMOŘEZNÝ</t>
  </si>
  <si>
    <t>0077510</t>
  </si>
  <si>
    <t>ŠROUB NAVIKULÁRNÍ SAMOŘEZNÝ KANYLOVANÝ</t>
  </si>
  <si>
    <t>0077511</t>
  </si>
  <si>
    <t>PODLOŽKA</t>
  </si>
  <si>
    <t>0082000</t>
  </si>
  <si>
    <t>V.A.C.GRANUFOAM(PU PĚNA) VELIKOST M</t>
  </si>
  <si>
    <t>0082153</t>
  </si>
  <si>
    <t>KRYCÍ FÓLIE</t>
  </si>
  <si>
    <t>0082509</t>
  </si>
  <si>
    <t>0082515</t>
  </si>
  <si>
    <t>0082519</t>
  </si>
  <si>
    <t>0082523</t>
  </si>
  <si>
    <t>0083525</t>
  </si>
  <si>
    <t>NÁSTAVEC K SHAVERU FRÉZA FMS NESTERILNÍ</t>
  </si>
  <si>
    <t>0083526</t>
  </si>
  <si>
    <t>NÁSTAVEC K SHAVERU FRÉZA FMS NESTERILNÍ KULATÝ</t>
  </si>
  <si>
    <t>0083720</t>
  </si>
  <si>
    <t>0092078</t>
  </si>
  <si>
    <t>STAPLER LINEÁRNÍ ZAHNUTÝ S NOŽEM - NÍZKÁ RESEKCE -</t>
  </si>
  <si>
    <t>0095609</t>
  </si>
  <si>
    <t>SYSTÉM HYDROCEPHALNÍ DRENÁŽNÍ CSF HAKIM VALVES 82-</t>
  </si>
  <si>
    <t>0096317</t>
  </si>
  <si>
    <t>IMPLANTÁT KOSTNÍ UMĚLÁ NÁHRADA DURÁLNÍ S KOLAGENEM</t>
  </si>
  <si>
    <t>0098616</t>
  </si>
  <si>
    <t>0098648</t>
  </si>
  <si>
    <t>0098664</t>
  </si>
  <si>
    <t>0098674</t>
  </si>
  <si>
    <t>0098931</t>
  </si>
  <si>
    <t>JEHLA BIOPTICKÁ PRO SYSTÉM MAGNUM BARD, 14 G</t>
  </si>
  <si>
    <t>0099148</t>
  </si>
  <si>
    <t>ŠROUB INTERFERENČNÍ VSTŘEBATELNÝ</t>
  </si>
  <si>
    <t>0099885</t>
  </si>
  <si>
    <t>ŠROUB KANYLOVANÝ KOMPRESNÍ TITAN</t>
  </si>
  <si>
    <t>0108792</t>
  </si>
  <si>
    <t>DLAHA REKONSTRUKČNÍ ÚHLOVĚ STABILNÍ</t>
  </si>
  <si>
    <t>0110062</t>
  </si>
  <si>
    <t>DLAHA PŘÍMÁ</t>
  </si>
  <si>
    <t>0110664</t>
  </si>
  <si>
    <t>KOLÍK ODLAMOVACÍ K-SNAP</t>
  </si>
  <si>
    <t>0111454</t>
  </si>
  <si>
    <t>0111520</t>
  </si>
  <si>
    <t>ŠROUB SPONGIÓZNÍ KANYLOVANÝ</t>
  </si>
  <si>
    <t>0113293</t>
  </si>
  <si>
    <t>HŘEB ELASTICKÝ, 1,5/2,0X400, POSUVNÝ, TITAN</t>
  </si>
  <si>
    <t>0163059</t>
  </si>
  <si>
    <t xml:space="preserve">IMPLANTÁT MAXILLOFACIÁLNÍ STŘEDNÍ OBLIČEJOVÁ ETÁŽ </t>
  </si>
  <si>
    <t>0163075</t>
  </si>
  <si>
    <t>0163241</t>
  </si>
  <si>
    <t>0163251</t>
  </si>
  <si>
    <t>0163308</t>
  </si>
  <si>
    <t>IMPLANTÁT OČNÍ KANYLA SLZNÉ CESTY</t>
  </si>
  <si>
    <t>0163597</t>
  </si>
  <si>
    <t>0163619</t>
  </si>
  <si>
    <t>IMPLANTÁT OFTALMOLOGIE - PRO MIKROCHIR VÝKONY DK -</t>
  </si>
  <si>
    <t>0027901</t>
  </si>
  <si>
    <t>STENT PERIFERNÍ URETERÁLNÍ WHITE STAR DOUBLE-J</t>
  </si>
  <si>
    <t>0083612</t>
  </si>
  <si>
    <t>IMPLANTÁT KRANIÁLNÍ FIXAČNÍ CRANIOFIX2</t>
  </si>
  <si>
    <t>0068901</t>
  </si>
  <si>
    <t>0062220</t>
  </si>
  <si>
    <t>SÍŤKA VICRYLOVÁ VM96</t>
  </si>
  <si>
    <t>0058353</t>
  </si>
  <si>
    <t>LAVÁŽ A ODSÁTÍ DUTINY PERITONEÁLNÍ DRG 90782</t>
  </si>
  <si>
    <t>0068221</t>
  </si>
  <si>
    <t>0068202</t>
  </si>
  <si>
    <t>0097862</t>
  </si>
  <si>
    <t>0163373</t>
  </si>
  <si>
    <t>IMPLANTÁT KRANIOMAXILLOFACIÁLNÍ RAPIDSORB  VSTŘEBA</t>
  </si>
  <si>
    <t>0163376</t>
  </si>
  <si>
    <t>0001369</t>
  </si>
  <si>
    <t>FIXÁTOR ZEVNÍ, MALÝ, SYNTHES</t>
  </si>
  <si>
    <t>0001380</t>
  </si>
  <si>
    <t>0001341</t>
  </si>
  <si>
    <t>0017747</t>
  </si>
  <si>
    <t>0030668</t>
  </si>
  <si>
    <t>ENDOŠITÍ ENDOSKOPICKÁ SURGITIE POLYSORB</t>
  </si>
  <si>
    <t>0030666</t>
  </si>
  <si>
    <t>ENDOŠITÍ SURGITIE SURGIDAC</t>
  </si>
  <si>
    <t>0001769</t>
  </si>
  <si>
    <t>DRÁT KIRSCHNERŮV ZÁVITOVÝ OCEL</t>
  </si>
  <si>
    <t>0049876</t>
  </si>
  <si>
    <t>0097861</t>
  </si>
  <si>
    <t>0113183</t>
  </si>
  <si>
    <t>K-DRÁT ZÁVITOVÝ; 1,6 X 200 MM</t>
  </si>
  <si>
    <t>0020216</t>
  </si>
  <si>
    <t>0067211</t>
  </si>
  <si>
    <t>KANYLA TRACHEOSTOMICKÁ  ARMOVANÁ NASTAVITELNÁ HI-L</t>
  </si>
  <si>
    <t>0042648</t>
  </si>
  <si>
    <t>ŠROUB UZAMYKATELNÝ TI CROSS-DRIVE</t>
  </si>
  <si>
    <t>0108033</t>
  </si>
  <si>
    <t>DISTRAKTOR PRSTOVÝ INTERNÍ MINI TI</t>
  </si>
  <si>
    <t>0051335</t>
  </si>
  <si>
    <t>KATETR URETERÁLNÍ,RUTNER,UNIVERZÁLNÍ U-026</t>
  </si>
  <si>
    <t>0083896</t>
  </si>
  <si>
    <t>HŘEB ELASTICKÝ TITANOVÝ</t>
  </si>
  <si>
    <t>0084282</t>
  </si>
  <si>
    <t>ŠROUBOVÁK PACIENTSKÝ K PRSTOVÉMU DISTRAKTORU</t>
  </si>
  <si>
    <t>11506</t>
  </si>
  <si>
    <t>PLNOHODNOTNÁ PARENTERÁLNÍ VÝŽIVA</t>
  </si>
  <si>
    <t>15110</t>
  </si>
  <si>
    <t>ŽALUDEČNÍ LAVÁŽ DIAGNOSTICKÁ</t>
  </si>
  <si>
    <t>18310</t>
  </si>
  <si>
    <t>RENÁLNÍ PUNKČNÍ BIOPSIE</t>
  </si>
  <si>
    <t>29410</t>
  </si>
  <si>
    <t>ODBĚR MOZKOMÍŠNÍHO MOKU LUMBÁLNÍ NEBO SUBOKCIPITÁL</t>
  </si>
  <si>
    <t>11504</t>
  </si>
  <si>
    <t>DOPLŇKOVÁ PARENTERÁLNÍ VÝŽIVA</t>
  </si>
  <si>
    <t>09225</t>
  </si>
  <si>
    <t>KANYLACE CENTRÁLNÍ ŽÍLY ZA KONTROLY CELKOVÉHO STAV</t>
  </si>
  <si>
    <t>09233</t>
  </si>
  <si>
    <t>INJEKČNÍ OKRSKOVÁ ANESTÉZIE</t>
  </si>
  <si>
    <t>00699</t>
  </si>
  <si>
    <t>OD TYPU 99 - PRO NEMOCNICE TYPU 3, (KATEGORIE 6) -</t>
  </si>
  <si>
    <t>00603</t>
  </si>
  <si>
    <t>OD TYPU 03 - PRO NEMOCNICE TYPU 3, (KATEGORIE 6)</t>
  </si>
  <si>
    <t>15374</t>
  </si>
  <si>
    <t>NECÍLENÁ JATERNÍ BIOPSIE</t>
  </si>
  <si>
    <t>99980</t>
  </si>
  <si>
    <t>(VZP) PACIENT S DIAGNOSTIKOVANÝM POLYTRAUMATEM S I</t>
  </si>
  <si>
    <t>66745</t>
  </si>
  <si>
    <t>POSTEROMEDIÁLNÍ UVOLNĚNÍ, LATERÁLNÍ ZKRÁCENÍ, TRAN</t>
  </si>
  <si>
    <t>78830</t>
  </si>
  <si>
    <t>ZAVEDENÍ INTRAJEJUNÁLNÍ SONDY PRO ENTERÁLNÍ VÝŽIVU</t>
  </si>
  <si>
    <t>3T1</t>
  </si>
  <si>
    <t>0011692</t>
  </si>
  <si>
    <t>0020605</t>
  </si>
  <si>
    <t>0064946</t>
  </si>
  <si>
    <t>DIFLUCAN I.V.</t>
  </si>
  <si>
    <t>0075634</t>
  </si>
  <si>
    <t>PROTHROMPLEX TOTAL NF</t>
  </si>
  <si>
    <t>0091148</t>
  </si>
  <si>
    <t>VULMIZOLIN 1,0</t>
  </si>
  <si>
    <t>0093173</t>
  </si>
  <si>
    <t>ANTITHROMBIN III IMMUNO</t>
  </si>
  <si>
    <t>0093649</t>
  </si>
  <si>
    <t>ACTILYSE</t>
  </si>
  <si>
    <t>0096040</t>
  </si>
  <si>
    <t>CIPRINOL 100 MG/10 ML</t>
  </si>
  <si>
    <t>0104050</t>
  </si>
  <si>
    <t>0112786</t>
  </si>
  <si>
    <t>GENTAMICIN B.BRAUN 1 MG/ML INFUZNÍ ROZTOK</t>
  </si>
  <si>
    <t>0129767</t>
  </si>
  <si>
    <t>0156259</t>
  </si>
  <si>
    <t>VANCOMYCIN KABI 1000 MG</t>
  </si>
  <si>
    <t>0007917</t>
  </si>
  <si>
    <t>0107960</t>
  </si>
  <si>
    <t>0030512</t>
  </si>
  <si>
    <t>ZÁSOBNÍK PRO LINEÁRNÍ STAPLER TA PREMIUM 30-4.8 DL</t>
  </si>
  <si>
    <t>0049488</t>
  </si>
  <si>
    <t>STAPLER LINEÁRNÍ -  ECHELON, ETS FLEX 45MM,60MM, D</t>
  </si>
  <si>
    <t>0049489</t>
  </si>
  <si>
    <t>ZÁSOBNÍK DO STAPLERU - ECHELON, ETS FLEX BÍLÝ,MODR</t>
  </si>
  <si>
    <t>0058425</t>
  </si>
  <si>
    <t>SALPINGEKTOMIE DRG 90807</t>
  </si>
  <si>
    <t>0069500</t>
  </si>
  <si>
    <t>KANYLA TRACHEOSTOMICKÁ  S NÍZKOTLAKOU  MANŽETOU</t>
  </si>
  <si>
    <t>0082524</t>
  </si>
  <si>
    <t>0092079</t>
  </si>
  <si>
    <t>ZÁSOBNÍK DO LINEÁRNÍHO STAPLERU CR40B,CR40G (PRO P</t>
  </si>
  <si>
    <t>0095637</t>
  </si>
  <si>
    <t>SYSTÉM HYDROCEPHALNÍ DRENÁŽNÍ - SHUNT HAKIM BACTIS</t>
  </si>
  <si>
    <t>0162666</t>
  </si>
  <si>
    <t>SYSTÉM HYDROCEPHALNÍ DRENÁŽNÍ - SHUNT SILVERLINE</t>
  </si>
  <si>
    <t>0162667</t>
  </si>
  <si>
    <t>0068200</t>
  </si>
  <si>
    <t>0055779</t>
  </si>
  <si>
    <t>KATETR BROVIAC JEDNOLUMENOVÝ ZAVÁDĚCÍ SET 0600520</t>
  </si>
  <si>
    <t>0163375</t>
  </si>
  <si>
    <t>IMPLANTÁT ORBITÁLNÍ RAPIDSORB VSTŘEBATELNÝ</t>
  </si>
  <si>
    <t>0163378</t>
  </si>
  <si>
    <t>0094229</t>
  </si>
  <si>
    <t>KATETR DIALYZAČNÍ KIMAL DVOUCESTNÝ 15.5FR x 15CM</t>
  </si>
  <si>
    <t>0068224</t>
  </si>
  <si>
    <t>IMPLANTÁT STŘEDOUŠNÍ KURZ VENTILAČNÍ TRUBIČKA</t>
  </si>
  <si>
    <t>0049869</t>
  </si>
  <si>
    <t>0068211</t>
  </si>
  <si>
    <t>00661</t>
  </si>
  <si>
    <t>OD TYPU 61 - PRO NEMOCNICE TYPU 3, (KATEGORIE 6) -</t>
  </si>
  <si>
    <t>00665</t>
  </si>
  <si>
    <t>OD TYPU 65 -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</si>
  <si>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</si>
  <si>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</si>
  <si>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</si>
  <si>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</si>
  <si>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99982</t>
  </si>
  <si>
    <t>(VZP) PACIENT KLASIFIKOVANÝ LZZ NA ZÁKLADĚ POZITIV</t>
  </si>
  <si>
    <t>90906</t>
  </si>
  <si>
    <t>90907</t>
  </si>
  <si>
    <t>90903</t>
  </si>
  <si>
    <t>90904</t>
  </si>
  <si>
    <t>34453</t>
  </si>
  <si>
    <t>(VZP) PORODNÍ VÁHA NOVOROZENCE OD 1500 DO 1999 GRA</t>
  </si>
  <si>
    <t>90905</t>
  </si>
  <si>
    <t>501</t>
  </si>
  <si>
    <t>51022</t>
  </si>
  <si>
    <t>CÍLENÉ VYŠETŘENÍ CHIRURGEM</t>
  </si>
  <si>
    <t>09253</t>
  </si>
  <si>
    <t>UVOLNĚNÍ PREPUCIA, VČETNĚ NEOPERAČNÍ REPOZICE PARA</t>
  </si>
  <si>
    <t>51111</t>
  </si>
  <si>
    <t>OPERACE CYSTY NEBO HEMANGIOMU NEBO LIPOMU NEBO PIL</t>
  </si>
  <si>
    <t>5F1</t>
  </si>
  <si>
    <t>32510</t>
  </si>
  <si>
    <t>ZAVEDENÍ DLOUHODOBÉ KANYLACE CENTRÁLNÍHO ŽILNÍHO S</t>
  </si>
  <si>
    <t>51239</t>
  </si>
  <si>
    <t xml:space="preserve">RADIKÁLNÍ EXSTIRPACE AXILÁRNÍCH NEBO INQUINÁLNÍCH </t>
  </si>
  <si>
    <t>51323</t>
  </si>
  <si>
    <t>HEMIPANKREATODUODENEKTOMIE (WHIPPLE)</t>
  </si>
  <si>
    <t>51343</t>
  </si>
  <si>
    <t>LOKÁLNÍ EXCIZE JATER NEBO OŠETŘENÍ MALÉ TRHLINY JA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</si>
  <si>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</si>
  <si>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</si>
  <si>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</si>
  <si>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</si>
  <si>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</si>
  <si>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</si>
  <si>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51369</t>
  </si>
  <si>
    <t>APENDEKTOMIE PŘI PERFORAČNÍ APENDICITIDĚ S PERITON</t>
  </si>
  <si>
    <t>GASTROTOMIE, DUODENOTOMIE NEBO JEDNODUCHÁ PYLOROPL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</si>
  <si>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</si>
  <si>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</si>
  <si>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</si>
  <si>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</si>
  <si>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</si>
  <si>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</si>
  <si>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</si>
  <si>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</si>
  <si>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</si>
  <si>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</si>
  <si>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</si>
  <si>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</si>
  <si>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51423</t>
  </si>
  <si>
    <t>DIVULZE ANU EV. S VYNĚTÍM CIZÍHO TĚLESA A MANUÁLNÍ</t>
  </si>
  <si>
    <t>51513</t>
  </si>
  <si>
    <t>INQUINÁLNÍ, FEMORÁLNÍ KÝLA PRO USKŘINUTÍ VYŽADUJÍC</t>
  </si>
  <si>
    <t>51623</t>
  </si>
  <si>
    <t>POUŽITÍ ULTRAZVUKOVÉHO SKALPELU</t>
  </si>
  <si>
    <t>51713</t>
  </si>
  <si>
    <t>DIAGNOSTICKÁ VIDEOLAPAROSKOPIE A VIDEOTORAKOSKOPIE</t>
  </si>
  <si>
    <t>51813</t>
  </si>
  <si>
    <t>OPERACE ROZSÁHLÉHO PILONIDÁLNÍHO SINU, DERMOIDNÍ C</t>
  </si>
  <si>
    <t>51819</t>
  </si>
  <si>
    <t>OŠETŘENÍ A OBVAZ ROZSÁHLÉ RÁNY V CELKOVÉ ANESTEZII</t>
  </si>
  <si>
    <t>52213</t>
  </si>
  <si>
    <t>PYLOROMYOTOMIE U NOVOROZENCŮ A KOJENCŮ</t>
  </si>
  <si>
    <t>52219</t>
  </si>
  <si>
    <t>OPERACE PRO NEKROTIZUJÍCÍ ENTEROKOLIDU</t>
  </si>
  <si>
    <t>52313</t>
  </si>
  <si>
    <t xml:space="preserve">OPERACE TŘÍSELNÉ NEBO FEMORÁLNÍ NEBO PUPEČNÍ KÝLY </t>
  </si>
  <si>
    <t>56324</t>
  </si>
  <si>
    <t>DEKOMPRESE OSTATNÍCH VELKÝCH A STŘEDNÍCH NERVŮ</t>
  </si>
  <si>
    <t>57223</t>
  </si>
  <si>
    <t>KOREKCE VPÁČENÉHO NEBO PTAČÍHO HRUDNÍKU</t>
  </si>
  <si>
    <t>61123</t>
  </si>
  <si>
    <t>EXCIZE KOŽNÍ LÉZE OD 2 DO 10 CM^2, BEZ UZAVŘENÍ VZ</t>
  </si>
  <si>
    <t>61129</t>
  </si>
  <si>
    <t>EXCIZE KOŽNÍ LÉZE, SUTURA OD 2 DO 10 CM</t>
  </si>
  <si>
    <t>61147</t>
  </si>
  <si>
    <t>UZAVŘENÍ DEFEKTU KOŽNÍM LALOKEM MÍSTNÍM DO 10 CM^2</t>
  </si>
  <si>
    <t>61409</t>
  </si>
  <si>
    <t>MODELACE A PŘITAŽENÍ ODSTÁLÉHO BOLTCE</t>
  </si>
  <si>
    <t>63589</t>
  </si>
  <si>
    <t>SALPINGEKTOMIE NEBO ADNEXEKTOMIE A NEBO RESEKCE OV</t>
  </si>
  <si>
    <t>76439</t>
  </si>
  <si>
    <t>ORCHIECTOMIE JEDNOSTRANNÁ</t>
  </si>
  <si>
    <t>76443</t>
  </si>
  <si>
    <t>ORCHIDOPEXE</t>
  </si>
  <si>
    <t>90807</t>
  </si>
  <si>
    <t>(DRG) SALPINGEKTOMIE LAPAROSKOPICKY</t>
  </si>
  <si>
    <t>90836</t>
  </si>
  <si>
    <t>(DRG) ADHEZIOLÝZA DRUHÉHO STUPNĚ LAPAROSKOPICKY NE</t>
  </si>
  <si>
    <t>90817</t>
  </si>
  <si>
    <t>(DRG) ADHEZIOLÝZA PRVNÍHO STUPNĚ LAPAROSKOPICKY</t>
  </si>
  <si>
    <t>90795</t>
  </si>
  <si>
    <t>(DRG) APPENDEKTOMIE LAPAROSKOPICKY</t>
  </si>
  <si>
    <t>90865</t>
  </si>
  <si>
    <t>(DRG) EZOFAGOKARDIOMYOTOMIE S FUNDOPLIKACÍ LAPAROS</t>
  </si>
  <si>
    <t>90785</t>
  </si>
  <si>
    <t>(DRG) CHOLANGIOGRAFIE LAPAROSKOPICKY</t>
  </si>
  <si>
    <t>07546</t>
  </si>
  <si>
    <t>(DRG) OTEVŘENÝ PŘÍSTUP</t>
  </si>
  <si>
    <t>07545</t>
  </si>
  <si>
    <t>(DRG) DRUHÁ A DALŠÍ REOPERACE</t>
  </si>
  <si>
    <t>07550</t>
  </si>
  <si>
    <t>(DRG) ENDOVASKULÁRNÍ PŘÍSTUP PERKUTÁNNÍ NEBO S?PRE</t>
  </si>
  <si>
    <t>07542</t>
  </si>
  <si>
    <t>(VZP) CÉVNÍ VÝKON JINDE NEZAŘAZENÝ</t>
  </si>
  <si>
    <t>07543</t>
  </si>
  <si>
    <t>(DRG) PRIMOOPERACE</t>
  </si>
  <si>
    <t>51396</t>
  </si>
  <si>
    <t>PUNKCE DUTINY BŘIŠNÍ S DRENÁŽÍ EV. LAVAŽÍ</t>
  </si>
  <si>
    <t>51371</t>
  </si>
  <si>
    <t>CHOLECYSTEKTOMIE</t>
  </si>
  <si>
    <t>61115</t>
  </si>
  <si>
    <t xml:space="preserve">REVIZE, EXCIZE A SUTURA PORANĚNÍ KŮŽE A PODKOŽÍ A </t>
  </si>
  <si>
    <t>51425</t>
  </si>
  <si>
    <t>HEMOROIDEKTOMIE</t>
  </si>
  <si>
    <t>51825</t>
  </si>
  <si>
    <t>SEKUNDÁRNÍ SUTURA RÁNY</t>
  </si>
  <si>
    <t>51850</t>
  </si>
  <si>
    <t>PŘEVAZ RÁNY METODOU V. A. C. (VACUUM ASISTED CLOSU</t>
  </si>
  <si>
    <t>61125</t>
  </si>
  <si>
    <t>EXCIZE KOŽNÍ LÉZE NAD 10 CM^2, BEZ UZAVŘENÍ VZNIKL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</si>
  <si>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</si>
  <si>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</si>
  <si>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</si>
  <si>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</si>
  <si>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</si>
  <si>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</si>
  <si>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51311</t>
  </si>
  <si>
    <t>SPLENEKTOMIE</t>
  </si>
  <si>
    <t>51811</t>
  </si>
  <si>
    <t>ABSCES NEBO HEMATOM SUBKUTANNÍ, PILONIDÁLNÍ, INTRA</t>
  </si>
  <si>
    <t>APENDEKTOMIE NEBO OPERAČNÍ DRENÁŽ PERIAPENDIKULÁRN</t>
  </si>
  <si>
    <t>51821</t>
  </si>
  <si>
    <t>CHIRURGICKÉ ODSTRANĚNÍ CIZÍHO TĚLESA</t>
  </si>
  <si>
    <t>07562</t>
  </si>
  <si>
    <t>(DRG) PLÁNOVANÁ OPERACE KVCH</t>
  </si>
  <si>
    <t>76365</t>
  </si>
  <si>
    <t>PUNKČNÍ EPICYSTOSTOMIE</t>
  </si>
  <si>
    <t>51125</t>
  </si>
  <si>
    <t>TYREOIDEKTOMIE TOTÁLNÍ NEBO OBOUSTRANNÁ SUBTOTÁLNÍ</t>
  </si>
  <si>
    <t>61151</t>
  </si>
  <si>
    <t>UZAVŘENÍ DEFEKTU KOŽNÍM LALOKEM MÍSTNÍM NAD 20 CM^</t>
  </si>
  <si>
    <t>07552</t>
  </si>
  <si>
    <t>(DRG) OPERAČNÍ VÝKON BEZ MIMOTĚLNÍHO OBĚHU</t>
  </si>
  <si>
    <t>51357</t>
  </si>
  <si>
    <t>JEJUNOSTOMIE, ILEOSTOMIE NEBO KOLOSTOMIE, ANTEPOZI</t>
  </si>
  <si>
    <t>77115</t>
  </si>
  <si>
    <t>ORCHIDOPEXE JEDNOSTRANNÁ U DĚTÍ DO 3 LET</t>
  </si>
  <si>
    <t>07544</t>
  </si>
  <si>
    <t>(DRG) PRVNÍ REOPERACE</t>
  </si>
  <si>
    <t>90805</t>
  </si>
  <si>
    <t>(DRG) ENUKLEACE JEDNODUCHÉ CYSTY LAPAROSKOPICKY</t>
  </si>
  <si>
    <t>51411</t>
  </si>
  <si>
    <t>OPERACE KONEČNÍKU TRANSANÁLNÍ ENDOSKOPICKOU MIKROC</t>
  </si>
  <si>
    <t>51517</t>
  </si>
  <si>
    <t>OPERACE KÝLY S POUŽITÍM ŠTĚPU ČI IMPLANTÁTU, OPERA</t>
  </si>
  <si>
    <t>51515</t>
  </si>
  <si>
    <t>OPERACE KÝLY UMBILIKÁLNÍ NEBO EPIGASTRICKÁ - DOSPĚ</t>
  </si>
  <si>
    <t>51415</t>
  </si>
  <si>
    <t>ABDOMINOPERINEÁLNÍ, VAGINÁLNÍ, SAKRÁLNÍ AMPUTACE R</t>
  </si>
  <si>
    <t>UZÁVĚR A ÚPRAVA STOMIÍ NA TLUSTÉM STŘEVĚ</t>
  </si>
  <si>
    <t>07519</t>
  </si>
  <si>
    <t>(VZP) JINÉ OPERACE NA ŽILNÍM SYSTÉMU</t>
  </si>
  <si>
    <t>52311</t>
  </si>
  <si>
    <t>51355</t>
  </si>
  <si>
    <t>DVOJ - A VÍCENÁSOBNÁ RESEKCE A (NEBO) ANASTOMÓZA T</t>
  </si>
  <si>
    <t>51421</t>
  </si>
  <si>
    <t>KOREKCE ANÁLNÍHO SFINKTERU A ANOREKTÁLNÍHO PŘECHOD</t>
  </si>
  <si>
    <t>90844</t>
  </si>
  <si>
    <t>(DRG) PLEUREKTOMIE ABRAZE THORAKOSKOPICKY</t>
  </si>
  <si>
    <t>61131</t>
  </si>
  <si>
    <t>EXCIZE KOŽNÍ LÉZE, SUTURA VÍCE NEŽ 10 CM</t>
  </si>
  <si>
    <t>51381</t>
  </si>
  <si>
    <t>REKONSTRUKČNÍ VÝKON NA ŽLUČOVÝCH CESTÁCH</t>
  </si>
  <si>
    <t>51326</t>
  </si>
  <si>
    <t>DRENÁŽNÍ OPERACE PŘI AKUTNÍ PANKEATITIDĚ, DRENÁŽ A</t>
  </si>
  <si>
    <t>77135</t>
  </si>
  <si>
    <t>CIRKUMCIZE DO 3 LET</t>
  </si>
  <si>
    <t>TUNELIZACE KATÉTRU</t>
  </si>
  <si>
    <t>52221</t>
  </si>
  <si>
    <t>ATRESIE TENKÉHO STŘEVA VČETNĚ DUODENA U NOVOROZENC</t>
  </si>
  <si>
    <t>51361</t>
  </si>
  <si>
    <t>KOLEKTOMIE SUBTOTÁLNÍ S ILEOSTOMIÍ A UZÁVĚREM REKT</t>
  </si>
  <si>
    <t>66537</t>
  </si>
  <si>
    <t>RESEKCE KOSTRČE</t>
  </si>
  <si>
    <t>51375</t>
  </si>
  <si>
    <t>TRANSDUODENÁLNÍ SFINKTEROTOMIE S CHOLEDOCHOTOMIÍ</t>
  </si>
  <si>
    <t>76461</t>
  </si>
  <si>
    <t>OPERACE VARIKOKELY OTEVŘENÁ JEDNOSTRANNÁ</t>
  </si>
  <si>
    <t>52411</t>
  </si>
  <si>
    <t>TORAKO - MEDIASTINOSKOPIE</t>
  </si>
  <si>
    <t>5F3</t>
  </si>
  <si>
    <t>51859</t>
  </si>
  <si>
    <t>FIXAČNÍ SÁDROVÁ DLAHA - NOHA, BÉREC</t>
  </si>
  <si>
    <t>51863</t>
  </si>
  <si>
    <t>FIXAČNÍ SÁDROVÁ DLAHA CELÉ DOLNÍ KONČETINY</t>
  </si>
  <si>
    <t>51877</t>
  </si>
  <si>
    <t>PŘILOŽENÍ LÉČEBNÉ POMŮCKY - ORTÉZY</t>
  </si>
  <si>
    <t>53119</t>
  </si>
  <si>
    <t>ZAVŘENÁ REPOZICE ZLOMENIN PŘEDLOKTÍ, LOKTE, PAŽE N</t>
  </si>
  <si>
    <t>53152</t>
  </si>
  <si>
    <t>OTEVŘENÁ REPOZICE A OSTEOSYNTÉZA ZLOMENINY NEBO LU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</si>
  <si>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</si>
  <si>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</si>
  <si>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</si>
  <si>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</si>
  <si>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</si>
  <si>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</si>
  <si>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</si>
  <si>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</si>
  <si>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53453</t>
  </si>
  <si>
    <t>OTEVŘENÁ REPOZICE ZLOMENINY NEBO LUXACE VÍCE METAT</t>
  </si>
  <si>
    <t>53459</t>
  </si>
  <si>
    <t>OTEVŘENÁ REPOZICE NITROKLOUBNÍCH LUXAČNÍCH ZLOMENI</t>
  </si>
  <si>
    <t>53469</t>
  </si>
  <si>
    <t>ZLOMENINA DIAFÝZY A SUPRAKONDYLICKÉ OBLASTI FEMURU</t>
  </si>
  <si>
    <t>66039</t>
  </si>
  <si>
    <t>SLOŽITÁ OPERAČNÍ ARTROSKOPIE</t>
  </si>
  <si>
    <t>66749</t>
  </si>
  <si>
    <t>REKONSTRUKCE VAZŮ TC KLOUBU</t>
  </si>
  <si>
    <t>66813</t>
  </si>
  <si>
    <t>ODSTRANĚNÍ OSTEOSYNTETICKÉHO MATERIÁLU</t>
  </si>
  <si>
    <t>66839</t>
  </si>
  <si>
    <t>EXSTIRPACE NÁDORU MĚKKÝCH TKÁNÍ - POVRCHOVĚ ULOŽEN</t>
  </si>
  <si>
    <t>66949</t>
  </si>
  <si>
    <t>PUNKCE KLOUBNÍ S APLIKACÍ LÉČIVA</t>
  </si>
  <si>
    <t>53457</t>
  </si>
  <si>
    <t>ZLOMENINY DOLNÍHO KONCE BÉRCE A HLEZNA S NITROKLOU</t>
  </si>
  <si>
    <t>53115</t>
  </si>
  <si>
    <t>ZAVŘENÁ REPOZICE LUXACE KARPU NEBO INTRAARTIKULÁRN</t>
  </si>
  <si>
    <t>66127</t>
  </si>
  <si>
    <t>MANIPULACE V CELKOVÉ NEBO LOKÁLNÍ ANESTÉZII</t>
  </si>
  <si>
    <t>66437</t>
  </si>
  <si>
    <t>REKONSTRUKCE VAZŮ ZÁPĚSTÍ A RUKY</t>
  </si>
  <si>
    <t>51855</t>
  </si>
  <si>
    <t>FIXAČNÍ SÁDROVÁ DLAHA CELÉ HORNÍ KONČETINY</t>
  </si>
  <si>
    <t>53411</t>
  </si>
  <si>
    <t>NÁPLASŤOVÁ FIXACE ZLOMENINY KOSTNÍHO ČLÁNKU NEBO M</t>
  </si>
  <si>
    <t>53155</t>
  </si>
  <si>
    <t>OTEVŘENÁ REPOZICE - SYNTÉZA LUXACE KARPU - INTRAAR</t>
  </si>
  <si>
    <t>53157</t>
  </si>
  <si>
    <t>OTEVŘENÁ REPOZICE A OSTEOSYNTÉZA ZLOMENINY JEDNÉ K</t>
  </si>
  <si>
    <t>53161</t>
  </si>
  <si>
    <t>OTEVŘENÁ REPOZICE A OSTEOSYNTÉZA IZOLOVANÉ ZLOMENI</t>
  </si>
  <si>
    <t>53257</t>
  </si>
  <si>
    <t xml:space="preserve">OTEVŘENÁ REPOZICE A OSTEOSYNTÉZA ZLOMENINY KLÍČNÍ </t>
  </si>
  <si>
    <t>53467</t>
  </si>
  <si>
    <t>ZLOMENINY TIBIÁLNÍHO NEBO FIBULÁRNÍHO PLATEAU TIBI</t>
  </si>
  <si>
    <t>53117</t>
  </si>
  <si>
    <t>ZAVŘENÁ REPOZICE LUXACE LOKETNÍHO KLOUBU NEBO HLAV</t>
  </si>
  <si>
    <t>53515</t>
  </si>
  <si>
    <t>SUTURA ŠLACHY EXTENSORU RUKY A ZÁPĚSTÍ</t>
  </si>
  <si>
    <t>51857</t>
  </si>
  <si>
    <t xml:space="preserve">CIRKULÁRNÍ SÁDROVÝ OBVAZ - CELÁ HORNÍ KONČETINA - </t>
  </si>
  <si>
    <t>66821</t>
  </si>
  <si>
    <t>PERKUTÁNNÍ FIXACE K-DRÁTEM</t>
  </si>
  <si>
    <t>53111</t>
  </si>
  <si>
    <t>ZAVŘENÁ REPOZICE ZLOMENINY NEBO LUXACE JEDNÉ FALAN</t>
  </si>
  <si>
    <t>66871</t>
  </si>
  <si>
    <t>EXSTIRPACE BURZY - HLUBOKÁ</t>
  </si>
  <si>
    <t>61221</t>
  </si>
  <si>
    <t>REKONSTRUKCE EXTENZOROVÉHO APARÁTU PRSTU RUKY</t>
  </si>
  <si>
    <t>53151</t>
  </si>
  <si>
    <t>OTEVĚNÁ REPOZICE A OSTEOSYNTÉZA ZLOMENINY NEBO LUX</t>
  </si>
  <si>
    <t>53451</t>
  </si>
  <si>
    <t>OTEVŘENÁ REPOZICE ZLOMENINY NEBO LUXACE JEDNOHO ME</t>
  </si>
  <si>
    <t>61211</t>
  </si>
  <si>
    <t>REKONSTRUKCE ŠLACHOVÉHO POUTKA</t>
  </si>
  <si>
    <t>53255</t>
  </si>
  <si>
    <t xml:space="preserve">OTEVŘENÁ REPOZICE A OSTEOSYNTÉZA ZLOMENIN HORNÍHO </t>
  </si>
  <si>
    <t>66921</t>
  </si>
  <si>
    <t>EXKOCHLEACE A SPONGIOPLASTIKA</t>
  </si>
  <si>
    <t>5F6</t>
  </si>
  <si>
    <t>56119</t>
  </si>
  <si>
    <t>DEKOMPRESIVNÍ KRANIEKTOMIE</t>
  </si>
  <si>
    <t>56133</t>
  </si>
  <si>
    <t>VENTRIKULOSTOMIE III. - STOOCKEY- SCARFF</t>
  </si>
  <si>
    <t>56163</t>
  </si>
  <si>
    <t>ZEVNÍ KOMOROVÁ DRENÁŽ NEBO ZAVEDENÍ ČIDLA NA MĚŘEN</t>
  </si>
  <si>
    <t>56169</t>
  </si>
  <si>
    <t>VENTRIKULOSKOPIE</t>
  </si>
  <si>
    <t>56173</t>
  </si>
  <si>
    <t xml:space="preserve">NEURINOM AKUSTIKU, NEURINOM TRIGEMINU, EXPANZE NA </t>
  </si>
  <si>
    <t>56174</t>
  </si>
  <si>
    <t>ODSTRANĚNÍ TUMORU OČNICE Z KRANIOTOMIE NEBO DEKOMP</t>
  </si>
  <si>
    <t>56419</t>
  </si>
  <si>
    <t>POUŽITÍ OPERAČNÍHO MIKROSKOPU Á 15 MINUT</t>
  </si>
  <si>
    <t>65513</t>
  </si>
  <si>
    <t>PŘÍPRAVA FASCIÁLNÍHO A PERIKRANIÁLNÍHO LALOKU K RE</t>
  </si>
  <si>
    <t>66339</t>
  </si>
  <si>
    <t>OPERAČNÍ PŘÍSTUP NA PÁTEŘ - STANDARDNÍ - ZADNÍ SKE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</si>
  <si>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</si>
  <si>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</si>
  <si>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</si>
  <si>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</si>
  <si>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</si>
  <si>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</si>
  <si>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</si>
  <si>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</si>
  <si>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56131</t>
  </si>
  <si>
    <t xml:space="preserve">OPAKOVANÁ KRANIOTOMIE PRO POOPERAČNÍ HEMATOM NEBO </t>
  </si>
  <si>
    <t>66815</t>
  </si>
  <si>
    <t>AUTOGENNÍ ŠTĚP</t>
  </si>
  <si>
    <t>56435</t>
  </si>
  <si>
    <t>SPINÁLNÍ A KRANIÁLNÍ NAVIGACE Á 15 MIN.</t>
  </si>
  <si>
    <t>56145</t>
  </si>
  <si>
    <t>OŠETŘENÍ JEDNODUCHÉ - VPÁČENÉ ZLOMENINY LEBKY</t>
  </si>
  <si>
    <t>56177</t>
  </si>
  <si>
    <t>KRANIOTOMIE A RESEK., PŘ. LOBEKTOM.PRO TUMOR ČI ME</t>
  </si>
  <si>
    <t>66325</t>
  </si>
  <si>
    <t>RESEKCE OBRATLE - ZADNÍ - LAMINEKTOMIE KOMPLETNÍ J</t>
  </si>
  <si>
    <t>56117</t>
  </si>
  <si>
    <t>INTRAKRANIÁLNÍ REKONSTRUKČNÍ OPERACE PŘI LIKVOREI</t>
  </si>
  <si>
    <t>56157</t>
  </si>
  <si>
    <t>KRANIOTOMIE PRO SUPRATENTORIÁLNÍ SPONTÁNNÍ INTRACE</t>
  </si>
  <si>
    <t>56125</t>
  </si>
  <si>
    <t>OPERAČNÍ REVIZE NEBO ZAVEDENÍ DRENÁŽE MOZKOMÍŠNÍHO</t>
  </si>
  <si>
    <t>56147</t>
  </si>
  <si>
    <t>OŠETŘENÍ KOMPLIKOVANÉ ZLOMENINY LEBKY S (BEZ) REPA</t>
  </si>
  <si>
    <t>56227</t>
  </si>
  <si>
    <t>DEKOMPRESIVNÍ OPERACE V OBLASTI KRANIOCERVIKÁLNÍHO</t>
  </si>
  <si>
    <t>601</t>
  </si>
  <si>
    <t>603</t>
  </si>
  <si>
    <t>64111</t>
  </si>
  <si>
    <t>VAGINOSKOPIE</t>
  </si>
  <si>
    <t>6F1</t>
  </si>
  <si>
    <t>56413</t>
  </si>
  <si>
    <t>MIKROCHIRURGICKÁ SUTURA NERVU PŘÍMÁ BEZ AUTOTRANSP</t>
  </si>
  <si>
    <t>61022</t>
  </si>
  <si>
    <t>CÍLENÉ VYŠETŘENÍ PLASTICKÝM CHIRURGEM</t>
  </si>
  <si>
    <t>61113</t>
  </si>
  <si>
    <t>61117</t>
  </si>
  <si>
    <t>SUTURA DIGITÁLNÍHO NEBO KOMUNÁLNÍHO DIGITÁLNÍHO NE</t>
  </si>
  <si>
    <t>61119</t>
  </si>
  <si>
    <t>SUTURA PERIFERNÍHO NERVU MIKROCHIRURGICKOU TECHNIK</t>
  </si>
  <si>
    <t>61127</t>
  </si>
  <si>
    <t>EXSTIRPACE PSEUDOCYSTY DEKUBITU</t>
  </si>
  <si>
    <t>61137</t>
  </si>
  <si>
    <t>ODBĚR FASCIÁLNÍHO ŠTĚPU Z FASCIA LATA</t>
  </si>
  <si>
    <t>61143</t>
  </si>
  <si>
    <t>ODBĚR CÉVNÍHO ŠTĚPU MALÉHO KALIBRU (PRO MIKROCHIRU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</si>
  <si>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</si>
  <si>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</si>
  <si>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</si>
  <si>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</si>
  <si>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61163</t>
  </si>
  <si>
    <t>PŘENOS NEBO ODPOJENÍ STOPKY KOŽNÍHO LALOKU</t>
  </si>
  <si>
    <t>61167</t>
  </si>
  <si>
    <t>TRANSPOZICE FASCIOKUTÁNNÍHO LALOKU</t>
  </si>
  <si>
    <t>61209</t>
  </si>
  <si>
    <t>TENOLÝZA FLEXORU</t>
  </si>
  <si>
    <t>61213</t>
  </si>
  <si>
    <t>IMPLANTACE SILIKONU PŘI DEFEKTU ŠLACHY</t>
  </si>
  <si>
    <t>61219</t>
  </si>
  <si>
    <t>TENOLÝZA EXTENZORU</t>
  </si>
  <si>
    <t>61227</t>
  </si>
  <si>
    <t>CHIRURGICKÉ OŠETŘENÍ NEUROMU</t>
  </si>
  <si>
    <t>61233</t>
  </si>
  <si>
    <t>KAPSULOTOMIE MP NEBO IP KLOUBU</t>
  </si>
  <si>
    <t>KOREKČNÍ OSTEOTOMIE FALANGY NEBO METAKARPU</t>
  </si>
  <si>
    <t>61239</t>
  </si>
  <si>
    <t>DISTRAKCE FALANGY NEBO METAKARPU</t>
  </si>
  <si>
    <t>61257</t>
  </si>
  <si>
    <t>SNESENÍ PŘÍDATNÉHO PRSTU U POLYDAKTYLIE</t>
  </si>
  <si>
    <t>61259</t>
  </si>
  <si>
    <t>SNESENÍ PŘÍDATNÉHO PAPRSKU U POLYDAKTYLIE</t>
  </si>
  <si>
    <t>61263</t>
  </si>
  <si>
    <t>SEPARACE JEDNOHO MEZIPRSTÍ U TVRDÉ SYNDAKTYLIE</t>
  </si>
  <si>
    <t>61423</t>
  </si>
  <si>
    <t>RINOPLASTIKA - SEDLOVITÝ NOS (L-ŠTĚP, VČETNĚ ODBĚR</t>
  </si>
  <si>
    <t>61449</t>
  </si>
  <si>
    <t>ABLACE PRSU SE ZACHOVÁNÍM DVORCE (SUBKUTÁNNÍ MASTE</t>
  </si>
  <si>
    <t>61473</t>
  </si>
  <si>
    <t>IMPLANTACE TKÁŇOVÉHO EXPANDERU</t>
  </si>
  <si>
    <t>66413</t>
  </si>
  <si>
    <t>AMPUTACE PRSTU RUKY NEBO ČLÁNKU PRSTU - ZA KAŽDÝ D</t>
  </si>
  <si>
    <t>66679</t>
  </si>
  <si>
    <t>EXARTIKULACE (AMPUTACE METATARZÁLNÍ) FALANGEÁLNÍ -</t>
  </si>
  <si>
    <t>66929</t>
  </si>
  <si>
    <t>TENOLÝZA - ROZSÁHLÉ UVOLNĚNÍ JEDNÉ ŠLACHY - MIMO R</t>
  </si>
  <si>
    <t>62150</t>
  </si>
  <si>
    <t>POPÁLENINY - OŠETŘENÍ A PŘEVAZ, OSTATNÍ DO 5%</t>
  </si>
  <si>
    <t>66841</t>
  </si>
  <si>
    <t>EXSTIRPACE NÁDORU MĚKKÝCH TKÁNÍ - HLUBOKO ULOŽENÝC</t>
  </si>
  <si>
    <t>51861</t>
  </si>
  <si>
    <t>CIRKULÁRNÍ SÁDROVÝ OBVAZ - NOHA, BÉREC</t>
  </si>
  <si>
    <t>61175</t>
  </si>
  <si>
    <t>VOLNÝ PŘENOS VASKULARIZOVANÉ KOSTI, PŘENOS PRSTU Z</t>
  </si>
  <si>
    <t>62710</t>
  </si>
  <si>
    <t>SÍŤOVÁNÍ (MESHOVÁNÍ) ŠTĚPU DO ROZSAHU 5 % Z POVRCH</t>
  </si>
  <si>
    <t>62310</t>
  </si>
  <si>
    <t>NEKREKTOMIE DO 1% POVRCHU TĚLA</t>
  </si>
  <si>
    <t>62410</t>
  </si>
  <si>
    <t>ŠTĚP PŘI POPÁLENÍ - DLAŇ, DORSUM RUKY, NOHY NEBO D</t>
  </si>
  <si>
    <t>61225</t>
  </si>
  <si>
    <t>NEUROLÝZA</t>
  </si>
  <si>
    <t>51817</t>
  </si>
  <si>
    <t>OŠETŘENÍ NEHTU NA RUCE, NOZE (FENESTRACE, PARCIÁLN</t>
  </si>
  <si>
    <t>62610</t>
  </si>
  <si>
    <t>ODBĚR DERMOEPIDERMÁLNÍHO ŠTĚPU DO 1 % POVRCHU TĚLA</t>
  </si>
  <si>
    <t>61165</t>
  </si>
  <si>
    <t>ROZPROSTŘENÍ NEBO MODELACE LALOKU</t>
  </si>
  <si>
    <t>53517</t>
  </si>
  <si>
    <t>SUTURA NEBO REINSERCE ŠLACHY FLEXORU RUKY A ZÁPĚST</t>
  </si>
  <si>
    <t>61121</t>
  </si>
  <si>
    <t>CÉVNÍ ANASTOMOSA MIKROCHIRURGICKOU TECHNIKOU</t>
  </si>
  <si>
    <t>NEKREKTOMIE DO 5 % POVRCHU TĚLA - TANGENCIÁLNÍ NEB</t>
  </si>
  <si>
    <t>61431</t>
  </si>
  <si>
    <t>STATICKODYNAMICKÝ FASC. ZÁVĚS U PARÉZY N. FACIALIS</t>
  </si>
  <si>
    <t>66847</t>
  </si>
  <si>
    <t>TRANSPOZICE / TRANSPLANTACE ŠLACHY</t>
  </si>
  <si>
    <t>66411</t>
  </si>
  <si>
    <t>AMPUTACE PRSTU RUKY NEBO ČLÁNKU PRSTU - ZA PRVNÍ P</t>
  </si>
  <si>
    <t>61135</t>
  </si>
  <si>
    <t>AUTOTRANSPLANTACE KOŽNÍM ŠTĚPEM V PLNÉ TLOUŠTCE DO</t>
  </si>
  <si>
    <t>61155</t>
  </si>
  <si>
    <t>UZAVŘENÍ DEFEKTU KOŽNÍM LALOKEM PŘÍMÝM ZE VZDÁLENÉ</t>
  </si>
  <si>
    <t>61215</t>
  </si>
  <si>
    <t>REKONSTRUKCE ŠLACHY FLEXORU ŠTĚPEM</t>
  </si>
  <si>
    <t>62420</t>
  </si>
  <si>
    <t>ŠTĚP PŘI POPÁLENÍ (A OSTATNÍCH KOŽNÍCH ZTRÁTÁCH) -</t>
  </si>
  <si>
    <t>61145</t>
  </si>
  <si>
    <t>ODBĚR KORIOTUKOVÉHO ŠTĚPU</t>
  </si>
  <si>
    <t>62810</t>
  </si>
  <si>
    <t xml:space="preserve">ODBĚR KOŽNÍHO ŠTĚPU V PLNÉ TLOUŠŤCE DO ROZSAHU 20 </t>
  </si>
  <si>
    <t>62660</t>
  </si>
  <si>
    <t xml:space="preserve">ODBĚR DERMOEPIDERMÁLNÍHO ŠTĚPU: 5 - 10 % Z PLOCHY </t>
  </si>
  <si>
    <t>61401</t>
  </si>
  <si>
    <t>KOREKCE MALÉ VROZENÉ ANOMÁLIE BOLTCE A OKOLÍ (VÝRŮ</t>
  </si>
  <si>
    <t>61169</t>
  </si>
  <si>
    <t>TRANSPOZICE MUSKULÁRNÍHO LALOKU</t>
  </si>
  <si>
    <t>61261</t>
  </si>
  <si>
    <t>SEPARACE JEDNOHO MEZIPRSTÍ U MĚKKÉ SYNDAKTYLIE</t>
  </si>
  <si>
    <t>62460</t>
  </si>
  <si>
    <t>ŠTĚP PŘI POPÁLENÍ (A OSTATNCH KOŽNÍCH ZTRÁTÁCH), 5</t>
  </si>
  <si>
    <t>61235</t>
  </si>
  <si>
    <t>ARTHRODÉZA MP NEBO IP KLOUBU</t>
  </si>
  <si>
    <t>62720</t>
  </si>
  <si>
    <t>SÍŤOVÁNÍ (MESHOVÁNÍ) ŠTĚPU NAD 5 % MAX. DO 20 %</t>
  </si>
  <si>
    <t>61111</t>
  </si>
  <si>
    <t>PRIMÁRNÍ OŠETŘENÍ TRAUMATICKÉ TETOVÁŽE Á 20 MIN.</t>
  </si>
  <si>
    <t>61351</t>
  </si>
  <si>
    <t>OPERACE FIMÓZY DLE BURIANA</t>
  </si>
  <si>
    <t>61321</t>
  </si>
  <si>
    <t>KOREKCE RTU PO ROZŠTĚPU</t>
  </si>
  <si>
    <t>62830</t>
  </si>
  <si>
    <t>PŘEVAZ PO VĚTŠÍM REKONSTRUKČNÍM VÝKONU PRO POPÁLEN</t>
  </si>
  <si>
    <t>6F3</t>
  </si>
  <si>
    <t>90847</t>
  </si>
  <si>
    <t>(DRG) ADHEZIOLÝZA TŘETÍHO STUPNĚ LAPAROSKOPICKY NE</t>
  </si>
  <si>
    <t>90832</t>
  </si>
  <si>
    <t>(DRG) NEOSTOMIE A FIMBRIOPLASTIKA LAPAROSKOPICKY</t>
  </si>
  <si>
    <t>6F5</t>
  </si>
  <si>
    <t>04817</t>
  </si>
  <si>
    <t>EXSTIRPACE  ODONTOGENNÍ CYSTY VĚTŠÍ NEŽ 1 CM</t>
  </si>
  <si>
    <t>04825</t>
  </si>
  <si>
    <t>REPOZICE SUBLUX. ZUBU ČI FRAKTURY ALVEOLU, SEXT.</t>
  </si>
  <si>
    <t>65923</t>
  </si>
  <si>
    <t>EGALIZACE ALVEOLÁRNÍHO VÝBĚŽKU ČELISTI NAD JEDEN S</t>
  </si>
  <si>
    <t>71753</t>
  </si>
  <si>
    <t>UZÁVĚR OROANTRÁLNÍ KOMUNIKACE</t>
  </si>
  <si>
    <t>65211</t>
  </si>
  <si>
    <t>OŠETŘENÍ ZLOMENINY ČELISTI DESTIČKOVOU ŠROUBOVANOU</t>
  </si>
  <si>
    <t>6F6</t>
  </si>
  <si>
    <t>61139</t>
  </si>
  <si>
    <t>ODBĚR ŠLACHOVÉHO ŠTĚPU</t>
  </si>
  <si>
    <t>66118</t>
  </si>
  <si>
    <t>SPIKA KYČELNÍ OBOUSTRANNÁ - PROVEDENÁ LÉKAŘEM</t>
  </si>
  <si>
    <t>66229</t>
  </si>
  <si>
    <t xml:space="preserve">PES EQUINOVARUS ATD. - PŘILOŽENÍ KOREKČNÍ SÁDROVÉ </t>
  </si>
  <si>
    <t>66639</t>
  </si>
  <si>
    <t>EPIFYZEODÉZA FEMURU NEBO TIBIE</t>
  </si>
  <si>
    <t>66643</t>
  </si>
  <si>
    <t>ARTRODÉZA NA DK S VÝJIMKOU KYČELNÍHO A SI KLOUBU</t>
  </si>
  <si>
    <t>66713</t>
  </si>
  <si>
    <t>EXCIZE / EXSTIRPACE OSTRUHY PATNÍ KOSTI</t>
  </si>
  <si>
    <t>66729</t>
  </si>
  <si>
    <t>REKONSTRUKCE / OSTEOTOMIE KOSTÍ TARZÁLNÍCH</t>
  </si>
  <si>
    <t>66879</t>
  </si>
  <si>
    <t>OTEVŘENÁ SPONGIOPLASTIKA</t>
  </si>
  <si>
    <t>66883</t>
  </si>
  <si>
    <t>EXCIZE / EXSTIRPACE TUMORU KOSTI - RESEKCE JEDNODU</t>
  </si>
  <si>
    <t>66919</t>
  </si>
  <si>
    <t>SEKVESTROTOMIE</t>
  </si>
  <si>
    <t>66939</t>
  </si>
  <si>
    <t>PRODLOUŽENÍ / ZKRÁCENÍ JEDNÉ ŠLACHY - MIMO RUKY</t>
  </si>
  <si>
    <t>66735</t>
  </si>
  <si>
    <t>REKONSTRUKCE HALLUCES VALGI - VÝKON NA KOSTI</t>
  </si>
  <si>
    <t>66041</t>
  </si>
  <si>
    <t>REKONSTRUKČNÍ ARTROSKOPIE SLOŽITÁ</t>
  </si>
  <si>
    <t>65920</t>
  </si>
  <si>
    <t>ODBĚR KOSTNÍHO ŠTĚPU Z PÁNVE</t>
  </si>
  <si>
    <t>61245</t>
  </si>
  <si>
    <t>FENESTRACE ŠLACHOVÉ POCHVY</t>
  </si>
  <si>
    <t>VÝPLŇ DUTINY</t>
  </si>
  <si>
    <t>66867</t>
  </si>
  <si>
    <t>EXCIZE A EXSTIRPACE SVALOVÉ - JEDNODUCHÉ</t>
  </si>
  <si>
    <t>66837</t>
  </si>
  <si>
    <t>EXSTIRPACE BURZY NEBO GANGLIA - POVRCHOVÁ</t>
  </si>
  <si>
    <t>66455</t>
  </si>
  <si>
    <t>REKONSTRUKCE KOSTI - OSTEOTOMIE NA HK</t>
  </si>
  <si>
    <t>53471</t>
  </si>
  <si>
    <t>ZLOMENINA HORNÍHO KONCE FEMURU - REPOZICE OTEVŘENÁ</t>
  </si>
  <si>
    <t>51865</t>
  </si>
  <si>
    <t>CIRKULÁRNÍ SÁDROVÝ OBVAZ NA DOLNÍ KONČETINĚ</t>
  </si>
  <si>
    <t>66731</t>
  </si>
  <si>
    <t>REKONSTRUKCE KLADÍVKOVÉHO PRSTU NOHY</t>
  </si>
  <si>
    <t>53461</t>
  </si>
  <si>
    <t>ZLOMENINA HORNÍHO KONCE TIBIE - DIAKONDYLICKÁ - (T</t>
  </si>
  <si>
    <t>66747</t>
  </si>
  <si>
    <t>UVOLNĚNÍ PLANTÁRNÍ FASCIE PRO PES EQUINOVARUS</t>
  </si>
  <si>
    <t>66875</t>
  </si>
  <si>
    <t>TENOTOMIE OTEVŘENÁ - MIMO RUKY</t>
  </si>
  <si>
    <t>66631</t>
  </si>
  <si>
    <t>VROZENÁ LUXACE KYČLE - OTEVŘENÁ REPOZICE</t>
  </si>
  <si>
    <t>66881</t>
  </si>
  <si>
    <t>EXCIZE / EXSTIRPACE EXOSTÓZY</t>
  </si>
  <si>
    <t>66661</t>
  </si>
  <si>
    <t>SUTURA MENISKU</t>
  </si>
  <si>
    <t>09569</t>
  </si>
  <si>
    <t>(VZP) ZÁKROK NA PRAVÉ STRANĚ</t>
  </si>
  <si>
    <t>66697</t>
  </si>
  <si>
    <t>EXCIZE / EXSTIRPACE HLAVIČKY METATARZU - JEDNA</t>
  </si>
  <si>
    <t>66435</t>
  </si>
  <si>
    <t>REKONSTRUKCE PSEUDOARTROZY NEBO EXCIZE ČLUNKOVÉ KO</t>
  </si>
  <si>
    <t>66741</t>
  </si>
  <si>
    <t>REKONSTRUKCE DIG. SUPRADUCTI V. NOHY</t>
  </si>
  <si>
    <t>66635</t>
  </si>
  <si>
    <t>OSTEOTOMIE PROXIMÁLNÍHO FEMURU</t>
  </si>
  <si>
    <t>61241</t>
  </si>
  <si>
    <t>IMPLANTACE KOSTNÍHO ŠTĚPU NA RUCE</t>
  </si>
  <si>
    <t>66431</t>
  </si>
  <si>
    <t>REKONSTRUKCE / OSTEOTOMIE FALANGY, METAKARPU - PRV</t>
  </si>
  <si>
    <t>66725</t>
  </si>
  <si>
    <t>REKONSTRUKCE / OSTEOTOMIE PATNÍ KOSTI</t>
  </si>
  <si>
    <t>66717</t>
  </si>
  <si>
    <t>EXCIZE / EXSTIRPACE SEZAMSKÉ KOSTI NOHY</t>
  </si>
  <si>
    <t>66117</t>
  </si>
  <si>
    <t>SPIKA KYČELNÍ JEDNOSTRANNÁ - PROVEDENÁ LÉKAŘEM</t>
  </si>
  <si>
    <t>66645</t>
  </si>
  <si>
    <t>OPERACE ZÁVĚSNÉHO APARÁTU PATELLY PRO RECIDIVUJÍCÍ</t>
  </si>
  <si>
    <t>66941</t>
  </si>
  <si>
    <t>PRODLOUŽENÍ / ZKRÁCENÍ KAŽDÉ DALŠÍ ŠLACHY - MIMO R</t>
  </si>
  <si>
    <t>71023</t>
  </si>
  <si>
    <t>KONTROLNÍ VYŠETŘENÍ OTORINOLARYNGOLOGEM</t>
  </si>
  <si>
    <t>71131</t>
  </si>
  <si>
    <t xml:space="preserve">POUŽITÍ VYŠETŘOVACÍHO MIKROSKOPU V ORL AMBULANTNÍ </t>
  </si>
  <si>
    <t>705</t>
  </si>
  <si>
    <t>706</t>
  </si>
  <si>
    <t>76123</t>
  </si>
  <si>
    <t>URETROCYSTOGRAFIE (JEN KLINICKÝ VÝKON BEZ RTG)</t>
  </si>
  <si>
    <t>76133</t>
  </si>
  <si>
    <t>KALIBRACE URETRY ŽENY</t>
  </si>
  <si>
    <t>77023</t>
  </si>
  <si>
    <t>KONTROLNÍ VYŠETŘENÍ DĚTSKÝM UROLOGEM</t>
  </si>
  <si>
    <t>89143</t>
  </si>
  <si>
    <t>RTG BŘICHA</t>
  </si>
  <si>
    <t>89198</t>
  </si>
  <si>
    <t>SKIASKOPIE</t>
  </si>
  <si>
    <t>77111</t>
  </si>
  <si>
    <t>CYSTOURETROSKOPIE U DÍTĚTE</t>
  </si>
  <si>
    <t>76215</t>
  </si>
  <si>
    <t>KATETRIZACE URETERU, NEBO EXTRAKCE KONKREMENTU Z M</t>
  </si>
  <si>
    <t>76235</t>
  </si>
  <si>
    <t>EXTRAKORPORÁLNÍ LITOTRYPSE SOLITÁRNÍHO KONKREMENTU</t>
  </si>
  <si>
    <t>76223</t>
  </si>
  <si>
    <t>DILATACE STRIKTURY URETRY MUŽE</t>
  </si>
  <si>
    <t>77113</t>
  </si>
  <si>
    <t>TRANSURETRÁLNÍ VÝKON U DÍTĚTE</t>
  </si>
  <si>
    <t>76531</t>
  </si>
  <si>
    <t>CYSTOURETROSKOPIE</t>
  </si>
  <si>
    <t>76565</t>
  </si>
  <si>
    <t>BIOPSIE EV. EXTRAKCE Z MĚCHÝŘE - CIZÍ TĚLESO, KONK</t>
  </si>
  <si>
    <t>76221</t>
  </si>
  <si>
    <t>DILATACE STRIKTURY URETRY ŽENY</t>
  </si>
  <si>
    <t>7F1</t>
  </si>
  <si>
    <t>04850</t>
  </si>
  <si>
    <t>ODSTRANĚNÍ UZDIČKY JAZYKA</t>
  </si>
  <si>
    <t>71213</t>
  </si>
  <si>
    <t>ENDOSKOPIE PARANASÁLNÍ DUTINY</t>
  </si>
  <si>
    <t>71311</t>
  </si>
  <si>
    <t>LARYNGOSKOPIE PŘÍMÁ</t>
  </si>
  <si>
    <t>71317</t>
  </si>
  <si>
    <t>NASOEPIFARYNGOSKOPIE RIGIDNÍ OPTIKOU</t>
  </si>
  <si>
    <t>71517</t>
  </si>
  <si>
    <t>ODSTRANĚNÍ CIZÍHO TĚLESA ZE STŘEDOUŠÍ</t>
  </si>
  <si>
    <t>71531</t>
  </si>
  <si>
    <t>PLASTICKÁ OPERACE ATRÉZIE ZVUKOVODU</t>
  </si>
  <si>
    <t>71533</t>
  </si>
  <si>
    <t>PARACENTÉZA BUBÍNKU EVENT. S ASPIRACÍ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</si>
  <si>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</si>
  <si>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</si>
  <si>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</si>
  <si>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</si>
  <si>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</si>
  <si>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</si>
  <si>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71551</t>
  </si>
  <si>
    <t>TYMPANOTOMIE</t>
  </si>
  <si>
    <t>71617</t>
  </si>
  <si>
    <t>EXCIZE VÍCEČETNÝCH NOSNÍCH POLYPŮ</t>
  </si>
  <si>
    <t>71621</t>
  </si>
  <si>
    <t>ELEKTROKOAGULACE NOSNÍ SLIZNICE</t>
  </si>
  <si>
    <t>71641</t>
  </si>
  <si>
    <t>SUBMUKÓZNÍ RESEKCE NOSNÍ PŘEPÁŽKY</t>
  </si>
  <si>
    <t>71651</t>
  </si>
  <si>
    <t>SEPTOPLASTIKA</t>
  </si>
  <si>
    <t>71663</t>
  </si>
  <si>
    <t>PUNKCE ČELISTNÍ DUTINY A VÝPLACH JEDNOSTRANNĚ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</si>
  <si>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</si>
  <si>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</si>
  <si>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</si>
  <si>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</si>
  <si>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</si>
  <si>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</si>
  <si>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71717</t>
  </si>
  <si>
    <t>TRACHEOTOMIE</t>
  </si>
  <si>
    <t>71747</t>
  </si>
  <si>
    <t>ČÁSTEČNÁ EXSTIRPACE KRČNÍCH UZLIN</t>
  </si>
  <si>
    <t>71761</t>
  </si>
  <si>
    <t>EXSTIRPACE STŘEDNÍ KRČNÍ CYSTY NEBO PÍŠTĚLE VČETNĚ</t>
  </si>
  <si>
    <t>71763</t>
  </si>
  <si>
    <t>TONZILEKTOMIE</t>
  </si>
  <si>
    <t>71823</t>
  </si>
  <si>
    <t>POUŽITÍ MIKROSKOPU PŘI OPERAČNÍM VÝKONU Á 10 MINUT</t>
  </si>
  <si>
    <t>71749</t>
  </si>
  <si>
    <t>BLOKOVÁ DISEKCE KRČNÍCH UZLIN</t>
  </si>
  <si>
    <t>76801</t>
  </si>
  <si>
    <t>POUŽITÍ TELEVIZNÍHO ŘETĚZCE PŘI ENDOSKOPICKÉM VÝKO</t>
  </si>
  <si>
    <t>71639</t>
  </si>
  <si>
    <t>ENDOSKOPICKÁ OPERACE V NOSNÍ DUTINĚ</t>
  </si>
  <si>
    <t>71775</t>
  </si>
  <si>
    <t>PAROTIDEKTOMIE LATERÁLNÍ KONZERVATIVNÍ</t>
  </si>
  <si>
    <t>71535</t>
  </si>
  <si>
    <t>PARACENTÉZA VČETNĚ ASPIRACE SE ZAVEDENÍM DRENÁŽE</t>
  </si>
  <si>
    <t>71614</t>
  </si>
  <si>
    <t>ANEMIZACE S ODSÁVÁNÍM Z VEDLEJŠÍCH NOSNÍCH DUTIN</t>
  </si>
  <si>
    <t>71530</t>
  </si>
  <si>
    <t>REKONSTRUKCE ZADNÍ HORNÍ STĚNY ZVUKOVODU</t>
  </si>
  <si>
    <t>71789</t>
  </si>
  <si>
    <t>DILATACE PO INCIZI PERITONZILÁRNÍHO ABSCESU</t>
  </si>
  <si>
    <t>71539</t>
  </si>
  <si>
    <t>TYMPANOMASTOIDEKTOMIE NEBO ATTIKOANTROTOMIE</t>
  </si>
  <si>
    <t>71765</t>
  </si>
  <si>
    <t>ADENOTOMIE</t>
  </si>
  <si>
    <t>71635</t>
  </si>
  <si>
    <t>MUKOTOMIE NEBO KONCHEKTOMIE</t>
  </si>
  <si>
    <t>71545</t>
  </si>
  <si>
    <t>MYRINGOPLASTIKA</t>
  </si>
  <si>
    <t>71729</t>
  </si>
  <si>
    <t>ODSTRANĚNÍ POLYPU NEBO JINÉHO NOVOTVARU Z HRTANU N</t>
  </si>
  <si>
    <t>71549</t>
  </si>
  <si>
    <t>TYMPANOPLASTIKA S REKONSTRUKCÍ ŘETĚZU KŮSTEK</t>
  </si>
  <si>
    <t>71525</t>
  </si>
  <si>
    <t>LOKÁLNÍ ODSTRANĚNÍ POLYPU ZE ZVUKOVODU</t>
  </si>
  <si>
    <t>75421</t>
  </si>
  <si>
    <t>DACRYOCYSTORINOSTOMIE</t>
  </si>
  <si>
    <t>71515</t>
  </si>
  <si>
    <t>OPERAČNÍ ODSTRANĚNÍ CIZÍHO TĚLESA ZE ZVUKOVODU</t>
  </si>
  <si>
    <t>7F5</t>
  </si>
  <si>
    <t>75139</t>
  </si>
  <si>
    <t>NITROOČNÍ TLAK SCHIOTZOVÝM TONOMETREM (1 OKO)</t>
  </si>
  <si>
    <t>75163</t>
  </si>
  <si>
    <t>VYŠETŘENÍ REFRAKCE AUTOREFRAKTOREM (1 OKO)</t>
  </si>
  <si>
    <t>75323</t>
  </si>
  <si>
    <t>PENETRUJÍCÍ A PERFORUJÍCÍ PORANĚNÍ OKA</t>
  </si>
  <si>
    <t>75327</t>
  </si>
  <si>
    <t>KERATEKTOMIE</t>
  </si>
  <si>
    <t>75347</t>
  </si>
  <si>
    <t>IMPLANTACE NITROOČNÍ ČOČKY - PMMA (1 OKO)</t>
  </si>
  <si>
    <t>75357</t>
  </si>
  <si>
    <t>PŘEDNÍ VITREKTOMIE</t>
  </si>
  <si>
    <t>75367</t>
  </si>
  <si>
    <t>ÚPRAVA ŠILHÁNÍ NA PŘÍMÝCH SVALECH A 1 ŠIKMÉM OČNÍM</t>
  </si>
  <si>
    <t>75393</t>
  </si>
  <si>
    <t>KOREKCE PTÓZY OČNÍHO VÍČKA</t>
  </si>
  <si>
    <t>75397</t>
  </si>
  <si>
    <t>SUTURA LACERACE VÍČKA A SVALU</t>
  </si>
  <si>
    <t>75419</t>
  </si>
  <si>
    <t>KOREKCE LACERACE SLZNÝCH CEST (1 OKO)</t>
  </si>
  <si>
    <t>75427</t>
  </si>
  <si>
    <t>FAKOEMULZIFIKACE - 1 OKO</t>
  </si>
  <si>
    <t>75429</t>
  </si>
  <si>
    <t>INTRAKAPSULÁRNÍ EXTRAKCE ČOČKY</t>
  </si>
  <si>
    <t>75449</t>
  </si>
  <si>
    <t>PARS PLANA VITREKTOMIE - 1 OKO</t>
  </si>
  <si>
    <t>75463</t>
  </si>
  <si>
    <t>PEROPERAČNÍ TAMPONÁDA TEKUTÝMI PERFLUOROKARBONY</t>
  </si>
  <si>
    <t>75121</t>
  </si>
  <si>
    <t>OFTALMOSKOPIE V ARTEFICIÁLNÍ MYDRIÁZE NEPŘÍMÝM BIN</t>
  </si>
  <si>
    <t>75411</t>
  </si>
  <si>
    <t>PLASTICKÁ OPERACE SPOJIVKY, EVENTUELNĚ ŠTĚPEM (KOR</t>
  </si>
  <si>
    <t>75385</t>
  </si>
  <si>
    <t>EXSTIRPACE JEDNOHO CHALÁZIA, VYNĚTÍ I S POUZDREM</t>
  </si>
  <si>
    <t>75359</t>
  </si>
  <si>
    <t>ODSTRANĚNÍ EPIRETINÁLNÍCH MEMBRÁN ZADNÍ VITREKTOMI</t>
  </si>
  <si>
    <t>75355</t>
  </si>
  <si>
    <t>SEKUNDÁRNÍ IMPLANTACE IOČ</t>
  </si>
  <si>
    <t>75321</t>
  </si>
  <si>
    <t>VYNĚTÍ CIZÍHO TĚLÍSKA Z BULBU ZADNÍ CESTOU</t>
  </si>
  <si>
    <t>75375</t>
  </si>
  <si>
    <t>PŘEDNÍ ORBITOTOMIE</t>
  </si>
  <si>
    <t>75391</t>
  </si>
  <si>
    <t>TARSORAFIE, BLEFARORAFIE (1 OKO)</t>
  </si>
  <si>
    <t>75369</t>
  </si>
  <si>
    <t>DRENÁŽ ABSCESU ORBITY</t>
  </si>
  <si>
    <t>7F6</t>
  </si>
  <si>
    <t>76129</t>
  </si>
  <si>
    <t>SYNCHRONNÍ URODYNAMICKÝ ZÁZNAM</t>
  </si>
  <si>
    <t>76237</t>
  </si>
  <si>
    <t>EXTRAKOPORÁLNÍ LITHOTRYPSE MNOHOČETNÉHO ČI ODLITKO</t>
  </si>
  <si>
    <t>76317</t>
  </si>
  <si>
    <t>VÝMĚNA EPICYSTOSTOMIE</t>
  </si>
  <si>
    <t>76319</t>
  </si>
  <si>
    <t>FRENULOPLASTIKA JAKO SAMOSTATNÝ VÝKON</t>
  </si>
  <si>
    <t>76323</t>
  </si>
  <si>
    <t>SPONGIOKAVERNÓZNÍ ZKRAT</t>
  </si>
  <si>
    <t>76343</t>
  </si>
  <si>
    <t>RESEKCE, SUTURA URETERU JEDNOSTRANNÁ</t>
  </si>
  <si>
    <t>76347</t>
  </si>
  <si>
    <t>REIMPLANTACE URETERU S JEHO MODELACÍ</t>
  </si>
  <si>
    <t>76369</t>
  </si>
  <si>
    <t>RESEKCE MĚCHÝŘE, EV. DIVERTIKULEKTOMIE</t>
  </si>
  <si>
    <t>76397</t>
  </si>
  <si>
    <t>INCIZE A DRENÁŽ PERIURETRÁLNÍHO ABSCESU, HEMATOMU</t>
  </si>
  <si>
    <t>76427</t>
  </si>
  <si>
    <t>CIRKUMCIZE, DĚTI OD 3 LET A DOSPĚLÍ</t>
  </si>
  <si>
    <t>76437</t>
  </si>
  <si>
    <t>OPERAČNÍ KOREKCE M. PEYRONIE (SEC. NESBIT, KELAMI)</t>
  </si>
  <si>
    <t>76477</t>
  </si>
  <si>
    <t>NEFREKTOMIE LUMBÁLNÍ JEDNOSTRANNÁ</t>
  </si>
  <si>
    <t>76483</t>
  </si>
  <si>
    <t>RESEKCE LEDVINY NEBO HEMINEFREKTOMIE JEDNOSTRANNÁ</t>
  </si>
  <si>
    <t>76497</t>
  </si>
  <si>
    <t>VÝMĚNA NEFROSTOMIE</t>
  </si>
  <si>
    <t>76527</t>
  </si>
  <si>
    <t>URETERORENOSKOPIE</t>
  </si>
  <si>
    <t>76529</t>
  </si>
  <si>
    <t>URETEROSKOPIE S TRIPSÍ KONKREMENTU NEBO EXTRAKCÍ V</t>
  </si>
  <si>
    <t>76539</t>
  </si>
  <si>
    <t>PERKUTÁNNÍ NEFROSTOMIE JEDNOSTRANNÁ (EV. PŘIČTI CY</t>
  </si>
  <si>
    <t>76543</t>
  </si>
  <si>
    <t>NEFROSKOPIE PERKUTÁNNÍ JEDNOSTRANNÁ (BEZ CYSTOSKOP</t>
  </si>
  <si>
    <t>76547</t>
  </si>
  <si>
    <t>PERKUTÁNNÍ EXTRAKCE KONKREMENTU JEDNOSTRANNÁ S TRI</t>
  </si>
  <si>
    <t>76553</t>
  </si>
  <si>
    <t>DILATACE URETERU JEDNOSTRANNÁ (PŘIČTI K ZÁKLADNÍMU</t>
  </si>
  <si>
    <t>76557</t>
  </si>
  <si>
    <t xml:space="preserve">TRANSURETRÁLNÍ RESEKCE TUMORU MOČOVÉHO MĚCHÝŘE DO </t>
  </si>
  <si>
    <t>77117</t>
  </si>
  <si>
    <t>MAGPI, CHORDEKTOMIE, NAPŘÍMENÍ PENISU, I. DOBA URE</t>
  </si>
  <si>
    <t>77123</t>
  </si>
  <si>
    <t>PYELOPLASTIKA JEDNOSTRANNÁ MIKROCHIRURGICKÁ</t>
  </si>
  <si>
    <t>77129</t>
  </si>
  <si>
    <t>JEDNODOBÁ URETROPLASTIKA BEZ CHORDEKTOMIE NEBO II.</t>
  </si>
  <si>
    <t>89173</t>
  </si>
  <si>
    <t>ANTEGRÁDNÍ PYELOGRAFIE JEDNOSTRANNÁ</t>
  </si>
  <si>
    <t>89327</t>
  </si>
  <si>
    <t>KONTROLNÍ NÁSTŘIK DRENÁŽNÍHO KATÉTRU</t>
  </si>
  <si>
    <t>90781</t>
  </si>
  <si>
    <t>(DRG) CÍLENÝ ODBĚR BIOPSIE LAPAROSKOPICKY NEBO THO</t>
  </si>
  <si>
    <t>90936</t>
  </si>
  <si>
    <t>(VZP) PYELOPLASTIKA LAPAROSKOPICKY</t>
  </si>
  <si>
    <t>90837</t>
  </si>
  <si>
    <t>(DRG) LAPAROSKOPICKÁ OPERACE VARIKOKÉLY</t>
  </si>
  <si>
    <t>89311</t>
  </si>
  <si>
    <t xml:space="preserve">INTERVENČNÍ VÝKON ŘÍZENÝ RDG METODOU (SKIASKOPIE, </t>
  </si>
  <si>
    <t>76121</t>
  </si>
  <si>
    <t>NEFROSTOMOGRAM (JEN KLINICKÝ VÝKON)</t>
  </si>
  <si>
    <t>76255</t>
  </si>
  <si>
    <t>PUNKČNÍ BIOPSIE PROSTATY</t>
  </si>
  <si>
    <t>76555</t>
  </si>
  <si>
    <t>KOAGULACE V MĚCHÝŘI NEBO URETŘE, DISCIZE URETER. Ú</t>
  </si>
  <si>
    <t>89455</t>
  </si>
  <si>
    <t>PERKUTÁNNÍ NEFROSTOMIE JEDNOSTRANNÁ</t>
  </si>
  <si>
    <t>89165</t>
  </si>
  <si>
    <t>RETROGRÁDNÍ PYELOGRAFIE JEDNOSTRANNÁ</t>
  </si>
  <si>
    <t>76440</t>
  </si>
  <si>
    <t>ORCHIEKTOMIE RADIKÁLNÍ JEDNOSTRANNÁ</t>
  </si>
  <si>
    <t>76451</t>
  </si>
  <si>
    <t>EXCIZE SPERMATOKÉLY NEBO OPERACE HYDROKÉLY JEDNOST</t>
  </si>
  <si>
    <t>76345</t>
  </si>
  <si>
    <t>REIMPLANTACE URETERU (UCNA)</t>
  </si>
  <si>
    <t>77131</t>
  </si>
  <si>
    <t>JEDNODOBÁ URETROPLASTIKA S ŽIVÝM LALOKEM NEBO SLIZ</t>
  </si>
  <si>
    <t>76395</t>
  </si>
  <si>
    <t>MEATOTOMIE A REKONSTRUKCE</t>
  </si>
  <si>
    <t>76399</t>
  </si>
  <si>
    <t>OPERACE KARUNKULY NEBO PROLAPSU URETRY (VČETNĚ ZAV</t>
  </si>
  <si>
    <t>76445</t>
  </si>
  <si>
    <t>KOREKCE TORZE VARLETE VČETNĚ FIXACE DRUHÉHO, POKUD</t>
  </si>
  <si>
    <t>76425</t>
  </si>
  <si>
    <t>REPOZICE PARAFIMOZY NEBO UVOLNĚNÍ PREPUCIA, DĚTI O</t>
  </si>
  <si>
    <t>76371</t>
  </si>
  <si>
    <t>RESEKCE MĚCHÝŘE S REIMPLANTACÍ URETERU</t>
  </si>
  <si>
    <t>76361</t>
  </si>
  <si>
    <t>LALOK Z MOČOVÉHO MĚCHÝŘE S REIMPLANTACÍ URETERU</t>
  </si>
  <si>
    <t>809</t>
  </si>
  <si>
    <t>89313</t>
  </si>
  <si>
    <t xml:space="preserve">PERKUTÁNNÍ PUNKCE NEBO BIOPSIE ŘÍZENÁ RDG METODOU </t>
  </si>
  <si>
    <t>11</t>
  </si>
  <si>
    <t>12</t>
  </si>
  <si>
    <t>13</t>
  </si>
  <si>
    <t>16</t>
  </si>
  <si>
    <t>18</t>
  </si>
  <si>
    <t>20</t>
  </si>
  <si>
    <t>25</t>
  </si>
  <si>
    <t>26</t>
  </si>
  <si>
    <t>29</t>
  </si>
  <si>
    <t>31</t>
  </si>
  <si>
    <t>59</t>
  </si>
  <si>
    <t>Zdravotní výkony vykázané na pracovišti pro pacienty hospitalizované ve FNOL - orientační přehled</t>
  </si>
  <si>
    <t>00042</t>
  </si>
  <si>
    <t>A</t>
  </si>
  <si>
    <t xml:space="preserve">DLOUHODOBÁ MECHANICKÁ VENTILACE &gt; 240 HODIN (11-21 DNÍ) S CC 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</si>
  <si>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</si>
  <si>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</si>
  <si>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</si>
  <si>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</si>
  <si>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</si>
  <si>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</si>
  <si>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</si>
  <si>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</si>
  <si>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00060</t>
  </si>
  <si>
    <t xml:space="preserve">DLOUHODOBÁ MECHANICKÁ VENTILACE &gt; 1800 HODIN (VÍCE NEŽ 75 DNÍ)                                      </t>
  </si>
  <si>
    <t>00080</t>
  </si>
  <si>
    <t xml:space="preserve">DLOUHODOBÁ MECHANICKÁ VENTILACE &gt; 1008 HODIN (43-75 DNÍ) S EKONOMICKY NÁROČNÝM VÝKONEM              </t>
  </si>
  <si>
    <t>00090</t>
  </si>
  <si>
    <t xml:space="preserve">DLOUHODOBÁ MECHANICKÁ VENTILACE &gt; 1008 HODIN (43-75 DNÍ)                                            </t>
  </si>
  <si>
    <t>00100</t>
  </si>
  <si>
    <t xml:space="preserve">DLOUHODOBÁ MECHANICKÁ VENTILACE &gt; 504 HODIN (22-42 DNÍ) S EKONOMICKY NÁROČNÝM VÝKONEM               </t>
  </si>
  <si>
    <t>00110</t>
  </si>
  <si>
    <t xml:space="preserve">DLOUHODOBÁ MECHANICKÁ VENTILACE &gt; 504 HODIN (22-42 DNÍ)                                             </t>
  </si>
  <si>
    <t>00122</t>
  </si>
  <si>
    <t xml:space="preserve">DLOUHODOBÁ MECHANICKÁ VENTILACE &gt; 240 HODIN (11-21 DNÍ) S EKONOMICKY NÁROČNÝM VÝKONEM S CC          </t>
  </si>
  <si>
    <t>00131</t>
  </si>
  <si>
    <t xml:space="preserve">DLOUHODOBÁ MECHANICKÁ VENTILACE &gt; 96 HODIN (5-10 DNÍ) S EKONOMICKY NÁROČNÝM VÝKONEM BEZ CC 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</si>
  <si>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</si>
  <si>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</si>
  <si>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</si>
  <si>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</si>
  <si>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</si>
  <si>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</si>
  <si>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</si>
  <si>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</si>
  <si>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</si>
  <si>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</si>
  <si>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</si>
  <si>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</si>
  <si>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</si>
  <si>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</si>
  <si>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</si>
  <si>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</si>
  <si>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</si>
  <si>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</si>
  <si>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</si>
  <si>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</si>
  <si>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</si>
  <si>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</si>
  <si>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</si>
  <si>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</si>
  <si>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</si>
  <si>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ONEMOCNĚNÍ. NĚKTERÉ INFEKCE A DEGENERATIVNÍ PORUCHY NERVOVÉHO SYSTÉMU BEZ CC                </t>
  </si>
  <si>
    <t>01312</t>
  </si>
  <si>
    <t xml:space="preserve">MALIGNÍ ONEMOCNĚNÍ. NĚKTERÉ INFEKCE A DEGENERATIVNÍ PORUCHY NERVOVÉHO SYSTÉMU S CC                  </t>
  </si>
  <si>
    <t>01313</t>
  </si>
  <si>
    <t xml:space="preserve">MALIGNÍ ONEMOCNĚNÍ. NĚKTERÉ INFEKCE A DEGENERATIVNÍ PORUCHY NERVOVÉHO SYSTÉMU S MCC                 </t>
  </si>
  <si>
    <t>01321</t>
  </si>
  <si>
    <t xml:space="preserve">ROZTROUŠENÁ SKLERÓZA A CEREBELÁRNÍ ATAXIE BEZ CC                                                    </t>
  </si>
  <si>
    <t>01333</t>
  </si>
  <si>
    <t xml:space="preserve">NETRAUMATICKÉ INTRAKRANIÁLNÍ KRVÁCENÍ S MCC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</si>
  <si>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</si>
  <si>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</si>
  <si>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</si>
  <si>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</si>
  <si>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</si>
  <si>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</si>
  <si>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</si>
  <si>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BEZ CC                                         </t>
  </si>
  <si>
    <t>01382</t>
  </si>
  <si>
    <t xml:space="preserve">BAKTERIÁLNÍ A TUBERKULÓZNÍ INFEKCE NERVOVÉHO SYSTÉMU S CC                                           </t>
  </si>
  <si>
    <t>01383</t>
  </si>
  <si>
    <t xml:space="preserve">BAKTERIÁLNÍ A TUBERKULÓZNÍ INFEKCE NERVOVÉHO SYSTÉMU S MCC                                          </t>
  </si>
  <si>
    <t>01391</t>
  </si>
  <si>
    <t xml:space="preserve">NEBAKTERIÁLNÍ INFEKCE NERVOVÉHO SYSTÉMU. KROMĚ VIROVÉ MENINGITIDY BEZ CC                            </t>
  </si>
  <si>
    <t>01392</t>
  </si>
  <si>
    <t xml:space="preserve">NEBAKTERIÁLNÍ INFEKCE NERVOVÉHO SYSTÉMU. KROMĚ VIROVÉ MENINGITIDY S CC                              </t>
  </si>
  <si>
    <t>01401</t>
  </si>
  <si>
    <t xml:space="preserve">VIROVÁ MENINGITIDA BEZ CC                                                                           </t>
  </si>
  <si>
    <t>01402</t>
  </si>
  <si>
    <t xml:space="preserve">VIROVÁ MENINGITIDA S CC  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</si>
  <si>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</si>
  <si>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</si>
  <si>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</si>
  <si>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</si>
  <si>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</si>
  <si>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</si>
  <si>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</si>
  <si>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</si>
  <si>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</si>
  <si>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</si>
  <si>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</si>
  <si>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</si>
  <si>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</si>
  <si>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</si>
  <si>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</si>
  <si>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</si>
  <si>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</si>
  <si>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</si>
  <si>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</si>
  <si>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</si>
  <si>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</si>
  <si>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</si>
  <si>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</si>
  <si>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</si>
  <si>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</si>
  <si>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</si>
  <si>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</si>
  <si>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</si>
  <si>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</si>
  <si>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</si>
  <si>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</si>
  <si>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</si>
  <si>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</si>
  <si>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</si>
  <si>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</si>
  <si>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</si>
  <si>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</si>
  <si>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</si>
  <si>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</si>
  <si>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</si>
  <si>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02021</t>
  </si>
  <si>
    <t xml:space="preserve">EXTRAOKULÁRNÍ VÝKONY. KROMĚ OČNICE BEZ CC                                                           </t>
  </si>
  <si>
    <t>02022</t>
  </si>
  <si>
    <t xml:space="preserve">EXTRAOKULÁRNÍ VÝKONY. KROMĚ OČNICE S CC                                                             </t>
  </si>
  <si>
    <t>02031</t>
  </si>
  <si>
    <t xml:space="preserve">INTRAOKULÁRNÍ VÝKONY. KROMĚ ČOČKY BEZ CC                                                            </t>
  </si>
  <si>
    <t xml:space="preserve">INTRAOKULÁRNÍ VÝKONY. KROMĚ ČOČKY S MCC                                                             </t>
  </si>
  <si>
    <t>02041</t>
  </si>
  <si>
    <t xml:space="preserve">VÝKONY NA ČOČCE S NEBO BEZ VITREKTOMIE BEZ CC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</si>
  <si>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</si>
  <si>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</si>
  <si>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</si>
  <si>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</si>
  <si>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</si>
  <si>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</si>
  <si>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</si>
  <si>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</si>
  <si>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</si>
  <si>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</si>
  <si>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</si>
  <si>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</si>
  <si>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</si>
  <si>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KOSTECH. KROMĚ VELKÝCH VÝKONŮ NA HLAVĚ A KRKU BEZ CC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</si>
  <si>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</si>
  <si>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</si>
  <si>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</si>
  <si>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</si>
  <si>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</si>
  <si>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</si>
  <si>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</si>
  <si>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</si>
  <si>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</si>
  <si>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</si>
  <si>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</si>
  <si>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</si>
  <si>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</si>
  <si>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</si>
  <si>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</si>
  <si>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</si>
  <si>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</si>
  <si>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</si>
  <si>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</si>
  <si>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UŠÍ. NOSU. ÚST A HRDLA BEZ CC                              </t>
  </si>
  <si>
    <t>03092</t>
  </si>
  <si>
    <t xml:space="preserve">JINÉ VÝKONY PŘI PORUCHÁCH A ONEMOCNĚNÍCH UŠÍ. NOSU. ÚST A HRDLA S CC                                </t>
  </si>
  <si>
    <t>03311</t>
  </si>
  <si>
    <t xml:space="preserve">PORUCHY ROVNOVÁHY BEZ CC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</si>
  <si>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</si>
  <si>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</si>
  <si>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03322</t>
  </si>
  <si>
    <t xml:space="preserve">EPISTAXE S CC                                                                                       </t>
  </si>
  <si>
    <t>03331</t>
  </si>
  <si>
    <t xml:space="preserve">EPIGLOTITIS. OTITIS MEDIA. INFEKCE HORNÍCH CEST DÝCHACÍCH. LARYNGOTRACHEITIS BEZ CC                 </t>
  </si>
  <si>
    <t>03332</t>
  </si>
  <si>
    <t xml:space="preserve">EPIGLOTITIS. OTITIS MEDIA. INFEKCE HORNÍCH CEST DÝCHACÍCH. LARYNGOTRACHEITIS S CC                   </t>
  </si>
  <si>
    <t>03333</t>
  </si>
  <si>
    <t xml:space="preserve">EPIGLOTITIS. OTITIS MEDIA. INFEKCE HORNÍCH CEST DÝCHACÍCH. LARYNGOTRACHEITIS S MCC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</si>
  <si>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</si>
  <si>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</si>
  <si>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</si>
  <si>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</si>
  <si>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</si>
  <si>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</si>
  <si>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</si>
  <si>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UŠÍ. NOSU. ÚST A HRDLA BEZ CC                                                          </t>
  </si>
  <si>
    <t>03352</t>
  </si>
  <si>
    <t xml:space="preserve">JINÉ PORUCHY UŠÍ. NOSU. ÚST A HRDLA S CC                                                            </t>
  </si>
  <si>
    <t>04021</t>
  </si>
  <si>
    <t xml:space="preserve">MENŠÍ HRUDNÍ VÝKONY BEZ CC                                                                          </t>
  </si>
  <si>
    <t>04301</t>
  </si>
  <si>
    <t xml:space="preserve">CYSTICKÁ FIBRÓZA BEZ CC                                                                             </t>
  </si>
  <si>
    <t>04302</t>
  </si>
  <si>
    <t xml:space="preserve">CYSTICKÁ FIBRÓZA S CC                                                                               </t>
  </si>
  <si>
    <t>04303</t>
  </si>
  <si>
    <t xml:space="preserve">CYSTICKÁ FIBRÓZA S MCC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</si>
  <si>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</si>
  <si>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</si>
  <si>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</si>
  <si>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</si>
  <si>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</si>
  <si>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</si>
  <si>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</si>
  <si>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</si>
  <si>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</si>
  <si>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</si>
  <si>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</si>
  <si>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</si>
  <si>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</si>
  <si>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</si>
  <si>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</si>
  <si>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</si>
  <si>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</si>
  <si>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</si>
  <si>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</si>
  <si>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</si>
  <si>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</si>
  <si>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</si>
  <si>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</si>
  <si>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</si>
  <si>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</si>
  <si>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</si>
  <si>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</si>
  <si>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</si>
  <si>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</si>
  <si>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</si>
  <si>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</si>
  <si>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</si>
  <si>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</si>
  <si>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</si>
  <si>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</si>
  <si>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</si>
  <si>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05141</t>
  </si>
  <si>
    <t xml:space="preserve">JINÉ VASKULÁRNÍ VÝKONY BEZ CC                                                                       </t>
  </si>
  <si>
    <t>05201</t>
  </si>
  <si>
    <t xml:space="preserve">JINÉ VÝKONY PŘI ONEMOCNĚNÍCH A PORUCHÁCH OBĚHOVÉHO SYSTÉMU BEZ CC                                   </t>
  </si>
  <si>
    <t>05361</t>
  </si>
  <si>
    <t xml:space="preserve">HLUBOKÁ ŽILNÍ TROMBÓZA BEZ CC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</si>
  <si>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</si>
  <si>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</si>
  <si>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</si>
  <si>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</si>
  <si>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05383</t>
  </si>
  <si>
    <t xml:space="preserve">PERIFERNÍ A JINÉ VASKULÁRNÍ PORUCHY S MCC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</si>
  <si>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</si>
  <si>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</si>
  <si>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</si>
  <si>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</si>
  <si>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</si>
  <si>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</si>
  <si>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</si>
  <si>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</si>
  <si>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</si>
  <si>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</si>
  <si>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</si>
  <si>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</si>
  <si>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</si>
  <si>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</si>
  <si>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</si>
  <si>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</si>
  <si>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05433</t>
  </si>
  <si>
    <t xml:space="preserve">ANGINA PECTORIS A BOLEST NA HRUDNÍKU S MCC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</si>
  <si>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</si>
  <si>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</si>
  <si>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</si>
  <si>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</si>
  <si>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</si>
  <si>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</si>
  <si>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</si>
  <si>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</si>
  <si>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</si>
  <si>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</si>
  <si>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</si>
  <si>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</si>
  <si>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</si>
  <si>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</si>
  <si>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</si>
  <si>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</si>
  <si>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</si>
  <si>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</si>
  <si>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</si>
  <si>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ŽALUDKU. JÍCNU A DVANÁCTNÍKU BEZ CC                                                 </t>
  </si>
  <si>
    <t>06022</t>
  </si>
  <si>
    <t xml:space="preserve">VELKÉ VÝKONY NA ŽALUDKU. JÍCNU A DVANÁCTNÍKU S CC                                                   </t>
  </si>
  <si>
    <t>06023</t>
  </si>
  <si>
    <t xml:space="preserve">VELKÉ VÝKONY NA ŽALUDKU.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</si>
  <si>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</si>
  <si>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</si>
  <si>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</si>
  <si>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</si>
  <si>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</si>
  <si>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</si>
  <si>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06043</t>
  </si>
  <si>
    <t xml:space="preserve">UVOLŇOVÁNÍ SRŮSTŮ POBŘIŠNICE S MCC 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</si>
  <si>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</si>
  <si>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</si>
  <si>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</si>
  <si>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</si>
  <si>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</si>
  <si>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</si>
  <si>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06071</t>
  </si>
  <si>
    <t xml:space="preserve">MENŠÍ VÝKONY NA ŽALUDKU. JÍCNU A DVANÁCTNÍKU BEZ CC                                                 </t>
  </si>
  <si>
    <t>06081</t>
  </si>
  <si>
    <t xml:space="preserve">LAPAROTOMICKÉ VÝKONY PŘI TŘÍSELNÉ. STEHENNÍ. UMBILIKÁLNÍ NEBO EPIGASTRICKÉ KÝLE BEZ CC              </t>
  </si>
  <si>
    <t>06082</t>
  </si>
  <si>
    <t xml:space="preserve">LAPAROTOMICKÉ VÝKONY PŘI TŘÍSELNÉ. STEHENNÍ. UMBILIKÁLNÍ NEBO EPIGASTRICKÉ KÝLE S CC                </t>
  </si>
  <si>
    <t>06083</t>
  </si>
  <si>
    <t xml:space="preserve">LAPAROTOMICKÉ VÝKONY PŘI TŘÍSELNÉ. STEHENNÍ. UMBILIKÁLNÍ NEBO EPIGASTRICKÉ KÝLE S MCC               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</si>
  <si>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</si>
  <si>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</si>
  <si>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</si>
  <si>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</si>
  <si>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06101</t>
  </si>
  <si>
    <t xml:space="preserve">JINÉ VÝKONY PŘI PORUCHÁCH A ONEMOCNĚNÍCH TRÁVICÍHO SYSTÉMU BEZ CC                                   </t>
  </si>
  <si>
    <t>06102</t>
  </si>
  <si>
    <t xml:space="preserve">JINÉ VÝKONY PŘI PORUCHÁCH A ONEMOCNĚNÍCH TRÁVICÍHO SYSTÉMU S CC                                     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</si>
  <si>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</si>
  <si>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</si>
  <si>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</si>
  <si>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</si>
  <si>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06113</t>
  </si>
  <si>
    <t xml:space="preserve">VÝKONY NA APENDIXU PŘI KOMPLIKUJÍCÍ HLAVNÍ DIAGNÓZE S MCC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</si>
  <si>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</si>
  <si>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</si>
  <si>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</si>
  <si>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</si>
  <si>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</si>
  <si>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</si>
  <si>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</si>
  <si>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</si>
  <si>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</si>
  <si>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</si>
  <si>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</si>
  <si>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DIVERTIKULITIDA. DIVERTIKULÓZA A ZÁNĚTLIVÉ ONEMOCNĚNÍ STŘEVA BEZ CC                                 </t>
  </si>
  <si>
    <t>06332</t>
  </si>
  <si>
    <t xml:space="preserve">DIVERTIKULITIDA. DIVERTIKULÓZA A ZÁNĚTLIVÉ ONEMOCNĚNÍ STŘEVA S CC                                   </t>
  </si>
  <si>
    <t>06333</t>
  </si>
  <si>
    <t xml:space="preserve">DIVERTIKULITIDA. DIVERTIKULÓZA A ZÁNĚTLIVÉ ONEMOCNĚNÍ STŘEVA S MCC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</si>
  <si>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</si>
  <si>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</si>
  <si>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</si>
  <si>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</si>
  <si>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</si>
  <si>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</si>
  <si>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</si>
  <si>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</si>
  <si>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</si>
  <si>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</si>
  <si>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</si>
  <si>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</si>
  <si>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</si>
  <si>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</si>
  <si>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</si>
  <si>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</si>
  <si>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</si>
  <si>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</si>
  <si>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</si>
  <si>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</si>
  <si>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07012</t>
  </si>
  <si>
    <t xml:space="preserve">VÝKONY NA PANKREATU. JÁTRECH A SPOJKY S CC                                                          </t>
  </si>
  <si>
    <t>07032</t>
  </si>
  <si>
    <t xml:space="preserve">CHOLECYSTEKTOMIE. KROMĚ LAPAROSKOPICKÉ S CC 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</si>
  <si>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</si>
  <si>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</si>
  <si>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</si>
  <si>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</si>
  <si>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07321</t>
  </si>
  <si>
    <t xml:space="preserve">PORUCHY PANKREATU. KROMĚ MALIGNÍHO ONEMOCNĚNÍ BEZ CC                                                </t>
  </si>
  <si>
    <t>07322</t>
  </si>
  <si>
    <t xml:space="preserve">PORUCHY PANKREATU. KROMĚ MALIGNÍHO ONEMOCNĚNÍ S CC                                                  </t>
  </si>
  <si>
    <t>07323</t>
  </si>
  <si>
    <t xml:space="preserve">PORUCHY PANKREATU. KROMĚ MALIGNÍHO ONEMOCNĚNÍ S MCC                                                 </t>
  </si>
  <si>
    <t>07331</t>
  </si>
  <si>
    <t xml:space="preserve">PORUCHY JATER. KROMĚ MALIGNÍ CIRHÓZY A ALKOHOLICKÉ HEPATITIDY BEZ CC                                </t>
  </si>
  <si>
    <t>07332</t>
  </si>
  <si>
    <t xml:space="preserve">PORUCHY JATER. KROMĚ MALIGNÍ CIRHÓZY A ALKOHOLICKÉ HEPATITIDY S CC                                  </t>
  </si>
  <si>
    <t>07333</t>
  </si>
  <si>
    <t xml:space="preserve">PORUCHY JATER.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</si>
  <si>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</si>
  <si>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</si>
  <si>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</si>
  <si>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</si>
  <si>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08081</t>
  </si>
  <si>
    <t xml:space="preserve">VÝKONY NA KYČLÍCH A STEHENNÍ KOSTI. KROMĚ REPLANTACE VELKÝCH KLOUBŮ BEZ CC                          </t>
  </si>
  <si>
    <t>08082</t>
  </si>
  <si>
    <t xml:space="preserve">VÝKONY NA KYČLÍCH A STEHENNÍ KOSTI. KROMĚ REPLANTACE VELKÝCH KLOUBŮ S CC                            </t>
  </si>
  <si>
    <t>08083</t>
  </si>
  <si>
    <t xml:space="preserve">VÝKONY NA KYČLÍCH A STEHENNÍ KOSTI. KROMĚ REPLANTACE VELKÝCH KLOUBŮ S MCC                           </t>
  </si>
  <si>
    <t>08091</t>
  </si>
  <si>
    <t>TRANSPLANTACE KŮŽE NEBO TKÁNĚ PRO PORUCHY MUSKULOSKELETÁLNÍHO SYSTÉMU NEBO POJIVOVÉ TKÁNĚ KROMĚ RUKY</t>
  </si>
  <si>
    <t>08092</t>
  </si>
  <si>
    <t>08111</t>
  </si>
  <si>
    <t xml:space="preserve">VÝKONY NA KOLENU. BÉRCI A HLEZNU. KROMĚ CHODIDLA BEZ CC                                             </t>
  </si>
  <si>
    <t>08112</t>
  </si>
  <si>
    <t xml:space="preserve">VÝKONY NA KOLENU. BÉRCI A HLEZNU. KROMĚ CHODIDLA S CC        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</si>
  <si>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</si>
  <si>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</si>
  <si>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</si>
  <si>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</si>
  <si>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</si>
  <si>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</si>
  <si>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</si>
  <si>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</si>
  <si>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</si>
  <si>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</si>
  <si>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</si>
  <si>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</si>
  <si>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08143</t>
  </si>
  <si>
    <t xml:space="preserve">VÝKONY NA CHODIDLE S MCC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</si>
  <si>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</si>
  <si>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</si>
  <si>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</si>
  <si>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</si>
  <si>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</si>
  <si>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</si>
  <si>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</si>
  <si>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</si>
  <si>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</si>
  <si>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</si>
  <si>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</si>
  <si>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</si>
  <si>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</si>
  <si>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</si>
  <si>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</si>
  <si>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</si>
  <si>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</si>
  <si>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</si>
  <si>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</si>
  <si>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</si>
  <si>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08321</t>
  </si>
  <si>
    <t xml:space="preserve">ZLOMENINA NEBO DISLOKACE. KROMĚ STEHENNÍ KOSTI A PÁNVE BEZ CC                                       </t>
  </si>
  <si>
    <t>08322</t>
  </si>
  <si>
    <t xml:space="preserve">ZLOMENINA NEBO DISLOKACE. KROMĚ STEHENNÍ KOSTI A PÁNVE S CC                                         </t>
  </si>
  <si>
    <t>08331</t>
  </si>
  <si>
    <t xml:space="preserve">MALIGNÍ ONEMOCNĚNÍ MUSKULOSKELETÁLNÍHO SYSTÉMU A POJIVOVÉ TKÁNĚ. PATOLOGICKÉ ZLOMENINY BEZ CC       </t>
  </si>
  <si>
    <t>08332</t>
  </si>
  <si>
    <t xml:space="preserve">MALIGNÍ ONEMOCNĚNÍ MUSKULOSKELETÁLNÍHO SYSTÉMU A POJIVOVÉ TKÁNĚ. PATOLOGICKÉ ZLOMENINY S CC         </t>
  </si>
  <si>
    <t>08343</t>
  </si>
  <si>
    <t xml:space="preserve">OSTEOMYELITIDA S MCC 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</si>
  <si>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</si>
  <si>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</si>
  <si>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</si>
  <si>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</si>
  <si>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</si>
  <si>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</si>
  <si>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</si>
  <si>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</si>
  <si>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</si>
  <si>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</si>
  <si>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</si>
  <si>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</si>
  <si>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</si>
  <si>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</si>
  <si>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</si>
  <si>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</si>
  <si>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</si>
  <si>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PŘÍZNAKY. SYMPTOMY. VÝRONY A MÉNĚ VÝZNAMNÉ ZÁNĚTLIVÉ CHOROBY BEZ CC               </t>
  </si>
  <si>
    <t>08403</t>
  </si>
  <si>
    <t xml:space="preserve">MUSKULOSKELETÁLNÍ PŘÍZNAKY. SYMPTOMY. VÝRONY A MÉNĚ VÝZNAMNÉ ZÁNĚTLIVÉ CHOROBY S MCC 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</si>
  <si>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</si>
  <si>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</si>
  <si>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</si>
  <si>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</si>
  <si>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</si>
  <si>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</si>
  <si>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</si>
  <si>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</si>
  <si>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</si>
  <si>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</si>
  <si>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</si>
  <si>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</si>
  <si>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</si>
  <si>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</si>
  <si>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</si>
  <si>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</si>
  <si>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09033</t>
  </si>
  <si>
    <t xml:space="preserve">JINÉ VÝKONY PŘI PORUCHÁCH A ONEMOCNĚNÍCH KŮŽE. PODKOŽNÍ TKÁNĚ A PRSU S MCC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</si>
  <si>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</si>
  <si>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</si>
  <si>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</si>
  <si>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</si>
  <si>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</si>
  <si>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</si>
  <si>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</si>
  <si>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</si>
  <si>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</si>
  <si>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</si>
  <si>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</si>
  <si>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KŮŽE. PODKOŽNÍ TKÁNĚ A PRSU BEZ CC                                                         </t>
  </si>
  <si>
    <t>09332</t>
  </si>
  <si>
    <t xml:space="preserve">PORANĚNÍ KŮŽE.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</si>
  <si>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</si>
  <si>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</si>
  <si>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</si>
  <si>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</si>
  <si>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10021</t>
  </si>
  <si>
    <t xml:space="preserve">KOŽNÍ ŠTĚP A DEBRIDEMENT RÁNY PŘI ENDOKRINNÍCH. NUTRIČNÍCH A METABOLICKÝCH PORUCHÁCH BEZ CC         </t>
  </si>
  <si>
    <t>10051</t>
  </si>
  <si>
    <t xml:space="preserve">VÝKONY NA ŠTÍTNÉ A PŘÍŠTITNÉ ŽLÁZE. THYROGLOSSÁLNÍ VÝKONY BEZ CC                                    </t>
  </si>
  <si>
    <t>10052</t>
  </si>
  <si>
    <t xml:space="preserve">VÝKONY NA ŠTÍTNÉ A PŘÍŠTITNÉ ŽLÁZE. THYROGLOSSÁLNÍ VÝKONY S CC                                      </t>
  </si>
  <si>
    <t>10061</t>
  </si>
  <si>
    <t xml:space="preserve">JINÉ VÝKONY PŘI ENDOKRINNÍCH. NUTRIČNÍCH A METABOLICKÝCH PORUCHÁCH BEZ CC                           </t>
  </si>
  <si>
    <t>10301</t>
  </si>
  <si>
    <t xml:space="preserve">DIABETES. NUTRIČNÍ A JINÉ METABOLICKÉ PORUCHY BEZ CC                                                </t>
  </si>
  <si>
    <t>10302</t>
  </si>
  <si>
    <t xml:space="preserve">DIABETES. NUTRIČNÍ A JINÉ METABOLICKÉ PORUCHY S CC                                                  </t>
  </si>
  <si>
    <t>10303</t>
  </si>
  <si>
    <t xml:space="preserve">DIABETES.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</si>
  <si>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</si>
  <si>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</si>
  <si>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</si>
  <si>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</si>
  <si>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</si>
  <si>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</si>
  <si>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</si>
  <si>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</si>
  <si>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</si>
  <si>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</si>
  <si>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10323</t>
  </si>
  <si>
    <t xml:space="preserve">VROZENÉ PORUCHY METABOLISMU S MCC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</si>
  <si>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</si>
  <si>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</si>
  <si>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</si>
  <si>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</si>
  <si>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</si>
  <si>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</si>
  <si>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</si>
  <si>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</si>
  <si>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</si>
  <si>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</si>
  <si>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</si>
  <si>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</si>
  <si>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</si>
  <si>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</si>
  <si>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11051</t>
  </si>
  <si>
    <t xml:space="preserve">MENŠÍ VÝKONY NA LEDVINÁCH. MOČOVÝCH CESTÁCH A MOČOVÉM MĚCHÝŘI BEZ CC                                </t>
  </si>
  <si>
    <t>11052</t>
  </si>
  <si>
    <t xml:space="preserve">MENŠÍ VÝKONY NA LEDVINÁCH. MOČOVÝCH CESTÁCH A MOČOVÉM MĚCHÝŘI S CC                                  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</si>
  <si>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</si>
  <si>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</si>
  <si>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</si>
  <si>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</si>
  <si>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</si>
  <si>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</si>
  <si>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</si>
  <si>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</si>
  <si>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</si>
  <si>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</si>
  <si>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</si>
  <si>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</si>
  <si>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</si>
  <si>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</si>
  <si>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</si>
  <si>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</si>
  <si>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</si>
  <si>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</si>
  <si>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</si>
  <si>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</si>
  <si>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</si>
  <si>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</si>
  <si>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</si>
  <si>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</si>
  <si>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11332</t>
  </si>
  <si>
    <t xml:space="preserve">MOČOVÉ KAMENY S LITOTRYPSÍ MIMOTĚLNÍ ŠOKOVOU VLNOU S CC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</si>
  <si>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</si>
  <si>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</si>
  <si>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</si>
  <si>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</si>
  <si>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</si>
  <si>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</si>
  <si>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</si>
  <si>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</si>
  <si>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</si>
  <si>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</si>
  <si>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</si>
  <si>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</si>
  <si>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</si>
  <si>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</si>
  <si>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12021</t>
  </si>
  <si>
    <t xml:space="preserve">VÝKONY NA PENISU BEZ CC                                                                             </t>
  </si>
  <si>
    <t>12022</t>
  </si>
  <si>
    <t xml:space="preserve">VÝKONY NA PENISU S CC              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</si>
  <si>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</si>
  <si>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</si>
  <si>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</si>
  <si>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</si>
  <si>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12043</t>
  </si>
  <si>
    <t xml:space="preserve">VÝKONY NA VARLATECH S MCC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</si>
  <si>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</si>
  <si>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</si>
  <si>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</si>
  <si>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</si>
  <si>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12053</t>
  </si>
  <si>
    <t xml:space="preserve">CIRKUMCIZE S MCC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</si>
  <si>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</si>
  <si>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</si>
  <si>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12311</t>
  </si>
  <si>
    <t xml:space="preserve">PORUCHY MUŽSKÉHO REPRODUKČNÍHO SYSTÉMU. KROMĚ MALIGNÍHO ONEMOCNĚNÍ BEZ CC                           </t>
  </si>
  <si>
    <t>12312</t>
  </si>
  <si>
    <t xml:space="preserve">PORUCHY MUŽSKÉHO REPRODUKČNÍHO SYSTÉMU. KROMĚ MALIGNÍHO ONEMOCNĚNÍ S CC                             </t>
  </si>
  <si>
    <t>13041</t>
  </si>
  <si>
    <t xml:space="preserve">DĚLOŽNÍ A ADNEXÁLNÍ VÝKONY PŘI CA IN SITU A NEZHOUBNÝCH ONEMOCNĚNÍCH BEZ CC                         </t>
  </si>
  <si>
    <t>13042</t>
  </si>
  <si>
    <t xml:space="preserve">DĚLOŽNÍ A ADNEXÁLNÍ VÝKONY PŘI CA IN SITU A NEZHOUBNÝCH ONEMOCNĚNÍCH S CC                           </t>
  </si>
  <si>
    <t>13101</t>
  </si>
  <si>
    <t xml:space="preserve">JINÉ VÝKONY PŘI PORUCHÁCH A ONEMOCNĚNÍCH ŽENSKÉHO REPRODUKČNÍHO SYSTÉMU BEZ CC                      </t>
  </si>
  <si>
    <t>13311</t>
  </si>
  <si>
    <t xml:space="preserve">INFEKCE ŽENSKÉHO REPRODUKČNÍHO SYSTÉMU BEZ CC                                                       </t>
  </si>
  <si>
    <t>13321</t>
  </si>
  <si>
    <t xml:space="preserve">MENSTRUAČNÍ A JINÉ PORUCHY ŽENSKÉHO REPRODUKČNÍHO SYSTÉMU BEZ CC                                    </t>
  </si>
  <si>
    <t>15633</t>
  </si>
  <si>
    <t xml:space="preserve">NOVOROZENEC. VÁHA PŘI PORODU &lt;=1000G. BEZ ZÁKLADNÍHO VÝKONU S MCC                                   </t>
  </si>
  <si>
    <t>15691</t>
  </si>
  <si>
    <t xml:space="preserve">NOVOROZENEC. VÁHA PŘI PORODU 2000-2499G. BEZ ZÁKLADNÍHO VÝKONU BEZ CC                               </t>
  </si>
  <si>
    <t>15692</t>
  </si>
  <si>
    <t xml:space="preserve">NOVOROZENEC. VÁHA PŘI PORODU 2000-2499G. BEZ ZÁKLADNÍHO VÝKONU S CC                                 </t>
  </si>
  <si>
    <t>15711</t>
  </si>
  <si>
    <t xml:space="preserve">NOVOROZENEC. VÁHA PŘI PORODU &gt;2499G. S VÁŽNOU ANOMÁLIÍ NEBO DĚDIČNÝM STAVEM BEZ CC                  </t>
  </si>
  <si>
    <t>15712</t>
  </si>
  <si>
    <t xml:space="preserve">NOVOROZENEC. VÁHA PŘI PORODU &gt;2499G. S VÁŽNOU ANOMÁLIÍ NEBO DĚDIČNÝM STAVEM S CC                    </t>
  </si>
  <si>
    <t>15713</t>
  </si>
  <si>
    <t xml:space="preserve">NOVOROZENEC. VÁHA PŘI PORODU &gt;2499G. S VÁŽNOU ANOMÁLIÍ NEBO DĚDIČNÝM STAVEM S MCC                   </t>
  </si>
  <si>
    <t>15720</t>
  </si>
  <si>
    <t xml:space="preserve">NOVOROZENEC. VÁHA PŘI PORODU &gt; 2499G. SE SYNDROMEM DÝCHACÍCH POTÍŽÍ                                 </t>
  </si>
  <si>
    <t>15732</t>
  </si>
  <si>
    <t xml:space="preserve">NOVOROZENEC. VÁHA PŘI PORODU &gt; 2499G. S ASPIRAČNÍM SYNDROMEM S CC                                   </t>
  </si>
  <si>
    <t>15733</t>
  </si>
  <si>
    <t xml:space="preserve">NOVOROZENEC. VÁHA PŘI PORODU &gt; 2499G. S ASPIRAČNÍM SYNDROMEM S MCC                                  </t>
  </si>
  <si>
    <t>15741</t>
  </si>
  <si>
    <t xml:space="preserve">NOVOROZENEC. VÁHA PŘI PORODU &gt; 2499G. S VROZENOU NEBO PERINATÁLNÍ INFEKCÍ BEZ CC                    </t>
  </si>
  <si>
    <t>15743</t>
  </si>
  <si>
    <t xml:space="preserve">NOVOROZENEC. VÁHA PŘI PORODU &gt; 2499G. S VROZENOU NEBO PERINATÁLNÍ INFEKCÍ S MCC                     </t>
  </si>
  <si>
    <t>15751</t>
  </si>
  <si>
    <t xml:space="preserve">NOVOROZENEC. VÁHA PŘI PORODU &gt; 2499G. BEZ ZÁKLADNÍHO VÝKONU BEZ CC                                  </t>
  </si>
  <si>
    <t>15752</t>
  </si>
  <si>
    <t xml:space="preserve">NOVOROZENEC. VÁHA PŘI PORODU &gt; 2499G. BEZ ZÁKLADNÍHO VÝKONU S CC                                    </t>
  </si>
  <si>
    <t>15753</t>
  </si>
  <si>
    <t xml:space="preserve">NOVOROZENEC. VÁHA PŘI PORODU &gt; 2499G. BEZ ZÁKLADNÍHO VÝKONU S MCC                                   </t>
  </si>
  <si>
    <t>16021</t>
  </si>
  <si>
    <t xml:space="preserve">JINÉ VÝKONY PRO KREVNÍ ONEMOCNĚNÍ A NA KRVETVORNÝCH ORGÁNECH BEZ CC                                 </t>
  </si>
  <si>
    <t>16022</t>
  </si>
  <si>
    <t xml:space="preserve">JINÉ VÝKONY PRO KREVNÍ ONEMOCNĚNÍ A NA KRVETVORNÝCH ORGÁNECH S CC                                   </t>
  </si>
  <si>
    <t>16023</t>
  </si>
  <si>
    <t xml:space="preserve">JINÉ VÝKONY PRO KREVNÍ ONEMOCNĚNÍ A NA KRVETVORNÝCH ORGÁNECH S MCC                                  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</si>
  <si>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</si>
  <si>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</si>
  <si>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</si>
  <si>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</si>
  <si>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</si>
  <si>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</si>
  <si>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</si>
  <si>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</si>
  <si>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</si>
  <si>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</si>
  <si>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</si>
  <si>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</si>
  <si>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16333</t>
  </si>
  <si>
    <t xml:space="preserve">PORUCHY ČERVENÝCH KRVINEK. KROMĚ SRPKOVITÉ CHUDOKREVNOSTI S MCC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</si>
  <si>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</si>
  <si>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</si>
  <si>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</si>
  <si>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</si>
  <si>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</si>
  <si>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</si>
  <si>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</si>
  <si>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</si>
  <si>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</si>
  <si>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17013</t>
  </si>
  <si>
    <t xml:space="preserve">LYMFOM A LEUKÉMIE S VELKÝM VÝKONEM S MCC                                                            </t>
  </si>
  <si>
    <t>17021</t>
  </si>
  <si>
    <t xml:space="preserve">LYMFOM A LEUKÉMIE S JINÝM VÝKONEM BEZ CC                                                            </t>
  </si>
  <si>
    <t>17023</t>
  </si>
  <si>
    <t xml:space="preserve">LYMFOM A LEUKÉMIE S JINÝM VÝKONEM S MCC                                                             </t>
  </si>
  <si>
    <t>17041</t>
  </si>
  <si>
    <t xml:space="preserve">MYELOPROLIFERATIVNÍ PORUCHY A ŠPATNĚ DIFERENCOVANÉ NÁDORY S JINÝM VÝKONEM BEZ CC                    </t>
  </si>
  <si>
    <t>17043</t>
  </si>
  <si>
    <t xml:space="preserve">MYELOPROLIFERATIVNÍ PORUCHY A ŠPATNĚ DIFERENCOVANÉ NÁDORY S JINÝM VÝKONEM S MCC                     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</si>
  <si>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</si>
  <si>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</si>
  <si>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</si>
  <si>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</si>
  <si>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</si>
  <si>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</si>
  <si>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</si>
  <si>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</si>
  <si>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</si>
  <si>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</si>
  <si>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</si>
  <si>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</si>
  <si>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</si>
  <si>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</si>
  <si>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</si>
  <si>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</si>
  <si>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</si>
  <si>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</si>
  <si>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</si>
  <si>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</si>
  <si>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</si>
  <si>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</si>
  <si>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</si>
  <si>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</si>
  <si>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</si>
  <si>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</si>
  <si>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</si>
  <si>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</si>
  <si>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</si>
  <si>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</si>
  <si>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</si>
  <si>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</si>
  <si>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</si>
  <si>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</si>
  <si>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</si>
  <si>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</si>
  <si>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</si>
  <si>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</si>
  <si>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</si>
  <si>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</si>
  <si>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</si>
  <si>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</si>
  <si>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</si>
  <si>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</si>
  <si>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</si>
  <si>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</si>
  <si>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</si>
  <si>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</si>
  <si>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</si>
  <si>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</si>
  <si>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</si>
  <si>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</si>
  <si>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19321</t>
  </si>
  <si>
    <t xml:space="preserve">PORUCHY OSOBNOSTI BEZ CC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</si>
  <si>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</si>
  <si>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</si>
  <si>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19351</t>
  </si>
  <si>
    <t xml:space="preserve">AKUTNÍ REAKCE. PSYCHOSOCIÁLNÍ PORUCHY A NEURÓZY KROMĚ DEPRESIVNÍCH BEZ CC                           </t>
  </si>
  <si>
    <t>19353</t>
  </si>
  <si>
    <t xml:space="preserve">AKUTNÍ REAKCE. PSYCHOSOCIÁLNÍ PORUCHY A NEURÓZY KROMĚ DEPRESIVNÍCH S MCC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</si>
  <si>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</si>
  <si>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</si>
  <si>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</si>
  <si>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</si>
  <si>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19371</t>
  </si>
  <si>
    <t xml:space="preserve">VÝVOJOVÉ DUŠEVNÍ PORUCHY BEZ CC                                                                     </t>
  </si>
  <si>
    <t xml:space="preserve">VÝVOJOVÉ DUŠEVNÍ PORUCHY S CC                                                                       </t>
  </si>
  <si>
    <t>19373</t>
  </si>
  <si>
    <t xml:space="preserve">VÝVOJOVÉ DUŠEVNÍ PORUCHY S MCC 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</si>
  <si>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</si>
  <si>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</si>
  <si>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19383</t>
  </si>
  <si>
    <t xml:space="preserve">PORUCHY PŘÍJMU POTRAVY S MCC 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</si>
  <si>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</si>
  <si>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</si>
  <si>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</si>
  <si>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</si>
  <si>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</si>
  <si>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</si>
  <si>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</si>
  <si>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</si>
  <si>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21021</t>
  </si>
  <si>
    <t xml:space="preserve">JINÉ VÝKONY PŘI ÚRAZECH A KOMPLIKACÍCH BEZ CC                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</si>
  <si>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</si>
  <si>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</si>
  <si>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</si>
  <si>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</si>
  <si>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</si>
  <si>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</si>
  <si>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</si>
  <si>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</si>
  <si>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21351</t>
  </si>
  <si>
    <t xml:space="preserve">JINÉ DIAGNÓZY ZRANĚNÍ. OTRAVY A TOXICKÝCH ÚČINKŮ BEZ CC                                             </t>
  </si>
  <si>
    <t>21353</t>
  </si>
  <si>
    <t xml:space="preserve">JINÉ DIAGNÓZY ZRANĚNÍ. OTRAVY A TOXICKÝCH ÚČINKŮ S MCC                                              </t>
  </si>
  <si>
    <t>22541</t>
  </si>
  <si>
    <t>POPÁLENINY OMEZENÉHO ROZSAHU POSTIHUJÍCÍ VŠECHNY VRSTVY KŮŽE. BEZ KOŽNÍHO ŠTĚPU NEBO INHALAČNÍHO POR</t>
  </si>
  <si>
    <t>22551</t>
  </si>
  <si>
    <t xml:space="preserve">POPÁLENINY OMEZENÉHO ROZSAHU NEPOSTIHUJÍCÍ VŠECHNY VRSTVY KŮŽE BEZ CC                               </t>
  </si>
  <si>
    <t>22552</t>
  </si>
  <si>
    <t xml:space="preserve">POPÁLENINY OMEZENÉHO ROZSAHU NEPOSTIHUJÍCÍ VŠECHNY VRSTVY KŮŽE S CC                                 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</si>
  <si>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</si>
  <si>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</si>
  <si>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</si>
  <si>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</si>
  <si>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23013</t>
  </si>
  <si>
    <t xml:space="preserve">OPERAČNÍ VÝKON S DIAGNÓZOU JINÉHO KONTAKTU SE ZDRAVOTNICKÝMI SLUŽBAMI S MCC                         </t>
  </si>
  <si>
    <t>23311</t>
  </si>
  <si>
    <t xml:space="preserve">SYMPTOMY A ABNORMÁLNÍ NÁLEZY BEZ CC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</si>
  <si>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</si>
  <si>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</si>
  <si>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</si>
  <si>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</si>
  <si>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</si>
  <si>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</si>
  <si>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25011</t>
  </si>
  <si>
    <t xml:space="preserve">KRANIOTOMIE. VELKÝ VÝKON NA PÁTEŘI. KYČLI A KONČ. PŘI MNOHOČETNÉM ZÁVAŽNÉM TRAUMATU BEZ CC          </t>
  </si>
  <si>
    <t>25012</t>
  </si>
  <si>
    <t xml:space="preserve">KRANIOTOMIE. VELKÝ VÝKON NA PÁTEŘI. KYČLI A KONČ. PŘI MNOHOČETNÉM ZÁVAŽNÉM TRAUMATU S CC            </t>
  </si>
  <si>
    <t>25302</t>
  </si>
  <si>
    <t xml:space="preserve">DIAGNÓZY TÝKAJÍCÍ SE HLAVY. HRUDNÍKU A DOLNÍCH KONČETIN PŘI MNOHOČETNÉM ZÁVAŽNÉM TRAUMATU S CC      </t>
  </si>
  <si>
    <t>25303</t>
  </si>
  <si>
    <t xml:space="preserve">DIAGNÓZY TÝKAJÍCÍ SE HLAVY. HRUDNÍKU A DOLNÍCH KONČETIN PŘI MNOHOČETNÉM ZÁVAŽNÉM TRAUMATU S MCC     </t>
  </si>
  <si>
    <t xml:space="preserve">DLOUHODOBÁ MECHANICKÁ VENTILACE PŘI POLYTRAUMATU &gt; 96 HODIN (5-10 DNÍ) S CC 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</si>
  <si>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</si>
  <si>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</si>
  <si>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</si>
  <si>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</si>
  <si>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</si>
  <si>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</si>
  <si>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</si>
  <si>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</si>
  <si>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</si>
  <si>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</si>
  <si>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88893</t>
  </si>
  <si>
    <t xml:space="preserve">VÝKONY OMEZENÉHO ROZSAHU. KTERÉ SE NETÝKAJÍ HLAVNÍ DIAGNÓZY S MCC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</si>
  <si>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</si>
  <si>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</si>
  <si>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</si>
  <si>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</si>
  <si>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 xml:space="preserve">28 - Ústav lékařské genetiky 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</si>
  <si>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</si>
  <si>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</si>
  <si>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</si>
  <si>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</si>
  <si>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</si>
  <si>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</si>
  <si>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</si>
  <si>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</si>
  <si>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82056</t>
  </si>
  <si>
    <t>MIKROSKOPICKÉ STANOVENÍ MIKROBIÁLNÍHO OBRAZU POŠEV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</si>
  <si>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</si>
  <si>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</si>
  <si>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</si>
  <si>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</si>
  <si>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</si>
  <si>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</si>
  <si>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</si>
  <si>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</si>
  <si>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22</t>
  </si>
  <si>
    <t>0093625</t>
  </si>
  <si>
    <t>0093626</t>
  </si>
  <si>
    <t>MICROPAQUE CT</t>
  </si>
  <si>
    <t>0002015</t>
  </si>
  <si>
    <t>0002018</t>
  </si>
  <si>
    <t>0002028</t>
  </si>
  <si>
    <t>0002035</t>
  </si>
  <si>
    <t>0002061</t>
  </si>
  <si>
    <t>0002062</t>
  </si>
  <si>
    <t>0002067</t>
  </si>
  <si>
    <t>0002073</t>
  </si>
  <si>
    <t>0002077</t>
  </si>
  <si>
    <t>0002087</t>
  </si>
  <si>
    <t>0002099</t>
  </si>
  <si>
    <t>0110740</t>
  </si>
  <si>
    <t>VÁLCE (DVA) STERILNÍ, JEDNORÁZOVÉ DO INJEKTORU, CE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</si>
  <si>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</si>
  <si>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</si>
  <si>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</si>
  <si>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</si>
  <si>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</si>
  <si>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</si>
  <si>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</si>
  <si>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</si>
  <si>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</si>
  <si>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</si>
  <si>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</si>
  <si>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</si>
  <si>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</si>
  <si>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</si>
  <si>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</si>
  <si>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</si>
  <si>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</si>
  <si>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</si>
  <si>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</si>
  <si>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</si>
  <si>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</si>
  <si>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</si>
  <si>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47181</t>
  </si>
  <si>
    <t>STANOVENÍ ZTRÁT BÍLKOVIN GIT</t>
  </si>
  <si>
    <t>28</t>
  </si>
  <si>
    <t>816</t>
  </si>
  <si>
    <t>94181</t>
  </si>
  <si>
    <t>ZHOTOVENÍ KARYOTYPU Z JEDNÉ MITÓZY</t>
  </si>
  <si>
    <t>94211</t>
  </si>
  <si>
    <t>DLOUHODOBÁ KULTIVACE BUNĚK RŮZNÝCH TKÁNÍ Z PRENATÁ</t>
  </si>
  <si>
    <t>94119</t>
  </si>
  <si>
    <t>IZOLACE A UCHOVÁNÍ LIDSKÉ DNA (RNA)</t>
  </si>
  <si>
    <t>94115</t>
  </si>
  <si>
    <t>IN SITU HYBRIDIZACE LIDSKÉ DNA SE ZNAČENOU SONDOU</t>
  </si>
  <si>
    <t>94123</t>
  </si>
  <si>
    <t>PCR ANALÝZA LIDSKÉ DNA</t>
  </si>
  <si>
    <t>94129</t>
  </si>
  <si>
    <t>RUTINNÍ VYŠETŘENÍ CHROMOZOMU Z PERIFERNÍ KRVE</t>
  </si>
  <si>
    <t>94175</t>
  </si>
  <si>
    <t>HODNOCENÍ DALŠÍCH MITÓZ</t>
  </si>
  <si>
    <t>32</t>
  </si>
  <si>
    <t>94127</t>
  </si>
  <si>
    <t>ELEKTROFORÉZA NUKLEOVÝCH KYSELIN V POLYAKRYLAMIDU</t>
  </si>
  <si>
    <t>94141</t>
  </si>
  <si>
    <t>VYŠETŘENÍ CHROMOZOMŮ Z KRVE BEZ PHA STIMULACE S RU</t>
  </si>
  <si>
    <t>94191</t>
  </si>
  <si>
    <t>FOTOGRAFIE GELU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</si>
  <si>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</si>
  <si>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</si>
  <si>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</si>
  <si>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</si>
  <si>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</si>
  <si>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</si>
  <si>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</si>
  <si>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</si>
  <si>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94149</t>
  </si>
  <si>
    <t>VYŠETŘENÍ CHROMOZOMŮ Z KOSTNÍ DŘENĚ PŘÍMÉ A S KULT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</si>
  <si>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</si>
  <si>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</si>
  <si>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</si>
  <si>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</si>
  <si>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</si>
  <si>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</si>
  <si>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</si>
  <si>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96161</t>
  </si>
  <si>
    <t>ISOPROPANOLOVÝ TEST NA NESTABILNÍ HEMOGLOBIN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</si>
  <si>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</si>
  <si>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</si>
  <si>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</si>
  <si>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</si>
  <si>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</si>
  <si>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</si>
  <si>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</si>
  <si>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</si>
  <si>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</si>
  <si>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</si>
  <si>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</si>
  <si>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</si>
  <si>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</si>
  <si>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</si>
  <si>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</si>
  <si>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</si>
  <si>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</si>
  <si>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</si>
  <si>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</si>
  <si>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</si>
  <si>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</si>
  <si>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</si>
  <si>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</si>
  <si>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</si>
  <si>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</si>
  <si>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</si>
  <si>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</si>
  <si>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</si>
  <si>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</si>
  <si>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</si>
  <si>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</si>
  <si>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</si>
  <si>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</si>
  <si>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</si>
  <si>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</si>
  <si>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</si>
  <si>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</si>
  <si>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</si>
  <si>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</si>
  <si>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</si>
  <si>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</si>
  <si>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</si>
  <si>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</si>
  <si>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</si>
  <si>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</si>
  <si>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</si>
  <si>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</si>
  <si>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</si>
  <si>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</si>
  <si>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</si>
  <si>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</si>
  <si>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</si>
  <si>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</si>
  <si>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</si>
  <si>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</si>
  <si>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</si>
  <si>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</si>
  <si>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</si>
  <si>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</si>
  <si>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</si>
  <si>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</si>
  <si>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</si>
  <si>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</si>
  <si>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</si>
  <si>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</si>
  <si>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</si>
  <si>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</si>
  <si>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</si>
  <si>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</si>
  <si>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</si>
  <si>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</si>
  <si>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</si>
  <si>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</si>
  <si>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</si>
  <si>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</si>
  <si>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</si>
  <si>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</si>
  <si>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</si>
  <si>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</si>
  <si>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</si>
  <si>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96115</t>
  </si>
  <si>
    <t>FAKTOR XIII AKTIVITA - ORIENTAČNĚ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</si>
  <si>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</si>
  <si>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</si>
  <si>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</si>
  <si>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</si>
  <si>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</si>
  <si>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</si>
  <si>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</si>
  <si>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</si>
  <si>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</si>
  <si>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</si>
  <si>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</si>
  <si>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</si>
  <si>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</si>
  <si>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</si>
  <si>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</si>
  <si>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</si>
  <si>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</si>
  <si>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</si>
  <si>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96415</t>
  </si>
  <si>
    <t>HEINZOVA TĚLÍSKA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</si>
  <si>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</si>
  <si>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</si>
  <si>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</si>
  <si>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</si>
  <si>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</si>
  <si>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</si>
  <si>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</si>
  <si>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</si>
  <si>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</si>
  <si>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</si>
  <si>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</si>
  <si>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</si>
  <si>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</si>
  <si>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</si>
  <si>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</si>
  <si>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</si>
  <si>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</si>
  <si>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</si>
  <si>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</si>
  <si>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</si>
  <si>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</si>
  <si>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</si>
  <si>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81221</t>
  </si>
  <si>
    <t>POTNÍ TEST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</si>
  <si>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</si>
  <si>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</si>
  <si>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</si>
  <si>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</si>
  <si>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</si>
  <si>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</si>
  <si>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</si>
  <si>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</si>
  <si>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</si>
  <si>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</si>
  <si>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</si>
  <si>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</si>
  <si>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</si>
  <si>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</si>
  <si>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</si>
  <si>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</si>
  <si>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</si>
  <si>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</si>
  <si>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</si>
  <si>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</si>
  <si>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</si>
  <si>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</si>
  <si>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</si>
  <si>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</si>
  <si>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</si>
  <si>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</si>
  <si>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</si>
  <si>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</si>
  <si>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</si>
  <si>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</si>
  <si>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81487</t>
  </si>
  <si>
    <t>KARNITIN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</si>
  <si>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</si>
  <si>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</si>
  <si>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</si>
  <si>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</si>
  <si>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</si>
  <si>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</si>
  <si>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</si>
  <si>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</si>
  <si>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</si>
  <si>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</si>
  <si>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81581</t>
  </si>
  <si>
    <t>PORFYRINY CELKOVÉ</t>
  </si>
  <si>
    <t>81617</t>
  </si>
  <si>
    <t>TUKY NEBO ZBYTKY POTRAVY VE STOLICI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</si>
  <si>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</si>
  <si>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</si>
  <si>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</si>
  <si>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</si>
  <si>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</si>
  <si>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</si>
  <si>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</si>
  <si>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</si>
  <si>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</si>
  <si>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</si>
  <si>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</si>
  <si>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</si>
  <si>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</si>
  <si>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</si>
  <si>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</si>
  <si>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</si>
  <si>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87421</t>
  </si>
  <si>
    <t>CYTOLOGICKÉ NÁTĚRY SEDIMENTU CENTRIFUGOVANÉ TEKUTI</t>
  </si>
  <si>
    <t>87433</t>
  </si>
  <si>
    <t>STANDARDNÍ CYTOLOGICKÉ BARVENÍ,  ZA 1-3 PREPARÁTY</t>
  </si>
  <si>
    <t>91131</t>
  </si>
  <si>
    <t>STANOVENÍ IgA</t>
  </si>
  <si>
    <t>91137</t>
  </si>
  <si>
    <t>STANOVENÍ TRANSFERINU</t>
  </si>
  <si>
    <t>91141</t>
  </si>
  <si>
    <t>STANOVENÍ CERULOPLASMINU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</si>
  <si>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</si>
  <si>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</si>
  <si>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</si>
  <si>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</si>
  <si>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</si>
  <si>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</si>
  <si>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</si>
  <si>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</si>
  <si>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</si>
  <si>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</si>
  <si>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ESTRIOL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</si>
  <si>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</si>
  <si>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</si>
  <si>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</si>
  <si>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</si>
  <si>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</si>
  <si>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</si>
  <si>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</si>
  <si>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</si>
  <si>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</si>
  <si>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</si>
  <si>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</si>
  <si>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</si>
  <si>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</si>
  <si>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</si>
  <si>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</si>
  <si>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</si>
  <si>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</si>
  <si>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</si>
  <si>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</si>
  <si>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</si>
  <si>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</si>
  <si>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</si>
  <si>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</si>
  <si>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</si>
  <si>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</si>
  <si>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</si>
  <si>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</si>
  <si>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</si>
  <si>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</si>
  <si>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</si>
  <si>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</si>
  <si>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</si>
  <si>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</si>
  <si>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</si>
  <si>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</si>
  <si>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</si>
  <si>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</si>
  <si>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</si>
  <si>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</si>
  <si>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</si>
  <si>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</si>
  <si>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</si>
  <si>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</si>
  <si>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</si>
  <si>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</si>
  <si>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</si>
  <si>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</si>
  <si>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</si>
  <si>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</si>
  <si>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</si>
  <si>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</si>
  <si>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</si>
  <si>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</si>
  <si>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</si>
  <si>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</si>
  <si>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</si>
  <si>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</si>
  <si>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</si>
  <si>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</si>
  <si>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</si>
  <si>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</si>
  <si>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</si>
  <si>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</si>
  <si>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</si>
  <si>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</si>
  <si>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</si>
  <si>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</si>
  <si>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</si>
  <si>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</si>
  <si>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</si>
  <si>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</si>
  <si>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</si>
  <si>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</si>
  <si>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</si>
  <si>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</si>
  <si>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</si>
  <si>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</si>
  <si>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</si>
  <si>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</si>
  <si>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</si>
  <si>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</si>
  <si>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</si>
  <si>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</si>
  <si>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</si>
  <si>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</si>
  <si>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</si>
  <si>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</si>
  <si>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</si>
  <si>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</si>
  <si>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</si>
  <si>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</si>
  <si>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</si>
  <si>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</si>
  <si>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</si>
  <si>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</si>
  <si>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</si>
  <si>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</si>
  <si>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</si>
  <si>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</si>
  <si>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</si>
  <si>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</si>
  <si>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</si>
  <si>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</si>
  <si>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</si>
  <si>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</si>
  <si>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</si>
  <si>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</si>
  <si>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</si>
  <si>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</si>
  <si>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</si>
  <si>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</si>
  <si>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</si>
  <si>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</si>
  <si>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</si>
  <si>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</si>
  <si>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</si>
  <si>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</si>
  <si>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</si>
  <si>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</si>
  <si>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</si>
  <si>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</si>
  <si>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</si>
  <si>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</si>
  <si>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</si>
  <si>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</si>
  <si>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</si>
  <si>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</si>
  <si>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</si>
  <si>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</si>
  <si>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</si>
  <si>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</si>
  <si>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</si>
  <si>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</si>
  <si>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</si>
  <si>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</si>
  <si>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</si>
  <si>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</si>
  <si>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</si>
  <si>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</si>
  <si>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</si>
  <si>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</si>
  <si>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</si>
  <si>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</si>
  <si>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</si>
  <si>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81275</t>
  </si>
  <si>
    <t>PRŮKAZ MAKROAMYLÁZOVÉHO KOMPLEXU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</si>
  <si>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</si>
  <si>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</si>
  <si>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</si>
  <si>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</si>
  <si>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</si>
  <si>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</si>
  <si>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</si>
  <si>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</si>
  <si>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</si>
  <si>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</si>
  <si>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</si>
  <si>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</si>
  <si>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</si>
  <si>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</si>
  <si>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</si>
  <si>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</si>
  <si>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</si>
  <si>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</si>
  <si>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</si>
  <si>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</si>
  <si>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</si>
  <si>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</si>
  <si>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</si>
  <si>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</si>
  <si>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</si>
  <si>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</si>
  <si>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</si>
  <si>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</si>
  <si>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</si>
  <si>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</si>
  <si>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</si>
  <si>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</si>
  <si>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81749</t>
  </si>
  <si>
    <t>93153</t>
  </si>
  <si>
    <t>GASTRIN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</si>
  <si>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</si>
  <si>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</si>
  <si>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</si>
  <si>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</si>
  <si>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</si>
  <si>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</si>
  <si>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</si>
  <si>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</si>
  <si>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</si>
  <si>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</si>
  <si>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</si>
  <si>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</si>
  <si>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</si>
  <si>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</si>
  <si>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</si>
  <si>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</si>
  <si>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</si>
  <si>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</si>
  <si>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</si>
  <si>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</si>
  <si>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</si>
  <si>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</si>
  <si>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81433</t>
  </si>
  <si>
    <t>GALAKTOSA-1-FOSFÁTURIDYLTRANSFERÁZA</t>
  </si>
  <si>
    <t>81395</t>
  </si>
  <si>
    <t>ELEKTROFORÉZA PROTEINŮ (MOČ, MOZKOMÍŠNÍ MOK)</t>
  </si>
  <si>
    <t>93175</t>
  </si>
  <si>
    <t>17-HYDROXYPROGESTERON</t>
  </si>
  <si>
    <t>81663</t>
  </si>
  <si>
    <t>STANOVENÍ PYRIDINOLINU A DEOXYPYRIDINOLINU</t>
  </si>
  <si>
    <t>93179</t>
  </si>
  <si>
    <t>PLAZMATICKÁ RENINOVÁ AKTIVITA (PRA)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</si>
  <si>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</si>
  <si>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</si>
  <si>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</si>
  <si>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</si>
  <si>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</si>
  <si>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</si>
  <si>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</si>
  <si>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</si>
  <si>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</si>
  <si>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</si>
  <si>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</si>
  <si>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</si>
  <si>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81725</t>
  </si>
  <si>
    <t>KVANTITATIVNÍ STANOVENÍ ELASTÁSY 1 (PANKREATICKÉHO</t>
  </si>
  <si>
    <t>813</t>
  </si>
  <si>
    <t>91197</t>
  </si>
  <si>
    <t>STANOVENÍ CYTOKINU ELISA</t>
  </si>
  <si>
    <t>91275</t>
  </si>
  <si>
    <t>STANOVENÍ ANTI KARDIOLIPIN Ab IgG a IgM ELISA</t>
  </si>
  <si>
    <t>34</t>
  </si>
  <si>
    <t>0002920</t>
  </si>
  <si>
    <t>MULTIHANCE</t>
  </si>
  <si>
    <t>0003132</t>
  </si>
  <si>
    <t>GADOVIST 1,0 MMOL/ML</t>
  </si>
  <si>
    <t>0022075</t>
  </si>
  <si>
    <t>IOMERON 400</t>
  </si>
  <si>
    <t>0042433</t>
  </si>
  <si>
    <t>VISIPAQUE 320 MG I/ML</t>
  </si>
  <si>
    <t>0045119</t>
  </si>
  <si>
    <t>VISIPAQUE 270 MG I/ML</t>
  </si>
  <si>
    <t>0045123</t>
  </si>
  <si>
    <t>0045124</t>
  </si>
  <si>
    <t>0065978</t>
  </si>
  <si>
    <t>DOTAREM</t>
  </si>
  <si>
    <t>0077015</t>
  </si>
  <si>
    <t>0077016</t>
  </si>
  <si>
    <t>ULTRAVIST 300</t>
  </si>
  <si>
    <t>0077019</t>
  </si>
  <si>
    <t>0077024</t>
  </si>
  <si>
    <t>0095607</t>
  </si>
  <si>
    <t>MICROPAQUE</t>
  </si>
  <si>
    <t>0045125</t>
  </si>
  <si>
    <t>0045118</t>
  </si>
  <si>
    <t>0038462</t>
  </si>
  <si>
    <t>DRÁT VODÍCÍ GUIDE WIRE M</t>
  </si>
  <si>
    <t>0038482</t>
  </si>
  <si>
    <t>0038483</t>
  </si>
  <si>
    <t>0038503</t>
  </si>
  <si>
    <t>SOUPRAVA ZAVÁDĚCÍ INTRODUCER</t>
  </si>
  <si>
    <t>0046273</t>
  </si>
  <si>
    <t>STENT JÍCNOVÝ,DUODENÁLNÍ,REKTÁLNÍ,BILIÁRNÍ BRONCHI</t>
  </si>
  <si>
    <t>0046543</t>
  </si>
  <si>
    <t>KATETR NEUROINTERVENČNÍ</t>
  </si>
  <si>
    <t>0048668</t>
  </si>
  <si>
    <t>DRÁT VODÍCÍ NITINOL</t>
  </si>
  <si>
    <t>0052140</t>
  </si>
  <si>
    <t>KATETR DILATAČNÍ PTA WANDA, SMASH</t>
  </si>
  <si>
    <t>0052143</t>
  </si>
  <si>
    <t>EXTRAKTOR - AMPLATZ GOOSE NECK GNXXXX - PERIFERNÍ,</t>
  </si>
  <si>
    <t>0053563</t>
  </si>
  <si>
    <t>KATETR DIAGNOSTICKÝ TEMPO4F,5F</t>
  </si>
  <si>
    <t>0053643</t>
  </si>
  <si>
    <t>KATETR BALONKOVÝ PTA QUADRIMATRIX/MARS</t>
  </si>
  <si>
    <t>0053905</t>
  </si>
  <si>
    <t>KATETR DILATAČNÍ XXL                 14-5XX</t>
  </si>
  <si>
    <t>0053925</t>
  </si>
  <si>
    <t>KATETR BALÓNKOVÝ PTA SYMMETRY, MUSTANG</t>
  </si>
  <si>
    <t>0056365</t>
  </si>
  <si>
    <t>ZAVADĚČ MIKROPUNKČNÍ, NITINOLOVÝ VODIČ</t>
  </si>
  <si>
    <t>0057823</t>
  </si>
  <si>
    <t>KATETR ANGIOGRAFICKÝ TORCON,PRŮMĚR 4.1 AŽ 7 FRENCH</t>
  </si>
  <si>
    <t>0057824</t>
  </si>
  <si>
    <t>0058462</t>
  </si>
  <si>
    <t>VODIČ DRÁTĚNÝ LUNDERQUIST EXTRA STIFF, ZAHNUTÝ</t>
  </si>
  <si>
    <t>0059345</t>
  </si>
  <si>
    <t>INDEFLÁTOR 622510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</si>
  <si>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</si>
  <si>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</si>
  <si>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</si>
  <si>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</si>
  <si>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</si>
  <si>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</si>
  <si>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0092932</t>
  </si>
  <si>
    <t>SADA DRENÁŽNÍ</t>
  </si>
  <si>
    <t>0141907</t>
  </si>
  <si>
    <t>STENT JÍC.BILIÁRNÍ,KOLOREK.DUODEN.TRACH.BRONCH.SX-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</si>
  <si>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</si>
  <si>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</si>
  <si>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</si>
  <si>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</si>
  <si>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</si>
  <si>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</si>
  <si>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</si>
  <si>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</si>
  <si>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</si>
  <si>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</si>
  <si>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</si>
  <si>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</si>
  <si>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</si>
  <si>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</si>
  <si>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89163</t>
  </si>
  <si>
    <t>VYLUČOVACÍ UROGRAFIE</t>
  </si>
  <si>
    <t>89167</t>
  </si>
  <si>
    <t>CYSTOGRAFIE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</si>
  <si>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</si>
  <si>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</si>
  <si>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</si>
  <si>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</si>
  <si>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</si>
  <si>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</si>
  <si>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</si>
  <si>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</si>
  <si>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89443</t>
  </si>
  <si>
    <t>ŽÍLY DOLNÍ KONČETINY - FLEBOGRAFIE PERIFERNÍ (ASCE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</si>
  <si>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</si>
  <si>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</si>
  <si>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</si>
  <si>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</si>
  <si>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</si>
  <si>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</si>
  <si>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</si>
  <si>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</si>
  <si>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</si>
  <si>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</si>
  <si>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</si>
  <si>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</si>
  <si>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</si>
  <si>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</si>
  <si>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</si>
  <si>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</si>
  <si>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</si>
  <si>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</si>
  <si>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</si>
  <si>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</si>
  <si>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</si>
  <si>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</si>
  <si>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89169</t>
  </si>
  <si>
    <t>CYSTOURETROGRAFIE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</si>
  <si>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</si>
  <si>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</si>
  <si>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</si>
  <si>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</si>
  <si>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</si>
  <si>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</si>
  <si>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</si>
  <si>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</si>
  <si>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</si>
  <si>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</si>
  <si>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</si>
  <si>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</si>
  <si>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</si>
  <si>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</si>
  <si>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</si>
  <si>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</si>
  <si>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</si>
  <si>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</si>
  <si>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</si>
  <si>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</si>
  <si>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</si>
  <si>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</si>
  <si>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</si>
  <si>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</si>
  <si>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</si>
  <si>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</si>
  <si>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</si>
  <si>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89445</t>
  </si>
  <si>
    <t>ŽÍLY HORNÍ KONČETINY - FLEBOGRAFIE PERIFERNÍ, CELÝ</t>
  </si>
  <si>
    <t>89189</t>
  </si>
  <si>
    <t>FISTULOGRAFIE</t>
  </si>
  <si>
    <t>89181</t>
  </si>
  <si>
    <t>ARTROGRAFIE, TENOGRAFIE, BURSOGRAFIE</t>
  </si>
  <si>
    <t>89525</t>
  </si>
  <si>
    <t>DOPPLEROVSKÁ ULTRASONOGRAFIE TRANSKRANIÁLNÍ</t>
  </si>
  <si>
    <t>35</t>
  </si>
  <si>
    <t>22361</t>
  </si>
  <si>
    <t>TERAPEUTICKÁ CYTAFERÉZA DEPLEČNÍ, VÝMĚNNÁ A CYTAFE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</si>
  <si>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</si>
  <si>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</si>
  <si>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</si>
  <si>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</si>
  <si>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</si>
  <si>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</si>
  <si>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</si>
  <si>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</si>
  <si>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</si>
  <si>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</si>
  <si>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</si>
  <si>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</si>
  <si>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</si>
  <si>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</si>
  <si>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</si>
  <si>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</si>
  <si>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</si>
  <si>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</si>
  <si>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</si>
  <si>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</si>
  <si>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</si>
  <si>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</si>
  <si>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</si>
  <si>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</si>
  <si>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</si>
  <si>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</si>
  <si>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</si>
  <si>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</si>
  <si>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</si>
  <si>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</si>
  <si>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</si>
  <si>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</si>
  <si>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</si>
  <si>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</si>
  <si>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</si>
  <si>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</si>
  <si>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</si>
  <si>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</si>
  <si>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</si>
  <si>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</si>
  <si>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</si>
  <si>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</si>
  <si>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</si>
  <si>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</si>
  <si>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</si>
  <si>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</si>
  <si>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</si>
  <si>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</si>
  <si>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</si>
  <si>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</si>
  <si>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</si>
  <si>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</si>
  <si>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</si>
  <si>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</si>
  <si>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</si>
  <si>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87137</t>
  </si>
  <si>
    <t>VYŠETŘENÍ DENZITOMETRICKÉ - ZA KAŽDÝ PARAMETR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</si>
  <si>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</si>
  <si>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</si>
  <si>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</si>
  <si>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</si>
  <si>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</si>
  <si>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</si>
  <si>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</si>
  <si>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</si>
  <si>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</si>
  <si>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</si>
  <si>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</si>
  <si>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</si>
  <si>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</si>
  <si>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</si>
  <si>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</si>
  <si>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</si>
  <si>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87413</t>
  </si>
  <si>
    <t>CYTOLOGICKÉ OTISKY A STĚRY -  ZA 1-3 PREPARÁTY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</si>
  <si>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</si>
  <si>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</si>
  <si>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</si>
  <si>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</si>
  <si>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</si>
  <si>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</si>
  <si>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</si>
  <si>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</si>
  <si>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</si>
  <si>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</si>
  <si>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</si>
  <si>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</si>
  <si>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</si>
  <si>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</si>
  <si>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</si>
  <si>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</si>
  <si>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</si>
  <si>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</si>
  <si>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</si>
  <si>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</si>
  <si>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</si>
  <si>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</si>
  <si>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</si>
  <si>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</si>
  <si>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</si>
  <si>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</si>
  <si>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</si>
  <si>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</si>
  <si>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</si>
  <si>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</si>
  <si>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</si>
  <si>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</si>
  <si>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</si>
  <si>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</si>
  <si>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</si>
  <si>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</si>
  <si>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</si>
  <si>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</si>
  <si>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</si>
  <si>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</si>
  <si>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40</t>
  </si>
  <si>
    <t>82001</t>
  </si>
  <si>
    <t>KONSULTACE K MIKROBIOLOGICKÉMU, PARAZITOLOGICKÉMU,</t>
  </si>
  <si>
    <t>82011</t>
  </si>
  <si>
    <t>ZÁKLADNÍ KULTIVAČNÍ VYŠETŘENÍ KLINICKÉHO MATERIÁLU</t>
  </si>
  <si>
    <t>82027</t>
  </si>
  <si>
    <t>VYŠETŘENÍ ANAEROBNÍ METODOU</t>
  </si>
  <si>
    <t>82031</t>
  </si>
  <si>
    <t>KULTIVACE CÍLENÁ ANAEROBNÍ NEBO MIKROAEROFILNÍ</t>
  </si>
  <si>
    <t>82041</t>
  </si>
  <si>
    <t>PRŮKAZ DNA MIKROORGANISMU V KLINICKÉM MATERIÁLU HY</t>
  </si>
  <si>
    <t>82057</t>
  </si>
  <si>
    <t>IDENTIFIKACE KMENE ORIENTAČNÍ JEDNODUCHÝM TESTEM</t>
  </si>
  <si>
    <t>82061</t>
  </si>
  <si>
    <t>IDENTIFIKACE ANAEROBNÍHO KMENE PODROBNÁ</t>
  </si>
  <si>
    <t>82087</t>
  </si>
  <si>
    <t>STANOVENÍ PROTILÁTEK AGLUTINACÍ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</si>
  <si>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</si>
  <si>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</si>
  <si>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</si>
  <si>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</si>
  <si>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</si>
  <si>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</si>
  <si>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</si>
  <si>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</si>
  <si>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</si>
  <si>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</si>
  <si>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</si>
  <si>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</si>
  <si>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</si>
  <si>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</si>
  <si>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</si>
  <si>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</si>
  <si>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</si>
  <si>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</si>
  <si>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</si>
  <si>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</si>
  <si>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</si>
  <si>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</si>
  <si>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82059</t>
  </si>
  <si>
    <t>IDENTIFIKACE KMENE PODROBNÁ</t>
  </si>
  <si>
    <t>82063</t>
  </si>
  <si>
    <t>STANOVENÍ CITLIVOSTI NA ATB KVALITATIVNÍ METODOU</t>
  </si>
  <si>
    <t>82049</t>
  </si>
  <si>
    <t xml:space="preserve">MIKROSKOPICKÉ VYŠETŘENÍ PO BĚŽNÉM OBARVENÍ (GRAM, 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</si>
  <si>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</si>
  <si>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</si>
  <si>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</si>
  <si>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</si>
  <si>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</si>
  <si>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</si>
  <si>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</si>
  <si>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</si>
  <si>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91419</t>
  </si>
  <si>
    <t xml:space="preserve">AUTOVAKCÍNA BAKTERIÁLNÍ PRO PERORÁLNÍ PODÁNÍ (4-6 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</si>
  <si>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</si>
  <si>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</si>
  <si>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</si>
  <si>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</si>
  <si>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</si>
  <si>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</si>
  <si>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</si>
  <si>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</si>
  <si>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82139</t>
  </si>
  <si>
    <t>ERICSONŮV TEST (OCH - TEST)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</si>
  <si>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</si>
  <si>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</si>
  <si>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</si>
  <si>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</si>
  <si>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</si>
  <si>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</si>
  <si>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</si>
  <si>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</si>
  <si>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</si>
  <si>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</si>
  <si>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</si>
  <si>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</si>
  <si>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</si>
  <si>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</si>
  <si>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</si>
  <si>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91211</t>
  </si>
  <si>
    <t>STANOVENÍ IgG PROTI POTRAVINOVÝM ALERGENŮM ELISA</t>
  </si>
  <si>
    <t>91237</t>
  </si>
  <si>
    <t>STANOVENÍ SPECIFICKÉHO IgE PROTI SMĚSÍM ALERGENŮ -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</si>
  <si>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</si>
  <si>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</si>
  <si>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</si>
  <si>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</si>
  <si>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</si>
  <si>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</si>
  <si>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</si>
  <si>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</si>
  <si>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</si>
  <si>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</si>
  <si>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</si>
  <si>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</si>
  <si>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</si>
  <si>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</si>
  <si>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</si>
  <si>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</si>
  <si>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</si>
  <si>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</si>
  <si>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</si>
  <si>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</si>
  <si>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</si>
  <si>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</si>
  <si>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</si>
  <si>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</si>
  <si>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</si>
  <si>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</si>
  <si>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</si>
  <si>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</si>
  <si>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</si>
  <si>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</si>
  <si>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</si>
  <si>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</si>
  <si>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</si>
  <si>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</si>
  <si>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</si>
  <si>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</si>
  <si>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</si>
  <si>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</si>
  <si>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</si>
  <si>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91449</t>
  </si>
  <si>
    <t>STANOVENÍ FAGOCYTÁRNÍ AKTIVITY LEUKOCYTŮ INGESCÍ P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</si>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</sst>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2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5" fontId="34" fillId="0" borderId="76" xfId="53" applyNumberFormat="1" applyFont="1" applyFill="1" applyBorder="1"/>
    <xf numFmtId="165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8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8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4" fontId="42" fillId="4" borderId="95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4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101" xfId="0" applyNumberFormat="1" applyFont="1" applyBorder="1"/>
    <xf numFmtId="174" fontId="35" fillId="0" borderId="99" xfId="0" applyNumberFormat="1" applyFont="1" applyBorder="1"/>
    <xf numFmtId="174" fontId="42" fillId="0" borderId="108" xfId="0" applyNumberFormat="1" applyFont="1" applyBorder="1"/>
    <xf numFmtId="174" fontId="35" fillId="0" borderId="109" xfId="0" applyNumberFormat="1" applyFont="1" applyBorder="1"/>
    <xf numFmtId="174" fontId="35" fillId="0" borderId="92" xfId="0" applyNumberFormat="1" applyFont="1" applyBorder="1"/>
    <xf numFmtId="174" fontId="42" fillId="2" borderId="110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2" borderId="89" xfId="0" applyNumberFormat="1" applyFont="1" applyFill="1" applyBorder="1" applyAlignment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174" fontId="42" fillId="0" borderId="95" xfId="0" applyNumberFormat="1" applyFont="1" applyBorder="1"/>
    <xf numFmtId="174" fontId="35" fillId="0" borderId="111" xfId="0" applyNumberFormat="1" applyFont="1" applyBorder="1"/>
    <xf numFmtId="174" fontId="35" fillId="0" borderId="89" xfId="0" applyNumberFormat="1" applyFont="1" applyBorder="1"/>
    <xf numFmtId="175" fontId="42" fillId="2" borderId="95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35" fillId="2" borderId="89" xfId="0" applyNumberFormat="1" applyFont="1" applyFill="1" applyBorder="1" applyAlignment="1"/>
    <xf numFmtId="175" fontId="42" fillId="0" borderId="97" xfId="0" applyNumberFormat="1" applyFont="1" applyBorder="1"/>
    <xf numFmtId="175" fontId="35" fillId="0" borderId="98" xfId="0" applyNumberFormat="1" applyFont="1" applyBorder="1"/>
    <xf numFmtId="175" fontId="35" fillId="0" borderId="99" xfId="0" applyNumberFormat="1" applyFont="1" applyBorder="1"/>
    <xf numFmtId="175" fontId="35" fillId="0" borderId="101" xfId="0" applyNumberFormat="1" applyFont="1" applyBorder="1"/>
    <xf numFmtId="175" fontId="42" fillId="0" borderId="103" xfId="0" applyNumberFormat="1" applyFont="1" applyBorder="1"/>
    <xf numFmtId="175" fontId="35" fillId="0" borderId="104" xfId="0" applyNumberFormat="1" applyFont="1" applyBorder="1"/>
    <xf numFmtId="175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5" xfId="0" applyNumberFormat="1" applyFont="1" applyFill="1" applyBorder="1" applyAlignment="1">
      <alignment horizontal="center"/>
    </xf>
    <xf numFmtId="176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7" fontId="38" fillId="10" borderId="131" xfId="0" applyNumberFormat="1" applyFont="1" applyFill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7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7" xfId="53" applyNumberFormat="1" applyFont="1" applyFill="1" applyBorder="1" applyAlignment="1">
      <alignment horizontal="left"/>
    </xf>
    <xf numFmtId="165" fontId="34" fillId="2" borderId="138" xfId="53" applyNumberFormat="1" applyFont="1" applyFill="1" applyBorder="1" applyAlignment="1">
      <alignment horizontal="left"/>
    </xf>
    <xf numFmtId="165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5" fontId="35" fillId="0" borderId="89" xfId="0" applyNumberFormat="1" applyFont="1" applyFill="1" applyBorder="1"/>
    <xf numFmtId="165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5" fontId="35" fillId="0" borderId="99" xfId="0" applyNumberFormat="1" applyFont="1" applyFill="1" applyBorder="1"/>
    <xf numFmtId="165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5" fontId="35" fillId="0" borderId="31" xfId="0" applyNumberFormat="1" applyFont="1" applyFill="1" applyBorder="1"/>
    <xf numFmtId="166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6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6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5" fontId="34" fillId="2" borderId="55" xfId="53" applyNumberFormat="1" applyFont="1" applyFill="1" applyBorder="1" applyAlignment="1">
      <alignment horizontal="left"/>
    </xf>
    <xf numFmtId="165" fontId="34" fillId="2" borderId="57" xfId="53" applyNumberFormat="1" applyFont="1" applyFill="1" applyBorder="1" applyAlignment="1">
      <alignment horizontal="left"/>
    </xf>
    <xf numFmtId="165" fontId="35" fillId="0" borderId="31" xfId="0" applyNumberFormat="1" applyFont="1" applyFill="1" applyBorder="1" applyAlignment="1">
      <alignment horizontal="right"/>
    </xf>
    <xf numFmtId="174" fontId="42" fillId="4" borderId="146" xfId="0" applyNumberFormat="1" applyFont="1" applyFill="1" applyBorder="1" applyAlignment="1">
      <alignment horizontal="center"/>
    </xf>
    <xf numFmtId="174" fontId="42" fillId="4" borderId="147" xfId="0" applyNumberFormat="1" applyFont="1" applyFill="1" applyBorder="1" applyAlignment="1">
      <alignment horizontal="center"/>
    </xf>
    <xf numFmtId="174" fontId="35" fillId="0" borderId="148" xfId="0" applyNumberFormat="1" applyFont="1" applyBorder="1" applyAlignment="1">
      <alignment horizontal="right"/>
    </xf>
    <xf numFmtId="174" fontId="35" fillId="0" borderId="149" xfId="0" applyNumberFormat="1" applyFont="1" applyBorder="1" applyAlignment="1">
      <alignment horizontal="right"/>
    </xf>
    <xf numFmtId="174" fontId="35" fillId="0" borderId="149" xfId="0" applyNumberFormat="1" applyFont="1" applyBorder="1" applyAlignment="1">
      <alignment horizontal="right" wrapText="1"/>
    </xf>
    <xf numFmtId="176" fontId="35" fillId="0" borderId="148" xfId="0" applyNumberFormat="1" applyFont="1" applyBorder="1" applyAlignment="1">
      <alignment horizontal="right"/>
    </xf>
    <xf numFmtId="176" fontId="35" fillId="0" borderId="149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5" fontId="35" fillId="2" borderId="60" xfId="0" applyNumberFormat="1" applyFont="1" applyFill="1" applyBorder="1" applyAlignment="1"/>
    <xf numFmtId="175" fontId="35" fillId="0" borderId="113" xfId="0" applyNumberFormat="1" applyFont="1" applyBorder="1"/>
    <xf numFmtId="175" fontId="35" fillId="0" borderId="153" xfId="0" applyNumberFormat="1" applyFont="1" applyBorder="1"/>
    <xf numFmtId="174" fontId="42" fillId="4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14" xfId="0" applyNumberFormat="1" applyFont="1" applyBorder="1"/>
    <xf numFmtId="174" fontId="42" fillId="2" borderId="60" xfId="0" applyNumberFormat="1" applyFont="1" applyFill="1" applyBorder="1" applyAlignment="1"/>
    <xf numFmtId="174" fontId="35" fillId="0" borderId="153" xfId="0" applyNumberFormat="1" applyFont="1" applyBorder="1"/>
    <xf numFmtId="174" fontId="35" fillId="0" borderId="60" xfId="0" applyNumberFormat="1" applyFont="1" applyBorder="1"/>
    <xf numFmtId="174" fontId="42" fillId="4" borderId="154" xfId="0" applyNumberFormat="1" applyFont="1" applyFill="1" applyBorder="1" applyAlignment="1">
      <alignment horizontal="center"/>
    </xf>
    <xf numFmtId="0" fontId="0" fillId="0" borderId="155" xfId="0" applyBorder="1" applyAlignment="1">
      <alignment horizontal="right"/>
    </xf>
    <xf numFmtId="174" fontId="35" fillId="0" borderId="155" xfId="0" applyNumberFormat="1" applyFont="1" applyBorder="1" applyAlignment="1">
      <alignment horizontal="right"/>
    </xf>
    <xf numFmtId="176" fontId="35" fillId="0" borderId="155" xfId="0" applyNumberFormat="1" applyFont="1" applyBorder="1" applyAlignment="1">
      <alignment horizontal="right"/>
    </xf>
    <xf numFmtId="174" fontId="35" fillId="0" borderId="156" xfId="0" applyNumberFormat="1" applyFont="1" applyBorder="1" applyAlignment="1">
      <alignment horizontal="right"/>
    </xf>
    <xf numFmtId="0" fontId="0" fillId="0" borderId="152" xfId="0" applyBorder="1"/>
    <xf numFmtId="174" fontId="42" fillId="4" borderId="35" xfId="0" applyNumberFormat="1" applyFont="1" applyFill="1" applyBorder="1" applyAlignment="1">
      <alignment horizontal="center"/>
    </xf>
    <xf numFmtId="174" fontId="35" fillId="0" borderId="96" xfId="0" applyNumberFormat="1" applyFont="1" applyBorder="1" applyAlignment="1">
      <alignment horizontal="right"/>
    </xf>
    <xf numFmtId="176" fontId="35" fillId="0" borderId="96" xfId="0" applyNumberFormat="1" applyFont="1" applyBorder="1" applyAlignment="1">
      <alignment horizontal="right"/>
    </xf>
    <xf numFmtId="174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31" xfId="0" applyNumberFormat="1" applyFont="1" applyFill="1" applyBorder="1"/>
    <xf numFmtId="170" fontId="35" fillId="0" borderId="99" xfId="0" applyNumberFormat="1" applyFont="1" applyFill="1" applyBorder="1"/>
    <xf numFmtId="170" fontId="35" fillId="0" borderId="92" xfId="0" applyNumberFormat="1" applyFont="1" applyFill="1" applyBorder="1"/>
    <xf numFmtId="0" fontId="42" fillId="0" borderId="9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7" fontId="5" fillId="0" borderId="141" xfId="0" applyNumberFormat="1" applyFont="1" applyBorder="1" applyAlignment="1">
      <alignment horizontal="right"/>
    </xf>
    <xf numFmtId="167" fontId="5" fillId="0" borderId="103" xfId="0" applyNumberFormat="1" applyFont="1" applyBorder="1" applyAlignment="1">
      <alignment horizontal="right"/>
    </xf>
    <xf numFmtId="3" fontId="12" fillId="0" borderId="141" xfId="0" applyNumberFormat="1" applyFont="1" applyBorder="1" applyAlignment="1">
      <alignment horizontal="right"/>
    </xf>
    <xf numFmtId="167" fontId="12" fillId="0" borderId="141" xfId="0" applyNumberFormat="1" applyFont="1" applyBorder="1" applyAlignment="1">
      <alignment horizontal="right"/>
    </xf>
    <xf numFmtId="167" fontId="12" fillId="0" borderId="103" xfId="0" applyNumberFormat="1" applyFont="1" applyBorder="1" applyAlignment="1">
      <alignment horizontal="right"/>
    </xf>
    <xf numFmtId="178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7" fontId="5" fillId="0" borderId="18" xfId="0" applyNumberFormat="1" applyFont="1" applyBorder="1" applyAlignment="1">
      <alignment horizontal="right"/>
    </xf>
    <xf numFmtId="167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1" fillId="0" borderId="103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3" fontId="12" fillId="0" borderId="141" xfId="0" applyNumberFormat="1" applyFont="1" applyBorder="1"/>
    <xf numFmtId="167" fontId="12" fillId="0" borderId="141" xfId="0" applyNumberFormat="1" applyFont="1" applyBorder="1"/>
    <xf numFmtId="167" fontId="12" fillId="0" borderId="103" xfId="0" applyNumberFormat="1" applyFont="1" applyBorder="1"/>
    <xf numFmtId="167" fontId="12" fillId="0" borderId="18" xfId="0" applyNumberFormat="1" applyFont="1" applyBorder="1"/>
    <xf numFmtId="3" fontId="35" fillId="0" borderId="141" xfId="0" applyNumberFormat="1" applyFont="1" applyBorder="1"/>
    <xf numFmtId="167" fontId="35" fillId="0" borderId="141" xfId="0" applyNumberFormat="1" applyFont="1" applyBorder="1"/>
    <xf numFmtId="167" fontId="35" fillId="0" borderId="103" xfId="0" applyNumberFormat="1" applyFont="1" applyBorder="1"/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9" fontId="35" fillId="0" borderId="141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7" fontId="35" fillId="0" borderId="52" xfId="0" applyNumberFormat="1" applyFont="1" applyBorder="1"/>
    <xf numFmtId="167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7" fontId="12" fillId="0" borderId="52" xfId="0" applyNumberFormat="1" applyFont="1" applyBorder="1" applyAlignment="1">
      <alignment horizontal="right"/>
    </xf>
    <xf numFmtId="167" fontId="12" fillId="0" borderId="53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7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7" fontId="35" fillId="0" borderId="117" xfId="0" applyNumberFormat="1" applyFont="1" applyBorder="1"/>
    <xf numFmtId="167" fontId="35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7" fontId="5" fillId="0" borderId="117" xfId="0" applyNumberFormat="1" applyFont="1" applyBorder="1" applyAlignment="1">
      <alignment horizontal="right"/>
    </xf>
    <xf numFmtId="167" fontId="5" fillId="0" borderId="108" xfId="0" applyNumberFormat="1" applyFont="1" applyBorder="1" applyAlignment="1">
      <alignment horizontal="right"/>
    </xf>
    <xf numFmtId="3" fontId="12" fillId="0" borderId="117" xfId="0" applyNumberFormat="1" applyFont="1" applyBorder="1" applyAlignment="1">
      <alignment horizontal="right"/>
    </xf>
    <xf numFmtId="167" fontId="12" fillId="0" borderId="117" xfId="0" applyNumberFormat="1" applyFont="1" applyBorder="1" applyAlignment="1">
      <alignment horizontal="right"/>
    </xf>
    <xf numFmtId="167" fontId="12" fillId="0" borderId="108" xfId="0" applyNumberFormat="1" applyFont="1" applyBorder="1" applyAlignment="1">
      <alignment horizontal="right"/>
    </xf>
    <xf numFmtId="178" fontId="5" fillId="0" borderId="117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0.71826434134035899</c:v>
                </c:pt>
                <c:pt idx="1">
                  <c:v>0.70607595842162718</c:v>
                </c:pt>
                <c:pt idx="2">
                  <c:v>0.76565101942757963</c:v>
                </c:pt>
                <c:pt idx="3">
                  <c:v>0.92194952794790619</c:v>
                </c:pt>
                <c:pt idx="4">
                  <c:v>0.87326315188197012</c:v>
                </c:pt>
                <c:pt idx="5">
                  <c:v>0.85885289585940072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292160"/>
        <c:axId val="102329446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0.71767260728227067</c:v>
                </c:pt>
                <c:pt idx="1">
                  <c:v>0.71767260728227067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921856"/>
        <c:axId val="1032924544"/>
      </c:scatterChart>
      <c:catAx>
        <c:axId val="102329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23294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32944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23292160"/>
        <c:crosses val="autoZero"/>
        <c:crossBetween val="between"/>
      </c:valAx>
      <c:valAx>
        <c:axId val="10329218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32924544"/>
        <c:crosses val="max"/>
        <c:crossBetween val="midCat"/>
      </c:valAx>
      <c:valAx>
        <c:axId val="10329245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3292185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0.81109472535908367</c:v>
                </c:pt>
                <c:pt idx="1">
                  <c:v>0.83273852010468719</c:v>
                </c:pt>
                <c:pt idx="2">
                  <c:v>0.81934667671894812</c:v>
                </c:pt>
                <c:pt idx="3">
                  <c:v>0.84874750801768228</c:v>
                </c:pt>
                <c:pt idx="4">
                  <c:v>0.84350117431402871</c:v>
                </c:pt>
                <c:pt idx="5">
                  <c:v>0.83411178576988942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037440"/>
        <c:axId val="108121702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1218944"/>
        <c:axId val="1088291200"/>
      </c:scatterChart>
      <c:catAx>
        <c:axId val="1069037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81217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12170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037440"/>
        <c:crosses val="autoZero"/>
        <c:crossBetween val="between"/>
      </c:valAx>
      <c:valAx>
        <c:axId val="10812189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88291200"/>
        <c:crosses val="max"/>
        <c:crossBetween val="midCat"/>
      </c:valAx>
      <c:valAx>
        <c:axId val="10882912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08121894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1" t="s">
        <v>133</v>
      </c>
      <c r="B1" s="471"/>
    </row>
    <row r="2" spans="1:3" ht="14.4" customHeight="1" thickBot="1" x14ac:dyDescent="0.35">
      <c r="A2" s="383" t="s">
        <v>333</v>
      </c>
      <c r="B2" s="50"/>
    </row>
    <row r="3" spans="1:3" ht="14.4" customHeight="1" thickBot="1" x14ac:dyDescent="0.35">
      <c r="A3" s="467" t="s">
        <v>183</v>
      </c>
      <c r="B3" s="46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335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9" t="s">
        <v>134</v>
      </c>
      <c r="B10" s="46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78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3621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321</v>
      </c>
      <c r="C15" s="51" t="s">
        <v>331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6875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78" t="s">
        <v>6876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6937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7852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0" t="s">
        <v>135</v>
      </c>
      <c r="B25" s="468"/>
    </row>
    <row r="26" spans="1:3" ht="14.4" customHeight="1" x14ac:dyDescent="0.3">
      <c r="A26" s="276" t="str">
        <f t="shared" ref="A26:A35" si="4">HYPERLINK("#'"&amp;C26&amp;"'!A1",C26)</f>
        <v>ZV Vykáz.-A</v>
      </c>
      <c r="B26" s="183" t="s">
        <v>7871</v>
      </c>
      <c r="C26" s="51" t="s">
        <v>154</v>
      </c>
    </row>
    <row r="27" spans="1:3" ht="14.4" customHeight="1" x14ac:dyDescent="0.3">
      <c r="A27" s="273" t="str">
        <f t="shared" si="4"/>
        <v>ZV Vykáz.-A Detail</v>
      </c>
      <c r="B27" s="184" t="s">
        <v>8183</v>
      </c>
      <c r="C27" s="51" t="s">
        <v>155</v>
      </c>
    </row>
    <row r="28" spans="1:3" ht="14.4" customHeight="1" x14ac:dyDescent="0.3">
      <c r="A28" s="273" t="str">
        <f t="shared" si="4"/>
        <v>ZV Vykáz.-H</v>
      </c>
      <c r="B28" s="184" t="s">
        <v>158</v>
      </c>
      <c r="C28" s="51" t="s">
        <v>156</v>
      </c>
    </row>
    <row r="29" spans="1:3" ht="14.4" customHeight="1" x14ac:dyDescent="0.3">
      <c r="A29" s="273" t="str">
        <f t="shared" si="4"/>
        <v>ZV Vykáz.-H Detail</v>
      </c>
      <c r="B29" s="184" t="s">
        <v>9565</v>
      </c>
      <c r="C29" s="51" t="s">
        <v>157</v>
      </c>
    </row>
    <row r="30" spans="1:3" ht="14.4" customHeight="1" x14ac:dyDescent="0.3">
      <c r="A30" s="276" t="str">
        <f t="shared" si="4"/>
        <v>CaseMix</v>
      </c>
      <c r="B30" s="184" t="s">
        <v>136</v>
      </c>
      <c r="C30" s="51" t="s">
        <v>147</v>
      </c>
    </row>
    <row r="31" spans="1:3" ht="14.4" customHeight="1" x14ac:dyDescent="0.3">
      <c r="A31" s="273" t="str">
        <f t="shared" si="4"/>
        <v>ALOS</v>
      </c>
      <c r="B31" s="184" t="s">
        <v>115</v>
      </c>
      <c r="C31" s="51" t="s">
        <v>86</v>
      </c>
    </row>
    <row r="32" spans="1:3" ht="14.4" customHeight="1" x14ac:dyDescent="0.3">
      <c r="A32" s="273" t="str">
        <f t="shared" si="4"/>
        <v>Total</v>
      </c>
      <c r="B32" s="184" t="s">
        <v>10380</v>
      </c>
      <c r="C32" s="51" t="s">
        <v>148</v>
      </c>
    </row>
    <row r="33" spans="1:3" ht="14.4" customHeight="1" x14ac:dyDescent="0.3">
      <c r="A33" s="273" t="str">
        <f t="shared" si="4"/>
        <v>ZV Vyžád.</v>
      </c>
      <c r="B33" s="184" t="s">
        <v>159</v>
      </c>
      <c r="C33" s="51" t="s">
        <v>151</v>
      </c>
    </row>
    <row r="34" spans="1:3" ht="14.4" customHeight="1" x14ac:dyDescent="0.3">
      <c r="A34" s="273" t="str">
        <f t="shared" si="4"/>
        <v>ZV Vyžád. Detail</v>
      </c>
      <c r="B34" s="184" t="s">
        <v>11353</v>
      </c>
      <c r="C34" s="51" t="s">
        <v>150</v>
      </c>
    </row>
    <row r="35" spans="1:3" ht="14.4" customHeight="1" thickBot="1" x14ac:dyDescent="0.35">
      <c r="A35" s="274" t="str">
        <f t="shared" si="4"/>
        <v>OD TISS</v>
      </c>
      <c r="B35" s="185" t="s">
        <v>182</v>
      </c>
      <c r="C35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1" t="s">
        <v>152</v>
      </c>
      <c r="B1" s="471"/>
      <c r="C1" s="472"/>
      <c r="D1" s="472"/>
      <c r="E1" s="472"/>
    </row>
    <row r="2" spans="1:5" ht="14.4" customHeight="1" thickBot="1" x14ac:dyDescent="0.35">
      <c r="A2" s="383" t="s">
        <v>333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74426.952426500313</v>
      </c>
      <c r="D4" s="287">
        <f ca="1">IF(ISERROR(VLOOKUP("Náklady celkem",INDIRECT("HI!$A:$G"),5,0)),0,VLOOKUP("Náklady celkem",INDIRECT("HI!$A:$G"),5,0))</f>
        <v>71371.451730000088</v>
      </c>
      <c r="E4" s="288">
        <f ca="1">IF(C4=0,0,D4/C4)</f>
        <v>0.95894631451532752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15678.965565871093</v>
      </c>
      <c r="D7" s="295">
        <f>IF(ISERROR(HI!E5),"",HI!E5)</f>
        <v>15227.166570000012</v>
      </c>
      <c r="E7" s="292">
        <f t="shared" ref="E7:E15" si="0">IF(C7=0,0,D7/C7)</f>
        <v>0.97118438751759706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0.96843990181887207</v>
      </c>
      <c r="E8" s="292">
        <f t="shared" si="0"/>
        <v>1.0760443353543023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331</v>
      </c>
      <c r="C9" s="464">
        <v>0.3</v>
      </c>
      <c r="D9" s="464">
        <f>IF('LŽ Statim'!G3="",0,'LŽ Statim'!G3)</f>
        <v>0.21642401439555048</v>
      </c>
      <c r="E9" s="292">
        <f>IF(C9=0,0,D9/C9)</f>
        <v>0.72141338131850163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0.65892838268951948</v>
      </c>
      <c r="E11" s="292">
        <f t="shared" si="0"/>
        <v>1.0982139711491992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0.6048382353739945</v>
      </c>
      <c r="E12" s="292">
        <f t="shared" si="0"/>
        <v>0.75604779421749313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2995.5510198979973</v>
      </c>
      <c r="D15" s="295">
        <f>IF(ISERROR(HI!E6),"",HI!E6)</f>
        <v>2261.3134799999998</v>
      </c>
      <c r="E15" s="292">
        <f t="shared" si="0"/>
        <v>0.75489065783863718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42922.210375603521</v>
      </c>
      <c r="D16" s="291">
        <f ca="1">IF(ISERROR(VLOOKUP("Osobní náklady (Kč) *",INDIRECT("HI!$A:$G"),5,0)),0,VLOOKUP("Osobní náklady (Kč) *",INDIRECT("HI!$A:$G"),5,0))</f>
        <v>41718.607760000043</v>
      </c>
      <c r="E16" s="292">
        <f ca="1">IF(C16=0,0,D16/C16)</f>
        <v>0.971958512735691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53414.184999999998</v>
      </c>
      <c r="D18" s="311">
        <f ca="1">IF(ISERROR(VLOOKUP("Výnosy celkem",INDIRECT("HI!$A:$G"),5,0)),0,VLOOKUP("Výnosy celkem",INDIRECT("HI!$A:$G"),5,0))</f>
        <v>61297.578000000009</v>
      </c>
      <c r="E18" s="312">
        <f t="shared" ref="E18:E28" ca="1" si="1">IF(C18=0,0,D18/C18)</f>
        <v>1.1475898771084874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5206.1049999999996</v>
      </c>
      <c r="D19" s="291">
        <f ca="1">IF(ISERROR(VLOOKUP("Ambulance *",INDIRECT("HI!$A:$G"),5,0)),0,VLOOKUP("Ambulance *",INDIRECT("HI!$A:$G"),5,0))</f>
        <v>6102.5879999999997</v>
      </c>
      <c r="E19" s="292">
        <f t="shared" ca="1" si="1"/>
        <v>1.1721984093674638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1.1721984093674638</v>
      </c>
      <c r="E20" s="292">
        <f t="shared" si="1"/>
        <v>1.1721984093674638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1.0861520222478767</v>
      </c>
      <c r="E21" s="292">
        <f t="shared" si="1"/>
        <v>1.2778259085269137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48208.08</v>
      </c>
      <c r="D22" s="291">
        <f ca="1">IF(ISERROR(VLOOKUP("Hospitalizace *",INDIRECT("HI!$A:$G"),5,0)),0,VLOOKUP("Hospitalizace *",INDIRECT("HI!$A:$G"),5,0))</f>
        <v>55194.990000000005</v>
      </c>
      <c r="E22" s="292">
        <f ca="1">IF(C22=0,0,D22/C22)</f>
        <v>1.1449323432918299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1.1449323432918299</v>
      </c>
      <c r="E23" s="292">
        <f t="shared" si="1"/>
        <v>1.1449323432918299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1.1449323432918299</v>
      </c>
      <c r="E24" s="292">
        <f t="shared" si="1"/>
        <v>1.1449323432918299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1.0886597938144329</v>
      </c>
      <c r="E26" s="292">
        <f t="shared" si="1"/>
        <v>1.1459576776994032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0.83411178576988942</v>
      </c>
      <c r="E27" s="292">
        <f t="shared" si="1"/>
        <v>0.83411178576988942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0.95</v>
      </c>
      <c r="D28" s="297">
        <f>IF(ISERROR(VLOOKUP("Celkem:",'ZV Vyžád.'!$A:$M,7,0)),"",VLOOKUP("Celkem:",'ZV Vyžád.'!$A:$M,7,0))</f>
        <v>1.0814764411142159</v>
      </c>
      <c r="E28" s="292">
        <f t="shared" si="1"/>
        <v>1.1383962538044379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2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7" priority="20" operator="lessThan">
      <formula>1</formula>
    </cfRule>
  </conditionalFormatting>
  <conditionalFormatting sqref="E9">
    <cfRule type="cellIs" dxfId="76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1" t="s">
        <v>176</v>
      </c>
      <c r="B1" s="471"/>
      <c r="C1" s="471"/>
      <c r="D1" s="471"/>
      <c r="E1" s="471"/>
      <c r="F1" s="471"/>
      <c r="G1" s="472"/>
      <c r="H1" s="472"/>
    </row>
    <row r="2" spans="1:8" ht="14.4" customHeight="1" thickBot="1" x14ac:dyDescent="0.35">
      <c r="A2" s="383" t="s">
        <v>333</v>
      </c>
      <c r="B2" s="224"/>
      <c r="C2" s="224"/>
      <c r="D2" s="224"/>
      <c r="E2" s="224"/>
      <c r="F2" s="224"/>
    </row>
    <row r="3" spans="1:8" ht="14.4" customHeight="1" x14ac:dyDescent="0.3">
      <c r="A3" s="473"/>
      <c r="B3" s="220">
        <v>2012</v>
      </c>
      <c r="C3" s="44">
        <v>2013</v>
      </c>
      <c r="D3" s="11"/>
      <c r="E3" s="477">
        <v>2014</v>
      </c>
      <c r="F3" s="478"/>
      <c r="G3" s="478"/>
      <c r="H3" s="479"/>
    </row>
    <row r="4" spans="1:8" ht="14.4" customHeight="1" thickBot="1" x14ac:dyDescent="0.35">
      <c r="A4" s="474"/>
      <c r="B4" s="475" t="s">
        <v>94</v>
      </c>
      <c r="C4" s="47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13232.527519999998</v>
      </c>
      <c r="C5" s="33">
        <v>15025.361629999996</v>
      </c>
      <c r="D5" s="12"/>
      <c r="E5" s="230">
        <v>15227.166570000012</v>
      </c>
      <c r="F5" s="32">
        <v>15678.965565871093</v>
      </c>
      <c r="G5" s="229">
        <f>E5-F5</f>
        <v>-451.79899587108048</v>
      </c>
      <c r="H5" s="235">
        <f>IF(F5&lt;0.00000001,"",E5/F5)</f>
        <v>0.97118438751759706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1941.33008</v>
      </c>
      <c r="C6" s="35">
        <v>2105.4157299999961</v>
      </c>
      <c r="D6" s="12"/>
      <c r="E6" s="231">
        <v>2261.3134799999998</v>
      </c>
      <c r="F6" s="34">
        <v>2995.5510198979973</v>
      </c>
      <c r="G6" s="232">
        <f>E6-F6</f>
        <v>-734.23753989799752</v>
      </c>
      <c r="H6" s="236">
        <f>IF(F6&lt;0.00000001,"",E6/F6)</f>
        <v>0.75489065783863718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41638.253290000001</v>
      </c>
      <c r="C7" s="35">
        <v>39517.019260000001</v>
      </c>
      <c r="D7" s="12"/>
      <c r="E7" s="231">
        <v>41718.607760000043</v>
      </c>
      <c r="F7" s="34">
        <v>42922.210375603521</v>
      </c>
      <c r="G7" s="232">
        <f>E7-F7</f>
        <v>-1203.6026156034786</v>
      </c>
      <c r="H7" s="236">
        <f>IF(F7&lt;0.00000001,"",E7/F7)</f>
        <v>0.971958512735691</v>
      </c>
    </row>
    <row r="8" spans="1:8" ht="14.4" customHeight="1" thickBot="1" x14ac:dyDescent="0.35">
      <c r="A8" s="1" t="s">
        <v>97</v>
      </c>
      <c r="B8" s="15">
        <v>13004.806550000007</v>
      </c>
      <c r="C8" s="37">
        <v>12963.254939999999</v>
      </c>
      <c r="D8" s="12"/>
      <c r="E8" s="233">
        <v>12164.363920000033</v>
      </c>
      <c r="F8" s="36">
        <v>12830.225465127702</v>
      </c>
      <c r="G8" s="234">
        <f>E8-F8</f>
        <v>-665.86154512766916</v>
      </c>
      <c r="H8" s="237">
        <f>IF(F8&lt;0.00000001,"",E8/F8)</f>
        <v>0.94810211660446131</v>
      </c>
    </row>
    <row r="9" spans="1:8" ht="14.4" customHeight="1" thickBot="1" x14ac:dyDescent="0.35">
      <c r="A9" s="2" t="s">
        <v>98</v>
      </c>
      <c r="B9" s="3">
        <v>69816.917440000005</v>
      </c>
      <c r="C9" s="39">
        <v>69611.051559999993</v>
      </c>
      <c r="D9" s="12"/>
      <c r="E9" s="3">
        <v>71371.451730000088</v>
      </c>
      <c r="F9" s="38">
        <v>74426.952426500313</v>
      </c>
      <c r="G9" s="38">
        <f>E9-F9</f>
        <v>-3055.5006965002249</v>
      </c>
      <c r="H9" s="238">
        <f>IF(F9&lt;0.00000001,"",E9/F9)</f>
        <v>0.95894631451532752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5206.1049999999996</v>
      </c>
      <c r="C11" s="33">
        <f>IF(ISERROR(VLOOKUP("Celkem:",'ZV Vykáz.-A'!A:F,4,0)),0,VLOOKUP("Celkem:",'ZV Vykáz.-A'!A:F,4,0)/1000)</f>
        <v>5627.0020000000004</v>
      </c>
      <c r="D11" s="12"/>
      <c r="E11" s="230">
        <f>IF(ISERROR(VLOOKUP("Celkem:",'ZV Vykáz.-A'!A:F,6,0)),0,VLOOKUP("Celkem:",'ZV Vykáz.-A'!A:F,6,0)/1000)</f>
        <v>6102.5879999999997</v>
      </c>
      <c r="F11" s="32">
        <f>B11</f>
        <v>5206.1049999999996</v>
      </c>
      <c r="G11" s="229">
        <f>E11-F11</f>
        <v>896.48300000000017</v>
      </c>
      <c r="H11" s="235">
        <f>IF(F11&lt;0.00000001,"",E11/F11)</f>
        <v>1.1721984093674638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48208.08</v>
      </c>
      <c r="C12" s="37">
        <f>IF(ISERROR(VLOOKUP("Celkem",CaseMix!A:D,3,0)),0,VLOOKUP("Celkem",CaseMix!A:D,3,0)*30)</f>
        <v>57304.77</v>
      </c>
      <c r="D12" s="12"/>
      <c r="E12" s="233">
        <f>IF(ISERROR(VLOOKUP("Celkem",CaseMix!A:D,4,0)),0,VLOOKUP("Celkem",CaseMix!A:D,4,0)*30)</f>
        <v>55194.990000000005</v>
      </c>
      <c r="F12" s="36">
        <f>B12</f>
        <v>48208.08</v>
      </c>
      <c r="G12" s="234">
        <f>E12-F12</f>
        <v>6986.9100000000035</v>
      </c>
      <c r="H12" s="237">
        <f>IF(F12&lt;0.00000001,"",E12/F12)</f>
        <v>1.1449323432918299</v>
      </c>
    </row>
    <row r="13" spans="1:8" ht="14.4" customHeight="1" thickBot="1" x14ac:dyDescent="0.35">
      <c r="A13" s="4" t="s">
        <v>101</v>
      </c>
      <c r="B13" s="9">
        <f>SUM(B11:B12)</f>
        <v>53414.184999999998</v>
      </c>
      <c r="C13" s="41">
        <f>SUM(C11:C12)</f>
        <v>62931.771999999997</v>
      </c>
      <c r="D13" s="12"/>
      <c r="E13" s="9">
        <f>SUM(E11:E12)</f>
        <v>61297.578000000009</v>
      </c>
      <c r="F13" s="40">
        <f>SUM(F11:F12)</f>
        <v>53414.184999999998</v>
      </c>
      <c r="G13" s="40">
        <f>E13-F13</f>
        <v>7883.3930000000109</v>
      </c>
      <c r="H13" s="239">
        <f>IF(F13&lt;0.00000001,"",E13/F13)</f>
        <v>1.1475898771084874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0.76506077550478568</v>
      </c>
      <c r="C15" s="43">
        <f>IF(C9=0,"",C13/C9)</f>
        <v>0.90404857547306394</v>
      </c>
      <c r="D15" s="12"/>
      <c r="E15" s="10">
        <f>IF(E9=0,"",E13/E9)</f>
        <v>0.85885289585940072</v>
      </c>
      <c r="F15" s="42">
        <f>IF(F9=0,"",F13/F9)</f>
        <v>0.71767260728227067</v>
      </c>
      <c r="G15" s="42">
        <f>IF(ISERROR(F15-E15),"",E15-F15)</f>
        <v>0.14118028857713005</v>
      </c>
      <c r="H15" s="240">
        <f>IF(ISERROR(F15-E15),"",IF(F15&lt;0.00000001,"",E15/F15))</f>
        <v>1.1967196283438499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271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270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332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4" priority="4" operator="greaterThan">
      <formula>0</formula>
    </cfRule>
  </conditionalFormatting>
  <conditionalFormatting sqref="G11:G13 G15">
    <cfRule type="cellIs" dxfId="73" priority="3" operator="lessThan">
      <formula>0</formula>
    </cfRule>
  </conditionalFormatting>
  <conditionalFormatting sqref="H5:H9">
    <cfRule type="cellIs" dxfId="72" priority="2" operator="greaterThan">
      <formula>1</formula>
    </cfRule>
  </conditionalFormatting>
  <conditionalFormatting sqref="H11:H13 H15">
    <cfRule type="cellIs" dxfId="7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1" t="s">
        <v>129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x14ac:dyDescent="0.3">
      <c r="A2" s="383" t="s">
        <v>333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0.71826434134035899</v>
      </c>
      <c r="C4" s="331">
        <f t="shared" ref="C4:M4" si="0">(C10+C8)/C6</f>
        <v>0.70607595842162718</v>
      </c>
      <c r="D4" s="331">
        <f t="shared" si="0"/>
        <v>0.76565101942757963</v>
      </c>
      <c r="E4" s="331">
        <f t="shared" si="0"/>
        <v>0.92194952794790619</v>
      </c>
      <c r="F4" s="331">
        <f t="shared" si="0"/>
        <v>0.87326315188197012</v>
      </c>
      <c r="G4" s="331">
        <f t="shared" si="0"/>
        <v>0.85885289585940072</v>
      </c>
      <c r="H4" s="331">
        <f t="shared" si="0"/>
        <v>8.5504607964067156E-2</v>
      </c>
      <c r="I4" s="331">
        <f t="shared" si="0"/>
        <v>8.5504607964067156E-2</v>
      </c>
      <c r="J4" s="331">
        <f t="shared" si="0"/>
        <v>8.5504607964067156E-2</v>
      </c>
      <c r="K4" s="331">
        <f t="shared" si="0"/>
        <v>8.5504607964067156E-2</v>
      </c>
      <c r="L4" s="331">
        <f t="shared" si="0"/>
        <v>8.5504607964067156E-2</v>
      </c>
      <c r="M4" s="331">
        <f t="shared" si="0"/>
        <v>8.5504607964067156E-2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11890.691920000099</v>
      </c>
      <c r="C5" s="331">
        <f>IF(ISERROR(VLOOKUP($A5,'Man Tab'!$A:$Q,COLUMN()+2,0)),0,VLOOKUP($A5,'Man Tab'!$A:$Q,COLUMN()+2,0))</f>
        <v>11757.55697</v>
      </c>
      <c r="D5" s="331">
        <f>IF(ISERROR(VLOOKUP($A5,'Man Tab'!$A:$Q,COLUMN()+2,0)),0,VLOOKUP($A5,'Man Tab'!$A:$Q,COLUMN()+2,0))</f>
        <v>12273.539629999999</v>
      </c>
      <c r="E5" s="331">
        <f>IF(ISERROR(VLOOKUP($A5,'Man Tab'!$A:$Q,COLUMN()+2,0)),0,VLOOKUP($A5,'Man Tab'!$A:$Q,COLUMN()+2,0))</f>
        <v>11361.2749</v>
      </c>
      <c r="F5" s="331">
        <f>IF(ISERROR(VLOOKUP($A5,'Man Tab'!$A:$Q,COLUMN()+2,0)),0,VLOOKUP($A5,'Man Tab'!$A:$Q,COLUMN()+2,0))</f>
        <v>11978.9218</v>
      </c>
      <c r="G5" s="331">
        <f>IF(ISERROR(VLOOKUP($A5,'Man Tab'!$A:$Q,COLUMN()+2,0)),0,VLOOKUP($A5,'Man Tab'!$A:$Q,COLUMN()+2,0))</f>
        <v>12109.46651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11890.691920000099</v>
      </c>
      <c r="C6" s="333">
        <f t="shared" ref="C6:M6" si="1">C5+B6</f>
        <v>23648.248890000097</v>
      </c>
      <c r="D6" s="333">
        <f t="shared" si="1"/>
        <v>35921.788520000096</v>
      </c>
      <c r="E6" s="333">
        <f t="shared" si="1"/>
        <v>47283.063420000093</v>
      </c>
      <c r="F6" s="333">
        <f t="shared" si="1"/>
        <v>59261.98522000009</v>
      </c>
      <c r="G6" s="333">
        <f t="shared" si="1"/>
        <v>71371.451730000088</v>
      </c>
      <c r="H6" s="333">
        <f t="shared" si="1"/>
        <v>71371.451730000088</v>
      </c>
      <c r="I6" s="333">
        <f t="shared" si="1"/>
        <v>71371.451730000088</v>
      </c>
      <c r="J6" s="333">
        <f t="shared" si="1"/>
        <v>71371.451730000088</v>
      </c>
      <c r="K6" s="333">
        <f t="shared" si="1"/>
        <v>71371.451730000088</v>
      </c>
      <c r="L6" s="333">
        <f t="shared" si="1"/>
        <v>71371.451730000088</v>
      </c>
      <c r="M6" s="333">
        <f t="shared" si="1"/>
        <v>71371.451730000088</v>
      </c>
    </row>
    <row r="7" spans="1:13" ht="14.4" customHeight="1" x14ac:dyDescent="0.3">
      <c r="A7" s="332" t="s">
        <v>127</v>
      </c>
      <c r="B7" s="332">
        <v>248.798</v>
      </c>
      <c r="C7" s="332">
        <v>492.50700000000001</v>
      </c>
      <c r="D7" s="332">
        <v>814.90300000000002</v>
      </c>
      <c r="E7" s="332">
        <v>1313.9939999999999</v>
      </c>
      <c r="F7" s="332">
        <v>1553.8040000000001</v>
      </c>
      <c r="G7" s="332">
        <v>1839.8330000000001</v>
      </c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7463.9400000000005</v>
      </c>
      <c r="C8" s="333">
        <f t="shared" ref="C8:M8" si="2">C7*30</f>
        <v>14775.210000000001</v>
      </c>
      <c r="D8" s="333">
        <f t="shared" si="2"/>
        <v>24447.09</v>
      </c>
      <c r="E8" s="333">
        <f t="shared" si="2"/>
        <v>39419.82</v>
      </c>
      <c r="F8" s="333">
        <f t="shared" si="2"/>
        <v>46614.12</v>
      </c>
      <c r="G8" s="333">
        <f t="shared" si="2"/>
        <v>55194.990000000005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1076720</v>
      </c>
      <c r="C9" s="332">
        <v>845530</v>
      </c>
      <c r="D9" s="332">
        <v>1134214</v>
      </c>
      <c r="E9" s="332">
        <v>1116314</v>
      </c>
      <c r="F9" s="332">
        <v>964410</v>
      </c>
      <c r="G9" s="332">
        <v>965400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1076.72</v>
      </c>
      <c r="C10" s="333">
        <f t="shared" ref="C10:M10" si="3">C9/1000+B10</f>
        <v>1922.25</v>
      </c>
      <c r="D10" s="333">
        <f t="shared" si="3"/>
        <v>3056.4639999999999</v>
      </c>
      <c r="E10" s="333">
        <f t="shared" si="3"/>
        <v>4172.7780000000002</v>
      </c>
      <c r="F10" s="333">
        <f t="shared" si="3"/>
        <v>5137.1880000000001</v>
      </c>
      <c r="G10" s="333">
        <f t="shared" si="3"/>
        <v>6102.5879999999997</v>
      </c>
      <c r="H10" s="333">
        <f t="shared" si="3"/>
        <v>6102.5879999999997</v>
      </c>
      <c r="I10" s="333">
        <f t="shared" si="3"/>
        <v>6102.5879999999997</v>
      </c>
      <c r="J10" s="333">
        <f t="shared" si="3"/>
        <v>6102.5879999999997</v>
      </c>
      <c r="K10" s="333">
        <f t="shared" si="3"/>
        <v>6102.5879999999997</v>
      </c>
      <c r="L10" s="333">
        <f t="shared" si="3"/>
        <v>6102.5879999999997</v>
      </c>
      <c r="M10" s="333">
        <f t="shared" si="3"/>
        <v>6102.5879999999997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6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0.71767260728227067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0.71767260728227067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0" t="s">
        <v>335</v>
      </c>
      <c r="B1" s="480"/>
      <c r="C1" s="480"/>
      <c r="D1" s="480"/>
      <c r="E1" s="480"/>
      <c r="F1" s="480"/>
      <c r="G1" s="480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s="334" customFormat="1" ht="14.4" customHeight="1" thickBot="1" x14ac:dyDescent="0.3">
      <c r="A2" s="383" t="s">
        <v>333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1" t="s">
        <v>29</v>
      </c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83" t="s">
        <v>3</v>
      </c>
      <c r="Q4" s="48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2.9643938750474793E-323</v>
      </c>
      <c r="Q6" s="188" t="s">
        <v>334</v>
      </c>
    </row>
    <row r="7" spans="1:17" ht="14.4" customHeight="1" x14ac:dyDescent="0.3">
      <c r="A7" s="19" t="s">
        <v>35</v>
      </c>
      <c r="B7" s="55">
        <v>31357.9311317422</v>
      </c>
      <c r="C7" s="56">
        <v>2613.16092764518</v>
      </c>
      <c r="D7" s="56">
        <v>2571.5858000000098</v>
      </c>
      <c r="E7" s="56">
        <v>2702.44535</v>
      </c>
      <c r="F7" s="56">
        <v>2731.2838999999999</v>
      </c>
      <c r="G7" s="56">
        <v>2510.6896999999999</v>
      </c>
      <c r="H7" s="56">
        <v>2117.7683000000002</v>
      </c>
      <c r="I7" s="56">
        <v>2593.3935200000001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15227.166569999999</v>
      </c>
      <c r="Q7" s="189">
        <v>0.97118438751699998</v>
      </c>
    </row>
    <row r="8" spans="1:17" ht="14.4" customHeight="1" x14ac:dyDescent="0.3">
      <c r="A8" s="19" t="s">
        <v>36</v>
      </c>
      <c r="B8" s="55">
        <v>4484.8936121198603</v>
      </c>
      <c r="C8" s="56">
        <v>373.74113434332202</v>
      </c>
      <c r="D8" s="56">
        <v>380.34500000000202</v>
      </c>
      <c r="E8" s="56">
        <v>213.89099999999999</v>
      </c>
      <c r="F8" s="56">
        <v>264.39400000000001</v>
      </c>
      <c r="G8" s="56">
        <v>260.596</v>
      </c>
      <c r="H8" s="56">
        <v>214.80500000000001</v>
      </c>
      <c r="I8" s="56">
        <v>121.015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1455.046</v>
      </c>
      <c r="Q8" s="189">
        <v>0.64886533587600004</v>
      </c>
    </row>
    <row r="9" spans="1:17" ht="14.4" customHeight="1" x14ac:dyDescent="0.3">
      <c r="A9" s="19" t="s">
        <v>37</v>
      </c>
      <c r="B9" s="55">
        <v>5991.1020397959901</v>
      </c>
      <c r="C9" s="56">
        <v>499.25850331633302</v>
      </c>
      <c r="D9" s="56">
        <v>259.00900000000098</v>
      </c>
      <c r="E9" s="56">
        <v>353.89251000000002</v>
      </c>
      <c r="F9" s="56">
        <v>442.61824000000001</v>
      </c>
      <c r="G9" s="56">
        <v>371.40705000000003</v>
      </c>
      <c r="H9" s="56">
        <v>383.58674000000002</v>
      </c>
      <c r="I9" s="56">
        <v>450.79993999999999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2261.3134799999998</v>
      </c>
      <c r="Q9" s="189">
        <v>0.75489065783800002</v>
      </c>
    </row>
    <row r="10" spans="1:17" ht="14.4" customHeight="1" x14ac:dyDescent="0.3">
      <c r="A10" s="19" t="s">
        <v>38</v>
      </c>
      <c r="B10" s="55">
        <v>2150.1278109281302</v>
      </c>
      <c r="C10" s="56">
        <v>179.17731757734401</v>
      </c>
      <c r="D10" s="56">
        <v>184.133780000001</v>
      </c>
      <c r="E10" s="56">
        <v>174.70576</v>
      </c>
      <c r="F10" s="56">
        <v>191.78464</v>
      </c>
      <c r="G10" s="56">
        <v>177.66193000000001</v>
      </c>
      <c r="H10" s="56">
        <v>169.74531999999999</v>
      </c>
      <c r="I10" s="56">
        <v>190.5701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1088.6015299999999</v>
      </c>
      <c r="Q10" s="189">
        <v>1.012592390524</v>
      </c>
    </row>
    <row r="11" spans="1:17" ht="14.4" customHeight="1" x14ac:dyDescent="0.3">
      <c r="A11" s="19" t="s">
        <v>39</v>
      </c>
      <c r="B11" s="55">
        <v>1465.40644378756</v>
      </c>
      <c r="C11" s="56">
        <v>122.117203648963</v>
      </c>
      <c r="D11" s="56">
        <v>103.776910000001</v>
      </c>
      <c r="E11" s="56">
        <v>98.867859999999993</v>
      </c>
      <c r="F11" s="56">
        <v>121.58552</v>
      </c>
      <c r="G11" s="56">
        <v>123.26505</v>
      </c>
      <c r="H11" s="56">
        <v>95.305869999999999</v>
      </c>
      <c r="I11" s="56">
        <v>142.69647000000001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685.49768000000097</v>
      </c>
      <c r="Q11" s="189">
        <v>0.93557344845299995</v>
      </c>
    </row>
    <row r="12" spans="1:17" ht="14.4" customHeight="1" x14ac:dyDescent="0.3">
      <c r="A12" s="19" t="s">
        <v>40</v>
      </c>
      <c r="B12" s="55">
        <v>246.91890579365</v>
      </c>
      <c r="C12" s="56">
        <v>20.576575482804</v>
      </c>
      <c r="D12" s="56">
        <v>2.4204300000000001</v>
      </c>
      <c r="E12" s="56">
        <v>36.663780000000003</v>
      </c>
      <c r="F12" s="56">
        <v>34.138730000000002</v>
      </c>
      <c r="G12" s="56">
        <v>23.76211</v>
      </c>
      <c r="H12" s="56">
        <v>35.212719999999997</v>
      </c>
      <c r="I12" s="56">
        <v>12.399929999999999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144.5977</v>
      </c>
      <c r="Q12" s="189">
        <v>1.1712161086670001</v>
      </c>
    </row>
    <row r="13" spans="1:17" ht="14.4" customHeight="1" x14ac:dyDescent="0.3">
      <c r="A13" s="19" t="s">
        <v>41</v>
      </c>
      <c r="B13" s="55">
        <v>275.99570655732902</v>
      </c>
      <c r="C13" s="56">
        <v>22.99964221311</v>
      </c>
      <c r="D13" s="56">
        <v>19.24945</v>
      </c>
      <c r="E13" s="56">
        <v>16.976990000000001</v>
      </c>
      <c r="F13" s="56">
        <v>24.26886</v>
      </c>
      <c r="G13" s="56">
        <v>29.734629999999999</v>
      </c>
      <c r="H13" s="56">
        <v>21.659680000000002</v>
      </c>
      <c r="I13" s="56">
        <v>31.289729999999999</v>
      </c>
      <c r="J13" s="56">
        <v>0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143.17934</v>
      </c>
      <c r="Q13" s="189">
        <v>1.0375475893149999</v>
      </c>
    </row>
    <row r="14" spans="1:17" ht="14.4" customHeight="1" x14ac:dyDescent="0.3">
      <c r="A14" s="19" t="s">
        <v>42</v>
      </c>
      <c r="B14" s="55">
        <v>5386.5543955544199</v>
      </c>
      <c r="C14" s="56">
        <v>448.87953296286798</v>
      </c>
      <c r="D14" s="56">
        <v>616.47300000000303</v>
      </c>
      <c r="E14" s="56">
        <v>516.58699999999999</v>
      </c>
      <c r="F14" s="56">
        <v>459.60500000000002</v>
      </c>
      <c r="G14" s="56">
        <v>382.68900000000002</v>
      </c>
      <c r="H14" s="56">
        <v>324.07900000000001</v>
      </c>
      <c r="I14" s="56">
        <v>280.76400000000001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2580.1970000000001</v>
      </c>
      <c r="Q14" s="189">
        <v>0.95801390296099997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2.9643938750474793E-323</v>
      </c>
      <c r="Q15" s="189" t="s">
        <v>334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2.9643938750474793E-323</v>
      </c>
      <c r="Q16" s="189" t="s">
        <v>334</v>
      </c>
    </row>
    <row r="17" spans="1:17" ht="14.4" customHeight="1" x14ac:dyDescent="0.3">
      <c r="A17" s="19" t="s">
        <v>45</v>
      </c>
      <c r="B17" s="55">
        <v>1619.0738260774301</v>
      </c>
      <c r="C17" s="56">
        <v>134.922818839786</v>
      </c>
      <c r="D17" s="56">
        <v>11.37856</v>
      </c>
      <c r="E17" s="56">
        <v>288.50625000000002</v>
      </c>
      <c r="F17" s="56">
        <v>106.58384</v>
      </c>
      <c r="G17" s="56">
        <v>30.028359999999999</v>
      </c>
      <c r="H17" s="56">
        <v>75.530349999999999</v>
      </c>
      <c r="I17" s="56">
        <v>66.497349999999997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578.52471000000003</v>
      </c>
      <c r="Q17" s="189">
        <v>0.71463660357100001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4.2910000000000004</v>
      </c>
      <c r="E18" s="56">
        <v>5.0469999999999997</v>
      </c>
      <c r="F18" s="56">
        <v>16.605</v>
      </c>
      <c r="G18" s="56">
        <v>17.445</v>
      </c>
      <c r="H18" s="56">
        <v>8.3979999999999997</v>
      </c>
      <c r="I18" s="56">
        <v>8.6029999999999998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60.389000000000003</v>
      </c>
      <c r="Q18" s="189" t="s">
        <v>334</v>
      </c>
    </row>
    <row r="19" spans="1:17" ht="14.4" customHeight="1" x14ac:dyDescent="0.3">
      <c r="A19" s="19" t="s">
        <v>47</v>
      </c>
      <c r="B19" s="55">
        <v>4472.2564863950902</v>
      </c>
      <c r="C19" s="56">
        <v>372.68804053292399</v>
      </c>
      <c r="D19" s="56">
        <v>324.58980000000201</v>
      </c>
      <c r="E19" s="56">
        <v>91.566059999999993</v>
      </c>
      <c r="F19" s="56">
        <v>404.14927</v>
      </c>
      <c r="G19" s="56">
        <v>138.80850000000001</v>
      </c>
      <c r="H19" s="56">
        <v>696.84938</v>
      </c>
      <c r="I19" s="56">
        <v>624.09270000000004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2280.0557100000001</v>
      </c>
      <c r="Q19" s="189">
        <v>1.0196444309199999</v>
      </c>
    </row>
    <row r="20" spans="1:17" ht="14.4" customHeight="1" x14ac:dyDescent="0.3">
      <c r="A20" s="19" t="s">
        <v>48</v>
      </c>
      <c r="B20" s="55">
        <v>85844.420751206999</v>
      </c>
      <c r="C20" s="56">
        <v>7153.7017292672499</v>
      </c>
      <c r="D20" s="56">
        <v>6932.9032900000302</v>
      </c>
      <c r="E20" s="56">
        <v>6751.1056500000004</v>
      </c>
      <c r="F20" s="56">
        <v>6935.0424899999998</v>
      </c>
      <c r="G20" s="56">
        <v>6795.6195600000001</v>
      </c>
      <c r="H20" s="56">
        <v>7239.3252199999997</v>
      </c>
      <c r="I20" s="56">
        <v>7064.6115499999996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41718.607759999999</v>
      </c>
      <c r="Q20" s="189">
        <v>0.971958512735</v>
      </c>
    </row>
    <row r="21" spans="1:17" ht="14.4" customHeight="1" x14ac:dyDescent="0.3">
      <c r="A21" s="20" t="s">
        <v>49</v>
      </c>
      <c r="B21" s="55">
        <v>5358.2237430417799</v>
      </c>
      <c r="C21" s="56">
        <v>446.51864525348202</v>
      </c>
      <c r="D21" s="56">
        <v>448.44000000000199</v>
      </c>
      <c r="E21" s="56">
        <v>449.41199999999998</v>
      </c>
      <c r="F21" s="56">
        <v>449.41199999999998</v>
      </c>
      <c r="G21" s="56">
        <v>447.262</v>
      </c>
      <c r="H21" s="56">
        <v>452.91399999999999</v>
      </c>
      <c r="I21" s="56">
        <v>458.649</v>
      </c>
      <c r="J21" s="56">
        <v>9.8813129168249309E-324</v>
      </c>
      <c r="K21" s="56">
        <v>9.8813129168249309E-324</v>
      </c>
      <c r="L21" s="56">
        <v>9.8813129168249309E-324</v>
      </c>
      <c r="M21" s="56">
        <v>9.8813129168249309E-324</v>
      </c>
      <c r="N21" s="56">
        <v>9.8813129168249309E-324</v>
      </c>
      <c r="O21" s="56">
        <v>9.8813129168249309E-324</v>
      </c>
      <c r="P21" s="57">
        <v>2706.0889999999999</v>
      </c>
      <c r="Q21" s="189">
        <v>1.010069429636</v>
      </c>
    </row>
    <row r="22" spans="1:17" ht="14.4" customHeight="1" x14ac:dyDescent="0.3">
      <c r="A22" s="19" t="s">
        <v>50</v>
      </c>
      <c r="B22" s="55">
        <v>201</v>
      </c>
      <c r="C22" s="56">
        <v>16.75</v>
      </c>
      <c r="D22" s="56">
        <v>25.651</v>
      </c>
      <c r="E22" s="56">
        <v>4.9406564584124654E-324</v>
      </c>
      <c r="F22" s="56">
        <v>45.309199999999997</v>
      </c>
      <c r="G22" s="56">
        <v>31.698599999999999</v>
      </c>
      <c r="H22" s="56">
        <v>134.83420000000001</v>
      </c>
      <c r="I22" s="56">
        <v>63.460999999999999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300.95400000000001</v>
      </c>
      <c r="Q22" s="189">
        <v>2.9945671641790002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1.1857575500189917E-322</v>
      </c>
      <c r="Q23" s="189" t="s">
        <v>334</v>
      </c>
    </row>
    <row r="24" spans="1:17" ht="14.4" customHeight="1" x14ac:dyDescent="0.3">
      <c r="A24" s="20" t="s">
        <v>52</v>
      </c>
      <c r="B24" s="55">
        <v>2.91038304567337E-11</v>
      </c>
      <c r="C24" s="56">
        <v>3.6379788070917101E-12</v>
      </c>
      <c r="D24" s="56">
        <v>6.4448999999980003</v>
      </c>
      <c r="E24" s="56">
        <v>57.889760000000003</v>
      </c>
      <c r="F24" s="56">
        <v>46.758939999996997</v>
      </c>
      <c r="G24" s="56">
        <v>20.607410000003998</v>
      </c>
      <c r="H24" s="56">
        <v>8.9080200000000005</v>
      </c>
      <c r="I24" s="56">
        <v>0.62321999999900002</v>
      </c>
      <c r="J24" s="56">
        <v>-7.4109846876186982E-323</v>
      </c>
      <c r="K24" s="56">
        <v>-7.9050503334599447E-323</v>
      </c>
      <c r="L24" s="56">
        <v>-7.9050503334599447E-323</v>
      </c>
      <c r="M24" s="56">
        <v>-7.9050503334599447E-323</v>
      </c>
      <c r="N24" s="56">
        <v>-7.9050503334599447E-323</v>
      </c>
      <c r="O24" s="56">
        <v>-7.9050503334599447E-323</v>
      </c>
      <c r="P24" s="57">
        <v>141.23225000000099</v>
      </c>
      <c r="Q24" s="189"/>
    </row>
    <row r="25" spans="1:17" ht="14.4" customHeight="1" x14ac:dyDescent="0.3">
      <c r="A25" s="21" t="s">
        <v>53</v>
      </c>
      <c r="B25" s="58">
        <v>148853.90485300001</v>
      </c>
      <c r="C25" s="59">
        <v>12404.492071083399</v>
      </c>
      <c r="D25" s="59">
        <v>11890.691920000099</v>
      </c>
      <c r="E25" s="59">
        <v>11757.55697</v>
      </c>
      <c r="F25" s="59">
        <v>12273.539629999999</v>
      </c>
      <c r="G25" s="59">
        <v>11361.2749</v>
      </c>
      <c r="H25" s="59">
        <v>11978.9218</v>
      </c>
      <c r="I25" s="59">
        <v>12109.46651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71371.451730000103</v>
      </c>
      <c r="Q25" s="190">
        <v>0.95894631451500001</v>
      </c>
    </row>
    <row r="26" spans="1:17" ht="14.4" customHeight="1" x14ac:dyDescent="0.3">
      <c r="A26" s="19" t="s">
        <v>54</v>
      </c>
      <c r="B26" s="55">
        <v>14679.2547490785</v>
      </c>
      <c r="C26" s="56">
        <v>1223.2712290898801</v>
      </c>
      <c r="D26" s="56">
        <v>1511.91904</v>
      </c>
      <c r="E26" s="56">
        <v>1392.66599</v>
      </c>
      <c r="F26" s="56">
        <v>1503.17777</v>
      </c>
      <c r="G26" s="56">
        <v>1365.4975400000001</v>
      </c>
      <c r="H26" s="56">
        <v>1458.5119999999999</v>
      </c>
      <c r="I26" s="56">
        <v>1457.8471300000001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8689.6194699999996</v>
      </c>
      <c r="Q26" s="189">
        <v>1.1839319663750001</v>
      </c>
    </row>
    <row r="27" spans="1:17" ht="14.4" customHeight="1" x14ac:dyDescent="0.3">
      <c r="A27" s="22" t="s">
        <v>55</v>
      </c>
      <c r="B27" s="58">
        <v>163533.15960207899</v>
      </c>
      <c r="C27" s="59">
        <v>13627.763300173299</v>
      </c>
      <c r="D27" s="59">
        <v>13402.6109600001</v>
      </c>
      <c r="E27" s="59">
        <v>13150.222959999999</v>
      </c>
      <c r="F27" s="59">
        <v>13776.7174</v>
      </c>
      <c r="G27" s="59">
        <v>12726.772440000001</v>
      </c>
      <c r="H27" s="59">
        <v>13437.433800000001</v>
      </c>
      <c r="I27" s="59">
        <v>13567.31364</v>
      </c>
      <c r="J27" s="59">
        <v>4.9406564584124654E-324</v>
      </c>
      <c r="K27" s="59">
        <v>4.9406564584124654E-324</v>
      </c>
      <c r="L27" s="59">
        <v>4.9406564584124654E-324</v>
      </c>
      <c r="M27" s="59">
        <v>4.9406564584124654E-324</v>
      </c>
      <c r="N27" s="59">
        <v>4.9406564584124654E-324</v>
      </c>
      <c r="O27" s="59">
        <v>4.9406564584124654E-324</v>
      </c>
      <c r="P27" s="60">
        <v>80061.071200000006</v>
      </c>
      <c r="Q27" s="190">
        <v>0.97914173975200003</v>
      </c>
    </row>
    <row r="28" spans="1:17" ht="14.4" customHeight="1" x14ac:dyDescent="0.3">
      <c r="A28" s="20" t="s">
        <v>56</v>
      </c>
      <c r="B28" s="55">
        <v>287.73364539084901</v>
      </c>
      <c r="C28" s="56">
        <v>23.97780378257</v>
      </c>
      <c r="D28" s="56">
        <v>25.247109999999999</v>
      </c>
      <c r="E28" s="56">
        <v>24.882470000000001</v>
      </c>
      <c r="F28" s="56">
        <v>11.598100000000001</v>
      </c>
      <c r="G28" s="56">
        <v>28.983709999999999</v>
      </c>
      <c r="H28" s="56">
        <v>15.96367</v>
      </c>
      <c r="I28" s="56">
        <v>21.246590000000001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127.92165</v>
      </c>
      <c r="Q28" s="189">
        <v>0.88916713112300005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5.9287877500949585E-323</v>
      </c>
      <c r="Q29" s="189" t="s">
        <v>334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2.9643938750474793E-322</v>
      </c>
      <c r="Q30" s="189">
        <v>0</v>
      </c>
    </row>
    <row r="31" spans="1:17" ht="14.4" customHeight="1" thickBot="1" x14ac:dyDescent="0.35">
      <c r="A31" s="23" t="s">
        <v>59</v>
      </c>
      <c r="B31" s="61">
        <v>1.4821969375237396E-323</v>
      </c>
      <c r="C31" s="62">
        <v>0</v>
      </c>
      <c r="D31" s="62">
        <v>21.9</v>
      </c>
      <c r="E31" s="62">
        <v>41.691000000000003</v>
      </c>
      <c r="F31" s="62">
        <v>2.4703282292062327E-323</v>
      </c>
      <c r="G31" s="62">
        <v>2.4703282292062327E-323</v>
      </c>
      <c r="H31" s="62">
        <v>86.989000000000004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150.58000000000001</v>
      </c>
      <c r="Q31" s="191" t="s">
        <v>334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7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0" t="s">
        <v>61</v>
      </c>
      <c r="B1" s="480"/>
      <c r="C1" s="480"/>
      <c r="D1" s="480"/>
      <c r="E1" s="480"/>
      <c r="F1" s="480"/>
      <c r="G1" s="480"/>
      <c r="H1" s="485"/>
      <c r="I1" s="485"/>
      <c r="J1" s="485"/>
      <c r="K1" s="485"/>
    </row>
    <row r="2" spans="1:11" s="64" customFormat="1" ht="14.4" customHeight="1" thickBot="1" x14ac:dyDescent="0.35">
      <c r="A2" s="383" t="s">
        <v>333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1" t="s">
        <v>62</v>
      </c>
      <c r="C3" s="482"/>
      <c r="D3" s="482"/>
      <c r="E3" s="482"/>
      <c r="F3" s="488" t="s">
        <v>63</v>
      </c>
      <c r="G3" s="482"/>
      <c r="H3" s="482"/>
      <c r="I3" s="482"/>
      <c r="J3" s="482"/>
      <c r="K3" s="489"/>
    </row>
    <row r="4" spans="1:11" ht="14.4" customHeight="1" x14ac:dyDescent="0.3">
      <c r="A4" s="102"/>
      <c r="B4" s="486"/>
      <c r="C4" s="487"/>
      <c r="D4" s="487"/>
      <c r="E4" s="487"/>
      <c r="F4" s="490" t="s">
        <v>225</v>
      </c>
      <c r="G4" s="492" t="s">
        <v>64</v>
      </c>
      <c r="H4" s="266" t="s">
        <v>184</v>
      </c>
      <c r="I4" s="490" t="s">
        <v>65</v>
      </c>
      <c r="J4" s="492" t="s">
        <v>227</v>
      </c>
      <c r="K4" s="493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1"/>
      <c r="G5" s="491"/>
      <c r="H5" s="29" t="s">
        <v>226</v>
      </c>
      <c r="I5" s="491"/>
      <c r="J5" s="491"/>
      <c r="K5" s="494"/>
    </row>
    <row r="6" spans="1:11" ht="14.4" customHeight="1" thickBot="1" x14ac:dyDescent="0.35">
      <c r="A6" s="622" t="s">
        <v>336</v>
      </c>
      <c r="B6" s="604">
        <v>147538.01399536201</v>
      </c>
      <c r="C6" s="604">
        <v>162697.34054</v>
      </c>
      <c r="D6" s="605">
        <v>15159.326544638099</v>
      </c>
      <c r="E6" s="606">
        <v>1.102748614639</v>
      </c>
      <c r="F6" s="604">
        <v>148853.90485300001</v>
      </c>
      <c r="G6" s="605">
        <v>74426.952426500196</v>
      </c>
      <c r="H6" s="607">
        <v>12109.46651</v>
      </c>
      <c r="I6" s="604">
        <v>71371.451730000103</v>
      </c>
      <c r="J6" s="605">
        <v>-3055.5006965001799</v>
      </c>
      <c r="K6" s="608">
        <v>0.47947315725700002</v>
      </c>
    </row>
    <row r="7" spans="1:11" ht="14.4" customHeight="1" thickBot="1" x14ac:dyDescent="0.35">
      <c r="A7" s="623" t="s">
        <v>337</v>
      </c>
      <c r="B7" s="604">
        <v>52950.061877582797</v>
      </c>
      <c r="C7" s="604">
        <v>56729.89976</v>
      </c>
      <c r="D7" s="605">
        <v>3779.8378824172501</v>
      </c>
      <c r="E7" s="606">
        <v>1.0713849568510001</v>
      </c>
      <c r="F7" s="604">
        <v>51358.9300462791</v>
      </c>
      <c r="G7" s="605">
        <v>25679.465023139601</v>
      </c>
      <c r="H7" s="607">
        <v>3822.9317599999999</v>
      </c>
      <c r="I7" s="604">
        <v>23630.231650000002</v>
      </c>
      <c r="J7" s="605">
        <v>-2049.2333731395402</v>
      </c>
      <c r="K7" s="608">
        <v>0.46009976509799999</v>
      </c>
    </row>
    <row r="8" spans="1:11" ht="14.4" customHeight="1" thickBot="1" x14ac:dyDescent="0.35">
      <c r="A8" s="624" t="s">
        <v>338</v>
      </c>
      <c r="B8" s="604">
        <v>47179.234125160903</v>
      </c>
      <c r="C8" s="604">
        <v>51121.414320000003</v>
      </c>
      <c r="D8" s="605">
        <v>3942.1801948391599</v>
      </c>
      <c r="E8" s="606">
        <v>1.0835575283900001</v>
      </c>
      <c r="F8" s="604">
        <v>45972.375650724702</v>
      </c>
      <c r="G8" s="605">
        <v>22986.187825362402</v>
      </c>
      <c r="H8" s="607">
        <v>3542.1677599999998</v>
      </c>
      <c r="I8" s="604">
        <v>21050.034650000001</v>
      </c>
      <c r="J8" s="605">
        <v>-1936.1531753623401</v>
      </c>
      <c r="K8" s="608">
        <v>0.45788442193899997</v>
      </c>
    </row>
    <row r="9" spans="1:11" ht="14.4" customHeight="1" thickBot="1" x14ac:dyDescent="0.35">
      <c r="A9" s="625" t="s">
        <v>339</v>
      </c>
      <c r="B9" s="609">
        <v>4.9406564584124654E-324</v>
      </c>
      <c r="C9" s="609">
        <v>8.9999999999999993E-3</v>
      </c>
      <c r="D9" s="610">
        <v>8.9999999999999993E-3</v>
      </c>
      <c r="E9" s="611" t="s">
        <v>340</v>
      </c>
      <c r="F9" s="609">
        <v>0</v>
      </c>
      <c r="G9" s="610">
        <v>0</v>
      </c>
      <c r="H9" s="612">
        <v>3.0699999999999998E-3</v>
      </c>
      <c r="I9" s="609">
        <v>9.3500000000000007E-3</v>
      </c>
      <c r="J9" s="610">
        <v>9.3500000000000007E-3</v>
      </c>
      <c r="K9" s="613" t="s">
        <v>334</v>
      </c>
    </row>
    <row r="10" spans="1:11" ht="14.4" customHeight="1" thickBot="1" x14ac:dyDescent="0.35">
      <c r="A10" s="626" t="s">
        <v>341</v>
      </c>
      <c r="B10" s="604">
        <v>4.9406564584124654E-324</v>
      </c>
      <c r="C10" s="604">
        <v>8.9999999999999993E-3</v>
      </c>
      <c r="D10" s="605">
        <v>8.9999999999999993E-3</v>
      </c>
      <c r="E10" s="614" t="s">
        <v>340</v>
      </c>
      <c r="F10" s="604">
        <v>0</v>
      </c>
      <c r="G10" s="605">
        <v>0</v>
      </c>
      <c r="H10" s="607">
        <v>3.0699999999999998E-3</v>
      </c>
      <c r="I10" s="604">
        <v>9.3500000000000007E-3</v>
      </c>
      <c r="J10" s="605">
        <v>9.3500000000000007E-3</v>
      </c>
      <c r="K10" s="615" t="s">
        <v>334</v>
      </c>
    </row>
    <row r="11" spans="1:11" ht="14.4" customHeight="1" thickBot="1" x14ac:dyDescent="0.35">
      <c r="A11" s="625" t="s">
        <v>342</v>
      </c>
      <c r="B11" s="609">
        <v>30091.3615900068</v>
      </c>
      <c r="C11" s="609">
        <v>32656.757369999999</v>
      </c>
      <c r="D11" s="610">
        <v>2565.39577999321</v>
      </c>
      <c r="E11" s="616">
        <v>1.085253562631</v>
      </c>
      <c r="F11" s="609">
        <v>31357.9311317422</v>
      </c>
      <c r="G11" s="610">
        <v>15678.9655658711</v>
      </c>
      <c r="H11" s="612">
        <v>2593.3935200000001</v>
      </c>
      <c r="I11" s="609">
        <v>15227.166569999999</v>
      </c>
      <c r="J11" s="610">
        <v>-451.79899587107701</v>
      </c>
      <c r="K11" s="617">
        <v>0.485592193758</v>
      </c>
    </row>
    <row r="12" spans="1:11" ht="14.4" customHeight="1" thickBot="1" x14ac:dyDescent="0.35">
      <c r="A12" s="626" t="s">
        <v>343</v>
      </c>
      <c r="B12" s="604">
        <v>8884.4383479630706</v>
      </c>
      <c r="C12" s="604">
        <v>8812.5047900000009</v>
      </c>
      <c r="D12" s="605">
        <v>-71.933557963065994</v>
      </c>
      <c r="E12" s="606">
        <v>0.99190342088600003</v>
      </c>
      <c r="F12" s="604">
        <v>8377.21191420988</v>
      </c>
      <c r="G12" s="605">
        <v>4188.60595710494</v>
      </c>
      <c r="H12" s="607">
        <v>584.64499000000001</v>
      </c>
      <c r="I12" s="604">
        <v>2961.2657899999999</v>
      </c>
      <c r="J12" s="605">
        <v>-1227.3401671049401</v>
      </c>
      <c r="K12" s="608">
        <v>0.35349061481600003</v>
      </c>
    </row>
    <row r="13" spans="1:11" ht="14.4" customHeight="1" thickBot="1" x14ac:dyDescent="0.35">
      <c r="A13" s="626" t="s">
        <v>344</v>
      </c>
      <c r="B13" s="604">
        <v>1285.66230979642</v>
      </c>
      <c r="C13" s="604">
        <v>1303.79249</v>
      </c>
      <c r="D13" s="605">
        <v>18.130180203578</v>
      </c>
      <c r="E13" s="606">
        <v>1.0141018213449999</v>
      </c>
      <c r="F13" s="604">
        <v>1332.84460463768</v>
      </c>
      <c r="G13" s="605">
        <v>666.42230231884105</v>
      </c>
      <c r="H13" s="607">
        <v>81.392089999999996</v>
      </c>
      <c r="I13" s="604">
        <v>524.84817000000101</v>
      </c>
      <c r="J13" s="605">
        <v>-141.57413231883999</v>
      </c>
      <c r="K13" s="608">
        <v>0.39378046636000003</v>
      </c>
    </row>
    <row r="14" spans="1:11" ht="14.4" customHeight="1" thickBot="1" x14ac:dyDescent="0.35">
      <c r="A14" s="626" t="s">
        <v>345</v>
      </c>
      <c r="B14" s="604">
        <v>887.89476020413304</v>
      </c>
      <c r="C14" s="604">
        <v>898.61012000000005</v>
      </c>
      <c r="D14" s="605">
        <v>10.715359795867</v>
      </c>
      <c r="E14" s="606">
        <v>1.012068276868</v>
      </c>
      <c r="F14" s="604">
        <v>875.43631117334598</v>
      </c>
      <c r="G14" s="605">
        <v>437.71815558667299</v>
      </c>
      <c r="H14" s="607">
        <v>162.38838999999999</v>
      </c>
      <c r="I14" s="604">
        <v>523.25148999999999</v>
      </c>
      <c r="J14" s="605">
        <v>85.533334413326997</v>
      </c>
      <c r="K14" s="608">
        <v>0.59770366310099998</v>
      </c>
    </row>
    <row r="15" spans="1:11" ht="14.4" customHeight="1" thickBot="1" x14ac:dyDescent="0.35">
      <c r="A15" s="626" t="s">
        <v>346</v>
      </c>
      <c r="B15" s="604">
        <v>1879.9422598707299</v>
      </c>
      <c r="C15" s="604">
        <v>2649.9493400000001</v>
      </c>
      <c r="D15" s="605">
        <v>770.00708012926702</v>
      </c>
      <c r="E15" s="606">
        <v>1.409590813806</v>
      </c>
      <c r="F15" s="604">
        <v>2650.0232687712601</v>
      </c>
      <c r="G15" s="605">
        <v>1325.01163438563</v>
      </c>
      <c r="H15" s="607">
        <v>326.89098999999999</v>
      </c>
      <c r="I15" s="604">
        <v>1667.8956599999999</v>
      </c>
      <c r="J15" s="605">
        <v>342.884025614373</v>
      </c>
      <c r="K15" s="608">
        <v>0.62938906222199997</v>
      </c>
    </row>
    <row r="16" spans="1:11" ht="14.4" customHeight="1" thickBot="1" x14ac:dyDescent="0.35">
      <c r="A16" s="626" t="s">
        <v>347</v>
      </c>
      <c r="B16" s="604">
        <v>2876.9872006638502</v>
      </c>
      <c r="C16" s="604">
        <v>3335.4885599999998</v>
      </c>
      <c r="D16" s="605">
        <v>458.50135933615201</v>
      </c>
      <c r="E16" s="606">
        <v>1.159368578084</v>
      </c>
      <c r="F16" s="604">
        <v>3334.99999999994</v>
      </c>
      <c r="G16" s="605">
        <v>1667.49999999997</v>
      </c>
      <c r="H16" s="607">
        <v>338.73813999999999</v>
      </c>
      <c r="I16" s="604">
        <v>1463.6221399999999</v>
      </c>
      <c r="J16" s="605">
        <v>-203.87785999996899</v>
      </c>
      <c r="K16" s="608">
        <v>0.43886720839499999</v>
      </c>
    </row>
    <row r="17" spans="1:11" ht="14.4" customHeight="1" thickBot="1" x14ac:dyDescent="0.35">
      <c r="A17" s="626" t="s">
        <v>348</v>
      </c>
      <c r="B17" s="604">
        <v>26.992346362290998</v>
      </c>
      <c r="C17" s="604">
        <v>25.704059999999998</v>
      </c>
      <c r="D17" s="605">
        <v>-1.2882863622909999</v>
      </c>
      <c r="E17" s="606">
        <v>0.95227216096699996</v>
      </c>
      <c r="F17" s="604">
        <v>25.875117666116999</v>
      </c>
      <c r="G17" s="605">
        <v>12.937558833058</v>
      </c>
      <c r="H17" s="607">
        <v>4.9406564584124654E-324</v>
      </c>
      <c r="I17" s="604">
        <v>19.893920000000001</v>
      </c>
      <c r="J17" s="605">
        <v>6.9563611669409999</v>
      </c>
      <c r="K17" s="608">
        <v>0.76884365345500005</v>
      </c>
    </row>
    <row r="18" spans="1:11" ht="14.4" customHeight="1" thickBot="1" x14ac:dyDescent="0.35">
      <c r="A18" s="626" t="s">
        <v>349</v>
      </c>
      <c r="B18" s="604">
        <v>1465.08049857789</v>
      </c>
      <c r="C18" s="604">
        <v>1533.32485</v>
      </c>
      <c r="D18" s="605">
        <v>68.244351422107997</v>
      </c>
      <c r="E18" s="606">
        <v>1.046580615528</v>
      </c>
      <c r="F18" s="604">
        <v>1027.0054788207799</v>
      </c>
      <c r="G18" s="605">
        <v>513.50273941039097</v>
      </c>
      <c r="H18" s="607">
        <v>99.014099999999999</v>
      </c>
      <c r="I18" s="604">
        <v>500.92171000000099</v>
      </c>
      <c r="J18" s="605">
        <v>-12.58102941039</v>
      </c>
      <c r="K18" s="608">
        <v>0.48774979328700002</v>
      </c>
    </row>
    <row r="19" spans="1:11" ht="14.4" customHeight="1" thickBot="1" x14ac:dyDescent="0.35">
      <c r="A19" s="626" t="s">
        <v>350</v>
      </c>
      <c r="B19" s="604">
        <v>2449.77366364511</v>
      </c>
      <c r="C19" s="604">
        <v>3738.8697000000002</v>
      </c>
      <c r="D19" s="605">
        <v>1289.0960363549</v>
      </c>
      <c r="E19" s="606">
        <v>1.526210259945</v>
      </c>
      <c r="F19" s="604">
        <v>4281.6676229168497</v>
      </c>
      <c r="G19" s="605">
        <v>2140.8338114584199</v>
      </c>
      <c r="H19" s="607">
        <v>130.82964000000001</v>
      </c>
      <c r="I19" s="604">
        <v>2347.51557</v>
      </c>
      <c r="J19" s="605">
        <v>206.68175854157701</v>
      </c>
      <c r="K19" s="608">
        <v>0.54827132247099997</v>
      </c>
    </row>
    <row r="20" spans="1:11" ht="14.4" customHeight="1" thickBot="1" x14ac:dyDescent="0.35">
      <c r="A20" s="626" t="s">
        <v>351</v>
      </c>
      <c r="B20" s="604">
        <v>9922.4999999995198</v>
      </c>
      <c r="C20" s="604">
        <v>9961.2177600000105</v>
      </c>
      <c r="D20" s="605">
        <v>38.717760000482997</v>
      </c>
      <c r="E20" s="606">
        <v>1.0039020166279999</v>
      </c>
      <c r="F20" s="604">
        <v>9072.7656005315002</v>
      </c>
      <c r="G20" s="605">
        <v>4536.3828002657501</v>
      </c>
      <c r="H20" s="607">
        <v>839.68845999999996</v>
      </c>
      <c r="I20" s="604">
        <v>5026.8103200000096</v>
      </c>
      <c r="J20" s="605">
        <v>490.427519734253</v>
      </c>
      <c r="K20" s="608">
        <v>0.55405490908999999</v>
      </c>
    </row>
    <row r="21" spans="1:11" ht="14.4" customHeight="1" thickBot="1" x14ac:dyDescent="0.35">
      <c r="A21" s="626" t="s">
        <v>352</v>
      </c>
      <c r="B21" s="604">
        <v>411.83346840246003</v>
      </c>
      <c r="C21" s="604">
        <v>397.29570000000001</v>
      </c>
      <c r="D21" s="605">
        <v>-14.537768402459999</v>
      </c>
      <c r="E21" s="606">
        <v>0.96469988595400002</v>
      </c>
      <c r="F21" s="604">
        <v>380.10121301482502</v>
      </c>
      <c r="G21" s="605">
        <v>190.050606507412</v>
      </c>
      <c r="H21" s="607">
        <v>29.806719999999999</v>
      </c>
      <c r="I21" s="604">
        <v>191.14179999999999</v>
      </c>
      <c r="J21" s="605">
        <v>1.0911934925869999</v>
      </c>
      <c r="K21" s="608">
        <v>0.50287079718500005</v>
      </c>
    </row>
    <row r="22" spans="1:11" ht="14.4" customHeight="1" thickBot="1" x14ac:dyDescent="0.35">
      <c r="A22" s="625" t="s">
        <v>353</v>
      </c>
      <c r="B22" s="609">
        <v>3655.0656512133501</v>
      </c>
      <c r="C22" s="609">
        <v>4481.3620000000001</v>
      </c>
      <c r="D22" s="610">
        <v>826.29634878664899</v>
      </c>
      <c r="E22" s="616">
        <v>1.22606881179</v>
      </c>
      <c r="F22" s="609">
        <v>4484.8936121198603</v>
      </c>
      <c r="G22" s="610">
        <v>2242.4468060599302</v>
      </c>
      <c r="H22" s="612">
        <v>121.015</v>
      </c>
      <c r="I22" s="609">
        <v>1455.046</v>
      </c>
      <c r="J22" s="610">
        <v>-787.40080605992796</v>
      </c>
      <c r="K22" s="617">
        <v>0.32443266793800002</v>
      </c>
    </row>
    <row r="23" spans="1:11" ht="14.4" customHeight="1" thickBot="1" x14ac:dyDescent="0.35">
      <c r="A23" s="626" t="s">
        <v>354</v>
      </c>
      <c r="B23" s="604">
        <v>3527.2219950291801</v>
      </c>
      <c r="C23" s="604">
        <v>4420.5119999999997</v>
      </c>
      <c r="D23" s="605">
        <v>893.29000497081904</v>
      </c>
      <c r="E23" s="606">
        <v>1.25325596354</v>
      </c>
      <c r="F23" s="604">
        <v>4420.9738050788401</v>
      </c>
      <c r="G23" s="605">
        <v>2210.48690253942</v>
      </c>
      <c r="H23" s="607">
        <v>121.015</v>
      </c>
      <c r="I23" s="604">
        <v>1448.308</v>
      </c>
      <c r="J23" s="605">
        <v>-762.17890253941903</v>
      </c>
      <c r="K23" s="608">
        <v>0.327599317221</v>
      </c>
    </row>
    <row r="24" spans="1:11" ht="14.4" customHeight="1" thickBot="1" x14ac:dyDescent="0.35">
      <c r="A24" s="626" t="s">
        <v>355</v>
      </c>
      <c r="B24" s="604">
        <v>127.84365618417</v>
      </c>
      <c r="C24" s="604">
        <v>60.85</v>
      </c>
      <c r="D24" s="605">
        <v>-66.993656184168998</v>
      </c>
      <c r="E24" s="606">
        <v>0.47597199435799997</v>
      </c>
      <c r="F24" s="604">
        <v>63.919807041018998</v>
      </c>
      <c r="G24" s="605">
        <v>31.959903520508998</v>
      </c>
      <c r="H24" s="607">
        <v>4.9406564584124654E-324</v>
      </c>
      <c r="I24" s="604">
        <v>6.7380000000000004</v>
      </c>
      <c r="J24" s="605">
        <v>-25.221903520508999</v>
      </c>
      <c r="K24" s="608">
        <v>0.10541333448699999</v>
      </c>
    </row>
    <row r="25" spans="1:11" ht="14.4" customHeight="1" thickBot="1" x14ac:dyDescent="0.35">
      <c r="A25" s="625" t="s">
        <v>356</v>
      </c>
      <c r="B25" s="609">
        <v>9621.3071668575194</v>
      </c>
      <c r="C25" s="609">
        <v>9559.3782000000101</v>
      </c>
      <c r="D25" s="610">
        <v>-61.928966857509003</v>
      </c>
      <c r="E25" s="616">
        <v>0.99356335207000002</v>
      </c>
      <c r="F25" s="609">
        <v>5991.1020397959901</v>
      </c>
      <c r="G25" s="610">
        <v>2995.551019898</v>
      </c>
      <c r="H25" s="612">
        <v>450.79993999999999</v>
      </c>
      <c r="I25" s="609">
        <v>2261.3134799999998</v>
      </c>
      <c r="J25" s="610">
        <v>-734.23753989799604</v>
      </c>
      <c r="K25" s="617">
        <v>0.37744532891900001</v>
      </c>
    </row>
    <row r="26" spans="1:11" ht="14.4" customHeight="1" thickBot="1" x14ac:dyDescent="0.35">
      <c r="A26" s="626" t="s">
        <v>357</v>
      </c>
      <c r="B26" s="604">
        <v>3717.6882767130601</v>
      </c>
      <c r="C26" s="604">
        <v>3893.9222799999998</v>
      </c>
      <c r="D26" s="605">
        <v>176.23400328694001</v>
      </c>
      <c r="E26" s="606">
        <v>1.0474041904989999</v>
      </c>
      <c r="F26" s="604">
        <v>711.70462576566501</v>
      </c>
      <c r="G26" s="605">
        <v>355.852312882832</v>
      </c>
      <c r="H26" s="607">
        <v>36.52319</v>
      </c>
      <c r="I26" s="604">
        <v>240.43332000000001</v>
      </c>
      <c r="J26" s="605">
        <v>-115.418992882832</v>
      </c>
      <c r="K26" s="608">
        <v>0.33782739537599998</v>
      </c>
    </row>
    <row r="27" spans="1:11" ht="14.4" customHeight="1" thickBot="1" x14ac:dyDescent="0.35">
      <c r="A27" s="626" t="s">
        <v>358</v>
      </c>
      <c r="B27" s="604">
        <v>427.91124870183302</v>
      </c>
      <c r="C27" s="604">
        <v>534.28215999999998</v>
      </c>
      <c r="D27" s="605">
        <v>106.370911298167</v>
      </c>
      <c r="E27" s="606">
        <v>1.248581713196</v>
      </c>
      <c r="F27" s="604">
        <v>31.355971431695</v>
      </c>
      <c r="G27" s="605">
        <v>15.677985715847001</v>
      </c>
      <c r="H27" s="607">
        <v>4.9406564584124654E-324</v>
      </c>
      <c r="I27" s="604">
        <v>0.78573999999999999</v>
      </c>
      <c r="J27" s="605">
        <v>-14.892245715847</v>
      </c>
      <c r="K27" s="608">
        <v>2.5058703785000001E-2</v>
      </c>
    </row>
    <row r="28" spans="1:11" ht="14.4" customHeight="1" thickBot="1" x14ac:dyDescent="0.35">
      <c r="A28" s="626" t="s">
        <v>359</v>
      </c>
      <c r="B28" s="604">
        <v>395.70439300509099</v>
      </c>
      <c r="C28" s="604">
        <v>349.53503999999998</v>
      </c>
      <c r="D28" s="605">
        <v>-46.169353005090002</v>
      </c>
      <c r="E28" s="606">
        <v>0.88332362788600005</v>
      </c>
      <c r="F28" s="604">
        <v>375.37840627553197</v>
      </c>
      <c r="G28" s="605">
        <v>187.68920313776599</v>
      </c>
      <c r="H28" s="607">
        <v>29.54269</v>
      </c>
      <c r="I28" s="604">
        <v>194.46509</v>
      </c>
      <c r="J28" s="605">
        <v>6.7758868622339996</v>
      </c>
      <c r="K28" s="608">
        <v>0.51805081685200005</v>
      </c>
    </row>
    <row r="29" spans="1:11" ht="14.4" customHeight="1" thickBot="1" x14ac:dyDescent="0.35">
      <c r="A29" s="626" t="s">
        <v>360</v>
      </c>
      <c r="B29" s="604">
        <v>4015.55752933446</v>
      </c>
      <c r="C29" s="604">
        <v>3779.21713</v>
      </c>
      <c r="D29" s="605">
        <v>-236.34039933445899</v>
      </c>
      <c r="E29" s="606">
        <v>0.94114381437399997</v>
      </c>
      <c r="F29" s="604">
        <v>3879.38877490594</v>
      </c>
      <c r="G29" s="605">
        <v>1939.69438745297</v>
      </c>
      <c r="H29" s="607">
        <v>307.46528999999998</v>
      </c>
      <c r="I29" s="604">
        <v>1425.3976299999999</v>
      </c>
      <c r="J29" s="605">
        <v>-514.296757452968</v>
      </c>
      <c r="K29" s="608">
        <v>0.36742840501500001</v>
      </c>
    </row>
    <row r="30" spans="1:11" ht="14.4" customHeight="1" thickBot="1" x14ac:dyDescent="0.35">
      <c r="A30" s="626" t="s">
        <v>361</v>
      </c>
      <c r="B30" s="604">
        <v>153.03331551556701</v>
      </c>
      <c r="C30" s="604">
        <v>165.09381999999999</v>
      </c>
      <c r="D30" s="605">
        <v>12.060504484432</v>
      </c>
      <c r="E30" s="606">
        <v>1.078809666011</v>
      </c>
      <c r="F30" s="604">
        <v>171.72992465050399</v>
      </c>
      <c r="G30" s="605">
        <v>85.864962325251994</v>
      </c>
      <c r="H30" s="607">
        <v>9.5588999999999995</v>
      </c>
      <c r="I30" s="604">
        <v>60.641800000000003</v>
      </c>
      <c r="J30" s="605">
        <v>-25.223162325252002</v>
      </c>
      <c r="K30" s="608">
        <v>0.35312308046099999</v>
      </c>
    </row>
    <row r="31" spans="1:11" ht="14.4" customHeight="1" thickBot="1" x14ac:dyDescent="0.35">
      <c r="A31" s="626" t="s">
        <v>362</v>
      </c>
      <c r="B31" s="604">
        <v>6.6501197783080004</v>
      </c>
      <c r="C31" s="604">
        <v>7.7023799999999998</v>
      </c>
      <c r="D31" s="605">
        <v>1.052260221691</v>
      </c>
      <c r="E31" s="606">
        <v>1.158231769768</v>
      </c>
      <c r="F31" s="604">
        <v>7.5515656675139997</v>
      </c>
      <c r="G31" s="605">
        <v>3.7757828337569999</v>
      </c>
      <c r="H31" s="607">
        <v>1.4604999999999999</v>
      </c>
      <c r="I31" s="604">
        <v>1.4604999999999999</v>
      </c>
      <c r="J31" s="605">
        <v>-2.3152828337570002</v>
      </c>
      <c r="K31" s="608">
        <v>0.19340360188899999</v>
      </c>
    </row>
    <row r="32" spans="1:11" ht="14.4" customHeight="1" thickBot="1" x14ac:dyDescent="0.35">
      <c r="A32" s="626" t="s">
        <v>363</v>
      </c>
      <c r="B32" s="604">
        <v>226.33680675779399</v>
      </c>
      <c r="C32" s="604">
        <v>204.59466</v>
      </c>
      <c r="D32" s="605">
        <v>-21.742146757793002</v>
      </c>
      <c r="E32" s="606">
        <v>0.903938970116</v>
      </c>
      <c r="F32" s="604">
        <v>209.86070245670501</v>
      </c>
      <c r="G32" s="605">
        <v>104.930351228352</v>
      </c>
      <c r="H32" s="607">
        <v>13.39012</v>
      </c>
      <c r="I32" s="604">
        <v>81.023060000000001</v>
      </c>
      <c r="J32" s="605">
        <v>-23.907291228352001</v>
      </c>
      <c r="K32" s="608">
        <v>0.38608019058100002</v>
      </c>
    </row>
    <row r="33" spans="1:11" ht="14.4" customHeight="1" thickBot="1" x14ac:dyDescent="0.35">
      <c r="A33" s="626" t="s">
        <v>364</v>
      </c>
      <c r="B33" s="604">
        <v>311.54124425630499</v>
      </c>
      <c r="C33" s="604">
        <v>298.43153999999998</v>
      </c>
      <c r="D33" s="605">
        <v>-13.109704256303999</v>
      </c>
      <c r="E33" s="606">
        <v>0.95791984368600003</v>
      </c>
      <c r="F33" s="604">
        <v>278.53440738802101</v>
      </c>
      <c r="G33" s="605">
        <v>139.26720369400999</v>
      </c>
      <c r="H33" s="607">
        <v>27.142679999999999</v>
      </c>
      <c r="I33" s="604">
        <v>134.62195</v>
      </c>
      <c r="J33" s="605">
        <v>-4.64525369401</v>
      </c>
      <c r="K33" s="608">
        <v>0.48332251394800002</v>
      </c>
    </row>
    <row r="34" spans="1:11" ht="14.4" customHeight="1" thickBot="1" x14ac:dyDescent="0.35">
      <c r="A34" s="626" t="s">
        <v>365</v>
      </c>
      <c r="B34" s="604">
        <v>364.98406980567302</v>
      </c>
      <c r="C34" s="604">
        <v>326.59919000000002</v>
      </c>
      <c r="D34" s="605">
        <v>-38.384879805673002</v>
      </c>
      <c r="E34" s="606">
        <v>0.89483135571799999</v>
      </c>
      <c r="F34" s="604">
        <v>325.59766125442002</v>
      </c>
      <c r="G34" s="605">
        <v>162.79883062721001</v>
      </c>
      <c r="H34" s="607">
        <v>25.716570000000001</v>
      </c>
      <c r="I34" s="604">
        <v>122.48439</v>
      </c>
      <c r="J34" s="605">
        <v>-40.314440627209997</v>
      </c>
      <c r="K34" s="608">
        <v>0.37618326104700001</v>
      </c>
    </row>
    <row r="35" spans="1:11" ht="14.4" customHeight="1" thickBot="1" x14ac:dyDescent="0.35">
      <c r="A35" s="625" t="s">
        <v>366</v>
      </c>
      <c r="B35" s="609">
        <v>2127.6197651006601</v>
      </c>
      <c r="C35" s="609">
        <v>2243.97244</v>
      </c>
      <c r="D35" s="610">
        <v>116.35267489934699</v>
      </c>
      <c r="E35" s="616">
        <v>1.0546867804140001</v>
      </c>
      <c r="F35" s="609">
        <v>2150.1278109281302</v>
      </c>
      <c r="G35" s="610">
        <v>1075.0639054640601</v>
      </c>
      <c r="H35" s="612">
        <v>190.5701</v>
      </c>
      <c r="I35" s="609">
        <v>1088.6015299999999</v>
      </c>
      <c r="J35" s="610">
        <v>13.537624535935</v>
      </c>
      <c r="K35" s="617">
        <v>0.50629619526199998</v>
      </c>
    </row>
    <row r="36" spans="1:11" ht="14.4" customHeight="1" thickBot="1" x14ac:dyDescent="0.35">
      <c r="A36" s="626" t="s">
        <v>367</v>
      </c>
      <c r="B36" s="604">
        <v>1733.11702254285</v>
      </c>
      <c r="C36" s="604">
        <v>1782.02844</v>
      </c>
      <c r="D36" s="605">
        <v>48.911417457155999</v>
      </c>
      <c r="E36" s="606">
        <v>1.0282216473670001</v>
      </c>
      <c r="F36" s="604">
        <v>1647.9941878479899</v>
      </c>
      <c r="G36" s="605">
        <v>823.99709392399404</v>
      </c>
      <c r="H36" s="607">
        <v>149.65958000000001</v>
      </c>
      <c r="I36" s="604">
        <v>855.79717000000096</v>
      </c>
      <c r="J36" s="605">
        <v>31.800076076006999</v>
      </c>
      <c r="K36" s="608">
        <v>0.51929623072099995</v>
      </c>
    </row>
    <row r="37" spans="1:11" ht="14.4" customHeight="1" thickBot="1" x14ac:dyDescent="0.35">
      <c r="A37" s="626" t="s">
        <v>368</v>
      </c>
      <c r="B37" s="604">
        <v>254.99117691988101</v>
      </c>
      <c r="C37" s="604">
        <v>322.56839000000002</v>
      </c>
      <c r="D37" s="605">
        <v>67.577213080118</v>
      </c>
      <c r="E37" s="606">
        <v>1.265017848446</v>
      </c>
      <c r="F37" s="604">
        <v>371.99868803364802</v>
      </c>
      <c r="G37" s="605">
        <v>185.99934401682401</v>
      </c>
      <c r="H37" s="607">
        <v>22.971730000000001</v>
      </c>
      <c r="I37" s="604">
        <v>168.13591</v>
      </c>
      <c r="J37" s="605">
        <v>-17.863434016823</v>
      </c>
      <c r="K37" s="608">
        <v>0.451979846726</v>
      </c>
    </row>
    <row r="38" spans="1:11" ht="14.4" customHeight="1" thickBot="1" x14ac:dyDescent="0.35">
      <c r="A38" s="626" t="s">
        <v>369</v>
      </c>
      <c r="B38" s="604">
        <v>129.32542037544499</v>
      </c>
      <c r="C38" s="604">
        <v>122.95844</v>
      </c>
      <c r="D38" s="605">
        <v>-6.3669803754440002</v>
      </c>
      <c r="E38" s="606">
        <v>0.95076775813299996</v>
      </c>
      <c r="F38" s="604">
        <v>122.134963260825</v>
      </c>
      <c r="G38" s="605">
        <v>61.067481630411997</v>
      </c>
      <c r="H38" s="607">
        <v>15.6373</v>
      </c>
      <c r="I38" s="604">
        <v>62.366959999999999</v>
      </c>
      <c r="J38" s="605">
        <v>1.299478369587</v>
      </c>
      <c r="K38" s="608">
        <v>0.51063969182000002</v>
      </c>
    </row>
    <row r="39" spans="1:11" ht="14.4" customHeight="1" thickBot="1" x14ac:dyDescent="0.35">
      <c r="A39" s="626" t="s">
        <v>370</v>
      </c>
      <c r="B39" s="604">
        <v>10.186145262483</v>
      </c>
      <c r="C39" s="604">
        <v>7.9393900000000004</v>
      </c>
      <c r="D39" s="605">
        <v>-2.2467552624830001</v>
      </c>
      <c r="E39" s="606">
        <v>0.77943027469199999</v>
      </c>
      <c r="F39" s="604">
        <v>7.9999717856689996</v>
      </c>
      <c r="G39" s="605">
        <v>3.9999858928340002</v>
      </c>
      <c r="H39" s="607">
        <v>4.9406564584124654E-324</v>
      </c>
      <c r="I39" s="604">
        <v>2.9643938750474793E-323</v>
      </c>
      <c r="J39" s="605">
        <v>-3.9999858928340002</v>
      </c>
      <c r="K39" s="608">
        <v>4.9406564584124654E-324</v>
      </c>
    </row>
    <row r="40" spans="1:11" ht="14.4" customHeight="1" thickBot="1" x14ac:dyDescent="0.35">
      <c r="A40" s="626" t="s">
        <v>371</v>
      </c>
      <c r="B40" s="604">
        <v>0</v>
      </c>
      <c r="C40" s="604">
        <v>8.4777799999999992</v>
      </c>
      <c r="D40" s="605">
        <v>8.4777799999999992</v>
      </c>
      <c r="E40" s="614" t="s">
        <v>334</v>
      </c>
      <c r="F40" s="604">
        <v>0</v>
      </c>
      <c r="G40" s="605">
        <v>0</v>
      </c>
      <c r="H40" s="607">
        <v>2.3014899999999998</v>
      </c>
      <c r="I40" s="604">
        <v>2.3014899999999998</v>
      </c>
      <c r="J40" s="605">
        <v>2.3014899999999998</v>
      </c>
      <c r="K40" s="615" t="s">
        <v>334</v>
      </c>
    </row>
    <row r="41" spans="1:11" ht="14.4" customHeight="1" thickBot="1" x14ac:dyDescent="0.35">
      <c r="A41" s="625" t="s">
        <v>372</v>
      </c>
      <c r="B41" s="609">
        <v>1222.3102270763</v>
      </c>
      <c r="C41" s="609">
        <v>1485.9902400000001</v>
      </c>
      <c r="D41" s="610">
        <v>263.680012923699</v>
      </c>
      <c r="E41" s="616">
        <v>1.215722659503</v>
      </c>
      <c r="F41" s="609">
        <v>1465.40644378756</v>
      </c>
      <c r="G41" s="610">
        <v>732.70322189377805</v>
      </c>
      <c r="H41" s="612">
        <v>142.69647000000001</v>
      </c>
      <c r="I41" s="609">
        <v>685.49768000000097</v>
      </c>
      <c r="J41" s="610">
        <v>-47.205541893777003</v>
      </c>
      <c r="K41" s="617">
        <v>0.46778672422599998</v>
      </c>
    </row>
    <row r="42" spans="1:11" ht="14.4" customHeight="1" thickBot="1" x14ac:dyDescent="0.35">
      <c r="A42" s="626" t="s">
        <v>373</v>
      </c>
      <c r="B42" s="604">
        <v>270.66249457242702</v>
      </c>
      <c r="C42" s="604">
        <v>149.99941000000101</v>
      </c>
      <c r="D42" s="605">
        <v>-120.663084572426</v>
      </c>
      <c r="E42" s="606">
        <v>0.55419355473300003</v>
      </c>
      <c r="F42" s="604">
        <v>173.11509680858001</v>
      </c>
      <c r="G42" s="605">
        <v>86.557548404288994</v>
      </c>
      <c r="H42" s="607">
        <v>0</v>
      </c>
      <c r="I42" s="604">
        <v>7.1705800000000002</v>
      </c>
      <c r="J42" s="605">
        <v>-79.386968404288993</v>
      </c>
      <c r="K42" s="608">
        <v>4.1420882015E-2</v>
      </c>
    </row>
    <row r="43" spans="1:11" ht="14.4" customHeight="1" thickBot="1" x14ac:dyDescent="0.35">
      <c r="A43" s="626" t="s">
        <v>374</v>
      </c>
      <c r="B43" s="604">
        <v>46.741568806422997</v>
      </c>
      <c r="C43" s="604">
        <v>49.4343</v>
      </c>
      <c r="D43" s="605">
        <v>2.6927311935759999</v>
      </c>
      <c r="E43" s="606">
        <v>1.0576089177650001</v>
      </c>
      <c r="F43" s="604">
        <v>41.791787758833998</v>
      </c>
      <c r="G43" s="605">
        <v>20.895893879416999</v>
      </c>
      <c r="H43" s="607">
        <v>5.6097099999999998</v>
      </c>
      <c r="I43" s="604">
        <v>20.236999999999998</v>
      </c>
      <c r="J43" s="605">
        <v>-0.65889387941699995</v>
      </c>
      <c r="K43" s="608">
        <v>0.48423389103999998</v>
      </c>
    </row>
    <row r="44" spans="1:11" ht="14.4" customHeight="1" thickBot="1" x14ac:dyDescent="0.35">
      <c r="A44" s="626" t="s">
        <v>375</v>
      </c>
      <c r="B44" s="604">
        <v>534.51535632400396</v>
      </c>
      <c r="C44" s="604">
        <v>678.29195000000004</v>
      </c>
      <c r="D44" s="605">
        <v>143.776593675996</v>
      </c>
      <c r="E44" s="606">
        <v>1.268984963621</v>
      </c>
      <c r="F44" s="604">
        <v>688.67110085729905</v>
      </c>
      <c r="G44" s="605">
        <v>344.33555042864901</v>
      </c>
      <c r="H44" s="607">
        <v>73.030789999999996</v>
      </c>
      <c r="I44" s="604">
        <v>382.70589999999999</v>
      </c>
      <c r="J44" s="605">
        <v>38.370349571349998</v>
      </c>
      <c r="K44" s="608">
        <v>0.55571650897400005</v>
      </c>
    </row>
    <row r="45" spans="1:11" ht="14.4" customHeight="1" thickBot="1" x14ac:dyDescent="0.35">
      <c r="A45" s="626" t="s">
        <v>376</v>
      </c>
      <c r="B45" s="604">
        <v>216.53764151906501</v>
      </c>
      <c r="C45" s="604">
        <v>188.78264999999999</v>
      </c>
      <c r="D45" s="605">
        <v>-27.754991519065001</v>
      </c>
      <c r="E45" s="606">
        <v>0.87182371007399995</v>
      </c>
      <c r="F45" s="604">
        <v>193.69014734859499</v>
      </c>
      <c r="G45" s="605">
        <v>96.845073674296998</v>
      </c>
      <c r="H45" s="607">
        <v>14.827809999999999</v>
      </c>
      <c r="I45" s="604">
        <v>74.557360000000003</v>
      </c>
      <c r="J45" s="605">
        <v>-22.287713674296999</v>
      </c>
      <c r="K45" s="608">
        <v>0.38493109236799999</v>
      </c>
    </row>
    <row r="46" spans="1:11" ht="14.4" customHeight="1" thickBot="1" x14ac:dyDescent="0.35">
      <c r="A46" s="626" t="s">
        <v>377</v>
      </c>
      <c r="B46" s="604">
        <v>43.025842538427</v>
      </c>
      <c r="C46" s="604">
        <v>24.756239999999998</v>
      </c>
      <c r="D46" s="605">
        <v>-18.269602538427002</v>
      </c>
      <c r="E46" s="606">
        <v>0.57538071399500001</v>
      </c>
      <c r="F46" s="604">
        <v>92.992464571832997</v>
      </c>
      <c r="G46" s="605">
        <v>46.496232285916001</v>
      </c>
      <c r="H46" s="607">
        <v>1.6961299999999999</v>
      </c>
      <c r="I46" s="604">
        <v>16.117750000000001</v>
      </c>
      <c r="J46" s="605">
        <v>-30.378482285916</v>
      </c>
      <c r="K46" s="608">
        <v>0.17332318348799999</v>
      </c>
    </row>
    <row r="47" spans="1:11" ht="14.4" customHeight="1" thickBot="1" x14ac:dyDescent="0.35">
      <c r="A47" s="626" t="s">
        <v>378</v>
      </c>
      <c r="B47" s="604">
        <v>0.36771822824200001</v>
      </c>
      <c r="C47" s="604">
        <v>0.04</v>
      </c>
      <c r="D47" s="605">
        <v>-0.32771822824199998</v>
      </c>
      <c r="E47" s="606">
        <v>0.108778942483</v>
      </c>
      <c r="F47" s="604">
        <v>6.9461476977000003E-2</v>
      </c>
      <c r="G47" s="605">
        <v>3.4730738487999999E-2</v>
      </c>
      <c r="H47" s="607">
        <v>1.7999999999999999E-2</v>
      </c>
      <c r="I47" s="604">
        <v>0.18099999999999999</v>
      </c>
      <c r="J47" s="605">
        <v>0.146269261511</v>
      </c>
      <c r="K47" s="608">
        <v>2.6057608889999999</v>
      </c>
    </row>
    <row r="48" spans="1:11" ht="14.4" customHeight="1" thickBot="1" x14ac:dyDescent="0.35">
      <c r="A48" s="626" t="s">
        <v>379</v>
      </c>
      <c r="B48" s="604">
        <v>4.6062113918590004</v>
      </c>
      <c r="C48" s="604">
        <v>10.47087</v>
      </c>
      <c r="D48" s="605">
        <v>5.8646586081400001</v>
      </c>
      <c r="E48" s="606">
        <v>2.273206570263</v>
      </c>
      <c r="F48" s="604">
        <v>5.845057660768</v>
      </c>
      <c r="G48" s="605">
        <v>2.922528830384</v>
      </c>
      <c r="H48" s="607">
        <v>0.59772999999999998</v>
      </c>
      <c r="I48" s="604">
        <v>3.7459199999999999</v>
      </c>
      <c r="J48" s="605">
        <v>0.82339116961500003</v>
      </c>
      <c r="K48" s="608">
        <v>0.64086964019899995</v>
      </c>
    </row>
    <row r="49" spans="1:11" ht="14.4" customHeight="1" thickBot="1" x14ac:dyDescent="0.35">
      <c r="A49" s="626" t="s">
        <v>380</v>
      </c>
      <c r="B49" s="604">
        <v>10.059601342353</v>
      </c>
      <c r="C49" s="604">
        <v>6.3314000000000004</v>
      </c>
      <c r="D49" s="605">
        <v>-3.728201342353</v>
      </c>
      <c r="E49" s="606">
        <v>0.62938875851300002</v>
      </c>
      <c r="F49" s="604">
        <v>0</v>
      </c>
      <c r="G49" s="605">
        <v>0</v>
      </c>
      <c r="H49" s="607">
        <v>4.9406564584124654E-324</v>
      </c>
      <c r="I49" s="604">
        <v>1.9762625833649862E-323</v>
      </c>
      <c r="J49" s="605">
        <v>1.9762625833649862E-323</v>
      </c>
      <c r="K49" s="615" t="s">
        <v>334</v>
      </c>
    </row>
    <row r="50" spans="1:11" ht="14.4" customHeight="1" thickBot="1" x14ac:dyDescent="0.35">
      <c r="A50" s="626" t="s">
        <v>381</v>
      </c>
      <c r="B50" s="604">
        <v>75.614612305288006</v>
      </c>
      <c r="C50" s="604">
        <v>86.017790000000005</v>
      </c>
      <c r="D50" s="605">
        <v>10.403177694710999</v>
      </c>
      <c r="E50" s="606">
        <v>1.1375815781830001</v>
      </c>
      <c r="F50" s="604">
        <v>96.175705475363003</v>
      </c>
      <c r="G50" s="605">
        <v>48.087852737680997</v>
      </c>
      <c r="H50" s="607">
        <v>10.331659999999999</v>
      </c>
      <c r="I50" s="604">
        <v>41.30612</v>
      </c>
      <c r="J50" s="605">
        <v>-6.7817327376809997</v>
      </c>
      <c r="K50" s="608">
        <v>0.42948600996300001</v>
      </c>
    </row>
    <row r="51" spans="1:11" ht="14.4" customHeight="1" thickBot="1" x14ac:dyDescent="0.35">
      <c r="A51" s="626" t="s">
        <v>382</v>
      </c>
      <c r="B51" s="604">
        <v>4.9406564584124654E-324</v>
      </c>
      <c r="C51" s="604">
        <v>24.034500000000001</v>
      </c>
      <c r="D51" s="605">
        <v>24.034500000000001</v>
      </c>
      <c r="E51" s="614" t="s">
        <v>340</v>
      </c>
      <c r="F51" s="604">
        <v>0</v>
      </c>
      <c r="G51" s="605">
        <v>0</v>
      </c>
      <c r="H51" s="607">
        <v>19.827999999999999</v>
      </c>
      <c r="I51" s="604">
        <v>19.827999999999999</v>
      </c>
      <c r="J51" s="605">
        <v>19.827999999999999</v>
      </c>
      <c r="K51" s="615" t="s">
        <v>334</v>
      </c>
    </row>
    <row r="52" spans="1:11" ht="14.4" customHeight="1" thickBot="1" x14ac:dyDescent="0.35">
      <c r="A52" s="626" t="s">
        <v>383</v>
      </c>
      <c r="B52" s="604">
        <v>4.9406564584124654E-324</v>
      </c>
      <c r="C52" s="604">
        <v>0.92369999999999997</v>
      </c>
      <c r="D52" s="605">
        <v>0.92369999999999997</v>
      </c>
      <c r="E52" s="614" t="s">
        <v>340</v>
      </c>
      <c r="F52" s="604">
        <v>0</v>
      </c>
      <c r="G52" s="605">
        <v>0</v>
      </c>
      <c r="H52" s="607">
        <v>0.34899000000000002</v>
      </c>
      <c r="I52" s="604">
        <v>0.34899000000000002</v>
      </c>
      <c r="J52" s="605">
        <v>0.34899000000000002</v>
      </c>
      <c r="K52" s="615" t="s">
        <v>334</v>
      </c>
    </row>
    <row r="53" spans="1:11" ht="14.4" customHeight="1" thickBot="1" x14ac:dyDescent="0.35">
      <c r="A53" s="626" t="s">
        <v>384</v>
      </c>
      <c r="B53" s="604">
        <v>4.9406564584124654E-324</v>
      </c>
      <c r="C53" s="604">
        <v>4.8918799999999996</v>
      </c>
      <c r="D53" s="605">
        <v>4.8918799999999996</v>
      </c>
      <c r="E53" s="614" t="s">
        <v>340</v>
      </c>
      <c r="F53" s="604">
        <v>0</v>
      </c>
      <c r="G53" s="605">
        <v>0</v>
      </c>
      <c r="H53" s="607">
        <v>4.9406564584124654E-324</v>
      </c>
      <c r="I53" s="604">
        <v>2.9643938750474793E-323</v>
      </c>
      <c r="J53" s="605">
        <v>2.9643938750474793E-323</v>
      </c>
      <c r="K53" s="615" t="s">
        <v>334</v>
      </c>
    </row>
    <row r="54" spans="1:11" ht="14.4" customHeight="1" thickBot="1" x14ac:dyDescent="0.35">
      <c r="A54" s="626" t="s">
        <v>385</v>
      </c>
      <c r="B54" s="604">
        <v>4.9406564584124654E-324</v>
      </c>
      <c r="C54" s="604">
        <v>3.5357099999999999</v>
      </c>
      <c r="D54" s="605">
        <v>3.5357099999999999</v>
      </c>
      <c r="E54" s="614" t="s">
        <v>340</v>
      </c>
      <c r="F54" s="604">
        <v>0</v>
      </c>
      <c r="G54" s="605">
        <v>0</v>
      </c>
      <c r="H54" s="607">
        <v>4.9406564584124654E-324</v>
      </c>
      <c r="I54" s="604">
        <v>2.9643938750474793E-323</v>
      </c>
      <c r="J54" s="605">
        <v>2.9643938750474793E-323</v>
      </c>
      <c r="K54" s="615" t="s">
        <v>334</v>
      </c>
    </row>
    <row r="55" spans="1:11" ht="14.4" customHeight="1" thickBot="1" x14ac:dyDescent="0.35">
      <c r="A55" s="626" t="s">
        <v>386</v>
      </c>
      <c r="B55" s="604">
        <v>4.9406564584124654E-324</v>
      </c>
      <c r="C55" s="604">
        <v>245.31223</v>
      </c>
      <c r="D55" s="605">
        <v>245.31223</v>
      </c>
      <c r="E55" s="614" t="s">
        <v>340</v>
      </c>
      <c r="F55" s="604">
        <v>173.05562182930601</v>
      </c>
      <c r="G55" s="605">
        <v>86.527810914651994</v>
      </c>
      <c r="H55" s="607">
        <v>16.3109</v>
      </c>
      <c r="I55" s="604">
        <v>118.02436</v>
      </c>
      <c r="J55" s="605">
        <v>31.496549085346999</v>
      </c>
      <c r="K55" s="608">
        <v>0.68200246112999996</v>
      </c>
    </row>
    <row r="56" spans="1:11" ht="14.4" customHeight="1" thickBot="1" x14ac:dyDescent="0.35">
      <c r="A56" s="626" t="s">
        <v>387</v>
      </c>
      <c r="B56" s="604">
        <v>4.9406564584124654E-324</v>
      </c>
      <c r="C56" s="604">
        <v>0.42299999999999999</v>
      </c>
      <c r="D56" s="605">
        <v>0.42299999999999999</v>
      </c>
      <c r="E56" s="614" t="s">
        <v>340</v>
      </c>
      <c r="F56" s="604">
        <v>0</v>
      </c>
      <c r="G56" s="605">
        <v>0</v>
      </c>
      <c r="H56" s="607">
        <v>4.9406564584124654E-324</v>
      </c>
      <c r="I56" s="604">
        <v>2.9643938750474793E-323</v>
      </c>
      <c r="J56" s="605">
        <v>2.9643938750474793E-323</v>
      </c>
      <c r="K56" s="615" t="s">
        <v>334</v>
      </c>
    </row>
    <row r="57" spans="1:11" ht="14.4" customHeight="1" thickBot="1" x14ac:dyDescent="0.35">
      <c r="A57" s="626" t="s">
        <v>388</v>
      </c>
      <c r="B57" s="604">
        <v>19.988939845309002</v>
      </c>
      <c r="C57" s="604">
        <v>12.4025</v>
      </c>
      <c r="D57" s="605">
        <v>-7.5864398453090001</v>
      </c>
      <c r="E57" s="606">
        <v>0.62046812367100002</v>
      </c>
      <c r="F57" s="604">
        <v>0</v>
      </c>
      <c r="G57" s="605">
        <v>0</v>
      </c>
      <c r="H57" s="607">
        <v>4.9406564584124654E-324</v>
      </c>
      <c r="I57" s="604">
        <v>2.4703282292062327E-323</v>
      </c>
      <c r="J57" s="605">
        <v>2.4703282292062327E-323</v>
      </c>
      <c r="K57" s="615" t="s">
        <v>334</v>
      </c>
    </row>
    <row r="58" spans="1:11" ht="14.4" customHeight="1" thickBot="1" x14ac:dyDescent="0.35">
      <c r="A58" s="626" t="s">
        <v>389</v>
      </c>
      <c r="B58" s="604">
        <v>4.9406564584124654E-324</v>
      </c>
      <c r="C58" s="604">
        <v>0.34211000000000003</v>
      </c>
      <c r="D58" s="605">
        <v>0.34211000000000003</v>
      </c>
      <c r="E58" s="614" t="s">
        <v>340</v>
      </c>
      <c r="F58" s="604">
        <v>0</v>
      </c>
      <c r="G58" s="605">
        <v>0</v>
      </c>
      <c r="H58" s="607">
        <v>9.6750000000000003E-2</v>
      </c>
      <c r="I58" s="604">
        <v>1.2746999999999999</v>
      </c>
      <c r="J58" s="605">
        <v>1.2746999999999999</v>
      </c>
      <c r="K58" s="615" t="s">
        <v>334</v>
      </c>
    </row>
    <row r="59" spans="1:11" ht="14.4" customHeight="1" thickBot="1" x14ac:dyDescent="0.35">
      <c r="A59" s="625" t="s">
        <v>390</v>
      </c>
      <c r="B59" s="609">
        <v>154.91125203342699</v>
      </c>
      <c r="C59" s="609">
        <v>347.76069999999999</v>
      </c>
      <c r="D59" s="610">
        <v>192.849447966573</v>
      </c>
      <c r="E59" s="616">
        <v>2.2449027777850001</v>
      </c>
      <c r="F59" s="609">
        <v>246.91890579365</v>
      </c>
      <c r="G59" s="610">
        <v>123.459452896825</v>
      </c>
      <c r="H59" s="612">
        <v>12.399929999999999</v>
      </c>
      <c r="I59" s="609">
        <v>144.5977</v>
      </c>
      <c r="J59" s="610">
        <v>21.138247103175001</v>
      </c>
      <c r="K59" s="617">
        <v>0.58560805433300001</v>
      </c>
    </row>
    <row r="60" spans="1:11" ht="14.4" customHeight="1" thickBot="1" x14ac:dyDescent="0.35">
      <c r="A60" s="626" t="s">
        <v>391</v>
      </c>
      <c r="B60" s="604">
        <v>0.31295741679</v>
      </c>
      <c r="C60" s="604">
        <v>1.6180099999999999</v>
      </c>
      <c r="D60" s="605">
        <v>1.3050525832090001</v>
      </c>
      <c r="E60" s="606">
        <v>5.1700644023500004</v>
      </c>
      <c r="F60" s="604">
        <v>2.5571203904750002</v>
      </c>
      <c r="G60" s="605">
        <v>1.278560195237</v>
      </c>
      <c r="H60" s="607">
        <v>0.34799999999999998</v>
      </c>
      <c r="I60" s="604">
        <v>0.39906000000000003</v>
      </c>
      <c r="J60" s="605">
        <v>-0.87950019523699996</v>
      </c>
      <c r="K60" s="608">
        <v>0.15605835434500001</v>
      </c>
    </row>
    <row r="61" spans="1:11" ht="14.4" customHeight="1" thickBot="1" x14ac:dyDescent="0.35">
      <c r="A61" s="626" t="s">
        <v>392</v>
      </c>
      <c r="B61" s="604">
        <v>6.284610222295</v>
      </c>
      <c r="C61" s="604">
        <v>17.262</v>
      </c>
      <c r="D61" s="605">
        <v>10.977389777703999</v>
      </c>
      <c r="E61" s="606">
        <v>2.7467097225470001</v>
      </c>
      <c r="F61" s="604">
        <v>13.983117625261</v>
      </c>
      <c r="G61" s="605">
        <v>6.9915588126300001</v>
      </c>
      <c r="H61" s="607">
        <v>4.9406564584124654E-324</v>
      </c>
      <c r="I61" s="604">
        <v>2.9643938750474793E-323</v>
      </c>
      <c r="J61" s="605">
        <v>-6.9915588126300001</v>
      </c>
      <c r="K61" s="608">
        <v>0</v>
      </c>
    </row>
    <row r="62" spans="1:11" ht="14.4" customHeight="1" thickBot="1" x14ac:dyDescent="0.35">
      <c r="A62" s="626" t="s">
        <v>393</v>
      </c>
      <c r="B62" s="604">
        <v>119.586102506036</v>
      </c>
      <c r="C62" s="604">
        <v>318.36995999999999</v>
      </c>
      <c r="D62" s="605">
        <v>198.78385749396401</v>
      </c>
      <c r="E62" s="606">
        <v>2.6622655419669998</v>
      </c>
      <c r="F62" s="604">
        <v>212.222884022313</v>
      </c>
      <c r="G62" s="605">
        <v>106.111442011156</v>
      </c>
      <c r="H62" s="607">
        <v>8.5586000000000002</v>
      </c>
      <c r="I62" s="604">
        <v>136.52306999999999</v>
      </c>
      <c r="J62" s="605">
        <v>30.411627988843001</v>
      </c>
      <c r="K62" s="608">
        <v>0.64330041799600002</v>
      </c>
    </row>
    <row r="63" spans="1:11" ht="14.4" customHeight="1" thickBot="1" x14ac:dyDescent="0.35">
      <c r="A63" s="626" t="s">
        <v>394</v>
      </c>
      <c r="B63" s="604">
        <v>0</v>
      </c>
      <c r="C63" s="604">
        <v>4.9406564584124654E-324</v>
      </c>
      <c r="D63" s="605">
        <v>4.9406564584124654E-324</v>
      </c>
      <c r="E63" s="614" t="s">
        <v>334</v>
      </c>
      <c r="F63" s="604">
        <v>4.9406564584124654E-324</v>
      </c>
      <c r="G63" s="605">
        <v>0</v>
      </c>
      <c r="H63" s="607">
        <v>2.8010000000000002</v>
      </c>
      <c r="I63" s="604">
        <v>5.1531500000000001</v>
      </c>
      <c r="J63" s="605">
        <v>5.1531500000000001</v>
      </c>
      <c r="K63" s="615" t="s">
        <v>340</v>
      </c>
    </row>
    <row r="64" spans="1:11" ht="14.4" customHeight="1" thickBot="1" x14ac:dyDescent="0.35">
      <c r="A64" s="626" t="s">
        <v>395</v>
      </c>
      <c r="B64" s="604">
        <v>28.574521055338</v>
      </c>
      <c r="C64" s="604">
        <v>10.510730000000001</v>
      </c>
      <c r="D64" s="605">
        <v>-18.063791055338001</v>
      </c>
      <c r="E64" s="606">
        <v>0.367835736586</v>
      </c>
      <c r="F64" s="604">
        <v>18.155783755600002</v>
      </c>
      <c r="G64" s="605">
        <v>9.0778918778000008</v>
      </c>
      <c r="H64" s="607">
        <v>0.69233</v>
      </c>
      <c r="I64" s="604">
        <v>2.5224199999999999</v>
      </c>
      <c r="J64" s="605">
        <v>-6.5554718777999996</v>
      </c>
      <c r="K64" s="608">
        <v>0.138932035871</v>
      </c>
    </row>
    <row r="65" spans="1:11" ht="14.4" customHeight="1" thickBot="1" x14ac:dyDescent="0.35">
      <c r="A65" s="625" t="s">
        <v>396</v>
      </c>
      <c r="B65" s="609">
        <v>306.65847287281298</v>
      </c>
      <c r="C65" s="609">
        <v>286.9502</v>
      </c>
      <c r="D65" s="610">
        <v>-19.708272872813001</v>
      </c>
      <c r="E65" s="616">
        <v>0.93573217564</v>
      </c>
      <c r="F65" s="609">
        <v>275.99570655732902</v>
      </c>
      <c r="G65" s="610">
        <v>137.99785327866499</v>
      </c>
      <c r="H65" s="612">
        <v>31.289729999999999</v>
      </c>
      <c r="I65" s="609">
        <v>143.17934</v>
      </c>
      <c r="J65" s="610">
        <v>5.1814867213350002</v>
      </c>
      <c r="K65" s="617">
        <v>0.51877379465700002</v>
      </c>
    </row>
    <row r="66" spans="1:11" ht="14.4" customHeight="1" thickBot="1" x14ac:dyDescent="0.35">
      <c r="A66" s="626" t="s">
        <v>397</v>
      </c>
      <c r="B66" s="604">
        <v>71.944949885670994</v>
      </c>
      <c r="C66" s="604">
        <v>67.004090000000005</v>
      </c>
      <c r="D66" s="605">
        <v>-4.9408598856710002</v>
      </c>
      <c r="E66" s="606">
        <v>0.93132443773200002</v>
      </c>
      <c r="F66" s="604">
        <v>59.016007621397002</v>
      </c>
      <c r="G66" s="605">
        <v>29.508003810699002</v>
      </c>
      <c r="H66" s="607">
        <v>8.8686100000000003</v>
      </c>
      <c r="I66" s="604">
        <v>43.181280000000001</v>
      </c>
      <c r="J66" s="605">
        <v>13.673276189300999</v>
      </c>
      <c r="K66" s="608">
        <v>0.73168758342600004</v>
      </c>
    </row>
    <row r="67" spans="1:11" ht="14.4" customHeight="1" thickBot="1" x14ac:dyDescent="0.35">
      <c r="A67" s="626" t="s">
        <v>398</v>
      </c>
      <c r="B67" s="604">
        <v>9.3490315603420004</v>
      </c>
      <c r="C67" s="604">
        <v>2.9453299999999998</v>
      </c>
      <c r="D67" s="605">
        <v>-6.4037015603420002</v>
      </c>
      <c r="E67" s="606">
        <v>0.31504118699200001</v>
      </c>
      <c r="F67" s="604">
        <v>0</v>
      </c>
      <c r="G67" s="605">
        <v>0</v>
      </c>
      <c r="H67" s="607">
        <v>4.9406564584124654E-324</v>
      </c>
      <c r="I67" s="604">
        <v>2.8707699999999998</v>
      </c>
      <c r="J67" s="605">
        <v>2.8707699999999998</v>
      </c>
      <c r="K67" s="615" t="s">
        <v>334</v>
      </c>
    </row>
    <row r="68" spans="1:11" ht="14.4" customHeight="1" thickBot="1" x14ac:dyDescent="0.35">
      <c r="A68" s="626" t="s">
        <v>399</v>
      </c>
      <c r="B68" s="604">
        <v>215.12067680727199</v>
      </c>
      <c r="C68" s="604">
        <v>217.00077999999999</v>
      </c>
      <c r="D68" s="605">
        <v>1.8801031927280001</v>
      </c>
      <c r="E68" s="606">
        <v>1.008739760494</v>
      </c>
      <c r="F68" s="604">
        <v>0</v>
      </c>
      <c r="G68" s="605">
        <v>0</v>
      </c>
      <c r="H68" s="607">
        <v>0</v>
      </c>
      <c r="I68" s="604">
        <v>2.4703282292062327E-323</v>
      </c>
      <c r="J68" s="605">
        <v>2.4703282292062327E-323</v>
      </c>
      <c r="K68" s="615" t="s">
        <v>334</v>
      </c>
    </row>
    <row r="69" spans="1:11" ht="14.4" customHeight="1" thickBot="1" x14ac:dyDescent="0.35">
      <c r="A69" s="626" t="s">
        <v>400</v>
      </c>
      <c r="B69" s="604">
        <v>4.9406564584124654E-324</v>
      </c>
      <c r="C69" s="604">
        <v>4.9406564584124654E-324</v>
      </c>
      <c r="D69" s="605">
        <v>0</v>
      </c>
      <c r="E69" s="606">
        <v>1</v>
      </c>
      <c r="F69" s="604">
        <v>13.001250522745</v>
      </c>
      <c r="G69" s="605">
        <v>6.5006252613719999</v>
      </c>
      <c r="H69" s="607">
        <v>0.75578000000000001</v>
      </c>
      <c r="I69" s="604">
        <v>6.54793</v>
      </c>
      <c r="J69" s="605">
        <v>4.7304738626999999E-2</v>
      </c>
      <c r="K69" s="608">
        <v>0.50363847604800005</v>
      </c>
    </row>
    <row r="70" spans="1:11" ht="14.4" customHeight="1" thickBot="1" x14ac:dyDescent="0.35">
      <c r="A70" s="626" t="s">
        <v>401</v>
      </c>
      <c r="B70" s="604">
        <v>4.9406564584124654E-324</v>
      </c>
      <c r="C70" s="604">
        <v>4.9406564584124654E-324</v>
      </c>
      <c r="D70" s="605">
        <v>0</v>
      </c>
      <c r="E70" s="606">
        <v>1</v>
      </c>
      <c r="F70" s="604">
        <v>52.998970874442001</v>
      </c>
      <c r="G70" s="605">
        <v>26.499485437221001</v>
      </c>
      <c r="H70" s="607">
        <v>8.7451500000000006</v>
      </c>
      <c r="I70" s="604">
        <v>23.759889999999999</v>
      </c>
      <c r="J70" s="605">
        <v>-2.7395954372209999</v>
      </c>
      <c r="K70" s="608">
        <v>0.44830851633399998</v>
      </c>
    </row>
    <row r="71" spans="1:11" ht="14.4" customHeight="1" thickBot="1" x14ac:dyDescent="0.35">
      <c r="A71" s="626" t="s">
        <v>402</v>
      </c>
      <c r="B71" s="604">
        <v>4.9406564584124654E-324</v>
      </c>
      <c r="C71" s="604">
        <v>4.9406564584124654E-324</v>
      </c>
      <c r="D71" s="605">
        <v>0</v>
      </c>
      <c r="E71" s="606">
        <v>1</v>
      </c>
      <c r="F71" s="604">
        <v>150.97947753874399</v>
      </c>
      <c r="G71" s="605">
        <v>75.489738769371002</v>
      </c>
      <c r="H71" s="607">
        <v>12.92019</v>
      </c>
      <c r="I71" s="604">
        <v>66.819469999999995</v>
      </c>
      <c r="J71" s="605">
        <v>-8.6702687693710008</v>
      </c>
      <c r="K71" s="608">
        <v>0.44257319663099998</v>
      </c>
    </row>
    <row r="72" spans="1:11" ht="14.4" customHeight="1" thickBot="1" x14ac:dyDescent="0.35">
      <c r="A72" s="625" t="s">
        <v>403</v>
      </c>
      <c r="B72" s="609">
        <v>0</v>
      </c>
      <c r="C72" s="609">
        <v>59.234169999999999</v>
      </c>
      <c r="D72" s="610">
        <v>59.234169999999999</v>
      </c>
      <c r="E72" s="611" t="s">
        <v>334</v>
      </c>
      <c r="F72" s="609">
        <v>0</v>
      </c>
      <c r="G72" s="610">
        <v>0</v>
      </c>
      <c r="H72" s="612">
        <v>4.9406564584124654E-324</v>
      </c>
      <c r="I72" s="609">
        <v>44.622999999999998</v>
      </c>
      <c r="J72" s="610">
        <v>44.622999999999998</v>
      </c>
      <c r="K72" s="613" t="s">
        <v>334</v>
      </c>
    </row>
    <row r="73" spans="1:11" ht="14.4" customHeight="1" thickBot="1" x14ac:dyDescent="0.35">
      <c r="A73" s="626" t="s">
        <v>404</v>
      </c>
      <c r="B73" s="604">
        <v>0</v>
      </c>
      <c r="C73" s="604">
        <v>6.1319999999999997</v>
      </c>
      <c r="D73" s="605">
        <v>6.1319999999999997</v>
      </c>
      <c r="E73" s="614" t="s">
        <v>334</v>
      </c>
      <c r="F73" s="604">
        <v>0</v>
      </c>
      <c r="G73" s="605">
        <v>0</v>
      </c>
      <c r="H73" s="607">
        <v>4.9406564584124654E-324</v>
      </c>
      <c r="I73" s="604">
        <v>2.9643938750474793E-323</v>
      </c>
      <c r="J73" s="605">
        <v>2.9643938750474793E-323</v>
      </c>
      <c r="K73" s="615" t="s">
        <v>334</v>
      </c>
    </row>
    <row r="74" spans="1:11" ht="14.4" customHeight="1" thickBot="1" x14ac:dyDescent="0.35">
      <c r="A74" s="626" t="s">
        <v>405</v>
      </c>
      <c r="B74" s="604">
        <v>0</v>
      </c>
      <c r="C74" s="604">
        <v>53.102170000000001</v>
      </c>
      <c r="D74" s="605">
        <v>53.102170000000001</v>
      </c>
      <c r="E74" s="614" t="s">
        <v>334</v>
      </c>
      <c r="F74" s="604">
        <v>0</v>
      </c>
      <c r="G74" s="605">
        <v>0</v>
      </c>
      <c r="H74" s="607">
        <v>4.9406564584124654E-324</v>
      </c>
      <c r="I74" s="604">
        <v>44.622999999999998</v>
      </c>
      <c r="J74" s="605">
        <v>44.622999999999998</v>
      </c>
      <c r="K74" s="615" t="s">
        <v>334</v>
      </c>
    </row>
    <row r="75" spans="1:11" ht="14.4" customHeight="1" thickBot="1" x14ac:dyDescent="0.35">
      <c r="A75" s="624" t="s">
        <v>42</v>
      </c>
      <c r="B75" s="604">
        <v>5770.8277524219102</v>
      </c>
      <c r="C75" s="604">
        <v>5608.4854400000004</v>
      </c>
      <c r="D75" s="605">
        <v>-162.34231242190799</v>
      </c>
      <c r="E75" s="606">
        <v>0.97186845295199997</v>
      </c>
      <c r="F75" s="604">
        <v>5386.5543955544199</v>
      </c>
      <c r="G75" s="605">
        <v>2693.2771977772099</v>
      </c>
      <c r="H75" s="607">
        <v>280.76400000000001</v>
      </c>
      <c r="I75" s="604">
        <v>2580.1970000000001</v>
      </c>
      <c r="J75" s="605">
        <v>-113.08019777720401</v>
      </c>
      <c r="K75" s="608">
        <v>0.47900695148</v>
      </c>
    </row>
    <row r="76" spans="1:11" ht="14.4" customHeight="1" thickBot="1" x14ac:dyDescent="0.35">
      <c r="A76" s="625" t="s">
        <v>406</v>
      </c>
      <c r="B76" s="609">
        <v>5770.8277524219102</v>
      </c>
      <c r="C76" s="609">
        <v>5608.4854400000004</v>
      </c>
      <c r="D76" s="610">
        <v>-162.34231242190799</v>
      </c>
      <c r="E76" s="616">
        <v>0.97186845295199997</v>
      </c>
      <c r="F76" s="609">
        <v>5386.5543955544199</v>
      </c>
      <c r="G76" s="610">
        <v>2693.2771977772099</v>
      </c>
      <c r="H76" s="612">
        <v>280.76400000000001</v>
      </c>
      <c r="I76" s="609">
        <v>2580.1970000000001</v>
      </c>
      <c r="J76" s="610">
        <v>-113.08019777720401</v>
      </c>
      <c r="K76" s="617">
        <v>0.47900695148</v>
      </c>
    </row>
    <row r="77" spans="1:11" ht="14.4" customHeight="1" thickBot="1" x14ac:dyDescent="0.35">
      <c r="A77" s="626" t="s">
        <v>407</v>
      </c>
      <c r="B77" s="604">
        <v>1769.3493707079999</v>
      </c>
      <c r="C77" s="604">
        <v>1788.951</v>
      </c>
      <c r="D77" s="605">
        <v>19.601629291999998</v>
      </c>
      <c r="E77" s="606">
        <v>1.0110784391230001</v>
      </c>
      <c r="F77" s="604">
        <v>1664.33842073594</v>
      </c>
      <c r="G77" s="605">
        <v>832.16921036796805</v>
      </c>
      <c r="H77" s="607">
        <v>134.36099999999999</v>
      </c>
      <c r="I77" s="604">
        <v>697.953000000001</v>
      </c>
      <c r="J77" s="605">
        <v>-134.21621036796799</v>
      </c>
      <c r="K77" s="608">
        <v>0.419357620604</v>
      </c>
    </row>
    <row r="78" spans="1:11" ht="14.4" customHeight="1" thickBot="1" x14ac:dyDescent="0.35">
      <c r="A78" s="626" t="s">
        <v>408</v>
      </c>
      <c r="B78" s="604">
        <v>590.02535816754198</v>
      </c>
      <c r="C78" s="604">
        <v>572.76300000000003</v>
      </c>
      <c r="D78" s="605">
        <v>-17.262358167540999</v>
      </c>
      <c r="E78" s="606">
        <v>0.97074302327999995</v>
      </c>
      <c r="F78" s="604">
        <v>559.00378661324896</v>
      </c>
      <c r="G78" s="605">
        <v>279.50189330662499</v>
      </c>
      <c r="H78" s="607">
        <v>41.341000000000001</v>
      </c>
      <c r="I78" s="604">
        <v>263.387</v>
      </c>
      <c r="J78" s="605">
        <v>-16.114893306624001</v>
      </c>
      <c r="K78" s="608">
        <v>0.47117212138300002</v>
      </c>
    </row>
    <row r="79" spans="1:11" ht="14.4" customHeight="1" thickBot="1" x14ac:dyDescent="0.35">
      <c r="A79" s="626" t="s">
        <v>409</v>
      </c>
      <c r="B79" s="604">
        <v>3400.26014946128</v>
      </c>
      <c r="C79" s="604">
        <v>3234.3760000000002</v>
      </c>
      <c r="D79" s="605">
        <v>-165.88414946127699</v>
      </c>
      <c r="E79" s="606">
        <v>0.95121427709299999</v>
      </c>
      <c r="F79" s="604">
        <v>3148.4125705419801</v>
      </c>
      <c r="G79" s="605">
        <v>1574.2062852709901</v>
      </c>
      <c r="H79" s="607">
        <v>104.66200000000001</v>
      </c>
      <c r="I79" s="604">
        <v>1616.4570000000001</v>
      </c>
      <c r="J79" s="605">
        <v>42.250714729012003</v>
      </c>
      <c r="K79" s="608">
        <v>0.51341968810700001</v>
      </c>
    </row>
    <row r="80" spans="1:11" ht="14.4" customHeight="1" thickBot="1" x14ac:dyDescent="0.35">
      <c r="A80" s="626" t="s">
        <v>410</v>
      </c>
      <c r="B80" s="604">
        <v>11.192874085089001</v>
      </c>
      <c r="C80" s="604">
        <v>12.395440000000001</v>
      </c>
      <c r="D80" s="605">
        <v>1.2025659149100001</v>
      </c>
      <c r="E80" s="606">
        <v>1.107440314772</v>
      </c>
      <c r="F80" s="604">
        <v>14.79961766325</v>
      </c>
      <c r="G80" s="605">
        <v>7.3998088316250001</v>
      </c>
      <c r="H80" s="607">
        <v>0.4</v>
      </c>
      <c r="I80" s="604">
        <v>2.4</v>
      </c>
      <c r="J80" s="605">
        <v>-4.9998088316249998</v>
      </c>
      <c r="K80" s="608">
        <v>0.16216635149700001</v>
      </c>
    </row>
    <row r="81" spans="1:11" ht="14.4" customHeight="1" thickBot="1" x14ac:dyDescent="0.35">
      <c r="A81" s="627" t="s">
        <v>411</v>
      </c>
      <c r="B81" s="609">
        <v>6573.9743004806196</v>
      </c>
      <c r="C81" s="609">
        <v>6369.48909</v>
      </c>
      <c r="D81" s="610">
        <v>-204.48521048061701</v>
      </c>
      <c r="E81" s="616">
        <v>0.96889473534000004</v>
      </c>
      <c r="F81" s="609">
        <v>6091.3303124725198</v>
      </c>
      <c r="G81" s="610">
        <v>3045.6651562362599</v>
      </c>
      <c r="H81" s="612">
        <v>699.19304999999997</v>
      </c>
      <c r="I81" s="609">
        <v>2918.9694199999999</v>
      </c>
      <c r="J81" s="610">
        <v>-126.695736236258</v>
      </c>
      <c r="K81" s="617">
        <v>0.47920064587900002</v>
      </c>
    </row>
    <row r="82" spans="1:11" ht="14.4" customHeight="1" thickBot="1" x14ac:dyDescent="0.35">
      <c r="A82" s="624" t="s">
        <v>45</v>
      </c>
      <c r="B82" s="604">
        <v>2086.0671819925201</v>
      </c>
      <c r="C82" s="604">
        <v>1448.1218200000001</v>
      </c>
      <c r="D82" s="605">
        <v>-637.94536199251604</v>
      </c>
      <c r="E82" s="606">
        <v>0.69418752785100002</v>
      </c>
      <c r="F82" s="604">
        <v>1619.0738260774301</v>
      </c>
      <c r="G82" s="605">
        <v>809.53691303871506</v>
      </c>
      <c r="H82" s="607">
        <v>66.497349999999997</v>
      </c>
      <c r="I82" s="604">
        <v>578.52471000000003</v>
      </c>
      <c r="J82" s="605">
        <v>-231.012203038715</v>
      </c>
      <c r="K82" s="608">
        <v>0.35731830178500001</v>
      </c>
    </row>
    <row r="83" spans="1:11" ht="14.4" customHeight="1" thickBot="1" x14ac:dyDescent="0.35">
      <c r="A83" s="625" t="s">
        <v>412</v>
      </c>
      <c r="B83" s="609">
        <v>719.99999999995998</v>
      </c>
      <c r="C83" s="609">
        <v>400.23993000000002</v>
      </c>
      <c r="D83" s="610">
        <v>-319.76006999996002</v>
      </c>
      <c r="E83" s="616">
        <v>0.55588879166600003</v>
      </c>
      <c r="F83" s="609">
        <v>0</v>
      </c>
      <c r="G83" s="610">
        <v>0</v>
      </c>
      <c r="H83" s="612">
        <v>4.9406564584124654E-324</v>
      </c>
      <c r="I83" s="609">
        <v>2.9643938750474793E-323</v>
      </c>
      <c r="J83" s="610">
        <v>2.9643938750474793E-323</v>
      </c>
      <c r="K83" s="613" t="s">
        <v>334</v>
      </c>
    </row>
    <row r="84" spans="1:11" ht="14.4" customHeight="1" thickBot="1" x14ac:dyDescent="0.35">
      <c r="A84" s="626" t="s">
        <v>413</v>
      </c>
      <c r="B84" s="604">
        <v>719.99999999995998</v>
      </c>
      <c r="C84" s="604">
        <v>400.23993000000002</v>
      </c>
      <c r="D84" s="605">
        <v>-319.76006999996002</v>
      </c>
      <c r="E84" s="606">
        <v>0.55588879166600003</v>
      </c>
      <c r="F84" s="604">
        <v>0</v>
      </c>
      <c r="G84" s="605">
        <v>0</v>
      </c>
      <c r="H84" s="607">
        <v>4.9406564584124654E-324</v>
      </c>
      <c r="I84" s="604">
        <v>2.9643938750474793E-323</v>
      </c>
      <c r="J84" s="605">
        <v>2.9643938750474793E-323</v>
      </c>
      <c r="K84" s="615" t="s">
        <v>334</v>
      </c>
    </row>
    <row r="85" spans="1:11" ht="14.4" customHeight="1" thickBot="1" x14ac:dyDescent="0.35">
      <c r="A85" s="628" t="s">
        <v>414</v>
      </c>
      <c r="B85" s="604">
        <v>1366.0671819925601</v>
      </c>
      <c r="C85" s="604">
        <v>1018.15703</v>
      </c>
      <c r="D85" s="605">
        <v>-347.910151992556</v>
      </c>
      <c r="E85" s="606">
        <v>0.74531988135000005</v>
      </c>
      <c r="F85" s="604">
        <v>1619.0738260774301</v>
      </c>
      <c r="G85" s="605">
        <v>809.53691303871506</v>
      </c>
      <c r="H85" s="607">
        <v>66.497349999999997</v>
      </c>
      <c r="I85" s="604">
        <v>578.52471000000003</v>
      </c>
      <c r="J85" s="605">
        <v>-231.012203038715</v>
      </c>
      <c r="K85" s="608">
        <v>0.35731830178500001</v>
      </c>
    </row>
    <row r="86" spans="1:11" ht="14.4" customHeight="1" thickBot="1" x14ac:dyDescent="0.35">
      <c r="A86" s="626" t="s">
        <v>415</v>
      </c>
      <c r="B86" s="604">
        <v>294.30511749348699</v>
      </c>
      <c r="C86" s="604">
        <v>350.944330000001</v>
      </c>
      <c r="D86" s="605">
        <v>56.639212506513999</v>
      </c>
      <c r="E86" s="606">
        <v>1.192450654575</v>
      </c>
      <c r="F86" s="604">
        <v>323.619755952795</v>
      </c>
      <c r="G86" s="605">
        <v>161.80987797639699</v>
      </c>
      <c r="H86" s="607">
        <v>37.964350000000003</v>
      </c>
      <c r="I86" s="604">
        <v>266.37139999999999</v>
      </c>
      <c r="J86" s="605">
        <v>104.561522023603</v>
      </c>
      <c r="K86" s="608">
        <v>0.82309993472300003</v>
      </c>
    </row>
    <row r="87" spans="1:11" ht="14.4" customHeight="1" thickBot="1" x14ac:dyDescent="0.35">
      <c r="A87" s="626" t="s">
        <v>416</v>
      </c>
      <c r="B87" s="604">
        <v>139.04362052560501</v>
      </c>
      <c r="C87" s="604">
        <v>105.38524</v>
      </c>
      <c r="D87" s="605">
        <v>-33.658380525604002</v>
      </c>
      <c r="E87" s="606">
        <v>0.75792934333499995</v>
      </c>
      <c r="F87" s="604">
        <v>137.03188586355299</v>
      </c>
      <c r="G87" s="605">
        <v>68.515942931775996</v>
      </c>
      <c r="H87" s="607">
        <v>5.8902700000000001</v>
      </c>
      <c r="I87" s="604">
        <v>116.85377</v>
      </c>
      <c r="J87" s="605">
        <v>48.337827068223</v>
      </c>
      <c r="K87" s="608">
        <v>0.85274875452200005</v>
      </c>
    </row>
    <row r="88" spans="1:11" ht="14.4" customHeight="1" thickBot="1" x14ac:dyDescent="0.35">
      <c r="A88" s="626" t="s">
        <v>417</v>
      </c>
      <c r="B88" s="604">
        <v>490.960405302825</v>
      </c>
      <c r="C88" s="604">
        <v>308.80732999999998</v>
      </c>
      <c r="D88" s="605">
        <v>-182.15307530282499</v>
      </c>
      <c r="E88" s="606">
        <v>0.62898622101599999</v>
      </c>
      <c r="F88" s="604">
        <v>894.99848896843196</v>
      </c>
      <c r="G88" s="605">
        <v>447.49924448421598</v>
      </c>
      <c r="H88" s="607">
        <v>7.0551500000000003</v>
      </c>
      <c r="I88" s="604">
        <v>74.617230000000006</v>
      </c>
      <c r="J88" s="605">
        <v>-372.88201448421597</v>
      </c>
      <c r="K88" s="608">
        <v>8.3371347459999995E-2</v>
      </c>
    </row>
    <row r="89" spans="1:11" ht="14.4" customHeight="1" thickBot="1" x14ac:dyDescent="0.35">
      <c r="A89" s="626" t="s">
        <v>418</v>
      </c>
      <c r="B89" s="604">
        <v>434.967914580105</v>
      </c>
      <c r="C89" s="604">
        <v>253.02012999999999</v>
      </c>
      <c r="D89" s="605">
        <v>-181.94778458010501</v>
      </c>
      <c r="E89" s="606">
        <v>0.58169837709500005</v>
      </c>
      <c r="F89" s="604">
        <v>263.42369529265102</v>
      </c>
      <c r="G89" s="605">
        <v>131.711847646325</v>
      </c>
      <c r="H89" s="607">
        <v>15.587580000000001</v>
      </c>
      <c r="I89" s="604">
        <v>120.68231</v>
      </c>
      <c r="J89" s="605">
        <v>-11.029537646325</v>
      </c>
      <c r="K89" s="608">
        <v>0.45813004735899998</v>
      </c>
    </row>
    <row r="90" spans="1:11" ht="14.4" customHeight="1" thickBot="1" x14ac:dyDescent="0.35">
      <c r="A90" s="625" t="s">
        <v>419</v>
      </c>
      <c r="B90" s="609">
        <v>4.9406564584124654E-324</v>
      </c>
      <c r="C90" s="609">
        <v>29.72486</v>
      </c>
      <c r="D90" s="610">
        <v>29.72486</v>
      </c>
      <c r="E90" s="611" t="s">
        <v>340</v>
      </c>
      <c r="F90" s="609">
        <v>0</v>
      </c>
      <c r="G90" s="610">
        <v>0</v>
      </c>
      <c r="H90" s="612">
        <v>4.9406564584124654E-324</v>
      </c>
      <c r="I90" s="609">
        <v>2.9643938750474793E-323</v>
      </c>
      <c r="J90" s="610">
        <v>2.9643938750474793E-323</v>
      </c>
      <c r="K90" s="613" t="s">
        <v>334</v>
      </c>
    </row>
    <row r="91" spans="1:11" ht="14.4" customHeight="1" thickBot="1" x14ac:dyDescent="0.35">
      <c r="A91" s="626" t="s">
        <v>420</v>
      </c>
      <c r="B91" s="604">
        <v>4.9406564584124654E-324</v>
      </c>
      <c r="C91" s="604">
        <v>29.72486</v>
      </c>
      <c r="D91" s="605">
        <v>29.72486</v>
      </c>
      <c r="E91" s="614" t="s">
        <v>340</v>
      </c>
      <c r="F91" s="604">
        <v>0</v>
      </c>
      <c r="G91" s="605">
        <v>0</v>
      </c>
      <c r="H91" s="607">
        <v>4.9406564584124654E-324</v>
      </c>
      <c r="I91" s="604">
        <v>2.9643938750474793E-323</v>
      </c>
      <c r="J91" s="605">
        <v>2.9643938750474793E-323</v>
      </c>
      <c r="K91" s="615" t="s">
        <v>334</v>
      </c>
    </row>
    <row r="92" spans="1:11" ht="14.4" customHeight="1" thickBot="1" x14ac:dyDescent="0.35">
      <c r="A92" s="629" t="s">
        <v>46</v>
      </c>
      <c r="B92" s="609">
        <v>0</v>
      </c>
      <c r="C92" s="609">
        <v>180.92400000000001</v>
      </c>
      <c r="D92" s="610">
        <v>180.92400000000001</v>
      </c>
      <c r="E92" s="611" t="s">
        <v>334</v>
      </c>
      <c r="F92" s="609">
        <v>0</v>
      </c>
      <c r="G92" s="610">
        <v>0</v>
      </c>
      <c r="H92" s="612">
        <v>8.6029999999999998</v>
      </c>
      <c r="I92" s="609">
        <v>60.389000000000003</v>
      </c>
      <c r="J92" s="610">
        <v>60.389000000000003</v>
      </c>
      <c r="K92" s="613" t="s">
        <v>334</v>
      </c>
    </row>
    <row r="93" spans="1:11" ht="14.4" customHeight="1" thickBot="1" x14ac:dyDescent="0.35">
      <c r="A93" s="625" t="s">
        <v>421</v>
      </c>
      <c r="B93" s="609">
        <v>0</v>
      </c>
      <c r="C93" s="609">
        <v>156.471</v>
      </c>
      <c r="D93" s="610">
        <v>156.471</v>
      </c>
      <c r="E93" s="611" t="s">
        <v>334</v>
      </c>
      <c r="F93" s="609">
        <v>0</v>
      </c>
      <c r="G93" s="610">
        <v>0</v>
      </c>
      <c r="H93" s="612">
        <v>8.06</v>
      </c>
      <c r="I93" s="609">
        <v>59.845999999999997</v>
      </c>
      <c r="J93" s="610">
        <v>59.845999999999997</v>
      </c>
      <c r="K93" s="613" t="s">
        <v>334</v>
      </c>
    </row>
    <row r="94" spans="1:11" ht="14.4" customHeight="1" thickBot="1" x14ac:dyDescent="0.35">
      <c r="A94" s="626" t="s">
        <v>422</v>
      </c>
      <c r="B94" s="604">
        <v>0</v>
      </c>
      <c r="C94" s="604">
        <v>134.446</v>
      </c>
      <c r="D94" s="605">
        <v>134.446</v>
      </c>
      <c r="E94" s="614" t="s">
        <v>334</v>
      </c>
      <c r="F94" s="604">
        <v>0</v>
      </c>
      <c r="G94" s="605">
        <v>0</v>
      </c>
      <c r="H94" s="607">
        <v>7.5469999999999997</v>
      </c>
      <c r="I94" s="604">
        <v>48.747999999999998</v>
      </c>
      <c r="J94" s="605">
        <v>48.747999999999998</v>
      </c>
      <c r="K94" s="615" t="s">
        <v>334</v>
      </c>
    </row>
    <row r="95" spans="1:11" ht="14.4" customHeight="1" thickBot="1" x14ac:dyDescent="0.35">
      <c r="A95" s="626" t="s">
        <v>423</v>
      </c>
      <c r="B95" s="604">
        <v>0</v>
      </c>
      <c r="C95" s="604">
        <v>22.024999999999999</v>
      </c>
      <c r="D95" s="605">
        <v>22.024999999999999</v>
      </c>
      <c r="E95" s="614" t="s">
        <v>334</v>
      </c>
      <c r="F95" s="604">
        <v>0</v>
      </c>
      <c r="G95" s="605">
        <v>0</v>
      </c>
      <c r="H95" s="607">
        <v>0.51300000000000001</v>
      </c>
      <c r="I95" s="604">
        <v>11.098000000000001</v>
      </c>
      <c r="J95" s="605">
        <v>11.098000000000001</v>
      </c>
      <c r="K95" s="615" t="s">
        <v>334</v>
      </c>
    </row>
    <row r="96" spans="1:11" ht="14.4" customHeight="1" thickBot="1" x14ac:dyDescent="0.35">
      <c r="A96" s="625" t="s">
        <v>424</v>
      </c>
      <c r="B96" s="609">
        <v>0</v>
      </c>
      <c r="C96" s="609">
        <v>24.452999999999999</v>
      </c>
      <c r="D96" s="610">
        <v>24.452999999999999</v>
      </c>
      <c r="E96" s="611" t="s">
        <v>334</v>
      </c>
      <c r="F96" s="609">
        <v>0</v>
      </c>
      <c r="G96" s="610">
        <v>0</v>
      </c>
      <c r="H96" s="612">
        <v>0.54300000000000004</v>
      </c>
      <c r="I96" s="609">
        <v>0.54300000000000004</v>
      </c>
      <c r="J96" s="610">
        <v>0.54300000000000004</v>
      </c>
      <c r="K96" s="613" t="s">
        <v>334</v>
      </c>
    </row>
    <row r="97" spans="1:11" ht="14.4" customHeight="1" thickBot="1" x14ac:dyDescent="0.35">
      <c r="A97" s="626" t="s">
        <v>425</v>
      </c>
      <c r="B97" s="604">
        <v>0</v>
      </c>
      <c r="C97" s="604">
        <v>24.452999999999999</v>
      </c>
      <c r="D97" s="605">
        <v>24.452999999999999</v>
      </c>
      <c r="E97" s="614" t="s">
        <v>334</v>
      </c>
      <c r="F97" s="604">
        <v>0</v>
      </c>
      <c r="G97" s="605">
        <v>0</v>
      </c>
      <c r="H97" s="607">
        <v>0.54300000000000004</v>
      </c>
      <c r="I97" s="604">
        <v>0.54300000000000004</v>
      </c>
      <c r="J97" s="605">
        <v>0.54300000000000004</v>
      </c>
      <c r="K97" s="615" t="s">
        <v>334</v>
      </c>
    </row>
    <row r="98" spans="1:11" ht="14.4" customHeight="1" thickBot="1" x14ac:dyDescent="0.35">
      <c r="A98" s="624" t="s">
        <v>47</v>
      </c>
      <c r="B98" s="604">
        <v>4487.9071184881004</v>
      </c>
      <c r="C98" s="604">
        <v>4740.4432699999998</v>
      </c>
      <c r="D98" s="605">
        <v>252.536151511898</v>
      </c>
      <c r="E98" s="606">
        <v>1.056270360514</v>
      </c>
      <c r="F98" s="604">
        <v>4472.2564863950902</v>
      </c>
      <c r="G98" s="605">
        <v>2236.1282431975401</v>
      </c>
      <c r="H98" s="607">
        <v>624.09270000000004</v>
      </c>
      <c r="I98" s="604">
        <v>2280.0557100000001</v>
      </c>
      <c r="J98" s="605">
        <v>43.927466802456998</v>
      </c>
      <c r="K98" s="608">
        <v>0.50982221545999995</v>
      </c>
    </row>
    <row r="99" spans="1:11" ht="14.4" customHeight="1" thickBot="1" x14ac:dyDescent="0.35">
      <c r="A99" s="625" t="s">
        <v>426</v>
      </c>
      <c r="B99" s="609">
        <v>10.717039169767</v>
      </c>
      <c r="C99" s="609">
        <v>12.70617</v>
      </c>
      <c r="D99" s="610">
        <v>1.989130830233</v>
      </c>
      <c r="E99" s="616">
        <v>1.1856045124700001</v>
      </c>
      <c r="F99" s="609">
        <v>2.5229067273979999</v>
      </c>
      <c r="G99" s="610">
        <v>1.261453363699</v>
      </c>
      <c r="H99" s="612">
        <v>0.10399</v>
      </c>
      <c r="I99" s="609">
        <v>15.63884</v>
      </c>
      <c r="J99" s="610">
        <v>14.377386636300001</v>
      </c>
      <c r="K99" s="617">
        <v>6.1987388713830001</v>
      </c>
    </row>
    <row r="100" spans="1:11" ht="14.4" customHeight="1" thickBot="1" x14ac:dyDescent="0.35">
      <c r="A100" s="626" t="s">
        <v>427</v>
      </c>
      <c r="B100" s="604">
        <v>10.717039169767</v>
      </c>
      <c r="C100" s="604">
        <v>12.70617</v>
      </c>
      <c r="D100" s="605">
        <v>1.989130830233</v>
      </c>
      <c r="E100" s="606">
        <v>1.1856045124700001</v>
      </c>
      <c r="F100" s="604">
        <v>2.5229067273979999</v>
      </c>
      <c r="G100" s="605">
        <v>1.261453363699</v>
      </c>
      <c r="H100" s="607">
        <v>0.10399</v>
      </c>
      <c r="I100" s="604">
        <v>15.63884</v>
      </c>
      <c r="J100" s="605">
        <v>14.377386636300001</v>
      </c>
      <c r="K100" s="608">
        <v>6.1987388713830001</v>
      </c>
    </row>
    <row r="101" spans="1:11" ht="14.4" customHeight="1" thickBot="1" x14ac:dyDescent="0.35">
      <c r="A101" s="625" t="s">
        <v>428</v>
      </c>
      <c r="B101" s="609">
        <v>130.185039064118</v>
      </c>
      <c r="C101" s="609">
        <v>145.22077999999999</v>
      </c>
      <c r="D101" s="610">
        <v>15.035740935882</v>
      </c>
      <c r="E101" s="616">
        <v>1.1154951524679999</v>
      </c>
      <c r="F101" s="609">
        <v>131.15206306526699</v>
      </c>
      <c r="G101" s="610">
        <v>65.576031532632996</v>
      </c>
      <c r="H101" s="612">
        <v>10.85483</v>
      </c>
      <c r="I101" s="609">
        <v>66.752700000000004</v>
      </c>
      <c r="J101" s="610">
        <v>1.1766684673659999</v>
      </c>
      <c r="K101" s="617">
        <v>0.508971787708</v>
      </c>
    </row>
    <row r="102" spans="1:11" ht="14.4" customHeight="1" thickBot="1" x14ac:dyDescent="0.35">
      <c r="A102" s="626" t="s">
        <v>429</v>
      </c>
      <c r="B102" s="604">
        <v>90.054209649132005</v>
      </c>
      <c r="C102" s="604">
        <v>98.7119</v>
      </c>
      <c r="D102" s="605">
        <v>8.6576903508680001</v>
      </c>
      <c r="E102" s="606">
        <v>1.0961386523129999</v>
      </c>
      <c r="F102" s="604">
        <v>88.169239295164999</v>
      </c>
      <c r="G102" s="605">
        <v>44.084619647582002</v>
      </c>
      <c r="H102" s="607">
        <v>7.2476000000000003</v>
      </c>
      <c r="I102" s="604">
        <v>44.358899999999998</v>
      </c>
      <c r="J102" s="605">
        <v>0.274280352417</v>
      </c>
      <c r="K102" s="608">
        <v>0.503110839501</v>
      </c>
    </row>
    <row r="103" spans="1:11" ht="14.4" customHeight="1" thickBot="1" x14ac:dyDescent="0.35">
      <c r="A103" s="626" t="s">
        <v>430</v>
      </c>
      <c r="B103" s="604">
        <v>40.130829414986003</v>
      </c>
      <c r="C103" s="604">
        <v>46.508879999999998</v>
      </c>
      <c r="D103" s="605">
        <v>6.3780505850129998</v>
      </c>
      <c r="E103" s="606">
        <v>1.158931441936</v>
      </c>
      <c r="F103" s="604">
        <v>42.982823770101</v>
      </c>
      <c r="G103" s="605">
        <v>21.491411885049999</v>
      </c>
      <c r="H103" s="607">
        <v>3.6072299999999999</v>
      </c>
      <c r="I103" s="604">
        <v>22.393799999999999</v>
      </c>
      <c r="J103" s="605">
        <v>0.90238811494899995</v>
      </c>
      <c r="K103" s="608">
        <v>0.52099415617199996</v>
      </c>
    </row>
    <row r="104" spans="1:11" ht="14.4" customHeight="1" thickBot="1" x14ac:dyDescent="0.35">
      <c r="A104" s="625" t="s">
        <v>431</v>
      </c>
      <c r="B104" s="609">
        <v>128.923725991092</v>
      </c>
      <c r="C104" s="609">
        <v>144.17805000000001</v>
      </c>
      <c r="D104" s="610">
        <v>15.254324008908</v>
      </c>
      <c r="E104" s="616">
        <v>1.118320533258</v>
      </c>
      <c r="F104" s="609">
        <v>108.64328963001201</v>
      </c>
      <c r="G104" s="610">
        <v>54.321644815005001</v>
      </c>
      <c r="H104" s="612">
        <v>4.4043999999999999</v>
      </c>
      <c r="I104" s="609">
        <v>67.481840000000005</v>
      </c>
      <c r="J104" s="610">
        <v>13.160195184994</v>
      </c>
      <c r="K104" s="617">
        <v>0.62113214934600003</v>
      </c>
    </row>
    <row r="105" spans="1:11" ht="14.4" customHeight="1" thickBot="1" x14ac:dyDescent="0.35">
      <c r="A105" s="626" t="s">
        <v>432</v>
      </c>
      <c r="B105" s="604">
        <v>84.977938375546998</v>
      </c>
      <c r="C105" s="604">
        <v>79.515000000000001</v>
      </c>
      <c r="D105" s="605">
        <v>-5.462938375547</v>
      </c>
      <c r="E105" s="606">
        <v>0.93571345127899996</v>
      </c>
      <c r="F105" s="604">
        <v>73.010032857962997</v>
      </c>
      <c r="G105" s="605">
        <v>36.505016428981001</v>
      </c>
      <c r="H105" s="607">
        <v>4.9406564584124654E-324</v>
      </c>
      <c r="I105" s="604">
        <v>40.770000000000003</v>
      </c>
      <c r="J105" s="605">
        <v>4.264983571018</v>
      </c>
      <c r="K105" s="608">
        <v>0.55841640393799996</v>
      </c>
    </row>
    <row r="106" spans="1:11" ht="14.4" customHeight="1" thickBot="1" x14ac:dyDescent="0.35">
      <c r="A106" s="626" t="s">
        <v>433</v>
      </c>
      <c r="B106" s="604">
        <v>43.945787615543999</v>
      </c>
      <c r="C106" s="604">
        <v>64.663049999999998</v>
      </c>
      <c r="D106" s="605">
        <v>20.717262384455001</v>
      </c>
      <c r="E106" s="606">
        <v>1.4714277182990001</v>
      </c>
      <c r="F106" s="604">
        <v>35.633256772048</v>
      </c>
      <c r="G106" s="605">
        <v>17.816628386024</v>
      </c>
      <c r="H106" s="607">
        <v>4.4043999999999999</v>
      </c>
      <c r="I106" s="604">
        <v>26.711839999999999</v>
      </c>
      <c r="J106" s="605">
        <v>8.8952116139760005</v>
      </c>
      <c r="K106" s="608">
        <v>0.74963229353000005</v>
      </c>
    </row>
    <row r="107" spans="1:11" ht="14.4" customHeight="1" thickBot="1" x14ac:dyDescent="0.35">
      <c r="A107" s="625" t="s">
        <v>434</v>
      </c>
      <c r="B107" s="609">
        <v>4.9406564584124654E-324</v>
      </c>
      <c r="C107" s="609">
        <v>58.5</v>
      </c>
      <c r="D107" s="610">
        <v>58.5</v>
      </c>
      <c r="E107" s="611" t="s">
        <v>340</v>
      </c>
      <c r="F107" s="609">
        <v>0</v>
      </c>
      <c r="G107" s="610">
        <v>0</v>
      </c>
      <c r="H107" s="612">
        <v>4.9406564584124654E-324</v>
      </c>
      <c r="I107" s="609">
        <v>1.8149999999999999</v>
      </c>
      <c r="J107" s="610">
        <v>1.8149999999999999</v>
      </c>
      <c r="K107" s="613" t="s">
        <v>334</v>
      </c>
    </row>
    <row r="108" spans="1:11" ht="14.4" customHeight="1" thickBot="1" x14ac:dyDescent="0.35">
      <c r="A108" s="626" t="s">
        <v>435</v>
      </c>
      <c r="B108" s="604">
        <v>4.9406564584124654E-324</v>
      </c>
      <c r="C108" s="604">
        <v>58.5</v>
      </c>
      <c r="D108" s="605">
        <v>58.5</v>
      </c>
      <c r="E108" s="614" t="s">
        <v>340</v>
      </c>
      <c r="F108" s="604">
        <v>0</v>
      </c>
      <c r="G108" s="605">
        <v>0</v>
      </c>
      <c r="H108" s="607">
        <v>4.9406564584124654E-324</v>
      </c>
      <c r="I108" s="604">
        <v>1.8149999999999999</v>
      </c>
      <c r="J108" s="605">
        <v>1.8149999999999999</v>
      </c>
      <c r="K108" s="615" t="s">
        <v>334</v>
      </c>
    </row>
    <row r="109" spans="1:11" ht="14.4" customHeight="1" thickBot="1" x14ac:dyDescent="0.35">
      <c r="A109" s="625" t="s">
        <v>436</v>
      </c>
      <c r="B109" s="609">
        <v>3051.0090727898901</v>
      </c>
      <c r="C109" s="609">
        <v>3203.4594200000001</v>
      </c>
      <c r="D109" s="610">
        <v>152.45034721011001</v>
      </c>
      <c r="E109" s="616">
        <v>1.049967189075</v>
      </c>
      <c r="F109" s="609">
        <v>3213.8487471641502</v>
      </c>
      <c r="G109" s="610">
        <v>1606.9243735820701</v>
      </c>
      <c r="H109" s="612">
        <v>466.18594000000002</v>
      </c>
      <c r="I109" s="609">
        <v>1537.66599</v>
      </c>
      <c r="J109" s="610">
        <v>-69.258383582071005</v>
      </c>
      <c r="K109" s="617">
        <v>0.47845001771000001</v>
      </c>
    </row>
    <row r="110" spans="1:11" ht="14.4" customHeight="1" thickBot="1" x14ac:dyDescent="0.35">
      <c r="A110" s="626" t="s">
        <v>437</v>
      </c>
      <c r="B110" s="604">
        <v>2672.0027132016899</v>
      </c>
      <c r="C110" s="604">
        <v>2847.3724000000002</v>
      </c>
      <c r="D110" s="605">
        <v>175.36968679831099</v>
      </c>
      <c r="E110" s="606">
        <v>1.0656323011690001</v>
      </c>
      <c r="F110" s="604">
        <v>2857.0167045778699</v>
      </c>
      <c r="G110" s="605">
        <v>1428.5083522889399</v>
      </c>
      <c r="H110" s="607">
        <v>436.88132999999999</v>
      </c>
      <c r="I110" s="604">
        <v>1368.9513099999999</v>
      </c>
      <c r="J110" s="605">
        <v>-59.557042288935001</v>
      </c>
      <c r="K110" s="608">
        <v>0.47915411478199998</v>
      </c>
    </row>
    <row r="111" spans="1:11" ht="14.4" customHeight="1" thickBot="1" x14ac:dyDescent="0.35">
      <c r="A111" s="626" t="s">
        <v>438</v>
      </c>
      <c r="B111" s="604">
        <v>41.840372957428002</v>
      </c>
      <c r="C111" s="604">
        <v>14.16</v>
      </c>
      <c r="D111" s="605">
        <v>-27.680372957427998</v>
      </c>
      <c r="E111" s="606">
        <v>0.33842910564799999</v>
      </c>
      <c r="F111" s="604">
        <v>12.128051669611001</v>
      </c>
      <c r="G111" s="605">
        <v>6.0640258348050002</v>
      </c>
      <c r="H111" s="607">
        <v>1.089</v>
      </c>
      <c r="I111" s="604">
        <v>1.2709999999999999</v>
      </c>
      <c r="J111" s="605">
        <v>-4.7930258348050003</v>
      </c>
      <c r="K111" s="608">
        <v>0.104798366186</v>
      </c>
    </row>
    <row r="112" spans="1:11" ht="14.4" customHeight="1" thickBot="1" x14ac:dyDescent="0.35">
      <c r="A112" s="626" t="s">
        <v>439</v>
      </c>
      <c r="B112" s="604">
        <v>337.16598663077201</v>
      </c>
      <c r="C112" s="604">
        <v>341.92702000000003</v>
      </c>
      <c r="D112" s="605">
        <v>4.7610333692270004</v>
      </c>
      <c r="E112" s="606">
        <v>1.0141207404000001</v>
      </c>
      <c r="F112" s="604">
        <v>344.70399091666201</v>
      </c>
      <c r="G112" s="605">
        <v>172.351995458331</v>
      </c>
      <c r="H112" s="607">
        <v>28.215610000000002</v>
      </c>
      <c r="I112" s="604">
        <v>167.44368</v>
      </c>
      <c r="J112" s="605">
        <v>-4.9083154583299997</v>
      </c>
      <c r="K112" s="608">
        <v>0.48576078145899998</v>
      </c>
    </row>
    <row r="113" spans="1:11" ht="14.4" customHeight="1" thickBot="1" x14ac:dyDescent="0.35">
      <c r="A113" s="625" t="s">
        <v>440</v>
      </c>
      <c r="B113" s="609">
        <v>1167.07224147324</v>
      </c>
      <c r="C113" s="609">
        <v>1175.4338499999999</v>
      </c>
      <c r="D113" s="610">
        <v>8.3616085267629998</v>
      </c>
      <c r="E113" s="616">
        <v>1.007164602352</v>
      </c>
      <c r="F113" s="609">
        <v>1016.08947980826</v>
      </c>
      <c r="G113" s="610">
        <v>508.04473990413197</v>
      </c>
      <c r="H113" s="612">
        <v>142.54354000000001</v>
      </c>
      <c r="I113" s="609">
        <v>591.06434000000002</v>
      </c>
      <c r="J113" s="610">
        <v>83.019600095867006</v>
      </c>
      <c r="K113" s="617">
        <v>0.58170500900300004</v>
      </c>
    </row>
    <row r="114" spans="1:11" ht="14.4" customHeight="1" thickBot="1" x14ac:dyDescent="0.35">
      <c r="A114" s="626" t="s">
        <v>441</v>
      </c>
      <c r="B114" s="604">
        <v>5.0065338969699997</v>
      </c>
      <c r="C114" s="604">
        <v>4.8499999999999996</v>
      </c>
      <c r="D114" s="605">
        <v>-0.15653389697</v>
      </c>
      <c r="E114" s="606">
        <v>0.96873407826799995</v>
      </c>
      <c r="F114" s="604">
        <v>4.9406564584124654E-324</v>
      </c>
      <c r="G114" s="605">
        <v>0</v>
      </c>
      <c r="H114" s="607">
        <v>29.783999999999999</v>
      </c>
      <c r="I114" s="604">
        <v>32.49682</v>
      </c>
      <c r="J114" s="605">
        <v>32.49682</v>
      </c>
      <c r="K114" s="615" t="s">
        <v>340</v>
      </c>
    </row>
    <row r="115" spans="1:11" ht="14.4" customHeight="1" thickBot="1" x14ac:dyDescent="0.35">
      <c r="A115" s="626" t="s">
        <v>442</v>
      </c>
      <c r="B115" s="604">
        <v>821.49817567930597</v>
      </c>
      <c r="C115" s="604">
        <v>814.18169999999998</v>
      </c>
      <c r="D115" s="605">
        <v>-7.3164756793050003</v>
      </c>
      <c r="E115" s="606">
        <v>0.99109374080599999</v>
      </c>
      <c r="F115" s="604">
        <v>712.07692792032003</v>
      </c>
      <c r="G115" s="605">
        <v>356.03846396016002</v>
      </c>
      <c r="H115" s="607">
        <v>87.534639999999996</v>
      </c>
      <c r="I115" s="604">
        <v>423.73887000000002</v>
      </c>
      <c r="J115" s="605">
        <v>67.700406039838995</v>
      </c>
      <c r="K115" s="608">
        <v>0.59507456762699995</v>
      </c>
    </row>
    <row r="116" spans="1:11" ht="14.4" customHeight="1" thickBot="1" x14ac:dyDescent="0.35">
      <c r="A116" s="626" t="s">
        <v>443</v>
      </c>
      <c r="B116" s="604">
        <v>49.974222849622002</v>
      </c>
      <c r="C116" s="604">
        <v>60.144739999999999</v>
      </c>
      <c r="D116" s="605">
        <v>10.170517150378</v>
      </c>
      <c r="E116" s="606">
        <v>1.203515263878</v>
      </c>
      <c r="F116" s="604">
        <v>66.024051504878997</v>
      </c>
      <c r="G116" s="605">
        <v>33.012025752440003</v>
      </c>
      <c r="H116" s="607">
        <v>4.9406564584124654E-324</v>
      </c>
      <c r="I116" s="604">
        <v>23.428640000000001</v>
      </c>
      <c r="J116" s="605">
        <v>-9.5833857524389998</v>
      </c>
      <c r="K116" s="608">
        <v>0.35485008062899998</v>
      </c>
    </row>
    <row r="117" spans="1:11" ht="14.4" customHeight="1" thickBot="1" x14ac:dyDescent="0.35">
      <c r="A117" s="626" t="s">
        <v>444</v>
      </c>
      <c r="B117" s="604">
        <v>26.243013680314</v>
      </c>
      <c r="C117" s="604">
        <v>134.68043</v>
      </c>
      <c r="D117" s="605">
        <v>108.43741631968599</v>
      </c>
      <c r="E117" s="606">
        <v>5.1320489194050003</v>
      </c>
      <c r="F117" s="604">
        <v>55.266952660858998</v>
      </c>
      <c r="G117" s="605">
        <v>27.633476330429001</v>
      </c>
      <c r="H117" s="607">
        <v>0</v>
      </c>
      <c r="I117" s="604">
        <v>22.265059999999998</v>
      </c>
      <c r="J117" s="605">
        <v>-5.3684163304289996</v>
      </c>
      <c r="K117" s="608">
        <v>0.40286389836999997</v>
      </c>
    </row>
    <row r="118" spans="1:11" ht="14.4" customHeight="1" thickBot="1" x14ac:dyDescent="0.35">
      <c r="A118" s="626" t="s">
        <v>445</v>
      </c>
      <c r="B118" s="604">
        <v>264.35029536702302</v>
      </c>
      <c r="C118" s="604">
        <v>161.57697999999999</v>
      </c>
      <c r="D118" s="605">
        <v>-102.773315367023</v>
      </c>
      <c r="E118" s="606">
        <v>0.61122299778599998</v>
      </c>
      <c r="F118" s="604">
        <v>182.721547722205</v>
      </c>
      <c r="G118" s="605">
        <v>91.360773861102004</v>
      </c>
      <c r="H118" s="607">
        <v>25.224900000000002</v>
      </c>
      <c r="I118" s="604">
        <v>89.134950000000003</v>
      </c>
      <c r="J118" s="605">
        <v>-2.225823861102</v>
      </c>
      <c r="K118" s="608">
        <v>0.48781849273400002</v>
      </c>
    </row>
    <row r="119" spans="1:11" ht="14.4" customHeight="1" thickBot="1" x14ac:dyDescent="0.35">
      <c r="A119" s="625" t="s">
        <v>446</v>
      </c>
      <c r="B119" s="609">
        <v>0</v>
      </c>
      <c r="C119" s="609">
        <v>4.9406564584124654E-324</v>
      </c>
      <c r="D119" s="610">
        <v>4.9406564584124654E-324</v>
      </c>
      <c r="E119" s="611" t="s">
        <v>334</v>
      </c>
      <c r="F119" s="609">
        <v>4.9406564584124654E-324</v>
      </c>
      <c r="G119" s="610">
        <v>0</v>
      </c>
      <c r="H119" s="612">
        <v>4.9406564584124654E-324</v>
      </c>
      <c r="I119" s="609">
        <v>-0.36299999999999999</v>
      </c>
      <c r="J119" s="610">
        <v>-0.36299999999999999</v>
      </c>
      <c r="K119" s="613" t="s">
        <v>340</v>
      </c>
    </row>
    <row r="120" spans="1:11" ht="14.4" customHeight="1" thickBot="1" x14ac:dyDescent="0.35">
      <c r="A120" s="626" t="s">
        <v>447</v>
      </c>
      <c r="B120" s="604">
        <v>0</v>
      </c>
      <c r="C120" s="604">
        <v>4.9406564584124654E-324</v>
      </c>
      <c r="D120" s="605">
        <v>4.9406564584124654E-324</v>
      </c>
      <c r="E120" s="614" t="s">
        <v>334</v>
      </c>
      <c r="F120" s="604">
        <v>4.9406564584124654E-324</v>
      </c>
      <c r="G120" s="605">
        <v>0</v>
      </c>
      <c r="H120" s="607">
        <v>4.9406564584124654E-324</v>
      </c>
      <c r="I120" s="604">
        <v>-0.36299999999999999</v>
      </c>
      <c r="J120" s="605">
        <v>-0.36299999999999999</v>
      </c>
      <c r="K120" s="615" t="s">
        <v>340</v>
      </c>
    </row>
    <row r="121" spans="1:11" ht="14.4" customHeight="1" thickBot="1" x14ac:dyDescent="0.35">
      <c r="A121" s="625" t="s">
        <v>448</v>
      </c>
      <c r="B121" s="609">
        <v>0</v>
      </c>
      <c r="C121" s="609">
        <v>0.94499999999999995</v>
      </c>
      <c r="D121" s="610">
        <v>0.94499999999999995</v>
      </c>
      <c r="E121" s="611" t="s">
        <v>334</v>
      </c>
      <c r="F121" s="609">
        <v>0</v>
      </c>
      <c r="G121" s="610">
        <v>0</v>
      </c>
      <c r="H121" s="612">
        <v>4.9406564584124654E-324</v>
      </c>
      <c r="I121" s="609">
        <v>2.9643938750474793E-323</v>
      </c>
      <c r="J121" s="610">
        <v>2.9643938750474793E-323</v>
      </c>
      <c r="K121" s="613" t="s">
        <v>334</v>
      </c>
    </row>
    <row r="122" spans="1:11" ht="14.4" customHeight="1" thickBot="1" x14ac:dyDescent="0.35">
      <c r="A122" s="626" t="s">
        <v>449</v>
      </c>
      <c r="B122" s="604">
        <v>0</v>
      </c>
      <c r="C122" s="604">
        <v>0.94499999999999995</v>
      </c>
      <c r="D122" s="605">
        <v>0.94499999999999995</v>
      </c>
      <c r="E122" s="614" t="s">
        <v>334</v>
      </c>
      <c r="F122" s="604">
        <v>0</v>
      </c>
      <c r="G122" s="605">
        <v>0</v>
      </c>
      <c r="H122" s="607">
        <v>4.9406564584124654E-324</v>
      </c>
      <c r="I122" s="604">
        <v>2.9643938750474793E-323</v>
      </c>
      <c r="J122" s="605">
        <v>2.9643938750474793E-323</v>
      </c>
      <c r="K122" s="615" t="s">
        <v>334</v>
      </c>
    </row>
    <row r="123" spans="1:11" ht="14.4" customHeight="1" thickBot="1" x14ac:dyDescent="0.35">
      <c r="A123" s="623" t="s">
        <v>48</v>
      </c>
      <c r="B123" s="604">
        <v>82648.977817298801</v>
      </c>
      <c r="C123" s="604">
        <v>90688.856480000104</v>
      </c>
      <c r="D123" s="605">
        <v>8039.8786627012496</v>
      </c>
      <c r="E123" s="606">
        <v>1.097277411953</v>
      </c>
      <c r="F123" s="604">
        <v>85844.420751206999</v>
      </c>
      <c r="G123" s="605">
        <v>42922.210375603499</v>
      </c>
      <c r="H123" s="607">
        <v>7064.6115499999996</v>
      </c>
      <c r="I123" s="604">
        <v>41718.607759999999</v>
      </c>
      <c r="J123" s="605">
        <v>-1203.60261560348</v>
      </c>
      <c r="K123" s="608">
        <v>0.48597925636700001</v>
      </c>
    </row>
    <row r="124" spans="1:11" ht="14.4" customHeight="1" thickBot="1" x14ac:dyDescent="0.35">
      <c r="A124" s="629" t="s">
        <v>450</v>
      </c>
      <c r="B124" s="609">
        <v>61371.999999996602</v>
      </c>
      <c r="C124" s="609">
        <v>67349.328999999998</v>
      </c>
      <c r="D124" s="610">
        <v>5977.3290000034003</v>
      </c>
      <c r="E124" s="616">
        <v>1.0973950498589999</v>
      </c>
      <c r="F124" s="609">
        <v>63840.999999998799</v>
      </c>
      <c r="G124" s="610">
        <v>31920.4999999994</v>
      </c>
      <c r="H124" s="612">
        <v>5237.5410000000002</v>
      </c>
      <c r="I124" s="609">
        <v>30932.748</v>
      </c>
      <c r="J124" s="610">
        <v>-987.75199999939298</v>
      </c>
      <c r="K124" s="617">
        <v>0.484527936592</v>
      </c>
    </row>
    <row r="125" spans="1:11" ht="14.4" customHeight="1" thickBot="1" x14ac:dyDescent="0.35">
      <c r="A125" s="625" t="s">
        <v>451</v>
      </c>
      <c r="B125" s="609">
        <v>60781.999999996697</v>
      </c>
      <c r="C125" s="609">
        <v>66481.634000000005</v>
      </c>
      <c r="D125" s="610">
        <v>5699.6340000033797</v>
      </c>
      <c r="E125" s="616">
        <v>1.093771741634</v>
      </c>
      <c r="F125" s="609">
        <v>62864.999999998901</v>
      </c>
      <c r="G125" s="610">
        <v>31432.4999999994</v>
      </c>
      <c r="H125" s="612">
        <v>5158.0820000000003</v>
      </c>
      <c r="I125" s="609">
        <v>30439.421999999999</v>
      </c>
      <c r="J125" s="610">
        <v>-993.07799999940096</v>
      </c>
      <c r="K125" s="617">
        <v>0.48420300644199998</v>
      </c>
    </row>
    <row r="126" spans="1:11" ht="14.4" customHeight="1" thickBot="1" x14ac:dyDescent="0.35">
      <c r="A126" s="626" t="s">
        <v>452</v>
      </c>
      <c r="B126" s="604">
        <v>60781.999999996697</v>
      </c>
      <c r="C126" s="604">
        <v>66481.634000000005</v>
      </c>
      <c r="D126" s="605">
        <v>5699.6340000033797</v>
      </c>
      <c r="E126" s="606">
        <v>1.093771741634</v>
      </c>
      <c r="F126" s="604">
        <v>62864.999999998901</v>
      </c>
      <c r="G126" s="605">
        <v>31432.4999999994</v>
      </c>
      <c r="H126" s="607">
        <v>5158.0820000000003</v>
      </c>
      <c r="I126" s="604">
        <v>30439.421999999999</v>
      </c>
      <c r="J126" s="605">
        <v>-993.07799999940096</v>
      </c>
      <c r="K126" s="608">
        <v>0.48420300644199998</v>
      </c>
    </row>
    <row r="127" spans="1:11" ht="14.4" customHeight="1" thickBot="1" x14ac:dyDescent="0.35">
      <c r="A127" s="625" t="s">
        <v>453</v>
      </c>
      <c r="B127" s="609">
        <v>0</v>
      </c>
      <c r="C127" s="609">
        <v>4.9406564584124654E-324</v>
      </c>
      <c r="D127" s="610">
        <v>4.9406564584124654E-324</v>
      </c>
      <c r="E127" s="611" t="s">
        <v>334</v>
      </c>
      <c r="F127" s="609">
        <v>4.9406564584124654E-324</v>
      </c>
      <c r="G127" s="610">
        <v>0</v>
      </c>
      <c r="H127" s="612">
        <v>4.9406564584124654E-324</v>
      </c>
      <c r="I127" s="609">
        <v>0.13800000000000001</v>
      </c>
      <c r="J127" s="610">
        <v>0.13800000000000001</v>
      </c>
      <c r="K127" s="613" t="s">
        <v>340</v>
      </c>
    </row>
    <row r="128" spans="1:11" ht="14.4" customHeight="1" thickBot="1" x14ac:dyDescent="0.35">
      <c r="A128" s="626" t="s">
        <v>454</v>
      </c>
      <c r="B128" s="604">
        <v>0</v>
      </c>
      <c r="C128" s="604">
        <v>4.9406564584124654E-324</v>
      </c>
      <c r="D128" s="605">
        <v>4.9406564584124654E-324</v>
      </c>
      <c r="E128" s="614" t="s">
        <v>334</v>
      </c>
      <c r="F128" s="604">
        <v>4.9406564584124654E-324</v>
      </c>
      <c r="G128" s="605">
        <v>0</v>
      </c>
      <c r="H128" s="607">
        <v>4.9406564584124654E-324</v>
      </c>
      <c r="I128" s="604">
        <v>0.13800000000000001</v>
      </c>
      <c r="J128" s="605">
        <v>0.13800000000000001</v>
      </c>
      <c r="K128" s="615" t="s">
        <v>340</v>
      </c>
    </row>
    <row r="129" spans="1:11" ht="14.4" customHeight="1" thickBot="1" x14ac:dyDescent="0.35">
      <c r="A129" s="625" t="s">
        <v>455</v>
      </c>
      <c r="B129" s="609">
        <v>589.99999999996703</v>
      </c>
      <c r="C129" s="609">
        <v>670.4</v>
      </c>
      <c r="D129" s="610">
        <v>80.400000000031994</v>
      </c>
      <c r="E129" s="616">
        <v>1.1362711864399999</v>
      </c>
      <c r="F129" s="609">
        <v>766.99999999998499</v>
      </c>
      <c r="G129" s="610">
        <v>383.49999999999301</v>
      </c>
      <c r="H129" s="612">
        <v>66.349999999999994</v>
      </c>
      <c r="I129" s="609">
        <v>405.65</v>
      </c>
      <c r="J129" s="610">
        <v>22.150000000007001</v>
      </c>
      <c r="K129" s="617">
        <v>0.52887874837000004</v>
      </c>
    </row>
    <row r="130" spans="1:11" ht="14.4" customHeight="1" thickBot="1" x14ac:dyDescent="0.35">
      <c r="A130" s="626" t="s">
        <v>456</v>
      </c>
      <c r="B130" s="604">
        <v>589.99999999996703</v>
      </c>
      <c r="C130" s="604">
        <v>670.4</v>
      </c>
      <c r="D130" s="605">
        <v>80.400000000031994</v>
      </c>
      <c r="E130" s="606">
        <v>1.1362711864399999</v>
      </c>
      <c r="F130" s="604">
        <v>766.99999999998499</v>
      </c>
      <c r="G130" s="605">
        <v>383.49999999999301</v>
      </c>
      <c r="H130" s="607">
        <v>66.349999999999994</v>
      </c>
      <c r="I130" s="604">
        <v>405.65</v>
      </c>
      <c r="J130" s="605">
        <v>22.150000000007001</v>
      </c>
      <c r="K130" s="608">
        <v>0.52887874837000004</v>
      </c>
    </row>
    <row r="131" spans="1:11" ht="14.4" customHeight="1" thickBot="1" x14ac:dyDescent="0.35">
      <c r="A131" s="625" t="s">
        <v>457</v>
      </c>
      <c r="B131" s="609">
        <v>0</v>
      </c>
      <c r="C131" s="609">
        <v>197.29499999999999</v>
      </c>
      <c r="D131" s="610">
        <v>197.29499999999999</v>
      </c>
      <c r="E131" s="611" t="s">
        <v>334</v>
      </c>
      <c r="F131" s="609">
        <v>208.99999999999599</v>
      </c>
      <c r="G131" s="610">
        <v>104.499999999998</v>
      </c>
      <c r="H131" s="612">
        <v>13.109</v>
      </c>
      <c r="I131" s="609">
        <v>87.537999999999997</v>
      </c>
      <c r="J131" s="610">
        <v>-16.961999999998</v>
      </c>
      <c r="K131" s="617">
        <v>0.41884210526299998</v>
      </c>
    </row>
    <row r="132" spans="1:11" ht="14.4" customHeight="1" thickBot="1" x14ac:dyDescent="0.35">
      <c r="A132" s="626" t="s">
        <v>458</v>
      </c>
      <c r="B132" s="604">
        <v>0</v>
      </c>
      <c r="C132" s="604">
        <v>197.29499999999999</v>
      </c>
      <c r="D132" s="605">
        <v>197.29499999999999</v>
      </c>
      <c r="E132" s="614" t="s">
        <v>334</v>
      </c>
      <c r="F132" s="604">
        <v>208.99999999999599</v>
      </c>
      <c r="G132" s="605">
        <v>104.499999999998</v>
      </c>
      <c r="H132" s="607">
        <v>13.109</v>
      </c>
      <c r="I132" s="604">
        <v>87.537999999999997</v>
      </c>
      <c r="J132" s="605">
        <v>-16.961999999998</v>
      </c>
      <c r="K132" s="608">
        <v>0.41884210526299998</v>
      </c>
    </row>
    <row r="133" spans="1:11" ht="14.4" customHeight="1" thickBot="1" x14ac:dyDescent="0.35">
      <c r="A133" s="624" t="s">
        <v>459</v>
      </c>
      <c r="B133" s="604">
        <v>20667.977817302199</v>
      </c>
      <c r="C133" s="604">
        <v>22672.733840000001</v>
      </c>
      <c r="D133" s="605">
        <v>2004.7560226977901</v>
      </c>
      <c r="E133" s="606">
        <v>1.0969981698460001</v>
      </c>
      <c r="F133" s="604">
        <v>21375.420751208199</v>
      </c>
      <c r="G133" s="605">
        <v>10687.7103756041</v>
      </c>
      <c r="H133" s="607">
        <v>1775.3570299999999</v>
      </c>
      <c r="I133" s="604">
        <v>10480.59204</v>
      </c>
      <c r="J133" s="605">
        <v>-207.11833560410199</v>
      </c>
      <c r="K133" s="608">
        <v>0.49031044403599999</v>
      </c>
    </row>
    <row r="134" spans="1:11" ht="14.4" customHeight="1" thickBot="1" x14ac:dyDescent="0.35">
      <c r="A134" s="625" t="s">
        <v>460</v>
      </c>
      <c r="B134" s="609">
        <v>5470.9999578901698</v>
      </c>
      <c r="C134" s="609">
        <v>6034.7884800000002</v>
      </c>
      <c r="D134" s="610">
        <v>563.788522109837</v>
      </c>
      <c r="E134" s="616">
        <v>1.1030503612589999</v>
      </c>
      <c r="F134" s="609">
        <v>5657.4207512085404</v>
      </c>
      <c r="G134" s="610">
        <v>2828.7103756042702</v>
      </c>
      <c r="H134" s="612">
        <v>469.24903</v>
      </c>
      <c r="I134" s="609">
        <v>2772.3013000000001</v>
      </c>
      <c r="J134" s="610">
        <v>-56.409075604266</v>
      </c>
      <c r="K134" s="617">
        <v>0.49002918854900002</v>
      </c>
    </row>
    <row r="135" spans="1:11" ht="14.4" customHeight="1" thickBot="1" x14ac:dyDescent="0.35">
      <c r="A135" s="626" t="s">
        <v>461</v>
      </c>
      <c r="B135" s="604">
        <v>5470.9999578901698</v>
      </c>
      <c r="C135" s="604">
        <v>6034.7884800000002</v>
      </c>
      <c r="D135" s="605">
        <v>563.788522109837</v>
      </c>
      <c r="E135" s="606">
        <v>1.1030503612589999</v>
      </c>
      <c r="F135" s="604">
        <v>5657.4207512085404</v>
      </c>
      <c r="G135" s="605">
        <v>2828.7103756042702</v>
      </c>
      <c r="H135" s="607">
        <v>469.24903</v>
      </c>
      <c r="I135" s="604">
        <v>2772.3013000000001</v>
      </c>
      <c r="J135" s="605">
        <v>-56.409075604266</v>
      </c>
      <c r="K135" s="608">
        <v>0.49002918854900002</v>
      </c>
    </row>
    <row r="136" spans="1:11" ht="14.4" customHeight="1" thickBot="1" x14ac:dyDescent="0.35">
      <c r="A136" s="625" t="s">
        <v>462</v>
      </c>
      <c r="B136" s="609">
        <v>15196.9778594121</v>
      </c>
      <c r="C136" s="609">
        <v>16637.945360000002</v>
      </c>
      <c r="D136" s="610">
        <v>1440.9675005879501</v>
      </c>
      <c r="E136" s="616">
        <v>1.0948193459190001</v>
      </c>
      <c r="F136" s="609">
        <v>15717.9999999997</v>
      </c>
      <c r="G136" s="610">
        <v>7858.9999999998399</v>
      </c>
      <c r="H136" s="612">
        <v>1306.1079999999999</v>
      </c>
      <c r="I136" s="609">
        <v>7708.2907400000104</v>
      </c>
      <c r="J136" s="610">
        <v>-150.70925999983601</v>
      </c>
      <c r="K136" s="617">
        <v>0.49041167705799998</v>
      </c>
    </row>
    <row r="137" spans="1:11" ht="14.4" customHeight="1" thickBot="1" x14ac:dyDescent="0.35">
      <c r="A137" s="626" t="s">
        <v>463</v>
      </c>
      <c r="B137" s="604">
        <v>15196.9778594121</v>
      </c>
      <c r="C137" s="604">
        <v>16637.945360000002</v>
      </c>
      <c r="D137" s="605">
        <v>1440.9675005879501</v>
      </c>
      <c r="E137" s="606">
        <v>1.0948193459190001</v>
      </c>
      <c r="F137" s="604">
        <v>15717.9999999997</v>
      </c>
      <c r="G137" s="605">
        <v>7858.9999999998399</v>
      </c>
      <c r="H137" s="607">
        <v>1306.1079999999999</v>
      </c>
      <c r="I137" s="604">
        <v>7708.2907400000104</v>
      </c>
      <c r="J137" s="605">
        <v>-150.70925999983601</v>
      </c>
      <c r="K137" s="608">
        <v>0.49041167705799998</v>
      </c>
    </row>
    <row r="138" spans="1:11" ht="14.4" customHeight="1" thickBot="1" x14ac:dyDescent="0.35">
      <c r="A138" s="624" t="s">
        <v>464</v>
      </c>
      <c r="B138" s="604">
        <v>608.99999999996703</v>
      </c>
      <c r="C138" s="604">
        <v>666.79363999999998</v>
      </c>
      <c r="D138" s="605">
        <v>57.793640000033001</v>
      </c>
      <c r="E138" s="606">
        <v>1.0948992446629999</v>
      </c>
      <c r="F138" s="604">
        <v>627.99999999998795</v>
      </c>
      <c r="G138" s="605">
        <v>313.99999999999397</v>
      </c>
      <c r="H138" s="607">
        <v>51.713520000000003</v>
      </c>
      <c r="I138" s="604">
        <v>305.26772</v>
      </c>
      <c r="J138" s="605">
        <v>-8.7322799999930005</v>
      </c>
      <c r="K138" s="608">
        <v>0.486095095541</v>
      </c>
    </row>
    <row r="139" spans="1:11" ht="14.4" customHeight="1" thickBot="1" x14ac:dyDescent="0.35">
      <c r="A139" s="625" t="s">
        <v>465</v>
      </c>
      <c r="B139" s="609">
        <v>608.99999999996703</v>
      </c>
      <c r="C139" s="609">
        <v>666.79363999999998</v>
      </c>
      <c r="D139" s="610">
        <v>57.793640000033001</v>
      </c>
      <c r="E139" s="616">
        <v>1.0948992446629999</v>
      </c>
      <c r="F139" s="609">
        <v>627.99999999998795</v>
      </c>
      <c r="G139" s="610">
        <v>313.99999999999397</v>
      </c>
      <c r="H139" s="612">
        <v>51.713520000000003</v>
      </c>
      <c r="I139" s="609">
        <v>305.26772</v>
      </c>
      <c r="J139" s="610">
        <v>-8.7322799999930005</v>
      </c>
      <c r="K139" s="617">
        <v>0.486095095541</v>
      </c>
    </row>
    <row r="140" spans="1:11" ht="14.4" customHeight="1" thickBot="1" x14ac:dyDescent="0.35">
      <c r="A140" s="626" t="s">
        <v>466</v>
      </c>
      <c r="B140" s="604">
        <v>608.99999999996703</v>
      </c>
      <c r="C140" s="604">
        <v>666.79363999999998</v>
      </c>
      <c r="D140" s="605">
        <v>57.793640000033001</v>
      </c>
      <c r="E140" s="606">
        <v>1.0948992446629999</v>
      </c>
      <c r="F140" s="604">
        <v>627.99999999998795</v>
      </c>
      <c r="G140" s="605">
        <v>313.99999999999397</v>
      </c>
      <c r="H140" s="607">
        <v>51.713520000000003</v>
      </c>
      <c r="I140" s="604">
        <v>305.26772</v>
      </c>
      <c r="J140" s="605">
        <v>-8.7322799999930005</v>
      </c>
      <c r="K140" s="608">
        <v>0.486095095541</v>
      </c>
    </row>
    <row r="141" spans="1:11" ht="14.4" customHeight="1" thickBot="1" x14ac:dyDescent="0.35">
      <c r="A141" s="623" t="s">
        <v>467</v>
      </c>
      <c r="B141" s="604">
        <v>0</v>
      </c>
      <c r="C141" s="604">
        <v>1841.3243499999901</v>
      </c>
      <c r="D141" s="605">
        <v>1841.3243499999901</v>
      </c>
      <c r="E141" s="614" t="s">
        <v>334</v>
      </c>
      <c r="F141" s="604">
        <v>0</v>
      </c>
      <c r="G141" s="605">
        <v>0</v>
      </c>
      <c r="H141" s="607">
        <v>0.62014999999999998</v>
      </c>
      <c r="I141" s="604">
        <v>96.599900000000005</v>
      </c>
      <c r="J141" s="605">
        <v>96.599900000000005</v>
      </c>
      <c r="K141" s="615" t="s">
        <v>334</v>
      </c>
    </row>
    <row r="142" spans="1:11" ht="14.4" customHeight="1" thickBot="1" x14ac:dyDescent="0.35">
      <c r="A142" s="624" t="s">
        <v>468</v>
      </c>
      <c r="B142" s="604">
        <v>0</v>
      </c>
      <c r="C142" s="604">
        <v>1606.7069999999901</v>
      </c>
      <c r="D142" s="605">
        <v>1606.7069999999901</v>
      </c>
      <c r="E142" s="614" t="s">
        <v>334</v>
      </c>
      <c r="F142" s="604">
        <v>0</v>
      </c>
      <c r="G142" s="605">
        <v>0</v>
      </c>
      <c r="H142" s="607">
        <v>4.9406564584124654E-324</v>
      </c>
      <c r="I142" s="604">
        <v>2.9643938750474793E-323</v>
      </c>
      <c r="J142" s="605">
        <v>2.9643938750474793E-323</v>
      </c>
      <c r="K142" s="615" t="s">
        <v>334</v>
      </c>
    </row>
    <row r="143" spans="1:11" ht="14.4" customHeight="1" thickBot="1" x14ac:dyDescent="0.35">
      <c r="A143" s="625" t="s">
        <v>469</v>
      </c>
      <c r="B143" s="609">
        <v>0</v>
      </c>
      <c r="C143" s="609">
        <v>1606.7069999999901</v>
      </c>
      <c r="D143" s="610">
        <v>1606.7069999999901</v>
      </c>
      <c r="E143" s="611" t="s">
        <v>334</v>
      </c>
      <c r="F143" s="609">
        <v>0</v>
      </c>
      <c r="G143" s="610">
        <v>0</v>
      </c>
      <c r="H143" s="612">
        <v>4.9406564584124654E-324</v>
      </c>
      <c r="I143" s="609">
        <v>2.9643938750474793E-323</v>
      </c>
      <c r="J143" s="610">
        <v>2.9643938750474793E-323</v>
      </c>
      <c r="K143" s="613" t="s">
        <v>334</v>
      </c>
    </row>
    <row r="144" spans="1:11" ht="14.4" customHeight="1" thickBot="1" x14ac:dyDescent="0.35">
      <c r="A144" s="626" t="s">
        <v>470</v>
      </c>
      <c r="B144" s="604">
        <v>0</v>
      </c>
      <c r="C144" s="604">
        <v>1606.7069999999901</v>
      </c>
      <c r="D144" s="605">
        <v>1606.7069999999901</v>
      </c>
      <c r="E144" s="614" t="s">
        <v>334</v>
      </c>
      <c r="F144" s="604">
        <v>0</v>
      </c>
      <c r="G144" s="605">
        <v>0</v>
      </c>
      <c r="H144" s="607">
        <v>4.9406564584124654E-324</v>
      </c>
      <c r="I144" s="604">
        <v>2.9643938750474793E-323</v>
      </c>
      <c r="J144" s="605">
        <v>2.9643938750474793E-323</v>
      </c>
      <c r="K144" s="615" t="s">
        <v>334</v>
      </c>
    </row>
    <row r="145" spans="1:11" ht="14.4" customHeight="1" thickBot="1" x14ac:dyDescent="0.35">
      <c r="A145" s="624" t="s">
        <v>471</v>
      </c>
      <c r="B145" s="604">
        <v>0</v>
      </c>
      <c r="C145" s="604">
        <v>234.61734999999999</v>
      </c>
      <c r="D145" s="605">
        <v>234.61734999999999</v>
      </c>
      <c r="E145" s="614" t="s">
        <v>334</v>
      </c>
      <c r="F145" s="604">
        <v>0</v>
      </c>
      <c r="G145" s="605">
        <v>0</v>
      </c>
      <c r="H145" s="607">
        <v>0.62014999999999998</v>
      </c>
      <c r="I145" s="604">
        <v>96.599900000000005</v>
      </c>
      <c r="J145" s="605">
        <v>96.599900000000005</v>
      </c>
      <c r="K145" s="615" t="s">
        <v>334</v>
      </c>
    </row>
    <row r="146" spans="1:11" ht="14.4" customHeight="1" thickBot="1" x14ac:dyDescent="0.35">
      <c r="A146" s="625" t="s">
        <v>472</v>
      </c>
      <c r="B146" s="609">
        <v>0</v>
      </c>
      <c r="C146" s="609">
        <v>145.96735000000001</v>
      </c>
      <c r="D146" s="610">
        <v>145.96735000000001</v>
      </c>
      <c r="E146" s="611" t="s">
        <v>334</v>
      </c>
      <c r="F146" s="609">
        <v>0</v>
      </c>
      <c r="G146" s="610">
        <v>0</v>
      </c>
      <c r="H146" s="612">
        <v>5.8375000000000004</v>
      </c>
      <c r="I146" s="609">
        <v>81.327250000000006</v>
      </c>
      <c r="J146" s="610">
        <v>81.327250000000006</v>
      </c>
      <c r="K146" s="613" t="s">
        <v>334</v>
      </c>
    </row>
    <row r="147" spans="1:11" ht="14.4" customHeight="1" thickBot="1" x14ac:dyDescent="0.35">
      <c r="A147" s="626" t="s">
        <v>473</v>
      </c>
      <c r="B147" s="604">
        <v>0</v>
      </c>
      <c r="C147" s="604">
        <v>19.86035</v>
      </c>
      <c r="D147" s="605">
        <v>19.86035</v>
      </c>
      <c r="E147" s="614" t="s">
        <v>334</v>
      </c>
      <c r="F147" s="604">
        <v>0</v>
      </c>
      <c r="G147" s="605">
        <v>0</v>
      </c>
      <c r="H147" s="607">
        <v>0.1275</v>
      </c>
      <c r="I147" s="604">
        <v>6.11625</v>
      </c>
      <c r="J147" s="605">
        <v>6.11625</v>
      </c>
      <c r="K147" s="615" t="s">
        <v>334</v>
      </c>
    </row>
    <row r="148" spans="1:11" ht="14.4" customHeight="1" thickBot="1" x14ac:dyDescent="0.35">
      <c r="A148" s="626" t="s">
        <v>474</v>
      </c>
      <c r="B148" s="604">
        <v>0</v>
      </c>
      <c r="C148" s="604">
        <v>75.763999999999996</v>
      </c>
      <c r="D148" s="605">
        <v>75.763999999999996</v>
      </c>
      <c r="E148" s="614" t="s">
        <v>334</v>
      </c>
      <c r="F148" s="604">
        <v>0</v>
      </c>
      <c r="G148" s="605">
        <v>0</v>
      </c>
      <c r="H148" s="607">
        <v>4.9406564584124654E-324</v>
      </c>
      <c r="I148" s="604">
        <v>6.4</v>
      </c>
      <c r="J148" s="605">
        <v>6.4</v>
      </c>
      <c r="K148" s="615" t="s">
        <v>334</v>
      </c>
    </row>
    <row r="149" spans="1:11" ht="14.4" customHeight="1" thickBot="1" x14ac:dyDescent="0.35">
      <c r="A149" s="626" t="s">
        <v>475</v>
      </c>
      <c r="B149" s="604">
        <v>0</v>
      </c>
      <c r="C149" s="604">
        <v>50.042999999999999</v>
      </c>
      <c r="D149" s="605">
        <v>50.042999999999999</v>
      </c>
      <c r="E149" s="614" t="s">
        <v>334</v>
      </c>
      <c r="F149" s="604">
        <v>0</v>
      </c>
      <c r="G149" s="605">
        <v>0</v>
      </c>
      <c r="H149" s="607">
        <v>5.71</v>
      </c>
      <c r="I149" s="604">
        <v>68.811000000000007</v>
      </c>
      <c r="J149" s="605">
        <v>68.811000000000007</v>
      </c>
      <c r="K149" s="615" t="s">
        <v>334</v>
      </c>
    </row>
    <row r="150" spans="1:11" ht="14.4" customHeight="1" thickBot="1" x14ac:dyDescent="0.35">
      <c r="A150" s="626" t="s">
        <v>476</v>
      </c>
      <c r="B150" s="604">
        <v>0</v>
      </c>
      <c r="C150" s="604">
        <v>0.3</v>
      </c>
      <c r="D150" s="605">
        <v>0.3</v>
      </c>
      <c r="E150" s="614" t="s">
        <v>334</v>
      </c>
      <c r="F150" s="604">
        <v>0</v>
      </c>
      <c r="G150" s="605">
        <v>0</v>
      </c>
      <c r="H150" s="607">
        <v>4.9406564584124654E-324</v>
      </c>
      <c r="I150" s="604">
        <v>2.9643938750474793E-323</v>
      </c>
      <c r="J150" s="605">
        <v>2.9643938750474793E-323</v>
      </c>
      <c r="K150" s="615" t="s">
        <v>334</v>
      </c>
    </row>
    <row r="151" spans="1:11" ht="14.4" customHeight="1" thickBot="1" x14ac:dyDescent="0.35">
      <c r="A151" s="625" t="s">
        <v>477</v>
      </c>
      <c r="B151" s="609">
        <v>4.9406564584124654E-324</v>
      </c>
      <c r="C151" s="609">
        <v>3</v>
      </c>
      <c r="D151" s="610">
        <v>3</v>
      </c>
      <c r="E151" s="611" t="s">
        <v>340</v>
      </c>
      <c r="F151" s="609">
        <v>0</v>
      </c>
      <c r="G151" s="610">
        <v>0</v>
      </c>
      <c r="H151" s="612">
        <v>4.9406564584124654E-324</v>
      </c>
      <c r="I151" s="609">
        <v>1.89</v>
      </c>
      <c r="J151" s="610">
        <v>1.89</v>
      </c>
      <c r="K151" s="613" t="s">
        <v>334</v>
      </c>
    </row>
    <row r="152" spans="1:11" ht="14.4" customHeight="1" thickBot="1" x14ac:dyDescent="0.35">
      <c r="A152" s="626" t="s">
        <v>478</v>
      </c>
      <c r="B152" s="604">
        <v>4.9406564584124654E-324</v>
      </c>
      <c r="C152" s="604">
        <v>3</v>
      </c>
      <c r="D152" s="605">
        <v>3</v>
      </c>
      <c r="E152" s="614" t="s">
        <v>340</v>
      </c>
      <c r="F152" s="604">
        <v>0</v>
      </c>
      <c r="G152" s="605">
        <v>0</v>
      </c>
      <c r="H152" s="607">
        <v>4.9406564584124654E-324</v>
      </c>
      <c r="I152" s="604">
        <v>1.89</v>
      </c>
      <c r="J152" s="605">
        <v>1.89</v>
      </c>
      <c r="K152" s="615" t="s">
        <v>334</v>
      </c>
    </row>
    <row r="153" spans="1:11" ht="14.4" customHeight="1" thickBot="1" x14ac:dyDescent="0.35">
      <c r="A153" s="625" t="s">
        <v>479</v>
      </c>
      <c r="B153" s="609">
        <v>4.9406564584124654E-324</v>
      </c>
      <c r="C153" s="609">
        <v>4.9406564584124654E-324</v>
      </c>
      <c r="D153" s="610">
        <v>0</v>
      </c>
      <c r="E153" s="616">
        <v>1</v>
      </c>
      <c r="F153" s="609">
        <v>4.9406564584124654E-324</v>
      </c>
      <c r="G153" s="610">
        <v>0</v>
      </c>
      <c r="H153" s="612">
        <v>-14.817349999999999</v>
      </c>
      <c r="I153" s="609">
        <v>-14.817349999999999</v>
      </c>
      <c r="J153" s="610">
        <v>-14.817349999999999</v>
      </c>
      <c r="K153" s="613" t="s">
        <v>340</v>
      </c>
    </row>
    <row r="154" spans="1:11" ht="14.4" customHeight="1" thickBot="1" x14ac:dyDescent="0.35">
      <c r="A154" s="626" t="s">
        <v>480</v>
      </c>
      <c r="B154" s="604">
        <v>4.9406564584124654E-324</v>
      </c>
      <c r="C154" s="604">
        <v>4.9406564584124654E-324</v>
      </c>
      <c r="D154" s="605">
        <v>0</v>
      </c>
      <c r="E154" s="606">
        <v>1</v>
      </c>
      <c r="F154" s="604">
        <v>4.9406564584124654E-324</v>
      </c>
      <c r="G154" s="605">
        <v>0</v>
      </c>
      <c r="H154" s="607">
        <v>-14.817349999999999</v>
      </c>
      <c r="I154" s="604">
        <v>-14.817349999999999</v>
      </c>
      <c r="J154" s="605">
        <v>-14.817349999999999</v>
      </c>
      <c r="K154" s="615" t="s">
        <v>340</v>
      </c>
    </row>
    <row r="155" spans="1:11" ht="14.4" customHeight="1" thickBot="1" x14ac:dyDescent="0.35">
      <c r="A155" s="628" t="s">
        <v>481</v>
      </c>
      <c r="B155" s="604">
        <v>0</v>
      </c>
      <c r="C155" s="604">
        <v>57.85</v>
      </c>
      <c r="D155" s="605">
        <v>57.85</v>
      </c>
      <c r="E155" s="614" t="s">
        <v>334</v>
      </c>
      <c r="F155" s="604">
        <v>0</v>
      </c>
      <c r="G155" s="605">
        <v>0</v>
      </c>
      <c r="H155" s="607">
        <v>4.3</v>
      </c>
      <c r="I155" s="604">
        <v>13.35</v>
      </c>
      <c r="J155" s="605">
        <v>13.35</v>
      </c>
      <c r="K155" s="615" t="s">
        <v>334</v>
      </c>
    </row>
    <row r="156" spans="1:11" ht="14.4" customHeight="1" thickBot="1" x14ac:dyDescent="0.35">
      <c r="A156" s="626" t="s">
        <v>482</v>
      </c>
      <c r="B156" s="604">
        <v>0</v>
      </c>
      <c r="C156" s="604">
        <v>57.85</v>
      </c>
      <c r="D156" s="605">
        <v>57.85</v>
      </c>
      <c r="E156" s="614" t="s">
        <v>334</v>
      </c>
      <c r="F156" s="604">
        <v>0</v>
      </c>
      <c r="G156" s="605">
        <v>0</v>
      </c>
      <c r="H156" s="607">
        <v>4.3</v>
      </c>
      <c r="I156" s="604">
        <v>13.35</v>
      </c>
      <c r="J156" s="605">
        <v>13.35</v>
      </c>
      <c r="K156" s="615" t="s">
        <v>334</v>
      </c>
    </row>
    <row r="157" spans="1:11" ht="14.4" customHeight="1" thickBot="1" x14ac:dyDescent="0.35">
      <c r="A157" s="628" t="s">
        <v>483</v>
      </c>
      <c r="B157" s="604">
        <v>0</v>
      </c>
      <c r="C157" s="604">
        <v>27.8</v>
      </c>
      <c r="D157" s="605">
        <v>27.8</v>
      </c>
      <c r="E157" s="614" t="s">
        <v>334</v>
      </c>
      <c r="F157" s="604">
        <v>0</v>
      </c>
      <c r="G157" s="605">
        <v>0</v>
      </c>
      <c r="H157" s="607">
        <v>5.3</v>
      </c>
      <c r="I157" s="604">
        <v>14.85</v>
      </c>
      <c r="J157" s="605">
        <v>14.85</v>
      </c>
      <c r="K157" s="615" t="s">
        <v>334</v>
      </c>
    </row>
    <row r="158" spans="1:11" ht="14.4" customHeight="1" thickBot="1" x14ac:dyDescent="0.35">
      <c r="A158" s="626" t="s">
        <v>484</v>
      </c>
      <c r="B158" s="604">
        <v>0</v>
      </c>
      <c r="C158" s="604">
        <v>27.8</v>
      </c>
      <c r="D158" s="605">
        <v>27.8</v>
      </c>
      <c r="E158" s="614" t="s">
        <v>334</v>
      </c>
      <c r="F158" s="604">
        <v>0</v>
      </c>
      <c r="G158" s="605">
        <v>0</v>
      </c>
      <c r="H158" s="607">
        <v>5.3</v>
      </c>
      <c r="I158" s="604">
        <v>14.85</v>
      </c>
      <c r="J158" s="605">
        <v>14.85</v>
      </c>
      <c r="K158" s="615" t="s">
        <v>334</v>
      </c>
    </row>
    <row r="159" spans="1:11" ht="14.4" customHeight="1" thickBot="1" x14ac:dyDescent="0.35">
      <c r="A159" s="623" t="s">
        <v>485</v>
      </c>
      <c r="B159" s="604">
        <v>5364.9999999997099</v>
      </c>
      <c r="C159" s="604">
        <v>7067.7708600000096</v>
      </c>
      <c r="D159" s="605">
        <v>1702.7708600003</v>
      </c>
      <c r="E159" s="606">
        <v>1.317385062441</v>
      </c>
      <c r="F159" s="604">
        <v>5559.2237430417799</v>
      </c>
      <c r="G159" s="605">
        <v>2779.61187152089</v>
      </c>
      <c r="H159" s="607">
        <v>522.11</v>
      </c>
      <c r="I159" s="604">
        <v>3007.0430000000001</v>
      </c>
      <c r="J159" s="605">
        <v>227.431128479112</v>
      </c>
      <c r="K159" s="608">
        <v>0.540910590937</v>
      </c>
    </row>
    <row r="160" spans="1:11" ht="14.4" customHeight="1" thickBot="1" x14ac:dyDescent="0.35">
      <c r="A160" s="624" t="s">
        <v>486</v>
      </c>
      <c r="B160" s="604">
        <v>5364.9999999997099</v>
      </c>
      <c r="C160" s="604">
        <v>5298.8310000000001</v>
      </c>
      <c r="D160" s="605">
        <v>-66.168999999704994</v>
      </c>
      <c r="E160" s="606">
        <v>0.98766654240399998</v>
      </c>
      <c r="F160" s="604">
        <v>5358.2237430417799</v>
      </c>
      <c r="G160" s="605">
        <v>2679.11187152089</v>
      </c>
      <c r="H160" s="607">
        <v>458.649</v>
      </c>
      <c r="I160" s="604">
        <v>2706.0889999999999</v>
      </c>
      <c r="J160" s="605">
        <v>26.977128479110998</v>
      </c>
      <c r="K160" s="608">
        <v>0.505034714818</v>
      </c>
    </row>
    <row r="161" spans="1:11" ht="14.4" customHeight="1" thickBot="1" x14ac:dyDescent="0.35">
      <c r="A161" s="625" t="s">
        <v>487</v>
      </c>
      <c r="B161" s="609">
        <v>5364.9999999997099</v>
      </c>
      <c r="C161" s="609">
        <v>5298.8310000000001</v>
      </c>
      <c r="D161" s="610">
        <v>-66.168999999704994</v>
      </c>
      <c r="E161" s="616">
        <v>0.98766654240399998</v>
      </c>
      <c r="F161" s="609">
        <v>5358.2237430417799</v>
      </c>
      <c r="G161" s="610">
        <v>2679.11187152089</v>
      </c>
      <c r="H161" s="612">
        <v>452.012</v>
      </c>
      <c r="I161" s="609">
        <v>2699.4520000000002</v>
      </c>
      <c r="J161" s="610">
        <v>20.340128479111002</v>
      </c>
      <c r="K161" s="617">
        <v>0.50379605806899996</v>
      </c>
    </row>
    <row r="162" spans="1:11" ht="14.4" customHeight="1" thickBot="1" x14ac:dyDescent="0.35">
      <c r="A162" s="626" t="s">
        <v>488</v>
      </c>
      <c r="B162" s="604">
        <v>1243.99999999993</v>
      </c>
      <c r="C162" s="604">
        <v>1198.76</v>
      </c>
      <c r="D162" s="605">
        <v>-45.239999999931001</v>
      </c>
      <c r="E162" s="606">
        <v>0.96363344051400002</v>
      </c>
      <c r="F162" s="604">
        <v>1204.9475824644901</v>
      </c>
      <c r="G162" s="605">
        <v>602.47379123224403</v>
      </c>
      <c r="H162" s="607">
        <v>105.501</v>
      </c>
      <c r="I162" s="604">
        <v>612.55800000000102</v>
      </c>
      <c r="J162" s="605">
        <v>10.084208767756</v>
      </c>
      <c r="K162" s="608">
        <v>0.50836900203299995</v>
      </c>
    </row>
    <row r="163" spans="1:11" ht="14.4" customHeight="1" thickBot="1" x14ac:dyDescent="0.35">
      <c r="A163" s="626" t="s">
        <v>489</v>
      </c>
      <c r="B163" s="604">
        <v>2910.9999999998399</v>
      </c>
      <c r="C163" s="604">
        <v>2906.5990000000002</v>
      </c>
      <c r="D163" s="605">
        <v>-4.4009999998399998</v>
      </c>
      <c r="E163" s="606">
        <v>0.99848814840199995</v>
      </c>
      <c r="F163" s="604">
        <v>2959.99999999995</v>
      </c>
      <c r="G163" s="605">
        <v>1479.99999999997</v>
      </c>
      <c r="H163" s="607">
        <v>246.37799999999999</v>
      </c>
      <c r="I163" s="604">
        <v>1488.26</v>
      </c>
      <c r="J163" s="605">
        <v>8.2600000000280005</v>
      </c>
      <c r="K163" s="608">
        <v>0.50279054054000005</v>
      </c>
    </row>
    <row r="164" spans="1:11" ht="14.4" customHeight="1" thickBot="1" x14ac:dyDescent="0.35">
      <c r="A164" s="626" t="s">
        <v>490</v>
      </c>
      <c r="B164" s="604">
        <v>109.999999999994</v>
      </c>
      <c r="C164" s="604">
        <v>110.47199999999999</v>
      </c>
      <c r="D164" s="605">
        <v>0.47200000000600001</v>
      </c>
      <c r="E164" s="606">
        <v>1.0042909090900001</v>
      </c>
      <c r="F164" s="604">
        <v>110.670506456537</v>
      </c>
      <c r="G164" s="605">
        <v>55.335253228268002</v>
      </c>
      <c r="H164" s="607">
        <v>9.2059999999999995</v>
      </c>
      <c r="I164" s="604">
        <v>55.235999999999997</v>
      </c>
      <c r="J164" s="605">
        <v>-9.9253228267999996E-2</v>
      </c>
      <c r="K164" s="608">
        <v>0.49910316459600002</v>
      </c>
    </row>
    <row r="165" spans="1:11" ht="14.4" customHeight="1" thickBot="1" x14ac:dyDescent="0.35">
      <c r="A165" s="626" t="s">
        <v>491</v>
      </c>
      <c r="B165" s="604">
        <v>471.99999999997402</v>
      </c>
      <c r="C165" s="604">
        <v>453.80200000000002</v>
      </c>
      <c r="D165" s="605">
        <v>-18.197999999973</v>
      </c>
      <c r="E165" s="606">
        <v>0.961444915254</v>
      </c>
      <c r="F165" s="604">
        <v>454.60565412082201</v>
      </c>
      <c r="G165" s="605">
        <v>227.302827060411</v>
      </c>
      <c r="H165" s="607">
        <v>38.494</v>
      </c>
      <c r="I165" s="604">
        <v>228.8</v>
      </c>
      <c r="J165" s="605">
        <v>1.4971729395890001</v>
      </c>
      <c r="K165" s="608">
        <v>0.50329334429899997</v>
      </c>
    </row>
    <row r="166" spans="1:11" ht="14.4" customHeight="1" thickBot="1" x14ac:dyDescent="0.35">
      <c r="A166" s="626" t="s">
        <v>492</v>
      </c>
      <c r="B166" s="604">
        <v>602.99999999996703</v>
      </c>
      <c r="C166" s="604">
        <v>603.81799999999998</v>
      </c>
      <c r="D166" s="605">
        <v>0.818000000033</v>
      </c>
      <c r="E166" s="606">
        <v>1.0013565505799999</v>
      </c>
      <c r="F166" s="604">
        <v>602.99999999998897</v>
      </c>
      <c r="G166" s="605">
        <v>301.49999999999397</v>
      </c>
      <c r="H166" s="607">
        <v>50.317999999999998</v>
      </c>
      <c r="I166" s="604">
        <v>301.90800000000002</v>
      </c>
      <c r="J166" s="605">
        <v>0.40800000000499997</v>
      </c>
      <c r="K166" s="608">
        <v>0.50067661691499998</v>
      </c>
    </row>
    <row r="167" spans="1:11" ht="14.4" customHeight="1" thickBot="1" x14ac:dyDescent="0.35">
      <c r="A167" s="626" t="s">
        <v>493</v>
      </c>
      <c r="B167" s="604">
        <v>24.999999999998</v>
      </c>
      <c r="C167" s="604">
        <v>25.38</v>
      </c>
      <c r="D167" s="605">
        <v>0.38000000000099998</v>
      </c>
      <c r="E167" s="606">
        <v>1.0152000000000001</v>
      </c>
      <c r="F167" s="604">
        <v>24.999999999999002</v>
      </c>
      <c r="G167" s="605">
        <v>12.499999999999</v>
      </c>
      <c r="H167" s="607">
        <v>2.1150000000000002</v>
      </c>
      <c r="I167" s="604">
        <v>12.69</v>
      </c>
      <c r="J167" s="605">
        <v>0.19</v>
      </c>
      <c r="K167" s="608">
        <v>0.50760000000000005</v>
      </c>
    </row>
    <row r="168" spans="1:11" ht="14.4" customHeight="1" thickBot="1" x14ac:dyDescent="0.35">
      <c r="A168" s="625" t="s">
        <v>494</v>
      </c>
      <c r="B168" s="609">
        <v>4.9406564584124654E-324</v>
      </c>
      <c r="C168" s="609">
        <v>4.9406564584124654E-324</v>
      </c>
      <c r="D168" s="610">
        <v>0</v>
      </c>
      <c r="E168" s="616">
        <v>1</v>
      </c>
      <c r="F168" s="609">
        <v>4.9406564584124654E-324</v>
      </c>
      <c r="G168" s="610">
        <v>0</v>
      </c>
      <c r="H168" s="612">
        <v>6.6369999999999996</v>
      </c>
      <c r="I168" s="609">
        <v>6.6369999999999996</v>
      </c>
      <c r="J168" s="610">
        <v>6.6369999999999996</v>
      </c>
      <c r="K168" s="613" t="s">
        <v>340</v>
      </c>
    </row>
    <row r="169" spans="1:11" ht="14.4" customHeight="1" thickBot="1" x14ac:dyDescent="0.35">
      <c r="A169" s="626" t="s">
        <v>495</v>
      </c>
      <c r="B169" s="604">
        <v>4.9406564584124654E-324</v>
      </c>
      <c r="C169" s="604">
        <v>4.9406564584124654E-324</v>
      </c>
      <c r="D169" s="605">
        <v>0</v>
      </c>
      <c r="E169" s="606">
        <v>1</v>
      </c>
      <c r="F169" s="604">
        <v>4.9406564584124654E-324</v>
      </c>
      <c r="G169" s="605">
        <v>0</v>
      </c>
      <c r="H169" s="607">
        <v>6.6369999999999996</v>
      </c>
      <c r="I169" s="604">
        <v>6.6369999999999996</v>
      </c>
      <c r="J169" s="605">
        <v>6.6369999999999996</v>
      </c>
      <c r="K169" s="615" t="s">
        <v>340</v>
      </c>
    </row>
    <row r="170" spans="1:11" ht="14.4" customHeight="1" thickBot="1" x14ac:dyDescent="0.35">
      <c r="A170" s="624" t="s">
        <v>496</v>
      </c>
      <c r="B170" s="604">
        <v>0</v>
      </c>
      <c r="C170" s="604">
        <v>1768.93986000001</v>
      </c>
      <c r="D170" s="605">
        <v>1768.93986000001</v>
      </c>
      <c r="E170" s="614" t="s">
        <v>334</v>
      </c>
      <c r="F170" s="604">
        <v>201</v>
      </c>
      <c r="G170" s="605">
        <v>100.5</v>
      </c>
      <c r="H170" s="607">
        <v>63.460999999999999</v>
      </c>
      <c r="I170" s="604">
        <v>300.95400000000001</v>
      </c>
      <c r="J170" s="605">
        <v>200.45400000000001</v>
      </c>
      <c r="K170" s="608">
        <v>1.497283582089</v>
      </c>
    </row>
    <row r="171" spans="1:11" ht="14.4" customHeight="1" thickBot="1" x14ac:dyDescent="0.35">
      <c r="A171" s="625" t="s">
        <v>497</v>
      </c>
      <c r="B171" s="609">
        <v>0</v>
      </c>
      <c r="C171" s="609">
        <v>1570.80655</v>
      </c>
      <c r="D171" s="610">
        <v>1570.80655</v>
      </c>
      <c r="E171" s="611" t="s">
        <v>334</v>
      </c>
      <c r="F171" s="609">
        <v>201</v>
      </c>
      <c r="G171" s="610">
        <v>100.5</v>
      </c>
      <c r="H171" s="612">
        <v>58.173000000000002</v>
      </c>
      <c r="I171" s="609">
        <v>124.452</v>
      </c>
      <c r="J171" s="610">
        <v>23.952000000000002</v>
      </c>
      <c r="K171" s="617">
        <v>0.61916417910400001</v>
      </c>
    </row>
    <row r="172" spans="1:11" ht="14.4" customHeight="1" thickBot="1" x14ac:dyDescent="0.35">
      <c r="A172" s="626" t="s">
        <v>498</v>
      </c>
      <c r="B172" s="604">
        <v>0</v>
      </c>
      <c r="C172" s="604">
        <v>1312.7195200000001</v>
      </c>
      <c r="D172" s="605">
        <v>1312.7195200000001</v>
      </c>
      <c r="E172" s="614" t="s">
        <v>334</v>
      </c>
      <c r="F172" s="604">
        <v>201</v>
      </c>
      <c r="G172" s="605">
        <v>100.5</v>
      </c>
      <c r="H172" s="607">
        <v>58.173000000000002</v>
      </c>
      <c r="I172" s="604">
        <v>79.402000000000001</v>
      </c>
      <c r="J172" s="605">
        <v>-21.097999999999999</v>
      </c>
      <c r="K172" s="608">
        <v>0.39503482586999999</v>
      </c>
    </row>
    <row r="173" spans="1:11" ht="14.4" customHeight="1" thickBot="1" x14ac:dyDescent="0.35">
      <c r="A173" s="626" t="s">
        <v>499</v>
      </c>
      <c r="B173" s="604">
        <v>0</v>
      </c>
      <c r="C173" s="604">
        <v>258.08703000000003</v>
      </c>
      <c r="D173" s="605">
        <v>258.08703000000003</v>
      </c>
      <c r="E173" s="614" t="s">
        <v>334</v>
      </c>
      <c r="F173" s="604">
        <v>0</v>
      </c>
      <c r="G173" s="605">
        <v>0</v>
      </c>
      <c r="H173" s="607">
        <v>4.9406564584124654E-324</v>
      </c>
      <c r="I173" s="604">
        <v>45.05</v>
      </c>
      <c r="J173" s="605">
        <v>45.05</v>
      </c>
      <c r="K173" s="615" t="s">
        <v>334</v>
      </c>
    </row>
    <row r="174" spans="1:11" ht="14.4" customHeight="1" thickBot="1" x14ac:dyDescent="0.35">
      <c r="A174" s="625" t="s">
        <v>500</v>
      </c>
      <c r="B174" s="609">
        <v>0</v>
      </c>
      <c r="C174" s="609">
        <v>34.7592</v>
      </c>
      <c r="D174" s="610">
        <v>34.7592</v>
      </c>
      <c r="E174" s="611" t="s">
        <v>334</v>
      </c>
      <c r="F174" s="609">
        <v>0</v>
      </c>
      <c r="G174" s="610">
        <v>0</v>
      </c>
      <c r="H174" s="612">
        <v>5.2880000000000003</v>
      </c>
      <c r="I174" s="609">
        <v>46.025599999999997</v>
      </c>
      <c r="J174" s="610">
        <v>46.025599999999997</v>
      </c>
      <c r="K174" s="613" t="s">
        <v>334</v>
      </c>
    </row>
    <row r="175" spans="1:11" ht="14.4" customHeight="1" thickBot="1" x14ac:dyDescent="0.35">
      <c r="A175" s="626" t="s">
        <v>501</v>
      </c>
      <c r="B175" s="604">
        <v>4.9406564584124654E-324</v>
      </c>
      <c r="C175" s="604">
        <v>4.9406564584124654E-324</v>
      </c>
      <c r="D175" s="605">
        <v>0</v>
      </c>
      <c r="E175" s="606">
        <v>1</v>
      </c>
      <c r="F175" s="604">
        <v>4.9406564584124654E-324</v>
      </c>
      <c r="G175" s="605">
        <v>0</v>
      </c>
      <c r="H175" s="607">
        <v>4.9406564584124654E-324</v>
      </c>
      <c r="I175" s="604">
        <v>15.520899999999999</v>
      </c>
      <c r="J175" s="605">
        <v>15.520899999999999</v>
      </c>
      <c r="K175" s="615" t="s">
        <v>340</v>
      </c>
    </row>
    <row r="176" spans="1:11" ht="14.4" customHeight="1" thickBot="1" x14ac:dyDescent="0.35">
      <c r="A176" s="626" t="s">
        <v>502</v>
      </c>
      <c r="B176" s="604">
        <v>0</v>
      </c>
      <c r="C176" s="604">
        <v>5.99</v>
      </c>
      <c r="D176" s="605">
        <v>5.99</v>
      </c>
      <c r="E176" s="614" t="s">
        <v>334</v>
      </c>
      <c r="F176" s="604">
        <v>0</v>
      </c>
      <c r="G176" s="605">
        <v>0</v>
      </c>
      <c r="H176" s="607">
        <v>4.9406564584124654E-324</v>
      </c>
      <c r="I176" s="604">
        <v>16.177700000000002</v>
      </c>
      <c r="J176" s="605">
        <v>16.177700000000002</v>
      </c>
      <c r="K176" s="615" t="s">
        <v>334</v>
      </c>
    </row>
    <row r="177" spans="1:11" ht="14.4" customHeight="1" thickBot="1" x14ac:dyDescent="0.35">
      <c r="A177" s="626" t="s">
        <v>503</v>
      </c>
      <c r="B177" s="604">
        <v>0</v>
      </c>
      <c r="C177" s="604">
        <v>12.935499999999999</v>
      </c>
      <c r="D177" s="605">
        <v>12.935499999999999</v>
      </c>
      <c r="E177" s="614" t="s">
        <v>334</v>
      </c>
      <c r="F177" s="604">
        <v>0</v>
      </c>
      <c r="G177" s="605">
        <v>0</v>
      </c>
      <c r="H177" s="607">
        <v>4.9406564584124654E-324</v>
      </c>
      <c r="I177" s="604">
        <v>3.7509999999999999</v>
      </c>
      <c r="J177" s="605">
        <v>3.7509999999999999</v>
      </c>
      <c r="K177" s="615" t="s">
        <v>334</v>
      </c>
    </row>
    <row r="178" spans="1:11" ht="14.4" customHeight="1" thickBot="1" x14ac:dyDescent="0.35">
      <c r="A178" s="626" t="s">
        <v>504</v>
      </c>
      <c r="B178" s="604">
        <v>4.9406564584124654E-324</v>
      </c>
      <c r="C178" s="604">
        <v>15.8337</v>
      </c>
      <c r="D178" s="605">
        <v>15.8337</v>
      </c>
      <c r="E178" s="614" t="s">
        <v>340</v>
      </c>
      <c r="F178" s="604">
        <v>0</v>
      </c>
      <c r="G178" s="605">
        <v>0</v>
      </c>
      <c r="H178" s="607">
        <v>5.2880000000000003</v>
      </c>
      <c r="I178" s="604">
        <v>10.576000000000001</v>
      </c>
      <c r="J178" s="605">
        <v>10.576000000000001</v>
      </c>
      <c r="K178" s="615" t="s">
        <v>334</v>
      </c>
    </row>
    <row r="179" spans="1:11" ht="14.4" customHeight="1" thickBot="1" x14ac:dyDescent="0.35">
      <c r="A179" s="625" t="s">
        <v>505</v>
      </c>
      <c r="B179" s="609">
        <v>4.9406564584124654E-324</v>
      </c>
      <c r="C179" s="609">
        <v>5.81</v>
      </c>
      <c r="D179" s="610">
        <v>5.81</v>
      </c>
      <c r="E179" s="611" t="s">
        <v>340</v>
      </c>
      <c r="F179" s="609">
        <v>0</v>
      </c>
      <c r="G179" s="610">
        <v>0</v>
      </c>
      <c r="H179" s="612">
        <v>4.9406564584124654E-324</v>
      </c>
      <c r="I179" s="609">
        <v>2</v>
      </c>
      <c r="J179" s="610">
        <v>2</v>
      </c>
      <c r="K179" s="613" t="s">
        <v>334</v>
      </c>
    </row>
    <row r="180" spans="1:11" ht="14.4" customHeight="1" thickBot="1" x14ac:dyDescent="0.35">
      <c r="A180" s="626" t="s">
        <v>506</v>
      </c>
      <c r="B180" s="604">
        <v>4.9406564584124654E-324</v>
      </c>
      <c r="C180" s="604">
        <v>4.5999999999999996</v>
      </c>
      <c r="D180" s="605">
        <v>4.5999999999999996</v>
      </c>
      <c r="E180" s="614" t="s">
        <v>340</v>
      </c>
      <c r="F180" s="604">
        <v>0</v>
      </c>
      <c r="G180" s="605">
        <v>0</v>
      </c>
      <c r="H180" s="607">
        <v>4.9406564584124654E-324</v>
      </c>
      <c r="I180" s="604">
        <v>2</v>
      </c>
      <c r="J180" s="605">
        <v>2</v>
      </c>
      <c r="K180" s="615" t="s">
        <v>334</v>
      </c>
    </row>
    <row r="181" spans="1:11" ht="14.4" customHeight="1" thickBot="1" x14ac:dyDescent="0.35">
      <c r="A181" s="626" t="s">
        <v>507</v>
      </c>
      <c r="B181" s="604">
        <v>4.9406564584124654E-324</v>
      </c>
      <c r="C181" s="604">
        <v>1.21</v>
      </c>
      <c r="D181" s="605">
        <v>1.21</v>
      </c>
      <c r="E181" s="614" t="s">
        <v>340</v>
      </c>
      <c r="F181" s="604">
        <v>0</v>
      </c>
      <c r="G181" s="605">
        <v>0</v>
      </c>
      <c r="H181" s="607">
        <v>4.9406564584124654E-324</v>
      </c>
      <c r="I181" s="604">
        <v>2.9643938750474793E-323</v>
      </c>
      <c r="J181" s="605">
        <v>2.9643938750474793E-323</v>
      </c>
      <c r="K181" s="615" t="s">
        <v>334</v>
      </c>
    </row>
    <row r="182" spans="1:11" ht="14.4" customHeight="1" thickBot="1" x14ac:dyDescent="0.35">
      <c r="A182" s="625" t="s">
        <v>508</v>
      </c>
      <c r="B182" s="609">
        <v>0</v>
      </c>
      <c r="C182" s="609">
        <v>123.32001</v>
      </c>
      <c r="D182" s="610">
        <v>123.32001</v>
      </c>
      <c r="E182" s="611" t="s">
        <v>334</v>
      </c>
      <c r="F182" s="609">
        <v>0</v>
      </c>
      <c r="G182" s="610">
        <v>0</v>
      </c>
      <c r="H182" s="612">
        <v>4.9406564584124654E-324</v>
      </c>
      <c r="I182" s="609">
        <v>29.548200000000001</v>
      </c>
      <c r="J182" s="610">
        <v>29.548200000000001</v>
      </c>
      <c r="K182" s="613" t="s">
        <v>334</v>
      </c>
    </row>
    <row r="183" spans="1:11" ht="14.4" customHeight="1" thickBot="1" x14ac:dyDescent="0.35">
      <c r="A183" s="626" t="s">
        <v>509</v>
      </c>
      <c r="B183" s="604">
        <v>0</v>
      </c>
      <c r="C183" s="604">
        <v>120.83001</v>
      </c>
      <c r="D183" s="605">
        <v>120.83001</v>
      </c>
      <c r="E183" s="614" t="s">
        <v>334</v>
      </c>
      <c r="F183" s="604">
        <v>0</v>
      </c>
      <c r="G183" s="605">
        <v>0</v>
      </c>
      <c r="H183" s="607">
        <v>4.9406564584124654E-324</v>
      </c>
      <c r="I183" s="604">
        <v>29.548200000000001</v>
      </c>
      <c r="J183" s="605">
        <v>29.548200000000001</v>
      </c>
      <c r="K183" s="615" t="s">
        <v>334</v>
      </c>
    </row>
    <row r="184" spans="1:11" ht="14.4" customHeight="1" thickBot="1" x14ac:dyDescent="0.35">
      <c r="A184" s="626" t="s">
        <v>510</v>
      </c>
      <c r="B184" s="604">
        <v>0</v>
      </c>
      <c r="C184" s="604">
        <v>2.4900000000000002</v>
      </c>
      <c r="D184" s="605">
        <v>2.4900000000000002</v>
      </c>
      <c r="E184" s="614" t="s">
        <v>334</v>
      </c>
      <c r="F184" s="604">
        <v>0</v>
      </c>
      <c r="G184" s="605">
        <v>0</v>
      </c>
      <c r="H184" s="607">
        <v>4.9406564584124654E-324</v>
      </c>
      <c r="I184" s="604">
        <v>2.9643938750474793E-323</v>
      </c>
      <c r="J184" s="605">
        <v>2.9643938750474793E-323</v>
      </c>
      <c r="K184" s="615" t="s">
        <v>334</v>
      </c>
    </row>
    <row r="185" spans="1:11" ht="14.4" customHeight="1" thickBot="1" x14ac:dyDescent="0.35">
      <c r="A185" s="625" t="s">
        <v>511</v>
      </c>
      <c r="B185" s="609">
        <v>0</v>
      </c>
      <c r="C185" s="609">
        <v>34.244100000000003</v>
      </c>
      <c r="D185" s="610">
        <v>34.244100000000003</v>
      </c>
      <c r="E185" s="611" t="s">
        <v>334</v>
      </c>
      <c r="F185" s="609">
        <v>0</v>
      </c>
      <c r="G185" s="610">
        <v>0</v>
      </c>
      <c r="H185" s="612">
        <v>4.9406564584124654E-324</v>
      </c>
      <c r="I185" s="609">
        <v>98.928200000000004</v>
      </c>
      <c r="J185" s="610">
        <v>98.928200000000004</v>
      </c>
      <c r="K185" s="613" t="s">
        <v>334</v>
      </c>
    </row>
    <row r="186" spans="1:11" ht="14.4" customHeight="1" thickBot="1" x14ac:dyDescent="0.35">
      <c r="A186" s="626" t="s">
        <v>512</v>
      </c>
      <c r="B186" s="604">
        <v>0</v>
      </c>
      <c r="C186" s="604">
        <v>8.7120999999989994</v>
      </c>
      <c r="D186" s="605">
        <v>8.7120999999989994</v>
      </c>
      <c r="E186" s="614" t="s">
        <v>334</v>
      </c>
      <c r="F186" s="604">
        <v>0</v>
      </c>
      <c r="G186" s="605">
        <v>0</v>
      </c>
      <c r="H186" s="607">
        <v>4.9406564584124654E-324</v>
      </c>
      <c r="I186" s="604">
        <v>38.0212</v>
      </c>
      <c r="J186" s="605">
        <v>38.0212</v>
      </c>
      <c r="K186" s="615" t="s">
        <v>334</v>
      </c>
    </row>
    <row r="187" spans="1:11" ht="14.4" customHeight="1" thickBot="1" x14ac:dyDescent="0.35">
      <c r="A187" s="626" t="s">
        <v>513</v>
      </c>
      <c r="B187" s="604">
        <v>0</v>
      </c>
      <c r="C187" s="604">
        <v>25.532</v>
      </c>
      <c r="D187" s="605">
        <v>25.532</v>
      </c>
      <c r="E187" s="614" t="s">
        <v>334</v>
      </c>
      <c r="F187" s="604">
        <v>0</v>
      </c>
      <c r="G187" s="605">
        <v>0</v>
      </c>
      <c r="H187" s="607">
        <v>4.9406564584124654E-324</v>
      </c>
      <c r="I187" s="604">
        <v>60.906999999999996</v>
      </c>
      <c r="J187" s="605">
        <v>60.906999999999996</v>
      </c>
      <c r="K187" s="615" t="s">
        <v>334</v>
      </c>
    </row>
    <row r="188" spans="1:11" ht="14.4" customHeight="1" thickBot="1" x14ac:dyDescent="0.35">
      <c r="A188" s="622" t="s">
        <v>514</v>
      </c>
      <c r="B188" s="604">
        <v>138243.170669546</v>
      </c>
      <c r="C188" s="604">
        <v>147336.47261</v>
      </c>
      <c r="D188" s="605">
        <v>9093.3019404541992</v>
      </c>
      <c r="E188" s="606">
        <v>1.0657775852239999</v>
      </c>
      <c r="F188" s="604">
        <v>118339.405748879</v>
      </c>
      <c r="G188" s="605">
        <v>59169.702874439397</v>
      </c>
      <c r="H188" s="607">
        <v>9153.3234300000004</v>
      </c>
      <c r="I188" s="604">
        <v>62018.80068</v>
      </c>
      <c r="J188" s="605">
        <v>2849.0978055606201</v>
      </c>
      <c r="K188" s="608">
        <v>0.52407564739300005</v>
      </c>
    </row>
    <row r="189" spans="1:11" ht="14.4" customHeight="1" thickBot="1" x14ac:dyDescent="0.35">
      <c r="A189" s="623" t="s">
        <v>515</v>
      </c>
      <c r="B189" s="604">
        <v>134886.10328852301</v>
      </c>
      <c r="C189" s="604">
        <v>144314.63433</v>
      </c>
      <c r="D189" s="605">
        <v>9428.53104147673</v>
      </c>
      <c r="E189" s="606">
        <v>1.069899943816</v>
      </c>
      <c r="F189" s="604">
        <v>117022.149795716</v>
      </c>
      <c r="G189" s="605">
        <v>58511.074897858103</v>
      </c>
      <c r="H189" s="607">
        <v>9107.24899</v>
      </c>
      <c r="I189" s="604">
        <v>61648.403879999998</v>
      </c>
      <c r="J189" s="605">
        <v>3137.3289821418698</v>
      </c>
      <c r="K189" s="608">
        <v>0.52680970215900003</v>
      </c>
    </row>
    <row r="190" spans="1:11" ht="14.4" customHeight="1" thickBot="1" x14ac:dyDescent="0.35">
      <c r="A190" s="624" t="s">
        <v>516</v>
      </c>
      <c r="B190" s="604">
        <v>134886.10328852301</v>
      </c>
      <c r="C190" s="604">
        <v>144314.63433</v>
      </c>
      <c r="D190" s="605">
        <v>9428.53104147673</v>
      </c>
      <c r="E190" s="606">
        <v>1.069899943816</v>
      </c>
      <c r="F190" s="604">
        <v>117022.149795716</v>
      </c>
      <c r="G190" s="605">
        <v>58511.074897858103</v>
      </c>
      <c r="H190" s="607">
        <v>9107.24899</v>
      </c>
      <c r="I190" s="604">
        <v>61647.739880000001</v>
      </c>
      <c r="J190" s="605">
        <v>3136.66498214186</v>
      </c>
      <c r="K190" s="608">
        <v>0.52680402802000004</v>
      </c>
    </row>
    <row r="191" spans="1:11" ht="14.4" customHeight="1" thickBot="1" x14ac:dyDescent="0.35">
      <c r="A191" s="625" t="s">
        <v>517</v>
      </c>
      <c r="B191" s="609">
        <v>324.12441893490802</v>
      </c>
      <c r="C191" s="609">
        <v>279.36011999999999</v>
      </c>
      <c r="D191" s="610">
        <v>-44.764298934907998</v>
      </c>
      <c r="E191" s="616">
        <v>0.86189161840299999</v>
      </c>
      <c r="F191" s="609">
        <v>287.73364539084901</v>
      </c>
      <c r="G191" s="610">
        <v>143.86682269542499</v>
      </c>
      <c r="H191" s="612">
        <v>21.246590000000001</v>
      </c>
      <c r="I191" s="609">
        <v>127.92165</v>
      </c>
      <c r="J191" s="610">
        <v>-15.945172695424001</v>
      </c>
      <c r="K191" s="617">
        <v>0.44458356556099998</v>
      </c>
    </row>
    <row r="192" spans="1:11" ht="14.4" customHeight="1" thickBot="1" x14ac:dyDescent="0.35">
      <c r="A192" s="626" t="s">
        <v>518</v>
      </c>
      <c r="B192" s="604">
        <v>0.38446215124100003</v>
      </c>
      <c r="C192" s="604">
        <v>1.16195</v>
      </c>
      <c r="D192" s="605">
        <v>0.77748784875800003</v>
      </c>
      <c r="E192" s="606">
        <v>3.0222740944650002</v>
      </c>
      <c r="F192" s="604">
        <v>0.85513234074400002</v>
      </c>
      <c r="G192" s="605">
        <v>0.42756617037200001</v>
      </c>
      <c r="H192" s="607">
        <v>0.22313</v>
      </c>
      <c r="I192" s="604">
        <v>0.50327999999999995</v>
      </c>
      <c r="J192" s="605">
        <v>7.5713829627000004E-2</v>
      </c>
      <c r="K192" s="608">
        <v>0.58854048200499998</v>
      </c>
    </row>
    <row r="193" spans="1:11" ht="14.4" customHeight="1" thickBot="1" x14ac:dyDescent="0.35">
      <c r="A193" s="626" t="s">
        <v>519</v>
      </c>
      <c r="B193" s="604">
        <v>1.258393867368</v>
      </c>
      <c r="C193" s="604">
        <v>1.228</v>
      </c>
      <c r="D193" s="605">
        <v>-3.0393867368E-2</v>
      </c>
      <c r="E193" s="606">
        <v>0.97584709512900003</v>
      </c>
      <c r="F193" s="604">
        <v>0.86082473579300001</v>
      </c>
      <c r="G193" s="605">
        <v>0.43041236789600001</v>
      </c>
      <c r="H193" s="607">
        <v>0.23400000000000001</v>
      </c>
      <c r="I193" s="604">
        <v>0.46800000000000003</v>
      </c>
      <c r="J193" s="605">
        <v>3.7587632103E-2</v>
      </c>
      <c r="K193" s="608">
        <v>0.54366467474699998</v>
      </c>
    </row>
    <row r="194" spans="1:11" ht="14.4" customHeight="1" thickBot="1" x14ac:dyDescent="0.35">
      <c r="A194" s="626" t="s">
        <v>520</v>
      </c>
      <c r="B194" s="604">
        <v>4.9406564584124654E-324</v>
      </c>
      <c r="C194" s="604">
        <v>5.7393599999999996</v>
      </c>
      <c r="D194" s="605">
        <v>5.7393599999999996</v>
      </c>
      <c r="E194" s="614" t="s">
        <v>340</v>
      </c>
      <c r="F194" s="604">
        <v>6.0662154067529999</v>
      </c>
      <c r="G194" s="605">
        <v>3.0331077033759999</v>
      </c>
      <c r="H194" s="607">
        <v>4.9406564584124654E-324</v>
      </c>
      <c r="I194" s="604">
        <v>2.9643938750474793E-323</v>
      </c>
      <c r="J194" s="605">
        <v>-3.0331077033759999</v>
      </c>
      <c r="K194" s="608">
        <v>4.9406564584124654E-324</v>
      </c>
    </row>
    <row r="195" spans="1:11" ht="14.4" customHeight="1" thickBot="1" x14ac:dyDescent="0.35">
      <c r="A195" s="626" t="s">
        <v>521</v>
      </c>
      <c r="B195" s="604">
        <v>271.51475994885698</v>
      </c>
      <c r="C195" s="604">
        <v>189.14964000000001</v>
      </c>
      <c r="D195" s="605">
        <v>-82.365119948856005</v>
      </c>
      <c r="E195" s="606">
        <v>0.69664588413299999</v>
      </c>
      <c r="F195" s="604">
        <v>207.20703511737699</v>
      </c>
      <c r="G195" s="605">
        <v>103.60351755868901</v>
      </c>
      <c r="H195" s="607">
        <v>18.652460000000001</v>
      </c>
      <c r="I195" s="604">
        <v>118.80382</v>
      </c>
      <c r="J195" s="605">
        <v>15.200302441311001</v>
      </c>
      <c r="K195" s="608">
        <v>0.57335804227200005</v>
      </c>
    </row>
    <row r="196" spans="1:11" ht="14.4" customHeight="1" thickBot="1" x14ac:dyDescent="0.35">
      <c r="A196" s="626" t="s">
        <v>522</v>
      </c>
      <c r="B196" s="604">
        <v>10.095639302722001</v>
      </c>
      <c r="C196" s="604">
        <v>80.374300000000005</v>
      </c>
      <c r="D196" s="605">
        <v>70.278660697277004</v>
      </c>
      <c r="E196" s="606">
        <v>7.9612887891430004</v>
      </c>
      <c r="F196" s="604">
        <v>72.137721296256998</v>
      </c>
      <c r="G196" s="605">
        <v>36.068860648128002</v>
      </c>
      <c r="H196" s="607">
        <v>2.137</v>
      </c>
      <c r="I196" s="604">
        <v>6.8849</v>
      </c>
      <c r="J196" s="605">
        <v>-29.183960648128</v>
      </c>
      <c r="K196" s="608">
        <v>9.5441051868999996E-2</v>
      </c>
    </row>
    <row r="197" spans="1:11" ht="14.4" customHeight="1" thickBot="1" x14ac:dyDescent="0.35">
      <c r="A197" s="626" t="s">
        <v>523</v>
      </c>
      <c r="B197" s="604">
        <v>40.871163664717997</v>
      </c>
      <c r="C197" s="604">
        <v>1.7068700000000001</v>
      </c>
      <c r="D197" s="605">
        <v>-39.164293664718002</v>
      </c>
      <c r="E197" s="606">
        <v>4.1762207066E-2</v>
      </c>
      <c r="F197" s="604">
        <v>0.606716493922</v>
      </c>
      <c r="G197" s="605">
        <v>0.303358246961</v>
      </c>
      <c r="H197" s="607">
        <v>4.9406564584124654E-324</v>
      </c>
      <c r="I197" s="604">
        <v>1.2616499999999999</v>
      </c>
      <c r="J197" s="605">
        <v>0.95829175303799996</v>
      </c>
      <c r="K197" s="608">
        <v>2.0794720641970001</v>
      </c>
    </row>
    <row r="198" spans="1:11" ht="14.4" customHeight="1" thickBot="1" x14ac:dyDescent="0.35">
      <c r="A198" s="625" t="s">
        <v>524</v>
      </c>
      <c r="B198" s="609">
        <v>608.00348152832998</v>
      </c>
      <c r="C198" s="609">
        <v>509.19268</v>
      </c>
      <c r="D198" s="610">
        <v>-98.810801528328994</v>
      </c>
      <c r="E198" s="616">
        <v>0.83748316493099995</v>
      </c>
      <c r="F198" s="609">
        <v>149</v>
      </c>
      <c r="G198" s="610">
        <v>74.5</v>
      </c>
      <c r="H198" s="612">
        <v>75.116500000000002</v>
      </c>
      <c r="I198" s="609">
        <v>247.97828999999999</v>
      </c>
      <c r="J198" s="610">
        <v>173.47828999999999</v>
      </c>
      <c r="K198" s="617">
        <v>1.6642838255029999</v>
      </c>
    </row>
    <row r="199" spans="1:11" ht="14.4" customHeight="1" thickBot="1" x14ac:dyDescent="0.35">
      <c r="A199" s="626" t="s">
        <v>525</v>
      </c>
      <c r="B199" s="604">
        <v>130.00000351769199</v>
      </c>
      <c r="C199" s="604">
        <v>142.90735000000001</v>
      </c>
      <c r="D199" s="605">
        <v>12.907346482308</v>
      </c>
      <c r="E199" s="606">
        <v>1.0992872779459999</v>
      </c>
      <c r="F199" s="604">
        <v>149</v>
      </c>
      <c r="G199" s="605">
        <v>74.5</v>
      </c>
      <c r="H199" s="607">
        <v>15.602399999999999</v>
      </c>
      <c r="I199" s="604">
        <v>84.495400000000004</v>
      </c>
      <c r="J199" s="605">
        <v>9.9954000000000001</v>
      </c>
      <c r="K199" s="608">
        <v>0.56708322147599999</v>
      </c>
    </row>
    <row r="200" spans="1:11" ht="14.4" customHeight="1" thickBot="1" x14ac:dyDescent="0.35">
      <c r="A200" s="626" t="s">
        <v>526</v>
      </c>
      <c r="B200" s="604">
        <v>254.003542814056</v>
      </c>
      <c r="C200" s="604">
        <v>330.06466999999998</v>
      </c>
      <c r="D200" s="605">
        <v>76.061127185942993</v>
      </c>
      <c r="E200" s="606">
        <v>1.299449079895</v>
      </c>
      <c r="F200" s="604">
        <v>0</v>
      </c>
      <c r="G200" s="605">
        <v>0</v>
      </c>
      <c r="H200" s="607">
        <v>58.790300000000002</v>
      </c>
      <c r="I200" s="604">
        <v>146.55409</v>
      </c>
      <c r="J200" s="605">
        <v>146.55409</v>
      </c>
      <c r="K200" s="615" t="s">
        <v>334</v>
      </c>
    </row>
    <row r="201" spans="1:11" ht="14.4" customHeight="1" thickBot="1" x14ac:dyDescent="0.35">
      <c r="A201" s="626" t="s">
        <v>527</v>
      </c>
      <c r="B201" s="604">
        <v>223.99993519658199</v>
      </c>
      <c r="C201" s="604">
        <v>36.220660000000002</v>
      </c>
      <c r="D201" s="605">
        <v>-187.77927519658201</v>
      </c>
      <c r="E201" s="606">
        <v>0.16169942177900001</v>
      </c>
      <c r="F201" s="604">
        <v>0</v>
      </c>
      <c r="G201" s="605">
        <v>0</v>
      </c>
      <c r="H201" s="607">
        <v>0.7238</v>
      </c>
      <c r="I201" s="604">
        <v>16.928799999999999</v>
      </c>
      <c r="J201" s="605">
        <v>16.928799999999999</v>
      </c>
      <c r="K201" s="615" t="s">
        <v>334</v>
      </c>
    </row>
    <row r="202" spans="1:11" ht="14.4" customHeight="1" thickBot="1" x14ac:dyDescent="0.35">
      <c r="A202" s="625" t="s">
        <v>528</v>
      </c>
      <c r="B202" s="609">
        <v>1272.97580581841</v>
      </c>
      <c r="C202" s="609">
        <v>1396.6105</v>
      </c>
      <c r="D202" s="610">
        <v>123.63469418158699</v>
      </c>
      <c r="E202" s="616">
        <v>1.0971225797190001</v>
      </c>
      <c r="F202" s="609">
        <v>662.995572200379</v>
      </c>
      <c r="G202" s="610">
        <v>331.49778610019001</v>
      </c>
      <c r="H202" s="612">
        <v>636.63010999999995</v>
      </c>
      <c r="I202" s="609">
        <v>1377.6025099999999</v>
      </c>
      <c r="J202" s="610">
        <v>1046.1047238998101</v>
      </c>
      <c r="K202" s="617">
        <v>2.0778457168690001</v>
      </c>
    </row>
    <row r="203" spans="1:11" ht="14.4" customHeight="1" thickBot="1" x14ac:dyDescent="0.35">
      <c r="A203" s="626" t="s">
        <v>529</v>
      </c>
      <c r="B203" s="604">
        <v>1217.9587978030499</v>
      </c>
      <c r="C203" s="604">
        <v>1354.2556</v>
      </c>
      <c r="D203" s="605">
        <v>136.296802196946</v>
      </c>
      <c r="E203" s="606">
        <v>1.1119059219759999</v>
      </c>
      <c r="F203" s="604">
        <v>662.995572200379</v>
      </c>
      <c r="G203" s="605">
        <v>331.49778610019001</v>
      </c>
      <c r="H203" s="607">
        <v>75.272679999999994</v>
      </c>
      <c r="I203" s="604">
        <v>396.03046999999998</v>
      </c>
      <c r="J203" s="605">
        <v>64.532683899809996</v>
      </c>
      <c r="K203" s="608">
        <v>0.59733501490100005</v>
      </c>
    </row>
    <row r="204" spans="1:11" ht="14.4" customHeight="1" thickBot="1" x14ac:dyDescent="0.35">
      <c r="A204" s="626" t="s">
        <v>530</v>
      </c>
      <c r="B204" s="604">
        <v>55.010882722901002</v>
      </c>
      <c r="C204" s="604">
        <v>42.354900000000001</v>
      </c>
      <c r="D204" s="605">
        <v>-12.655982722900999</v>
      </c>
      <c r="E204" s="606">
        <v>0.76993674530400003</v>
      </c>
      <c r="F204" s="604">
        <v>0</v>
      </c>
      <c r="G204" s="605">
        <v>0</v>
      </c>
      <c r="H204" s="607">
        <v>561.35743000000002</v>
      </c>
      <c r="I204" s="604">
        <v>981.57204000000002</v>
      </c>
      <c r="J204" s="605">
        <v>981.57204000000002</v>
      </c>
      <c r="K204" s="615" t="s">
        <v>334</v>
      </c>
    </row>
    <row r="205" spans="1:11" ht="14.4" customHeight="1" thickBot="1" x14ac:dyDescent="0.35">
      <c r="A205" s="625" t="s">
        <v>531</v>
      </c>
      <c r="B205" s="609">
        <v>0</v>
      </c>
      <c r="C205" s="609">
        <v>-9.53416</v>
      </c>
      <c r="D205" s="610">
        <v>-9.53416</v>
      </c>
      <c r="E205" s="611" t="s">
        <v>334</v>
      </c>
      <c r="F205" s="609">
        <v>0</v>
      </c>
      <c r="G205" s="610">
        <v>0</v>
      </c>
      <c r="H205" s="612">
        <v>4.9406564584124654E-324</v>
      </c>
      <c r="I205" s="609">
        <v>2.9643938750474793E-323</v>
      </c>
      <c r="J205" s="610">
        <v>2.9643938750474793E-323</v>
      </c>
      <c r="K205" s="613" t="s">
        <v>334</v>
      </c>
    </row>
    <row r="206" spans="1:11" ht="14.4" customHeight="1" thickBot="1" x14ac:dyDescent="0.35">
      <c r="A206" s="626" t="s">
        <v>532</v>
      </c>
      <c r="B206" s="604">
        <v>0</v>
      </c>
      <c r="C206" s="604">
        <v>-9.2423000000000002</v>
      </c>
      <c r="D206" s="605">
        <v>-9.2423000000000002</v>
      </c>
      <c r="E206" s="614" t="s">
        <v>334</v>
      </c>
      <c r="F206" s="604">
        <v>0</v>
      </c>
      <c r="G206" s="605">
        <v>0</v>
      </c>
      <c r="H206" s="607">
        <v>4.9406564584124654E-324</v>
      </c>
      <c r="I206" s="604">
        <v>2.9643938750474793E-323</v>
      </c>
      <c r="J206" s="605">
        <v>2.9643938750474793E-323</v>
      </c>
      <c r="K206" s="615" t="s">
        <v>334</v>
      </c>
    </row>
    <row r="207" spans="1:11" ht="14.4" customHeight="1" thickBot="1" x14ac:dyDescent="0.35">
      <c r="A207" s="626" t="s">
        <v>533</v>
      </c>
      <c r="B207" s="604">
        <v>0</v>
      </c>
      <c r="C207" s="604">
        <v>-0.29186000000000001</v>
      </c>
      <c r="D207" s="605">
        <v>-0.29186000000000001</v>
      </c>
      <c r="E207" s="614" t="s">
        <v>334</v>
      </c>
      <c r="F207" s="604">
        <v>0</v>
      </c>
      <c r="G207" s="605">
        <v>0</v>
      </c>
      <c r="H207" s="607">
        <v>4.9406564584124654E-324</v>
      </c>
      <c r="I207" s="604">
        <v>2.9643938750474793E-323</v>
      </c>
      <c r="J207" s="605">
        <v>2.9643938750474793E-323</v>
      </c>
      <c r="K207" s="615" t="s">
        <v>334</v>
      </c>
    </row>
    <row r="208" spans="1:11" ht="14.4" customHeight="1" thickBot="1" x14ac:dyDescent="0.35">
      <c r="A208" s="625" t="s">
        <v>534</v>
      </c>
      <c r="B208" s="609">
        <v>132680.99958224199</v>
      </c>
      <c r="C208" s="609">
        <v>136406.81724</v>
      </c>
      <c r="D208" s="610">
        <v>3725.8176577583899</v>
      </c>
      <c r="E208" s="616">
        <v>1.0280810189059999</v>
      </c>
      <c r="F208" s="609">
        <v>115922.42057812501</v>
      </c>
      <c r="G208" s="610">
        <v>57961.210289062503</v>
      </c>
      <c r="H208" s="612">
        <v>7581.5184200000003</v>
      </c>
      <c r="I208" s="609">
        <v>58661.142720000003</v>
      </c>
      <c r="J208" s="610">
        <v>699.93243093747196</v>
      </c>
      <c r="K208" s="617">
        <v>0.50603793836800004</v>
      </c>
    </row>
    <row r="209" spans="1:11" ht="14.4" customHeight="1" thickBot="1" x14ac:dyDescent="0.35">
      <c r="A209" s="626" t="s">
        <v>535</v>
      </c>
      <c r="B209" s="604">
        <v>47107.999857980998</v>
      </c>
      <c r="C209" s="604">
        <v>45776.804559999997</v>
      </c>
      <c r="D209" s="605">
        <v>-1331.1952979810201</v>
      </c>
      <c r="E209" s="606">
        <v>0.97174162982900003</v>
      </c>
      <c r="F209" s="604">
        <v>32443</v>
      </c>
      <c r="G209" s="605">
        <v>16221.5</v>
      </c>
      <c r="H209" s="607">
        <v>1425.85952</v>
      </c>
      <c r="I209" s="604">
        <v>18165.037840000001</v>
      </c>
      <c r="J209" s="605">
        <v>1943.53783999999</v>
      </c>
      <c r="K209" s="608">
        <v>0.55990623061900002</v>
      </c>
    </row>
    <row r="210" spans="1:11" ht="14.4" customHeight="1" thickBot="1" x14ac:dyDescent="0.35">
      <c r="A210" s="626" t="s">
        <v>536</v>
      </c>
      <c r="B210" s="604">
        <v>76110.999724260604</v>
      </c>
      <c r="C210" s="604">
        <v>81647.923330000005</v>
      </c>
      <c r="D210" s="605">
        <v>5536.9236057394</v>
      </c>
      <c r="E210" s="606">
        <v>1.0727480078539999</v>
      </c>
      <c r="F210" s="604">
        <v>74407</v>
      </c>
      <c r="G210" s="605">
        <v>37203.5</v>
      </c>
      <c r="H210" s="607">
        <v>5402.09663</v>
      </c>
      <c r="I210" s="604">
        <v>35292.074829999998</v>
      </c>
      <c r="J210" s="605">
        <v>-1911.42517000001</v>
      </c>
      <c r="K210" s="608">
        <v>0.474311218433</v>
      </c>
    </row>
    <row r="211" spans="1:11" ht="14.4" customHeight="1" thickBot="1" x14ac:dyDescent="0.35">
      <c r="A211" s="626" t="s">
        <v>537</v>
      </c>
      <c r="B211" s="604">
        <v>2090</v>
      </c>
      <c r="C211" s="604">
        <v>2575.3723199999999</v>
      </c>
      <c r="D211" s="605">
        <v>485.37232000000199</v>
      </c>
      <c r="E211" s="606">
        <v>1.2322355598079999</v>
      </c>
      <c r="F211" s="604">
        <v>2372.4205781249998</v>
      </c>
      <c r="G211" s="605">
        <v>1186.2102890624999</v>
      </c>
      <c r="H211" s="607">
        <v>334.11903000000001</v>
      </c>
      <c r="I211" s="604">
        <v>1747.4348600000001</v>
      </c>
      <c r="J211" s="605">
        <v>561.22457093749995</v>
      </c>
      <c r="K211" s="608">
        <v>0.73656200595800003</v>
      </c>
    </row>
    <row r="212" spans="1:11" ht="14.4" customHeight="1" thickBot="1" x14ac:dyDescent="0.35">
      <c r="A212" s="626" t="s">
        <v>538</v>
      </c>
      <c r="B212" s="604">
        <v>7372</v>
      </c>
      <c r="C212" s="604">
        <v>6406.7170299999998</v>
      </c>
      <c r="D212" s="605">
        <v>-965.28296999999804</v>
      </c>
      <c r="E212" s="606">
        <v>0.86906091019999998</v>
      </c>
      <c r="F212" s="604">
        <v>6700</v>
      </c>
      <c r="G212" s="605">
        <v>3350</v>
      </c>
      <c r="H212" s="607">
        <v>419.44324</v>
      </c>
      <c r="I212" s="604">
        <v>3456.59519</v>
      </c>
      <c r="J212" s="605">
        <v>106.59519</v>
      </c>
      <c r="K212" s="608">
        <v>0.51590972985000005</v>
      </c>
    </row>
    <row r="213" spans="1:11" ht="14.4" customHeight="1" thickBot="1" x14ac:dyDescent="0.35">
      <c r="A213" s="625" t="s">
        <v>539</v>
      </c>
      <c r="B213" s="609">
        <v>0</v>
      </c>
      <c r="C213" s="609">
        <v>5732.1879499999995</v>
      </c>
      <c r="D213" s="610">
        <v>5732.1879499999995</v>
      </c>
      <c r="E213" s="611" t="s">
        <v>334</v>
      </c>
      <c r="F213" s="609">
        <v>0</v>
      </c>
      <c r="G213" s="610">
        <v>0</v>
      </c>
      <c r="H213" s="612">
        <v>792.73737000000006</v>
      </c>
      <c r="I213" s="609">
        <v>1233.0947100000001</v>
      </c>
      <c r="J213" s="610">
        <v>1233.0947100000001</v>
      </c>
      <c r="K213" s="613" t="s">
        <v>334</v>
      </c>
    </row>
    <row r="214" spans="1:11" ht="14.4" customHeight="1" thickBot="1" x14ac:dyDescent="0.35">
      <c r="A214" s="626" t="s">
        <v>540</v>
      </c>
      <c r="B214" s="604">
        <v>4.9406564584124654E-324</v>
      </c>
      <c r="C214" s="604">
        <v>3363.2682199999999</v>
      </c>
      <c r="D214" s="605">
        <v>3363.2682199999999</v>
      </c>
      <c r="E214" s="614" t="s">
        <v>340</v>
      </c>
      <c r="F214" s="604">
        <v>0</v>
      </c>
      <c r="G214" s="605">
        <v>0</v>
      </c>
      <c r="H214" s="607">
        <v>4.9406564584124654E-324</v>
      </c>
      <c r="I214" s="604">
        <v>138.11254</v>
      </c>
      <c r="J214" s="605">
        <v>138.11254</v>
      </c>
      <c r="K214" s="615" t="s">
        <v>334</v>
      </c>
    </row>
    <row r="215" spans="1:11" ht="14.4" customHeight="1" thickBot="1" x14ac:dyDescent="0.35">
      <c r="A215" s="626" t="s">
        <v>541</v>
      </c>
      <c r="B215" s="604">
        <v>0</v>
      </c>
      <c r="C215" s="604">
        <v>2368.9197300000001</v>
      </c>
      <c r="D215" s="605">
        <v>2368.9197300000001</v>
      </c>
      <c r="E215" s="614" t="s">
        <v>334</v>
      </c>
      <c r="F215" s="604">
        <v>0</v>
      </c>
      <c r="G215" s="605">
        <v>0</v>
      </c>
      <c r="H215" s="607">
        <v>792.73737000000006</v>
      </c>
      <c r="I215" s="604">
        <v>1094.98217</v>
      </c>
      <c r="J215" s="605">
        <v>1094.98217</v>
      </c>
      <c r="K215" s="615" t="s">
        <v>334</v>
      </c>
    </row>
    <row r="216" spans="1:11" ht="14.4" customHeight="1" thickBot="1" x14ac:dyDescent="0.35">
      <c r="A216" s="629" t="s">
        <v>542</v>
      </c>
      <c r="B216" s="609">
        <v>4.9406564584124654E-324</v>
      </c>
      <c r="C216" s="609">
        <v>4.9406564584124654E-324</v>
      </c>
      <c r="D216" s="610">
        <v>0</v>
      </c>
      <c r="E216" s="616">
        <v>1</v>
      </c>
      <c r="F216" s="609">
        <v>4.9406564584124654E-324</v>
      </c>
      <c r="G216" s="610">
        <v>0</v>
      </c>
      <c r="H216" s="612">
        <v>4.9406564584124654E-324</v>
      </c>
      <c r="I216" s="609">
        <v>0.66400000000000003</v>
      </c>
      <c r="J216" s="610">
        <v>0.66400000000000003</v>
      </c>
      <c r="K216" s="613" t="s">
        <v>340</v>
      </c>
    </row>
    <row r="217" spans="1:11" ht="14.4" customHeight="1" thickBot="1" x14ac:dyDescent="0.35">
      <c r="A217" s="625" t="s">
        <v>543</v>
      </c>
      <c r="B217" s="609">
        <v>4.9406564584124654E-324</v>
      </c>
      <c r="C217" s="609">
        <v>4.9406564584124654E-324</v>
      </c>
      <c r="D217" s="610">
        <v>0</v>
      </c>
      <c r="E217" s="616">
        <v>1</v>
      </c>
      <c r="F217" s="609">
        <v>4.9406564584124654E-324</v>
      </c>
      <c r="G217" s="610">
        <v>0</v>
      </c>
      <c r="H217" s="612">
        <v>4.9406564584124654E-324</v>
      </c>
      <c r="I217" s="609">
        <v>0.66400000000000003</v>
      </c>
      <c r="J217" s="610">
        <v>0.66400000000000003</v>
      </c>
      <c r="K217" s="613" t="s">
        <v>340</v>
      </c>
    </row>
    <row r="218" spans="1:11" ht="14.4" customHeight="1" thickBot="1" x14ac:dyDescent="0.35">
      <c r="A218" s="626" t="s">
        <v>544</v>
      </c>
      <c r="B218" s="604">
        <v>4.9406564584124654E-324</v>
      </c>
      <c r="C218" s="604">
        <v>4.9406564584124654E-324</v>
      </c>
      <c r="D218" s="605">
        <v>0</v>
      </c>
      <c r="E218" s="606">
        <v>1</v>
      </c>
      <c r="F218" s="604">
        <v>4.9406564584124654E-324</v>
      </c>
      <c r="G218" s="605">
        <v>0</v>
      </c>
      <c r="H218" s="607">
        <v>4.9406564584124654E-324</v>
      </c>
      <c r="I218" s="604">
        <v>0.66400000000000003</v>
      </c>
      <c r="J218" s="605">
        <v>0.66400000000000003</v>
      </c>
      <c r="K218" s="615" t="s">
        <v>340</v>
      </c>
    </row>
    <row r="219" spans="1:11" ht="14.4" customHeight="1" thickBot="1" x14ac:dyDescent="0.35">
      <c r="A219" s="623" t="s">
        <v>545</v>
      </c>
      <c r="B219" s="604">
        <v>3302.0673810225098</v>
      </c>
      <c r="C219" s="604">
        <v>2851.0888</v>
      </c>
      <c r="D219" s="605">
        <v>-450.97858102251303</v>
      </c>
      <c r="E219" s="606">
        <v>0.86342538507400002</v>
      </c>
      <c r="F219" s="604">
        <v>1215.25595316248</v>
      </c>
      <c r="G219" s="605">
        <v>607.62797658124202</v>
      </c>
      <c r="H219" s="607">
        <v>46.074440000000003</v>
      </c>
      <c r="I219" s="604">
        <v>319.47680000000003</v>
      </c>
      <c r="J219" s="605">
        <v>-288.151176581242</v>
      </c>
      <c r="K219" s="608">
        <v>0.26288848795000003</v>
      </c>
    </row>
    <row r="220" spans="1:11" ht="14.4" customHeight="1" thickBot="1" x14ac:dyDescent="0.35">
      <c r="A220" s="624" t="s">
        <v>546</v>
      </c>
      <c r="B220" s="604">
        <v>2086.2047503591698</v>
      </c>
      <c r="C220" s="604">
        <v>1299.6036099999999</v>
      </c>
      <c r="D220" s="605">
        <v>-786.60114035917104</v>
      </c>
      <c r="E220" s="606">
        <v>0.62295113160600002</v>
      </c>
      <c r="F220" s="604">
        <v>0</v>
      </c>
      <c r="G220" s="605">
        <v>0</v>
      </c>
      <c r="H220" s="607">
        <v>4.9406564584124654E-324</v>
      </c>
      <c r="I220" s="604">
        <v>2.9643938750474793E-323</v>
      </c>
      <c r="J220" s="605">
        <v>2.9643938750474793E-323</v>
      </c>
      <c r="K220" s="615" t="s">
        <v>334</v>
      </c>
    </row>
    <row r="221" spans="1:11" ht="14.4" customHeight="1" thickBot="1" x14ac:dyDescent="0.35">
      <c r="A221" s="625" t="s">
        <v>547</v>
      </c>
      <c r="B221" s="609">
        <v>0</v>
      </c>
      <c r="C221" s="609">
        <v>35.856859999999998</v>
      </c>
      <c r="D221" s="610">
        <v>35.856859999999998</v>
      </c>
      <c r="E221" s="611" t="s">
        <v>334</v>
      </c>
      <c r="F221" s="609">
        <v>0</v>
      </c>
      <c r="G221" s="610">
        <v>0</v>
      </c>
      <c r="H221" s="612">
        <v>4.9406564584124654E-324</v>
      </c>
      <c r="I221" s="609">
        <v>2.9643938750474793E-323</v>
      </c>
      <c r="J221" s="610">
        <v>2.9643938750474793E-323</v>
      </c>
      <c r="K221" s="613" t="s">
        <v>334</v>
      </c>
    </row>
    <row r="222" spans="1:11" ht="14.4" customHeight="1" thickBot="1" x14ac:dyDescent="0.35">
      <c r="A222" s="626" t="s">
        <v>548</v>
      </c>
      <c r="B222" s="604">
        <v>0</v>
      </c>
      <c r="C222" s="604">
        <v>35.856859999999998</v>
      </c>
      <c r="D222" s="605">
        <v>35.856859999999998</v>
      </c>
      <c r="E222" s="614" t="s">
        <v>334</v>
      </c>
      <c r="F222" s="604">
        <v>0</v>
      </c>
      <c r="G222" s="605">
        <v>0</v>
      </c>
      <c r="H222" s="607">
        <v>4.9406564584124654E-324</v>
      </c>
      <c r="I222" s="604">
        <v>2.9643938750474793E-323</v>
      </c>
      <c r="J222" s="605">
        <v>2.9643938750474793E-323</v>
      </c>
      <c r="K222" s="615" t="s">
        <v>334</v>
      </c>
    </row>
    <row r="223" spans="1:11" ht="14.4" customHeight="1" thickBot="1" x14ac:dyDescent="0.35">
      <c r="A223" s="625" t="s">
        <v>549</v>
      </c>
      <c r="B223" s="609">
        <v>2086.2047503591698</v>
      </c>
      <c r="C223" s="609">
        <v>1263.74675</v>
      </c>
      <c r="D223" s="610">
        <v>-822.45800035917102</v>
      </c>
      <c r="E223" s="616">
        <v>0.60576352814000001</v>
      </c>
      <c r="F223" s="609">
        <v>0</v>
      </c>
      <c r="G223" s="610">
        <v>0</v>
      </c>
      <c r="H223" s="612">
        <v>4.9406564584124654E-324</v>
      </c>
      <c r="I223" s="609">
        <v>2.9643938750474793E-323</v>
      </c>
      <c r="J223" s="610">
        <v>2.9643938750474793E-323</v>
      </c>
      <c r="K223" s="613" t="s">
        <v>334</v>
      </c>
    </row>
    <row r="224" spans="1:11" ht="14.4" customHeight="1" thickBot="1" x14ac:dyDescent="0.35">
      <c r="A224" s="626" t="s">
        <v>550</v>
      </c>
      <c r="B224" s="604">
        <v>4.9406564584124654E-324</v>
      </c>
      <c r="C224" s="604">
        <v>400.23993000000002</v>
      </c>
      <c r="D224" s="605">
        <v>400.23993000000002</v>
      </c>
      <c r="E224" s="614" t="s">
        <v>340</v>
      </c>
      <c r="F224" s="604">
        <v>0</v>
      </c>
      <c r="G224" s="605">
        <v>0</v>
      </c>
      <c r="H224" s="607">
        <v>4.9406564584124654E-324</v>
      </c>
      <c r="I224" s="604">
        <v>2.9643938750474793E-323</v>
      </c>
      <c r="J224" s="605">
        <v>2.9643938750474793E-323</v>
      </c>
      <c r="K224" s="615" t="s">
        <v>334</v>
      </c>
    </row>
    <row r="225" spans="1:11" ht="14.4" customHeight="1" thickBot="1" x14ac:dyDescent="0.35">
      <c r="A225" s="626" t="s">
        <v>551</v>
      </c>
      <c r="B225" s="604">
        <v>0</v>
      </c>
      <c r="C225" s="604">
        <v>207.87291999999999</v>
      </c>
      <c r="D225" s="605">
        <v>207.87291999999999</v>
      </c>
      <c r="E225" s="614" t="s">
        <v>334</v>
      </c>
      <c r="F225" s="604">
        <v>0</v>
      </c>
      <c r="G225" s="605">
        <v>0</v>
      </c>
      <c r="H225" s="607">
        <v>4.9406564584124654E-324</v>
      </c>
      <c r="I225" s="604">
        <v>2.9643938750474793E-323</v>
      </c>
      <c r="J225" s="605">
        <v>2.9643938750474793E-323</v>
      </c>
      <c r="K225" s="615" t="s">
        <v>334</v>
      </c>
    </row>
    <row r="226" spans="1:11" ht="14.4" customHeight="1" thickBot="1" x14ac:dyDescent="0.35">
      <c r="A226" s="626" t="s">
        <v>552</v>
      </c>
      <c r="B226" s="604">
        <v>0</v>
      </c>
      <c r="C226" s="604">
        <v>105.38524</v>
      </c>
      <c r="D226" s="605">
        <v>105.38524</v>
      </c>
      <c r="E226" s="614" t="s">
        <v>334</v>
      </c>
      <c r="F226" s="604">
        <v>0</v>
      </c>
      <c r="G226" s="605">
        <v>0</v>
      </c>
      <c r="H226" s="607">
        <v>4.9406564584124654E-324</v>
      </c>
      <c r="I226" s="604">
        <v>2.9643938750474793E-323</v>
      </c>
      <c r="J226" s="605">
        <v>2.9643938750474793E-323</v>
      </c>
      <c r="K226" s="615" t="s">
        <v>334</v>
      </c>
    </row>
    <row r="227" spans="1:11" ht="14.4" customHeight="1" thickBot="1" x14ac:dyDescent="0.35">
      <c r="A227" s="626" t="s">
        <v>553</v>
      </c>
      <c r="B227" s="604">
        <v>0</v>
      </c>
      <c r="C227" s="604">
        <v>308.80732999999998</v>
      </c>
      <c r="D227" s="605">
        <v>308.80732999999998</v>
      </c>
      <c r="E227" s="614" t="s">
        <v>334</v>
      </c>
      <c r="F227" s="604">
        <v>0</v>
      </c>
      <c r="G227" s="605">
        <v>0</v>
      </c>
      <c r="H227" s="607">
        <v>4.9406564584124654E-324</v>
      </c>
      <c r="I227" s="604">
        <v>2.9643938750474793E-323</v>
      </c>
      <c r="J227" s="605">
        <v>2.9643938750474793E-323</v>
      </c>
      <c r="K227" s="615" t="s">
        <v>334</v>
      </c>
    </row>
    <row r="228" spans="1:11" ht="14.4" customHeight="1" thickBot="1" x14ac:dyDescent="0.35">
      <c r="A228" s="626" t="s">
        <v>554</v>
      </c>
      <c r="B228" s="604">
        <v>0</v>
      </c>
      <c r="C228" s="604">
        <v>241.44132999999999</v>
      </c>
      <c r="D228" s="605">
        <v>241.44132999999999</v>
      </c>
      <c r="E228" s="614" t="s">
        <v>334</v>
      </c>
      <c r="F228" s="604">
        <v>0</v>
      </c>
      <c r="G228" s="605">
        <v>0</v>
      </c>
      <c r="H228" s="607">
        <v>4.9406564584124654E-324</v>
      </c>
      <c r="I228" s="604">
        <v>2.9643938750474793E-323</v>
      </c>
      <c r="J228" s="605">
        <v>2.9643938750474793E-323</v>
      </c>
      <c r="K228" s="615" t="s">
        <v>334</v>
      </c>
    </row>
    <row r="229" spans="1:11" ht="14.4" customHeight="1" thickBot="1" x14ac:dyDescent="0.35">
      <c r="A229" s="629" t="s">
        <v>555</v>
      </c>
      <c r="B229" s="609">
        <v>1215.86263066334</v>
      </c>
      <c r="C229" s="609">
        <v>1551.4851900000001</v>
      </c>
      <c r="D229" s="610">
        <v>335.62255933665801</v>
      </c>
      <c r="E229" s="616">
        <v>1.276036577547</v>
      </c>
      <c r="F229" s="609">
        <v>1215.25595316248</v>
      </c>
      <c r="G229" s="610">
        <v>607.62797658124202</v>
      </c>
      <c r="H229" s="612">
        <v>46.074440000000003</v>
      </c>
      <c r="I229" s="609">
        <v>319.47680000000003</v>
      </c>
      <c r="J229" s="610">
        <v>-288.151176581242</v>
      </c>
      <c r="K229" s="617">
        <v>0.26288848795000003</v>
      </c>
    </row>
    <row r="230" spans="1:11" ht="14.4" customHeight="1" thickBot="1" x14ac:dyDescent="0.35">
      <c r="A230" s="625" t="s">
        <v>556</v>
      </c>
      <c r="B230" s="609">
        <v>0</v>
      </c>
      <c r="C230" s="609">
        <v>3.00204</v>
      </c>
      <c r="D230" s="610">
        <v>3.00204</v>
      </c>
      <c r="E230" s="611" t="s">
        <v>334</v>
      </c>
      <c r="F230" s="609">
        <v>0</v>
      </c>
      <c r="G230" s="610">
        <v>0</v>
      </c>
      <c r="H230" s="612">
        <v>-1E-4</v>
      </c>
      <c r="I230" s="609">
        <v>3.88828</v>
      </c>
      <c r="J230" s="610">
        <v>3.88828</v>
      </c>
      <c r="K230" s="613" t="s">
        <v>334</v>
      </c>
    </row>
    <row r="231" spans="1:11" ht="14.4" customHeight="1" thickBot="1" x14ac:dyDescent="0.35">
      <c r="A231" s="626" t="s">
        <v>557</v>
      </c>
      <c r="B231" s="604">
        <v>0</v>
      </c>
      <c r="C231" s="604">
        <v>2.0400000000000001E-3</v>
      </c>
      <c r="D231" s="605">
        <v>2.0400000000000001E-3</v>
      </c>
      <c r="E231" s="614" t="s">
        <v>334</v>
      </c>
      <c r="F231" s="604">
        <v>0</v>
      </c>
      <c r="G231" s="605">
        <v>0</v>
      </c>
      <c r="H231" s="607">
        <v>-1E-4</v>
      </c>
      <c r="I231" s="604">
        <v>-1.72E-3</v>
      </c>
      <c r="J231" s="605">
        <v>-1.72E-3</v>
      </c>
      <c r="K231" s="615" t="s">
        <v>334</v>
      </c>
    </row>
    <row r="232" spans="1:11" ht="14.4" customHeight="1" thickBot="1" x14ac:dyDescent="0.35">
      <c r="A232" s="626" t="s">
        <v>558</v>
      </c>
      <c r="B232" s="604">
        <v>0</v>
      </c>
      <c r="C232" s="604">
        <v>4.9406564584124654E-324</v>
      </c>
      <c r="D232" s="605">
        <v>4.9406564584124654E-324</v>
      </c>
      <c r="E232" s="614" t="s">
        <v>334</v>
      </c>
      <c r="F232" s="604">
        <v>4.9406564584124654E-324</v>
      </c>
      <c r="G232" s="605">
        <v>0</v>
      </c>
      <c r="H232" s="607">
        <v>4.9406564584124654E-324</v>
      </c>
      <c r="I232" s="604">
        <v>2</v>
      </c>
      <c r="J232" s="605">
        <v>2</v>
      </c>
      <c r="K232" s="615" t="s">
        <v>340</v>
      </c>
    </row>
    <row r="233" spans="1:11" ht="14.4" customHeight="1" thickBot="1" x14ac:dyDescent="0.35">
      <c r="A233" s="626" t="s">
        <v>559</v>
      </c>
      <c r="B233" s="604">
        <v>4.9406564584124654E-324</v>
      </c>
      <c r="C233" s="604">
        <v>3</v>
      </c>
      <c r="D233" s="605">
        <v>3</v>
      </c>
      <c r="E233" s="614" t="s">
        <v>340</v>
      </c>
      <c r="F233" s="604">
        <v>0</v>
      </c>
      <c r="G233" s="605">
        <v>0</v>
      </c>
      <c r="H233" s="607">
        <v>4.9406564584124654E-324</v>
      </c>
      <c r="I233" s="604">
        <v>1.89</v>
      </c>
      <c r="J233" s="605">
        <v>1.89</v>
      </c>
      <c r="K233" s="615" t="s">
        <v>334</v>
      </c>
    </row>
    <row r="234" spans="1:11" ht="14.4" customHeight="1" thickBot="1" x14ac:dyDescent="0.35">
      <c r="A234" s="625" t="s">
        <v>560</v>
      </c>
      <c r="B234" s="609">
        <v>1215.86263066334</v>
      </c>
      <c r="C234" s="609">
        <v>1208.06195</v>
      </c>
      <c r="D234" s="610">
        <v>-7.8006806633409997</v>
      </c>
      <c r="E234" s="616">
        <v>0.99358424178299998</v>
      </c>
      <c r="F234" s="609">
        <v>1215.25595316248</v>
      </c>
      <c r="G234" s="610">
        <v>607.62797658124202</v>
      </c>
      <c r="H234" s="612">
        <v>46.074539999999999</v>
      </c>
      <c r="I234" s="609">
        <v>165.00852</v>
      </c>
      <c r="J234" s="610">
        <v>-442.61945658124199</v>
      </c>
      <c r="K234" s="617">
        <v>0.13578087774</v>
      </c>
    </row>
    <row r="235" spans="1:11" ht="14.4" customHeight="1" thickBot="1" x14ac:dyDescent="0.35">
      <c r="A235" s="626" t="s">
        <v>561</v>
      </c>
      <c r="B235" s="604">
        <v>0</v>
      </c>
      <c r="C235" s="604">
        <v>0.29699999999999999</v>
      </c>
      <c r="D235" s="605">
        <v>0.29699999999999999</v>
      </c>
      <c r="E235" s="614" t="s">
        <v>334</v>
      </c>
      <c r="F235" s="604">
        <v>0</v>
      </c>
      <c r="G235" s="605">
        <v>0</v>
      </c>
      <c r="H235" s="607">
        <v>4.9406564584124654E-324</v>
      </c>
      <c r="I235" s="604">
        <v>2.9643938750474793E-323</v>
      </c>
      <c r="J235" s="605">
        <v>2.9643938750474793E-323</v>
      </c>
      <c r="K235" s="615" t="s">
        <v>334</v>
      </c>
    </row>
    <row r="236" spans="1:11" ht="14.4" customHeight="1" thickBot="1" x14ac:dyDescent="0.35">
      <c r="A236" s="626" t="s">
        <v>562</v>
      </c>
      <c r="B236" s="604">
        <v>999.99999999999204</v>
      </c>
      <c r="C236" s="604">
        <v>999.99599999999998</v>
      </c>
      <c r="D236" s="605">
        <v>-3.9999999909999997E-3</v>
      </c>
      <c r="E236" s="606">
        <v>0.999996</v>
      </c>
      <c r="F236" s="604">
        <v>1000</v>
      </c>
      <c r="G236" s="605">
        <v>500</v>
      </c>
      <c r="H236" s="607">
        <v>4.9406564584124654E-324</v>
      </c>
      <c r="I236" s="604">
        <v>2.9643938750474793E-323</v>
      </c>
      <c r="J236" s="605">
        <v>-500</v>
      </c>
      <c r="K236" s="608">
        <v>0</v>
      </c>
    </row>
    <row r="237" spans="1:11" ht="14.4" customHeight="1" thickBot="1" x14ac:dyDescent="0.35">
      <c r="A237" s="626" t="s">
        <v>563</v>
      </c>
      <c r="B237" s="604">
        <v>209.17907870658101</v>
      </c>
      <c r="C237" s="604">
        <v>207.76894999999999</v>
      </c>
      <c r="D237" s="605">
        <v>-1.4101287065799999</v>
      </c>
      <c r="E237" s="606">
        <v>0.99325874884099996</v>
      </c>
      <c r="F237" s="604">
        <v>209.17907870658101</v>
      </c>
      <c r="G237" s="605">
        <v>104.58953935328999</v>
      </c>
      <c r="H237" s="607">
        <v>46.074539999999999</v>
      </c>
      <c r="I237" s="604">
        <v>165.00852</v>
      </c>
      <c r="J237" s="605">
        <v>60.418980646709002</v>
      </c>
      <c r="K237" s="608">
        <v>0.78883854456299995</v>
      </c>
    </row>
    <row r="238" spans="1:11" ht="14.4" customHeight="1" thickBot="1" x14ac:dyDescent="0.35">
      <c r="A238" s="626" t="s">
        <v>564</v>
      </c>
      <c r="B238" s="604">
        <v>6.6835519567680004</v>
      </c>
      <c r="C238" s="604">
        <v>4.9406564584124654E-324</v>
      </c>
      <c r="D238" s="605">
        <v>-6.6835519567680004</v>
      </c>
      <c r="E238" s="606">
        <v>0</v>
      </c>
      <c r="F238" s="604">
        <v>6.0768744559009997</v>
      </c>
      <c r="G238" s="605">
        <v>3.0384372279499998</v>
      </c>
      <c r="H238" s="607">
        <v>4.9406564584124654E-324</v>
      </c>
      <c r="I238" s="604">
        <v>2.9643938750474793E-323</v>
      </c>
      <c r="J238" s="605">
        <v>-3.0384372279499998</v>
      </c>
      <c r="K238" s="608">
        <v>4.9406564584124654E-324</v>
      </c>
    </row>
    <row r="239" spans="1:11" ht="14.4" customHeight="1" thickBot="1" x14ac:dyDescent="0.35">
      <c r="A239" s="625" t="s">
        <v>565</v>
      </c>
      <c r="B239" s="609">
        <v>0</v>
      </c>
      <c r="C239" s="609">
        <v>340.4212</v>
      </c>
      <c r="D239" s="610">
        <v>340.4212</v>
      </c>
      <c r="E239" s="611" t="s">
        <v>334</v>
      </c>
      <c r="F239" s="609">
        <v>0</v>
      </c>
      <c r="G239" s="610">
        <v>0</v>
      </c>
      <c r="H239" s="612">
        <v>4.9406564584124654E-324</v>
      </c>
      <c r="I239" s="609">
        <v>150.58000000000001</v>
      </c>
      <c r="J239" s="610">
        <v>150.58000000000001</v>
      </c>
      <c r="K239" s="613" t="s">
        <v>334</v>
      </c>
    </row>
    <row r="240" spans="1:11" ht="14.4" customHeight="1" thickBot="1" x14ac:dyDescent="0.35">
      <c r="A240" s="626" t="s">
        <v>566</v>
      </c>
      <c r="B240" s="604">
        <v>0</v>
      </c>
      <c r="C240" s="604">
        <v>340.4212</v>
      </c>
      <c r="D240" s="605">
        <v>340.4212</v>
      </c>
      <c r="E240" s="614" t="s">
        <v>334</v>
      </c>
      <c r="F240" s="604">
        <v>0</v>
      </c>
      <c r="G240" s="605">
        <v>0</v>
      </c>
      <c r="H240" s="607">
        <v>4.9406564584124654E-324</v>
      </c>
      <c r="I240" s="604">
        <v>150.58000000000001</v>
      </c>
      <c r="J240" s="605">
        <v>150.58000000000001</v>
      </c>
      <c r="K240" s="615" t="s">
        <v>334</v>
      </c>
    </row>
    <row r="241" spans="1:11" ht="14.4" customHeight="1" thickBot="1" x14ac:dyDescent="0.35">
      <c r="A241" s="623" t="s">
        <v>567</v>
      </c>
      <c r="B241" s="604">
        <v>54.999999999998998</v>
      </c>
      <c r="C241" s="604">
        <v>170.74948000000001</v>
      </c>
      <c r="D241" s="605">
        <v>115.74948000000001</v>
      </c>
      <c r="E241" s="606">
        <v>3.104536</v>
      </c>
      <c r="F241" s="604">
        <v>102</v>
      </c>
      <c r="G241" s="605">
        <v>51</v>
      </c>
      <c r="H241" s="607">
        <v>4.9406564584124654E-324</v>
      </c>
      <c r="I241" s="604">
        <v>50.92</v>
      </c>
      <c r="J241" s="605">
        <v>-0.08</v>
      </c>
      <c r="K241" s="608">
        <v>0.49921568627399998</v>
      </c>
    </row>
    <row r="242" spans="1:11" ht="14.4" customHeight="1" thickBot="1" x14ac:dyDescent="0.35">
      <c r="A242" s="629" t="s">
        <v>568</v>
      </c>
      <c r="B242" s="609">
        <v>54.999999999998998</v>
      </c>
      <c r="C242" s="609">
        <v>170.74948000000001</v>
      </c>
      <c r="D242" s="610">
        <v>115.74948000000001</v>
      </c>
      <c r="E242" s="616">
        <v>3.104536</v>
      </c>
      <c r="F242" s="609">
        <v>102</v>
      </c>
      <c r="G242" s="610">
        <v>51</v>
      </c>
      <c r="H242" s="612">
        <v>4.9406564584124654E-324</v>
      </c>
      <c r="I242" s="609">
        <v>50.92</v>
      </c>
      <c r="J242" s="610">
        <v>-0.08</v>
      </c>
      <c r="K242" s="617">
        <v>0.49921568627399998</v>
      </c>
    </row>
    <row r="243" spans="1:11" ht="14.4" customHeight="1" thickBot="1" x14ac:dyDescent="0.35">
      <c r="A243" s="625" t="s">
        <v>569</v>
      </c>
      <c r="B243" s="609">
        <v>54.999999999998998</v>
      </c>
      <c r="C243" s="609">
        <v>170.74948000000001</v>
      </c>
      <c r="D243" s="610">
        <v>115.74948000000001</v>
      </c>
      <c r="E243" s="616">
        <v>3.104536</v>
      </c>
      <c r="F243" s="609">
        <v>102</v>
      </c>
      <c r="G243" s="610">
        <v>51</v>
      </c>
      <c r="H243" s="612">
        <v>4.9406564584124654E-324</v>
      </c>
      <c r="I243" s="609">
        <v>50.92</v>
      </c>
      <c r="J243" s="610">
        <v>-0.08</v>
      </c>
      <c r="K243" s="617">
        <v>0.49921568627399998</v>
      </c>
    </row>
    <row r="244" spans="1:11" ht="14.4" customHeight="1" thickBot="1" x14ac:dyDescent="0.35">
      <c r="A244" s="626" t="s">
        <v>570</v>
      </c>
      <c r="B244" s="604">
        <v>4.9406564584124654E-324</v>
      </c>
      <c r="C244" s="604">
        <v>102.70948</v>
      </c>
      <c r="D244" s="605">
        <v>102.70948</v>
      </c>
      <c r="E244" s="614" t="s">
        <v>340</v>
      </c>
      <c r="F244" s="604">
        <v>4.9406564584124654E-324</v>
      </c>
      <c r="G244" s="605">
        <v>0</v>
      </c>
      <c r="H244" s="607">
        <v>4.9406564584124654E-324</v>
      </c>
      <c r="I244" s="604">
        <v>2.9643938750474793E-323</v>
      </c>
      <c r="J244" s="605">
        <v>2.9643938750474793E-323</v>
      </c>
      <c r="K244" s="608">
        <v>0</v>
      </c>
    </row>
    <row r="245" spans="1:11" ht="14.4" customHeight="1" thickBot="1" x14ac:dyDescent="0.35">
      <c r="A245" s="626" t="s">
        <v>571</v>
      </c>
      <c r="B245" s="604">
        <v>54.999999999998998</v>
      </c>
      <c r="C245" s="604">
        <v>68.040000000000006</v>
      </c>
      <c r="D245" s="605">
        <v>13.04</v>
      </c>
      <c r="E245" s="606">
        <v>1.23709090909</v>
      </c>
      <c r="F245" s="604">
        <v>102</v>
      </c>
      <c r="G245" s="605">
        <v>51</v>
      </c>
      <c r="H245" s="607">
        <v>4.9406564584124654E-324</v>
      </c>
      <c r="I245" s="604">
        <v>50.92</v>
      </c>
      <c r="J245" s="605">
        <v>-0.08</v>
      </c>
      <c r="K245" s="608">
        <v>0.49921568627399998</v>
      </c>
    </row>
    <row r="246" spans="1:11" ht="14.4" customHeight="1" thickBot="1" x14ac:dyDescent="0.35">
      <c r="A246" s="622" t="s">
        <v>572</v>
      </c>
      <c r="B246" s="604">
        <v>16535.879322115299</v>
      </c>
      <c r="C246" s="604">
        <v>17130.86219</v>
      </c>
      <c r="D246" s="605">
        <v>594.98286788473001</v>
      </c>
      <c r="E246" s="606">
        <v>1.0359813261990001</v>
      </c>
      <c r="F246" s="604">
        <v>14679.2547490785</v>
      </c>
      <c r="G246" s="605">
        <v>7339.62737453927</v>
      </c>
      <c r="H246" s="607">
        <v>1457.8471300000001</v>
      </c>
      <c r="I246" s="604">
        <v>8689.6194699999996</v>
      </c>
      <c r="J246" s="605">
        <v>1349.9920954607301</v>
      </c>
      <c r="K246" s="608">
        <v>0.591965983187</v>
      </c>
    </row>
    <row r="247" spans="1:11" ht="14.4" customHeight="1" thickBot="1" x14ac:dyDescent="0.35">
      <c r="A247" s="627" t="s">
        <v>573</v>
      </c>
      <c r="B247" s="609">
        <v>16535.879322115299</v>
      </c>
      <c r="C247" s="609">
        <v>17130.86219</v>
      </c>
      <c r="D247" s="610">
        <v>594.98286788473001</v>
      </c>
      <c r="E247" s="616">
        <v>1.0359813261990001</v>
      </c>
      <c r="F247" s="609">
        <v>14679.2547490785</v>
      </c>
      <c r="G247" s="610">
        <v>7339.62737453927</v>
      </c>
      <c r="H247" s="612">
        <v>1457.8471300000001</v>
      </c>
      <c r="I247" s="609">
        <v>8689.6194699999996</v>
      </c>
      <c r="J247" s="610">
        <v>1349.9920954607301</v>
      </c>
      <c r="K247" s="617">
        <v>0.591965983187</v>
      </c>
    </row>
    <row r="248" spans="1:11" ht="14.4" customHeight="1" thickBot="1" x14ac:dyDescent="0.35">
      <c r="A248" s="629" t="s">
        <v>54</v>
      </c>
      <c r="B248" s="609">
        <v>16535.879322115299</v>
      </c>
      <c r="C248" s="609">
        <v>17130.86219</v>
      </c>
      <c r="D248" s="610">
        <v>594.98286788473001</v>
      </c>
      <c r="E248" s="616">
        <v>1.0359813261990001</v>
      </c>
      <c r="F248" s="609">
        <v>14679.2547490785</v>
      </c>
      <c r="G248" s="610">
        <v>7339.62737453927</v>
      </c>
      <c r="H248" s="612">
        <v>1457.8471300000001</v>
      </c>
      <c r="I248" s="609">
        <v>8689.6194699999996</v>
      </c>
      <c r="J248" s="610">
        <v>1349.9920954607301</v>
      </c>
      <c r="K248" s="617">
        <v>0.591965983187</v>
      </c>
    </row>
    <row r="249" spans="1:11" ht="14.4" customHeight="1" thickBot="1" x14ac:dyDescent="0.35">
      <c r="A249" s="625" t="s">
        <v>574</v>
      </c>
      <c r="B249" s="609">
        <v>466.99999999999397</v>
      </c>
      <c r="C249" s="609">
        <v>453.4742</v>
      </c>
      <c r="D249" s="610">
        <v>-13.525799999994</v>
      </c>
      <c r="E249" s="616">
        <v>0.97103683083500003</v>
      </c>
      <c r="F249" s="609">
        <v>260</v>
      </c>
      <c r="G249" s="610">
        <v>130</v>
      </c>
      <c r="H249" s="612">
        <v>37.498800000000003</v>
      </c>
      <c r="I249" s="609">
        <v>224.53659999999999</v>
      </c>
      <c r="J249" s="610">
        <v>94.536600000000007</v>
      </c>
      <c r="K249" s="617">
        <v>0.86360230769199997</v>
      </c>
    </row>
    <row r="250" spans="1:11" ht="14.4" customHeight="1" thickBot="1" x14ac:dyDescent="0.35">
      <c r="A250" s="626" t="s">
        <v>575</v>
      </c>
      <c r="B250" s="604">
        <v>466.99999999999397</v>
      </c>
      <c r="C250" s="604">
        <v>453.4742</v>
      </c>
      <c r="D250" s="605">
        <v>-13.525799999994</v>
      </c>
      <c r="E250" s="606">
        <v>0.97103683083500003</v>
      </c>
      <c r="F250" s="604">
        <v>260</v>
      </c>
      <c r="G250" s="605">
        <v>130</v>
      </c>
      <c r="H250" s="607">
        <v>37.498800000000003</v>
      </c>
      <c r="I250" s="604">
        <v>224.53659999999999</v>
      </c>
      <c r="J250" s="605">
        <v>94.536600000000007</v>
      </c>
      <c r="K250" s="608">
        <v>0.86360230769199997</v>
      </c>
    </row>
    <row r="251" spans="1:11" ht="14.4" customHeight="1" thickBot="1" x14ac:dyDescent="0.35">
      <c r="A251" s="625" t="s">
        <v>576</v>
      </c>
      <c r="B251" s="609">
        <v>2551.1905904944401</v>
      </c>
      <c r="C251" s="609">
        <v>1787.2190000000001</v>
      </c>
      <c r="D251" s="610">
        <v>-763.97159049444497</v>
      </c>
      <c r="E251" s="616">
        <v>0.70054311373599998</v>
      </c>
      <c r="F251" s="609">
        <v>1797.25474907854</v>
      </c>
      <c r="G251" s="610">
        <v>898.62737453926798</v>
      </c>
      <c r="H251" s="612">
        <v>213.42952</v>
      </c>
      <c r="I251" s="609">
        <v>1049.59952</v>
      </c>
      <c r="J251" s="610">
        <v>150.97214546073201</v>
      </c>
      <c r="K251" s="617">
        <v>0.58400152818499995</v>
      </c>
    </row>
    <row r="252" spans="1:11" ht="14.4" customHeight="1" thickBot="1" x14ac:dyDescent="0.35">
      <c r="A252" s="626" t="s">
        <v>577</v>
      </c>
      <c r="B252" s="604">
        <v>2551.1905904944401</v>
      </c>
      <c r="C252" s="604">
        <v>1787.2190000000001</v>
      </c>
      <c r="D252" s="605">
        <v>-763.97159049444497</v>
      </c>
      <c r="E252" s="606">
        <v>0.70054311373599998</v>
      </c>
      <c r="F252" s="604">
        <v>1797.25474907854</v>
      </c>
      <c r="G252" s="605">
        <v>898.62737453926798</v>
      </c>
      <c r="H252" s="607">
        <v>213.42952</v>
      </c>
      <c r="I252" s="604">
        <v>1049.59952</v>
      </c>
      <c r="J252" s="605">
        <v>150.97214546073201</v>
      </c>
      <c r="K252" s="608">
        <v>0.58400152818499995</v>
      </c>
    </row>
    <row r="253" spans="1:11" ht="14.4" customHeight="1" thickBot="1" x14ac:dyDescent="0.35">
      <c r="A253" s="625" t="s">
        <v>578</v>
      </c>
      <c r="B253" s="609">
        <v>1530.68873162099</v>
      </c>
      <c r="C253" s="609">
        <v>1711.4738</v>
      </c>
      <c r="D253" s="610">
        <v>180.785068379009</v>
      </c>
      <c r="E253" s="616">
        <v>1.118107009377</v>
      </c>
      <c r="F253" s="609">
        <v>1793</v>
      </c>
      <c r="G253" s="610">
        <v>896.5</v>
      </c>
      <c r="H253" s="612">
        <v>145.465</v>
      </c>
      <c r="I253" s="609">
        <v>810.50630000000001</v>
      </c>
      <c r="J253" s="610">
        <v>-85.993699999998995</v>
      </c>
      <c r="K253" s="617">
        <v>0.45203920803100001</v>
      </c>
    </row>
    <row r="254" spans="1:11" ht="14.4" customHeight="1" thickBot="1" x14ac:dyDescent="0.35">
      <c r="A254" s="626" t="s">
        <v>579</v>
      </c>
      <c r="B254" s="604">
        <v>1530.68873162099</v>
      </c>
      <c r="C254" s="604">
        <v>1711.4738</v>
      </c>
      <c r="D254" s="605">
        <v>180.785068379009</v>
      </c>
      <c r="E254" s="606">
        <v>1.118107009377</v>
      </c>
      <c r="F254" s="604">
        <v>1793</v>
      </c>
      <c r="G254" s="605">
        <v>896.5</v>
      </c>
      <c r="H254" s="607">
        <v>145.465</v>
      </c>
      <c r="I254" s="604">
        <v>810.50630000000001</v>
      </c>
      <c r="J254" s="605">
        <v>-85.993699999998995</v>
      </c>
      <c r="K254" s="608">
        <v>0.45203920803100001</v>
      </c>
    </row>
    <row r="255" spans="1:11" ht="14.4" customHeight="1" thickBot="1" x14ac:dyDescent="0.35">
      <c r="A255" s="625" t="s">
        <v>580</v>
      </c>
      <c r="B255" s="609">
        <v>0</v>
      </c>
      <c r="C255" s="609">
        <v>24.376000000000001</v>
      </c>
      <c r="D255" s="610">
        <v>24.376000000000001</v>
      </c>
      <c r="E255" s="611" t="s">
        <v>334</v>
      </c>
      <c r="F255" s="609">
        <v>4.9406564584124654E-324</v>
      </c>
      <c r="G255" s="610">
        <v>0</v>
      </c>
      <c r="H255" s="612">
        <v>1.238</v>
      </c>
      <c r="I255" s="609">
        <v>10.298999999999999</v>
      </c>
      <c r="J255" s="610">
        <v>10.298999999999999</v>
      </c>
      <c r="K255" s="613" t="s">
        <v>340</v>
      </c>
    </row>
    <row r="256" spans="1:11" ht="14.4" customHeight="1" thickBot="1" x14ac:dyDescent="0.35">
      <c r="A256" s="626" t="s">
        <v>581</v>
      </c>
      <c r="B256" s="604">
        <v>0</v>
      </c>
      <c r="C256" s="604">
        <v>24.376000000000001</v>
      </c>
      <c r="D256" s="605">
        <v>24.376000000000001</v>
      </c>
      <c r="E256" s="614" t="s">
        <v>334</v>
      </c>
      <c r="F256" s="604">
        <v>4.9406564584124654E-324</v>
      </c>
      <c r="G256" s="605">
        <v>0</v>
      </c>
      <c r="H256" s="607">
        <v>1.238</v>
      </c>
      <c r="I256" s="604">
        <v>10.298999999999999</v>
      </c>
      <c r="J256" s="605">
        <v>10.298999999999999</v>
      </c>
      <c r="K256" s="615" t="s">
        <v>340</v>
      </c>
    </row>
    <row r="257" spans="1:11" ht="14.4" customHeight="1" thickBot="1" x14ac:dyDescent="0.35">
      <c r="A257" s="625" t="s">
        <v>582</v>
      </c>
      <c r="B257" s="609">
        <v>1107.99999999999</v>
      </c>
      <c r="C257" s="609">
        <v>983.01080000000002</v>
      </c>
      <c r="D257" s="610">
        <v>-124.989199999986</v>
      </c>
      <c r="E257" s="616">
        <v>0.88719386281500001</v>
      </c>
      <c r="F257" s="609">
        <v>1351</v>
      </c>
      <c r="G257" s="610">
        <v>675.5</v>
      </c>
      <c r="H257" s="612">
        <v>84.416780000000003</v>
      </c>
      <c r="I257" s="609">
        <v>486.88099999999997</v>
      </c>
      <c r="J257" s="610">
        <v>-188.619</v>
      </c>
      <c r="K257" s="617">
        <v>0.36038564026600001</v>
      </c>
    </row>
    <row r="258" spans="1:11" ht="14.4" customHeight="1" thickBot="1" x14ac:dyDescent="0.35">
      <c r="A258" s="626" t="s">
        <v>583</v>
      </c>
      <c r="B258" s="604">
        <v>1106.99999999999</v>
      </c>
      <c r="C258" s="604">
        <v>982.43516</v>
      </c>
      <c r="D258" s="605">
        <v>-124.56483999998601</v>
      </c>
      <c r="E258" s="606">
        <v>0.88747530261899998</v>
      </c>
      <c r="F258" s="604">
        <v>1323</v>
      </c>
      <c r="G258" s="605">
        <v>661.5</v>
      </c>
      <c r="H258" s="607">
        <v>82.080920000000006</v>
      </c>
      <c r="I258" s="604">
        <v>472.86568999999997</v>
      </c>
      <c r="J258" s="605">
        <v>-188.63431</v>
      </c>
      <c r="K258" s="608">
        <v>0.35741926681699998</v>
      </c>
    </row>
    <row r="259" spans="1:11" ht="14.4" customHeight="1" thickBot="1" x14ac:dyDescent="0.35">
      <c r="A259" s="626" t="s">
        <v>584</v>
      </c>
      <c r="B259" s="604">
        <v>0.99999999999900002</v>
      </c>
      <c r="C259" s="604">
        <v>0.57564000000000004</v>
      </c>
      <c r="D259" s="605">
        <v>-0.42435999999899998</v>
      </c>
      <c r="E259" s="606">
        <v>0.57564000000000004</v>
      </c>
      <c r="F259" s="604">
        <v>28</v>
      </c>
      <c r="G259" s="605">
        <v>14</v>
      </c>
      <c r="H259" s="607">
        <v>2.3358599999999998</v>
      </c>
      <c r="I259" s="604">
        <v>14.015309999999999</v>
      </c>
      <c r="J259" s="605">
        <v>1.5309999999E-2</v>
      </c>
      <c r="K259" s="608">
        <v>0.50054678571400002</v>
      </c>
    </row>
    <row r="260" spans="1:11" ht="14.4" customHeight="1" thickBot="1" x14ac:dyDescent="0.35">
      <c r="A260" s="625" t="s">
        <v>585</v>
      </c>
      <c r="B260" s="609">
        <v>0</v>
      </c>
      <c r="C260" s="609">
        <v>2759.5422400000002</v>
      </c>
      <c r="D260" s="610">
        <v>2759.5422400000002</v>
      </c>
      <c r="E260" s="611" t="s">
        <v>334</v>
      </c>
      <c r="F260" s="609">
        <v>4.9406564584124654E-324</v>
      </c>
      <c r="G260" s="610">
        <v>0</v>
      </c>
      <c r="H260" s="612">
        <v>303.24365999999998</v>
      </c>
      <c r="I260" s="609">
        <v>1500.8339900000001</v>
      </c>
      <c r="J260" s="610">
        <v>1500.8339900000001</v>
      </c>
      <c r="K260" s="613" t="s">
        <v>340</v>
      </c>
    </row>
    <row r="261" spans="1:11" ht="14.4" customHeight="1" thickBot="1" x14ac:dyDescent="0.35">
      <c r="A261" s="626" t="s">
        <v>586</v>
      </c>
      <c r="B261" s="604">
        <v>0</v>
      </c>
      <c r="C261" s="604">
        <v>2759.5422400000002</v>
      </c>
      <c r="D261" s="605">
        <v>2759.5422400000002</v>
      </c>
      <c r="E261" s="614" t="s">
        <v>334</v>
      </c>
      <c r="F261" s="604">
        <v>4.9406564584124654E-324</v>
      </c>
      <c r="G261" s="605">
        <v>0</v>
      </c>
      <c r="H261" s="607">
        <v>303.24365999999998</v>
      </c>
      <c r="I261" s="604">
        <v>1500.8339900000001</v>
      </c>
      <c r="J261" s="605">
        <v>1500.8339900000001</v>
      </c>
      <c r="K261" s="615" t="s">
        <v>340</v>
      </c>
    </row>
    <row r="262" spans="1:11" ht="14.4" customHeight="1" thickBot="1" x14ac:dyDescent="0.35">
      <c r="A262" s="625" t="s">
        <v>587</v>
      </c>
      <c r="B262" s="609">
        <v>10878.9999999999</v>
      </c>
      <c r="C262" s="609">
        <v>9411.7661499999995</v>
      </c>
      <c r="D262" s="610">
        <v>-1467.23384999986</v>
      </c>
      <c r="E262" s="616">
        <v>0.86513155161300004</v>
      </c>
      <c r="F262" s="609">
        <v>9478</v>
      </c>
      <c r="G262" s="610">
        <v>4739</v>
      </c>
      <c r="H262" s="612">
        <v>672.55537000000004</v>
      </c>
      <c r="I262" s="609">
        <v>4606.96306</v>
      </c>
      <c r="J262" s="610">
        <v>-132.03693999999999</v>
      </c>
      <c r="K262" s="617">
        <v>0.48606911373700001</v>
      </c>
    </row>
    <row r="263" spans="1:11" ht="14.4" customHeight="1" thickBot="1" x14ac:dyDescent="0.35">
      <c r="A263" s="626" t="s">
        <v>588</v>
      </c>
      <c r="B263" s="604">
        <v>10878.9999999999</v>
      </c>
      <c r="C263" s="604">
        <v>9411.7661499999995</v>
      </c>
      <c r="D263" s="605">
        <v>-1467.23384999986</v>
      </c>
      <c r="E263" s="606">
        <v>0.86513155161300004</v>
      </c>
      <c r="F263" s="604">
        <v>9478</v>
      </c>
      <c r="G263" s="605">
        <v>4739</v>
      </c>
      <c r="H263" s="607">
        <v>672.55537000000004</v>
      </c>
      <c r="I263" s="604">
        <v>4606.96306</v>
      </c>
      <c r="J263" s="605">
        <v>-132.03693999999999</v>
      </c>
      <c r="K263" s="608">
        <v>0.48606911373700001</v>
      </c>
    </row>
    <row r="264" spans="1:11" ht="14.4" customHeight="1" thickBot="1" x14ac:dyDescent="0.35">
      <c r="A264" s="630" t="s">
        <v>589</v>
      </c>
      <c r="B264" s="609">
        <v>0</v>
      </c>
      <c r="C264" s="609">
        <v>20.76746</v>
      </c>
      <c r="D264" s="610">
        <v>20.76746</v>
      </c>
      <c r="E264" s="611" t="s">
        <v>334</v>
      </c>
      <c r="F264" s="609">
        <v>4.9406564584124654E-324</v>
      </c>
      <c r="G264" s="610">
        <v>0</v>
      </c>
      <c r="H264" s="612">
        <v>4.9406564584124654E-324</v>
      </c>
      <c r="I264" s="609">
        <v>18.9436</v>
      </c>
      <c r="J264" s="610">
        <v>18.9436</v>
      </c>
      <c r="K264" s="613" t="s">
        <v>340</v>
      </c>
    </row>
    <row r="265" spans="1:11" ht="14.4" customHeight="1" thickBot="1" x14ac:dyDescent="0.35">
      <c r="A265" s="627" t="s">
        <v>590</v>
      </c>
      <c r="B265" s="609">
        <v>0</v>
      </c>
      <c r="C265" s="609">
        <v>20.76746</v>
      </c>
      <c r="D265" s="610">
        <v>20.76746</v>
      </c>
      <c r="E265" s="611" t="s">
        <v>334</v>
      </c>
      <c r="F265" s="609">
        <v>4.9406564584124654E-324</v>
      </c>
      <c r="G265" s="610">
        <v>0</v>
      </c>
      <c r="H265" s="612">
        <v>4.9406564584124654E-324</v>
      </c>
      <c r="I265" s="609">
        <v>18.9436</v>
      </c>
      <c r="J265" s="610">
        <v>18.9436</v>
      </c>
      <c r="K265" s="613" t="s">
        <v>340</v>
      </c>
    </row>
    <row r="266" spans="1:11" ht="14.4" customHeight="1" thickBot="1" x14ac:dyDescent="0.35">
      <c r="A266" s="629" t="s">
        <v>591</v>
      </c>
      <c r="B266" s="609">
        <v>0</v>
      </c>
      <c r="C266" s="609">
        <v>20.76746</v>
      </c>
      <c r="D266" s="610">
        <v>20.76746</v>
      </c>
      <c r="E266" s="611" t="s">
        <v>334</v>
      </c>
      <c r="F266" s="609">
        <v>4.9406564584124654E-324</v>
      </c>
      <c r="G266" s="610">
        <v>0</v>
      </c>
      <c r="H266" s="612">
        <v>4.9406564584124654E-324</v>
      </c>
      <c r="I266" s="609">
        <v>18.9436</v>
      </c>
      <c r="J266" s="610">
        <v>18.9436</v>
      </c>
      <c r="K266" s="613" t="s">
        <v>340</v>
      </c>
    </row>
    <row r="267" spans="1:11" ht="14.4" customHeight="1" thickBot="1" x14ac:dyDescent="0.35">
      <c r="A267" s="625" t="s">
        <v>592</v>
      </c>
      <c r="B267" s="609">
        <v>0</v>
      </c>
      <c r="C267" s="609">
        <v>20.76746</v>
      </c>
      <c r="D267" s="610">
        <v>20.76746</v>
      </c>
      <c r="E267" s="611" t="s">
        <v>334</v>
      </c>
      <c r="F267" s="609">
        <v>4.9406564584124654E-324</v>
      </c>
      <c r="G267" s="610">
        <v>0</v>
      </c>
      <c r="H267" s="612">
        <v>4.9406564584124654E-324</v>
      </c>
      <c r="I267" s="609">
        <v>18.9436</v>
      </c>
      <c r="J267" s="610">
        <v>18.9436</v>
      </c>
      <c r="K267" s="613" t="s">
        <v>340</v>
      </c>
    </row>
    <row r="268" spans="1:11" ht="14.4" customHeight="1" thickBot="1" x14ac:dyDescent="0.35">
      <c r="A268" s="626" t="s">
        <v>593</v>
      </c>
      <c r="B268" s="604">
        <v>0</v>
      </c>
      <c r="C268" s="604">
        <v>1.67746</v>
      </c>
      <c r="D268" s="605">
        <v>1.67746</v>
      </c>
      <c r="E268" s="614" t="s">
        <v>334</v>
      </c>
      <c r="F268" s="604">
        <v>4.9406564584124654E-324</v>
      </c>
      <c r="G268" s="605">
        <v>0</v>
      </c>
      <c r="H268" s="607">
        <v>4.9406564584124654E-324</v>
      </c>
      <c r="I268" s="604">
        <v>1.5666</v>
      </c>
      <c r="J268" s="605">
        <v>1.5666</v>
      </c>
      <c r="K268" s="615" t="s">
        <v>340</v>
      </c>
    </row>
    <row r="269" spans="1:11" ht="14.4" customHeight="1" thickBot="1" x14ac:dyDescent="0.35">
      <c r="A269" s="626" t="s">
        <v>594</v>
      </c>
      <c r="B269" s="604">
        <v>0</v>
      </c>
      <c r="C269" s="604">
        <v>19.09</v>
      </c>
      <c r="D269" s="605">
        <v>19.09</v>
      </c>
      <c r="E269" s="614" t="s">
        <v>334</v>
      </c>
      <c r="F269" s="604">
        <v>4.9406564584124654E-324</v>
      </c>
      <c r="G269" s="605">
        <v>0</v>
      </c>
      <c r="H269" s="607">
        <v>4.9406564584124654E-324</v>
      </c>
      <c r="I269" s="604">
        <v>17.376999999999999</v>
      </c>
      <c r="J269" s="605">
        <v>17.376999999999999</v>
      </c>
      <c r="K269" s="615" t="s">
        <v>340</v>
      </c>
    </row>
    <row r="270" spans="1:11" ht="14.4" customHeight="1" thickBot="1" x14ac:dyDescent="0.35">
      <c r="A270" s="631"/>
      <c r="B270" s="604">
        <v>-25830.722647931401</v>
      </c>
      <c r="C270" s="604">
        <v>-32470.962660000001</v>
      </c>
      <c r="D270" s="605">
        <v>-6640.2400120686498</v>
      </c>
      <c r="E270" s="606">
        <v>1.257067527787</v>
      </c>
      <c r="F270" s="604">
        <v>-45193.753853200302</v>
      </c>
      <c r="G270" s="605">
        <v>-22596.8769266001</v>
      </c>
      <c r="H270" s="607">
        <v>-4413.9902099999999</v>
      </c>
      <c r="I270" s="604">
        <v>-18023.326920000101</v>
      </c>
      <c r="J270" s="605">
        <v>4573.5500066000704</v>
      </c>
      <c r="K270" s="608">
        <v>0.39880128078100002</v>
      </c>
    </row>
    <row r="271" spans="1:11" ht="14.4" customHeight="1" thickBot="1" x14ac:dyDescent="0.35">
      <c r="A271" s="632" t="s">
        <v>66</v>
      </c>
      <c r="B271" s="618">
        <v>-25830.722647931401</v>
      </c>
      <c r="C271" s="618">
        <v>-32470.962660000001</v>
      </c>
      <c r="D271" s="619">
        <v>-6640.2400120686398</v>
      </c>
      <c r="E271" s="620" t="s">
        <v>334</v>
      </c>
      <c r="F271" s="618">
        <v>-45193.753853200302</v>
      </c>
      <c r="G271" s="619">
        <v>-22596.8769266001</v>
      </c>
      <c r="H271" s="618">
        <v>-4413.9902099999999</v>
      </c>
      <c r="I271" s="618">
        <v>-18023.326920000101</v>
      </c>
      <c r="J271" s="619">
        <v>4573.5500066000704</v>
      </c>
      <c r="K271" s="621">
        <v>0.39880128078100002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1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0" t="s">
        <v>177</v>
      </c>
      <c r="B1" s="501"/>
      <c r="C1" s="501"/>
      <c r="D1" s="501"/>
      <c r="E1" s="501"/>
      <c r="F1" s="501"/>
      <c r="G1" s="472"/>
      <c r="H1" s="502"/>
      <c r="I1" s="502"/>
    </row>
    <row r="2" spans="1:10" ht="14.4" customHeight="1" thickBot="1" x14ac:dyDescent="0.35">
      <c r="A2" s="383" t="s">
        <v>333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495">
        <v>2014</v>
      </c>
      <c r="G3" s="496"/>
      <c r="H3" s="496"/>
      <c r="I3" s="497"/>
    </row>
    <row r="4" spans="1:10" ht="14.4" customHeight="1" thickBot="1" x14ac:dyDescent="0.35">
      <c r="A4" s="446" t="s">
        <v>0</v>
      </c>
      <c r="B4" s="447" t="s">
        <v>313</v>
      </c>
      <c r="C4" s="498" t="s">
        <v>94</v>
      </c>
      <c r="D4" s="499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33" t="s">
        <v>595</v>
      </c>
      <c r="B5" s="634" t="s">
        <v>596</v>
      </c>
      <c r="C5" s="635" t="s">
        <v>597</v>
      </c>
      <c r="D5" s="635" t="s">
        <v>597</v>
      </c>
      <c r="E5" s="635"/>
      <c r="F5" s="635" t="s">
        <v>597</v>
      </c>
      <c r="G5" s="635" t="s">
        <v>597</v>
      </c>
      <c r="H5" s="635" t="s">
        <v>597</v>
      </c>
      <c r="I5" s="636" t="s">
        <v>597</v>
      </c>
      <c r="J5" s="637" t="s">
        <v>74</v>
      </c>
    </row>
    <row r="6" spans="1:10" ht="14.4" customHeight="1" x14ac:dyDescent="0.3">
      <c r="A6" s="633" t="s">
        <v>595</v>
      </c>
      <c r="B6" s="634" t="s">
        <v>343</v>
      </c>
      <c r="C6" s="635">
        <v>3668.2656000000002</v>
      </c>
      <c r="D6" s="635">
        <v>4622.1470399999989</v>
      </c>
      <c r="E6" s="635"/>
      <c r="F6" s="635">
        <v>2961.2657900000031</v>
      </c>
      <c r="G6" s="635">
        <v>4188.60595710494</v>
      </c>
      <c r="H6" s="635">
        <v>-1227.3401671049369</v>
      </c>
      <c r="I6" s="636">
        <v>0.70698122963248522</v>
      </c>
      <c r="J6" s="637" t="s">
        <v>1</v>
      </c>
    </row>
    <row r="7" spans="1:10" ht="14.4" customHeight="1" x14ac:dyDescent="0.3">
      <c r="A7" s="633" t="s">
        <v>595</v>
      </c>
      <c r="B7" s="634" t="s">
        <v>344</v>
      </c>
      <c r="C7" s="635">
        <v>622.9274899999989</v>
      </c>
      <c r="D7" s="635">
        <v>435.02788999999598</v>
      </c>
      <c r="E7" s="635"/>
      <c r="F7" s="635">
        <v>524.84816999999998</v>
      </c>
      <c r="G7" s="635">
        <v>666.42230231883991</v>
      </c>
      <c r="H7" s="635">
        <v>-141.57413231883993</v>
      </c>
      <c r="I7" s="636">
        <v>0.78756093272054706</v>
      </c>
      <c r="J7" s="637" t="s">
        <v>1</v>
      </c>
    </row>
    <row r="8" spans="1:10" ht="14.4" customHeight="1" x14ac:dyDescent="0.3">
      <c r="A8" s="633" t="s">
        <v>595</v>
      </c>
      <c r="B8" s="634" t="s">
        <v>345</v>
      </c>
      <c r="C8" s="635">
        <v>0</v>
      </c>
      <c r="D8" s="635">
        <v>501.02325999999999</v>
      </c>
      <c r="E8" s="635"/>
      <c r="F8" s="635">
        <v>523.25148999999999</v>
      </c>
      <c r="G8" s="635">
        <v>437.71815558667299</v>
      </c>
      <c r="H8" s="635">
        <v>85.533334413326997</v>
      </c>
      <c r="I8" s="636">
        <v>1.1954073262021467</v>
      </c>
      <c r="J8" s="637" t="s">
        <v>1</v>
      </c>
    </row>
    <row r="9" spans="1:10" ht="14.4" customHeight="1" x14ac:dyDescent="0.3">
      <c r="A9" s="633" t="s">
        <v>595</v>
      </c>
      <c r="B9" s="634" t="s">
        <v>346</v>
      </c>
      <c r="C9" s="635">
        <v>816.12581999999998</v>
      </c>
      <c r="D9" s="635">
        <v>1550.4868999999969</v>
      </c>
      <c r="E9" s="635"/>
      <c r="F9" s="635">
        <v>1667.895660000001</v>
      </c>
      <c r="G9" s="635">
        <v>1325.0116343856268</v>
      </c>
      <c r="H9" s="635">
        <v>342.8840256143742</v>
      </c>
      <c r="I9" s="636">
        <v>1.2587781244451943</v>
      </c>
      <c r="J9" s="637" t="s">
        <v>1</v>
      </c>
    </row>
    <row r="10" spans="1:10" ht="14.4" customHeight="1" x14ac:dyDescent="0.3">
      <c r="A10" s="633" t="s">
        <v>595</v>
      </c>
      <c r="B10" s="634" t="s">
        <v>347</v>
      </c>
      <c r="C10" s="635">
        <v>1527.1529</v>
      </c>
      <c r="D10" s="635">
        <v>1438.6700700000001</v>
      </c>
      <c r="E10" s="635"/>
      <c r="F10" s="635">
        <v>1463.6221400000009</v>
      </c>
      <c r="G10" s="635">
        <v>1667.4999999999684</v>
      </c>
      <c r="H10" s="635">
        <v>-203.87785999996754</v>
      </c>
      <c r="I10" s="636">
        <v>0.87773441679162134</v>
      </c>
      <c r="J10" s="637" t="s">
        <v>1</v>
      </c>
    </row>
    <row r="11" spans="1:10" ht="14.4" customHeight="1" x14ac:dyDescent="0.3">
      <c r="A11" s="633" t="s">
        <v>595</v>
      </c>
      <c r="B11" s="634" t="s">
        <v>348</v>
      </c>
      <c r="C11" s="635">
        <v>21.988040000000002</v>
      </c>
      <c r="D11" s="635">
        <v>25.704059999999998</v>
      </c>
      <c r="E11" s="635"/>
      <c r="F11" s="635">
        <v>19.893920000000001</v>
      </c>
      <c r="G11" s="635">
        <v>12.937558833058</v>
      </c>
      <c r="H11" s="635">
        <v>6.9563611669420009</v>
      </c>
      <c r="I11" s="636">
        <v>1.5376873069104144</v>
      </c>
      <c r="J11" s="637" t="s">
        <v>1</v>
      </c>
    </row>
    <row r="12" spans="1:10" ht="14.4" customHeight="1" x14ac:dyDescent="0.3">
      <c r="A12" s="633" t="s">
        <v>595</v>
      </c>
      <c r="B12" s="634" t="s">
        <v>349</v>
      </c>
      <c r="C12" s="635">
        <v>857.32667000000004</v>
      </c>
      <c r="D12" s="635">
        <v>624.18948999999498</v>
      </c>
      <c r="E12" s="635"/>
      <c r="F12" s="635">
        <v>500.92171000000002</v>
      </c>
      <c r="G12" s="635">
        <v>513.50273941038961</v>
      </c>
      <c r="H12" s="635">
        <v>-12.58102941038959</v>
      </c>
      <c r="I12" s="636">
        <v>0.97549958657506819</v>
      </c>
      <c r="J12" s="637" t="s">
        <v>1</v>
      </c>
    </row>
    <row r="13" spans="1:10" ht="14.4" customHeight="1" x14ac:dyDescent="0.3">
      <c r="A13" s="633" t="s">
        <v>595</v>
      </c>
      <c r="B13" s="634" t="s">
        <v>350</v>
      </c>
      <c r="C13" s="635">
        <v>1310.2206199999998</v>
      </c>
      <c r="D13" s="635">
        <v>542.10935999999799</v>
      </c>
      <c r="E13" s="635"/>
      <c r="F13" s="635">
        <v>2347.5155700000009</v>
      </c>
      <c r="G13" s="635">
        <v>2140.8338114584226</v>
      </c>
      <c r="H13" s="635">
        <v>206.68175854157835</v>
      </c>
      <c r="I13" s="636">
        <v>1.09654264494299</v>
      </c>
      <c r="J13" s="637" t="s">
        <v>1</v>
      </c>
    </row>
    <row r="14" spans="1:10" ht="14.4" customHeight="1" x14ac:dyDescent="0.3">
      <c r="A14" s="633" t="s">
        <v>595</v>
      </c>
      <c r="B14" s="634" t="s">
        <v>351</v>
      </c>
      <c r="C14" s="635">
        <v>4217.8469299999997</v>
      </c>
      <c r="D14" s="635">
        <v>5087.5117999999993</v>
      </c>
      <c r="E14" s="635"/>
      <c r="F14" s="635">
        <v>5026.810320000005</v>
      </c>
      <c r="G14" s="635">
        <v>4536.3828002657501</v>
      </c>
      <c r="H14" s="635">
        <v>490.42751973425493</v>
      </c>
      <c r="I14" s="636">
        <v>1.1081098181805831</v>
      </c>
      <c r="J14" s="637" t="s">
        <v>1</v>
      </c>
    </row>
    <row r="15" spans="1:10" ht="14.4" customHeight="1" x14ac:dyDescent="0.3">
      <c r="A15" s="633" t="s">
        <v>595</v>
      </c>
      <c r="B15" s="634" t="s">
        <v>352</v>
      </c>
      <c r="C15" s="635">
        <v>190.67344999999997</v>
      </c>
      <c r="D15" s="635">
        <v>198.49175999999801</v>
      </c>
      <c r="E15" s="635"/>
      <c r="F15" s="635">
        <v>191.14180000000002</v>
      </c>
      <c r="G15" s="635">
        <v>190.050606507412</v>
      </c>
      <c r="H15" s="635">
        <v>1.0911934925880189</v>
      </c>
      <c r="I15" s="636">
        <v>1.0057415943713153</v>
      </c>
      <c r="J15" s="637" t="s">
        <v>1</v>
      </c>
    </row>
    <row r="16" spans="1:10" ht="14.4" customHeight="1" x14ac:dyDescent="0.3">
      <c r="A16" s="633" t="s">
        <v>595</v>
      </c>
      <c r="B16" s="634" t="s">
        <v>598</v>
      </c>
      <c r="C16" s="635">
        <v>13232.52752</v>
      </c>
      <c r="D16" s="635">
        <v>15025.361629999981</v>
      </c>
      <c r="E16" s="635"/>
      <c r="F16" s="635">
        <v>15227.16657000001</v>
      </c>
      <c r="G16" s="635">
        <v>15678.96556587108</v>
      </c>
      <c r="H16" s="635">
        <v>-451.79899587106956</v>
      </c>
      <c r="I16" s="636">
        <v>0.97118438751759772</v>
      </c>
      <c r="J16" s="637" t="s">
        <v>599</v>
      </c>
    </row>
    <row r="18" spans="1:10" ht="14.4" customHeight="1" x14ac:dyDescent="0.3">
      <c r="A18" s="633" t="s">
        <v>595</v>
      </c>
      <c r="B18" s="634" t="s">
        <v>596</v>
      </c>
      <c r="C18" s="635" t="s">
        <v>597</v>
      </c>
      <c r="D18" s="635" t="s">
        <v>597</v>
      </c>
      <c r="E18" s="635"/>
      <c r="F18" s="635" t="s">
        <v>597</v>
      </c>
      <c r="G18" s="635" t="s">
        <v>597</v>
      </c>
      <c r="H18" s="635" t="s">
        <v>597</v>
      </c>
      <c r="I18" s="636" t="s">
        <v>597</v>
      </c>
      <c r="J18" s="637" t="s">
        <v>74</v>
      </c>
    </row>
    <row r="19" spans="1:10" ht="14.4" customHeight="1" x14ac:dyDescent="0.3">
      <c r="A19" s="633" t="s">
        <v>600</v>
      </c>
      <c r="B19" s="634" t="s">
        <v>601</v>
      </c>
      <c r="C19" s="635" t="s">
        <v>597</v>
      </c>
      <c r="D19" s="635" t="s">
        <v>597</v>
      </c>
      <c r="E19" s="635"/>
      <c r="F19" s="635" t="s">
        <v>597</v>
      </c>
      <c r="G19" s="635" t="s">
        <v>597</v>
      </c>
      <c r="H19" s="635" t="s">
        <v>597</v>
      </c>
      <c r="I19" s="636" t="s">
        <v>597</v>
      </c>
      <c r="J19" s="637" t="s">
        <v>0</v>
      </c>
    </row>
    <row r="20" spans="1:10" ht="14.4" customHeight="1" x14ac:dyDescent="0.3">
      <c r="A20" s="633" t="s">
        <v>600</v>
      </c>
      <c r="B20" s="634" t="s">
        <v>343</v>
      </c>
      <c r="C20" s="635">
        <v>168.08006</v>
      </c>
      <c r="D20" s="635">
        <v>171.21292</v>
      </c>
      <c r="E20" s="635"/>
      <c r="F20" s="635">
        <v>187.17771999999999</v>
      </c>
      <c r="G20" s="635">
        <v>173.35769627166101</v>
      </c>
      <c r="H20" s="635">
        <v>13.820023728338981</v>
      </c>
      <c r="I20" s="636">
        <v>1.0797197010894874</v>
      </c>
      <c r="J20" s="637" t="s">
        <v>1</v>
      </c>
    </row>
    <row r="21" spans="1:10" ht="14.4" customHeight="1" x14ac:dyDescent="0.3">
      <c r="A21" s="633" t="s">
        <v>600</v>
      </c>
      <c r="B21" s="634" t="s">
        <v>344</v>
      </c>
      <c r="C21" s="635">
        <v>67.649009999998995</v>
      </c>
      <c r="D21" s="635">
        <v>34.839839999999</v>
      </c>
      <c r="E21" s="635"/>
      <c r="F21" s="635">
        <v>48.429729999999999</v>
      </c>
      <c r="G21" s="635">
        <v>63.202222409777498</v>
      </c>
      <c r="H21" s="635">
        <v>-14.772492409777499</v>
      </c>
      <c r="I21" s="636">
        <v>0.76626625067076493</v>
      </c>
      <c r="J21" s="637" t="s">
        <v>1</v>
      </c>
    </row>
    <row r="22" spans="1:10" ht="14.4" customHeight="1" x14ac:dyDescent="0.3">
      <c r="A22" s="633" t="s">
        <v>600</v>
      </c>
      <c r="B22" s="634" t="s">
        <v>346</v>
      </c>
      <c r="C22" s="635">
        <v>0</v>
      </c>
      <c r="D22" s="635">
        <v>1.40754</v>
      </c>
      <c r="E22" s="635"/>
      <c r="F22" s="635">
        <v>31.05</v>
      </c>
      <c r="G22" s="635">
        <v>2.0000175613365001</v>
      </c>
      <c r="H22" s="635">
        <v>29.049982438663502</v>
      </c>
      <c r="I22" s="636">
        <v>15.524863681322387</v>
      </c>
      <c r="J22" s="637" t="s">
        <v>1</v>
      </c>
    </row>
    <row r="23" spans="1:10" ht="14.4" customHeight="1" x14ac:dyDescent="0.3">
      <c r="A23" s="633" t="s">
        <v>600</v>
      </c>
      <c r="B23" s="634" t="s">
        <v>347</v>
      </c>
      <c r="C23" s="635">
        <v>0</v>
      </c>
      <c r="D23" s="635" t="s">
        <v>597</v>
      </c>
      <c r="E23" s="635"/>
      <c r="F23" s="635" t="s">
        <v>597</v>
      </c>
      <c r="G23" s="635" t="s">
        <v>597</v>
      </c>
      <c r="H23" s="635" t="s">
        <v>597</v>
      </c>
      <c r="I23" s="636" t="s">
        <v>597</v>
      </c>
      <c r="J23" s="637" t="s">
        <v>1</v>
      </c>
    </row>
    <row r="24" spans="1:10" ht="14.4" customHeight="1" x14ac:dyDescent="0.3">
      <c r="A24" s="633" t="s">
        <v>600</v>
      </c>
      <c r="B24" s="634" t="s">
        <v>349</v>
      </c>
      <c r="C24" s="635">
        <v>51.759050000000002</v>
      </c>
      <c r="D24" s="635">
        <v>68.84089999999901</v>
      </c>
      <c r="E24" s="635"/>
      <c r="F24" s="635">
        <v>35.037320000000001</v>
      </c>
      <c r="G24" s="635">
        <v>39.496106777990498</v>
      </c>
      <c r="H24" s="635">
        <v>-4.4587867779904968</v>
      </c>
      <c r="I24" s="636">
        <v>0.88710819516836048</v>
      </c>
      <c r="J24" s="637" t="s">
        <v>1</v>
      </c>
    </row>
    <row r="25" spans="1:10" ht="14.4" customHeight="1" x14ac:dyDescent="0.3">
      <c r="A25" s="633" t="s">
        <v>600</v>
      </c>
      <c r="B25" s="634" t="s">
        <v>350</v>
      </c>
      <c r="C25" s="635">
        <v>2.40517</v>
      </c>
      <c r="D25" s="635">
        <v>0.41600999999900001</v>
      </c>
      <c r="E25" s="635"/>
      <c r="F25" s="635">
        <v>2.1145699999999996</v>
      </c>
      <c r="G25" s="635">
        <v>1.4412286247324999</v>
      </c>
      <c r="H25" s="635">
        <v>0.67334137526749971</v>
      </c>
      <c r="I25" s="636">
        <v>1.4671995571781511</v>
      </c>
      <c r="J25" s="637" t="s">
        <v>1</v>
      </c>
    </row>
    <row r="26" spans="1:10" ht="14.4" customHeight="1" x14ac:dyDescent="0.3">
      <c r="A26" s="633" t="s">
        <v>600</v>
      </c>
      <c r="B26" s="634" t="s">
        <v>352</v>
      </c>
      <c r="C26" s="635">
        <v>57.17761999999999</v>
      </c>
      <c r="D26" s="635">
        <v>60.893089999999006</v>
      </c>
      <c r="E26" s="635"/>
      <c r="F26" s="635">
        <v>60.124410000000005</v>
      </c>
      <c r="G26" s="635">
        <v>58.344526904760997</v>
      </c>
      <c r="H26" s="635">
        <v>1.7798830952390077</v>
      </c>
      <c r="I26" s="636">
        <v>1.0305064277604721</v>
      </c>
      <c r="J26" s="637" t="s">
        <v>1</v>
      </c>
    </row>
    <row r="27" spans="1:10" ht="14.4" customHeight="1" x14ac:dyDescent="0.3">
      <c r="A27" s="633" t="s">
        <v>600</v>
      </c>
      <c r="B27" s="634" t="s">
        <v>602</v>
      </c>
      <c r="C27" s="635">
        <v>347.070909999999</v>
      </c>
      <c r="D27" s="635">
        <v>337.61029999999607</v>
      </c>
      <c r="E27" s="635"/>
      <c r="F27" s="635">
        <v>363.93375000000003</v>
      </c>
      <c r="G27" s="635">
        <v>337.841798550259</v>
      </c>
      <c r="H27" s="635">
        <v>26.091951449741032</v>
      </c>
      <c r="I27" s="636">
        <v>1.0772312708543064</v>
      </c>
      <c r="J27" s="637" t="s">
        <v>603</v>
      </c>
    </row>
    <row r="28" spans="1:10" ht="14.4" customHeight="1" x14ac:dyDescent="0.3">
      <c r="A28" s="633" t="s">
        <v>597</v>
      </c>
      <c r="B28" s="634" t="s">
        <v>597</v>
      </c>
      <c r="C28" s="635" t="s">
        <v>597</v>
      </c>
      <c r="D28" s="635" t="s">
        <v>597</v>
      </c>
      <c r="E28" s="635"/>
      <c r="F28" s="635" t="s">
        <v>597</v>
      </c>
      <c r="G28" s="635" t="s">
        <v>597</v>
      </c>
      <c r="H28" s="635" t="s">
        <v>597</v>
      </c>
      <c r="I28" s="636" t="s">
        <v>597</v>
      </c>
      <c r="J28" s="637" t="s">
        <v>604</v>
      </c>
    </row>
    <row r="29" spans="1:10" ht="14.4" customHeight="1" x14ac:dyDescent="0.3">
      <c r="A29" s="633" t="s">
        <v>605</v>
      </c>
      <c r="B29" s="634" t="s">
        <v>606</v>
      </c>
      <c r="C29" s="635" t="s">
        <v>597</v>
      </c>
      <c r="D29" s="635" t="s">
        <v>597</v>
      </c>
      <c r="E29" s="635"/>
      <c r="F29" s="635" t="s">
        <v>597</v>
      </c>
      <c r="G29" s="635" t="s">
        <v>597</v>
      </c>
      <c r="H29" s="635" t="s">
        <v>597</v>
      </c>
      <c r="I29" s="636" t="s">
        <v>597</v>
      </c>
      <c r="J29" s="637" t="s">
        <v>0</v>
      </c>
    </row>
    <row r="30" spans="1:10" ht="14.4" customHeight="1" x14ac:dyDescent="0.3">
      <c r="A30" s="633" t="s">
        <v>605</v>
      </c>
      <c r="B30" s="634" t="s">
        <v>343</v>
      </c>
      <c r="C30" s="635">
        <v>128.37553</v>
      </c>
      <c r="D30" s="635">
        <v>127.30335000000001</v>
      </c>
      <c r="E30" s="635"/>
      <c r="F30" s="635">
        <v>171.00758999999999</v>
      </c>
      <c r="G30" s="635">
        <v>136.89793897898801</v>
      </c>
      <c r="H30" s="635">
        <v>34.109651021011985</v>
      </c>
      <c r="I30" s="636">
        <v>1.2491611727350209</v>
      </c>
      <c r="J30" s="637" t="s">
        <v>1</v>
      </c>
    </row>
    <row r="31" spans="1:10" ht="14.4" customHeight="1" x14ac:dyDescent="0.3">
      <c r="A31" s="633" t="s">
        <v>605</v>
      </c>
      <c r="B31" s="634" t="s">
        <v>344</v>
      </c>
      <c r="C31" s="635">
        <v>0.98895</v>
      </c>
      <c r="D31" s="635">
        <v>3.4825499999990002</v>
      </c>
      <c r="E31" s="635"/>
      <c r="F31" s="635">
        <v>15.985250000000001</v>
      </c>
      <c r="G31" s="635">
        <v>8.4648775508295007</v>
      </c>
      <c r="H31" s="635">
        <v>7.5203724491705</v>
      </c>
      <c r="I31" s="636">
        <v>1.8884207011870544</v>
      </c>
      <c r="J31" s="637" t="s">
        <v>1</v>
      </c>
    </row>
    <row r="32" spans="1:10" ht="14.4" customHeight="1" x14ac:dyDescent="0.3">
      <c r="A32" s="633" t="s">
        <v>605</v>
      </c>
      <c r="B32" s="634" t="s">
        <v>345</v>
      </c>
      <c r="C32" s="635">
        <v>0</v>
      </c>
      <c r="D32" s="635">
        <v>0</v>
      </c>
      <c r="E32" s="635"/>
      <c r="F32" s="635" t="s">
        <v>597</v>
      </c>
      <c r="G32" s="635" t="s">
        <v>597</v>
      </c>
      <c r="H32" s="635" t="s">
        <v>597</v>
      </c>
      <c r="I32" s="636" t="s">
        <v>597</v>
      </c>
      <c r="J32" s="637" t="s">
        <v>1</v>
      </c>
    </row>
    <row r="33" spans="1:10" ht="14.4" customHeight="1" x14ac:dyDescent="0.3">
      <c r="A33" s="633" t="s">
        <v>605</v>
      </c>
      <c r="B33" s="634" t="s">
        <v>346</v>
      </c>
      <c r="C33" s="635">
        <v>1.4523600000000001</v>
      </c>
      <c r="D33" s="635">
        <v>0</v>
      </c>
      <c r="E33" s="635"/>
      <c r="F33" s="635" t="s">
        <v>597</v>
      </c>
      <c r="G33" s="635" t="s">
        <v>597</v>
      </c>
      <c r="H33" s="635" t="s">
        <v>597</v>
      </c>
      <c r="I33" s="636" t="s">
        <v>597</v>
      </c>
      <c r="J33" s="637" t="s">
        <v>1</v>
      </c>
    </row>
    <row r="34" spans="1:10" ht="14.4" customHeight="1" x14ac:dyDescent="0.3">
      <c r="A34" s="633" t="s">
        <v>605</v>
      </c>
      <c r="B34" s="634" t="s">
        <v>349</v>
      </c>
      <c r="C34" s="635">
        <v>37.0426</v>
      </c>
      <c r="D34" s="635">
        <v>36.309509999999001</v>
      </c>
      <c r="E34" s="635"/>
      <c r="F34" s="635">
        <v>29.196559999999998</v>
      </c>
      <c r="G34" s="635">
        <v>27.497644841006501</v>
      </c>
      <c r="H34" s="635">
        <v>1.698915158993497</v>
      </c>
      <c r="I34" s="636">
        <v>1.0617840243706962</v>
      </c>
      <c r="J34" s="637" t="s">
        <v>1</v>
      </c>
    </row>
    <row r="35" spans="1:10" ht="14.4" customHeight="1" x14ac:dyDescent="0.3">
      <c r="A35" s="633" t="s">
        <v>605</v>
      </c>
      <c r="B35" s="634" t="s">
        <v>350</v>
      </c>
      <c r="C35" s="635">
        <v>2.55443</v>
      </c>
      <c r="D35" s="635">
        <v>0.53391</v>
      </c>
      <c r="E35" s="635"/>
      <c r="F35" s="635">
        <v>1.0087699999999999</v>
      </c>
      <c r="G35" s="635">
        <v>1.5399494954945001</v>
      </c>
      <c r="H35" s="635">
        <v>-0.53117949549450016</v>
      </c>
      <c r="I35" s="636">
        <v>0.65506693755308465</v>
      </c>
      <c r="J35" s="637" t="s">
        <v>1</v>
      </c>
    </row>
    <row r="36" spans="1:10" ht="14.4" customHeight="1" x14ac:dyDescent="0.3">
      <c r="A36" s="633" t="s">
        <v>605</v>
      </c>
      <c r="B36" s="634" t="s">
        <v>607</v>
      </c>
      <c r="C36" s="635">
        <v>170.41386999999997</v>
      </c>
      <c r="D36" s="635">
        <v>167.62931999999799</v>
      </c>
      <c r="E36" s="635"/>
      <c r="F36" s="635">
        <v>217.19817</v>
      </c>
      <c r="G36" s="635">
        <v>174.40041086631851</v>
      </c>
      <c r="H36" s="635">
        <v>42.797759133681495</v>
      </c>
      <c r="I36" s="636">
        <v>1.2453994168998079</v>
      </c>
      <c r="J36" s="637" t="s">
        <v>603</v>
      </c>
    </row>
    <row r="37" spans="1:10" ht="14.4" customHeight="1" x14ac:dyDescent="0.3">
      <c r="A37" s="633" t="s">
        <v>597</v>
      </c>
      <c r="B37" s="634" t="s">
        <v>597</v>
      </c>
      <c r="C37" s="635" t="s">
        <v>597</v>
      </c>
      <c r="D37" s="635" t="s">
        <v>597</v>
      </c>
      <c r="E37" s="635"/>
      <c r="F37" s="635" t="s">
        <v>597</v>
      </c>
      <c r="G37" s="635" t="s">
        <v>597</v>
      </c>
      <c r="H37" s="635" t="s">
        <v>597</v>
      </c>
      <c r="I37" s="636" t="s">
        <v>597</v>
      </c>
      <c r="J37" s="637" t="s">
        <v>604</v>
      </c>
    </row>
    <row r="38" spans="1:10" ht="14.4" customHeight="1" x14ac:dyDescent="0.3">
      <c r="A38" s="633" t="s">
        <v>608</v>
      </c>
      <c r="B38" s="634" t="s">
        <v>609</v>
      </c>
      <c r="C38" s="635" t="s">
        <v>597</v>
      </c>
      <c r="D38" s="635" t="s">
        <v>597</v>
      </c>
      <c r="E38" s="635"/>
      <c r="F38" s="635" t="s">
        <v>597</v>
      </c>
      <c r="G38" s="635" t="s">
        <v>597</v>
      </c>
      <c r="H38" s="635" t="s">
        <v>597</v>
      </c>
      <c r="I38" s="636" t="s">
        <v>597</v>
      </c>
      <c r="J38" s="637" t="s">
        <v>0</v>
      </c>
    </row>
    <row r="39" spans="1:10" ht="14.4" customHeight="1" x14ac:dyDescent="0.3">
      <c r="A39" s="633" t="s">
        <v>608</v>
      </c>
      <c r="B39" s="634" t="s">
        <v>343</v>
      </c>
      <c r="C39" s="635">
        <v>257.30979000000002</v>
      </c>
      <c r="D39" s="635">
        <v>231.70845000000003</v>
      </c>
      <c r="E39" s="635"/>
      <c r="F39" s="635">
        <v>260.62795</v>
      </c>
      <c r="G39" s="635">
        <v>301.38922722423848</v>
      </c>
      <c r="H39" s="635">
        <v>-40.761277224238484</v>
      </c>
      <c r="I39" s="636">
        <v>0.86475536103381878</v>
      </c>
      <c r="J39" s="637" t="s">
        <v>1</v>
      </c>
    </row>
    <row r="40" spans="1:10" ht="14.4" customHeight="1" x14ac:dyDescent="0.3">
      <c r="A40" s="633" t="s">
        <v>608</v>
      </c>
      <c r="B40" s="634" t="s">
        <v>344</v>
      </c>
      <c r="C40" s="635">
        <v>25.67595</v>
      </c>
      <c r="D40" s="635">
        <v>22.390159999999</v>
      </c>
      <c r="E40" s="635"/>
      <c r="F40" s="635">
        <v>52.329759999999993</v>
      </c>
      <c r="G40" s="635">
        <v>47.706888554344999</v>
      </c>
      <c r="H40" s="635">
        <v>4.6228714456549937</v>
      </c>
      <c r="I40" s="636">
        <v>1.0969015499803321</v>
      </c>
      <c r="J40" s="637" t="s">
        <v>1</v>
      </c>
    </row>
    <row r="41" spans="1:10" ht="14.4" customHeight="1" x14ac:dyDescent="0.3">
      <c r="A41" s="633" t="s">
        <v>608</v>
      </c>
      <c r="B41" s="634" t="s">
        <v>346</v>
      </c>
      <c r="C41" s="635">
        <v>249.72058000000001</v>
      </c>
      <c r="D41" s="635">
        <v>314.63647999999904</v>
      </c>
      <c r="E41" s="635"/>
      <c r="F41" s="635">
        <v>402.67835000000002</v>
      </c>
      <c r="G41" s="635">
        <v>365.0032049439655</v>
      </c>
      <c r="H41" s="635">
        <v>37.675145056034523</v>
      </c>
      <c r="I41" s="636">
        <v>1.1032186691670784</v>
      </c>
      <c r="J41" s="637" t="s">
        <v>1</v>
      </c>
    </row>
    <row r="42" spans="1:10" ht="14.4" customHeight="1" x14ac:dyDescent="0.3">
      <c r="A42" s="633" t="s">
        <v>608</v>
      </c>
      <c r="B42" s="634" t="s">
        <v>349</v>
      </c>
      <c r="C42" s="635">
        <v>177.53665000000001</v>
      </c>
      <c r="D42" s="635">
        <v>132.72550999999902</v>
      </c>
      <c r="E42" s="635"/>
      <c r="F42" s="635">
        <v>131.87051</v>
      </c>
      <c r="G42" s="635">
        <v>105.98981033251852</v>
      </c>
      <c r="H42" s="635">
        <v>25.88069966748148</v>
      </c>
      <c r="I42" s="636">
        <v>1.2441810168948013</v>
      </c>
      <c r="J42" s="637" t="s">
        <v>1</v>
      </c>
    </row>
    <row r="43" spans="1:10" ht="14.4" customHeight="1" x14ac:dyDescent="0.3">
      <c r="A43" s="633" t="s">
        <v>608</v>
      </c>
      <c r="B43" s="634" t="s">
        <v>350</v>
      </c>
      <c r="C43" s="635">
        <v>15.252959999999998</v>
      </c>
      <c r="D43" s="635">
        <v>3.47282</v>
      </c>
      <c r="E43" s="635"/>
      <c r="F43" s="635">
        <v>9.7253000000000007</v>
      </c>
      <c r="G43" s="635">
        <v>10.9913761303175</v>
      </c>
      <c r="H43" s="635">
        <v>-1.266076130317499</v>
      </c>
      <c r="I43" s="636">
        <v>0.88481186383702382</v>
      </c>
      <c r="J43" s="637" t="s">
        <v>1</v>
      </c>
    </row>
    <row r="44" spans="1:10" ht="14.4" customHeight="1" x14ac:dyDescent="0.3">
      <c r="A44" s="633" t="s">
        <v>608</v>
      </c>
      <c r="B44" s="634" t="s">
        <v>610</v>
      </c>
      <c r="C44" s="635">
        <v>725.49593000000004</v>
      </c>
      <c r="D44" s="635">
        <v>704.93341999999711</v>
      </c>
      <c r="E44" s="635"/>
      <c r="F44" s="635">
        <v>857.23186999999996</v>
      </c>
      <c r="G44" s="635">
        <v>831.08050718538504</v>
      </c>
      <c r="H44" s="635">
        <v>26.151362814614913</v>
      </c>
      <c r="I44" s="636">
        <v>1.031466702188915</v>
      </c>
      <c r="J44" s="637" t="s">
        <v>603</v>
      </c>
    </row>
    <row r="45" spans="1:10" ht="14.4" customHeight="1" x14ac:dyDescent="0.3">
      <c r="A45" s="633" t="s">
        <v>597</v>
      </c>
      <c r="B45" s="634" t="s">
        <v>597</v>
      </c>
      <c r="C45" s="635" t="s">
        <v>597</v>
      </c>
      <c r="D45" s="635" t="s">
        <v>597</v>
      </c>
      <c r="E45" s="635"/>
      <c r="F45" s="635" t="s">
        <v>597</v>
      </c>
      <c r="G45" s="635" t="s">
        <v>597</v>
      </c>
      <c r="H45" s="635" t="s">
        <v>597</v>
      </c>
      <c r="I45" s="636" t="s">
        <v>597</v>
      </c>
      <c r="J45" s="637" t="s">
        <v>604</v>
      </c>
    </row>
    <row r="46" spans="1:10" ht="14.4" customHeight="1" x14ac:dyDescent="0.3">
      <c r="A46" s="633" t="s">
        <v>611</v>
      </c>
      <c r="B46" s="634" t="s">
        <v>612</v>
      </c>
      <c r="C46" s="635" t="s">
        <v>597</v>
      </c>
      <c r="D46" s="635" t="s">
        <v>597</v>
      </c>
      <c r="E46" s="635"/>
      <c r="F46" s="635" t="s">
        <v>597</v>
      </c>
      <c r="G46" s="635" t="s">
        <v>597</v>
      </c>
      <c r="H46" s="635" t="s">
        <v>597</v>
      </c>
      <c r="I46" s="636" t="s">
        <v>597</v>
      </c>
      <c r="J46" s="637" t="s">
        <v>0</v>
      </c>
    </row>
    <row r="47" spans="1:10" ht="14.4" customHeight="1" x14ac:dyDescent="0.3">
      <c r="A47" s="633" t="s">
        <v>611</v>
      </c>
      <c r="B47" s="634" t="s">
        <v>343</v>
      </c>
      <c r="C47" s="635">
        <v>1.6435599999999999</v>
      </c>
      <c r="D47" s="635">
        <v>9.0638899999999989</v>
      </c>
      <c r="E47" s="635"/>
      <c r="F47" s="635">
        <v>0.39613999999999999</v>
      </c>
      <c r="G47" s="635">
        <v>5.4955279862240003</v>
      </c>
      <c r="H47" s="635">
        <v>-5.0993879862240004</v>
      </c>
      <c r="I47" s="636">
        <v>7.2084065624455018E-2</v>
      </c>
      <c r="J47" s="637" t="s">
        <v>1</v>
      </c>
    </row>
    <row r="48" spans="1:10" ht="14.4" customHeight="1" x14ac:dyDescent="0.3">
      <c r="A48" s="633" t="s">
        <v>611</v>
      </c>
      <c r="B48" s="634" t="s">
        <v>346</v>
      </c>
      <c r="C48" s="635">
        <v>2.6453000000000002</v>
      </c>
      <c r="D48" s="635">
        <v>17.213999999999999</v>
      </c>
      <c r="E48" s="635"/>
      <c r="F48" s="635">
        <v>27.268799999999999</v>
      </c>
      <c r="G48" s="635">
        <v>10.000087806684</v>
      </c>
      <c r="H48" s="635">
        <v>17.268712193315999</v>
      </c>
      <c r="I48" s="636">
        <v>2.7268560563811941</v>
      </c>
      <c r="J48" s="637" t="s">
        <v>1</v>
      </c>
    </row>
    <row r="49" spans="1:10" ht="14.4" customHeight="1" x14ac:dyDescent="0.3">
      <c r="A49" s="633" t="s">
        <v>611</v>
      </c>
      <c r="B49" s="634" t="s">
        <v>347</v>
      </c>
      <c r="C49" s="635" t="s">
        <v>597</v>
      </c>
      <c r="D49" s="635" t="s">
        <v>597</v>
      </c>
      <c r="E49" s="635"/>
      <c r="F49" s="635">
        <v>9.3840000000000003</v>
      </c>
      <c r="G49" s="635">
        <v>0</v>
      </c>
      <c r="H49" s="635">
        <v>9.3840000000000003</v>
      </c>
      <c r="I49" s="636" t="s">
        <v>597</v>
      </c>
      <c r="J49" s="637" t="s">
        <v>1</v>
      </c>
    </row>
    <row r="50" spans="1:10" ht="14.4" customHeight="1" x14ac:dyDescent="0.3">
      <c r="A50" s="633" t="s">
        <v>611</v>
      </c>
      <c r="B50" s="634" t="s">
        <v>349</v>
      </c>
      <c r="C50" s="635">
        <v>15.755690000000001</v>
      </c>
      <c r="D50" s="635">
        <v>7.2824499999990007</v>
      </c>
      <c r="E50" s="635"/>
      <c r="F50" s="635">
        <v>8.4182999999999986</v>
      </c>
      <c r="G50" s="635">
        <v>19.498125485698999</v>
      </c>
      <c r="H50" s="635">
        <v>-11.079825485699001</v>
      </c>
      <c r="I50" s="636">
        <v>0.43174919589959787</v>
      </c>
      <c r="J50" s="637" t="s">
        <v>1</v>
      </c>
    </row>
    <row r="51" spans="1:10" ht="14.4" customHeight="1" x14ac:dyDescent="0.3">
      <c r="A51" s="633" t="s">
        <v>611</v>
      </c>
      <c r="B51" s="634" t="s">
        <v>350</v>
      </c>
      <c r="C51" s="635">
        <v>186.40683999999999</v>
      </c>
      <c r="D51" s="635">
        <v>95.526800000000009</v>
      </c>
      <c r="E51" s="635"/>
      <c r="F51" s="635">
        <v>124.88154</v>
      </c>
      <c r="G51" s="635">
        <v>49.960800592353493</v>
      </c>
      <c r="H51" s="635">
        <v>74.920739407646508</v>
      </c>
      <c r="I51" s="636">
        <v>2.4995904492994283</v>
      </c>
      <c r="J51" s="637" t="s">
        <v>1</v>
      </c>
    </row>
    <row r="52" spans="1:10" ht="14.4" customHeight="1" x14ac:dyDescent="0.3">
      <c r="A52" s="633" t="s">
        <v>611</v>
      </c>
      <c r="B52" s="634" t="s">
        <v>613</v>
      </c>
      <c r="C52" s="635">
        <v>206.45139</v>
      </c>
      <c r="D52" s="635">
        <v>129.08713999999901</v>
      </c>
      <c r="E52" s="635"/>
      <c r="F52" s="635">
        <v>170.34878</v>
      </c>
      <c r="G52" s="635">
        <v>84.954541870960497</v>
      </c>
      <c r="H52" s="635">
        <v>85.394238129039508</v>
      </c>
      <c r="I52" s="636">
        <v>2.0051756651074273</v>
      </c>
      <c r="J52" s="637" t="s">
        <v>603</v>
      </c>
    </row>
    <row r="53" spans="1:10" ht="14.4" customHeight="1" x14ac:dyDescent="0.3">
      <c r="A53" s="633" t="s">
        <v>597</v>
      </c>
      <c r="B53" s="634" t="s">
        <v>597</v>
      </c>
      <c r="C53" s="635" t="s">
        <v>597</v>
      </c>
      <c r="D53" s="635" t="s">
        <v>597</v>
      </c>
      <c r="E53" s="635"/>
      <c r="F53" s="635" t="s">
        <v>597</v>
      </c>
      <c r="G53" s="635" t="s">
        <v>597</v>
      </c>
      <c r="H53" s="635" t="s">
        <v>597</v>
      </c>
      <c r="I53" s="636" t="s">
        <v>597</v>
      </c>
      <c r="J53" s="637" t="s">
        <v>604</v>
      </c>
    </row>
    <row r="54" spans="1:10" ht="14.4" customHeight="1" x14ac:dyDescent="0.3">
      <c r="A54" s="633" t="s">
        <v>614</v>
      </c>
      <c r="B54" s="634" t="s">
        <v>615</v>
      </c>
      <c r="C54" s="635" t="s">
        <v>597</v>
      </c>
      <c r="D54" s="635" t="s">
        <v>597</v>
      </c>
      <c r="E54" s="635"/>
      <c r="F54" s="635" t="s">
        <v>597</v>
      </c>
      <c r="G54" s="635" t="s">
        <v>597</v>
      </c>
      <c r="H54" s="635" t="s">
        <v>597</v>
      </c>
      <c r="I54" s="636" t="s">
        <v>597</v>
      </c>
      <c r="J54" s="637" t="s">
        <v>0</v>
      </c>
    </row>
    <row r="55" spans="1:10" ht="14.4" customHeight="1" x14ac:dyDescent="0.3">
      <c r="A55" s="633" t="s">
        <v>614</v>
      </c>
      <c r="B55" s="634" t="s">
        <v>343</v>
      </c>
      <c r="C55" s="635">
        <v>1147.9674600000001</v>
      </c>
      <c r="D55" s="635">
        <v>719.87046999999995</v>
      </c>
      <c r="E55" s="635"/>
      <c r="F55" s="635">
        <v>633.59391000000107</v>
      </c>
      <c r="G55" s="635">
        <v>657.45228253840503</v>
      </c>
      <c r="H55" s="635">
        <v>-23.858372538403955</v>
      </c>
      <c r="I55" s="636">
        <v>0.96371086819215623</v>
      </c>
      <c r="J55" s="637" t="s">
        <v>1</v>
      </c>
    </row>
    <row r="56" spans="1:10" ht="14.4" customHeight="1" x14ac:dyDescent="0.3">
      <c r="A56" s="633" t="s">
        <v>614</v>
      </c>
      <c r="B56" s="634" t="s">
        <v>344</v>
      </c>
      <c r="C56" s="635">
        <v>0</v>
      </c>
      <c r="D56" s="635">
        <v>33.999629999999996</v>
      </c>
      <c r="E56" s="635"/>
      <c r="F56" s="635">
        <v>2.8428</v>
      </c>
      <c r="G56" s="635">
        <v>28.340111100653502</v>
      </c>
      <c r="H56" s="635">
        <v>-25.497311100653501</v>
      </c>
      <c r="I56" s="636">
        <v>0.10031012192942487</v>
      </c>
      <c r="J56" s="637" t="s">
        <v>1</v>
      </c>
    </row>
    <row r="57" spans="1:10" ht="14.4" customHeight="1" x14ac:dyDescent="0.3">
      <c r="A57" s="633" t="s">
        <v>614</v>
      </c>
      <c r="B57" s="634" t="s">
        <v>345</v>
      </c>
      <c r="C57" s="635">
        <v>0</v>
      </c>
      <c r="D57" s="635">
        <v>501.02325999999999</v>
      </c>
      <c r="E57" s="635"/>
      <c r="F57" s="635">
        <v>523.25148999999999</v>
      </c>
      <c r="G57" s="635">
        <v>437.71815558667299</v>
      </c>
      <c r="H57" s="635">
        <v>85.533334413326997</v>
      </c>
      <c r="I57" s="636">
        <v>1.1954073262021467</v>
      </c>
      <c r="J57" s="637" t="s">
        <v>1</v>
      </c>
    </row>
    <row r="58" spans="1:10" ht="14.4" customHeight="1" x14ac:dyDescent="0.3">
      <c r="A58" s="633" t="s">
        <v>614</v>
      </c>
      <c r="B58" s="634" t="s">
        <v>346</v>
      </c>
      <c r="C58" s="635">
        <v>24.794080000000001</v>
      </c>
      <c r="D58" s="635">
        <v>35.3919</v>
      </c>
      <c r="E58" s="635"/>
      <c r="F58" s="635">
        <v>38.611350000000002</v>
      </c>
      <c r="G58" s="635">
        <v>24.000210736041495</v>
      </c>
      <c r="H58" s="635">
        <v>14.611139263958506</v>
      </c>
      <c r="I58" s="636">
        <v>1.6087921237298441</v>
      </c>
      <c r="J58" s="637" t="s">
        <v>1</v>
      </c>
    </row>
    <row r="59" spans="1:10" ht="14.4" customHeight="1" x14ac:dyDescent="0.3">
      <c r="A59" s="633" t="s">
        <v>614</v>
      </c>
      <c r="B59" s="634" t="s">
        <v>347</v>
      </c>
      <c r="C59" s="635">
        <v>1392.2682199999999</v>
      </c>
      <c r="D59" s="635">
        <v>1372.98207</v>
      </c>
      <c r="E59" s="635"/>
      <c r="F59" s="635">
        <v>1426.0861400000008</v>
      </c>
      <c r="G59" s="635">
        <v>1585.99999999997</v>
      </c>
      <c r="H59" s="635">
        <v>-159.91385999996919</v>
      </c>
      <c r="I59" s="636">
        <v>0.89917158890291793</v>
      </c>
      <c r="J59" s="637" t="s">
        <v>1</v>
      </c>
    </row>
    <row r="60" spans="1:10" ht="14.4" customHeight="1" x14ac:dyDescent="0.3">
      <c r="A60" s="633" t="s">
        <v>614</v>
      </c>
      <c r="B60" s="634" t="s">
        <v>349</v>
      </c>
      <c r="C60" s="635">
        <v>0.3261</v>
      </c>
      <c r="D60" s="635">
        <v>0.49038000000000004</v>
      </c>
      <c r="E60" s="635"/>
      <c r="F60" s="635">
        <v>0.13858999999999999</v>
      </c>
      <c r="G60" s="635">
        <v>0.85487915204450005</v>
      </c>
      <c r="H60" s="635">
        <v>-0.71628915204450005</v>
      </c>
      <c r="I60" s="636">
        <v>0.16211648122258315</v>
      </c>
      <c r="J60" s="637" t="s">
        <v>1</v>
      </c>
    </row>
    <row r="61" spans="1:10" ht="14.4" customHeight="1" x14ac:dyDescent="0.3">
      <c r="A61" s="633" t="s">
        <v>614</v>
      </c>
      <c r="B61" s="634" t="s">
        <v>350</v>
      </c>
      <c r="C61" s="635">
        <v>54.851460000000003</v>
      </c>
      <c r="D61" s="635">
        <v>0</v>
      </c>
      <c r="E61" s="635"/>
      <c r="F61" s="635">
        <v>540.16233999999997</v>
      </c>
      <c r="G61" s="635">
        <v>675</v>
      </c>
      <c r="H61" s="635">
        <v>-134.83766000000003</v>
      </c>
      <c r="I61" s="636">
        <v>0.8002405037037037</v>
      </c>
      <c r="J61" s="637" t="s">
        <v>1</v>
      </c>
    </row>
    <row r="62" spans="1:10" ht="14.4" customHeight="1" x14ac:dyDescent="0.3">
      <c r="A62" s="633" t="s">
        <v>614</v>
      </c>
      <c r="B62" s="634" t="s">
        <v>352</v>
      </c>
      <c r="C62" s="635">
        <v>0</v>
      </c>
      <c r="D62" s="635">
        <v>0</v>
      </c>
      <c r="E62" s="635"/>
      <c r="F62" s="635" t="s">
        <v>597</v>
      </c>
      <c r="G62" s="635" t="s">
        <v>597</v>
      </c>
      <c r="H62" s="635" t="s">
        <v>597</v>
      </c>
      <c r="I62" s="636" t="s">
        <v>597</v>
      </c>
      <c r="J62" s="637" t="s">
        <v>1</v>
      </c>
    </row>
    <row r="63" spans="1:10" ht="14.4" customHeight="1" x14ac:dyDescent="0.3">
      <c r="A63" s="633" t="s">
        <v>614</v>
      </c>
      <c r="B63" s="634" t="s">
        <v>616</v>
      </c>
      <c r="C63" s="635">
        <v>2620.20732</v>
      </c>
      <c r="D63" s="635">
        <v>2663.7577100000003</v>
      </c>
      <c r="E63" s="635"/>
      <c r="F63" s="635">
        <v>3164.6866200000018</v>
      </c>
      <c r="G63" s="635">
        <v>3409.3656391137874</v>
      </c>
      <c r="H63" s="635">
        <v>-244.67901911378567</v>
      </c>
      <c r="I63" s="636">
        <v>0.92823327122596733</v>
      </c>
      <c r="J63" s="637" t="s">
        <v>603</v>
      </c>
    </row>
    <row r="64" spans="1:10" ht="14.4" customHeight="1" x14ac:dyDescent="0.3">
      <c r="A64" s="633" t="s">
        <v>597</v>
      </c>
      <c r="B64" s="634" t="s">
        <v>597</v>
      </c>
      <c r="C64" s="635" t="s">
        <v>597</v>
      </c>
      <c r="D64" s="635" t="s">
        <v>597</v>
      </c>
      <c r="E64" s="635"/>
      <c r="F64" s="635" t="s">
        <v>597</v>
      </c>
      <c r="G64" s="635" t="s">
        <v>597</v>
      </c>
      <c r="H64" s="635" t="s">
        <v>597</v>
      </c>
      <c r="I64" s="636" t="s">
        <v>597</v>
      </c>
      <c r="J64" s="637" t="s">
        <v>604</v>
      </c>
    </row>
    <row r="65" spans="1:10" ht="14.4" customHeight="1" x14ac:dyDescent="0.3">
      <c r="A65" s="633" t="s">
        <v>617</v>
      </c>
      <c r="B65" s="634" t="s">
        <v>618</v>
      </c>
      <c r="C65" s="635" t="s">
        <v>597</v>
      </c>
      <c r="D65" s="635" t="s">
        <v>597</v>
      </c>
      <c r="E65" s="635"/>
      <c r="F65" s="635" t="s">
        <v>597</v>
      </c>
      <c r="G65" s="635" t="s">
        <v>597</v>
      </c>
      <c r="H65" s="635" t="s">
        <v>597</v>
      </c>
      <c r="I65" s="636" t="s">
        <v>597</v>
      </c>
      <c r="J65" s="637" t="s">
        <v>0</v>
      </c>
    </row>
    <row r="66" spans="1:10" ht="14.4" customHeight="1" x14ac:dyDescent="0.3">
      <c r="A66" s="633" t="s">
        <v>617</v>
      </c>
      <c r="B66" s="634" t="s">
        <v>343</v>
      </c>
      <c r="C66" s="635">
        <v>6.9086400000000001</v>
      </c>
      <c r="D66" s="635">
        <v>10.894220000000001</v>
      </c>
      <c r="E66" s="635"/>
      <c r="F66" s="635">
        <v>10.47504</v>
      </c>
      <c r="G66" s="635">
        <v>10.7808751032165</v>
      </c>
      <c r="H66" s="635">
        <v>-0.30583510321650031</v>
      </c>
      <c r="I66" s="636">
        <v>0.97163169962656804</v>
      </c>
      <c r="J66" s="637" t="s">
        <v>1</v>
      </c>
    </row>
    <row r="67" spans="1:10" ht="14.4" customHeight="1" x14ac:dyDescent="0.3">
      <c r="A67" s="633" t="s">
        <v>617</v>
      </c>
      <c r="B67" s="634" t="s">
        <v>349</v>
      </c>
      <c r="C67" s="635">
        <v>1.13445</v>
      </c>
      <c r="D67" s="635">
        <v>1.0142100000000001</v>
      </c>
      <c r="E67" s="635"/>
      <c r="F67" s="635">
        <v>0.29342999999999997</v>
      </c>
      <c r="G67" s="635">
        <v>0.51327061294249998</v>
      </c>
      <c r="H67" s="635">
        <v>-0.21984061294250001</v>
      </c>
      <c r="I67" s="636">
        <v>0.57168673327664676</v>
      </c>
      <c r="J67" s="637" t="s">
        <v>1</v>
      </c>
    </row>
    <row r="68" spans="1:10" ht="14.4" customHeight="1" x14ac:dyDescent="0.3">
      <c r="A68" s="633" t="s">
        <v>617</v>
      </c>
      <c r="B68" s="634" t="s">
        <v>619</v>
      </c>
      <c r="C68" s="635">
        <v>8.0430899999999994</v>
      </c>
      <c r="D68" s="635">
        <v>11.908430000000001</v>
      </c>
      <c r="E68" s="635"/>
      <c r="F68" s="635">
        <v>10.768470000000001</v>
      </c>
      <c r="G68" s="635">
        <v>11.294145716159001</v>
      </c>
      <c r="H68" s="635">
        <v>-0.52567571615900022</v>
      </c>
      <c r="I68" s="636">
        <v>0.95345591164040899</v>
      </c>
      <c r="J68" s="637" t="s">
        <v>603</v>
      </c>
    </row>
    <row r="69" spans="1:10" ht="14.4" customHeight="1" x14ac:dyDescent="0.3">
      <c r="A69" s="633" t="s">
        <v>597</v>
      </c>
      <c r="B69" s="634" t="s">
        <v>597</v>
      </c>
      <c r="C69" s="635" t="s">
        <v>597</v>
      </c>
      <c r="D69" s="635" t="s">
        <v>597</v>
      </c>
      <c r="E69" s="635"/>
      <c r="F69" s="635" t="s">
        <v>597</v>
      </c>
      <c r="G69" s="635" t="s">
        <v>597</v>
      </c>
      <c r="H69" s="635" t="s">
        <v>597</v>
      </c>
      <c r="I69" s="636" t="s">
        <v>597</v>
      </c>
      <c r="J69" s="637" t="s">
        <v>604</v>
      </c>
    </row>
    <row r="70" spans="1:10" ht="14.4" customHeight="1" x14ac:dyDescent="0.3">
      <c r="A70" s="633" t="s">
        <v>620</v>
      </c>
      <c r="B70" s="634" t="s">
        <v>621</v>
      </c>
      <c r="C70" s="635" t="s">
        <v>597</v>
      </c>
      <c r="D70" s="635" t="s">
        <v>597</v>
      </c>
      <c r="E70" s="635"/>
      <c r="F70" s="635" t="s">
        <v>597</v>
      </c>
      <c r="G70" s="635" t="s">
        <v>597</v>
      </c>
      <c r="H70" s="635" t="s">
        <v>597</v>
      </c>
      <c r="I70" s="636" t="s">
        <v>597</v>
      </c>
      <c r="J70" s="637" t="s">
        <v>0</v>
      </c>
    </row>
    <row r="71" spans="1:10" ht="14.4" customHeight="1" x14ac:dyDescent="0.3">
      <c r="A71" s="633" t="s">
        <v>620</v>
      </c>
      <c r="B71" s="634" t="s">
        <v>343</v>
      </c>
      <c r="C71" s="635">
        <v>903.89141999999993</v>
      </c>
      <c r="D71" s="635">
        <v>2457.9982999999988</v>
      </c>
      <c r="E71" s="635"/>
      <c r="F71" s="635">
        <v>983.57222000000104</v>
      </c>
      <c r="G71" s="635">
        <v>1998.86255319765</v>
      </c>
      <c r="H71" s="635">
        <v>-1015.2903331976489</v>
      </c>
      <c r="I71" s="636">
        <v>0.49206595942604775</v>
      </c>
      <c r="J71" s="637" t="s">
        <v>1</v>
      </c>
    </row>
    <row r="72" spans="1:10" ht="14.4" customHeight="1" x14ac:dyDescent="0.3">
      <c r="A72" s="633" t="s">
        <v>620</v>
      </c>
      <c r="B72" s="634" t="s">
        <v>344</v>
      </c>
      <c r="C72" s="635">
        <v>33.769079999999995</v>
      </c>
      <c r="D72" s="635">
        <v>55.117369999999994</v>
      </c>
      <c r="E72" s="635"/>
      <c r="F72" s="635">
        <v>58.334409999999998</v>
      </c>
      <c r="G72" s="635">
        <v>79.110191353543499</v>
      </c>
      <c r="H72" s="635">
        <v>-20.775781353543501</v>
      </c>
      <c r="I72" s="636">
        <v>0.73738173302227872</v>
      </c>
      <c r="J72" s="637" t="s">
        <v>1</v>
      </c>
    </row>
    <row r="73" spans="1:10" ht="14.4" customHeight="1" x14ac:dyDescent="0.3">
      <c r="A73" s="633" t="s">
        <v>620</v>
      </c>
      <c r="B73" s="634" t="s">
        <v>345</v>
      </c>
      <c r="C73" s="635">
        <v>0</v>
      </c>
      <c r="D73" s="635">
        <v>0</v>
      </c>
      <c r="E73" s="635"/>
      <c r="F73" s="635" t="s">
        <v>597</v>
      </c>
      <c r="G73" s="635" t="s">
        <v>597</v>
      </c>
      <c r="H73" s="635" t="s">
        <v>597</v>
      </c>
      <c r="I73" s="636" t="s">
        <v>597</v>
      </c>
      <c r="J73" s="637" t="s">
        <v>1</v>
      </c>
    </row>
    <row r="74" spans="1:10" ht="14.4" customHeight="1" x14ac:dyDescent="0.3">
      <c r="A74" s="633" t="s">
        <v>620</v>
      </c>
      <c r="B74" s="634" t="s">
        <v>346</v>
      </c>
      <c r="C74" s="635">
        <v>252.94656000000001</v>
      </c>
      <c r="D74" s="635">
        <v>1036.094039999999</v>
      </c>
      <c r="E74" s="635"/>
      <c r="F74" s="635">
        <v>952.23834000000102</v>
      </c>
      <c r="G74" s="635">
        <v>755.00662940463997</v>
      </c>
      <c r="H74" s="635">
        <v>197.23171059536105</v>
      </c>
      <c r="I74" s="636">
        <v>1.2612317599792309</v>
      </c>
      <c r="J74" s="637" t="s">
        <v>1</v>
      </c>
    </row>
    <row r="75" spans="1:10" ht="14.4" customHeight="1" x14ac:dyDescent="0.3">
      <c r="A75" s="633" t="s">
        <v>620</v>
      </c>
      <c r="B75" s="634" t="s">
        <v>347</v>
      </c>
      <c r="C75" s="635">
        <v>134.88468</v>
      </c>
      <c r="D75" s="635">
        <v>65.688000000000002</v>
      </c>
      <c r="E75" s="635"/>
      <c r="F75" s="635">
        <v>28.152000000000001</v>
      </c>
      <c r="G75" s="635">
        <v>81.499999999998494</v>
      </c>
      <c r="H75" s="635">
        <v>-53.347999999998493</v>
      </c>
      <c r="I75" s="636">
        <v>0.34542331288344197</v>
      </c>
      <c r="J75" s="637" t="s">
        <v>1</v>
      </c>
    </row>
    <row r="76" spans="1:10" ht="14.4" customHeight="1" x14ac:dyDescent="0.3">
      <c r="A76" s="633" t="s">
        <v>620</v>
      </c>
      <c r="B76" s="634" t="s">
        <v>348</v>
      </c>
      <c r="C76" s="635">
        <v>10.994020000000001</v>
      </c>
      <c r="D76" s="635">
        <v>5.5452300000000001</v>
      </c>
      <c r="E76" s="635"/>
      <c r="F76" s="635">
        <v>9.9372799999999994</v>
      </c>
      <c r="G76" s="635">
        <v>2.7910664450609999</v>
      </c>
      <c r="H76" s="635">
        <v>7.1462135549389991</v>
      </c>
      <c r="I76" s="636">
        <v>3.5603881869544014</v>
      </c>
      <c r="J76" s="637" t="s">
        <v>1</v>
      </c>
    </row>
    <row r="77" spans="1:10" ht="14.4" customHeight="1" x14ac:dyDescent="0.3">
      <c r="A77" s="633" t="s">
        <v>620</v>
      </c>
      <c r="B77" s="634" t="s">
        <v>349</v>
      </c>
      <c r="C77" s="635">
        <v>263.17547999999999</v>
      </c>
      <c r="D77" s="635">
        <v>183.00498999999897</v>
      </c>
      <c r="E77" s="635"/>
      <c r="F77" s="635">
        <v>136.01114000000001</v>
      </c>
      <c r="G77" s="635">
        <v>153.48524420794001</v>
      </c>
      <c r="H77" s="635">
        <v>-17.474104207940002</v>
      </c>
      <c r="I77" s="636">
        <v>0.88615124341030271</v>
      </c>
      <c r="J77" s="637" t="s">
        <v>1</v>
      </c>
    </row>
    <row r="78" spans="1:10" ht="14.4" customHeight="1" x14ac:dyDescent="0.3">
      <c r="A78" s="633" t="s">
        <v>620</v>
      </c>
      <c r="B78" s="634" t="s">
        <v>350</v>
      </c>
      <c r="C78" s="635">
        <v>1002.58295</v>
      </c>
      <c r="D78" s="635">
        <v>436.67543999999901</v>
      </c>
      <c r="E78" s="635"/>
      <c r="F78" s="635">
        <v>1611.811470000001</v>
      </c>
      <c r="G78" s="635">
        <v>1237.521190791075</v>
      </c>
      <c r="H78" s="635">
        <v>374.29027920892599</v>
      </c>
      <c r="I78" s="636">
        <v>1.3024516121373761</v>
      </c>
      <c r="J78" s="637" t="s">
        <v>1</v>
      </c>
    </row>
    <row r="79" spans="1:10" ht="14.4" customHeight="1" x14ac:dyDescent="0.3">
      <c r="A79" s="633" t="s">
        <v>620</v>
      </c>
      <c r="B79" s="634" t="s">
        <v>352</v>
      </c>
      <c r="C79" s="635">
        <v>28.588799999999999</v>
      </c>
      <c r="D79" s="635">
        <v>30.446539999999004</v>
      </c>
      <c r="E79" s="635"/>
      <c r="F79" s="635">
        <v>29.877040000000001</v>
      </c>
      <c r="G79" s="635">
        <v>29.172261060577505</v>
      </c>
      <c r="H79" s="635">
        <v>0.70477893942249636</v>
      </c>
      <c r="I79" s="636">
        <v>1.0241592154258798</v>
      </c>
      <c r="J79" s="637" t="s">
        <v>1</v>
      </c>
    </row>
    <row r="80" spans="1:10" ht="14.4" customHeight="1" x14ac:dyDescent="0.3">
      <c r="A80" s="633" t="s">
        <v>620</v>
      </c>
      <c r="B80" s="634" t="s">
        <v>622</v>
      </c>
      <c r="C80" s="635">
        <v>2630.8329899999999</v>
      </c>
      <c r="D80" s="635">
        <v>4270.5699099999947</v>
      </c>
      <c r="E80" s="635"/>
      <c r="F80" s="635">
        <v>3809.9339000000032</v>
      </c>
      <c r="G80" s="635">
        <v>4337.4491364604855</v>
      </c>
      <c r="H80" s="635">
        <v>-527.51523646048236</v>
      </c>
      <c r="I80" s="636">
        <v>0.87838122826013043</v>
      </c>
      <c r="J80" s="637" t="s">
        <v>603</v>
      </c>
    </row>
    <row r="81" spans="1:10" ht="14.4" customHeight="1" x14ac:dyDescent="0.3">
      <c r="A81" s="633" t="s">
        <v>597</v>
      </c>
      <c r="B81" s="634" t="s">
        <v>597</v>
      </c>
      <c r="C81" s="635" t="s">
        <v>597</v>
      </c>
      <c r="D81" s="635" t="s">
        <v>597</v>
      </c>
      <c r="E81" s="635"/>
      <c r="F81" s="635" t="s">
        <v>597</v>
      </c>
      <c r="G81" s="635" t="s">
        <v>597</v>
      </c>
      <c r="H81" s="635" t="s">
        <v>597</v>
      </c>
      <c r="I81" s="636" t="s">
        <v>597</v>
      </c>
      <c r="J81" s="637" t="s">
        <v>604</v>
      </c>
    </row>
    <row r="82" spans="1:10" ht="14.4" customHeight="1" x14ac:dyDescent="0.3">
      <c r="A82" s="633" t="s">
        <v>623</v>
      </c>
      <c r="B82" s="634" t="s">
        <v>624</v>
      </c>
      <c r="C82" s="635" t="s">
        <v>597</v>
      </c>
      <c r="D82" s="635" t="s">
        <v>597</v>
      </c>
      <c r="E82" s="635"/>
      <c r="F82" s="635" t="s">
        <v>597</v>
      </c>
      <c r="G82" s="635" t="s">
        <v>597</v>
      </c>
      <c r="H82" s="635" t="s">
        <v>597</v>
      </c>
      <c r="I82" s="636" t="s">
        <v>597</v>
      </c>
      <c r="J82" s="637" t="s">
        <v>0</v>
      </c>
    </row>
    <row r="83" spans="1:10" ht="14.4" customHeight="1" x14ac:dyDescent="0.3">
      <c r="A83" s="633" t="s">
        <v>623</v>
      </c>
      <c r="B83" s="634" t="s">
        <v>343</v>
      </c>
      <c r="C83" s="635">
        <v>15.709710000000001</v>
      </c>
      <c r="D83" s="635">
        <v>6.5730700000000004</v>
      </c>
      <c r="E83" s="635"/>
      <c r="F83" s="635">
        <v>4.7551100000000002</v>
      </c>
      <c r="G83" s="635">
        <v>7.5992756460284996</v>
      </c>
      <c r="H83" s="635">
        <v>-2.8441656460284994</v>
      </c>
      <c r="I83" s="636">
        <v>0.62573200677160523</v>
      </c>
      <c r="J83" s="637" t="s">
        <v>1</v>
      </c>
    </row>
    <row r="84" spans="1:10" ht="14.4" customHeight="1" x14ac:dyDescent="0.3">
      <c r="A84" s="633" t="s">
        <v>623</v>
      </c>
      <c r="B84" s="634" t="s">
        <v>346</v>
      </c>
      <c r="C84" s="635">
        <v>5.9176000000000002</v>
      </c>
      <c r="D84" s="635">
        <v>0</v>
      </c>
      <c r="E84" s="635"/>
      <c r="F84" s="635" t="s">
        <v>597</v>
      </c>
      <c r="G84" s="635" t="s">
        <v>597</v>
      </c>
      <c r="H84" s="635" t="s">
        <v>597</v>
      </c>
      <c r="I84" s="636" t="s">
        <v>597</v>
      </c>
      <c r="J84" s="637" t="s">
        <v>1</v>
      </c>
    </row>
    <row r="85" spans="1:10" ht="14.4" customHeight="1" x14ac:dyDescent="0.3">
      <c r="A85" s="633" t="s">
        <v>623</v>
      </c>
      <c r="B85" s="634" t="s">
        <v>348</v>
      </c>
      <c r="C85" s="635">
        <v>0</v>
      </c>
      <c r="D85" s="635" t="s">
        <v>597</v>
      </c>
      <c r="E85" s="635"/>
      <c r="F85" s="635" t="s">
        <v>597</v>
      </c>
      <c r="G85" s="635" t="s">
        <v>597</v>
      </c>
      <c r="H85" s="635" t="s">
        <v>597</v>
      </c>
      <c r="I85" s="636" t="s">
        <v>597</v>
      </c>
      <c r="J85" s="637" t="s">
        <v>1</v>
      </c>
    </row>
    <row r="86" spans="1:10" ht="14.4" customHeight="1" x14ac:dyDescent="0.3">
      <c r="A86" s="633" t="s">
        <v>623</v>
      </c>
      <c r="B86" s="634" t="s">
        <v>349</v>
      </c>
      <c r="C86" s="635">
        <v>2.6870000000000002E-2</v>
      </c>
      <c r="D86" s="635">
        <v>0</v>
      </c>
      <c r="E86" s="635"/>
      <c r="F86" s="635" t="s">
        <v>597</v>
      </c>
      <c r="G86" s="635" t="s">
        <v>597</v>
      </c>
      <c r="H86" s="635" t="s">
        <v>597</v>
      </c>
      <c r="I86" s="636" t="s">
        <v>597</v>
      </c>
      <c r="J86" s="637" t="s">
        <v>1</v>
      </c>
    </row>
    <row r="87" spans="1:10" ht="14.4" customHeight="1" x14ac:dyDescent="0.3">
      <c r="A87" s="633" t="s">
        <v>623</v>
      </c>
      <c r="B87" s="634" t="s">
        <v>352</v>
      </c>
      <c r="C87" s="635">
        <v>3.9238799999999996</v>
      </c>
      <c r="D87" s="635">
        <v>0</v>
      </c>
      <c r="E87" s="635"/>
      <c r="F87" s="635" t="s">
        <v>597</v>
      </c>
      <c r="G87" s="635" t="s">
        <v>597</v>
      </c>
      <c r="H87" s="635" t="s">
        <v>597</v>
      </c>
      <c r="I87" s="636" t="s">
        <v>597</v>
      </c>
      <c r="J87" s="637" t="s">
        <v>1</v>
      </c>
    </row>
    <row r="88" spans="1:10" ht="14.4" customHeight="1" x14ac:dyDescent="0.3">
      <c r="A88" s="633" t="s">
        <v>623</v>
      </c>
      <c r="B88" s="634" t="s">
        <v>625</v>
      </c>
      <c r="C88" s="635">
        <v>25.578060000000001</v>
      </c>
      <c r="D88" s="635">
        <v>6.5730700000000004</v>
      </c>
      <c r="E88" s="635"/>
      <c r="F88" s="635">
        <v>4.7551100000000002</v>
      </c>
      <c r="G88" s="635">
        <v>7.5992756460284996</v>
      </c>
      <c r="H88" s="635">
        <v>-2.8441656460284994</v>
      </c>
      <c r="I88" s="636">
        <v>0.62573200677160523</v>
      </c>
      <c r="J88" s="637" t="s">
        <v>603</v>
      </c>
    </row>
    <row r="89" spans="1:10" ht="14.4" customHeight="1" x14ac:dyDescent="0.3">
      <c r="A89" s="633" t="s">
        <v>597</v>
      </c>
      <c r="B89" s="634" t="s">
        <v>597</v>
      </c>
      <c r="C89" s="635" t="s">
        <v>597</v>
      </c>
      <c r="D89" s="635" t="s">
        <v>597</v>
      </c>
      <c r="E89" s="635"/>
      <c r="F89" s="635" t="s">
        <v>597</v>
      </c>
      <c r="G89" s="635" t="s">
        <v>597</v>
      </c>
      <c r="H89" s="635" t="s">
        <v>597</v>
      </c>
      <c r="I89" s="636" t="s">
        <v>597</v>
      </c>
      <c r="J89" s="637" t="s">
        <v>604</v>
      </c>
    </row>
    <row r="90" spans="1:10" ht="14.4" customHeight="1" x14ac:dyDescent="0.3">
      <c r="A90" s="633" t="s">
        <v>626</v>
      </c>
      <c r="B90" s="634" t="s">
        <v>627</v>
      </c>
      <c r="C90" s="635" t="s">
        <v>597</v>
      </c>
      <c r="D90" s="635" t="s">
        <v>597</v>
      </c>
      <c r="E90" s="635"/>
      <c r="F90" s="635" t="s">
        <v>597</v>
      </c>
      <c r="G90" s="635" t="s">
        <v>597</v>
      </c>
      <c r="H90" s="635" t="s">
        <v>597</v>
      </c>
      <c r="I90" s="636" t="s">
        <v>597</v>
      </c>
      <c r="J90" s="637" t="s">
        <v>0</v>
      </c>
    </row>
    <row r="91" spans="1:10" ht="14.4" customHeight="1" x14ac:dyDescent="0.3">
      <c r="A91" s="633" t="s">
        <v>626</v>
      </c>
      <c r="B91" s="634" t="s">
        <v>343</v>
      </c>
      <c r="C91" s="635">
        <v>1025.0126399999999</v>
      </c>
      <c r="D91" s="635">
        <v>881.92293999999993</v>
      </c>
      <c r="E91" s="635"/>
      <c r="F91" s="635">
        <v>704.60895000000096</v>
      </c>
      <c r="G91" s="635">
        <v>890.76693283522513</v>
      </c>
      <c r="H91" s="635">
        <v>-186.15798283522417</v>
      </c>
      <c r="I91" s="636">
        <v>0.79101381520449876</v>
      </c>
      <c r="J91" s="637" t="s">
        <v>1</v>
      </c>
    </row>
    <row r="92" spans="1:10" ht="14.4" customHeight="1" x14ac:dyDescent="0.3">
      <c r="A92" s="633" t="s">
        <v>626</v>
      </c>
      <c r="B92" s="634" t="s">
        <v>344</v>
      </c>
      <c r="C92" s="635">
        <v>494.84449999999993</v>
      </c>
      <c r="D92" s="635">
        <v>285.19833999999901</v>
      </c>
      <c r="E92" s="635"/>
      <c r="F92" s="635">
        <v>346.92622000000006</v>
      </c>
      <c r="G92" s="635">
        <v>439.59801134969098</v>
      </c>
      <c r="H92" s="635">
        <v>-92.67179134969092</v>
      </c>
      <c r="I92" s="636">
        <v>0.78918969386334992</v>
      </c>
      <c r="J92" s="637" t="s">
        <v>1</v>
      </c>
    </row>
    <row r="93" spans="1:10" ht="14.4" customHeight="1" x14ac:dyDescent="0.3">
      <c r="A93" s="633" t="s">
        <v>626</v>
      </c>
      <c r="B93" s="634" t="s">
        <v>346</v>
      </c>
      <c r="C93" s="635">
        <v>278.64934</v>
      </c>
      <c r="D93" s="635">
        <v>145.74293999999901</v>
      </c>
      <c r="E93" s="635"/>
      <c r="F93" s="635">
        <v>216.04881999999998</v>
      </c>
      <c r="G93" s="635">
        <v>169.0014839329595</v>
      </c>
      <c r="H93" s="635">
        <v>47.047336067040476</v>
      </c>
      <c r="I93" s="636">
        <v>1.2783841595479923</v>
      </c>
      <c r="J93" s="637" t="s">
        <v>1</v>
      </c>
    </row>
    <row r="94" spans="1:10" ht="14.4" customHeight="1" x14ac:dyDescent="0.3">
      <c r="A94" s="633" t="s">
        <v>626</v>
      </c>
      <c r="B94" s="634" t="s">
        <v>348</v>
      </c>
      <c r="C94" s="635">
        <v>10.994020000000001</v>
      </c>
      <c r="D94" s="635">
        <v>20.158829999999998</v>
      </c>
      <c r="E94" s="635"/>
      <c r="F94" s="635">
        <v>9.9566400000000002</v>
      </c>
      <c r="G94" s="635">
        <v>10.146492387997</v>
      </c>
      <c r="H94" s="635">
        <v>-0.18985238799699999</v>
      </c>
      <c r="I94" s="636">
        <v>0.98128886508389934</v>
      </c>
      <c r="J94" s="637" t="s">
        <v>1</v>
      </c>
    </row>
    <row r="95" spans="1:10" ht="14.4" customHeight="1" x14ac:dyDescent="0.3">
      <c r="A95" s="633" t="s">
        <v>626</v>
      </c>
      <c r="B95" s="634" t="s">
        <v>349</v>
      </c>
      <c r="C95" s="635">
        <v>309.28920999999997</v>
      </c>
      <c r="D95" s="635">
        <v>194.52153999999999</v>
      </c>
      <c r="E95" s="635"/>
      <c r="F95" s="635">
        <v>159.69795999999999</v>
      </c>
      <c r="G95" s="635">
        <v>165.48500388559401</v>
      </c>
      <c r="H95" s="635">
        <v>-5.7870438855940165</v>
      </c>
      <c r="I95" s="636">
        <v>0.96502979877503092</v>
      </c>
      <c r="J95" s="637" t="s">
        <v>1</v>
      </c>
    </row>
    <row r="96" spans="1:10" ht="14.4" customHeight="1" x14ac:dyDescent="0.3">
      <c r="A96" s="633" t="s">
        <v>626</v>
      </c>
      <c r="B96" s="634" t="s">
        <v>350</v>
      </c>
      <c r="C96" s="635">
        <v>46.166809999999998</v>
      </c>
      <c r="D96" s="635">
        <v>5.4843800000000007</v>
      </c>
      <c r="E96" s="635"/>
      <c r="F96" s="635">
        <v>57.811579999999999</v>
      </c>
      <c r="G96" s="635">
        <v>164.3792658244495</v>
      </c>
      <c r="H96" s="635">
        <v>-106.56768582444951</v>
      </c>
      <c r="I96" s="636">
        <v>0.35169630251141565</v>
      </c>
      <c r="J96" s="637" t="s">
        <v>1</v>
      </c>
    </row>
    <row r="97" spans="1:10" ht="14.4" customHeight="1" x14ac:dyDescent="0.3">
      <c r="A97" s="633" t="s">
        <v>626</v>
      </c>
      <c r="B97" s="634" t="s">
        <v>352</v>
      </c>
      <c r="C97" s="635">
        <v>100.98314999999999</v>
      </c>
      <c r="D97" s="635">
        <v>107.15213000000001</v>
      </c>
      <c r="E97" s="635"/>
      <c r="F97" s="635">
        <v>101.14035000000001</v>
      </c>
      <c r="G97" s="635">
        <v>102.5338185420735</v>
      </c>
      <c r="H97" s="635">
        <v>-1.3934685420734922</v>
      </c>
      <c r="I97" s="636">
        <v>0.98640966890839343</v>
      </c>
      <c r="J97" s="637" t="s">
        <v>1</v>
      </c>
    </row>
    <row r="98" spans="1:10" ht="14.4" customHeight="1" x14ac:dyDescent="0.3">
      <c r="A98" s="633" t="s">
        <v>626</v>
      </c>
      <c r="B98" s="634" t="s">
        <v>628</v>
      </c>
      <c r="C98" s="635">
        <v>2265.9396700000002</v>
      </c>
      <c r="D98" s="635">
        <v>1640.181099999998</v>
      </c>
      <c r="E98" s="635"/>
      <c r="F98" s="635">
        <v>1596.190520000001</v>
      </c>
      <c r="G98" s="635">
        <v>1941.9110087579895</v>
      </c>
      <c r="H98" s="635">
        <v>-345.72048875798851</v>
      </c>
      <c r="I98" s="636">
        <v>0.82196893307736851</v>
      </c>
      <c r="J98" s="637" t="s">
        <v>603</v>
      </c>
    </row>
    <row r="99" spans="1:10" ht="14.4" customHeight="1" x14ac:dyDescent="0.3">
      <c r="A99" s="633" t="s">
        <v>597</v>
      </c>
      <c r="B99" s="634" t="s">
        <v>597</v>
      </c>
      <c r="C99" s="635" t="s">
        <v>597</v>
      </c>
      <c r="D99" s="635" t="s">
        <v>597</v>
      </c>
      <c r="E99" s="635"/>
      <c r="F99" s="635" t="s">
        <v>597</v>
      </c>
      <c r="G99" s="635" t="s">
        <v>597</v>
      </c>
      <c r="H99" s="635" t="s">
        <v>597</v>
      </c>
      <c r="I99" s="636" t="s">
        <v>597</v>
      </c>
      <c r="J99" s="637" t="s">
        <v>604</v>
      </c>
    </row>
    <row r="100" spans="1:10" ht="14.4" customHeight="1" x14ac:dyDescent="0.3">
      <c r="A100" s="633" t="s">
        <v>629</v>
      </c>
      <c r="B100" s="634" t="s">
        <v>630</v>
      </c>
      <c r="C100" s="635" t="s">
        <v>597</v>
      </c>
      <c r="D100" s="635" t="s">
        <v>597</v>
      </c>
      <c r="E100" s="635"/>
      <c r="F100" s="635" t="s">
        <v>597</v>
      </c>
      <c r="G100" s="635" t="s">
        <v>597</v>
      </c>
      <c r="H100" s="635" t="s">
        <v>597</v>
      </c>
      <c r="I100" s="636" t="s">
        <v>597</v>
      </c>
      <c r="J100" s="637" t="s">
        <v>0</v>
      </c>
    </row>
    <row r="101" spans="1:10" ht="14.4" customHeight="1" x14ac:dyDescent="0.3">
      <c r="A101" s="633" t="s">
        <v>629</v>
      </c>
      <c r="B101" s="634" t="s">
        <v>343</v>
      </c>
      <c r="C101" s="635">
        <v>7.9511599999999998</v>
      </c>
      <c r="D101" s="635">
        <v>0</v>
      </c>
      <c r="E101" s="635"/>
      <c r="F101" s="635" t="s">
        <v>597</v>
      </c>
      <c r="G101" s="635" t="s">
        <v>597</v>
      </c>
      <c r="H101" s="635" t="s">
        <v>597</v>
      </c>
      <c r="I101" s="636" t="s">
        <v>597</v>
      </c>
      <c r="J101" s="637" t="s">
        <v>1</v>
      </c>
    </row>
    <row r="102" spans="1:10" ht="14.4" customHeight="1" x14ac:dyDescent="0.3">
      <c r="A102" s="633" t="s">
        <v>629</v>
      </c>
      <c r="B102" s="634" t="s">
        <v>349</v>
      </c>
      <c r="C102" s="635">
        <v>1.28057</v>
      </c>
      <c r="D102" s="635">
        <v>0</v>
      </c>
      <c r="E102" s="635"/>
      <c r="F102" s="635" t="s">
        <v>597</v>
      </c>
      <c r="G102" s="635" t="s">
        <v>597</v>
      </c>
      <c r="H102" s="635" t="s">
        <v>597</v>
      </c>
      <c r="I102" s="636" t="s">
        <v>597</v>
      </c>
      <c r="J102" s="637" t="s">
        <v>1</v>
      </c>
    </row>
    <row r="103" spans="1:10" ht="14.4" customHeight="1" x14ac:dyDescent="0.3">
      <c r="A103" s="633" t="s">
        <v>629</v>
      </c>
      <c r="B103" s="634" t="s">
        <v>352</v>
      </c>
      <c r="C103" s="635">
        <v>0</v>
      </c>
      <c r="D103" s="635">
        <v>0</v>
      </c>
      <c r="E103" s="635"/>
      <c r="F103" s="635" t="s">
        <v>597</v>
      </c>
      <c r="G103" s="635" t="s">
        <v>597</v>
      </c>
      <c r="H103" s="635" t="s">
        <v>597</v>
      </c>
      <c r="I103" s="636" t="s">
        <v>597</v>
      </c>
      <c r="J103" s="637" t="s">
        <v>1</v>
      </c>
    </row>
    <row r="104" spans="1:10" ht="14.4" customHeight="1" x14ac:dyDescent="0.3">
      <c r="A104" s="633" t="s">
        <v>629</v>
      </c>
      <c r="B104" s="634" t="s">
        <v>631</v>
      </c>
      <c r="C104" s="635">
        <v>9.2317299999999989</v>
      </c>
      <c r="D104" s="635">
        <v>0</v>
      </c>
      <c r="E104" s="635"/>
      <c r="F104" s="635" t="s">
        <v>597</v>
      </c>
      <c r="G104" s="635" t="s">
        <v>597</v>
      </c>
      <c r="H104" s="635" t="s">
        <v>597</v>
      </c>
      <c r="I104" s="636" t="s">
        <v>597</v>
      </c>
      <c r="J104" s="637" t="s">
        <v>603</v>
      </c>
    </row>
    <row r="105" spans="1:10" ht="14.4" customHeight="1" x14ac:dyDescent="0.3">
      <c r="A105" s="633" t="s">
        <v>597</v>
      </c>
      <c r="B105" s="634" t="s">
        <v>597</v>
      </c>
      <c r="C105" s="635" t="s">
        <v>597</v>
      </c>
      <c r="D105" s="635" t="s">
        <v>597</v>
      </c>
      <c r="E105" s="635"/>
      <c r="F105" s="635" t="s">
        <v>597</v>
      </c>
      <c r="G105" s="635" t="s">
        <v>597</v>
      </c>
      <c r="H105" s="635" t="s">
        <v>597</v>
      </c>
      <c r="I105" s="636" t="s">
        <v>597</v>
      </c>
      <c r="J105" s="637" t="s">
        <v>604</v>
      </c>
    </row>
    <row r="106" spans="1:10" ht="14.4" customHeight="1" x14ac:dyDescent="0.3">
      <c r="A106" s="633" t="s">
        <v>632</v>
      </c>
      <c r="B106" s="634" t="s">
        <v>633</v>
      </c>
      <c r="C106" s="635" t="s">
        <v>597</v>
      </c>
      <c r="D106" s="635" t="s">
        <v>597</v>
      </c>
      <c r="E106" s="635"/>
      <c r="F106" s="635" t="s">
        <v>597</v>
      </c>
      <c r="G106" s="635" t="s">
        <v>597</v>
      </c>
      <c r="H106" s="635" t="s">
        <v>597</v>
      </c>
      <c r="I106" s="636" t="s">
        <v>597</v>
      </c>
      <c r="J106" s="637" t="s">
        <v>0</v>
      </c>
    </row>
    <row r="107" spans="1:10" ht="14.4" customHeight="1" x14ac:dyDescent="0.3">
      <c r="A107" s="633" t="s">
        <v>632</v>
      </c>
      <c r="B107" s="634" t="s">
        <v>343</v>
      </c>
      <c r="C107" s="635">
        <v>5.4156300000000002</v>
      </c>
      <c r="D107" s="635">
        <v>5.5994300000000008</v>
      </c>
      <c r="E107" s="635"/>
      <c r="F107" s="635">
        <v>5.0511600000000003</v>
      </c>
      <c r="G107" s="635">
        <v>6.0036473233035004</v>
      </c>
      <c r="H107" s="635">
        <v>-0.95248732330350006</v>
      </c>
      <c r="I107" s="636">
        <v>0.84134855496818306</v>
      </c>
      <c r="J107" s="637" t="s">
        <v>1</v>
      </c>
    </row>
    <row r="108" spans="1:10" ht="14.4" customHeight="1" x14ac:dyDescent="0.3">
      <c r="A108" s="633" t="s">
        <v>632</v>
      </c>
      <c r="B108" s="634" t="s">
        <v>349</v>
      </c>
      <c r="C108" s="635">
        <v>0</v>
      </c>
      <c r="D108" s="635">
        <v>0</v>
      </c>
      <c r="E108" s="635"/>
      <c r="F108" s="635">
        <v>0.25790000000000002</v>
      </c>
      <c r="G108" s="635">
        <v>0.68265411465400005</v>
      </c>
      <c r="H108" s="635">
        <v>-0.42475411465400004</v>
      </c>
      <c r="I108" s="636">
        <v>0.3777901494532343</v>
      </c>
      <c r="J108" s="637" t="s">
        <v>1</v>
      </c>
    </row>
    <row r="109" spans="1:10" ht="14.4" customHeight="1" x14ac:dyDescent="0.3">
      <c r="A109" s="633" t="s">
        <v>632</v>
      </c>
      <c r="B109" s="634" t="s">
        <v>634</v>
      </c>
      <c r="C109" s="635">
        <v>5.4156300000000002</v>
      </c>
      <c r="D109" s="635">
        <v>5.5994300000000008</v>
      </c>
      <c r="E109" s="635"/>
      <c r="F109" s="635">
        <v>5.3090600000000006</v>
      </c>
      <c r="G109" s="635">
        <v>6.6863014379575008</v>
      </c>
      <c r="H109" s="635">
        <v>-1.3772414379575002</v>
      </c>
      <c r="I109" s="636">
        <v>0.79402043854334314</v>
      </c>
      <c r="J109" s="637" t="s">
        <v>603</v>
      </c>
    </row>
    <row r="110" spans="1:10" ht="14.4" customHeight="1" x14ac:dyDescent="0.3">
      <c r="A110" s="633" t="s">
        <v>597</v>
      </c>
      <c r="B110" s="634" t="s">
        <v>597</v>
      </c>
      <c r="C110" s="635" t="s">
        <v>597</v>
      </c>
      <c r="D110" s="635" t="s">
        <v>597</v>
      </c>
      <c r="E110" s="635"/>
      <c r="F110" s="635" t="s">
        <v>597</v>
      </c>
      <c r="G110" s="635" t="s">
        <v>597</v>
      </c>
      <c r="H110" s="635" t="s">
        <v>597</v>
      </c>
      <c r="I110" s="636" t="s">
        <v>597</v>
      </c>
      <c r="J110" s="637" t="s">
        <v>604</v>
      </c>
    </row>
    <row r="111" spans="1:10" ht="14.4" customHeight="1" x14ac:dyDescent="0.3">
      <c r="A111" s="633" t="s">
        <v>635</v>
      </c>
      <c r="B111" s="634" t="s">
        <v>636</v>
      </c>
      <c r="C111" s="635" t="s">
        <v>597</v>
      </c>
      <c r="D111" s="635" t="s">
        <v>597</v>
      </c>
      <c r="E111" s="635"/>
      <c r="F111" s="635" t="s">
        <v>597</v>
      </c>
      <c r="G111" s="635" t="s">
        <v>597</v>
      </c>
      <c r="H111" s="635" t="s">
        <v>597</v>
      </c>
      <c r="I111" s="636" t="s">
        <v>597</v>
      </c>
      <c r="J111" s="637" t="s">
        <v>0</v>
      </c>
    </row>
    <row r="112" spans="1:10" ht="14.4" customHeight="1" x14ac:dyDescent="0.3">
      <c r="A112" s="633" t="s">
        <v>635</v>
      </c>
      <c r="B112" s="634" t="s">
        <v>351</v>
      </c>
      <c r="C112" s="635">
        <v>4217.8469299999997</v>
      </c>
      <c r="D112" s="635">
        <v>5087.5117999999993</v>
      </c>
      <c r="E112" s="635"/>
      <c r="F112" s="635">
        <v>5026.810320000005</v>
      </c>
      <c r="G112" s="635">
        <v>4536.3828002657501</v>
      </c>
      <c r="H112" s="635">
        <v>490.42751973425493</v>
      </c>
      <c r="I112" s="636">
        <v>1.1081098181805831</v>
      </c>
      <c r="J112" s="637" t="s">
        <v>1</v>
      </c>
    </row>
    <row r="113" spans="1:10" ht="14.4" customHeight="1" x14ac:dyDescent="0.3">
      <c r="A113" s="633" t="s">
        <v>635</v>
      </c>
      <c r="B113" s="634" t="s">
        <v>637</v>
      </c>
      <c r="C113" s="635">
        <v>4217.8469299999997</v>
      </c>
      <c r="D113" s="635">
        <v>5087.5117999999993</v>
      </c>
      <c r="E113" s="635"/>
      <c r="F113" s="635">
        <v>5026.810320000005</v>
      </c>
      <c r="G113" s="635">
        <v>4536.3828002657501</v>
      </c>
      <c r="H113" s="635">
        <v>490.42751973425493</v>
      </c>
      <c r="I113" s="636">
        <v>1.1081098181805831</v>
      </c>
      <c r="J113" s="637" t="s">
        <v>603</v>
      </c>
    </row>
    <row r="114" spans="1:10" ht="14.4" customHeight="1" x14ac:dyDescent="0.3">
      <c r="A114" s="633" t="s">
        <v>597</v>
      </c>
      <c r="B114" s="634" t="s">
        <v>597</v>
      </c>
      <c r="C114" s="635" t="s">
        <v>597</v>
      </c>
      <c r="D114" s="635" t="s">
        <v>597</v>
      </c>
      <c r="E114" s="635"/>
      <c r="F114" s="635" t="s">
        <v>597</v>
      </c>
      <c r="G114" s="635" t="s">
        <v>597</v>
      </c>
      <c r="H114" s="635" t="s">
        <v>597</v>
      </c>
      <c r="I114" s="636" t="s">
        <v>597</v>
      </c>
      <c r="J114" s="637" t="s">
        <v>604</v>
      </c>
    </row>
    <row r="115" spans="1:10" ht="14.4" customHeight="1" x14ac:dyDescent="0.3">
      <c r="A115" s="633" t="s">
        <v>595</v>
      </c>
      <c r="B115" s="634" t="s">
        <v>598</v>
      </c>
      <c r="C115" s="635">
        <v>13232.527520000001</v>
      </c>
      <c r="D115" s="635">
        <v>15025.361629999981</v>
      </c>
      <c r="E115" s="635"/>
      <c r="F115" s="635">
        <v>15227.166570000012</v>
      </c>
      <c r="G115" s="635">
        <v>15678.965565871084</v>
      </c>
      <c r="H115" s="635">
        <v>-451.79899587107138</v>
      </c>
      <c r="I115" s="636">
        <v>0.97118438751759761</v>
      </c>
      <c r="J115" s="637" t="s">
        <v>599</v>
      </c>
    </row>
  </sheetData>
  <mergeCells count="3">
    <mergeCell ref="F3:I3"/>
    <mergeCell ref="C4:D4"/>
    <mergeCell ref="A1:I1"/>
  </mergeCells>
  <conditionalFormatting sqref="F17 F116:F65537">
    <cfRule type="cellIs" dxfId="70" priority="18" stopIfTrue="1" operator="greaterThan">
      <formula>1</formula>
    </cfRule>
  </conditionalFormatting>
  <conditionalFormatting sqref="H5:H16">
    <cfRule type="expression" dxfId="69" priority="14">
      <formula>$H5&gt;0</formula>
    </cfRule>
  </conditionalFormatting>
  <conditionalFormatting sqref="I5:I16">
    <cfRule type="expression" dxfId="68" priority="15">
      <formula>$I5&gt;1</formula>
    </cfRule>
  </conditionalFormatting>
  <conditionalFormatting sqref="B5:B16">
    <cfRule type="expression" dxfId="67" priority="11">
      <formula>OR($J5="NS",$J5="SumaNS",$J5="Účet")</formula>
    </cfRule>
  </conditionalFormatting>
  <conditionalFormatting sqref="B5:D16 F5:I16">
    <cfRule type="expression" dxfId="66" priority="17">
      <formula>AND($J5&lt;&gt;"",$J5&lt;&gt;"mezeraKL")</formula>
    </cfRule>
  </conditionalFormatting>
  <conditionalFormatting sqref="B5:D16 F5:I16">
    <cfRule type="expression" dxfId="6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4" priority="13">
      <formula>OR($J5="SumaNS",$J5="NS")</formula>
    </cfRule>
  </conditionalFormatting>
  <conditionalFormatting sqref="A5:A16">
    <cfRule type="expression" dxfId="63" priority="9">
      <formula>AND($J5&lt;&gt;"mezeraKL",$J5&lt;&gt;"")</formula>
    </cfRule>
  </conditionalFormatting>
  <conditionalFormatting sqref="A5:A16">
    <cfRule type="expression" dxfId="62" priority="10">
      <formula>AND($J5&lt;&gt;"",$J5&lt;&gt;"mezeraKL")</formula>
    </cfRule>
  </conditionalFormatting>
  <conditionalFormatting sqref="H18:H115">
    <cfRule type="expression" dxfId="61" priority="5">
      <formula>$H18&gt;0</formula>
    </cfRule>
  </conditionalFormatting>
  <conditionalFormatting sqref="A18:A115">
    <cfRule type="expression" dxfId="60" priority="2">
      <formula>AND($J18&lt;&gt;"mezeraKL",$J18&lt;&gt;"")</formula>
    </cfRule>
  </conditionalFormatting>
  <conditionalFormatting sqref="I18:I115">
    <cfRule type="expression" dxfId="59" priority="6">
      <formula>$I18&gt;1</formula>
    </cfRule>
  </conditionalFormatting>
  <conditionalFormatting sqref="B18:B115">
    <cfRule type="expression" dxfId="58" priority="1">
      <formula>OR($J18="NS",$J18="SumaNS",$J18="Účet")</formula>
    </cfRule>
  </conditionalFormatting>
  <conditionalFormatting sqref="A18:D115 F18:I115">
    <cfRule type="expression" dxfId="57" priority="8">
      <formula>AND($J18&lt;&gt;"",$J18&lt;&gt;"mezeraKL")</formula>
    </cfRule>
  </conditionalFormatting>
  <conditionalFormatting sqref="B18:D115 F18:I115">
    <cfRule type="expression" dxfId="56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115 F18:I115">
    <cfRule type="expression" dxfId="55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71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07" t="s">
        <v>207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</row>
    <row r="2" spans="1:14" ht="14.4" customHeight="1" thickBot="1" x14ac:dyDescent="0.35">
      <c r="A2" s="383" t="s">
        <v>333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03"/>
      <c r="D3" s="504"/>
      <c r="E3" s="504"/>
      <c r="F3" s="504"/>
      <c r="G3" s="504"/>
      <c r="H3" s="504"/>
      <c r="I3" s="504"/>
      <c r="J3" s="505" t="s">
        <v>160</v>
      </c>
      <c r="K3" s="506"/>
      <c r="L3" s="207">
        <f>IF(M3&lt;&gt;0,N3/M3,0)</f>
        <v>644.3082255676818</v>
      </c>
      <c r="M3" s="207">
        <f>SUBTOTAL(9,M5:M1048576)</f>
        <v>23421.345496766662</v>
      </c>
      <c r="N3" s="208">
        <f>SUBTOTAL(9,N5:N1048576)</f>
        <v>15090565.557429342</v>
      </c>
    </row>
    <row r="4" spans="1:14" s="338" customFormat="1" ht="14.4" customHeight="1" thickBot="1" x14ac:dyDescent="0.35">
      <c r="A4" s="638" t="s">
        <v>4</v>
      </c>
      <c r="B4" s="639" t="s">
        <v>5</v>
      </c>
      <c r="C4" s="639" t="s">
        <v>0</v>
      </c>
      <c r="D4" s="639" t="s">
        <v>6</v>
      </c>
      <c r="E4" s="639" t="s">
        <v>7</v>
      </c>
      <c r="F4" s="639" t="s">
        <v>1</v>
      </c>
      <c r="G4" s="639" t="s">
        <v>8</v>
      </c>
      <c r="H4" s="639" t="s">
        <v>9</v>
      </c>
      <c r="I4" s="639" t="s">
        <v>10</v>
      </c>
      <c r="J4" s="640" t="s">
        <v>11</v>
      </c>
      <c r="K4" s="640" t="s">
        <v>12</v>
      </c>
      <c r="L4" s="641" t="s">
        <v>185</v>
      </c>
      <c r="M4" s="641" t="s">
        <v>13</v>
      </c>
      <c r="N4" s="642" t="s">
        <v>202</v>
      </c>
    </row>
    <row r="5" spans="1:14" ht="14.4" customHeight="1" x14ac:dyDescent="0.3">
      <c r="A5" s="643" t="s">
        <v>595</v>
      </c>
      <c r="B5" s="644" t="s">
        <v>596</v>
      </c>
      <c r="C5" s="645" t="s">
        <v>600</v>
      </c>
      <c r="D5" s="646" t="s">
        <v>3379</v>
      </c>
      <c r="E5" s="645" t="s">
        <v>638</v>
      </c>
      <c r="F5" s="646" t="s">
        <v>3390</v>
      </c>
      <c r="G5" s="645"/>
      <c r="H5" s="645" t="s">
        <v>639</v>
      </c>
      <c r="I5" s="645" t="s">
        <v>640</v>
      </c>
      <c r="J5" s="645" t="s">
        <v>641</v>
      </c>
      <c r="K5" s="645"/>
      <c r="L5" s="647">
        <v>75.829999999999984</v>
      </c>
      <c r="M5" s="647">
        <v>11</v>
      </c>
      <c r="N5" s="648">
        <v>834.12999999999988</v>
      </c>
    </row>
    <row r="6" spans="1:14" ht="14.4" customHeight="1" x14ac:dyDescent="0.3">
      <c r="A6" s="649" t="s">
        <v>595</v>
      </c>
      <c r="B6" s="650" t="s">
        <v>596</v>
      </c>
      <c r="C6" s="651" t="s">
        <v>600</v>
      </c>
      <c r="D6" s="652" t="s">
        <v>3379</v>
      </c>
      <c r="E6" s="651" t="s">
        <v>638</v>
      </c>
      <c r="F6" s="652" t="s">
        <v>3390</v>
      </c>
      <c r="G6" s="651" t="s">
        <v>642</v>
      </c>
      <c r="H6" s="651" t="s">
        <v>643</v>
      </c>
      <c r="I6" s="651" t="s">
        <v>643</v>
      </c>
      <c r="J6" s="651" t="s">
        <v>644</v>
      </c>
      <c r="K6" s="651" t="s">
        <v>645</v>
      </c>
      <c r="L6" s="653">
        <v>179.39999999999998</v>
      </c>
      <c r="M6" s="653">
        <v>29</v>
      </c>
      <c r="N6" s="654">
        <v>5202.5999999999995</v>
      </c>
    </row>
    <row r="7" spans="1:14" ht="14.4" customHeight="1" x14ac:dyDescent="0.3">
      <c r="A7" s="649" t="s">
        <v>595</v>
      </c>
      <c r="B7" s="650" t="s">
        <v>596</v>
      </c>
      <c r="C7" s="651" t="s">
        <v>600</v>
      </c>
      <c r="D7" s="652" t="s">
        <v>3379</v>
      </c>
      <c r="E7" s="651" t="s">
        <v>638</v>
      </c>
      <c r="F7" s="652" t="s">
        <v>3390</v>
      </c>
      <c r="G7" s="651" t="s">
        <v>642</v>
      </c>
      <c r="H7" s="651" t="s">
        <v>646</v>
      </c>
      <c r="I7" s="651" t="s">
        <v>646</v>
      </c>
      <c r="J7" s="651" t="s">
        <v>647</v>
      </c>
      <c r="K7" s="651" t="s">
        <v>648</v>
      </c>
      <c r="L7" s="653">
        <v>181.59</v>
      </c>
      <c r="M7" s="653">
        <v>2</v>
      </c>
      <c r="N7" s="654">
        <v>363.18</v>
      </c>
    </row>
    <row r="8" spans="1:14" ht="14.4" customHeight="1" x14ac:dyDescent="0.3">
      <c r="A8" s="649" t="s">
        <v>595</v>
      </c>
      <c r="B8" s="650" t="s">
        <v>596</v>
      </c>
      <c r="C8" s="651" t="s">
        <v>600</v>
      </c>
      <c r="D8" s="652" t="s">
        <v>3379</v>
      </c>
      <c r="E8" s="651" t="s">
        <v>638</v>
      </c>
      <c r="F8" s="652" t="s">
        <v>3390</v>
      </c>
      <c r="G8" s="651" t="s">
        <v>642</v>
      </c>
      <c r="H8" s="651" t="s">
        <v>649</v>
      </c>
      <c r="I8" s="651" t="s">
        <v>649</v>
      </c>
      <c r="J8" s="651" t="s">
        <v>644</v>
      </c>
      <c r="K8" s="651" t="s">
        <v>650</v>
      </c>
      <c r="L8" s="653">
        <v>97.179956216862067</v>
      </c>
      <c r="M8" s="653">
        <v>45</v>
      </c>
      <c r="N8" s="654">
        <v>4373.098029758793</v>
      </c>
    </row>
    <row r="9" spans="1:14" ht="14.4" customHeight="1" x14ac:dyDescent="0.3">
      <c r="A9" s="649" t="s">
        <v>595</v>
      </c>
      <c r="B9" s="650" t="s">
        <v>596</v>
      </c>
      <c r="C9" s="651" t="s">
        <v>600</v>
      </c>
      <c r="D9" s="652" t="s">
        <v>3379</v>
      </c>
      <c r="E9" s="651" t="s">
        <v>638</v>
      </c>
      <c r="F9" s="652" t="s">
        <v>3390</v>
      </c>
      <c r="G9" s="651" t="s">
        <v>642</v>
      </c>
      <c r="H9" s="651" t="s">
        <v>651</v>
      </c>
      <c r="I9" s="651" t="s">
        <v>651</v>
      </c>
      <c r="J9" s="651" t="s">
        <v>644</v>
      </c>
      <c r="K9" s="651" t="s">
        <v>652</v>
      </c>
      <c r="L9" s="653">
        <v>97.749999999999986</v>
      </c>
      <c r="M9" s="653">
        <v>1</v>
      </c>
      <c r="N9" s="654">
        <v>97.749999999999986</v>
      </c>
    </row>
    <row r="10" spans="1:14" ht="14.4" customHeight="1" x14ac:dyDescent="0.3">
      <c r="A10" s="649" t="s">
        <v>595</v>
      </c>
      <c r="B10" s="650" t="s">
        <v>596</v>
      </c>
      <c r="C10" s="651" t="s">
        <v>600</v>
      </c>
      <c r="D10" s="652" t="s">
        <v>3379</v>
      </c>
      <c r="E10" s="651" t="s">
        <v>638</v>
      </c>
      <c r="F10" s="652" t="s">
        <v>3390</v>
      </c>
      <c r="G10" s="651" t="s">
        <v>642</v>
      </c>
      <c r="H10" s="651" t="s">
        <v>653</v>
      </c>
      <c r="I10" s="651" t="s">
        <v>654</v>
      </c>
      <c r="J10" s="651" t="s">
        <v>655</v>
      </c>
      <c r="K10" s="651" t="s">
        <v>656</v>
      </c>
      <c r="L10" s="653">
        <v>53.729947080147369</v>
      </c>
      <c r="M10" s="653">
        <v>5</v>
      </c>
      <c r="N10" s="654">
        <v>268.64973540073686</v>
      </c>
    </row>
    <row r="11" spans="1:14" ht="14.4" customHeight="1" x14ac:dyDescent="0.3">
      <c r="A11" s="649" t="s">
        <v>595</v>
      </c>
      <c r="B11" s="650" t="s">
        <v>596</v>
      </c>
      <c r="C11" s="651" t="s">
        <v>600</v>
      </c>
      <c r="D11" s="652" t="s">
        <v>3379</v>
      </c>
      <c r="E11" s="651" t="s">
        <v>638</v>
      </c>
      <c r="F11" s="652" t="s">
        <v>3390</v>
      </c>
      <c r="G11" s="651" t="s">
        <v>642</v>
      </c>
      <c r="H11" s="651" t="s">
        <v>657</v>
      </c>
      <c r="I11" s="651" t="s">
        <v>658</v>
      </c>
      <c r="J11" s="651" t="s">
        <v>659</v>
      </c>
      <c r="K11" s="651" t="s">
        <v>660</v>
      </c>
      <c r="L11" s="653">
        <v>85.639966998978522</v>
      </c>
      <c r="M11" s="653">
        <v>30</v>
      </c>
      <c r="N11" s="654">
        <v>2569.1990099693558</v>
      </c>
    </row>
    <row r="12" spans="1:14" ht="14.4" customHeight="1" x14ac:dyDescent="0.3">
      <c r="A12" s="649" t="s">
        <v>595</v>
      </c>
      <c r="B12" s="650" t="s">
        <v>596</v>
      </c>
      <c r="C12" s="651" t="s">
        <v>600</v>
      </c>
      <c r="D12" s="652" t="s">
        <v>3379</v>
      </c>
      <c r="E12" s="651" t="s">
        <v>638</v>
      </c>
      <c r="F12" s="652" t="s">
        <v>3390</v>
      </c>
      <c r="G12" s="651" t="s">
        <v>642</v>
      </c>
      <c r="H12" s="651" t="s">
        <v>661</v>
      </c>
      <c r="I12" s="651" t="s">
        <v>662</v>
      </c>
      <c r="J12" s="651" t="s">
        <v>663</v>
      </c>
      <c r="K12" s="651" t="s">
        <v>664</v>
      </c>
      <c r="L12" s="653">
        <v>100.43196028870186</v>
      </c>
      <c r="M12" s="653">
        <v>5</v>
      </c>
      <c r="N12" s="654">
        <v>502.15980144350931</v>
      </c>
    </row>
    <row r="13" spans="1:14" ht="14.4" customHeight="1" x14ac:dyDescent="0.3">
      <c r="A13" s="649" t="s">
        <v>595</v>
      </c>
      <c r="B13" s="650" t="s">
        <v>596</v>
      </c>
      <c r="C13" s="651" t="s">
        <v>600</v>
      </c>
      <c r="D13" s="652" t="s">
        <v>3379</v>
      </c>
      <c r="E13" s="651" t="s">
        <v>638</v>
      </c>
      <c r="F13" s="652" t="s">
        <v>3390</v>
      </c>
      <c r="G13" s="651" t="s">
        <v>642</v>
      </c>
      <c r="H13" s="651" t="s">
        <v>665</v>
      </c>
      <c r="I13" s="651" t="s">
        <v>666</v>
      </c>
      <c r="J13" s="651" t="s">
        <v>667</v>
      </c>
      <c r="K13" s="651" t="s">
        <v>668</v>
      </c>
      <c r="L13" s="653">
        <v>67.929859199255915</v>
      </c>
      <c r="M13" s="653">
        <v>1</v>
      </c>
      <c r="N13" s="654">
        <v>67.929859199255915</v>
      </c>
    </row>
    <row r="14" spans="1:14" ht="14.4" customHeight="1" x14ac:dyDescent="0.3">
      <c r="A14" s="649" t="s">
        <v>595</v>
      </c>
      <c r="B14" s="650" t="s">
        <v>596</v>
      </c>
      <c r="C14" s="651" t="s">
        <v>600</v>
      </c>
      <c r="D14" s="652" t="s">
        <v>3379</v>
      </c>
      <c r="E14" s="651" t="s">
        <v>638</v>
      </c>
      <c r="F14" s="652" t="s">
        <v>3390</v>
      </c>
      <c r="G14" s="651" t="s">
        <v>642</v>
      </c>
      <c r="H14" s="651" t="s">
        <v>669</v>
      </c>
      <c r="I14" s="651" t="s">
        <v>670</v>
      </c>
      <c r="J14" s="651" t="s">
        <v>671</v>
      </c>
      <c r="K14" s="651" t="s">
        <v>672</v>
      </c>
      <c r="L14" s="653">
        <v>58.97</v>
      </c>
      <c r="M14" s="653">
        <v>2</v>
      </c>
      <c r="N14" s="654">
        <v>117.94</v>
      </c>
    </row>
    <row r="15" spans="1:14" ht="14.4" customHeight="1" x14ac:dyDescent="0.3">
      <c r="A15" s="649" t="s">
        <v>595</v>
      </c>
      <c r="B15" s="650" t="s">
        <v>596</v>
      </c>
      <c r="C15" s="651" t="s">
        <v>600</v>
      </c>
      <c r="D15" s="652" t="s">
        <v>3379</v>
      </c>
      <c r="E15" s="651" t="s">
        <v>638</v>
      </c>
      <c r="F15" s="652" t="s">
        <v>3390</v>
      </c>
      <c r="G15" s="651" t="s">
        <v>642</v>
      </c>
      <c r="H15" s="651" t="s">
        <v>673</v>
      </c>
      <c r="I15" s="651" t="s">
        <v>674</v>
      </c>
      <c r="J15" s="651" t="s">
        <v>675</v>
      </c>
      <c r="K15" s="651" t="s">
        <v>676</v>
      </c>
      <c r="L15" s="653">
        <v>55.48</v>
      </c>
      <c r="M15" s="653">
        <v>-1</v>
      </c>
      <c r="N15" s="654">
        <v>-55.48</v>
      </c>
    </row>
    <row r="16" spans="1:14" ht="14.4" customHeight="1" x14ac:dyDescent="0.3">
      <c r="A16" s="649" t="s">
        <v>595</v>
      </c>
      <c r="B16" s="650" t="s">
        <v>596</v>
      </c>
      <c r="C16" s="651" t="s">
        <v>600</v>
      </c>
      <c r="D16" s="652" t="s">
        <v>3379</v>
      </c>
      <c r="E16" s="651" t="s">
        <v>638</v>
      </c>
      <c r="F16" s="652" t="s">
        <v>3390</v>
      </c>
      <c r="G16" s="651" t="s">
        <v>642</v>
      </c>
      <c r="H16" s="651" t="s">
        <v>677</v>
      </c>
      <c r="I16" s="651" t="s">
        <v>678</v>
      </c>
      <c r="J16" s="651" t="s">
        <v>679</v>
      </c>
      <c r="K16" s="651" t="s">
        <v>676</v>
      </c>
      <c r="L16" s="653">
        <v>89.86999999999999</v>
      </c>
      <c r="M16" s="653">
        <v>1</v>
      </c>
      <c r="N16" s="654">
        <v>89.86999999999999</v>
      </c>
    </row>
    <row r="17" spans="1:14" ht="14.4" customHeight="1" x14ac:dyDescent="0.3">
      <c r="A17" s="649" t="s">
        <v>595</v>
      </c>
      <c r="B17" s="650" t="s">
        <v>596</v>
      </c>
      <c r="C17" s="651" t="s">
        <v>600</v>
      </c>
      <c r="D17" s="652" t="s">
        <v>3379</v>
      </c>
      <c r="E17" s="651" t="s">
        <v>638</v>
      </c>
      <c r="F17" s="652" t="s">
        <v>3390</v>
      </c>
      <c r="G17" s="651" t="s">
        <v>642</v>
      </c>
      <c r="H17" s="651" t="s">
        <v>680</v>
      </c>
      <c r="I17" s="651" t="s">
        <v>681</v>
      </c>
      <c r="J17" s="651" t="s">
        <v>671</v>
      </c>
      <c r="K17" s="651" t="s">
        <v>682</v>
      </c>
      <c r="L17" s="653">
        <v>65.23</v>
      </c>
      <c r="M17" s="653">
        <v>1</v>
      </c>
      <c r="N17" s="654">
        <v>65.23</v>
      </c>
    </row>
    <row r="18" spans="1:14" ht="14.4" customHeight="1" x14ac:dyDescent="0.3">
      <c r="A18" s="649" t="s">
        <v>595</v>
      </c>
      <c r="B18" s="650" t="s">
        <v>596</v>
      </c>
      <c r="C18" s="651" t="s">
        <v>600</v>
      </c>
      <c r="D18" s="652" t="s">
        <v>3379</v>
      </c>
      <c r="E18" s="651" t="s">
        <v>638</v>
      </c>
      <c r="F18" s="652" t="s">
        <v>3390</v>
      </c>
      <c r="G18" s="651" t="s">
        <v>642</v>
      </c>
      <c r="H18" s="651" t="s">
        <v>683</v>
      </c>
      <c r="I18" s="651" t="s">
        <v>684</v>
      </c>
      <c r="J18" s="651" t="s">
        <v>685</v>
      </c>
      <c r="K18" s="651" t="s">
        <v>676</v>
      </c>
      <c r="L18" s="653">
        <v>30.716081008824972</v>
      </c>
      <c r="M18" s="653">
        <v>10</v>
      </c>
      <c r="N18" s="654">
        <v>307.16081008824972</v>
      </c>
    </row>
    <row r="19" spans="1:14" ht="14.4" customHeight="1" x14ac:dyDescent="0.3">
      <c r="A19" s="649" t="s">
        <v>595</v>
      </c>
      <c r="B19" s="650" t="s">
        <v>596</v>
      </c>
      <c r="C19" s="651" t="s">
        <v>600</v>
      </c>
      <c r="D19" s="652" t="s">
        <v>3379</v>
      </c>
      <c r="E19" s="651" t="s">
        <v>638</v>
      </c>
      <c r="F19" s="652" t="s">
        <v>3390</v>
      </c>
      <c r="G19" s="651" t="s">
        <v>642</v>
      </c>
      <c r="H19" s="651" t="s">
        <v>686</v>
      </c>
      <c r="I19" s="651" t="s">
        <v>687</v>
      </c>
      <c r="J19" s="651" t="s">
        <v>688</v>
      </c>
      <c r="K19" s="651" t="s">
        <v>656</v>
      </c>
      <c r="L19" s="653">
        <v>42.080000000000005</v>
      </c>
      <c r="M19" s="653">
        <v>1</v>
      </c>
      <c r="N19" s="654">
        <v>42.080000000000005</v>
      </c>
    </row>
    <row r="20" spans="1:14" ht="14.4" customHeight="1" x14ac:dyDescent="0.3">
      <c r="A20" s="649" t="s">
        <v>595</v>
      </c>
      <c r="B20" s="650" t="s">
        <v>596</v>
      </c>
      <c r="C20" s="651" t="s">
        <v>600</v>
      </c>
      <c r="D20" s="652" t="s">
        <v>3379</v>
      </c>
      <c r="E20" s="651" t="s">
        <v>638</v>
      </c>
      <c r="F20" s="652" t="s">
        <v>3390</v>
      </c>
      <c r="G20" s="651" t="s">
        <v>642</v>
      </c>
      <c r="H20" s="651" t="s">
        <v>689</v>
      </c>
      <c r="I20" s="651" t="s">
        <v>690</v>
      </c>
      <c r="J20" s="651" t="s">
        <v>691</v>
      </c>
      <c r="K20" s="651" t="s">
        <v>692</v>
      </c>
      <c r="L20" s="653">
        <v>61.9</v>
      </c>
      <c r="M20" s="653">
        <v>2</v>
      </c>
      <c r="N20" s="654">
        <v>123.8</v>
      </c>
    </row>
    <row r="21" spans="1:14" ht="14.4" customHeight="1" x14ac:dyDescent="0.3">
      <c r="A21" s="649" t="s">
        <v>595</v>
      </c>
      <c r="B21" s="650" t="s">
        <v>596</v>
      </c>
      <c r="C21" s="651" t="s">
        <v>600</v>
      </c>
      <c r="D21" s="652" t="s">
        <v>3379</v>
      </c>
      <c r="E21" s="651" t="s">
        <v>638</v>
      </c>
      <c r="F21" s="652" t="s">
        <v>3390</v>
      </c>
      <c r="G21" s="651" t="s">
        <v>642</v>
      </c>
      <c r="H21" s="651" t="s">
        <v>693</v>
      </c>
      <c r="I21" s="651" t="s">
        <v>694</v>
      </c>
      <c r="J21" s="651" t="s">
        <v>695</v>
      </c>
      <c r="K21" s="651" t="s">
        <v>696</v>
      </c>
      <c r="L21" s="653">
        <v>121.45000000000006</v>
      </c>
      <c r="M21" s="653">
        <v>1</v>
      </c>
      <c r="N21" s="654">
        <v>121.45000000000006</v>
      </c>
    </row>
    <row r="22" spans="1:14" ht="14.4" customHeight="1" x14ac:dyDescent="0.3">
      <c r="A22" s="649" t="s">
        <v>595</v>
      </c>
      <c r="B22" s="650" t="s">
        <v>596</v>
      </c>
      <c r="C22" s="651" t="s">
        <v>600</v>
      </c>
      <c r="D22" s="652" t="s">
        <v>3379</v>
      </c>
      <c r="E22" s="651" t="s">
        <v>638</v>
      </c>
      <c r="F22" s="652" t="s">
        <v>3390</v>
      </c>
      <c r="G22" s="651" t="s">
        <v>642</v>
      </c>
      <c r="H22" s="651" t="s">
        <v>697</v>
      </c>
      <c r="I22" s="651" t="s">
        <v>698</v>
      </c>
      <c r="J22" s="651" t="s">
        <v>699</v>
      </c>
      <c r="K22" s="651" t="s">
        <v>700</v>
      </c>
      <c r="L22" s="653">
        <v>176.31</v>
      </c>
      <c r="M22" s="653">
        <v>1</v>
      </c>
      <c r="N22" s="654">
        <v>176.31</v>
      </c>
    </row>
    <row r="23" spans="1:14" ht="14.4" customHeight="1" x14ac:dyDescent="0.3">
      <c r="A23" s="649" t="s">
        <v>595</v>
      </c>
      <c r="B23" s="650" t="s">
        <v>596</v>
      </c>
      <c r="C23" s="651" t="s">
        <v>600</v>
      </c>
      <c r="D23" s="652" t="s">
        <v>3379</v>
      </c>
      <c r="E23" s="651" t="s">
        <v>638</v>
      </c>
      <c r="F23" s="652" t="s">
        <v>3390</v>
      </c>
      <c r="G23" s="651" t="s">
        <v>642</v>
      </c>
      <c r="H23" s="651" t="s">
        <v>701</v>
      </c>
      <c r="I23" s="651" t="s">
        <v>702</v>
      </c>
      <c r="J23" s="651" t="s">
        <v>703</v>
      </c>
      <c r="K23" s="651" t="s">
        <v>704</v>
      </c>
      <c r="L23" s="653">
        <v>60.350000000000009</v>
      </c>
      <c r="M23" s="653">
        <v>9</v>
      </c>
      <c r="N23" s="654">
        <v>543.15000000000009</v>
      </c>
    </row>
    <row r="24" spans="1:14" ht="14.4" customHeight="1" x14ac:dyDescent="0.3">
      <c r="A24" s="649" t="s">
        <v>595</v>
      </c>
      <c r="B24" s="650" t="s">
        <v>596</v>
      </c>
      <c r="C24" s="651" t="s">
        <v>600</v>
      </c>
      <c r="D24" s="652" t="s">
        <v>3379</v>
      </c>
      <c r="E24" s="651" t="s">
        <v>638</v>
      </c>
      <c r="F24" s="652" t="s">
        <v>3390</v>
      </c>
      <c r="G24" s="651" t="s">
        <v>642</v>
      </c>
      <c r="H24" s="651" t="s">
        <v>705</v>
      </c>
      <c r="I24" s="651" t="s">
        <v>706</v>
      </c>
      <c r="J24" s="651" t="s">
        <v>707</v>
      </c>
      <c r="K24" s="651" t="s">
        <v>708</v>
      </c>
      <c r="L24" s="653">
        <v>40.610000000000007</v>
      </c>
      <c r="M24" s="653">
        <v>1</v>
      </c>
      <c r="N24" s="654">
        <v>40.610000000000007</v>
      </c>
    </row>
    <row r="25" spans="1:14" ht="14.4" customHeight="1" x14ac:dyDescent="0.3">
      <c r="A25" s="649" t="s">
        <v>595</v>
      </c>
      <c r="B25" s="650" t="s">
        <v>596</v>
      </c>
      <c r="C25" s="651" t="s">
        <v>600</v>
      </c>
      <c r="D25" s="652" t="s">
        <v>3379</v>
      </c>
      <c r="E25" s="651" t="s">
        <v>638</v>
      </c>
      <c r="F25" s="652" t="s">
        <v>3390</v>
      </c>
      <c r="G25" s="651" t="s">
        <v>642</v>
      </c>
      <c r="H25" s="651" t="s">
        <v>709</v>
      </c>
      <c r="I25" s="651" t="s">
        <v>709</v>
      </c>
      <c r="J25" s="651" t="s">
        <v>710</v>
      </c>
      <c r="K25" s="651" t="s">
        <v>711</v>
      </c>
      <c r="L25" s="653">
        <v>38.189954048075855</v>
      </c>
      <c r="M25" s="653">
        <v>10</v>
      </c>
      <c r="N25" s="654">
        <v>381.89954048075856</v>
      </c>
    </row>
    <row r="26" spans="1:14" ht="14.4" customHeight="1" x14ac:dyDescent="0.3">
      <c r="A26" s="649" t="s">
        <v>595</v>
      </c>
      <c r="B26" s="650" t="s">
        <v>596</v>
      </c>
      <c r="C26" s="651" t="s">
        <v>600</v>
      </c>
      <c r="D26" s="652" t="s">
        <v>3379</v>
      </c>
      <c r="E26" s="651" t="s">
        <v>638</v>
      </c>
      <c r="F26" s="652" t="s">
        <v>3390</v>
      </c>
      <c r="G26" s="651" t="s">
        <v>642</v>
      </c>
      <c r="H26" s="651" t="s">
        <v>712</v>
      </c>
      <c r="I26" s="651" t="s">
        <v>713</v>
      </c>
      <c r="J26" s="651" t="s">
        <v>714</v>
      </c>
      <c r="K26" s="651" t="s">
        <v>715</v>
      </c>
      <c r="L26" s="653">
        <v>8.9680774804442507</v>
      </c>
      <c r="M26" s="653">
        <v>2</v>
      </c>
      <c r="N26" s="654">
        <v>17.936154960888501</v>
      </c>
    </row>
    <row r="27" spans="1:14" ht="14.4" customHeight="1" x14ac:dyDescent="0.3">
      <c r="A27" s="649" t="s">
        <v>595</v>
      </c>
      <c r="B27" s="650" t="s">
        <v>596</v>
      </c>
      <c r="C27" s="651" t="s">
        <v>600</v>
      </c>
      <c r="D27" s="652" t="s">
        <v>3379</v>
      </c>
      <c r="E27" s="651" t="s">
        <v>638</v>
      </c>
      <c r="F27" s="652" t="s">
        <v>3390</v>
      </c>
      <c r="G27" s="651" t="s">
        <v>642</v>
      </c>
      <c r="H27" s="651" t="s">
        <v>716</v>
      </c>
      <c r="I27" s="651" t="s">
        <v>717</v>
      </c>
      <c r="J27" s="651" t="s">
        <v>718</v>
      </c>
      <c r="K27" s="651"/>
      <c r="L27" s="653">
        <v>102.01000000000002</v>
      </c>
      <c r="M27" s="653">
        <v>1</v>
      </c>
      <c r="N27" s="654">
        <v>102.01000000000002</v>
      </c>
    </row>
    <row r="28" spans="1:14" ht="14.4" customHeight="1" x14ac:dyDescent="0.3">
      <c r="A28" s="649" t="s">
        <v>595</v>
      </c>
      <c r="B28" s="650" t="s">
        <v>596</v>
      </c>
      <c r="C28" s="651" t="s">
        <v>600</v>
      </c>
      <c r="D28" s="652" t="s">
        <v>3379</v>
      </c>
      <c r="E28" s="651" t="s">
        <v>638</v>
      </c>
      <c r="F28" s="652" t="s">
        <v>3390</v>
      </c>
      <c r="G28" s="651" t="s">
        <v>642</v>
      </c>
      <c r="H28" s="651" t="s">
        <v>719</v>
      </c>
      <c r="I28" s="651" t="s">
        <v>720</v>
      </c>
      <c r="J28" s="651" t="s">
        <v>721</v>
      </c>
      <c r="K28" s="651" t="s">
        <v>722</v>
      </c>
      <c r="L28" s="653">
        <v>161.82000000000002</v>
      </c>
      <c r="M28" s="653">
        <v>1</v>
      </c>
      <c r="N28" s="654">
        <v>161.82000000000002</v>
      </c>
    </row>
    <row r="29" spans="1:14" ht="14.4" customHeight="1" x14ac:dyDescent="0.3">
      <c r="A29" s="649" t="s">
        <v>595</v>
      </c>
      <c r="B29" s="650" t="s">
        <v>596</v>
      </c>
      <c r="C29" s="651" t="s">
        <v>600</v>
      </c>
      <c r="D29" s="652" t="s">
        <v>3379</v>
      </c>
      <c r="E29" s="651" t="s">
        <v>638</v>
      </c>
      <c r="F29" s="652" t="s">
        <v>3390</v>
      </c>
      <c r="G29" s="651" t="s">
        <v>642</v>
      </c>
      <c r="H29" s="651" t="s">
        <v>723</v>
      </c>
      <c r="I29" s="651" t="s">
        <v>724</v>
      </c>
      <c r="J29" s="651" t="s">
        <v>725</v>
      </c>
      <c r="K29" s="651" t="s">
        <v>726</v>
      </c>
      <c r="L29" s="653">
        <v>223.46999999999994</v>
      </c>
      <c r="M29" s="653">
        <v>1</v>
      </c>
      <c r="N29" s="654">
        <v>223.46999999999994</v>
      </c>
    </row>
    <row r="30" spans="1:14" ht="14.4" customHeight="1" x14ac:dyDescent="0.3">
      <c r="A30" s="649" t="s">
        <v>595</v>
      </c>
      <c r="B30" s="650" t="s">
        <v>596</v>
      </c>
      <c r="C30" s="651" t="s">
        <v>600</v>
      </c>
      <c r="D30" s="652" t="s">
        <v>3379</v>
      </c>
      <c r="E30" s="651" t="s">
        <v>638</v>
      </c>
      <c r="F30" s="652" t="s">
        <v>3390</v>
      </c>
      <c r="G30" s="651" t="s">
        <v>642</v>
      </c>
      <c r="H30" s="651" t="s">
        <v>727</v>
      </c>
      <c r="I30" s="651" t="s">
        <v>728</v>
      </c>
      <c r="J30" s="651" t="s">
        <v>729</v>
      </c>
      <c r="K30" s="651" t="s">
        <v>730</v>
      </c>
      <c r="L30" s="653">
        <v>150.4900369640209</v>
      </c>
      <c r="M30" s="653">
        <v>1</v>
      </c>
      <c r="N30" s="654">
        <v>150.4900369640209</v>
      </c>
    </row>
    <row r="31" spans="1:14" ht="14.4" customHeight="1" x14ac:dyDescent="0.3">
      <c r="A31" s="649" t="s">
        <v>595</v>
      </c>
      <c r="B31" s="650" t="s">
        <v>596</v>
      </c>
      <c r="C31" s="651" t="s">
        <v>600</v>
      </c>
      <c r="D31" s="652" t="s">
        <v>3379</v>
      </c>
      <c r="E31" s="651" t="s">
        <v>638</v>
      </c>
      <c r="F31" s="652" t="s">
        <v>3390</v>
      </c>
      <c r="G31" s="651" t="s">
        <v>642</v>
      </c>
      <c r="H31" s="651" t="s">
        <v>731</v>
      </c>
      <c r="I31" s="651" t="s">
        <v>732</v>
      </c>
      <c r="J31" s="651" t="s">
        <v>733</v>
      </c>
      <c r="K31" s="651" t="s">
        <v>734</v>
      </c>
      <c r="L31" s="653">
        <v>74.87</v>
      </c>
      <c r="M31" s="653">
        <v>1</v>
      </c>
      <c r="N31" s="654">
        <v>74.87</v>
      </c>
    </row>
    <row r="32" spans="1:14" ht="14.4" customHeight="1" x14ac:dyDescent="0.3">
      <c r="A32" s="649" t="s">
        <v>595</v>
      </c>
      <c r="B32" s="650" t="s">
        <v>596</v>
      </c>
      <c r="C32" s="651" t="s">
        <v>600</v>
      </c>
      <c r="D32" s="652" t="s">
        <v>3379</v>
      </c>
      <c r="E32" s="651" t="s">
        <v>638</v>
      </c>
      <c r="F32" s="652" t="s">
        <v>3390</v>
      </c>
      <c r="G32" s="651" t="s">
        <v>642</v>
      </c>
      <c r="H32" s="651" t="s">
        <v>735</v>
      </c>
      <c r="I32" s="651" t="s">
        <v>736</v>
      </c>
      <c r="J32" s="651" t="s">
        <v>737</v>
      </c>
      <c r="K32" s="651" t="s">
        <v>738</v>
      </c>
      <c r="L32" s="653">
        <v>67.024881879962891</v>
      </c>
      <c r="M32" s="653">
        <v>2</v>
      </c>
      <c r="N32" s="654">
        <v>134.04976375992578</v>
      </c>
    </row>
    <row r="33" spans="1:14" ht="14.4" customHeight="1" x14ac:dyDescent="0.3">
      <c r="A33" s="649" t="s">
        <v>595</v>
      </c>
      <c r="B33" s="650" t="s">
        <v>596</v>
      </c>
      <c r="C33" s="651" t="s">
        <v>600</v>
      </c>
      <c r="D33" s="652" t="s">
        <v>3379</v>
      </c>
      <c r="E33" s="651" t="s">
        <v>638</v>
      </c>
      <c r="F33" s="652" t="s">
        <v>3390</v>
      </c>
      <c r="G33" s="651" t="s">
        <v>642</v>
      </c>
      <c r="H33" s="651" t="s">
        <v>739</v>
      </c>
      <c r="I33" s="651" t="s">
        <v>740</v>
      </c>
      <c r="J33" s="651" t="s">
        <v>741</v>
      </c>
      <c r="K33" s="651" t="s">
        <v>742</v>
      </c>
      <c r="L33" s="653">
        <v>105.63</v>
      </c>
      <c r="M33" s="653">
        <v>7</v>
      </c>
      <c r="N33" s="654">
        <v>739.41</v>
      </c>
    </row>
    <row r="34" spans="1:14" ht="14.4" customHeight="1" x14ac:dyDescent="0.3">
      <c r="A34" s="649" t="s">
        <v>595</v>
      </c>
      <c r="B34" s="650" t="s">
        <v>596</v>
      </c>
      <c r="C34" s="651" t="s">
        <v>600</v>
      </c>
      <c r="D34" s="652" t="s">
        <v>3379</v>
      </c>
      <c r="E34" s="651" t="s">
        <v>638</v>
      </c>
      <c r="F34" s="652" t="s">
        <v>3390</v>
      </c>
      <c r="G34" s="651" t="s">
        <v>642</v>
      </c>
      <c r="H34" s="651" t="s">
        <v>743</v>
      </c>
      <c r="I34" s="651" t="s">
        <v>744</v>
      </c>
      <c r="J34" s="651" t="s">
        <v>745</v>
      </c>
      <c r="K34" s="651" t="s">
        <v>746</v>
      </c>
      <c r="L34" s="653">
        <v>92.48</v>
      </c>
      <c r="M34" s="653">
        <v>2</v>
      </c>
      <c r="N34" s="654">
        <v>184.96</v>
      </c>
    </row>
    <row r="35" spans="1:14" ht="14.4" customHeight="1" x14ac:dyDescent="0.3">
      <c r="A35" s="649" t="s">
        <v>595</v>
      </c>
      <c r="B35" s="650" t="s">
        <v>596</v>
      </c>
      <c r="C35" s="651" t="s">
        <v>600</v>
      </c>
      <c r="D35" s="652" t="s">
        <v>3379</v>
      </c>
      <c r="E35" s="651" t="s">
        <v>638</v>
      </c>
      <c r="F35" s="652" t="s">
        <v>3390</v>
      </c>
      <c r="G35" s="651" t="s">
        <v>642</v>
      </c>
      <c r="H35" s="651" t="s">
        <v>747</v>
      </c>
      <c r="I35" s="651" t="s">
        <v>748</v>
      </c>
      <c r="J35" s="651" t="s">
        <v>749</v>
      </c>
      <c r="K35" s="651" t="s">
        <v>750</v>
      </c>
      <c r="L35" s="653">
        <v>47.820198946129601</v>
      </c>
      <c r="M35" s="653">
        <v>1</v>
      </c>
      <c r="N35" s="654">
        <v>47.820198946129601</v>
      </c>
    </row>
    <row r="36" spans="1:14" ht="14.4" customHeight="1" x14ac:dyDescent="0.3">
      <c r="A36" s="649" t="s">
        <v>595</v>
      </c>
      <c r="B36" s="650" t="s">
        <v>596</v>
      </c>
      <c r="C36" s="651" t="s">
        <v>600</v>
      </c>
      <c r="D36" s="652" t="s">
        <v>3379</v>
      </c>
      <c r="E36" s="651" t="s">
        <v>638</v>
      </c>
      <c r="F36" s="652" t="s">
        <v>3390</v>
      </c>
      <c r="G36" s="651" t="s">
        <v>642</v>
      </c>
      <c r="H36" s="651" t="s">
        <v>751</v>
      </c>
      <c r="I36" s="651" t="s">
        <v>752</v>
      </c>
      <c r="J36" s="651" t="s">
        <v>753</v>
      </c>
      <c r="K36" s="651" t="s">
        <v>754</v>
      </c>
      <c r="L36" s="653">
        <v>292.46999999999991</v>
      </c>
      <c r="M36" s="653">
        <v>1</v>
      </c>
      <c r="N36" s="654">
        <v>292.46999999999991</v>
      </c>
    </row>
    <row r="37" spans="1:14" ht="14.4" customHeight="1" x14ac:dyDescent="0.3">
      <c r="A37" s="649" t="s">
        <v>595</v>
      </c>
      <c r="B37" s="650" t="s">
        <v>596</v>
      </c>
      <c r="C37" s="651" t="s">
        <v>600</v>
      </c>
      <c r="D37" s="652" t="s">
        <v>3379</v>
      </c>
      <c r="E37" s="651" t="s">
        <v>638</v>
      </c>
      <c r="F37" s="652" t="s">
        <v>3390</v>
      </c>
      <c r="G37" s="651" t="s">
        <v>642</v>
      </c>
      <c r="H37" s="651" t="s">
        <v>755</v>
      </c>
      <c r="I37" s="651" t="s">
        <v>756</v>
      </c>
      <c r="J37" s="651" t="s">
        <v>757</v>
      </c>
      <c r="K37" s="651" t="s">
        <v>758</v>
      </c>
      <c r="L37" s="653">
        <v>392.88975388893181</v>
      </c>
      <c r="M37" s="653">
        <v>21</v>
      </c>
      <c r="N37" s="654">
        <v>8250.6848316675678</v>
      </c>
    </row>
    <row r="38" spans="1:14" ht="14.4" customHeight="1" x14ac:dyDescent="0.3">
      <c r="A38" s="649" t="s">
        <v>595</v>
      </c>
      <c r="B38" s="650" t="s">
        <v>596</v>
      </c>
      <c r="C38" s="651" t="s">
        <v>600</v>
      </c>
      <c r="D38" s="652" t="s">
        <v>3379</v>
      </c>
      <c r="E38" s="651" t="s">
        <v>638</v>
      </c>
      <c r="F38" s="652" t="s">
        <v>3390</v>
      </c>
      <c r="G38" s="651" t="s">
        <v>642</v>
      </c>
      <c r="H38" s="651" t="s">
        <v>759</v>
      </c>
      <c r="I38" s="651" t="s">
        <v>760</v>
      </c>
      <c r="J38" s="651" t="s">
        <v>761</v>
      </c>
      <c r="K38" s="651" t="s">
        <v>762</v>
      </c>
      <c r="L38" s="653">
        <v>50.32</v>
      </c>
      <c r="M38" s="653">
        <v>1</v>
      </c>
      <c r="N38" s="654">
        <v>50.32</v>
      </c>
    </row>
    <row r="39" spans="1:14" ht="14.4" customHeight="1" x14ac:dyDescent="0.3">
      <c r="A39" s="649" t="s">
        <v>595</v>
      </c>
      <c r="B39" s="650" t="s">
        <v>596</v>
      </c>
      <c r="C39" s="651" t="s">
        <v>600</v>
      </c>
      <c r="D39" s="652" t="s">
        <v>3379</v>
      </c>
      <c r="E39" s="651" t="s">
        <v>638</v>
      </c>
      <c r="F39" s="652" t="s">
        <v>3390</v>
      </c>
      <c r="G39" s="651" t="s">
        <v>642</v>
      </c>
      <c r="H39" s="651" t="s">
        <v>763</v>
      </c>
      <c r="I39" s="651" t="s">
        <v>764</v>
      </c>
      <c r="J39" s="651" t="s">
        <v>765</v>
      </c>
      <c r="K39" s="651" t="s">
        <v>766</v>
      </c>
      <c r="L39" s="653">
        <v>151.49333333333331</v>
      </c>
      <c r="M39" s="653">
        <v>3</v>
      </c>
      <c r="N39" s="654">
        <v>454.4799999999999</v>
      </c>
    </row>
    <row r="40" spans="1:14" ht="14.4" customHeight="1" x14ac:dyDescent="0.3">
      <c r="A40" s="649" t="s">
        <v>595</v>
      </c>
      <c r="B40" s="650" t="s">
        <v>596</v>
      </c>
      <c r="C40" s="651" t="s">
        <v>600</v>
      </c>
      <c r="D40" s="652" t="s">
        <v>3379</v>
      </c>
      <c r="E40" s="651" t="s">
        <v>638</v>
      </c>
      <c r="F40" s="652" t="s">
        <v>3390</v>
      </c>
      <c r="G40" s="651" t="s">
        <v>642</v>
      </c>
      <c r="H40" s="651" t="s">
        <v>767</v>
      </c>
      <c r="I40" s="651" t="s">
        <v>237</v>
      </c>
      <c r="J40" s="651" t="s">
        <v>768</v>
      </c>
      <c r="K40" s="651"/>
      <c r="L40" s="653">
        <v>188.96097715816038</v>
      </c>
      <c r="M40" s="653">
        <v>26</v>
      </c>
      <c r="N40" s="654">
        <v>4912.9854061121696</v>
      </c>
    </row>
    <row r="41" spans="1:14" ht="14.4" customHeight="1" x14ac:dyDescent="0.3">
      <c r="A41" s="649" t="s">
        <v>595</v>
      </c>
      <c r="B41" s="650" t="s">
        <v>596</v>
      </c>
      <c r="C41" s="651" t="s">
        <v>600</v>
      </c>
      <c r="D41" s="652" t="s">
        <v>3379</v>
      </c>
      <c r="E41" s="651" t="s">
        <v>638</v>
      </c>
      <c r="F41" s="652" t="s">
        <v>3390</v>
      </c>
      <c r="G41" s="651" t="s">
        <v>642</v>
      </c>
      <c r="H41" s="651" t="s">
        <v>769</v>
      </c>
      <c r="I41" s="651" t="s">
        <v>770</v>
      </c>
      <c r="J41" s="651" t="s">
        <v>771</v>
      </c>
      <c r="K41" s="651" t="s">
        <v>772</v>
      </c>
      <c r="L41" s="653">
        <v>64.322082918780794</v>
      </c>
      <c r="M41" s="653">
        <v>6</v>
      </c>
      <c r="N41" s="654">
        <v>385.93249751268479</v>
      </c>
    </row>
    <row r="42" spans="1:14" ht="14.4" customHeight="1" x14ac:dyDescent="0.3">
      <c r="A42" s="649" t="s">
        <v>595</v>
      </c>
      <c r="B42" s="650" t="s">
        <v>596</v>
      </c>
      <c r="C42" s="651" t="s">
        <v>600</v>
      </c>
      <c r="D42" s="652" t="s">
        <v>3379</v>
      </c>
      <c r="E42" s="651" t="s">
        <v>638</v>
      </c>
      <c r="F42" s="652" t="s">
        <v>3390</v>
      </c>
      <c r="G42" s="651" t="s">
        <v>642</v>
      </c>
      <c r="H42" s="651" t="s">
        <v>773</v>
      </c>
      <c r="I42" s="651" t="s">
        <v>774</v>
      </c>
      <c r="J42" s="651" t="s">
        <v>775</v>
      </c>
      <c r="K42" s="651" t="s">
        <v>776</v>
      </c>
      <c r="L42" s="653">
        <v>19.04</v>
      </c>
      <c r="M42" s="653">
        <v>1</v>
      </c>
      <c r="N42" s="654">
        <v>19.04</v>
      </c>
    </row>
    <row r="43" spans="1:14" ht="14.4" customHeight="1" x14ac:dyDescent="0.3">
      <c r="A43" s="649" t="s">
        <v>595</v>
      </c>
      <c r="B43" s="650" t="s">
        <v>596</v>
      </c>
      <c r="C43" s="651" t="s">
        <v>600</v>
      </c>
      <c r="D43" s="652" t="s">
        <v>3379</v>
      </c>
      <c r="E43" s="651" t="s">
        <v>638</v>
      </c>
      <c r="F43" s="652" t="s">
        <v>3390</v>
      </c>
      <c r="G43" s="651" t="s">
        <v>642</v>
      </c>
      <c r="H43" s="651" t="s">
        <v>777</v>
      </c>
      <c r="I43" s="651" t="s">
        <v>778</v>
      </c>
      <c r="J43" s="651" t="s">
        <v>775</v>
      </c>
      <c r="K43" s="651" t="s">
        <v>779</v>
      </c>
      <c r="L43" s="653">
        <v>28.13004821324478</v>
      </c>
      <c r="M43" s="653">
        <v>3</v>
      </c>
      <c r="N43" s="654">
        <v>84.390144639734345</v>
      </c>
    </row>
    <row r="44" spans="1:14" ht="14.4" customHeight="1" x14ac:dyDescent="0.3">
      <c r="A44" s="649" t="s">
        <v>595</v>
      </c>
      <c r="B44" s="650" t="s">
        <v>596</v>
      </c>
      <c r="C44" s="651" t="s">
        <v>600</v>
      </c>
      <c r="D44" s="652" t="s">
        <v>3379</v>
      </c>
      <c r="E44" s="651" t="s">
        <v>638</v>
      </c>
      <c r="F44" s="652" t="s">
        <v>3390</v>
      </c>
      <c r="G44" s="651" t="s">
        <v>642</v>
      </c>
      <c r="H44" s="651" t="s">
        <v>780</v>
      </c>
      <c r="I44" s="651" t="s">
        <v>781</v>
      </c>
      <c r="J44" s="651" t="s">
        <v>782</v>
      </c>
      <c r="K44" s="651"/>
      <c r="L44" s="653">
        <v>218.1780007577965</v>
      </c>
      <c r="M44" s="653">
        <v>10</v>
      </c>
      <c r="N44" s="654">
        <v>2181.7800075779651</v>
      </c>
    </row>
    <row r="45" spans="1:14" ht="14.4" customHeight="1" x14ac:dyDescent="0.3">
      <c r="A45" s="649" t="s">
        <v>595</v>
      </c>
      <c r="B45" s="650" t="s">
        <v>596</v>
      </c>
      <c r="C45" s="651" t="s">
        <v>600</v>
      </c>
      <c r="D45" s="652" t="s">
        <v>3379</v>
      </c>
      <c r="E45" s="651" t="s">
        <v>638</v>
      </c>
      <c r="F45" s="652" t="s">
        <v>3390</v>
      </c>
      <c r="G45" s="651" t="s">
        <v>642</v>
      </c>
      <c r="H45" s="651" t="s">
        <v>783</v>
      </c>
      <c r="I45" s="651" t="s">
        <v>784</v>
      </c>
      <c r="J45" s="651" t="s">
        <v>785</v>
      </c>
      <c r="K45" s="651" t="s">
        <v>786</v>
      </c>
      <c r="L45" s="653">
        <v>52.33</v>
      </c>
      <c r="M45" s="653">
        <v>1</v>
      </c>
      <c r="N45" s="654">
        <v>52.33</v>
      </c>
    </row>
    <row r="46" spans="1:14" ht="14.4" customHeight="1" x14ac:dyDescent="0.3">
      <c r="A46" s="649" t="s">
        <v>595</v>
      </c>
      <c r="B46" s="650" t="s">
        <v>596</v>
      </c>
      <c r="C46" s="651" t="s">
        <v>600</v>
      </c>
      <c r="D46" s="652" t="s">
        <v>3379</v>
      </c>
      <c r="E46" s="651" t="s">
        <v>638</v>
      </c>
      <c r="F46" s="652" t="s">
        <v>3390</v>
      </c>
      <c r="G46" s="651" t="s">
        <v>642</v>
      </c>
      <c r="H46" s="651" t="s">
        <v>787</v>
      </c>
      <c r="I46" s="651" t="s">
        <v>788</v>
      </c>
      <c r="J46" s="651" t="s">
        <v>785</v>
      </c>
      <c r="K46" s="651" t="s">
        <v>789</v>
      </c>
      <c r="L46" s="653">
        <v>103.33949033200646</v>
      </c>
      <c r="M46" s="653">
        <v>1</v>
      </c>
      <c r="N46" s="654">
        <v>103.33949033200646</v>
      </c>
    </row>
    <row r="47" spans="1:14" ht="14.4" customHeight="1" x14ac:dyDescent="0.3">
      <c r="A47" s="649" t="s">
        <v>595</v>
      </c>
      <c r="B47" s="650" t="s">
        <v>596</v>
      </c>
      <c r="C47" s="651" t="s">
        <v>600</v>
      </c>
      <c r="D47" s="652" t="s">
        <v>3379</v>
      </c>
      <c r="E47" s="651" t="s">
        <v>638</v>
      </c>
      <c r="F47" s="652" t="s">
        <v>3390</v>
      </c>
      <c r="G47" s="651" t="s">
        <v>642</v>
      </c>
      <c r="H47" s="651" t="s">
        <v>790</v>
      </c>
      <c r="I47" s="651" t="s">
        <v>791</v>
      </c>
      <c r="J47" s="651" t="s">
        <v>792</v>
      </c>
      <c r="K47" s="651" t="s">
        <v>793</v>
      </c>
      <c r="L47" s="653">
        <v>165.17105977842417</v>
      </c>
      <c r="M47" s="653">
        <v>1</v>
      </c>
      <c r="N47" s="654">
        <v>165.17105977842417</v>
      </c>
    </row>
    <row r="48" spans="1:14" ht="14.4" customHeight="1" x14ac:dyDescent="0.3">
      <c r="A48" s="649" t="s">
        <v>595</v>
      </c>
      <c r="B48" s="650" t="s">
        <v>596</v>
      </c>
      <c r="C48" s="651" t="s">
        <v>600</v>
      </c>
      <c r="D48" s="652" t="s">
        <v>3379</v>
      </c>
      <c r="E48" s="651" t="s">
        <v>638</v>
      </c>
      <c r="F48" s="652" t="s">
        <v>3390</v>
      </c>
      <c r="G48" s="651" t="s">
        <v>642</v>
      </c>
      <c r="H48" s="651" t="s">
        <v>794</v>
      </c>
      <c r="I48" s="651" t="s">
        <v>795</v>
      </c>
      <c r="J48" s="651" t="s">
        <v>796</v>
      </c>
      <c r="K48" s="651" t="s">
        <v>797</v>
      </c>
      <c r="L48" s="653">
        <v>177.50000000000003</v>
      </c>
      <c r="M48" s="653">
        <v>1</v>
      </c>
      <c r="N48" s="654">
        <v>177.50000000000003</v>
      </c>
    </row>
    <row r="49" spans="1:14" ht="14.4" customHeight="1" x14ac:dyDescent="0.3">
      <c r="A49" s="649" t="s">
        <v>595</v>
      </c>
      <c r="B49" s="650" t="s">
        <v>596</v>
      </c>
      <c r="C49" s="651" t="s">
        <v>600</v>
      </c>
      <c r="D49" s="652" t="s">
        <v>3379</v>
      </c>
      <c r="E49" s="651" t="s">
        <v>638</v>
      </c>
      <c r="F49" s="652" t="s">
        <v>3390</v>
      </c>
      <c r="G49" s="651" t="s">
        <v>642</v>
      </c>
      <c r="H49" s="651" t="s">
        <v>798</v>
      </c>
      <c r="I49" s="651" t="s">
        <v>799</v>
      </c>
      <c r="J49" s="651" t="s">
        <v>800</v>
      </c>
      <c r="K49" s="651"/>
      <c r="L49" s="653">
        <v>51.193995265934362</v>
      </c>
      <c r="M49" s="653">
        <v>1</v>
      </c>
      <c r="N49" s="654">
        <v>51.193995265934362</v>
      </c>
    </row>
    <row r="50" spans="1:14" ht="14.4" customHeight="1" x14ac:dyDescent="0.3">
      <c r="A50" s="649" t="s">
        <v>595</v>
      </c>
      <c r="B50" s="650" t="s">
        <v>596</v>
      </c>
      <c r="C50" s="651" t="s">
        <v>600</v>
      </c>
      <c r="D50" s="652" t="s">
        <v>3379</v>
      </c>
      <c r="E50" s="651" t="s">
        <v>638</v>
      </c>
      <c r="F50" s="652" t="s">
        <v>3390</v>
      </c>
      <c r="G50" s="651" t="s">
        <v>642</v>
      </c>
      <c r="H50" s="651" t="s">
        <v>801</v>
      </c>
      <c r="I50" s="651" t="s">
        <v>802</v>
      </c>
      <c r="J50" s="651" t="s">
        <v>691</v>
      </c>
      <c r="K50" s="651" t="s">
        <v>803</v>
      </c>
      <c r="L50" s="653">
        <v>147.92000000000004</v>
      </c>
      <c r="M50" s="653">
        <v>1</v>
      </c>
      <c r="N50" s="654">
        <v>147.92000000000004</v>
      </c>
    </row>
    <row r="51" spans="1:14" ht="14.4" customHeight="1" x14ac:dyDescent="0.3">
      <c r="A51" s="649" t="s">
        <v>595</v>
      </c>
      <c r="B51" s="650" t="s">
        <v>596</v>
      </c>
      <c r="C51" s="651" t="s">
        <v>600</v>
      </c>
      <c r="D51" s="652" t="s">
        <v>3379</v>
      </c>
      <c r="E51" s="651" t="s">
        <v>638</v>
      </c>
      <c r="F51" s="652" t="s">
        <v>3390</v>
      </c>
      <c r="G51" s="651" t="s">
        <v>642</v>
      </c>
      <c r="H51" s="651" t="s">
        <v>804</v>
      </c>
      <c r="I51" s="651" t="s">
        <v>237</v>
      </c>
      <c r="J51" s="651" t="s">
        <v>805</v>
      </c>
      <c r="K51" s="651" t="s">
        <v>806</v>
      </c>
      <c r="L51" s="653">
        <v>43.521759999999993</v>
      </c>
      <c r="M51" s="653">
        <v>14</v>
      </c>
      <c r="N51" s="654">
        <v>609.30463999999995</v>
      </c>
    </row>
    <row r="52" spans="1:14" ht="14.4" customHeight="1" x14ac:dyDescent="0.3">
      <c r="A52" s="649" t="s">
        <v>595</v>
      </c>
      <c r="B52" s="650" t="s">
        <v>596</v>
      </c>
      <c r="C52" s="651" t="s">
        <v>600</v>
      </c>
      <c r="D52" s="652" t="s">
        <v>3379</v>
      </c>
      <c r="E52" s="651" t="s">
        <v>638</v>
      </c>
      <c r="F52" s="652" t="s">
        <v>3390</v>
      </c>
      <c r="G52" s="651" t="s">
        <v>642</v>
      </c>
      <c r="H52" s="651" t="s">
        <v>807</v>
      </c>
      <c r="I52" s="651" t="s">
        <v>808</v>
      </c>
      <c r="J52" s="651" t="s">
        <v>809</v>
      </c>
      <c r="K52" s="651" t="s">
        <v>682</v>
      </c>
      <c r="L52" s="653">
        <v>42</v>
      </c>
      <c r="M52" s="653">
        <v>1</v>
      </c>
      <c r="N52" s="654">
        <v>42</v>
      </c>
    </row>
    <row r="53" spans="1:14" ht="14.4" customHeight="1" x14ac:dyDescent="0.3">
      <c r="A53" s="649" t="s">
        <v>595</v>
      </c>
      <c r="B53" s="650" t="s">
        <v>596</v>
      </c>
      <c r="C53" s="651" t="s">
        <v>600</v>
      </c>
      <c r="D53" s="652" t="s">
        <v>3379</v>
      </c>
      <c r="E53" s="651" t="s">
        <v>638</v>
      </c>
      <c r="F53" s="652" t="s">
        <v>3390</v>
      </c>
      <c r="G53" s="651" t="s">
        <v>642</v>
      </c>
      <c r="H53" s="651" t="s">
        <v>810</v>
      </c>
      <c r="I53" s="651" t="s">
        <v>811</v>
      </c>
      <c r="J53" s="651" t="s">
        <v>812</v>
      </c>
      <c r="K53" s="651" t="s">
        <v>813</v>
      </c>
      <c r="L53" s="653">
        <v>266.569699751207</v>
      </c>
      <c r="M53" s="653">
        <v>12</v>
      </c>
      <c r="N53" s="654">
        <v>3198.8363970144842</v>
      </c>
    </row>
    <row r="54" spans="1:14" ht="14.4" customHeight="1" x14ac:dyDescent="0.3">
      <c r="A54" s="649" t="s">
        <v>595</v>
      </c>
      <c r="B54" s="650" t="s">
        <v>596</v>
      </c>
      <c r="C54" s="651" t="s">
        <v>600</v>
      </c>
      <c r="D54" s="652" t="s">
        <v>3379</v>
      </c>
      <c r="E54" s="651" t="s">
        <v>638</v>
      </c>
      <c r="F54" s="652" t="s">
        <v>3390</v>
      </c>
      <c r="G54" s="651" t="s">
        <v>642</v>
      </c>
      <c r="H54" s="651" t="s">
        <v>814</v>
      </c>
      <c r="I54" s="651" t="s">
        <v>815</v>
      </c>
      <c r="J54" s="651" t="s">
        <v>816</v>
      </c>
      <c r="K54" s="651" t="s">
        <v>817</v>
      </c>
      <c r="L54" s="653">
        <v>31.920000000000005</v>
      </c>
      <c r="M54" s="653">
        <v>6</v>
      </c>
      <c r="N54" s="654">
        <v>191.52000000000004</v>
      </c>
    </row>
    <row r="55" spans="1:14" ht="14.4" customHeight="1" x14ac:dyDescent="0.3">
      <c r="A55" s="649" t="s">
        <v>595</v>
      </c>
      <c r="B55" s="650" t="s">
        <v>596</v>
      </c>
      <c r="C55" s="651" t="s">
        <v>600</v>
      </c>
      <c r="D55" s="652" t="s">
        <v>3379</v>
      </c>
      <c r="E55" s="651" t="s">
        <v>638</v>
      </c>
      <c r="F55" s="652" t="s">
        <v>3390</v>
      </c>
      <c r="G55" s="651" t="s">
        <v>642</v>
      </c>
      <c r="H55" s="651" t="s">
        <v>818</v>
      </c>
      <c r="I55" s="651" t="s">
        <v>237</v>
      </c>
      <c r="J55" s="651" t="s">
        <v>819</v>
      </c>
      <c r="K55" s="651"/>
      <c r="L55" s="653">
        <v>37.699986787967745</v>
      </c>
      <c r="M55" s="653">
        <v>7</v>
      </c>
      <c r="N55" s="654">
        <v>263.8999075157742</v>
      </c>
    </row>
    <row r="56" spans="1:14" ht="14.4" customHeight="1" x14ac:dyDescent="0.3">
      <c r="A56" s="649" t="s">
        <v>595</v>
      </c>
      <c r="B56" s="650" t="s">
        <v>596</v>
      </c>
      <c r="C56" s="651" t="s">
        <v>600</v>
      </c>
      <c r="D56" s="652" t="s">
        <v>3379</v>
      </c>
      <c r="E56" s="651" t="s">
        <v>638</v>
      </c>
      <c r="F56" s="652" t="s">
        <v>3390</v>
      </c>
      <c r="G56" s="651" t="s">
        <v>642</v>
      </c>
      <c r="H56" s="651" t="s">
        <v>820</v>
      </c>
      <c r="I56" s="651" t="s">
        <v>237</v>
      </c>
      <c r="J56" s="651" t="s">
        <v>821</v>
      </c>
      <c r="K56" s="651"/>
      <c r="L56" s="653">
        <v>54.777635135050026</v>
      </c>
      <c r="M56" s="653">
        <v>12</v>
      </c>
      <c r="N56" s="654">
        <v>657.33162162060034</v>
      </c>
    </row>
    <row r="57" spans="1:14" ht="14.4" customHeight="1" x14ac:dyDescent="0.3">
      <c r="A57" s="649" t="s">
        <v>595</v>
      </c>
      <c r="B57" s="650" t="s">
        <v>596</v>
      </c>
      <c r="C57" s="651" t="s">
        <v>600</v>
      </c>
      <c r="D57" s="652" t="s">
        <v>3379</v>
      </c>
      <c r="E57" s="651" t="s">
        <v>638</v>
      </c>
      <c r="F57" s="652" t="s">
        <v>3390</v>
      </c>
      <c r="G57" s="651" t="s">
        <v>642</v>
      </c>
      <c r="H57" s="651" t="s">
        <v>822</v>
      </c>
      <c r="I57" s="651" t="s">
        <v>237</v>
      </c>
      <c r="J57" s="651" t="s">
        <v>823</v>
      </c>
      <c r="K57" s="651"/>
      <c r="L57" s="653">
        <v>47.33</v>
      </c>
      <c r="M57" s="653">
        <v>1</v>
      </c>
      <c r="N57" s="654">
        <v>47.33</v>
      </c>
    </row>
    <row r="58" spans="1:14" ht="14.4" customHeight="1" x14ac:dyDescent="0.3">
      <c r="A58" s="649" t="s">
        <v>595</v>
      </c>
      <c r="B58" s="650" t="s">
        <v>596</v>
      </c>
      <c r="C58" s="651" t="s">
        <v>600</v>
      </c>
      <c r="D58" s="652" t="s">
        <v>3379</v>
      </c>
      <c r="E58" s="651" t="s">
        <v>638</v>
      </c>
      <c r="F58" s="652" t="s">
        <v>3390</v>
      </c>
      <c r="G58" s="651" t="s">
        <v>642</v>
      </c>
      <c r="H58" s="651" t="s">
        <v>824</v>
      </c>
      <c r="I58" s="651" t="s">
        <v>825</v>
      </c>
      <c r="J58" s="651" t="s">
        <v>826</v>
      </c>
      <c r="K58" s="651" t="s">
        <v>827</v>
      </c>
      <c r="L58" s="653">
        <v>29.625</v>
      </c>
      <c r="M58" s="653">
        <v>4</v>
      </c>
      <c r="N58" s="654">
        <v>118.5</v>
      </c>
    </row>
    <row r="59" spans="1:14" ht="14.4" customHeight="1" x14ac:dyDescent="0.3">
      <c r="A59" s="649" t="s">
        <v>595</v>
      </c>
      <c r="B59" s="650" t="s">
        <v>596</v>
      </c>
      <c r="C59" s="651" t="s">
        <v>600</v>
      </c>
      <c r="D59" s="652" t="s">
        <v>3379</v>
      </c>
      <c r="E59" s="651" t="s">
        <v>638</v>
      </c>
      <c r="F59" s="652" t="s">
        <v>3390</v>
      </c>
      <c r="G59" s="651" t="s">
        <v>642</v>
      </c>
      <c r="H59" s="651" t="s">
        <v>828</v>
      </c>
      <c r="I59" s="651" t="s">
        <v>829</v>
      </c>
      <c r="J59" s="651" t="s">
        <v>830</v>
      </c>
      <c r="K59" s="651" t="s">
        <v>831</v>
      </c>
      <c r="L59" s="653">
        <v>196.13000000000005</v>
      </c>
      <c r="M59" s="653">
        <v>1</v>
      </c>
      <c r="N59" s="654">
        <v>196.13000000000005</v>
      </c>
    </row>
    <row r="60" spans="1:14" ht="14.4" customHeight="1" x14ac:dyDescent="0.3">
      <c r="A60" s="649" t="s">
        <v>595</v>
      </c>
      <c r="B60" s="650" t="s">
        <v>596</v>
      </c>
      <c r="C60" s="651" t="s">
        <v>600</v>
      </c>
      <c r="D60" s="652" t="s">
        <v>3379</v>
      </c>
      <c r="E60" s="651" t="s">
        <v>638</v>
      </c>
      <c r="F60" s="652" t="s">
        <v>3390</v>
      </c>
      <c r="G60" s="651" t="s">
        <v>642</v>
      </c>
      <c r="H60" s="651" t="s">
        <v>832</v>
      </c>
      <c r="I60" s="651" t="s">
        <v>833</v>
      </c>
      <c r="J60" s="651" t="s">
        <v>834</v>
      </c>
      <c r="K60" s="651" t="s">
        <v>835</v>
      </c>
      <c r="L60" s="653">
        <v>128.52968334397593</v>
      </c>
      <c r="M60" s="653">
        <v>2</v>
      </c>
      <c r="N60" s="654">
        <v>257.05936668795187</v>
      </c>
    </row>
    <row r="61" spans="1:14" ht="14.4" customHeight="1" x14ac:dyDescent="0.3">
      <c r="A61" s="649" t="s">
        <v>595</v>
      </c>
      <c r="B61" s="650" t="s">
        <v>596</v>
      </c>
      <c r="C61" s="651" t="s">
        <v>600</v>
      </c>
      <c r="D61" s="652" t="s">
        <v>3379</v>
      </c>
      <c r="E61" s="651" t="s">
        <v>638</v>
      </c>
      <c r="F61" s="652" t="s">
        <v>3390</v>
      </c>
      <c r="G61" s="651" t="s">
        <v>642</v>
      </c>
      <c r="H61" s="651" t="s">
        <v>836</v>
      </c>
      <c r="I61" s="651" t="s">
        <v>837</v>
      </c>
      <c r="J61" s="651" t="s">
        <v>838</v>
      </c>
      <c r="K61" s="651" t="s">
        <v>839</v>
      </c>
      <c r="L61" s="653">
        <v>107.2</v>
      </c>
      <c r="M61" s="653">
        <v>2</v>
      </c>
      <c r="N61" s="654">
        <v>214.4</v>
      </c>
    </row>
    <row r="62" spans="1:14" ht="14.4" customHeight="1" x14ac:dyDescent="0.3">
      <c r="A62" s="649" t="s">
        <v>595</v>
      </c>
      <c r="B62" s="650" t="s">
        <v>596</v>
      </c>
      <c r="C62" s="651" t="s">
        <v>600</v>
      </c>
      <c r="D62" s="652" t="s">
        <v>3379</v>
      </c>
      <c r="E62" s="651" t="s">
        <v>638</v>
      </c>
      <c r="F62" s="652" t="s">
        <v>3390</v>
      </c>
      <c r="G62" s="651" t="s">
        <v>642</v>
      </c>
      <c r="H62" s="651" t="s">
        <v>840</v>
      </c>
      <c r="I62" s="651" t="s">
        <v>237</v>
      </c>
      <c r="J62" s="651" t="s">
        <v>841</v>
      </c>
      <c r="K62" s="651"/>
      <c r="L62" s="653">
        <v>210.34318541137714</v>
      </c>
      <c r="M62" s="653">
        <v>2</v>
      </c>
      <c r="N62" s="654">
        <v>420.68637082275427</v>
      </c>
    </row>
    <row r="63" spans="1:14" ht="14.4" customHeight="1" x14ac:dyDescent="0.3">
      <c r="A63" s="649" t="s">
        <v>595</v>
      </c>
      <c r="B63" s="650" t="s">
        <v>596</v>
      </c>
      <c r="C63" s="651" t="s">
        <v>600</v>
      </c>
      <c r="D63" s="652" t="s">
        <v>3379</v>
      </c>
      <c r="E63" s="651" t="s">
        <v>638</v>
      </c>
      <c r="F63" s="652" t="s">
        <v>3390</v>
      </c>
      <c r="G63" s="651" t="s">
        <v>642</v>
      </c>
      <c r="H63" s="651" t="s">
        <v>842</v>
      </c>
      <c r="I63" s="651" t="s">
        <v>843</v>
      </c>
      <c r="J63" s="651" t="s">
        <v>844</v>
      </c>
      <c r="K63" s="651" t="s">
        <v>845</v>
      </c>
      <c r="L63" s="653">
        <v>111.18999999999998</v>
      </c>
      <c r="M63" s="653">
        <v>2</v>
      </c>
      <c r="N63" s="654">
        <v>222.37999999999997</v>
      </c>
    </row>
    <row r="64" spans="1:14" ht="14.4" customHeight="1" x14ac:dyDescent="0.3">
      <c r="A64" s="649" t="s">
        <v>595</v>
      </c>
      <c r="B64" s="650" t="s">
        <v>596</v>
      </c>
      <c r="C64" s="651" t="s">
        <v>600</v>
      </c>
      <c r="D64" s="652" t="s">
        <v>3379</v>
      </c>
      <c r="E64" s="651" t="s">
        <v>638</v>
      </c>
      <c r="F64" s="652" t="s">
        <v>3390</v>
      </c>
      <c r="G64" s="651" t="s">
        <v>642</v>
      </c>
      <c r="H64" s="651" t="s">
        <v>846</v>
      </c>
      <c r="I64" s="651" t="s">
        <v>846</v>
      </c>
      <c r="J64" s="651" t="s">
        <v>847</v>
      </c>
      <c r="K64" s="651" t="s">
        <v>848</v>
      </c>
      <c r="L64" s="653">
        <v>75.74000231808057</v>
      </c>
      <c r="M64" s="653">
        <v>16</v>
      </c>
      <c r="N64" s="654">
        <v>1211.8400370892891</v>
      </c>
    </row>
    <row r="65" spans="1:14" ht="14.4" customHeight="1" x14ac:dyDescent="0.3">
      <c r="A65" s="649" t="s">
        <v>595</v>
      </c>
      <c r="B65" s="650" t="s">
        <v>596</v>
      </c>
      <c r="C65" s="651" t="s">
        <v>600</v>
      </c>
      <c r="D65" s="652" t="s">
        <v>3379</v>
      </c>
      <c r="E65" s="651" t="s">
        <v>638</v>
      </c>
      <c r="F65" s="652" t="s">
        <v>3390</v>
      </c>
      <c r="G65" s="651" t="s">
        <v>642</v>
      </c>
      <c r="H65" s="651" t="s">
        <v>849</v>
      </c>
      <c r="I65" s="651" t="s">
        <v>850</v>
      </c>
      <c r="J65" s="651" t="s">
        <v>851</v>
      </c>
      <c r="K65" s="651" t="s">
        <v>852</v>
      </c>
      <c r="L65" s="653">
        <v>723.66</v>
      </c>
      <c r="M65" s="653">
        <v>3</v>
      </c>
      <c r="N65" s="654">
        <v>2170.98</v>
      </c>
    </row>
    <row r="66" spans="1:14" ht="14.4" customHeight="1" x14ac:dyDescent="0.3">
      <c r="A66" s="649" t="s">
        <v>595</v>
      </c>
      <c r="B66" s="650" t="s">
        <v>596</v>
      </c>
      <c r="C66" s="651" t="s">
        <v>600</v>
      </c>
      <c r="D66" s="652" t="s">
        <v>3379</v>
      </c>
      <c r="E66" s="651" t="s">
        <v>638</v>
      </c>
      <c r="F66" s="652" t="s">
        <v>3390</v>
      </c>
      <c r="G66" s="651" t="s">
        <v>642</v>
      </c>
      <c r="H66" s="651" t="s">
        <v>853</v>
      </c>
      <c r="I66" s="651" t="s">
        <v>237</v>
      </c>
      <c r="J66" s="651" t="s">
        <v>854</v>
      </c>
      <c r="K66" s="651" t="s">
        <v>855</v>
      </c>
      <c r="L66" s="653">
        <v>23.700000000000003</v>
      </c>
      <c r="M66" s="653">
        <v>42</v>
      </c>
      <c r="N66" s="654">
        <v>995.40000000000009</v>
      </c>
    </row>
    <row r="67" spans="1:14" ht="14.4" customHeight="1" x14ac:dyDescent="0.3">
      <c r="A67" s="649" t="s">
        <v>595</v>
      </c>
      <c r="B67" s="650" t="s">
        <v>596</v>
      </c>
      <c r="C67" s="651" t="s">
        <v>600</v>
      </c>
      <c r="D67" s="652" t="s">
        <v>3379</v>
      </c>
      <c r="E67" s="651" t="s">
        <v>638</v>
      </c>
      <c r="F67" s="652" t="s">
        <v>3390</v>
      </c>
      <c r="G67" s="651" t="s">
        <v>642</v>
      </c>
      <c r="H67" s="651" t="s">
        <v>856</v>
      </c>
      <c r="I67" s="651" t="s">
        <v>237</v>
      </c>
      <c r="J67" s="651" t="s">
        <v>857</v>
      </c>
      <c r="K67" s="651" t="s">
        <v>855</v>
      </c>
      <c r="L67" s="653">
        <v>24.037194261613507</v>
      </c>
      <c r="M67" s="653">
        <v>12</v>
      </c>
      <c r="N67" s="654">
        <v>288.44633113936209</v>
      </c>
    </row>
    <row r="68" spans="1:14" ht="14.4" customHeight="1" x14ac:dyDescent="0.3">
      <c r="A68" s="649" t="s">
        <v>595</v>
      </c>
      <c r="B68" s="650" t="s">
        <v>596</v>
      </c>
      <c r="C68" s="651" t="s">
        <v>600</v>
      </c>
      <c r="D68" s="652" t="s">
        <v>3379</v>
      </c>
      <c r="E68" s="651" t="s">
        <v>638</v>
      </c>
      <c r="F68" s="652" t="s">
        <v>3390</v>
      </c>
      <c r="G68" s="651" t="s">
        <v>642</v>
      </c>
      <c r="H68" s="651" t="s">
        <v>858</v>
      </c>
      <c r="I68" s="651" t="s">
        <v>859</v>
      </c>
      <c r="J68" s="651" t="s">
        <v>860</v>
      </c>
      <c r="K68" s="651" t="s">
        <v>861</v>
      </c>
      <c r="L68" s="653">
        <v>96.839999999999904</v>
      </c>
      <c r="M68" s="653">
        <v>1</v>
      </c>
      <c r="N68" s="654">
        <v>96.839999999999904</v>
      </c>
    </row>
    <row r="69" spans="1:14" ht="14.4" customHeight="1" x14ac:dyDescent="0.3">
      <c r="A69" s="649" t="s">
        <v>595</v>
      </c>
      <c r="B69" s="650" t="s">
        <v>596</v>
      </c>
      <c r="C69" s="651" t="s">
        <v>600</v>
      </c>
      <c r="D69" s="652" t="s">
        <v>3379</v>
      </c>
      <c r="E69" s="651" t="s">
        <v>638</v>
      </c>
      <c r="F69" s="652" t="s">
        <v>3390</v>
      </c>
      <c r="G69" s="651" t="s">
        <v>642</v>
      </c>
      <c r="H69" s="651" t="s">
        <v>862</v>
      </c>
      <c r="I69" s="651" t="s">
        <v>862</v>
      </c>
      <c r="J69" s="651" t="s">
        <v>863</v>
      </c>
      <c r="K69" s="651" t="s">
        <v>864</v>
      </c>
      <c r="L69" s="653">
        <v>84.87</v>
      </c>
      <c r="M69" s="653">
        <v>1</v>
      </c>
      <c r="N69" s="654">
        <v>84.87</v>
      </c>
    </row>
    <row r="70" spans="1:14" ht="14.4" customHeight="1" x14ac:dyDescent="0.3">
      <c r="A70" s="649" t="s">
        <v>595</v>
      </c>
      <c r="B70" s="650" t="s">
        <v>596</v>
      </c>
      <c r="C70" s="651" t="s">
        <v>600</v>
      </c>
      <c r="D70" s="652" t="s">
        <v>3379</v>
      </c>
      <c r="E70" s="651" t="s">
        <v>638</v>
      </c>
      <c r="F70" s="652" t="s">
        <v>3390</v>
      </c>
      <c r="G70" s="651" t="s">
        <v>642</v>
      </c>
      <c r="H70" s="651" t="s">
        <v>865</v>
      </c>
      <c r="I70" s="651" t="s">
        <v>866</v>
      </c>
      <c r="J70" s="651" t="s">
        <v>867</v>
      </c>
      <c r="K70" s="651" t="s">
        <v>868</v>
      </c>
      <c r="L70" s="653">
        <v>34.225081704603824</v>
      </c>
      <c r="M70" s="653">
        <v>2</v>
      </c>
      <c r="N70" s="654">
        <v>68.450163409207647</v>
      </c>
    </row>
    <row r="71" spans="1:14" ht="14.4" customHeight="1" x14ac:dyDescent="0.3">
      <c r="A71" s="649" t="s">
        <v>595</v>
      </c>
      <c r="B71" s="650" t="s">
        <v>596</v>
      </c>
      <c r="C71" s="651" t="s">
        <v>600</v>
      </c>
      <c r="D71" s="652" t="s">
        <v>3379</v>
      </c>
      <c r="E71" s="651" t="s">
        <v>638</v>
      </c>
      <c r="F71" s="652" t="s">
        <v>3390</v>
      </c>
      <c r="G71" s="651" t="s">
        <v>642</v>
      </c>
      <c r="H71" s="651" t="s">
        <v>869</v>
      </c>
      <c r="I71" s="651" t="s">
        <v>870</v>
      </c>
      <c r="J71" s="651" t="s">
        <v>871</v>
      </c>
      <c r="K71" s="651" t="s">
        <v>872</v>
      </c>
      <c r="L71" s="653">
        <v>93.770110631393962</v>
      </c>
      <c r="M71" s="653">
        <v>1</v>
      </c>
      <c r="N71" s="654">
        <v>93.770110631393962</v>
      </c>
    </row>
    <row r="72" spans="1:14" ht="14.4" customHeight="1" x14ac:dyDescent="0.3">
      <c r="A72" s="649" t="s">
        <v>595</v>
      </c>
      <c r="B72" s="650" t="s">
        <v>596</v>
      </c>
      <c r="C72" s="651" t="s">
        <v>600</v>
      </c>
      <c r="D72" s="652" t="s">
        <v>3379</v>
      </c>
      <c r="E72" s="651" t="s">
        <v>638</v>
      </c>
      <c r="F72" s="652" t="s">
        <v>3390</v>
      </c>
      <c r="G72" s="651" t="s">
        <v>642</v>
      </c>
      <c r="H72" s="651" t="s">
        <v>873</v>
      </c>
      <c r="I72" s="651" t="s">
        <v>874</v>
      </c>
      <c r="J72" s="651" t="s">
        <v>875</v>
      </c>
      <c r="K72" s="651" t="s">
        <v>876</v>
      </c>
      <c r="L72" s="653">
        <v>74.220009115122693</v>
      </c>
      <c r="M72" s="653">
        <v>4</v>
      </c>
      <c r="N72" s="654">
        <v>296.88003646049077</v>
      </c>
    </row>
    <row r="73" spans="1:14" ht="14.4" customHeight="1" x14ac:dyDescent="0.3">
      <c r="A73" s="649" t="s">
        <v>595</v>
      </c>
      <c r="B73" s="650" t="s">
        <v>596</v>
      </c>
      <c r="C73" s="651" t="s">
        <v>600</v>
      </c>
      <c r="D73" s="652" t="s">
        <v>3379</v>
      </c>
      <c r="E73" s="651" t="s">
        <v>638</v>
      </c>
      <c r="F73" s="652" t="s">
        <v>3390</v>
      </c>
      <c r="G73" s="651" t="s">
        <v>642</v>
      </c>
      <c r="H73" s="651" t="s">
        <v>877</v>
      </c>
      <c r="I73" s="651" t="s">
        <v>878</v>
      </c>
      <c r="J73" s="651" t="s">
        <v>879</v>
      </c>
      <c r="K73" s="651" t="s">
        <v>880</v>
      </c>
      <c r="L73" s="653">
        <v>70.744793046954427</v>
      </c>
      <c r="M73" s="653">
        <v>2</v>
      </c>
      <c r="N73" s="654">
        <v>141.48958609390885</v>
      </c>
    </row>
    <row r="74" spans="1:14" ht="14.4" customHeight="1" x14ac:dyDescent="0.3">
      <c r="A74" s="649" t="s">
        <v>595</v>
      </c>
      <c r="B74" s="650" t="s">
        <v>596</v>
      </c>
      <c r="C74" s="651" t="s">
        <v>600</v>
      </c>
      <c r="D74" s="652" t="s">
        <v>3379</v>
      </c>
      <c r="E74" s="651" t="s">
        <v>638</v>
      </c>
      <c r="F74" s="652" t="s">
        <v>3390</v>
      </c>
      <c r="G74" s="651" t="s">
        <v>642</v>
      </c>
      <c r="H74" s="651" t="s">
        <v>881</v>
      </c>
      <c r="I74" s="651" t="s">
        <v>799</v>
      </c>
      <c r="J74" s="651" t="s">
        <v>882</v>
      </c>
      <c r="K74" s="651"/>
      <c r="L74" s="653">
        <v>295.92789898625642</v>
      </c>
      <c r="M74" s="653">
        <v>4</v>
      </c>
      <c r="N74" s="654">
        <v>1183.7115959450257</v>
      </c>
    </row>
    <row r="75" spans="1:14" ht="14.4" customHeight="1" x14ac:dyDescent="0.3">
      <c r="A75" s="649" t="s">
        <v>595</v>
      </c>
      <c r="B75" s="650" t="s">
        <v>596</v>
      </c>
      <c r="C75" s="651" t="s">
        <v>600</v>
      </c>
      <c r="D75" s="652" t="s">
        <v>3379</v>
      </c>
      <c r="E75" s="651" t="s">
        <v>638</v>
      </c>
      <c r="F75" s="652" t="s">
        <v>3390</v>
      </c>
      <c r="G75" s="651" t="s">
        <v>642</v>
      </c>
      <c r="H75" s="651" t="s">
        <v>883</v>
      </c>
      <c r="I75" s="651" t="s">
        <v>237</v>
      </c>
      <c r="J75" s="651" t="s">
        <v>884</v>
      </c>
      <c r="K75" s="651"/>
      <c r="L75" s="653">
        <v>291.10178342538586</v>
      </c>
      <c r="M75" s="653">
        <v>1</v>
      </c>
      <c r="N75" s="654">
        <v>291.10178342538586</v>
      </c>
    </row>
    <row r="76" spans="1:14" ht="14.4" customHeight="1" x14ac:dyDescent="0.3">
      <c r="A76" s="649" t="s">
        <v>595</v>
      </c>
      <c r="B76" s="650" t="s">
        <v>596</v>
      </c>
      <c r="C76" s="651" t="s">
        <v>600</v>
      </c>
      <c r="D76" s="652" t="s">
        <v>3379</v>
      </c>
      <c r="E76" s="651" t="s">
        <v>638</v>
      </c>
      <c r="F76" s="652" t="s">
        <v>3390</v>
      </c>
      <c r="G76" s="651" t="s">
        <v>642</v>
      </c>
      <c r="H76" s="651" t="s">
        <v>885</v>
      </c>
      <c r="I76" s="651" t="s">
        <v>886</v>
      </c>
      <c r="J76" s="651" t="s">
        <v>887</v>
      </c>
      <c r="K76" s="651"/>
      <c r="L76" s="653">
        <v>2.6218909760332609</v>
      </c>
      <c r="M76" s="653">
        <v>1</v>
      </c>
      <c r="N76" s="654">
        <v>2.6218909760332609</v>
      </c>
    </row>
    <row r="77" spans="1:14" ht="14.4" customHeight="1" x14ac:dyDescent="0.3">
      <c r="A77" s="649" t="s">
        <v>595</v>
      </c>
      <c r="B77" s="650" t="s">
        <v>596</v>
      </c>
      <c r="C77" s="651" t="s">
        <v>600</v>
      </c>
      <c r="D77" s="652" t="s">
        <v>3379</v>
      </c>
      <c r="E77" s="651" t="s">
        <v>638</v>
      </c>
      <c r="F77" s="652" t="s">
        <v>3390</v>
      </c>
      <c r="G77" s="651" t="s">
        <v>642</v>
      </c>
      <c r="H77" s="651" t="s">
        <v>888</v>
      </c>
      <c r="I77" s="651" t="s">
        <v>889</v>
      </c>
      <c r="J77" s="651" t="s">
        <v>890</v>
      </c>
      <c r="K77" s="651" t="s">
        <v>891</v>
      </c>
      <c r="L77" s="653">
        <v>101.89021988754885</v>
      </c>
      <c r="M77" s="653">
        <v>2</v>
      </c>
      <c r="N77" s="654">
        <v>203.7804397750977</v>
      </c>
    </row>
    <row r="78" spans="1:14" ht="14.4" customHeight="1" x14ac:dyDescent="0.3">
      <c r="A78" s="649" t="s">
        <v>595</v>
      </c>
      <c r="B78" s="650" t="s">
        <v>596</v>
      </c>
      <c r="C78" s="651" t="s">
        <v>600</v>
      </c>
      <c r="D78" s="652" t="s">
        <v>3379</v>
      </c>
      <c r="E78" s="651" t="s">
        <v>638</v>
      </c>
      <c r="F78" s="652" t="s">
        <v>3390</v>
      </c>
      <c r="G78" s="651" t="s">
        <v>642</v>
      </c>
      <c r="H78" s="651" t="s">
        <v>892</v>
      </c>
      <c r="I78" s="651" t="s">
        <v>893</v>
      </c>
      <c r="J78" s="651" t="s">
        <v>894</v>
      </c>
      <c r="K78" s="651" t="s">
        <v>895</v>
      </c>
      <c r="L78" s="653">
        <v>334.40799999999996</v>
      </c>
      <c r="M78" s="653">
        <v>1</v>
      </c>
      <c r="N78" s="654">
        <v>334.40799999999996</v>
      </c>
    </row>
    <row r="79" spans="1:14" ht="14.4" customHeight="1" x14ac:dyDescent="0.3">
      <c r="A79" s="649" t="s">
        <v>595</v>
      </c>
      <c r="B79" s="650" t="s">
        <v>596</v>
      </c>
      <c r="C79" s="651" t="s">
        <v>600</v>
      </c>
      <c r="D79" s="652" t="s">
        <v>3379</v>
      </c>
      <c r="E79" s="651" t="s">
        <v>638</v>
      </c>
      <c r="F79" s="652" t="s">
        <v>3390</v>
      </c>
      <c r="G79" s="651" t="s">
        <v>642</v>
      </c>
      <c r="H79" s="651" t="s">
        <v>896</v>
      </c>
      <c r="I79" s="651" t="s">
        <v>897</v>
      </c>
      <c r="J79" s="651" t="s">
        <v>898</v>
      </c>
      <c r="K79" s="651" t="s">
        <v>899</v>
      </c>
      <c r="L79" s="653">
        <v>20.11</v>
      </c>
      <c r="M79" s="653">
        <v>20</v>
      </c>
      <c r="N79" s="654">
        <v>402.2</v>
      </c>
    </row>
    <row r="80" spans="1:14" ht="14.4" customHeight="1" x14ac:dyDescent="0.3">
      <c r="A80" s="649" t="s">
        <v>595</v>
      </c>
      <c r="B80" s="650" t="s">
        <v>596</v>
      </c>
      <c r="C80" s="651" t="s">
        <v>600</v>
      </c>
      <c r="D80" s="652" t="s">
        <v>3379</v>
      </c>
      <c r="E80" s="651" t="s">
        <v>638</v>
      </c>
      <c r="F80" s="652" t="s">
        <v>3390</v>
      </c>
      <c r="G80" s="651" t="s">
        <v>642</v>
      </c>
      <c r="H80" s="651" t="s">
        <v>900</v>
      </c>
      <c r="I80" s="651" t="s">
        <v>237</v>
      </c>
      <c r="J80" s="651" t="s">
        <v>901</v>
      </c>
      <c r="K80" s="651"/>
      <c r="L80" s="653">
        <v>96.959000271996644</v>
      </c>
      <c r="M80" s="653">
        <v>1</v>
      </c>
      <c r="N80" s="654">
        <v>96.959000271996644</v>
      </c>
    </row>
    <row r="81" spans="1:14" ht="14.4" customHeight="1" x14ac:dyDescent="0.3">
      <c r="A81" s="649" t="s">
        <v>595</v>
      </c>
      <c r="B81" s="650" t="s">
        <v>596</v>
      </c>
      <c r="C81" s="651" t="s">
        <v>600</v>
      </c>
      <c r="D81" s="652" t="s">
        <v>3379</v>
      </c>
      <c r="E81" s="651" t="s">
        <v>638</v>
      </c>
      <c r="F81" s="652" t="s">
        <v>3390</v>
      </c>
      <c r="G81" s="651" t="s">
        <v>642</v>
      </c>
      <c r="H81" s="651" t="s">
        <v>902</v>
      </c>
      <c r="I81" s="651" t="s">
        <v>237</v>
      </c>
      <c r="J81" s="651" t="s">
        <v>903</v>
      </c>
      <c r="K81" s="651"/>
      <c r="L81" s="653">
        <v>145.10319999999999</v>
      </c>
      <c r="M81" s="653">
        <v>1</v>
      </c>
      <c r="N81" s="654">
        <v>145.10319999999999</v>
      </c>
    </row>
    <row r="82" spans="1:14" ht="14.4" customHeight="1" x14ac:dyDescent="0.3">
      <c r="A82" s="649" t="s">
        <v>595</v>
      </c>
      <c r="B82" s="650" t="s">
        <v>596</v>
      </c>
      <c r="C82" s="651" t="s">
        <v>600</v>
      </c>
      <c r="D82" s="652" t="s">
        <v>3379</v>
      </c>
      <c r="E82" s="651" t="s">
        <v>638</v>
      </c>
      <c r="F82" s="652" t="s">
        <v>3390</v>
      </c>
      <c r="G82" s="651" t="s">
        <v>642</v>
      </c>
      <c r="H82" s="651" t="s">
        <v>904</v>
      </c>
      <c r="I82" s="651" t="s">
        <v>904</v>
      </c>
      <c r="J82" s="651" t="s">
        <v>905</v>
      </c>
      <c r="K82" s="651" t="s">
        <v>906</v>
      </c>
      <c r="L82" s="653">
        <v>775.45999999999992</v>
      </c>
      <c r="M82" s="653">
        <v>3</v>
      </c>
      <c r="N82" s="654">
        <v>2326.3799999999997</v>
      </c>
    </row>
    <row r="83" spans="1:14" ht="14.4" customHeight="1" x14ac:dyDescent="0.3">
      <c r="A83" s="649" t="s">
        <v>595</v>
      </c>
      <c r="B83" s="650" t="s">
        <v>596</v>
      </c>
      <c r="C83" s="651" t="s">
        <v>600</v>
      </c>
      <c r="D83" s="652" t="s">
        <v>3379</v>
      </c>
      <c r="E83" s="651" t="s">
        <v>638</v>
      </c>
      <c r="F83" s="652" t="s">
        <v>3390</v>
      </c>
      <c r="G83" s="651" t="s">
        <v>642</v>
      </c>
      <c r="H83" s="651" t="s">
        <v>907</v>
      </c>
      <c r="I83" s="651" t="s">
        <v>908</v>
      </c>
      <c r="J83" s="651" t="s">
        <v>909</v>
      </c>
      <c r="K83" s="651" t="s">
        <v>910</v>
      </c>
      <c r="L83" s="653">
        <v>91.565999999999988</v>
      </c>
      <c r="M83" s="653">
        <v>5</v>
      </c>
      <c r="N83" s="654">
        <v>457.82999999999993</v>
      </c>
    </row>
    <row r="84" spans="1:14" ht="14.4" customHeight="1" x14ac:dyDescent="0.3">
      <c r="A84" s="649" t="s">
        <v>595</v>
      </c>
      <c r="B84" s="650" t="s">
        <v>596</v>
      </c>
      <c r="C84" s="651" t="s">
        <v>600</v>
      </c>
      <c r="D84" s="652" t="s">
        <v>3379</v>
      </c>
      <c r="E84" s="651" t="s">
        <v>638</v>
      </c>
      <c r="F84" s="652" t="s">
        <v>3390</v>
      </c>
      <c r="G84" s="651" t="s">
        <v>642</v>
      </c>
      <c r="H84" s="651" t="s">
        <v>911</v>
      </c>
      <c r="I84" s="651" t="s">
        <v>912</v>
      </c>
      <c r="J84" s="651" t="s">
        <v>913</v>
      </c>
      <c r="K84" s="651" t="s">
        <v>914</v>
      </c>
      <c r="L84" s="653">
        <v>50.993704127151332</v>
      </c>
      <c r="M84" s="653">
        <v>32</v>
      </c>
      <c r="N84" s="654">
        <v>1631.7985320688426</v>
      </c>
    </row>
    <row r="85" spans="1:14" ht="14.4" customHeight="1" x14ac:dyDescent="0.3">
      <c r="A85" s="649" t="s">
        <v>595</v>
      </c>
      <c r="B85" s="650" t="s">
        <v>596</v>
      </c>
      <c r="C85" s="651" t="s">
        <v>600</v>
      </c>
      <c r="D85" s="652" t="s">
        <v>3379</v>
      </c>
      <c r="E85" s="651" t="s">
        <v>638</v>
      </c>
      <c r="F85" s="652" t="s">
        <v>3390</v>
      </c>
      <c r="G85" s="651" t="s">
        <v>642</v>
      </c>
      <c r="H85" s="651" t="s">
        <v>915</v>
      </c>
      <c r="I85" s="651" t="s">
        <v>916</v>
      </c>
      <c r="J85" s="651" t="s">
        <v>917</v>
      </c>
      <c r="K85" s="651"/>
      <c r="L85" s="653">
        <v>177.15789814863442</v>
      </c>
      <c r="M85" s="653">
        <v>1</v>
      </c>
      <c r="N85" s="654">
        <v>177.15789814863442</v>
      </c>
    </row>
    <row r="86" spans="1:14" ht="14.4" customHeight="1" x14ac:dyDescent="0.3">
      <c r="A86" s="649" t="s">
        <v>595</v>
      </c>
      <c r="B86" s="650" t="s">
        <v>596</v>
      </c>
      <c r="C86" s="651" t="s">
        <v>600</v>
      </c>
      <c r="D86" s="652" t="s">
        <v>3379</v>
      </c>
      <c r="E86" s="651" t="s">
        <v>638</v>
      </c>
      <c r="F86" s="652" t="s">
        <v>3390</v>
      </c>
      <c r="G86" s="651" t="s">
        <v>642</v>
      </c>
      <c r="H86" s="651" t="s">
        <v>918</v>
      </c>
      <c r="I86" s="651" t="s">
        <v>919</v>
      </c>
      <c r="J86" s="651" t="s">
        <v>920</v>
      </c>
      <c r="K86" s="651" t="s">
        <v>921</v>
      </c>
      <c r="L86" s="653">
        <v>19.361172644766281</v>
      </c>
      <c r="M86" s="653">
        <v>17</v>
      </c>
      <c r="N86" s="654">
        <v>329.13993496102677</v>
      </c>
    </row>
    <row r="87" spans="1:14" ht="14.4" customHeight="1" x14ac:dyDescent="0.3">
      <c r="A87" s="649" t="s">
        <v>595</v>
      </c>
      <c r="B87" s="650" t="s">
        <v>596</v>
      </c>
      <c r="C87" s="651" t="s">
        <v>600</v>
      </c>
      <c r="D87" s="652" t="s">
        <v>3379</v>
      </c>
      <c r="E87" s="651" t="s">
        <v>638</v>
      </c>
      <c r="F87" s="652" t="s">
        <v>3390</v>
      </c>
      <c r="G87" s="651" t="s">
        <v>642</v>
      </c>
      <c r="H87" s="651" t="s">
        <v>922</v>
      </c>
      <c r="I87" s="651" t="s">
        <v>237</v>
      </c>
      <c r="J87" s="651" t="s">
        <v>923</v>
      </c>
      <c r="K87" s="651"/>
      <c r="L87" s="653">
        <v>86.218886650294777</v>
      </c>
      <c r="M87" s="653">
        <v>1</v>
      </c>
      <c r="N87" s="654">
        <v>86.218886650294777</v>
      </c>
    </row>
    <row r="88" spans="1:14" ht="14.4" customHeight="1" x14ac:dyDescent="0.3">
      <c r="A88" s="649" t="s">
        <v>595</v>
      </c>
      <c r="B88" s="650" t="s">
        <v>596</v>
      </c>
      <c r="C88" s="651" t="s">
        <v>600</v>
      </c>
      <c r="D88" s="652" t="s">
        <v>3379</v>
      </c>
      <c r="E88" s="651" t="s">
        <v>638</v>
      </c>
      <c r="F88" s="652" t="s">
        <v>3390</v>
      </c>
      <c r="G88" s="651" t="s">
        <v>642</v>
      </c>
      <c r="H88" s="651" t="s">
        <v>924</v>
      </c>
      <c r="I88" s="651" t="s">
        <v>925</v>
      </c>
      <c r="J88" s="651" t="s">
        <v>913</v>
      </c>
      <c r="K88" s="651" t="s">
        <v>926</v>
      </c>
      <c r="L88" s="653">
        <v>51.015548800177413</v>
      </c>
      <c r="M88" s="653">
        <v>25</v>
      </c>
      <c r="N88" s="654">
        <v>1275.3887200044353</v>
      </c>
    </row>
    <row r="89" spans="1:14" ht="14.4" customHeight="1" x14ac:dyDescent="0.3">
      <c r="A89" s="649" t="s">
        <v>595</v>
      </c>
      <c r="B89" s="650" t="s">
        <v>596</v>
      </c>
      <c r="C89" s="651" t="s">
        <v>600</v>
      </c>
      <c r="D89" s="652" t="s">
        <v>3379</v>
      </c>
      <c r="E89" s="651" t="s">
        <v>638</v>
      </c>
      <c r="F89" s="652" t="s">
        <v>3390</v>
      </c>
      <c r="G89" s="651" t="s">
        <v>642</v>
      </c>
      <c r="H89" s="651" t="s">
        <v>927</v>
      </c>
      <c r="I89" s="651" t="s">
        <v>928</v>
      </c>
      <c r="J89" s="651" t="s">
        <v>929</v>
      </c>
      <c r="K89" s="651" t="s">
        <v>930</v>
      </c>
      <c r="L89" s="653">
        <v>101.8078571428571</v>
      </c>
      <c r="M89" s="653">
        <v>14</v>
      </c>
      <c r="N89" s="654">
        <v>1425.3099999999995</v>
      </c>
    </row>
    <row r="90" spans="1:14" ht="14.4" customHeight="1" x14ac:dyDescent="0.3">
      <c r="A90" s="649" t="s">
        <v>595</v>
      </c>
      <c r="B90" s="650" t="s">
        <v>596</v>
      </c>
      <c r="C90" s="651" t="s">
        <v>600</v>
      </c>
      <c r="D90" s="652" t="s">
        <v>3379</v>
      </c>
      <c r="E90" s="651" t="s">
        <v>638</v>
      </c>
      <c r="F90" s="652" t="s">
        <v>3390</v>
      </c>
      <c r="G90" s="651" t="s">
        <v>642</v>
      </c>
      <c r="H90" s="651" t="s">
        <v>931</v>
      </c>
      <c r="I90" s="651" t="s">
        <v>932</v>
      </c>
      <c r="J90" s="651" t="s">
        <v>933</v>
      </c>
      <c r="K90" s="651" t="s">
        <v>934</v>
      </c>
      <c r="L90" s="653">
        <v>112.4199278370203</v>
      </c>
      <c r="M90" s="653">
        <v>1</v>
      </c>
      <c r="N90" s="654">
        <v>112.4199278370203</v>
      </c>
    </row>
    <row r="91" spans="1:14" ht="14.4" customHeight="1" x14ac:dyDescent="0.3">
      <c r="A91" s="649" t="s">
        <v>595</v>
      </c>
      <c r="B91" s="650" t="s">
        <v>596</v>
      </c>
      <c r="C91" s="651" t="s">
        <v>600</v>
      </c>
      <c r="D91" s="652" t="s">
        <v>3379</v>
      </c>
      <c r="E91" s="651" t="s">
        <v>638</v>
      </c>
      <c r="F91" s="652" t="s">
        <v>3390</v>
      </c>
      <c r="G91" s="651" t="s">
        <v>642</v>
      </c>
      <c r="H91" s="651" t="s">
        <v>935</v>
      </c>
      <c r="I91" s="651" t="s">
        <v>936</v>
      </c>
      <c r="J91" s="651" t="s">
        <v>937</v>
      </c>
      <c r="K91" s="651" t="s">
        <v>938</v>
      </c>
      <c r="L91" s="653">
        <v>171.27866666666668</v>
      </c>
      <c r="M91" s="653">
        <v>3</v>
      </c>
      <c r="N91" s="654">
        <v>513.83600000000001</v>
      </c>
    </row>
    <row r="92" spans="1:14" ht="14.4" customHeight="1" x14ac:dyDescent="0.3">
      <c r="A92" s="649" t="s">
        <v>595</v>
      </c>
      <c r="B92" s="650" t="s">
        <v>596</v>
      </c>
      <c r="C92" s="651" t="s">
        <v>600</v>
      </c>
      <c r="D92" s="652" t="s">
        <v>3379</v>
      </c>
      <c r="E92" s="651" t="s">
        <v>638</v>
      </c>
      <c r="F92" s="652" t="s">
        <v>3390</v>
      </c>
      <c r="G92" s="651" t="s">
        <v>642</v>
      </c>
      <c r="H92" s="651" t="s">
        <v>939</v>
      </c>
      <c r="I92" s="651" t="s">
        <v>940</v>
      </c>
      <c r="J92" s="651" t="s">
        <v>941</v>
      </c>
      <c r="K92" s="651" t="s">
        <v>942</v>
      </c>
      <c r="L92" s="653">
        <v>30.999999999999989</v>
      </c>
      <c r="M92" s="653">
        <v>1</v>
      </c>
      <c r="N92" s="654">
        <v>30.999999999999989</v>
      </c>
    </row>
    <row r="93" spans="1:14" ht="14.4" customHeight="1" x14ac:dyDescent="0.3">
      <c r="A93" s="649" t="s">
        <v>595</v>
      </c>
      <c r="B93" s="650" t="s">
        <v>596</v>
      </c>
      <c r="C93" s="651" t="s">
        <v>600</v>
      </c>
      <c r="D93" s="652" t="s">
        <v>3379</v>
      </c>
      <c r="E93" s="651" t="s">
        <v>638</v>
      </c>
      <c r="F93" s="652" t="s">
        <v>3390</v>
      </c>
      <c r="G93" s="651" t="s">
        <v>642</v>
      </c>
      <c r="H93" s="651" t="s">
        <v>943</v>
      </c>
      <c r="I93" s="651" t="s">
        <v>944</v>
      </c>
      <c r="J93" s="651" t="s">
        <v>945</v>
      </c>
      <c r="K93" s="651" t="s">
        <v>946</v>
      </c>
      <c r="L93" s="653">
        <v>39.799985639293482</v>
      </c>
      <c r="M93" s="653">
        <v>6</v>
      </c>
      <c r="N93" s="654">
        <v>238.79991383576089</v>
      </c>
    </row>
    <row r="94" spans="1:14" ht="14.4" customHeight="1" x14ac:dyDescent="0.3">
      <c r="A94" s="649" t="s">
        <v>595</v>
      </c>
      <c r="B94" s="650" t="s">
        <v>596</v>
      </c>
      <c r="C94" s="651" t="s">
        <v>600</v>
      </c>
      <c r="D94" s="652" t="s">
        <v>3379</v>
      </c>
      <c r="E94" s="651" t="s">
        <v>638</v>
      </c>
      <c r="F94" s="652" t="s">
        <v>3390</v>
      </c>
      <c r="G94" s="651" t="s">
        <v>642</v>
      </c>
      <c r="H94" s="651" t="s">
        <v>947</v>
      </c>
      <c r="I94" s="651" t="s">
        <v>948</v>
      </c>
      <c r="J94" s="651" t="s">
        <v>949</v>
      </c>
      <c r="K94" s="651" t="s">
        <v>950</v>
      </c>
      <c r="L94" s="653">
        <v>57.830000000000027</v>
      </c>
      <c r="M94" s="653">
        <v>2</v>
      </c>
      <c r="N94" s="654">
        <v>115.66000000000005</v>
      </c>
    </row>
    <row r="95" spans="1:14" ht="14.4" customHeight="1" x14ac:dyDescent="0.3">
      <c r="A95" s="649" t="s">
        <v>595</v>
      </c>
      <c r="B95" s="650" t="s">
        <v>596</v>
      </c>
      <c r="C95" s="651" t="s">
        <v>600</v>
      </c>
      <c r="D95" s="652" t="s">
        <v>3379</v>
      </c>
      <c r="E95" s="651" t="s">
        <v>638</v>
      </c>
      <c r="F95" s="652" t="s">
        <v>3390</v>
      </c>
      <c r="G95" s="651" t="s">
        <v>642</v>
      </c>
      <c r="H95" s="651" t="s">
        <v>951</v>
      </c>
      <c r="I95" s="651" t="s">
        <v>952</v>
      </c>
      <c r="J95" s="651" t="s">
        <v>953</v>
      </c>
      <c r="K95" s="651" t="s">
        <v>954</v>
      </c>
      <c r="L95" s="653">
        <v>84.436568253988895</v>
      </c>
      <c r="M95" s="653">
        <v>21</v>
      </c>
      <c r="N95" s="654">
        <v>1773.1679333337668</v>
      </c>
    </row>
    <row r="96" spans="1:14" ht="14.4" customHeight="1" x14ac:dyDescent="0.3">
      <c r="A96" s="649" t="s">
        <v>595</v>
      </c>
      <c r="B96" s="650" t="s">
        <v>596</v>
      </c>
      <c r="C96" s="651" t="s">
        <v>600</v>
      </c>
      <c r="D96" s="652" t="s">
        <v>3379</v>
      </c>
      <c r="E96" s="651" t="s">
        <v>638</v>
      </c>
      <c r="F96" s="652" t="s">
        <v>3390</v>
      </c>
      <c r="G96" s="651" t="s">
        <v>642</v>
      </c>
      <c r="H96" s="651" t="s">
        <v>955</v>
      </c>
      <c r="I96" s="651" t="s">
        <v>956</v>
      </c>
      <c r="J96" s="651" t="s">
        <v>957</v>
      </c>
      <c r="K96" s="651" t="s">
        <v>958</v>
      </c>
      <c r="L96" s="653">
        <v>109.99</v>
      </c>
      <c r="M96" s="653">
        <v>1</v>
      </c>
      <c r="N96" s="654">
        <v>109.99</v>
      </c>
    </row>
    <row r="97" spans="1:14" ht="14.4" customHeight="1" x14ac:dyDescent="0.3">
      <c r="A97" s="649" t="s">
        <v>595</v>
      </c>
      <c r="B97" s="650" t="s">
        <v>596</v>
      </c>
      <c r="C97" s="651" t="s">
        <v>600</v>
      </c>
      <c r="D97" s="652" t="s">
        <v>3379</v>
      </c>
      <c r="E97" s="651" t="s">
        <v>638</v>
      </c>
      <c r="F97" s="652" t="s">
        <v>3390</v>
      </c>
      <c r="G97" s="651" t="s">
        <v>642</v>
      </c>
      <c r="H97" s="651" t="s">
        <v>959</v>
      </c>
      <c r="I97" s="651" t="s">
        <v>960</v>
      </c>
      <c r="J97" s="651" t="s">
        <v>961</v>
      </c>
      <c r="K97" s="651" t="s">
        <v>962</v>
      </c>
      <c r="L97" s="653">
        <v>34.41993211686961</v>
      </c>
      <c r="M97" s="653">
        <v>960</v>
      </c>
      <c r="N97" s="654">
        <v>33043.134832194824</v>
      </c>
    </row>
    <row r="98" spans="1:14" ht="14.4" customHeight="1" x14ac:dyDescent="0.3">
      <c r="A98" s="649" t="s">
        <v>595</v>
      </c>
      <c r="B98" s="650" t="s">
        <v>596</v>
      </c>
      <c r="C98" s="651" t="s">
        <v>600</v>
      </c>
      <c r="D98" s="652" t="s">
        <v>3379</v>
      </c>
      <c r="E98" s="651" t="s">
        <v>638</v>
      </c>
      <c r="F98" s="652" t="s">
        <v>3390</v>
      </c>
      <c r="G98" s="651" t="s">
        <v>642</v>
      </c>
      <c r="H98" s="651" t="s">
        <v>963</v>
      </c>
      <c r="I98" s="651" t="s">
        <v>964</v>
      </c>
      <c r="J98" s="651" t="s">
        <v>965</v>
      </c>
      <c r="K98" s="651" t="s">
        <v>817</v>
      </c>
      <c r="L98" s="653">
        <v>12.51</v>
      </c>
      <c r="M98" s="653">
        <v>16</v>
      </c>
      <c r="N98" s="654">
        <v>200.16</v>
      </c>
    </row>
    <row r="99" spans="1:14" ht="14.4" customHeight="1" x14ac:dyDescent="0.3">
      <c r="A99" s="649" t="s">
        <v>595</v>
      </c>
      <c r="B99" s="650" t="s">
        <v>596</v>
      </c>
      <c r="C99" s="651" t="s">
        <v>600</v>
      </c>
      <c r="D99" s="652" t="s">
        <v>3379</v>
      </c>
      <c r="E99" s="651" t="s">
        <v>638</v>
      </c>
      <c r="F99" s="652" t="s">
        <v>3390</v>
      </c>
      <c r="G99" s="651" t="s">
        <v>642</v>
      </c>
      <c r="H99" s="651" t="s">
        <v>966</v>
      </c>
      <c r="I99" s="651" t="s">
        <v>967</v>
      </c>
      <c r="J99" s="651" t="s">
        <v>968</v>
      </c>
      <c r="K99" s="651" t="s">
        <v>969</v>
      </c>
      <c r="L99" s="653">
        <v>37.47999999999999</v>
      </c>
      <c r="M99" s="653">
        <v>1</v>
      </c>
      <c r="N99" s="654">
        <v>37.47999999999999</v>
      </c>
    </row>
    <row r="100" spans="1:14" ht="14.4" customHeight="1" x14ac:dyDescent="0.3">
      <c r="A100" s="649" t="s">
        <v>595</v>
      </c>
      <c r="B100" s="650" t="s">
        <v>596</v>
      </c>
      <c r="C100" s="651" t="s">
        <v>600</v>
      </c>
      <c r="D100" s="652" t="s">
        <v>3379</v>
      </c>
      <c r="E100" s="651" t="s">
        <v>638</v>
      </c>
      <c r="F100" s="652" t="s">
        <v>3390</v>
      </c>
      <c r="G100" s="651" t="s">
        <v>642</v>
      </c>
      <c r="H100" s="651" t="s">
        <v>970</v>
      </c>
      <c r="I100" s="651" t="s">
        <v>971</v>
      </c>
      <c r="J100" s="651" t="s">
        <v>972</v>
      </c>
      <c r="K100" s="651" t="s">
        <v>899</v>
      </c>
      <c r="L100" s="653">
        <v>29.659463846193944</v>
      </c>
      <c r="M100" s="653">
        <v>524</v>
      </c>
      <c r="N100" s="654">
        <v>15541.559055405627</v>
      </c>
    </row>
    <row r="101" spans="1:14" ht="14.4" customHeight="1" x14ac:dyDescent="0.3">
      <c r="A101" s="649" t="s">
        <v>595</v>
      </c>
      <c r="B101" s="650" t="s">
        <v>596</v>
      </c>
      <c r="C101" s="651" t="s">
        <v>600</v>
      </c>
      <c r="D101" s="652" t="s">
        <v>3379</v>
      </c>
      <c r="E101" s="651" t="s">
        <v>638</v>
      </c>
      <c r="F101" s="652" t="s">
        <v>3390</v>
      </c>
      <c r="G101" s="651" t="s">
        <v>642</v>
      </c>
      <c r="H101" s="651" t="s">
        <v>973</v>
      </c>
      <c r="I101" s="651" t="s">
        <v>237</v>
      </c>
      <c r="J101" s="651" t="s">
        <v>974</v>
      </c>
      <c r="K101" s="651"/>
      <c r="L101" s="653">
        <v>56.33</v>
      </c>
      <c r="M101" s="653">
        <v>1</v>
      </c>
      <c r="N101" s="654">
        <v>56.33</v>
      </c>
    </row>
    <row r="102" spans="1:14" ht="14.4" customHeight="1" x14ac:dyDescent="0.3">
      <c r="A102" s="649" t="s">
        <v>595</v>
      </c>
      <c r="B102" s="650" t="s">
        <v>596</v>
      </c>
      <c r="C102" s="651" t="s">
        <v>600</v>
      </c>
      <c r="D102" s="652" t="s">
        <v>3379</v>
      </c>
      <c r="E102" s="651" t="s">
        <v>638</v>
      </c>
      <c r="F102" s="652" t="s">
        <v>3390</v>
      </c>
      <c r="G102" s="651" t="s">
        <v>642</v>
      </c>
      <c r="H102" s="651" t="s">
        <v>975</v>
      </c>
      <c r="I102" s="651" t="s">
        <v>237</v>
      </c>
      <c r="J102" s="651" t="s">
        <v>976</v>
      </c>
      <c r="K102" s="651"/>
      <c r="L102" s="653">
        <v>62.524565188920434</v>
      </c>
      <c r="M102" s="653">
        <v>13</v>
      </c>
      <c r="N102" s="654">
        <v>812.81934745596561</v>
      </c>
    </row>
    <row r="103" spans="1:14" ht="14.4" customHeight="1" x14ac:dyDescent="0.3">
      <c r="A103" s="649" t="s">
        <v>595</v>
      </c>
      <c r="B103" s="650" t="s">
        <v>596</v>
      </c>
      <c r="C103" s="651" t="s">
        <v>600</v>
      </c>
      <c r="D103" s="652" t="s">
        <v>3379</v>
      </c>
      <c r="E103" s="651" t="s">
        <v>638</v>
      </c>
      <c r="F103" s="652" t="s">
        <v>3390</v>
      </c>
      <c r="G103" s="651" t="s">
        <v>642</v>
      </c>
      <c r="H103" s="651" t="s">
        <v>977</v>
      </c>
      <c r="I103" s="651" t="s">
        <v>237</v>
      </c>
      <c r="J103" s="651" t="s">
        <v>978</v>
      </c>
      <c r="K103" s="651"/>
      <c r="L103" s="653">
        <v>83.769739402838354</v>
      </c>
      <c r="M103" s="653">
        <v>2</v>
      </c>
      <c r="N103" s="654">
        <v>167.53947880567671</v>
      </c>
    </row>
    <row r="104" spans="1:14" ht="14.4" customHeight="1" x14ac:dyDescent="0.3">
      <c r="A104" s="649" t="s">
        <v>595</v>
      </c>
      <c r="B104" s="650" t="s">
        <v>596</v>
      </c>
      <c r="C104" s="651" t="s">
        <v>600</v>
      </c>
      <c r="D104" s="652" t="s">
        <v>3379</v>
      </c>
      <c r="E104" s="651" t="s">
        <v>638</v>
      </c>
      <c r="F104" s="652" t="s">
        <v>3390</v>
      </c>
      <c r="G104" s="651" t="s">
        <v>642</v>
      </c>
      <c r="H104" s="651" t="s">
        <v>979</v>
      </c>
      <c r="I104" s="651" t="s">
        <v>980</v>
      </c>
      <c r="J104" s="651" t="s">
        <v>981</v>
      </c>
      <c r="K104" s="651" t="s">
        <v>982</v>
      </c>
      <c r="L104" s="653">
        <v>76.224999999999994</v>
      </c>
      <c r="M104" s="653">
        <v>10</v>
      </c>
      <c r="N104" s="654">
        <v>762.24999999999989</v>
      </c>
    </row>
    <row r="105" spans="1:14" ht="14.4" customHeight="1" x14ac:dyDescent="0.3">
      <c r="A105" s="649" t="s">
        <v>595</v>
      </c>
      <c r="B105" s="650" t="s">
        <v>596</v>
      </c>
      <c r="C105" s="651" t="s">
        <v>600</v>
      </c>
      <c r="D105" s="652" t="s">
        <v>3379</v>
      </c>
      <c r="E105" s="651" t="s">
        <v>638</v>
      </c>
      <c r="F105" s="652" t="s">
        <v>3390</v>
      </c>
      <c r="G105" s="651" t="s">
        <v>642</v>
      </c>
      <c r="H105" s="651" t="s">
        <v>983</v>
      </c>
      <c r="I105" s="651" t="s">
        <v>237</v>
      </c>
      <c r="J105" s="651" t="s">
        <v>984</v>
      </c>
      <c r="K105" s="651"/>
      <c r="L105" s="653">
        <v>512.53282211738315</v>
      </c>
      <c r="M105" s="653">
        <v>3</v>
      </c>
      <c r="N105" s="654">
        <v>1537.5984663521494</v>
      </c>
    </row>
    <row r="106" spans="1:14" ht="14.4" customHeight="1" x14ac:dyDescent="0.3">
      <c r="A106" s="649" t="s">
        <v>595</v>
      </c>
      <c r="B106" s="650" t="s">
        <v>596</v>
      </c>
      <c r="C106" s="651" t="s">
        <v>600</v>
      </c>
      <c r="D106" s="652" t="s">
        <v>3379</v>
      </c>
      <c r="E106" s="651" t="s">
        <v>638</v>
      </c>
      <c r="F106" s="652" t="s">
        <v>3390</v>
      </c>
      <c r="G106" s="651" t="s">
        <v>642</v>
      </c>
      <c r="H106" s="651" t="s">
        <v>985</v>
      </c>
      <c r="I106" s="651" t="s">
        <v>986</v>
      </c>
      <c r="J106" s="651" t="s">
        <v>987</v>
      </c>
      <c r="K106" s="651"/>
      <c r="L106" s="653">
        <v>104.71000000000001</v>
      </c>
      <c r="M106" s="653">
        <v>1</v>
      </c>
      <c r="N106" s="654">
        <v>104.71000000000001</v>
      </c>
    </row>
    <row r="107" spans="1:14" ht="14.4" customHeight="1" x14ac:dyDescent="0.3">
      <c r="A107" s="649" t="s">
        <v>595</v>
      </c>
      <c r="B107" s="650" t="s">
        <v>596</v>
      </c>
      <c r="C107" s="651" t="s">
        <v>600</v>
      </c>
      <c r="D107" s="652" t="s">
        <v>3379</v>
      </c>
      <c r="E107" s="651" t="s">
        <v>638</v>
      </c>
      <c r="F107" s="652" t="s">
        <v>3390</v>
      </c>
      <c r="G107" s="651" t="s">
        <v>642</v>
      </c>
      <c r="H107" s="651" t="s">
        <v>988</v>
      </c>
      <c r="I107" s="651" t="s">
        <v>989</v>
      </c>
      <c r="J107" s="651" t="s">
        <v>990</v>
      </c>
      <c r="K107" s="651"/>
      <c r="L107" s="653">
        <v>131.29997907565314</v>
      </c>
      <c r="M107" s="653">
        <v>2</v>
      </c>
      <c r="N107" s="654">
        <v>262.59995815130628</v>
      </c>
    </row>
    <row r="108" spans="1:14" ht="14.4" customHeight="1" x14ac:dyDescent="0.3">
      <c r="A108" s="649" t="s">
        <v>595</v>
      </c>
      <c r="B108" s="650" t="s">
        <v>596</v>
      </c>
      <c r="C108" s="651" t="s">
        <v>600</v>
      </c>
      <c r="D108" s="652" t="s">
        <v>3379</v>
      </c>
      <c r="E108" s="651" t="s">
        <v>638</v>
      </c>
      <c r="F108" s="652" t="s">
        <v>3390</v>
      </c>
      <c r="G108" s="651" t="s">
        <v>642</v>
      </c>
      <c r="H108" s="651" t="s">
        <v>991</v>
      </c>
      <c r="I108" s="651" t="s">
        <v>237</v>
      </c>
      <c r="J108" s="651" t="s">
        <v>992</v>
      </c>
      <c r="K108" s="651"/>
      <c r="L108" s="653">
        <v>163.35000000000008</v>
      </c>
      <c r="M108" s="653">
        <v>1</v>
      </c>
      <c r="N108" s="654">
        <v>163.35000000000008</v>
      </c>
    </row>
    <row r="109" spans="1:14" ht="14.4" customHeight="1" x14ac:dyDescent="0.3">
      <c r="A109" s="649" t="s">
        <v>595</v>
      </c>
      <c r="B109" s="650" t="s">
        <v>596</v>
      </c>
      <c r="C109" s="651" t="s">
        <v>600</v>
      </c>
      <c r="D109" s="652" t="s">
        <v>3379</v>
      </c>
      <c r="E109" s="651" t="s">
        <v>638</v>
      </c>
      <c r="F109" s="652" t="s">
        <v>3390</v>
      </c>
      <c r="G109" s="651" t="s">
        <v>642</v>
      </c>
      <c r="H109" s="651" t="s">
        <v>993</v>
      </c>
      <c r="I109" s="651" t="s">
        <v>237</v>
      </c>
      <c r="J109" s="651" t="s">
        <v>994</v>
      </c>
      <c r="K109" s="651"/>
      <c r="L109" s="653">
        <v>192.00587472520382</v>
      </c>
      <c r="M109" s="653">
        <v>25</v>
      </c>
      <c r="N109" s="654">
        <v>4800.1468681300958</v>
      </c>
    </row>
    <row r="110" spans="1:14" ht="14.4" customHeight="1" x14ac:dyDescent="0.3">
      <c r="A110" s="649" t="s">
        <v>595</v>
      </c>
      <c r="B110" s="650" t="s">
        <v>596</v>
      </c>
      <c r="C110" s="651" t="s">
        <v>600</v>
      </c>
      <c r="D110" s="652" t="s">
        <v>3379</v>
      </c>
      <c r="E110" s="651" t="s">
        <v>638</v>
      </c>
      <c r="F110" s="652" t="s">
        <v>3390</v>
      </c>
      <c r="G110" s="651" t="s">
        <v>642</v>
      </c>
      <c r="H110" s="651" t="s">
        <v>995</v>
      </c>
      <c r="I110" s="651" t="s">
        <v>237</v>
      </c>
      <c r="J110" s="651" t="s">
        <v>996</v>
      </c>
      <c r="K110" s="651" t="s">
        <v>997</v>
      </c>
      <c r="L110" s="653">
        <v>219.65343955771715</v>
      </c>
      <c r="M110" s="653">
        <v>1</v>
      </c>
      <c r="N110" s="654">
        <v>219.65343955771715</v>
      </c>
    </row>
    <row r="111" spans="1:14" ht="14.4" customHeight="1" x14ac:dyDescent="0.3">
      <c r="A111" s="649" t="s">
        <v>595</v>
      </c>
      <c r="B111" s="650" t="s">
        <v>596</v>
      </c>
      <c r="C111" s="651" t="s">
        <v>600</v>
      </c>
      <c r="D111" s="652" t="s">
        <v>3379</v>
      </c>
      <c r="E111" s="651" t="s">
        <v>638</v>
      </c>
      <c r="F111" s="652" t="s">
        <v>3390</v>
      </c>
      <c r="G111" s="651" t="s">
        <v>642</v>
      </c>
      <c r="H111" s="651" t="s">
        <v>998</v>
      </c>
      <c r="I111" s="651" t="s">
        <v>237</v>
      </c>
      <c r="J111" s="651" t="s">
        <v>999</v>
      </c>
      <c r="K111" s="651"/>
      <c r="L111" s="653">
        <v>336.05301653688315</v>
      </c>
      <c r="M111" s="653">
        <v>3</v>
      </c>
      <c r="N111" s="654">
        <v>1008.1590496106494</v>
      </c>
    </row>
    <row r="112" spans="1:14" ht="14.4" customHeight="1" x14ac:dyDescent="0.3">
      <c r="A112" s="649" t="s">
        <v>595</v>
      </c>
      <c r="B112" s="650" t="s">
        <v>596</v>
      </c>
      <c r="C112" s="651" t="s">
        <v>600</v>
      </c>
      <c r="D112" s="652" t="s">
        <v>3379</v>
      </c>
      <c r="E112" s="651" t="s">
        <v>638</v>
      </c>
      <c r="F112" s="652" t="s">
        <v>3390</v>
      </c>
      <c r="G112" s="651" t="s">
        <v>642</v>
      </c>
      <c r="H112" s="651" t="s">
        <v>1000</v>
      </c>
      <c r="I112" s="651" t="s">
        <v>237</v>
      </c>
      <c r="J112" s="651" t="s">
        <v>1001</v>
      </c>
      <c r="K112" s="651"/>
      <c r="L112" s="653">
        <v>265.16527843617297</v>
      </c>
      <c r="M112" s="653">
        <v>1</v>
      </c>
      <c r="N112" s="654">
        <v>265.16527843617297</v>
      </c>
    </row>
    <row r="113" spans="1:14" ht="14.4" customHeight="1" x14ac:dyDescent="0.3">
      <c r="A113" s="649" t="s">
        <v>595</v>
      </c>
      <c r="B113" s="650" t="s">
        <v>596</v>
      </c>
      <c r="C113" s="651" t="s">
        <v>600</v>
      </c>
      <c r="D113" s="652" t="s">
        <v>3379</v>
      </c>
      <c r="E113" s="651" t="s">
        <v>638</v>
      </c>
      <c r="F113" s="652" t="s">
        <v>3390</v>
      </c>
      <c r="G113" s="651" t="s">
        <v>642</v>
      </c>
      <c r="H113" s="651" t="s">
        <v>1002</v>
      </c>
      <c r="I113" s="651" t="s">
        <v>237</v>
      </c>
      <c r="J113" s="651" t="s">
        <v>1003</v>
      </c>
      <c r="K113" s="651"/>
      <c r="L113" s="653">
        <v>221.37244584614814</v>
      </c>
      <c r="M113" s="653">
        <v>1</v>
      </c>
      <c r="N113" s="654">
        <v>221.37244584614814</v>
      </c>
    </row>
    <row r="114" spans="1:14" ht="14.4" customHeight="1" x14ac:dyDescent="0.3">
      <c r="A114" s="649" t="s">
        <v>595</v>
      </c>
      <c r="B114" s="650" t="s">
        <v>596</v>
      </c>
      <c r="C114" s="651" t="s">
        <v>600</v>
      </c>
      <c r="D114" s="652" t="s">
        <v>3379</v>
      </c>
      <c r="E114" s="651" t="s">
        <v>638</v>
      </c>
      <c r="F114" s="652" t="s">
        <v>3390</v>
      </c>
      <c r="G114" s="651" t="s">
        <v>642</v>
      </c>
      <c r="H114" s="651" t="s">
        <v>1004</v>
      </c>
      <c r="I114" s="651" t="s">
        <v>237</v>
      </c>
      <c r="J114" s="651" t="s">
        <v>1005</v>
      </c>
      <c r="K114" s="651"/>
      <c r="L114" s="653">
        <v>309.65603144875553</v>
      </c>
      <c r="M114" s="653">
        <v>1</v>
      </c>
      <c r="N114" s="654">
        <v>309.65603144875553</v>
      </c>
    </row>
    <row r="115" spans="1:14" ht="14.4" customHeight="1" x14ac:dyDescent="0.3">
      <c r="A115" s="649" t="s">
        <v>595</v>
      </c>
      <c r="B115" s="650" t="s">
        <v>596</v>
      </c>
      <c r="C115" s="651" t="s">
        <v>600</v>
      </c>
      <c r="D115" s="652" t="s">
        <v>3379</v>
      </c>
      <c r="E115" s="651" t="s">
        <v>638</v>
      </c>
      <c r="F115" s="652" t="s">
        <v>3390</v>
      </c>
      <c r="G115" s="651" t="s">
        <v>642</v>
      </c>
      <c r="H115" s="651" t="s">
        <v>1006</v>
      </c>
      <c r="I115" s="651" t="s">
        <v>237</v>
      </c>
      <c r="J115" s="651" t="s">
        <v>1007</v>
      </c>
      <c r="K115" s="651"/>
      <c r="L115" s="653">
        <v>294.59833829828062</v>
      </c>
      <c r="M115" s="653">
        <v>1</v>
      </c>
      <c r="N115" s="654">
        <v>294.59833829828062</v>
      </c>
    </row>
    <row r="116" spans="1:14" ht="14.4" customHeight="1" x14ac:dyDescent="0.3">
      <c r="A116" s="649" t="s">
        <v>595</v>
      </c>
      <c r="B116" s="650" t="s">
        <v>596</v>
      </c>
      <c r="C116" s="651" t="s">
        <v>600</v>
      </c>
      <c r="D116" s="652" t="s">
        <v>3379</v>
      </c>
      <c r="E116" s="651" t="s">
        <v>638</v>
      </c>
      <c r="F116" s="652" t="s">
        <v>3390</v>
      </c>
      <c r="G116" s="651" t="s">
        <v>642</v>
      </c>
      <c r="H116" s="651" t="s">
        <v>1008</v>
      </c>
      <c r="I116" s="651" t="s">
        <v>1009</v>
      </c>
      <c r="J116" s="651" t="s">
        <v>1010</v>
      </c>
      <c r="K116" s="651" t="s">
        <v>1011</v>
      </c>
      <c r="L116" s="653">
        <v>22.44</v>
      </c>
      <c r="M116" s="653">
        <v>2</v>
      </c>
      <c r="N116" s="654">
        <v>44.88</v>
      </c>
    </row>
    <row r="117" spans="1:14" ht="14.4" customHeight="1" x14ac:dyDescent="0.3">
      <c r="A117" s="649" t="s">
        <v>595</v>
      </c>
      <c r="B117" s="650" t="s">
        <v>596</v>
      </c>
      <c r="C117" s="651" t="s">
        <v>600</v>
      </c>
      <c r="D117" s="652" t="s">
        <v>3379</v>
      </c>
      <c r="E117" s="651" t="s">
        <v>638</v>
      </c>
      <c r="F117" s="652" t="s">
        <v>3390</v>
      </c>
      <c r="G117" s="651" t="s">
        <v>642</v>
      </c>
      <c r="H117" s="651" t="s">
        <v>1012</v>
      </c>
      <c r="I117" s="651" t="s">
        <v>1013</v>
      </c>
      <c r="J117" s="651" t="s">
        <v>1014</v>
      </c>
      <c r="K117" s="651" t="s">
        <v>962</v>
      </c>
      <c r="L117" s="653">
        <v>37.539999999999992</v>
      </c>
      <c r="M117" s="653">
        <v>12</v>
      </c>
      <c r="N117" s="654">
        <v>450.4799999999999</v>
      </c>
    </row>
    <row r="118" spans="1:14" ht="14.4" customHeight="1" x14ac:dyDescent="0.3">
      <c r="A118" s="649" t="s">
        <v>595</v>
      </c>
      <c r="B118" s="650" t="s">
        <v>596</v>
      </c>
      <c r="C118" s="651" t="s">
        <v>600</v>
      </c>
      <c r="D118" s="652" t="s">
        <v>3379</v>
      </c>
      <c r="E118" s="651" t="s">
        <v>638</v>
      </c>
      <c r="F118" s="652" t="s">
        <v>3390</v>
      </c>
      <c r="G118" s="651" t="s">
        <v>642</v>
      </c>
      <c r="H118" s="651" t="s">
        <v>1015</v>
      </c>
      <c r="I118" s="651" t="s">
        <v>1016</v>
      </c>
      <c r="J118" s="651" t="s">
        <v>1017</v>
      </c>
      <c r="K118" s="651"/>
      <c r="L118" s="653">
        <v>48.91</v>
      </c>
      <c r="M118" s="653">
        <v>1</v>
      </c>
      <c r="N118" s="654">
        <v>48.91</v>
      </c>
    </row>
    <row r="119" spans="1:14" ht="14.4" customHeight="1" x14ac:dyDescent="0.3">
      <c r="A119" s="649" t="s">
        <v>595</v>
      </c>
      <c r="B119" s="650" t="s">
        <v>596</v>
      </c>
      <c r="C119" s="651" t="s">
        <v>600</v>
      </c>
      <c r="D119" s="652" t="s">
        <v>3379</v>
      </c>
      <c r="E119" s="651" t="s">
        <v>638</v>
      </c>
      <c r="F119" s="652" t="s">
        <v>3390</v>
      </c>
      <c r="G119" s="651" t="s">
        <v>642</v>
      </c>
      <c r="H119" s="651" t="s">
        <v>1018</v>
      </c>
      <c r="I119" s="651" t="s">
        <v>1018</v>
      </c>
      <c r="J119" s="651" t="s">
        <v>1019</v>
      </c>
      <c r="K119" s="651" t="s">
        <v>1020</v>
      </c>
      <c r="L119" s="653">
        <v>604.77029461630605</v>
      </c>
      <c r="M119" s="653">
        <v>1</v>
      </c>
      <c r="N119" s="654">
        <v>604.77029461630605</v>
      </c>
    </row>
    <row r="120" spans="1:14" ht="14.4" customHeight="1" x14ac:dyDescent="0.3">
      <c r="A120" s="649" t="s">
        <v>595</v>
      </c>
      <c r="B120" s="650" t="s">
        <v>596</v>
      </c>
      <c r="C120" s="651" t="s">
        <v>600</v>
      </c>
      <c r="D120" s="652" t="s">
        <v>3379</v>
      </c>
      <c r="E120" s="651" t="s">
        <v>638</v>
      </c>
      <c r="F120" s="652" t="s">
        <v>3390</v>
      </c>
      <c r="G120" s="651" t="s">
        <v>642</v>
      </c>
      <c r="H120" s="651" t="s">
        <v>1021</v>
      </c>
      <c r="I120" s="651" t="s">
        <v>1022</v>
      </c>
      <c r="J120" s="651" t="s">
        <v>920</v>
      </c>
      <c r="K120" s="651" t="s">
        <v>1023</v>
      </c>
      <c r="L120" s="653">
        <v>12.169965724946032</v>
      </c>
      <c r="M120" s="653">
        <v>2</v>
      </c>
      <c r="N120" s="654">
        <v>24.339931449892063</v>
      </c>
    </row>
    <row r="121" spans="1:14" ht="14.4" customHeight="1" x14ac:dyDescent="0.3">
      <c r="A121" s="649" t="s">
        <v>595</v>
      </c>
      <c r="B121" s="650" t="s">
        <v>596</v>
      </c>
      <c r="C121" s="651" t="s">
        <v>600</v>
      </c>
      <c r="D121" s="652" t="s">
        <v>3379</v>
      </c>
      <c r="E121" s="651" t="s">
        <v>638</v>
      </c>
      <c r="F121" s="652" t="s">
        <v>3390</v>
      </c>
      <c r="G121" s="651" t="s">
        <v>642</v>
      </c>
      <c r="H121" s="651" t="s">
        <v>1024</v>
      </c>
      <c r="I121" s="651" t="s">
        <v>1025</v>
      </c>
      <c r="J121" s="651" t="s">
        <v>1026</v>
      </c>
      <c r="K121" s="651" t="s">
        <v>1027</v>
      </c>
      <c r="L121" s="653">
        <v>380.57054389638705</v>
      </c>
      <c r="M121" s="653">
        <v>0.72899999999999998</v>
      </c>
      <c r="N121" s="654">
        <v>277.43592650046617</v>
      </c>
    </row>
    <row r="122" spans="1:14" ht="14.4" customHeight="1" x14ac:dyDescent="0.3">
      <c r="A122" s="649" t="s">
        <v>595</v>
      </c>
      <c r="B122" s="650" t="s">
        <v>596</v>
      </c>
      <c r="C122" s="651" t="s">
        <v>600</v>
      </c>
      <c r="D122" s="652" t="s">
        <v>3379</v>
      </c>
      <c r="E122" s="651" t="s">
        <v>638</v>
      </c>
      <c r="F122" s="652" t="s">
        <v>3390</v>
      </c>
      <c r="G122" s="651" t="s">
        <v>642</v>
      </c>
      <c r="H122" s="651" t="s">
        <v>1028</v>
      </c>
      <c r="I122" s="651" t="s">
        <v>886</v>
      </c>
      <c r="J122" s="651" t="s">
        <v>1029</v>
      </c>
      <c r="K122" s="651"/>
      <c r="L122" s="653">
        <v>45080</v>
      </c>
      <c r="M122" s="653">
        <v>1</v>
      </c>
      <c r="N122" s="654">
        <v>45080</v>
      </c>
    </row>
    <row r="123" spans="1:14" ht="14.4" customHeight="1" x14ac:dyDescent="0.3">
      <c r="A123" s="649" t="s">
        <v>595</v>
      </c>
      <c r="B123" s="650" t="s">
        <v>596</v>
      </c>
      <c r="C123" s="651" t="s">
        <v>600</v>
      </c>
      <c r="D123" s="652" t="s">
        <v>3379</v>
      </c>
      <c r="E123" s="651" t="s">
        <v>638</v>
      </c>
      <c r="F123" s="652" t="s">
        <v>3390</v>
      </c>
      <c r="G123" s="651" t="s">
        <v>642</v>
      </c>
      <c r="H123" s="651" t="s">
        <v>1030</v>
      </c>
      <c r="I123" s="651" t="s">
        <v>886</v>
      </c>
      <c r="J123" s="651" t="s">
        <v>1031</v>
      </c>
      <c r="K123" s="651" t="s">
        <v>1032</v>
      </c>
      <c r="L123" s="653">
        <v>993.61149999999986</v>
      </c>
      <c r="M123" s="653">
        <v>1.4319999999999999</v>
      </c>
      <c r="N123" s="654">
        <v>1422.8516679999998</v>
      </c>
    </row>
    <row r="124" spans="1:14" ht="14.4" customHeight="1" x14ac:dyDescent="0.3">
      <c r="A124" s="649" t="s">
        <v>595</v>
      </c>
      <c r="B124" s="650" t="s">
        <v>596</v>
      </c>
      <c r="C124" s="651" t="s">
        <v>600</v>
      </c>
      <c r="D124" s="652" t="s">
        <v>3379</v>
      </c>
      <c r="E124" s="651" t="s">
        <v>638</v>
      </c>
      <c r="F124" s="652" t="s">
        <v>3390</v>
      </c>
      <c r="G124" s="651" t="s">
        <v>642</v>
      </c>
      <c r="H124" s="651" t="s">
        <v>1033</v>
      </c>
      <c r="I124" s="651" t="s">
        <v>1034</v>
      </c>
      <c r="J124" s="651" t="s">
        <v>1035</v>
      </c>
      <c r="K124" s="651" t="s">
        <v>1036</v>
      </c>
      <c r="L124" s="653">
        <v>104.28064202186403</v>
      </c>
      <c r="M124" s="653">
        <v>2</v>
      </c>
      <c r="N124" s="654">
        <v>208.56128404372805</v>
      </c>
    </row>
    <row r="125" spans="1:14" ht="14.4" customHeight="1" x14ac:dyDescent="0.3">
      <c r="A125" s="649" t="s">
        <v>595</v>
      </c>
      <c r="B125" s="650" t="s">
        <v>596</v>
      </c>
      <c r="C125" s="651" t="s">
        <v>600</v>
      </c>
      <c r="D125" s="652" t="s">
        <v>3379</v>
      </c>
      <c r="E125" s="651" t="s">
        <v>638</v>
      </c>
      <c r="F125" s="652" t="s">
        <v>3390</v>
      </c>
      <c r="G125" s="651" t="s">
        <v>642</v>
      </c>
      <c r="H125" s="651" t="s">
        <v>1037</v>
      </c>
      <c r="I125" s="651" t="s">
        <v>1038</v>
      </c>
      <c r="J125" s="651" t="s">
        <v>1039</v>
      </c>
      <c r="K125" s="651" t="s">
        <v>1040</v>
      </c>
      <c r="L125" s="653">
        <v>151.26999999999992</v>
      </c>
      <c r="M125" s="653">
        <v>1</v>
      </c>
      <c r="N125" s="654">
        <v>151.26999999999992</v>
      </c>
    </row>
    <row r="126" spans="1:14" ht="14.4" customHeight="1" x14ac:dyDescent="0.3">
      <c r="A126" s="649" t="s">
        <v>595</v>
      </c>
      <c r="B126" s="650" t="s">
        <v>596</v>
      </c>
      <c r="C126" s="651" t="s">
        <v>600</v>
      </c>
      <c r="D126" s="652" t="s">
        <v>3379</v>
      </c>
      <c r="E126" s="651" t="s">
        <v>638</v>
      </c>
      <c r="F126" s="652" t="s">
        <v>3390</v>
      </c>
      <c r="G126" s="651" t="s">
        <v>642</v>
      </c>
      <c r="H126" s="651" t="s">
        <v>1041</v>
      </c>
      <c r="I126" s="651" t="s">
        <v>237</v>
      </c>
      <c r="J126" s="651" t="s">
        <v>1042</v>
      </c>
      <c r="K126" s="651"/>
      <c r="L126" s="653">
        <v>115.68269301602101</v>
      </c>
      <c r="M126" s="653">
        <v>1</v>
      </c>
      <c r="N126" s="654">
        <v>115.68269301602101</v>
      </c>
    </row>
    <row r="127" spans="1:14" ht="14.4" customHeight="1" x14ac:dyDescent="0.3">
      <c r="A127" s="649" t="s">
        <v>595</v>
      </c>
      <c r="B127" s="650" t="s">
        <v>596</v>
      </c>
      <c r="C127" s="651" t="s">
        <v>600</v>
      </c>
      <c r="D127" s="652" t="s">
        <v>3379</v>
      </c>
      <c r="E127" s="651" t="s">
        <v>638</v>
      </c>
      <c r="F127" s="652" t="s">
        <v>3390</v>
      </c>
      <c r="G127" s="651" t="s">
        <v>642</v>
      </c>
      <c r="H127" s="651" t="s">
        <v>1043</v>
      </c>
      <c r="I127" s="651" t="s">
        <v>237</v>
      </c>
      <c r="J127" s="651" t="s">
        <v>1044</v>
      </c>
      <c r="K127" s="651"/>
      <c r="L127" s="653">
        <v>50.740000000000023</v>
      </c>
      <c r="M127" s="653">
        <v>2</v>
      </c>
      <c r="N127" s="654">
        <v>101.48000000000005</v>
      </c>
    </row>
    <row r="128" spans="1:14" ht="14.4" customHeight="1" x14ac:dyDescent="0.3">
      <c r="A128" s="649" t="s">
        <v>595</v>
      </c>
      <c r="B128" s="650" t="s">
        <v>596</v>
      </c>
      <c r="C128" s="651" t="s">
        <v>600</v>
      </c>
      <c r="D128" s="652" t="s">
        <v>3379</v>
      </c>
      <c r="E128" s="651" t="s">
        <v>638</v>
      </c>
      <c r="F128" s="652" t="s">
        <v>3390</v>
      </c>
      <c r="G128" s="651" t="s">
        <v>642</v>
      </c>
      <c r="H128" s="651" t="s">
        <v>1045</v>
      </c>
      <c r="I128" s="651" t="s">
        <v>1046</v>
      </c>
      <c r="J128" s="651" t="s">
        <v>1047</v>
      </c>
      <c r="K128" s="651" t="s">
        <v>1048</v>
      </c>
      <c r="L128" s="653">
        <v>29.660000000000011</v>
      </c>
      <c r="M128" s="653">
        <v>1</v>
      </c>
      <c r="N128" s="654">
        <v>29.660000000000011</v>
      </c>
    </row>
    <row r="129" spans="1:14" ht="14.4" customHeight="1" x14ac:dyDescent="0.3">
      <c r="A129" s="649" t="s">
        <v>595</v>
      </c>
      <c r="B129" s="650" t="s">
        <v>596</v>
      </c>
      <c r="C129" s="651" t="s">
        <v>600</v>
      </c>
      <c r="D129" s="652" t="s">
        <v>3379</v>
      </c>
      <c r="E129" s="651" t="s">
        <v>638</v>
      </c>
      <c r="F129" s="652" t="s">
        <v>3390</v>
      </c>
      <c r="G129" s="651" t="s">
        <v>642</v>
      </c>
      <c r="H129" s="651" t="s">
        <v>1049</v>
      </c>
      <c r="I129" s="651" t="s">
        <v>1049</v>
      </c>
      <c r="J129" s="651" t="s">
        <v>1050</v>
      </c>
      <c r="K129" s="651" t="s">
        <v>1051</v>
      </c>
      <c r="L129" s="653">
        <v>258.75006105244807</v>
      </c>
      <c r="M129" s="653">
        <v>18</v>
      </c>
      <c r="N129" s="654">
        <v>4657.5010989440652</v>
      </c>
    </row>
    <row r="130" spans="1:14" ht="14.4" customHeight="1" x14ac:dyDescent="0.3">
      <c r="A130" s="649" t="s">
        <v>595</v>
      </c>
      <c r="B130" s="650" t="s">
        <v>596</v>
      </c>
      <c r="C130" s="651" t="s">
        <v>600</v>
      </c>
      <c r="D130" s="652" t="s">
        <v>3379</v>
      </c>
      <c r="E130" s="651" t="s">
        <v>638</v>
      </c>
      <c r="F130" s="652" t="s">
        <v>3390</v>
      </c>
      <c r="G130" s="651" t="s">
        <v>642</v>
      </c>
      <c r="H130" s="651" t="s">
        <v>1052</v>
      </c>
      <c r="I130" s="651" t="s">
        <v>1052</v>
      </c>
      <c r="J130" s="651" t="s">
        <v>1053</v>
      </c>
      <c r="K130" s="651" t="s">
        <v>1054</v>
      </c>
      <c r="L130" s="653">
        <v>285.01679999999999</v>
      </c>
      <c r="M130" s="653">
        <v>1</v>
      </c>
      <c r="N130" s="654">
        <v>285.01679999999999</v>
      </c>
    </row>
    <row r="131" spans="1:14" ht="14.4" customHeight="1" x14ac:dyDescent="0.3">
      <c r="A131" s="649" t="s">
        <v>595</v>
      </c>
      <c r="B131" s="650" t="s">
        <v>596</v>
      </c>
      <c r="C131" s="651" t="s">
        <v>600</v>
      </c>
      <c r="D131" s="652" t="s">
        <v>3379</v>
      </c>
      <c r="E131" s="651" t="s">
        <v>638</v>
      </c>
      <c r="F131" s="652" t="s">
        <v>3390</v>
      </c>
      <c r="G131" s="651" t="s">
        <v>642</v>
      </c>
      <c r="H131" s="651" t="s">
        <v>1055</v>
      </c>
      <c r="I131" s="651" t="s">
        <v>237</v>
      </c>
      <c r="J131" s="651" t="s">
        <v>1056</v>
      </c>
      <c r="K131" s="651"/>
      <c r="L131" s="653">
        <v>474.39723310867873</v>
      </c>
      <c r="M131" s="653">
        <v>1</v>
      </c>
      <c r="N131" s="654">
        <v>474.39723310867873</v>
      </c>
    </row>
    <row r="132" spans="1:14" ht="14.4" customHeight="1" x14ac:dyDescent="0.3">
      <c r="A132" s="649" t="s">
        <v>595</v>
      </c>
      <c r="B132" s="650" t="s">
        <v>596</v>
      </c>
      <c r="C132" s="651" t="s">
        <v>600</v>
      </c>
      <c r="D132" s="652" t="s">
        <v>3379</v>
      </c>
      <c r="E132" s="651" t="s">
        <v>638</v>
      </c>
      <c r="F132" s="652" t="s">
        <v>3390</v>
      </c>
      <c r="G132" s="651" t="s">
        <v>642</v>
      </c>
      <c r="H132" s="651" t="s">
        <v>1057</v>
      </c>
      <c r="I132" s="651" t="s">
        <v>1058</v>
      </c>
      <c r="J132" s="651" t="s">
        <v>1059</v>
      </c>
      <c r="K132" s="651" t="s">
        <v>1060</v>
      </c>
      <c r="L132" s="653">
        <v>217.56979562234193</v>
      </c>
      <c r="M132" s="653">
        <v>1</v>
      </c>
      <c r="N132" s="654">
        <v>217.56979562234193</v>
      </c>
    </row>
    <row r="133" spans="1:14" ht="14.4" customHeight="1" x14ac:dyDescent="0.3">
      <c r="A133" s="649" t="s">
        <v>595</v>
      </c>
      <c r="B133" s="650" t="s">
        <v>596</v>
      </c>
      <c r="C133" s="651" t="s">
        <v>600</v>
      </c>
      <c r="D133" s="652" t="s">
        <v>3379</v>
      </c>
      <c r="E133" s="651" t="s">
        <v>638</v>
      </c>
      <c r="F133" s="652" t="s">
        <v>3390</v>
      </c>
      <c r="G133" s="651" t="s">
        <v>642</v>
      </c>
      <c r="H133" s="651" t="s">
        <v>1061</v>
      </c>
      <c r="I133" s="651" t="s">
        <v>1061</v>
      </c>
      <c r="J133" s="651" t="s">
        <v>1062</v>
      </c>
      <c r="K133" s="651" t="s">
        <v>1063</v>
      </c>
      <c r="L133" s="653">
        <v>91.999990488758897</v>
      </c>
      <c r="M133" s="653">
        <v>1</v>
      </c>
      <c r="N133" s="654">
        <v>91.999990488758897</v>
      </c>
    </row>
    <row r="134" spans="1:14" ht="14.4" customHeight="1" x14ac:dyDescent="0.3">
      <c r="A134" s="649" t="s">
        <v>595</v>
      </c>
      <c r="B134" s="650" t="s">
        <v>596</v>
      </c>
      <c r="C134" s="651" t="s">
        <v>600</v>
      </c>
      <c r="D134" s="652" t="s">
        <v>3379</v>
      </c>
      <c r="E134" s="651" t="s">
        <v>638</v>
      </c>
      <c r="F134" s="652" t="s">
        <v>3390</v>
      </c>
      <c r="G134" s="651" t="s">
        <v>642</v>
      </c>
      <c r="H134" s="651" t="s">
        <v>1064</v>
      </c>
      <c r="I134" s="651" t="s">
        <v>1065</v>
      </c>
      <c r="J134" s="651" t="s">
        <v>1066</v>
      </c>
      <c r="K134" s="651" t="s">
        <v>1067</v>
      </c>
      <c r="L134" s="653">
        <v>91.07</v>
      </c>
      <c r="M134" s="653">
        <v>1</v>
      </c>
      <c r="N134" s="654">
        <v>91.07</v>
      </c>
    </row>
    <row r="135" spans="1:14" ht="14.4" customHeight="1" x14ac:dyDescent="0.3">
      <c r="A135" s="649" t="s">
        <v>595</v>
      </c>
      <c r="B135" s="650" t="s">
        <v>596</v>
      </c>
      <c r="C135" s="651" t="s">
        <v>600</v>
      </c>
      <c r="D135" s="652" t="s">
        <v>3379</v>
      </c>
      <c r="E135" s="651" t="s">
        <v>638</v>
      </c>
      <c r="F135" s="652" t="s">
        <v>3390</v>
      </c>
      <c r="G135" s="651" t="s">
        <v>642</v>
      </c>
      <c r="H135" s="651" t="s">
        <v>1068</v>
      </c>
      <c r="I135" s="651" t="s">
        <v>1068</v>
      </c>
      <c r="J135" s="651" t="s">
        <v>671</v>
      </c>
      <c r="K135" s="651" t="s">
        <v>1069</v>
      </c>
      <c r="L135" s="653">
        <v>60.062405708469555</v>
      </c>
      <c r="M135" s="653">
        <v>9</v>
      </c>
      <c r="N135" s="654">
        <v>540.561651376226</v>
      </c>
    </row>
    <row r="136" spans="1:14" ht="14.4" customHeight="1" x14ac:dyDescent="0.3">
      <c r="A136" s="649" t="s">
        <v>595</v>
      </c>
      <c r="B136" s="650" t="s">
        <v>596</v>
      </c>
      <c r="C136" s="651" t="s">
        <v>600</v>
      </c>
      <c r="D136" s="652" t="s">
        <v>3379</v>
      </c>
      <c r="E136" s="651" t="s">
        <v>638</v>
      </c>
      <c r="F136" s="652" t="s">
        <v>3390</v>
      </c>
      <c r="G136" s="651" t="s">
        <v>642</v>
      </c>
      <c r="H136" s="651" t="s">
        <v>1070</v>
      </c>
      <c r="I136" s="651" t="s">
        <v>237</v>
      </c>
      <c r="J136" s="651" t="s">
        <v>1071</v>
      </c>
      <c r="K136" s="651"/>
      <c r="L136" s="653">
        <v>432.15</v>
      </c>
      <c r="M136" s="653">
        <v>1</v>
      </c>
      <c r="N136" s="654">
        <v>432.15</v>
      </c>
    </row>
    <row r="137" spans="1:14" ht="14.4" customHeight="1" x14ac:dyDescent="0.3">
      <c r="A137" s="649" t="s">
        <v>595</v>
      </c>
      <c r="B137" s="650" t="s">
        <v>596</v>
      </c>
      <c r="C137" s="651" t="s">
        <v>600</v>
      </c>
      <c r="D137" s="652" t="s">
        <v>3379</v>
      </c>
      <c r="E137" s="651" t="s">
        <v>638</v>
      </c>
      <c r="F137" s="652" t="s">
        <v>3390</v>
      </c>
      <c r="G137" s="651" t="s">
        <v>1072</v>
      </c>
      <c r="H137" s="651" t="s">
        <v>1073</v>
      </c>
      <c r="I137" s="651" t="s">
        <v>1074</v>
      </c>
      <c r="J137" s="651" t="s">
        <v>1075</v>
      </c>
      <c r="K137" s="651" t="s">
        <v>1076</v>
      </c>
      <c r="L137" s="653">
        <v>36.329999999999991</v>
      </c>
      <c r="M137" s="653">
        <v>23</v>
      </c>
      <c r="N137" s="654">
        <v>835.5899999999998</v>
      </c>
    </row>
    <row r="138" spans="1:14" ht="14.4" customHeight="1" x14ac:dyDescent="0.3">
      <c r="A138" s="649" t="s">
        <v>595</v>
      </c>
      <c r="B138" s="650" t="s">
        <v>596</v>
      </c>
      <c r="C138" s="651" t="s">
        <v>600</v>
      </c>
      <c r="D138" s="652" t="s">
        <v>3379</v>
      </c>
      <c r="E138" s="651" t="s">
        <v>638</v>
      </c>
      <c r="F138" s="652" t="s">
        <v>3390</v>
      </c>
      <c r="G138" s="651" t="s">
        <v>1072</v>
      </c>
      <c r="H138" s="651" t="s">
        <v>1077</v>
      </c>
      <c r="I138" s="651" t="s">
        <v>1078</v>
      </c>
      <c r="J138" s="651" t="s">
        <v>1079</v>
      </c>
      <c r="K138" s="651" t="s">
        <v>1080</v>
      </c>
      <c r="L138" s="653">
        <v>492.19999999999987</v>
      </c>
      <c r="M138" s="653">
        <v>1</v>
      </c>
      <c r="N138" s="654">
        <v>492.19999999999987</v>
      </c>
    </row>
    <row r="139" spans="1:14" ht="14.4" customHeight="1" x14ac:dyDescent="0.3">
      <c r="A139" s="649" t="s">
        <v>595</v>
      </c>
      <c r="B139" s="650" t="s">
        <v>596</v>
      </c>
      <c r="C139" s="651" t="s">
        <v>600</v>
      </c>
      <c r="D139" s="652" t="s">
        <v>3379</v>
      </c>
      <c r="E139" s="651" t="s">
        <v>638</v>
      </c>
      <c r="F139" s="652" t="s">
        <v>3390</v>
      </c>
      <c r="G139" s="651" t="s">
        <v>1072</v>
      </c>
      <c r="H139" s="651" t="s">
        <v>1081</v>
      </c>
      <c r="I139" s="651" t="s">
        <v>1082</v>
      </c>
      <c r="J139" s="651" t="s">
        <v>1083</v>
      </c>
      <c r="K139" s="651" t="s">
        <v>1084</v>
      </c>
      <c r="L139" s="653">
        <v>85.515748907239455</v>
      </c>
      <c r="M139" s="653">
        <v>19</v>
      </c>
      <c r="N139" s="654">
        <v>1624.7992292375498</v>
      </c>
    </row>
    <row r="140" spans="1:14" ht="14.4" customHeight="1" x14ac:dyDescent="0.3">
      <c r="A140" s="649" t="s">
        <v>595</v>
      </c>
      <c r="B140" s="650" t="s">
        <v>596</v>
      </c>
      <c r="C140" s="651" t="s">
        <v>600</v>
      </c>
      <c r="D140" s="652" t="s">
        <v>3379</v>
      </c>
      <c r="E140" s="651" t="s">
        <v>638</v>
      </c>
      <c r="F140" s="652" t="s">
        <v>3390</v>
      </c>
      <c r="G140" s="651" t="s">
        <v>1072</v>
      </c>
      <c r="H140" s="651" t="s">
        <v>1085</v>
      </c>
      <c r="I140" s="651" t="s">
        <v>1086</v>
      </c>
      <c r="J140" s="651" t="s">
        <v>1087</v>
      </c>
      <c r="K140" s="651" t="s">
        <v>1088</v>
      </c>
      <c r="L140" s="653">
        <v>57.81</v>
      </c>
      <c r="M140" s="653">
        <v>1</v>
      </c>
      <c r="N140" s="654">
        <v>57.81</v>
      </c>
    </row>
    <row r="141" spans="1:14" ht="14.4" customHeight="1" x14ac:dyDescent="0.3">
      <c r="A141" s="649" t="s">
        <v>595</v>
      </c>
      <c r="B141" s="650" t="s">
        <v>596</v>
      </c>
      <c r="C141" s="651" t="s">
        <v>600</v>
      </c>
      <c r="D141" s="652" t="s">
        <v>3379</v>
      </c>
      <c r="E141" s="651" t="s">
        <v>638</v>
      </c>
      <c r="F141" s="652" t="s">
        <v>3390</v>
      </c>
      <c r="G141" s="651" t="s">
        <v>1072</v>
      </c>
      <c r="H141" s="651" t="s">
        <v>1089</v>
      </c>
      <c r="I141" s="651" t="s">
        <v>1090</v>
      </c>
      <c r="J141" s="651" t="s">
        <v>1091</v>
      </c>
      <c r="K141" s="651" t="s">
        <v>1092</v>
      </c>
      <c r="L141" s="653">
        <v>630.8391569517878</v>
      </c>
      <c r="M141" s="653">
        <v>4</v>
      </c>
      <c r="N141" s="654">
        <v>2523.3566278071512</v>
      </c>
    </row>
    <row r="142" spans="1:14" ht="14.4" customHeight="1" x14ac:dyDescent="0.3">
      <c r="A142" s="649" t="s">
        <v>595</v>
      </c>
      <c r="B142" s="650" t="s">
        <v>596</v>
      </c>
      <c r="C142" s="651" t="s">
        <v>600</v>
      </c>
      <c r="D142" s="652" t="s">
        <v>3379</v>
      </c>
      <c r="E142" s="651" t="s">
        <v>638</v>
      </c>
      <c r="F142" s="652" t="s">
        <v>3390</v>
      </c>
      <c r="G142" s="651" t="s">
        <v>1072</v>
      </c>
      <c r="H142" s="651" t="s">
        <v>1093</v>
      </c>
      <c r="I142" s="651" t="s">
        <v>1094</v>
      </c>
      <c r="J142" s="651" t="s">
        <v>1095</v>
      </c>
      <c r="K142" s="651" t="s">
        <v>1096</v>
      </c>
      <c r="L142" s="653">
        <v>52.809971417503363</v>
      </c>
      <c r="M142" s="653">
        <v>4</v>
      </c>
      <c r="N142" s="654">
        <v>211.23988567001345</v>
      </c>
    </row>
    <row r="143" spans="1:14" ht="14.4" customHeight="1" x14ac:dyDescent="0.3">
      <c r="A143" s="649" t="s">
        <v>595</v>
      </c>
      <c r="B143" s="650" t="s">
        <v>596</v>
      </c>
      <c r="C143" s="651" t="s">
        <v>600</v>
      </c>
      <c r="D143" s="652" t="s">
        <v>3379</v>
      </c>
      <c r="E143" s="651" t="s">
        <v>638</v>
      </c>
      <c r="F143" s="652" t="s">
        <v>3390</v>
      </c>
      <c r="G143" s="651" t="s">
        <v>1072</v>
      </c>
      <c r="H143" s="651" t="s">
        <v>1097</v>
      </c>
      <c r="I143" s="651" t="s">
        <v>1098</v>
      </c>
      <c r="J143" s="651" t="s">
        <v>1099</v>
      </c>
      <c r="K143" s="651" t="s">
        <v>1100</v>
      </c>
      <c r="L143" s="653">
        <v>73.849999999999994</v>
      </c>
      <c r="M143" s="653">
        <v>2</v>
      </c>
      <c r="N143" s="654">
        <v>147.69999999999999</v>
      </c>
    </row>
    <row r="144" spans="1:14" ht="14.4" customHeight="1" x14ac:dyDescent="0.3">
      <c r="A144" s="649" t="s">
        <v>595</v>
      </c>
      <c r="B144" s="650" t="s">
        <v>596</v>
      </c>
      <c r="C144" s="651" t="s">
        <v>600</v>
      </c>
      <c r="D144" s="652" t="s">
        <v>3379</v>
      </c>
      <c r="E144" s="651" t="s">
        <v>638</v>
      </c>
      <c r="F144" s="652" t="s">
        <v>3390</v>
      </c>
      <c r="G144" s="651" t="s">
        <v>1072</v>
      </c>
      <c r="H144" s="651" t="s">
        <v>1101</v>
      </c>
      <c r="I144" s="651" t="s">
        <v>1102</v>
      </c>
      <c r="J144" s="651" t="s">
        <v>1079</v>
      </c>
      <c r="K144" s="651" t="s">
        <v>1103</v>
      </c>
      <c r="L144" s="653">
        <v>356.5</v>
      </c>
      <c r="M144" s="653">
        <v>1</v>
      </c>
      <c r="N144" s="654">
        <v>356.5</v>
      </c>
    </row>
    <row r="145" spans="1:14" ht="14.4" customHeight="1" x14ac:dyDescent="0.3">
      <c r="A145" s="649" t="s">
        <v>595</v>
      </c>
      <c r="B145" s="650" t="s">
        <v>596</v>
      </c>
      <c r="C145" s="651" t="s">
        <v>600</v>
      </c>
      <c r="D145" s="652" t="s">
        <v>3379</v>
      </c>
      <c r="E145" s="651" t="s">
        <v>638</v>
      </c>
      <c r="F145" s="652" t="s">
        <v>3390</v>
      </c>
      <c r="G145" s="651" t="s">
        <v>1072</v>
      </c>
      <c r="H145" s="651" t="s">
        <v>1104</v>
      </c>
      <c r="I145" s="651" t="s">
        <v>1105</v>
      </c>
      <c r="J145" s="651" t="s">
        <v>1106</v>
      </c>
      <c r="K145" s="651" t="s">
        <v>1107</v>
      </c>
      <c r="L145" s="653">
        <v>128.41000000000003</v>
      </c>
      <c r="M145" s="653">
        <v>1</v>
      </c>
      <c r="N145" s="654">
        <v>128.41000000000003</v>
      </c>
    </row>
    <row r="146" spans="1:14" ht="14.4" customHeight="1" x14ac:dyDescent="0.3">
      <c r="A146" s="649" t="s">
        <v>595</v>
      </c>
      <c r="B146" s="650" t="s">
        <v>596</v>
      </c>
      <c r="C146" s="651" t="s">
        <v>600</v>
      </c>
      <c r="D146" s="652" t="s">
        <v>3379</v>
      </c>
      <c r="E146" s="651" t="s">
        <v>638</v>
      </c>
      <c r="F146" s="652" t="s">
        <v>3390</v>
      </c>
      <c r="G146" s="651" t="s">
        <v>1072</v>
      </c>
      <c r="H146" s="651" t="s">
        <v>1108</v>
      </c>
      <c r="I146" s="651" t="s">
        <v>1109</v>
      </c>
      <c r="J146" s="651" t="s">
        <v>1110</v>
      </c>
      <c r="K146" s="651" t="s">
        <v>1111</v>
      </c>
      <c r="L146" s="653">
        <v>183.78981634171973</v>
      </c>
      <c r="M146" s="653">
        <v>4</v>
      </c>
      <c r="N146" s="654">
        <v>735.15926536687891</v>
      </c>
    </row>
    <row r="147" spans="1:14" ht="14.4" customHeight="1" x14ac:dyDescent="0.3">
      <c r="A147" s="649" t="s">
        <v>595</v>
      </c>
      <c r="B147" s="650" t="s">
        <v>596</v>
      </c>
      <c r="C147" s="651" t="s">
        <v>600</v>
      </c>
      <c r="D147" s="652" t="s">
        <v>3379</v>
      </c>
      <c r="E147" s="651" t="s">
        <v>638</v>
      </c>
      <c r="F147" s="652" t="s">
        <v>3390</v>
      </c>
      <c r="G147" s="651" t="s">
        <v>1072</v>
      </c>
      <c r="H147" s="651" t="s">
        <v>1112</v>
      </c>
      <c r="I147" s="651" t="s">
        <v>1113</v>
      </c>
      <c r="J147" s="651" t="s">
        <v>1114</v>
      </c>
      <c r="K147" s="651" t="s">
        <v>1115</v>
      </c>
      <c r="L147" s="653">
        <v>128.46</v>
      </c>
      <c r="M147" s="653">
        <v>1</v>
      </c>
      <c r="N147" s="654">
        <v>128.46</v>
      </c>
    </row>
    <row r="148" spans="1:14" ht="14.4" customHeight="1" x14ac:dyDescent="0.3">
      <c r="A148" s="649" t="s">
        <v>595</v>
      </c>
      <c r="B148" s="650" t="s">
        <v>596</v>
      </c>
      <c r="C148" s="651" t="s">
        <v>600</v>
      </c>
      <c r="D148" s="652" t="s">
        <v>3379</v>
      </c>
      <c r="E148" s="651" t="s">
        <v>638</v>
      </c>
      <c r="F148" s="652" t="s">
        <v>3390</v>
      </c>
      <c r="G148" s="651" t="s">
        <v>1072</v>
      </c>
      <c r="H148" s="651" t="s">
        <v>1116</v>
      </c>
      <c r="I148" s="651" t="s">
        <v>1117</v>
      </c>
      <c r="J148" s="651" t="s">
        <v>1118</v>
      </c>
      <c r="K148" s="651" t="s">
        <v>1119</v>
      </c>
      <c r="L148" s="653">
        <v>110.98992875494469</v>
      </c>
      <c r="M148" s="653">
        <v>1</v>
      </c>
      <c r="N148" s="654">
        <v>110.98992875494469</v>
      </c>
    </row>
    <row r="149" spans="1:14" ht="14.4" customHeight="1" x14ac:dyDescent="0.3">
      <c r="A149" s="649" t="s">
        <v>595</v>
      </c>
      <c r="B149" s="650" t="s">
        <v>596</v>
      </c>
      <c r="C149" s="651" t="s">
        <v>600</v>
      </c>
      <c r="D149" s="652" t="s">
        <v>3379</v>
      </c>
      <c r="E149" s="651" t="s">
        <v>1120</v>
      </c>
      <c r="F149" s="652" t="s">
        <v>3391</v>
      </c>
      <c r="G149" s="651"/>
      <c r="H149" s="651" t="s">
        <v>1121</v>
      </c>
      <c r="I149" s="651" t="s">
        <v>1122</v>
      </c>
      <c r="J149" s="651" t="s">
        <v>1123</v>
      </c>
      <c r="K149" s="651"/>
      <c r="L149" s="653">
        <v>188.55047761463737</v>
      </c>
      <c r="M149" s="653">
        <v>5</v>
      </c>
      <c r="N149" s="654">
        <v>942.75238807318692</v>
      </c>
    </row>
    <row r="150" spans="1:14" ht="14.4" customHeight="1" x14ac:dyDescent="0.3">
      <c r="A150" s="649" t="s">
        <v>595</v>
      </c>
      <c r="B150" s="650" t="s">
        <v>596</v>
      </c>
      <c r="C150" s="651" t="s">
        <v>600</v>
      </c>
      <c r="D150" s="652" t="s">
        <v>3379</v>
      </c>
      <c r="E150" s="651" t="s">
        <v>1120</v>
      </c>
      <c r="F150" s="652" t="s">
        <v>3391</v>
      </c>
      <c r="G150" s="651"/>
      <c r="H150" s="651" t="s">
        <v>1124</v>
      </c>
      <c r="I150" s="651" t="s">
        <v>1125</v>
      </c>
      <c r="J150" s="651" t="s">
        <v>1126</v>
      </c>
      <c r="K150" s="651" t="s">
        <v>1127</v>
      </c>
      <c r="L150" s="653">
        <v>328.75139306825804</v>
      </c>
      <c r="M150" s="653">
        <v>3</v>
      </c>
      <c r="N150" s="654">
        <v>986.25417920477412</v>
      </c>
    </row>
    <row r="151" spans="1:14" ht="14.4" customHeight="1" x14ac:dyDescent="0.3">
      <c r="A151" s="649" t="s">
        <v>595</v>
      </c>
      <c r="B151" s="650" t="s">
        <v>596</v>
      </c>
      <c r="C151" s="651" t="s">
        <v>600</v>
      </c>
      <c r="D151" s="652" t="s">
        <v>3379</v>
      </c>
      <c r="E151" s="651" t="s">
        <v>1120</v>
      </c>
      <c r="F151" s="652" t="s">
        <v>3391</v>
      </c>
      <c r="G151" s="651"/>
      <c r="H151" s="651" t="s">
        <v>1128</v>
      </c>
      <c r="I151" s="651" t="s">
        <v>237</v>
      </c>
      <c r="J151" s="651" t="s">
        <v>1129</v>
      </c>
      <c r="K151" s="651"/>
      <c r="L151" s="653">
        <v>179.53000778422413</v>
      </c>
      <c r="M151" s="653">
        <v>12</v>
      </c>
      <c r="N151" s="654">
        <v>2154.3600934106894</v>
      </c>
    </row>
    <row r="152" spans="1:14" ht="14.4" customHeight="1" x14ac:dyDescent="0.3">
      <c r="A152" s="649" t="s">
        <v>595</v>
      </c>
      <c r="B152" s="650" t="s">
        <v>596</v>
      </c>
      <c r="C152" s="651" t="s">
        <v>600</v>
      </c>
      <c r="D152" s="652" t="s">
        <v>3379</v>
      </c>
      <c r="E152" s="651" t="s">
        <v>1120</v>
      </c>
      <c r="F152" s="652" t="s">
        <v>3391</v>
      </c>
      <c r="G152" s="651"/>
      <c r="H152" s="651" t="s">
        <v>1130</v>
      </c>
      <c r="I152" s="651" t="s">
        <v>1131</v>
      </c>
      <c r="J152" s="651" t="s">
        <v>1132</v>
      </c>
      <c r="K152" s="651" t="s">
        <v>1127</v>
      </c>
      <c r="L152" s="653">
        <v>242.81999999999996</v>
      </c>
      <c r="M152" s="653">
        <v>8</v>
      </c>
      <c r="N152" s="654">
        <v>1942.5599999999997</v>
      </c>
    </row>
    <row r="153" spans="1:14" ht="14.4" customHeight="1" x14ac:dyDescent="0.3">
      <c r="A153" s="649" t="s">
        <v>595</v>
      </c>
      <c r="B153" s="650" t="s">
        <v>596</v>
      </c>
      <c r="C153" s="651" t="s">
        <v>600</v>
      </c>
      <c r="D153" s="652" t="s">
        <v>3379</v>
      </c>
      <c r="E153" s="651" t="s">
        <v>1120</v>
      </c>
      <c r="F153" s="652" t="s">
        <v>3391</v>
      </c>
      <c r="G153" s="651"/>
      <c r="H153" s="651" t="s">
        <v>1133</v>
      </c>
      <c r="I153" s="651" t="s">
        <v>237</v>
      </c>
      <c r="J153" s="651" t="s">
        <v>1134</v>
      </c>
      <c r="K153" s="651"/>
      <c r="L153" s="653">
        <v>179.53</v>
      </c>
      <c r="M153" s="653">
        <v>3</v>
      </c>
      <c r="N153" s="654">
        <v>538.59</v>
      </c>
    </row>
    <row r="154" spans="1:14" ht="14.4" customHeight="1" x14ac:dyDescent="0.3">
      <c r="A154" s="649" t="s">
        <v>595</v>
      </c>
      <c r="B154" s="650" t="s">
        <v>596</v>
      </c>
      <c r="C154" s="651" t="s">
        <v>600</v>
      </c>
      <c r="D154" s="652" t="s">
        <v>3379</v>
      </c>
      <c r="E154" s="651" t="s">
        <v>1120</v>
      </c>
      <c r="F154" s="652" t="s">
        <v>3391</v>
      </c>
      <c r="G154" s="651"/>
      <c r="H154" s="651" t="s">
        <v>1135</v>
      </c>
      <c r="I154" s="651" t="s">
        <v>1136</v>
      </c>
      <c r="J154" s="651" t="s">
        <v>1137</v>
      </c>
      <c r="K154" s="651"/>
      <c r="L154" s="653">
        <v>508.93000000000012</v>
      </c>
      <c r="M154" s="653">
        <v>1</v>
      </c>
      <c r="N154" s="654">
        <v>508.93000000000012</v>
      </c>
    </row>
    <row r="155" spans="1:14" ht="14.4" customHeight="1" x14ac:dyDescent="0.3">
      <c r="A155" s="649" t="s">
        <v>595</v>
      </c>
      <c r="B155" s="650" t="s">
        <v>596</v>
      </c>
      <c r="C155" s="651" t="s">
        <v>600</v>
      </c>
      <c r="D155" s="652" t="s">
        <v>3379</v>
      </c>
      <c r="E155" s="651" t="s">
        <v>1120</v>
      </c>
      <c r="F155" s="652" t="s">
        <v>3391</v>
      </c>
      <c r="G155" s="651"/>
      <c r="H155" s="651" t="s">
        <v>1138</v>
      </c>
      <c r="I155" s="651" t="s">
        <v>1138</v>
      </c>
      <c r="J155" s="651" t="s">
        <v>1139</v>
      </c>
      <c r="K155" s="651" t="s">
        <v>1140</v>
      </c>
      <c r="L155" s="653">
        <v>56.830000000000005</v>
      </c>
      <c r="M155" s="653">
        <v>3</v>
      </c>
      <c r="N155" s="654">
        <v>170.49</v>
      </c>
    </row>
    <row r="156" spans="1:14" ht="14.4" customHeight="1" x14ac:dyDescent="0.3">
      <c r="A156" s="649" t="s">
        <v>595</v>
      </c>
      <c r="B156" s="650" t="s">
        <v>596</v>
      </c>
      <c r="C156" s="651" t="s">
        <v>600</v>
      </c>
      <c r="D156" s="652" t="s">
        <v>3379</v>
      </c>
      <c r="E156" s="651" t="s">
        <v>1120</v>
      </c>
      <c r="F156" s="652" t="s">
        <v>3391</v>
      </c>
      <c r="G156" s="651" t="s">
        <v>642</v>
      </c>
      <c r="H156" s="651" t="s">
        <v>1141</v>
      </c>
      <c r="I156" s="651" t="s">
        <v>237</v>
      </c>
      <c r="J156" s="651" t="s">
        <v>1142</v>
      </c>
      <c r="K156" s="651"/>
      <c r="L156" s="653">
        <v>314.85990331128272</v>
      </c>
      <c r="M156" s="653">
        <v>63</v>
      </c>
      <c r="N156" s="654">
        <v>19836.17390861081</v>
      </c>
    </row>
    <row r="157" spans="1:14" ht="14.4" customHeight="1" x14ac:dyDescent="0.3">
      <c r="A157" s="649" t="s">
        <v>595</v>
      </c>
      <c r="B157" s="650" t="s">
        <v>596</v>
      </c>
      <c r="C157" s="651" t="s">
        <v>600</v>
      </c>
      <c r="D157" s="652" t="s">
        <v>3379</v>
      </c>
      <c r="E157" s="651" t="s">
        <v>1120</v>
      </c>
      <c r="F157" s="652" t="s">
        <v>3391</v>
      </c>
      <c r="G157" s="651" t="s">
        <v>642</v>
      </c>
      <c r="H157" s="651" t="s">
        <v>1143</v>
      </c>
      <c r="I157" s="651" t="s">
        <v>237</v>
      </c>
      <c r="J157" s="651" t="s">
        <v>1144</v>
      </c>
      <c r="K157" s="651"/>
      <c r="L157" s="653">
        <v>285.08999999999997</v>
      </c>
      <c r="M157" s="653">
        <v>1</v>
      </c>
      <c r="N157" s="654">
        <v>285.08999999999997</v>
      </c>
    </row>
    <row r="158" spans="1:14" ht="14.4" customHeight="1" x14ac:dyDescent="0.3">
      <c r="A158" s="649" t="s">
        <v>595</v>
      </c>
      <c r="B158" s="650" t="s">
        <v>596</v>
      </c>
      <c r="C158" s="651" t="s">
        <v>600</v>
      </c>
      <c r="D158" s="652" t="s">
        <v>3379</v>
      </c>
      <c r="E158" s="651" t="s">
        <v>1120</v>
      </c>
      <c r="F158" s="652" t="s">
        <v>3391</v>
      </c>
      <c r="G158" s="651" t="s">
        <v>642</v>
      </c>
      <c r="H158" s="651" t="s">
        <v>1145</v>
      </c>
      <c r="I158" s="651" t="s">
        <v>237</v>
      </c>
      <c r="J158" s="651" t="s">
        <v>1146</v>
      </c>
      <c r="K158" s="651"/>
      <c r="L158" s="653">
        <v>73.035682444609066</v>
      </c>
      <c r="M158" s="653">
        <v>42</v>
      </c>
      <c r="N158" s="654">
        <v>3067.4986626735808</v>
      </c>
    </row>
    <row r="159" spans="1:14" ht="14.4" customHeight="1" x14ac:dyDescent="0.3">
      <c r="A159" s="649" t="s">
        <v>595</v>
      </c>
      <c r="B159" s="650" t="s">
        <v>596</v>
      </c>
      <c r="C159" s="651" t="s">
        <v>600</v>
      </c>
      <c r="D159" s="652" t="s">
        <v>3379</v>
      </c>
      <c r="E159" s="651" t="s">
        <v>1120</v>
      </c>
      <c r="F159" s="652" t="s">
        <v>3391</v>
      </c>
      <c r="G159" s="651" t="s">
        <v>642</v>
      </c>
      <c r="H159" s="651" t="s">
        <v>1147</v>
      </c>
      <c r="I159" s="651" t="s">
        <v>237</v>
      </c>
      <c r="J159" s="651" t="s">
        <v>1148</v>
      </c>
      <c r="K159" s="651" t="s">
        <v>1149</v>
      </c>
      <c r="L159" s="653">
        <v>314.87</v>
      </c>
      <c r="M159" s="653">
        <v>7</v>
      </c>
      <c r="N159" s="654">
        <v>2204.09</v>
      </c>
    </row>
    <row r="160" spans="1:14" ht="14.4" customHeight="1" x14ac:dyDescent="0.3">
      <c r="A160" s="649" t="s">
        <v>595</v>
      </c>
      <c r="B160" s="650" t="s">
        <v>596</v>
      </c>
      <c r="C160" s="651" t="s">
        <v>600</v>
      </c>
      <c r="D160" s="652" t="s">
        <v>3379</v>
      </c>
      <c r="E160" s="651" t="s">
        <v>1120</v>
      </c>
      <c r="F160" s="652" t="s">
        <v>3391</v>
      </c>
      <c r="G160" s="651" t="s">
        <v>642</v>
      </c>
      <c r="H160" s="651" t="s">
        <v>1150</v>
      </c>
      <c r="I160" s="651" t="s">
        <v>237</v>
      </c>
      <c r="J160" s="651" t="s">
        <v>1151</v>
      </c>
      <c r="K160" s="651"/>
      <c r="L160" s="653">
        <v>314.86005540828705</v>
      </c>
      <c r="M160" s="653">
        <v>30</v>
      </c>
      <c r="N160" s="654">
        <v>9445.801662248612</v>
      </c>
    </row>
    <row r="161" spans="1:14" ht="14.4" customHeight="1" x14ac:dyDescent="0.3">
      <c r="A161" s="649" t="s">
        <v>595</v>
      </c>
      <c r="B161" s="650" t="s">
        <v>596</v>
      </c>
      <c r="C161" s="651" t="s">
        <v>600</v>
      </c>
      <c r="D161" s="652" t="s">
        <v>3379</v>
      </c>
      <c r="E161" s="651" t="s">
        <v>1120</v>
      </c>
      <c r="F161" s="652" t="s">
        <v>3391</v>
      </c>
      <c r="G161" s="651" t="s">
        <v>642</v>
      </c>
      <c r="H161" s="651" t="s">
        <v>1152</v>
      </c>
      <c r="I161" s="651" t="s">
        <v>237</v>
      </c>
      <c r="J161" s="651" t="s">
        <v>1153</v>
      </c>
      <c r="K161" s="651"/>
      <c r="L161" s="653">
        <v>224.6309952636426</v>
      </c>
      <c r="M161" s="653">
        <v>4</v>
      </c>
      <c r="N161" s="654">
        <v>898.52398105457041</v>
      </c>
    </row>
    <row r="162" spans="1:14" ht="14.4" customHeight="1" x14ac:dyDescent="0.3">
      <c r="A162" s="649" t="s">
        <v>595</v>
      </c>
      <c r="B162" s="650" t="s">
        <v>596</v>
      </c>
      <c r="C162" s="651" t="s">
        <v>600</v>
      </c>
      <c r="D162" s="652" t="s">
        <v>3379</v>
      </c>
      <c r="E162" s="651" t="s">
        <v>1120</v>
      </c>
      <c r="F162" s="652" t="s">
        <v>3391</v>
      </c>
      <c r="G162" s="651" t="s">
        <v>642</v>
      </c>
      <c r="H162" s="651" t="s">
        <v>1154</v>
      </c>
      <c r="I162" s="651" t="s">
        <v>237</v>
      </c>
      <c r="J162" s="651" t="s">
        <v>1155</v>
      </c>
      <c r="K162" s="651"/>
      <c r="L162" s="653">
        <v>242.67999999999998</v>
      </c>
      <c r="M162" s="653">
        <v>12</v>
      </c>
      <c r="N162" s="654">
        <v>2912.16</v>
      </c>
    </row>
    <row r="163" spans="1:14" ht="14.4" customHeight="1" x14ac:dyDescent="0.3">
      <c r="A163" s="649" t="s">
        <v>595</v>
      </c>
      <c r="B163" s="650" t="s">
        <v>596</v>
      </c>
      <c r="C163" s="651" t="s">
        <v>600</v>
      </c>
      <c r="D163" s="652" t="s">
        <v>3379</v>
      </c>
      <c r="E163" s="651" t="s">
        <v>1120</v>
      </c>
      <c r="F163" s="652" t="s">
        <v>3391</v>
      </c>
      <c r="G163" s="651" t="s">
        <v>642</v>
      </c>
      <c r="H163" s="651" t="s">
        <v>1156</v>
      </c>
      <c r="I163" s="651" t="s">
        <v>237</v>
      </c>
      <c r="J163" s="651" t="s">
        <v>1157</v>
      </c>
      <c r="K163" s="651"/>
      <c r="L163" s="653">
        <v>170.5106964047722</v>
      </c>
      <c r="M163" s="653">
        <v>2</v>
      </c>
      <c r="N163" s="654">
        <v>341.02139280954441</v>
      </c>
    </row>
    <row r="164" spans="1:14" ht="14.4" customHeight="1" x14ac:dyDescent="0.3">
      <c r="A164" s="649" t="s">
        <v>595</v>
      </c>
      <c r="B164" s="650" t="s">
        <v>596</v>
      </c>
      <c r="C164" s="651" t="s">
        <v>600</v>
      </c>
      <c r="D164" s="652" t="s">
        <v>3379</v>
      </c>
      <c r="E164" s="651" t="s">
        <v>1120</v>
      </c>
      <c r="F164" s="652" t="s">
        <v>3391</v>
      </c>
      <c r="G164" s="651" t="s">
        <v>642</v>
      </c>
      <c r="H164" s="651" t="s">
        <v>1158</v>
      </c>
      <c r="I164" s="651" t="s">
        <v>237</v>
      </c>
      <c r="J164" s="651" t="s">
        <v>1159</v>
      </c>
      <c r="K164" s="651"/>
      <c r="L164" s="653">
        <v>224.62952659382327</v>
      </c>
      <c r="M164" s="653">
        <v>6</v>
      </c>
      <c r="N164" s="654">
        <v>1347.7771595629397</v>
      </c>
    </row>
    <row r="165" spans="1:14" ht="14.4" customHeight="1" x14ac:dyDescent="0.3">
      <c r="A165" s="649" t="s">
        <v>595</v>
      </c>
      <c r="B165" s="650" t="s">
        <v>596</v>
      </c>
      <c r="C165" s="651" t="s">
        <v>600</v>
      </c>
      <c r="D165" s="652" t="s">
        <v>3379</v>
      </c>
      <c r="E165" s="651" t="s">
        <v>1120</v>
      </c>
      <c r="F165" s="652" t="s">
        <v>3391</v>
      </c>
      <c r="G165" s="651" t="s">
        <v>642</v>
      </c>
      <c r="H165" s="651" t="s">
        <v>1160</v>
      </c>
      <c r="I165" s="651" t="s">
        <v>237</v>
      </c>
      <c r="J165" s="651" t="s">
        <v>1161</v>
      </c>
      <c r="K165" s="651"/>
      <c r="L165" s="653">
        <v>170.51</v>
      </c>
      <c r="M165" s="653">
        <v>2</v>
      </c>
      <c r="N165" s="654">
        <v>341.02</v>
      </c>
    </row>
    <row r="166" spans="1:14" ht="14.4" customHeight="1" x14ac:dyDescent="0.3">
      <c r="A166" s="649" t="s">
        <v>595</v>
      </c>
      <c r="B166" s="650" t="s">
        <v>596</v>
      </c>
      <c r="C166" s="651" t="s">
        <v>600</v>
      </c>
      <c r="D166" s="652" t="s">
        <v>3379</v>
      </c>
      <c r="E166" s="651" t="s">
        <v>1120</v>
      </c>
      <c r="F166" s="652" t="s">
        <v>3391</v>
      </c>
      <c r="G166" s="651" t="s">
        <v>642</v>
      </c>
      <c r="H166" s="651" t="s">
        <v>1162</v>
      </c>
      <c r="I166" s="651" t="s">
        <v>237</v>
      </c>
      <c r="J166" s="651" t="s">
        <v>1163</v>
      </c>
      <c r="K166" s="651"/>
      <c r="L166" s="653">
        <v>170.51046426984814</v>
      </c>
      <c r="M166" s="653">
        <v>6</v>
      </c>
      <c r="N166" s="654">
        <v>1023.0627856190888</v>
      </c>
    </row>
    <row r="167" spans="1:14" ht="14.4" customHeight="1" x14ac:dyDescent="0.3">
      <c r="A167" s="649" t="s">
        <v>595</v>
      </c>
      <c r="B167" s="650" t="s">
        <v>596</v>
      </c>
      <c r="C167" s="651" t="s">
        <v>600</v>
      </c>
      <c r="D167" s="652" t="s">
        <v>3379</v>
      </c>
      <c r="E167" s="651" t="s">
        <v>1120</v>
      </c>
      <c r="F167" s="652" t="s">
        <v>3391</v>
      </c>
      <c r="G167" s="651" t="s">
        <v>642</v>
      </c>
      <c r="H167" s="651" t="s">
        <v>1164</v>
      </c>
      <c r="I167" s="651" t="s">
        <v>237</v>
      </c>
      <c r="J167" s="651" t="s">
        <v>1165</v>
      </c>
      <c r="K167" s="651"/>
      <c r="L167" s="653">
        <v>432.14</v>
      </c>
      <c r="M167" s="653">
        <v>1</v>
      </c>
      <c r="N167" s="654">
        <v>432.14</v>
      </c>
    </row>
    <row r="168" spans="1:14" ht="14.4" customHeight="1" x14ac:dyDescent="0.3">
      <c r="A168" s="649" t="s">
        <v>595</v>
      </c>
      <c r="B168" s="650" t="s">
        <v>596</v>
      </c>
      <c r="C168" s="651" t="s">
        <v>600</v>
      </c>
      <c r="D168" s="652" t="s">
        <v>3379</v>
      </c>
      <c r="E168" s="651" t="s">
        <v>1120</v>
      </c>
      <c r="F168" s="652" t="s">
        <v>3391</v>
      </c>
      <c r="G168" s="651" t="s">
        <v>642</v>
      </c>
      <c r="H168" s="651" t="s">
        <v>1166</v>
      </c>
      <c r="I168" s="651" t="s">
        <v>1167</v>
      </c>
      <c r="J168" s="651" t="s">
        <v>1168</v>
      </c>
      <c r="K168" s="651" t="s">
        <v>1169</v>
      </c>
      <c r="L168" s="653">
        <v>3243.0000000000009</v>
      </c>
      <c r="M168" s="653">
        <v>1</v>
      </c>
      <c r="N168" s="654">
        <v>3243.0000000000009</v>
      </c>
    </row>
    <row r="169" spans="1:14" ht="14.4" customHeight="1" x14ac:dyDescent="0.3">
      <c r="A169" s="649" t="s">
        <v>595</v>
      </c>
      <c r="B169" s="650" t="s">
        <v>596</v>
      </c>
      <c r="C169" s="651" t="s">
        <v>600</v>
      </c>
      <c r="D169" s="652" t="s">
        <v>3379</v>
      </c>
      <c r="E169" s="651" t="s">
        <v>1120</v>
      </c>
      <c r="F169" s="652" t="s">
        <v>3391</v>
      </c>
      <c r="G169" s="651" t="s">
        <v>642</v>
      </c>
      <c r="H169" s="651" t="s">
        <v>1170</v>
      </c>
      <c r="I169" s="651" t="s">
        <v>237</v>
      </c>
      <c r="J169" s="651" t="s">
        <v>1171</v>
      </c>
      <c r="K169" s="651"/>
      <c r="L169" s="653">
        <v>107.34999999999998</v>
      </c>
      <c r="M169" s="653">
        <v>3</v>
      </c>
      <c r="N169" s="654">
        <v>322.04999999999995</v>
      </c>
    </row>
    <row r="170" spans="1:14" ht="14.4" customHeight="1" x14ac:dyDescent="0.3">
      <c r="A170" s="649" t="s">
        <v>595</v>
      </c>
      <c r="B170" s="650" t="s">
        <v>596</v>
      </c>
      <c r="C170" s="651" t="s">
        <v>600</v>
      </c>
      <c r="D170" s="652" t="s">
        <v>3379</v>
      </c>
      <c r="E170" s="651" t="s">
        <v>1120</v>
      </c>
      <c r="F170" s="652" t="s">
        <v>3391</v>
      </c>
      <c r="G170" s="651" t="s">
        <v>642</v>
      </c>
      <c r="H170" s="651" t="s">
        <v>1172</v>
      </c>
      <c r="I170" s="651" t="s">
        <v>237</v>
      </c>
      <c r="J170" s="651" t="s">
        <v>1173</v>
      </c>
      <c r="K170" s="651"/>
      <c r="L170" s="653">
        <v>18.47</v>
      </c>
      <c r="M170" s="653">
        <v>1</v>
      </c>
      <c r="N170" s="654">
        <v>18.47</v>
      </c>
    </row>
    <row r="171" spans="1:14" ht="14.4" customHeight="1" x14ac:dyDescent="0.3">
      <c r="A171" s="649" t="s">
        <v>595</v>
      </c>
      <c r="B171" s="650" t="s">
        <v>596</v>
      </c>
      <c r="C171" s="651" t="s">
        <v>600</v>
      </c>
      <c r="D171" s="652" t="s">
        <v>3379</v>
      </c>
      <c r="E171" s="651" t="s">
        <v>1120</v>
      </c>
      <c r="F171" s="652" t="s">
        <v>3391</v>
      </c>
      <c r="G171" s="651" t="s">
        <v>642</v>
      </c>
      <c r="H171" s="651" t="s">
        <v>1174</v>
      </c>
      <c r="I171" s="651" t="s">
        <v>237</v>
      </c>
      <c r="J171" s="651" t="s">
        <v>1175</v>
      </c>
      <c r="K171" s="651" t="s">
        <v>1176</v>
      </c>
      <c r="L171" s="653">
        <v>25.12</v>
      </c>
      <c r="M171" s="653">
        <v>1</v>
      </c>
      <c r="N171" s="654">
        <v>25.12</v>
      </c>
    </row>
    <row r="172" spans="1:14" ht="14.4" customHeight="1" x14ac:dyDescent="0.3">
      <c r="A172" s="649" t="s">
        <v>595</v>
      </c>
      <c r="B172" s="650" t="s">
        <v>596</v>
      </c>
      <c r="C172" s="651" t="s">
        <v>600</v>
      </c>
      <c r="D172" s="652" t="s">
        <v>3379</v>
      </c>
      <c r="E172" s="651" t="s">
        <v>1120</v>
      </c>
      <c r="F172" s="652" t="s">
        <v>3391</v>
      </c>
      <c r="G172" s="651" t="s">
        <v>642</v>
      </c>
      <c r="H172" s="651" t="s">
        <v>1177</v>
      </c>
      <c r="I172" s="651" t="s">
        <v>237</v>
      </c>
      <c r="J172" s="651" t="s">
        <v>1178</v>
      </c>
      <c r="K172" s="651"/>
      <c r="L172" s="653">
        <v>18.47</v>
      </c>
      <c r="M172" s="653">
        <v>1</v>
      </c>
      <c r="N172" s="654">
        <v>18.47</v>
      </c>
    </row>
    <row r="173" spans="1:14" ht="14.4" customHeight="1" x14ac:dyDescent="0.3">
      <c r="A173" s="649" t="s">
        <v>595</v>
      </c>
      <c r="B173" s="650" t="s">
        <v>596</v>
      </c>
      <c r="C173" s="651" t="s">
        <v>600</v>
      </c>
      <c r="D173" s="652" t="s">
        <v>3379</v>
      </c>
      <c r="E173" s="651" t="s">
        <v>1120</v>
      </c>
      <c r="F173" s="652" t="s">
        <v>3391</v>
      </c>
      <c r="G173" s="651" t="s">
        <v>1072</v>
      </c>
      <c r="H173" s="651" t="s">
        <v>1179</v>
      </c>
      <c r="I173" s="651" t="s">
        <v>1180</v>
      </c>
      <c r="J173" s="651" t="s">
        <v>1181</v>
      </c>
      <c r="K173" s="651" t="s">
        <v>1182</v>
      </c>
      <c r="L173" s="653">
        <v>198.25975329596139</v>
      </c>
      <c r="M173" s="653">
        <v>5</v>
      </c>
      <c r="N173" s="654">
        <v>991.298766479807</v>
      </c>
    </row>
    <row r="174" spans="1:14" ht="14.4" customHeight="1" x14ac:dyDescent="0.3">
      <c r="A174" s="649" t="s">
        <v>595</v>
      </c>
      <c r="B174" s="650" t="s">
        <v>596</v>
      </c>
      <c r="C174" s="651" t="s">
        <v>600</v>
      </c>
      <c r="D174" s="652" t="s">
        <v>3379</v>
      </c>
      <c r="E174" s="651" t="s">
        <v>1120</v>
      </c>
      <c r="F174" s="652" t="s">
        <v>3391</v>
      </c>
      <c r="G174" s="651" t="s">
        <v>1072</v>
      </c>
      <c r="H174" s="651" t="s">
        <v>1183</v>
      </c>
      <c r="I174" s="651" t="s">
        <v>1184</v>
      </c>
      <c r="J174" s="651" t="s">
        <v>1185</v>
      </c>
      <c r="K174" s="651" t="s">
        <v>1186</v>
      </c>
      <c r="L174" s="653">
        <v>1361.39</v>
      </c>
      <c r="M174" s="653">
        <v>1</v>
      </c>
      <c r="N174" s="654">
        <v>1361.39</v>
      </c>
    </row>
    <row r="175" spans="1:14" ht="14.4" customHeight="1" x14ac:dyDescent="0.3">
      <c r="A175" s="649" t="s">
        <v>595</v>
      </c>
      <c r="B175" s="650" t="s">
        <v>596</v>
      </c>
      <c r="C175" s="651" t="s">
        <v>600</v>
      </c>
      <c r="D175" s="652" t="s">
        <v>3379</v>
      </c>
      <c r="E175" s="651" t="s">
        <v>1120</v>
      </c>
      <c r="F175" s="652" t="s">
        <v>3391</v>
      </c>
      <c r="G175" s="651" t="s">
        <v>1072</v>
      </c>
      <c r="H175" s="651" t="s">
        <v>1187</v>
      </c>
      <c r="I175" s="651" t="s">
        <v>1188</v>
      </c>
      <c r="J175" s="651" t="s">
        <v>1189</v>
      </c>
      <c r="K175" s="651" t="s">
        <v>1190</v>
      </c>
      <c r="L175" s="653">
        <v>114.84000000058599</v>
      </c>
      <c r="M175" s="653">
        <v>8</v>
      </c>
      <c r="N175" s="654">
        <v>918.7200000046879</v>
      </c>
    </row>
    <row r="176" spans="1:14" ht="14.4" customHeight="1" x14ac:dyDescent="0.3">
      <c r="A176" s="649" t="s">
        <v>595</v>
      </c>
      <c r="B176" s="650" t="s">
        <v>596</v>
      </c>
      <c r="C176" s="651" t="s">
        <v>600</v>
      </c>
      <c r="D176" s="652" t="s">
        <v>3379</v>
      </c>
      <c r="E176" s="651" t="s">
        <v>1120</v>
      </c>
      <c r="F176" s="652" t="s">
        <v>3391</v>
      </c>
      <c r="G176" s="651" t="s">
        <v>1072</v>
      </c>
      <c r="H176" s="651" t="s">
        <v>1191</v>
      </c>
      <c r="I176" s="651" t="s">
        <v>1192</v>
      </c>
      <c r="J176" s="651" t="s">
        <v>1193</v>
      </c>
      <c r="K176" s="651" t="s">
        <v>1194</v>
      </c>
      <c r="L176" s="653">
        <v>281.52985403302904</v>
      </c>
      <c r="M176" s="653">
        <v>12</v>
      </c>
      <c r="N176" s="654">
        <v>3378.3582483963487</v>
      </c>
    </row>
    <row r="177" spans="1:14" ht="14.4" customHeight="1" x14ac:dyDescent="0.3">
      <c r="A177" s="649" t="s">
        <v>595</v>
      </c>
      <c r="B177" s="650" t="s">
        <v>596</v>
      </c>
      <c r="C177" s="651" t="s">
        <v>600</v>
      </c>
      <c r="D177" s="652" t="s">
        <v>3379</v>
      </c>
      <c r="E177" s="651" t="s">
        <v>1120</v>
      </c>
      <c r="F177" s="652" t="s">
        <v>3391</v>
      </c>
      <c r="G177" s="651" t="s">
        <v>1072</v>
      </c>
      <c r="H177" s="651" t="s">
        <v>1195</v>
      </c>
      <c r="I177" s="651" t="s">
        <v>1196</v>
      </c>
      <c r="J177" s="651" t="s">
        <v>1197</v>
      </c>
      <c r="K177" s="651" t="s">
        <v>1198</v>
      </c>
      <c r="L177" s="653">
        <v>76.13</v>
      </c>
      <c r="M177" s="653">
        <v>128</v>
      </c>
      <c r="N177" s="654">
        <v>9744.64</v>
      </c>
    </row>
    <row r="178" spans="1:14" ht="14.4" customHeight="1" x14ac:dyDescent="0.3">
      <c r="A178" s="649" t="s">
        <v>595</v>
      </c>
      <c r="B178" s="650" t="s">
        <v>596</v>
      </c>
      <c r="C178" s="651" t="s">
        <v>600</v>
      </c>
      <c r="D178" s="652" t="s">
        <v>3379</v>
      </c>
      <c r="E178" s="651" t="s">
        <v>1120</v>
      </c>
      <c r="F178" s="652" t="s">
        <v>3391</v>
      </c>
      <c r="G178" s="651" t="s">
        <v>1072</v>
      </c>
      <c r="H178" s="651" t="s">
        <v>1199</v>
      </c>
      <c r="I178" s="651" t="s">
        <v>1199</v>
      </c>
      <c r="J178" s="651" t="s">
        <v>1200</v>
      </c>
      <c r="K178" s="651" t="s">
        <v>1186</v>
      </c>
      <c r="L178" s="653">
        <v>1361.39</v>
      </c>
      <c r="M178" s="653">
        <v>9</v>
      </c>
      <c r="N178" s="654">
        <v>12252.51</v>
      </c>
    </row>
    <row r="179" spans="1:14" ht="14.4" customHeight="1" x14ac:dyDescent="0.3">
      <c r="A179" s="649" t="s">
        <v>595</v>
      </c>
      <c r="B179" s="650" t="s">
        <v>596</v>
      </c>
      <c r="C179" s="651" t="s">
        <v>600</v>
      </c>
      <c r="D179" s="652" t="s">
        <v>3379</v>
      </c>
      <c r="E179" s="651" t="s">
        <v>1120</v>
      </c>
      <c r="F179" s="652" t="s">
        <v>3391</v>
      </c>
      <c r="G179" s="651" t="s">
        <v>1072</v>
      </c>
      <c r="H179" s="651" t="s">
        <v>1201</v>
      </c>
      <c r="I179" s="651" t="s">
        <v>1202</v>
      </c>
      <c r="J179" s="651" t="s">
        <v>1203</v>
      </c>
      <c r="K179" s="651" t="s">
        <v>1194</v>
      </c>
      <c r="L179" s="653">
        <v>1529.5</v>
      </c>
      <c r="M179" s="653">
        <v>13</v>
      </c>
      <c r="N179" s="654">
        <v>19883.5</v>
      </c>
    </row>
    <row r="180" spans="1:14" ht="14.4" customHeight="1" x14ac:dyDescent="0.3">
      <c r="A180" s="649" t="s">
        <v>595</v>
      </c>
      <c r="B180" s="650" t="s">
        <v>596</v>
      </c>
      <c r="C180" s="651" t="s">
        <v>600</v>
      </c>
      <c r="D180" s="652" t="s">
        <v>3379</v>
      </c>
      <c r="E180" s="651" t="s">
        <v>1204</v>
      </c>
      <c r="F180" s="652" t="s">
        <v>3392</v>
      </c>
      <c r="G180" s="651" t="s">
        <v>642</v>
      </c>
      <c r="H180" s="651" t="s">
        <v>1205</v>
      </c>
      <c r="I180" s="651" t="s">
        <v>1205</v>
      </c>
      <c r="J180" s="651" t="s">
        <v>1206</v>
      </c>
      <c r="K180" s="651" t="s">
        <v>1207</v>
      </c>
      <c r="L180" s="653">
        <v>72.839960407367556</v>
      </c>
      <c r="M180" s="653">
        <v>5.4</v>
      </c>
      <c r="N180" s="654">
        <v>393.33578619978482</v>
      </c>
    </row>
    <row r="181" spans="1:14" ht="14.4" customHeight="1" x14ac:dyDescent="0.3">
      <c r="A181" s="649" t="s">
        <v>595</v>
      </c>
      <c r="B181" s="650" t="s">
        <v>596</v>
      </c>
      <c r="C181" s="651" t="s">
        <v>600</v>
      </c>
      <c r="D181" s="652" t="s">
        <v>3379</v>
      </c>
      <c r="E181" s="651" t="s">
        <v>1204</v>
      </c>
      <c r="F181" s="652" t="s">
        <v>3392</v>
      </c>
      <c r="G181" s="651" t="s">
        <v>642</v>
      </c>
      <c r="H181" s="651" t="s">
        <v>1208</v>
      </c>
      <c r="I181" s="651" t="s">
        <v>629</v>
      </c>
      <c r="J181" s="651" t="s">
        <v>1209</v>
      </c>
      <c r="K181" s="651" t="s">
        <v>1210</v>
      </c>
      <c r="L181" s="653">
        <v>39.429999999999993</v>
      </c>
      <c r="M181" s="653">
        <v>1</v>
      </c>
      <c r="N181" s="654">
        <v>39.429999999999993</v>
      </c>
    </row>
    <row r="182" spans="1:14" ht="14.4" customHeight="1" x14ac:dyDescent="0.3">
      <c r="A182" s="649" t="s">
        <v>595</v>
      </c>
      <c r="B182" s="650" t="s">
        <v>596</v>
      </c>
      <c r="C182" s="651" t="s">
        <v>600</v>
      </c>
      <c r="D182" s="652" t="s">
        <v>3379</v>
      </c>
      <c r="E182" s="651" t="s">
        <v>1204</v>
      </c>
      <c r="F182" s="652" t="s">
        <v>3392</v>
      </c>
      <c r="G182" s="651" t="s">
        <v>642</v>
      </c>
      <c r="H182" s="651" t="s">
        <v>1211</v>
      </c>
      <c r="I182" s="651" t="s">
        <v>1212</v>
      </c>
      <c r="J182" s="651" t="s">
        <v>1213</v>
      </c>
      <c r="K182" s="651" t="s">
        <v>682</v>
      </c>
      <c r="L182" s="653">
        <v>66.23508128283575</v>
      </c>
      <c r="M182" s="653">
        <v>8</v>
      </c>
      <c r="N182" s="654">
        <v>529.880650262686</v>
      </c>
    </row>
    <row r="183" spans="1:14" ht="14.4" customHeight="1" x14ac:dyDescent="0.3">
      <c r="A183" s="649" t="s">
        <v>595</v>
      </c>
      <c r="B183" s="650" t="s">
        <v>596</v>
      </c>
      <c r="C183" s="651" t="s">
        <v>600</v>
      </c>
      <c r="D183" s="652" t="s">
        <v>3379</v>
      </c>
      <c r="E183" s="651" t="s">
        <v>1204</v>
      </c>
      <c r="F183" s="652" t="s">
        <v>3392</v>
      </c>
      <c r="G183" s="651" t="s">
        <v>642</v>
      </c>
      <c r="H183" s="651" t="s">
        <v>1214</v>
      </c>
      <c r="I183" s="651" t="s">
        <v>1215</v>
      </c>
      <c r="J183" s="651" t="s">
        <v>1216</v>
      </c>
      <c r="K183" s="651" t="s">
        <v>1217</v>
      </c>
      <c r="L183" s="653">
        <v>1115.2677999999999</v>
      </c>
      <c r="M183" s="653">
        <v>1.6666666666666665</v>
      </c>
      <c r="N183" s="654">
        <v>1858.7796666666663</v>
      </c>
    </row>
    <row r="184" spans="1:14" ht="14.4" customHeight="1" x14ac:dyDescent="0.3">
      <c r="A184" s="649" t="s">
        <v>595</v>
      </c>
      <c r="B184" s="650" t="s">
        <v>596</v>
      </c>
      <c r="C184" s="651" t="s">
        <v>600</v>
      </c>
      <c r="D184" s="652" t="s">
        <v>3379</v>
      </c>
      <c r="E184" s="651" t="s">
        <v>1204</v>
      </c>
      <c r="F184" s="652" t="s">
        <v>3392</v>
      </c>
      <c r="G184" s="651" t="s">
        <v>642</v>
      </c>
      <c r="H184" s="651" t="s">
        <v>1218</v>
      </c>
      <c r="I184" s="651" t="s">
        <v>1218</v>
      </c>
      <c r="J184" s="651" t="s">
        <v>1219</v>
      </c>
      <c r="K184" s="651" t="s">
        <v>1220</v>
      </c>
      <c r="L184" s="653">
        <v>610.95000000000005</v>
      </c>
      <c r="M184" s="653">
        <v>2</v>
      </c>
      <c r="N184" s="654">
        <v>1221.9000000000001</v>
      </c>
    </row>
    <row r="185" spans="1:14" ht="14.4" customHeight="1" x14ac:dyDescent="0.3">
      <c r="A185" s="649" t="s">
        <v>595</v>
      </c>
      <c r="B185" s="650" t="s">
        <v>596</v>
      </c>
      <c r="C185" s="651" t="s">
        <v>600</v>
      </c>
      <c r="D185" s="652" t="s">
        <v>3379</v>
      </c>
      <c r="E185" s="651" t="s">
        <v>1204</v>
      </c>
      <c r="F185" s="652" t="s">
        <v>3392</v>
      </c>
      <c r="G185" s="651" t="s">
        <v>642</v>
      </c>
      <c r="H185" s="651" t="s">
        <v>1221</v>
      </c>
      <c r="I185" s="651" t="s">
        <v>1222</v>
      </c>
      <c r="J185" s="651" t="s">
        <v>1223</v>
      </c>
      <c r="K185" s="651" t="s">
        <v>1224</v>
      </c>
      <c r="L185" s="653">
        <v>91.999957278474767</v>
      </c>
      <c r="M185" s="653">
        <v>14</v>
      </c>
      <c r="N185" s="654">
        <v>1287.9994018986467</v>
      </c>
    </row>
    <row r="186" spans="1:14" ht="14.4" customHeight="1" x14ac:dyDescent="0.3">
      <c r="A186" s="649" t="s">
        <v>595</v>
      </c>
      <c r="B186" s="650" t="s">
        <v>596</v>
      </c>
      <c r="C186" s="651" t="s">
        <v>600</v>
      </c>
      <c r="D186" s="652" t="s">
        <v>3379</v>
      </c>
      <c r="E186" s="651" t="s">
        <v>1204</v>
      </c>
      <c r="F186" s="652" t="s">
        <v>3392</v>
      </c>
      <c r="G186" s="651" t="s">
        <v>642</v>
      </c>
      <c r="H186" s="651" t="s">
        <v>1225</v>
      </c>
      <c r="I186" s="651" t="s">
        <v>1226</v>
      </c>
      <c r="J186" s="651" t="s">
        <v>1227</v>
      </c>
      <c r="K186" s="651" t="s">
        <v>1228</v>
      </c>
      <c r="L186" s="653">
        <v>107.09000000000003</v>
      </c>
      <c r="M186" s="653">
        <v>1</v>
      </c>
      <c r="N186" s="654">
        <v>107.09000000000003</v>
      </c>
    </row>
    <row r="187" spans="1:14" ht="14.4" customHeight="1" x14ac:dyDescent="0.3">
      <c r="A187" s="649" t="s">
        <v>595</v>
      </c>
      <c r="B187" s="650" t="s">
        <v>596</v>
      </c>
      <c r="C187" s="651" t="s">
        <v>600</v>
      </c>
      <c r="D187" s="652" t="s">
        <v>3379</v>
      </c>
      <c r="E187" s="651" t="s">
        <v>1204</v>
      </c>
      <c r="F187" s="652" t="s">
        <v>3392</v>
      </c>
      <c r="G187" s="651" t="s">
        <v>642</v>
      </c>
      <c r="H187" s="651" t="s">
        <v>1229</v>
      </c>
      <c r="I187" s="651" t="s">
        <v>1230</v>
      </c>
      <c r="J187" s="651" t="s">
        <v>1231</v>
      </c>
      <c r="K187" s="651" t="s">
        <v>1232</v>
      </c>
      <c r="L187" s="653">
        <v>95.070380468576971</v>
      </c>
      <c r="M187" s="653">
        <v>20</v>
      </c>
      <c r="N187" s="654">
        <v>1901.4076093715394</v>
      </c>
    </row>
    <row r="188" spans="1:14" ht="14.4" customHeight="1" x14ac:dyDescent="0.3">
      <c r="A188" s="649" t="s">
        <v>595</v>
      </c>
      <c r="B188" s="650" t="s">
        <v>596</v>
      </c>
      <c r="C188" s="651" t="s">
        <v>600</v>
      </c>
      <c r="D188" s="652" t="s">
        <v>3379</v>
      </c>
      <c r="E188" s="651" t="s">
        <v>1204</v>
      </c>
      <c r="F188" s="652" t="s">
        <v>3392</v>
      </c>
      <c r="G188" s="651" t="s">
        <v>642</v>
      </c>
      <c r="H188" s="651" t="s">
        <v>1233</v>
      </c>
      <c r="I188" s="651" t="s">
        <v>1234</v>
      </c>
      <c r="J188" s="651" t="s">
        <v>1235</v>
      </c>
      <c r="K188" s="651" t="s">
        <v>1236</v>
      </c>
      <c r="L188" s="653">
        <v>955.04</v>
      </c>
      <c r="M188" s="653">
        <v>1</v>
      </c>
      <c r="N188" s="654">
        <v>955.04</v>
      </c>
    </row>
    <row r="189" spans="1:14" ht="14.4" customHeight="1" x14ac:dyDescent="0.3">
      <c r="A189" s="649" t="s">
        <v>595</v>
      </c>
      <c r="B189" s="650" t="s">
        <v>596</v>
      </c>
      <c r="C189" s="651" t="s">
        <v>600</v>
      </c>
      <c r="D189" s="652" t="s">
        <v>3379</v>
      </c>
      <c r="E189" s="651" t="s">
        <v>1204</v>
      </c>
      <c r="F189" s="652" t="s">
        <v>3392</v>
      </c>
      <c r="G189" s="651" t="s">
        <v>642</v>
      </c>
      <c r="H189" s="651" t="s">
        <v>1237</v>
      </c>
      <c r="I189" s="651" t="s">
        <v>1238</v>
      </c>
      <c r="J189" s="651" t="s">
        <v>1239</v>
      </c>
      <c r="K189" s="651" t="s">
        <v>1240</v>
      </c>
      <c r="L189" s="653">
        <v>51.780063851978838</v>
      </c>
      <c r="M189" s="653">
        <v>1</v>
      </c>
      <c r="N189" s="654">
        <v>51.780063851978838</v>
      </c>
    </row>
    <row r="190" spans="1:14" ht="14.4" customHeight="1" x14ac:dyDescent="0.3">
      <c r="A190" s="649" t="s">
        <v>595</v>
      </c>
      <c r="B190" s="650" t="s">
        <v>596</v>
      </c>
      <c r="C190" s="651" t="s">
        <v>600</v>
      </c>
      <c r="D190" s="652" t="s">
        <v>3379</v>
      </c>
      <c r="E190" s="651" t="s">
        <v>1204</v>
      </c>
      <c r="F190" s="652" t="s">
        <v>3392</v>
      </c>
      <c r="G190" s="651" t="s">
        <v>642</v>
      </c>
      <c r="H190" s="651" t="s">
        <v>1241</v>
      </c>
      <c r="I190" s="651" t="s">
        <v>1242</v>
      </c>
      <c r="J190" s="651" t="s">
        <v>1243</v>
      </c>
      <c r="K190" s="651" t="s">
        <v>1244</v>
      </c>
      <c r="L190" s="653">
        <v>221.81539249812505</v>
      </c>
      <c r="M190" s="653">
        <v>2</v>
      </c>
      <c r="N190" s="654">
        <v>443.6307849962501</v>
      </c>
    </row>
    <row r="191" spans="1:14" ht="14.4" customHeight="1" x14ac:dyDescent="0.3">
      <c r="A191" s="649" t="s">
        <v>595</v>
      </c>
      <c r="B191" s="650" t="s">
        <v>596</v>
      </c>
      <c r="C191" s="651" t="s">
        <v>600</v>
      </c>
      <c r="D191" s="652" t="s">
        <v>3379</v>
      </c>
      <c r="E191" s="651" t="s">
        <v>1204</v>
      </c>
      <c r="F191" s="652" t="s">
        <v>3392</v>
      </c>
      <c r="G191" s="651" t="s">
        <v>642</v>
      </c>
      <c r="H191" s="651" t="s">
        <v>1245</v>
      </c>
      <c r="I191" s="651" t="s">
        <v>1246</v>
      </c>
      <c r="J191" s="651" t="s">
        <v>1247</v>
      </c>
      <c r="K191" s="651" t="s">
        <v>1248</v>
      </c>
      <c r="L191" s="653">
        <v>57.340000000000011</v>
      </c>
      <c r="M191" s="653">
        <v>3</v>
      </c>
      <c r="N191" s="654">
        <v>172.02000000000004</v>
      </c>
    </row>
    <row r="192" spans="1:14" ht="14.4" customHeight="1" x14ac:dyDescent="0.3">
      <c r="A192" s="649" t="s">
        <v>595</v>
      </c>
      <c r="B192" s="650" t="s">
        <v>596</v>
      </c>
      <c r="C192" s="651" t="s">
        <v>600</v>
      </c>
      <c r="D192" s="652" t="s">
        <v>3379</v>
      </c>
      <c r="E192" s="651" t="s">
        <v>1204</v>
      </c>
      <c r="F192" s="652" t="s">
        <v>3392</v>
      </c>
      <c r="G192" s="651" t="s">
        <v>642</v>
      </c>
      <c r="H192" s="651" t="s">
        <v>1249</v>
      </c>
      <c r="I192" s="651" t="s">
        <v>1249</v>
      </c>
      <c r="J192" s="651" t="s">
        <v>1250</v>
      </c>
      <c r="K192" s="651" t="s">
        <v>1251</v>
      </c>
      <c r="L192" s="653">
        <v>57.192190284536089</v>
      </c>
      <c r="M192" s="653">
        <v>51.199999999999996</v>
      </c>
      <c r="N192" s="654">
        <v>2928.2401425682474</v>
      </c>
    </row>
    <row r="193" spans="1:14" ht="14.4" customHeight="1" x14ac:dyDescent="0.3">
      <c r="A193" s="649" t="s">
        <v>595</v>
      </c>
      <c r="B193" s="650" t="s">
        <v>596</v>
      </c>
      <c r="C193" s="651" t="s">
        <v>600</v>
      </c>
      <c r="D193" s="652" t="s">
        <v>3379</v>
      </c>
      <c r="E193" s="651" t="s">
        <v>1204</v>
      </c>
      <c r="F193" s="652" t="s">
        <v>3392</v>
      </c>
      <c r="G193" s="651" t="s">
        <v>642</v>
      </c>
      <c r="H193" s="651" t="s">
        <v>1252</v>
      </c>
      <c r="I193" s="651" t="s">
        <v>1253</v>
      </c>
      <c r="J193" s="651" t="s">
        <v>1254</v>
      </c>
      <c r="K193" s="651" t="s">
        <v>1255</v>
      </c>
      <c r="L193" s="653">
        <v>144.99999940337599</v>
      </c>
      <c r="M193" s="653">
        <v>2</v>
      </c>
      <c r="N193" s="654">
        <v>289.99999880675199</v>
      </c>
    </row>
    <row r="194" spans="1:14" ht="14.4" customHeight="1" x14ac:dyDescent="0.3">
      <c r="A194" s="649" t="s">
        <v>595</v>
      </c>
      <c r="B194" s="650" t="s">
        <v>596</v>
      </c>
      <c r="C194" s="651" t="s">
        <v>600</v>
      </c>
      <c r="D194" s="652" t="s">
        <v>3379</v>
      </c>
      <c r="E194" s="651" t="s">
        <v>1204</v>
      </c>
      <c r="F194" s="652" t="s">
        <v>3392</v>
      </c>
      <c r="G194" s="651" t="s">
        <v>642</v>
      </c>
      <c r="H194" s="651" t="s">
        <v>1256</v>
      </c>
      <c r="I194" s="651" t="s">
        <v>1257</v>
      </c>
      <c r="J194" s="651" t="s">
        <v>1258</v>
      </c>
      <c r="K194" s="651" t="s">
        <v>1259</v>
      </c>
      <c r="L194" s="653">
        <v>63.839933871172903</v>
      </c>
      <c r="M194" s="653">
        <v>3.4</v>
      </c>
      <c r="N194" s="654">
        <v>217.05577516198787</v>
      </c>
    </row>
    <row r="195" spans="1:14" ht="14.4" customHeight="1" x14ac:dyDescent="0.3">
      <c r="A195" s="649" t="s">
        <v>595</v>
      </c>
      <c r="B195" s="650" t="s">
        <v>596</v>
      </c>
      <c r="C195" s="651" t="s">
        <v>600</v>
      </c>
      <c r="D195" s="652" t="s">
        <v>3379</v>
      </c>
      <c r="E195" s="651" t="s">
        <v>1204</v>
      </c>
      <c r="F195" s="652" t="s">
        <v>3392</v>
      </c>
      <c r="G195" s="651" t="s">
        <v>642</v>
      </c>
      <c r="H195" s="651" t="s">
        <v>1260</v>
      </c>
      <c r="I195" s="651" t="s">
        <v>1261</v>
      </c>
      <c r="J195" s="651" t="s">
        <v>1262</v>
      </c>
      <c r="K195" s="651" t="s">
        <v>1263</v>
      </c>
      <c r="L195" s="653">
        <v>73.51498800711191</v>
      </c>
      <c r="M195" s="653">
        <v>12</v>
      </c>
      <c r="N195" s="654">
        <v>882.17985608534298</v>
      </c>
    </row>
    <row r="196" spans="1:14" ht="14.4" customHeight="1" x14ac:dyDescent="0.3">
      <c r="A196" s="649" t="s">
        <v>595</v>
      </c>
      <c r="B196" s="650" t="s">
        <v>596</v>
      </c>
      <c r="C196" s="651" t="s">
        <v>600</v>
      </c>
      <c r="D196" s="652" t="s">
        <v>3379</v>
      </c>
      <c r="E196" s="651" t="s">
        <v>1204</v>
      </c>
      <c r="F196" s="652" t="s">
        <v>3392</v>
      </c>
      <c r="G196" s="651" t="s">
        <v>642</v>
      </c>
      <c r="H196" s="651" t="s">
        <v>1264</v>
      </c>
      <c r="I196" s="651" t="s">
        <v>1265</v>
      </c>
      <c r="J196" s="651" t="s">
        <v>1266</v>
      </c>
      <c r="K196" s="651" t="s">
        <v>1267</v>
      </c>
      <c r="L196" s="653">
        <v>51.36999999999999</v>
      </c>
      <c r="M196" s="653">
        <v>1</v>
      </c>
      <c r="N196" s="654">
        <v>51.36999999999999</v>
      </c>
    </row>
    <row r="197" spans="1:14" ht="14.4" customHeight="1" x14ac:dyDescent="0.3">
      <c r="A197" s="649" t="s">
        <v>595</v>
      </c>
      <c r="B197" s="650" t="s">
        <v>596</v>
      </c>
      <c r="C197" s="651" t="s">
        <v>600</v>
      </c>
      <c r="D197" s="652" t="s">
        <v>3379</v>
      </c>
      <c r="E197" s="651" t="s">
        <v>1204</v>
      </c>
      <c r="F197" s="652" t="s">
        <v>3392</v>
      </c>
      <c r="G197" s="651" t="s">
        <v>642</v>
      </c>
      <c r="H197" s="651" t="s">
        <v>1268</v>
      </c>
      <c r="I197" s="651" t="s">
        <v>1269</v>
      </c>
      <c r="J197" s="651" t="s">
        <v>1270</v>
      </c>
      <c r="K197" s="651" t="s">
        <v>1271</v>
      </c>
      <c r="L197" s="653">
        <v>198.375</v>
      </c>
      <c r="M197" s="653">
        <v>2</v>
      </c>
      <c r="N197" s="654">
        <v>396.75</v>
      </c>
    </row>
    <row r="198" spans="1:14" ht="14.4" customHeight="1" x14ac:dyDescent="0.3">
      <c r="A198" s="649" t="s">
        <v>595</v>
      </c>
      <c r="B198" s="650" t="s">
        <v>596</v>
      </c>
      <c r="C198" s="651" t="s">
        <v>600</v>
      </c>
      <c r="D198" s="652" t="s">
        <v>3379</v>
      </c>
      <c r="E198" s="651" t="s">
        <v>1204</v>
      </c>
      <c r="F198" s="652" t="s">
        <v>3392</v>
      </c>
      <c r="G198" s="651" t="s">
        <v>642</v>
      </c>
      <c r="H198" s="651" t="s">
        <v>1272</v>
      </c>
      <c r="I198" s="651" t="s">
        <v>1273</v>
      </c>
      <c r="J198" s="651" t="s">
        <v>1274</v>
      </c>
      <c r="K198" s="651" t="s">
        <v>1119</v>
      </c>
      <c r="L198" s="653">
        <v>90.41</v>
      </c>
      <c r="M198" s="653">
        <v>1</v>
      </c>
      <c r="N198" s="654">
        <v>90.41</v>
      </c>
    </row>
    <row r="199" spans="1:14" ht="14.4" customHeight="1" x14ac:dyDescent="0.3">
      <c r="A199" s="649" t="s">
        <v>595</v>
      </c>
      <c r="B199" s="650" t="s">
        <v>596</v>
      </c>
      <c r="C199" s="651" t="s">
        <v>600</v>
      </c>
      <c r="D199" s="652" t="s">
        <v>3379</v>
      </c>
      <c r="E199" s="651" t="s">
        <v>1204</v>
      </c>
      <c r="F199" s="652" t="s">
        <v>3392</v>
      </c>
      <c r="G199" s="651" t="s">
        <v>642</v>
      </c>
      <c r="H199" s="651" t="s">
        <v>1275</v>
      </c>
      <c r="I199" s="651" t="s">
        <v>1276</v>
      </c>
      <c r="J199" s="651" t="s">
        <v>1277</v>
      </c>
      <c r="K199" s="651" t="s">
        <v>1278</v>
      </c>
      <c r="L199" s="653">
        <v>47.239999999999981</v>
      </c>
      <c r="M199" s="653">
        <v>1</v>
      </c>
      <c r="N199" s="654">
        <v>47.239999999999981</v>
      </c>
    </row>
    <row r="200" spans="1:14" ht="14.4" customHeight="1" x14ac:dyDescent="0.3">
      <c r="A200" s="649" t="s">
        <v>595</v>
      </c>
      <c r="B200" s="650" t="s">
        <v>596</v>
      </c>
      <c r="C200" s="651" t="s">
        <v>600</v>
      </c>
      <c r="D200" s="652" t="s">
        <v>3379</v>
      </c>
      <c r="E200" s="651" t="s">
        <v>1204</v>
      </c>
      <c r="F200" s="652" t="s">
        <v>3392</v>
      </c>
      <c r="G200" s="651" t="s">
        <v>1072</v>
      </c>
      <c r="H200" s="651" t="s">
        <v>1279</v>
      </c>
      <c r="I200" s="651" t="s">
        <v>1280</v>
      </c>
      <c r="J200" s="651" t="s">
        <v>1281</v>
      </c>
      <c r="K200" s="651" t="s">
        <v>1282</v>
      </c>
      <c r="L200" s="653">
        <v>55.549973377572918</v>
      </c>
      <c r="M200" s="653">
        <v>2</v>
      </c>
      <c r="N200" s="654">
        <v>111.09994675514584</v>
      </c>
    </row>
    <row r="201" spans="1:14" ht="14.4" customHeight="1" x14ac:dyDescent="0.3">
      <c r="A201" s="649" t="s">
        <v>595</v>
      </c>
      <c r="B201" s="650" t="s">
        <v>596</v>
      </c>
      <c r="C201" s="651" t="s">
        <v>600</v>
      </c>
      <c r="D201" s="652" t="s">
        <v>3379</v>
      </c>
      <c r="E201" s="651" t="s">
        <v>1204</v>
      </c>
      <c r="F201" s="652" t="s">
        <v>3392</v>
      </c>
      <c r="G201" s="651" t="s">
        <v>1072</v>
      </c>
      <c r="H201" s="651" t="s">
        <v>1283</v>
      </c>
      <c r="I201" s="651" t="s">
        <v>1284</v>
      </c>
      <c r="J201" s="651" t="s">
        <v>1285</v>
      </c>
      <c r="K201" s="651" t="s">
        <v>1286</v>
      </c>
      <c r="L201" s="653">
        <v>261.05</v>
      </c>
      <c r="M201" s="653">
        <v>20</v>
      </c>
      <c r="N201" s="654">
        <v>5221</v>
      </c>
    </row>
    <row r="202" spans="1:14" ht="14.4" customHeight="1" x14ac:dyDescent="0.3">
      <c r="A202" s="649" t="s">
        <v>595</v>
      </c>
      <c r="B202" s="650" t="s">
        <v>596</v>
      </c>
      <c r="C202" s="651" t="s">
        <v>600</v>
      </c>
      <c r="D202" s="652" t="s">
        <v>3379</v>
      </c>
      <c r="E202" s="651" t="s">
        <v>1204</v>
      </c>
      <c r="F202" s="652" t="s">
        <v>3392</v>
      </c>
      <c r="G202" s="651" t="s">
        <v>1072</v>
      </c>
      <c r="H202" s="651" t="s">
        <v>1287</v>
      </c>
      <c r="I202" s="651" t="s">
        <v>1288</v>
      </c>
      <c r="J202" s="651" t="s">
        <v>1289</v>
      </c>
      <c r="K202" s="651" t="s">
        <v>1290</v>
      </c>
      <c r="L202" s="653">
        <v>75.220008765229352</v>
      </c>
      <c r="M202" s="653">
        <v>35</v>
      </c>
      <c r="N202" s="654">
        <v>2632.7003067830274</v>
      </c>
    </row>
    <row r="203" spans="1:14" ht="14.4" customHeight="1" x14ac:dyDescent="0.3">
      <c r="A203" s="649" t="s">
        <v>595</v>
      </c>
      <c r="B203" s="650" t="s">
        <v>596</v>
      </c>
      <c r="C203" s="651" t="s">
        <v>600</v>
      </c>
      <c r="D203" s="652" t="s">
        <v>3379</v>
      </c>
      <c r="E203" s="651" t="s">
        <v>1204</v>
      </c>
      <c r="F203" s="652" t="s">
        <v>3392</v>
      </c>
      <c r="G203" s="651" t="s">
        <v>1072</v>
      </c>
      <c r="H203" s="651" t="s">
        <v>1291</v>
      </c>
      <c r="I203" s="651" t="s">
        <v>1292</v>
      </c>
      <c r="J203" s="651" t="s">
        <v>1289</v>
      </c>
      <c r="K203" s="651" t="s">
        <v>1293</v>
      </c>
      <c r="L203" s="653">
        <v>46.20108420625025</v>
      </c>
      <c r="M203" s="653">
        <v>185</v>
      </c>
      <c r="N203" s="654">
        <v>8547.2005781562966</v>
      </c>
    </row>
    <row r="204" spans="1:14" ht="14.4" customHeight="1" x14ac:dyDescent="0.3">
      <c r="A204" s="649" t="s">
        <v>595</v>
      </c>
      <c r="B204" s="650" t="s">
        <v>596</v>
      </c>
      <c r="C204" s="651" t="s">
        <v>600</v>
      </c>
      <c r="D204" s="652" t="s">
        <v>3379</v>
      </c>
      <c r="E204" s="651" t="s">
        <v>1204</v>
      </c>
      <c r="F204" s="652" t="s">
        <v>3392</v>
      </c>
      <c r="G204" s="651" t="s">
        <v>1072</v>
      </c>
      <c r="H204" s="651" t="s">
        <v>1294</v>
      </c>
      <c r="I204" s="651" t="s">
        <v>1295</v>
      </c>
      <c r="J204" s="651" t="s">
        <v>1296</v>
      </c>
      <c r="K204" s="651" t="s">
        <v>1297</v>
      </c>
      <c r="L204" s="653">
        <v>106.88426885557151</v>
      </c>
      <c r="M204" s="653">
        <v>21</v>
      </c>
      <c r="N204" s="654">
        <v>2244.5696459670016</v>
      </c>
    </row>
    <row r="205" spans="1:14" ht="14.4" customHeight="1" x14ac:dyDescent="0.3">
      <c r="A205" s="649" t="s">
        <v>595</v>
      </c>
      <c r="B205" s="650" t="s">
        <v>596</v>
      </c>
      <c r="C205" s="651" t="s">
        <v>600</v>
      </c>
      <c r="D205" s="652" t="s">
        <v>3379</v>
      </c>
      <c r="E205" s="651" t="s">
        <v>1204</v>
      </c>
      <c r="F205" s="652" t="s">
        <v>3392</v>
      </c>
      <c r="G205" s="651" t="s">
        <v>1072</v>
      </c>
      <c r="H205" s="651" t="s">
        <v>1298</v>
      </c>
      <c r="I205" s="651" t="s">
        <v>1299</v>
      </c>
      <c r="J205" s="651" t="s">
        <v>1300</v>
      </c>
      <c r="K205" s="651" t="s">
        <v>1301</v>
      </c>
      <c r="L205" s="653">
        <v>276.91000000000003</v>
      </c>
      <c r="M205" s="653">
        <v>1</v>
      </c>
      <c r="N205" s="654">
        <v>276.91000000000003</v>
      </c>
    </row>
    <row r="206" spans="1:14" ht="14.4" customHeight="1" x14ac:dyDescent="0.3">
      <c r="A206" s="649" t="s">
        <v>595</v>
      </c>
      <c r="B206" s="650" t="s">
        <v>596</v>
      </c>
      <c r="C206" s="651" t="s">
        <v>600</v>
      </c>
      <c r="D206" s="652" t="s">
        <v>3379</v>
      </c>
      <c r="E206" s="651" t="s">
        <v>1204</v>
      </c>
      <c r="F206" s="652" t="s">
        <v>3392</v>
      </c>
      <c r="G206" s="651" t="s">
        <v>1072</v>
      </c>
      <c r="H206" s="651" t="s">
        <v>1302</v>
      </c>
      <c r="I206" s="651" t="s">
        <v>1303</v>
      </c>
      <c r="J206" s="651" t="s">
        <v>1304</v>
      </c>
      <c r="K206" s="651" t="s">
        <v>1301</v>
      </c>
      <c r="L206" s="653">
        <v>173.86757084915564</v>
      </c>
      <c r="M206" s="653">
        <v>4</v>
      </c>
      <c r="N206" s="654">
        <v>695.47028339662256</v>
      </c>
    </row>
    <row r="207" spans="1:14" ht="14.4" customHeight="1" x14ac:dyDescent="0.3">
      <c r="A207" s="649" t="s">
        <v>595</v>
      </c>
      <c r="B207" s="650" t="s">
        <v>596</v>
      </c>
      <c r="C207" s="651" t="s">
        <v>600</v>
      </c>
      <c r="D207" s="652" t="s">
        <v>3379</v>
      </c>
      <c r="E207" s="651" t="s">
        <v>1204</v>
      </c>
      <c r="F207" s="652" t="s">
        <v>3392</v>
      </c>
      <c r="G207" s="651" t="s">
        <v>1072</v>
      </c>
      <c r="H207" s="651" t="s">
        <v>1305</v>
      </c>
      <c r="I207" s="651" t="s">
        <v>1306</v>
      </c>
      <c r="J207" s="651" t="s">
        <v>1304</v>
      </c>
      <c r="K207" s="651" t="s">
        <v>1307</v>
      </c>
      <c r="L207" s="653">
        <v>242.24818181818179</v>
      </c>
      <c r="M207" s="653">
        <v>11</v>
      </c>
      <c r="N207" s="654">
        <v>2664.7299999999996</v>
      </c>
    </row>
    <row r="208" spans="1:14" ht="14.4" customHeight="1" x14ac:dyDescent="0.3">
      <c r="A208" s="649" t="s">
        <v>595</v>
      </c>
      <c r="B208" s="650" t="s">
        <v>596</v>
      </c>
      <c r="C208" s="651" t="s">
        <v>600</v>
      </c>
      <c r="D208" s="652" t="s">
        <v>3379</v>
      </c>
      <c r="E208" s="651" t="s">
        <v>1308</v>
      </c>
      <c r="F208" s="652" t="s">
        <v>3393</v>
      </c>
      <c r="G208" s="651" t="s">
        <v>642</v>
      </c>
      <c r="H208" s="651" t="s">
        <v>1309</v>
      </c>
      <c r="I208" s="651" t="s">
        <v>1310</v>
      </c>
      <c r="J208" s="651" t="s">
        <v>1311</v>
      </c>
      <c r="K208" s="651" t="s">
        <v>1312</v>
      </c>
      <c r="L208" s="653">
        <v>93.219932547978019</v>
      </c>
      <c r="M208" s="653">
        <v>3</v>
      </c>
      <c r="N208" s="654">
        <v>279.65979764393404</v>
      </c>
    </row>
    <row r="209" spans="1:14" ht="14.4" customHeight="1" x14ac:dyDescent="0.3">
      <c r="A209" s="649" t="s">
        <v>595</v>
      </c>
      <c r="B209" s="650" t="s">
        <v>596</v>
      </c>
      <c r="C209" s="651" t="s">
        <v>600</v>
      </c>
      <c r="D209" s="652" t="s">
        <v>3379</v>
      </c>
      <c r="E209" s="651" t="s">
        <v>1308</v>
      </c>
      <c r="F209" s="652" t="s">
        <v>3393</v>
      </c>
      <c r="G209" s="651" t="s">
        <v>1072</v>
      </c>
      <c r="H209" s="651" t="s">
        <v>1313</v>
      </c>
      <c r="I209" s="651" t="s">
        <v>1314</v>
      </c>
      <c r="J209" s="651" t="s">
        <v>1315</v>
      </c>
      <c r="K209" s="651" t="s">
        <v>1316</v>
      </c>
      <c r="L209" s="653">
        <v>1834.91</v>
      </c>
      <c r="M209" s="653">
        <v>1</v>
      </c>
      <c r="N209" s="654">
        <v>1834.91</v>
      </c>
    </row>
    <row r="210" spans="1:14" ht="14.4" customHeight="1" x14ac:dyDescent="0.3">
      <c r="A210" s="649" t="s">
        <v>595</v>
      </c>
      <c r="B210" s="650" t="s">
        <v>596</v>
      </c>
      <c r="C210" s="651" t="s">
        <v>600</v>
      </c>
      <c r="D210" s="652" t="s">
        <v>3379</v>
      </c>
      <c r="E210" s="651" t="s">
        <v>1317</v>
      </c>
      <c r="F210" s="652" t="s">
        <v>3394</v>
      </c>
      <c r="G210" s="651"/>
      <c r="H210" s="651"/>
      <c r="I210" s="651" t="s">
        <v>1318</v>
      </c>
      <c r="J210" s="651" t="s">
        <v>1319</v>
      </c>
      <c r="K210" s="651"/>
      <c r="L210" s="653">
        <v>6210</v>
      </c>
      <c r="M210" s="653">
        <v>3</v>
      </c>
      <c r="N210" s="654">
        <v>18630</v>
      </c>
    </row>
    <row r="211" spans="1:14" ht="14.4" customHeight="1" x14ac:dyDescent="0.3">
      <c r="A211" s="649" t="s">
        <v>595</v>
      </c>
      <c r="B211" s="650" t="s">
        <v>596</v>
      </c>
      <c r="C211" s="651" t="s">
        <v>600</v>
      </c>
      <c r="D211" s="652" t="s">
        <v>3379</v>
      </c>
      <c r="E211" s="651" t="s">
        <v>1317</v>
      </c>
      <c r="F211" s="652" t="s">
        <v>3394</v>
      </c>
      <c r="G211" s="651"/>
      <c r="H211" s="651"/>
      <c r="I211" s="651" t="s">
        <v>1320</v>
      </c>
      <c r="J211" s="651" t="s">
        <v>1321</v>
      </c>
      <c r="K211" s="651"/>
      <c r="L211" s="653">
        <v>1242</v>
      </c>
      <c r="M211" s="653">
        <v>10</v>
      </c>
      <c r="N211" s="654">
        <v>12420</v>
      </c>
    </row>
    <row r="212" spans="1:14" ht="14.4" customHeight="1" x14ac:dyDescent="0.3">
      <c r="A212" s="649" t="s">
        <v>595</v>
      </c>
      <c r="B212" s="650" t="s">
        <v>596</v>
      </c>
      <c r="C212" s="651" t="s">
        <v>605</v>
      </c>
      <c r="D212" s="652" t="s">
        <v>3380</v>
      </c>
      <c r="E212" s="651" t="s">
        <v>638</v>
      </c>
      <c r="F212" s="652" t="s">
        <v>3390</v>
      </c>
      <c r="G212" s="651"/>
      <c r="H212" s="651" t="s">
        <v>639</v>
      </c>
      <c r="I212" s="651" t="s">
        <v>640</v>
      </c>
      <c r="J212" s="651" t="s">
        <v>641</v>
      </c>
      <c r="K212" s="651"/>
      <c r="L212" s="653">
        <v>75.830392533354626</v>
      </c>
      <c r="M212" s="653">
        <v>10</v>
      </c>
      <c r="N212" s="654">
        <v>758.3039253335462</v>
      </c>
    </row>
    <row r="213" spans="1:14" ht="14.4" customHeight="1" x14ac:dyDescent="0.3">
      <c r="A213" s="649" t="s">
        <v>595</v>
      </c>
      <c r="B213" s="650" t="s">
        <v>596</v>
      </c>
      <c r="C213" s="651" t="s">
        <v>605</v>
      </c>
      <c r="D213" s="652" t="s">
        <v>3380</v>
      </c>
      <c r="E213" s="651" t="s">
        <v>638</v>
      </c>
      <c r="F213" s="652" t="s">
        <v>3390</v>
      </c>
      <c r="G213" s="651" t="s">
        <v>642</v>
      </c>
      <c r="H213" s="651" t="s">
        <v>643</v>
      </c>
      <c r="I213" s="651" t="s">
        <v>643</v>
      </c>
      <c r="J213" s="651" t="s">
        <v>644</v>
      </c>
      <c r="K213" s="651" t="s">
        <v>645</v>
      </c>
      <c r="L213" s="653">
        <v>179.4</v>
      </c>
      <c r="M213" s="653">
        <v>34</v>
      </c>
      <c r="N213" s="654">
        <v>6099.6</v>
      </c>
    </row>
    <row r="214" spans="1:14" ht="14.4" customHeight="1" x14ac:dyDescent="0.3">
      <c r="A214" s="649" t="s">
        <v>595</v>
      </c>
      <c r="B214" s="650" t="s">
        <v>596</v>
      </c>
      <c r="C214" s="651" t="s">
        <v>605</v>
      </c>
      <c r="D214" s="652" t="s">
        <v>3380</v>
      </c>
      <c r="E214" s="651" t="s">
        <v>638</v>
      </c>
      <c r="F214" s="652" t="s">
        <v>3390</v>
      </c>
      <c r="G214" s="651" t="s">
        <v>642</v>
      </c>
      <c r="H214" s="651" t="s">
        <v>646</v>
      </c>
      <c r="I214" s="651" t="s">
        <v>646</v>
      </c>
      <c r="J214" s="651" t="s">
        <v>647</v>
      </c>
      <c r="K214" s="651" t="s">
        <v>648</v>
      </c>
      <c r="L214" s="653">
        <v>181.59</v>
      </c>
      <c r="M214" s="653">
        <v>2</v>
      </c>
      <c r="N214" s="654">
        <v>363.18</v>
      </c>
    </row>
    <row r="215" spans="1:14" ht="14.4" customHeight="1" x14ac:dyDescent="0.3">
      <c r="A215" s="649" t="s">
        <v>595</v>
      </c>
      <c r="B215" s="650" t="s">
        <v>596</v>
      </c>
      <c r="C215" s="651" t="s">
        <v>605</v>
      </c>
      <c r="D215" s="652" t="s">
        <v>3380</v>
      </c>
      <c r="E215" s="651" t="s">
        <v>638</v>
      </c>
      <c r="F215" s="652" t="s">
        <v>3390</v>
      </c>
      <c r="G215" s="651" t="s">
        <v>642</v>
      </c>
      <c r="H215" s="651" t="s">
        <v>1322</v>
      </c>
      <c r="I215" s="651" t="s">
        <v>1322</v>
      </c>
      <c r="J215" s="651" t="s">
        <v>1323</v>
      </c>
      <c r="K215" s="651" t="s">
        <v>1324</v>
      </c>
      <c r="L215" s="653">
        <v>232.297621900526</v>
      </c>
      <c r="M215" s="653">
        <v>1</v>
      </c>
      <c r="N215" s="654">
        <v>232.297621900526</v>
      </c>
    </row>
    <row r="216" spans="1:14" ht="14.4" customHeight="1" x14ac:dyDescent="0.3">
      <c r="A216" s="649" t="s">
        <v>595</v>
      </c>
      <c r="B216" s="650" t="s">
        <v>596</v>
      </c>
      <c r="C216" s="651" t="s">
        <v>605</v>
      </c>
      <c r="D216" s="652" t="s">
        <v>3380</v>
      </c>
      <c r="E216" s="651" t="s">
        <v>638</v>
      </c>
      <c r="F216" s="652" t="s">
        <v>3390</v>
      </c>
      <c r="G216" s="651" t="s">
        <v>642</v>
      </c>
      <c r="H216" s="651" t="s">
        <v>649</v>
      </c>
      <c r="I216" s="651" t="s">
        <v>649</v>
      </c>
      <c r="J216" s="651" t="s">
        <v>644</v>
      </c>
      <c r="K216" s="651" t="s">
        <v>650</v>
      </c>
      <c r="L216" s="653">
        <v>97.180000000000021</v>
      </c>
      <c r="M216" s="653">
        <v>19</v>
      </c>
      <c r="N216" s="654">
        <v>1846.4200000000003</v>
      </c>
    </row>
    <row r="217" spans="1:14" ht="14.4" customHeight="1" x14ac:dyDescent="0.3">
      <c r="A217" s="649" t="s">
        <v>595</v>
      </c>
      <c r="B217" s="650" t="s">
        <v>596</v>
      </c>
      <c r="C217" s="651" t="s">
        <v>605</v>
      </c>
      <c r="D217" s="652" t="s">
        <v>3380</v>
      </c>
      <c r="E217" s="651" t="s">
        <v>638</v>
      </c>
      <c r="F217" s="652" t="s">
        <v>3390</v>
      </c>
      <c r="G217" s="651" t="s">
        <v>642</v>
      </c>
      <c r="H217" s="651" t="s">
        <v>1325</v>
      </c>
      <c r="I217" s="651" t="s">
        <v>1326</v>
      </c>
      <c r="J217" s="651" t="s">
        <v>1327</v>
      </c>
      <c r="K217" s="651" t="s">
        <v>1328</v>
      </c>
      <c r="L217" s="653">
        <v>40.139999999999993</v>
      </c>
      <c r="M217" s="653">
        <v>1</v>
      </c>
      <c r="N217" s="654">
        <v>40.139999999999993</v>
      </c>
    </row>
    <row r="218" spans="1:14" ht="14.4" customHeight="1" x14ac:dyDescent="0.3">
      <c r="A218" s="649" t="s">
        <v>595</v>
      </c>
      <c r="B218" s="650" t="s">
        <v>596</v>
      </c>
      <c r="C218" s="651" t="s">
        <v>605</v>
      </c>
      <c r="D218" s="652" t="s">
        <v>3380</v>
      </c>
      <c r="E218" s="651" t="s">
        <v>638</v>
      </c>
      <c r="F218" s="652" t="s">
        <v>3390</v>
      </c>
      <c r="G218" s="651" t="s">
        <v>642</v>
      </c>
      <c r="H218" s="651" t="s">
        <v>657</v>
      </c>
      <c r="I218" s="651" t="s">
        <v>658</v>
      </c>
      <c r="J218" s="651" t="s">
        <v>659</v>
      </c>
      <c r="K218" s="651" t="s">
        <v>660</v>
      </c>
      <c r="L218" s="653">
        <v>85.372381450608543</v>
      </c>
      <c r="M218" s="653">
        <v>8</v>
      </c>
      <c r="N218" s="654">
        <v>682.97905160486835</v>
      </c>
    </row>
    <row r="219" spans="1:14" ht="14.4" customHeight="1" x14ac:dyDescent="0.3">
      <c r="A219" s="649" t="s">
        <v>595</v>
      </c>
      <c r="B219" s="650" t="s">
        <v>596</v>
      </c>
      <c r="C219" s="651" t="s">
        <v>605</v>
      </c>
      <c r="D219" s="652" t="s">
        <v>3380</v>
      </c>
      <c r="E219" s="651" t="s">
        <v>638</v>
      </c>
      <c r="F219" s="652" t="s">
        <v>3390</v>
      </c>
      <c r="G219" s="651" t="s">
        <v>642</v>
      </c>
      <c r="H219" s="651" t="s">
        <v>661</v>
      </c>
      <c r="I219" s="651" t="s">
        <v>662</v>
      </c>
      <c r="J219" s="651" t="s">
        <v>663</v>
      </c>
      <c r="K219" s="651" t="s">
        <v>664</v>
      </c>
      <c r="L219" s="653">
        <v>99.951371841002654</v>
      </c>
      <c r="M219" s="653">
        <v>7</v>
      </c>
      <c r="N219" s="654">
        <v>699.65960288701854</v>
      </c>
    </row>
    <row r="220" spans="1:14" ht="14.4" customHeight="1" x14ac:dyDescent="0.3">
      <c r="A220" s="649" t="s">
        <v>595</v>
      </c>
      <c r="B220" s="650" t="s">
        <v>596</v>
      </c>
      <c r="C220" s="651" t="s">
        <v>605</v>
      </c>
      <c r="D220" s="652" t="s">
        <v>3380</v>
      </c>
      <c r="E220" s="651" t="s">
        <v>638</v>
      </c>
      <c r="F220" s="652" t="s">
        <v>3390</v>
      </c>
      <c r="G220" s="651" t="s">
        <v>642</v>
      </c>
      <c r="H220" s="651" t="s">
        <v>669</v>
      </c>
      <c r="I220" s="651" t="s">
        <v>670</v>
      </c>
      <c r="J220" s="651" t="s">
        <v>671</v>
      </c>
      <c r="K220" s="651" t="s">
        <v>672</v>
      </c>
      <c r="L220" s="653">
        <v>60.26</v>
      </c>
      <c r="M220" s="653">
        <v>3</v>
      </c>
      <c r="N220" s="654">
        <v>180.78</v>
      </c>
    </row>
    <row r="221" spans="1:14" ht="14.4" customHeight="1" x14ac:dyDescent="0.3">
      <c r="A221" s="649" t="s">
        <v>595</v>
      </c>
      <c r="B221" s="650" t="s">
        <v>596</v>
      </c>
      <c r="C221" s="651" t="s">
        <v>605</v>
      </c>
      <c r="D221" s="652" t="s">
        <v>3380</v>
      </c>
      <c r="E221" s="651" t="s">
        <v>638</v>
      </c>
      <c r="F221" s="652" t="s">
        <v>3390</v>
      </c>
      <c r="G221" s="651" t="s">
        <v>642</v>
      </c>
      <c r="H221" s="651" t="s">
        <v>673</v>
      </c>
      <c r="I221" s="651" t="s">
        <v>674</v>
      </c>
      <c r="J221" s="651" t="s">
        <v>675</v>
      </c>
      <c r="K221" s="651" t="s">
        <v>676</v>
      </c>
      <c r="L221" s="653">
        <v>56.429777599505591</v>
      </c>
      <c r="M221" s="653">
        <v>1</v>
      </c>
      <c r="N221" s="654">
        <v>56.429777599505591</v>
      </c>
    </row>
    <row r="222" spans="1:14" ht="14.4" customHeight="1" x14ac:dyDescent="0.3">
      <c r="A222" s="649" t="s">
        <v>595</v>
      </c>
      <c r="B222" s="650" t="s">
        <v>596</v>
      </c>
      <c r="C222" s="651" t="s">
        <v>605</v>
      </c>
      <c r="D222" s="652" t="s">
        <v>3380</v>
      </c>
      <c r="E222" s="651" t="s">
        <v>638</v>
      </c>
      <c r="F222" s="652" t="s">
        <v>3390</v>
      </c>
      <c r="G222" s="651" t="s">
        <v>642</v>
      </c>
      <c r="H222" s="651" t="s">
        <v>677</v>
      </c>
      <c r="I222" s="651" t="s">
        <v>678</v>
      </c>
      <c r="J222" s="651" t="s">
        <v>679</v>
      </c>
      <c r="K222" s="651" t="s">
        <v>676</v>
      </c>
      <c r="L222" s="653">
        <v>90.059999999999988</v>
      </c>
      <c r="M222" s="653">
        <v>2</v>
      </c>
      <c r="N222" s="654">
        <v>180.11999999999998</v>
      </c>
    </row>
    <row r="223" spans="1:14" ht="14.4" customHeight="1" x14ac:dyDescent="0.3">
      <c r="A223" s="649" t="s">
        <v>595</v>
      </c>
      <c r="B223" s="650" t="s">
        <v>596</v>
      </c>
      <c r="C223" s="651" t="s">
        <v>605</v>
      </c>
      <c r="D223" s="652" t="s">
        <v>3380</v>
      </c>
      <c r="E223" s="651" t="s">
        <v>638</v>
      </c>
      <c r="F223" s="652" t="s">
        <v>3390</v>
      </c>
      <c r="G223" s="651" t="s">
        <v>642</v>
      </c>
      <c r="H223" s="651" t="s">
        <v>680</v>
      </c>
      <c r="I223" s="651" t="s">
        <v>681</v>
      </c>
      <c r="J223" s="651" t="s">
        <v>671</v>
      </c>
      <c r="K223" s="651" t="s">
        <v>682</v>
      </c>
      <c r="L223" s="653">
        <v>64.91</v>
      </c>
      <c r="M223" s="653">
        <v>2</v>
      </c>
      <c r="N223" s="654">
        <v>129.82</v>
      </c>
    </row>
    <row r="224" spans="1:14" ht="14.4" customHeight="1" x14ac:dyDescent="0.3">
      <c r="A224" s="649" t="s">
        <v>595</v>
      </c>
      <c r="B224" s="650" t="s">
        <v>596</v>
      </c>
      <c r="C224" s="651" t="s">
        <v>605</v>
      </c>
      <c r="D224" s="652" t="s">
        <v>3380</v>
      </c>
      <c r="E224" s="651" t="s">
        <v>638</v>
      </c>
      <c r="F224" s="652" t="s">
        <v>3390</v>
      </c>
      <c r="G224" s="651" t="s">
        <v>642</v>
      </c>
      <c r="H224" s="651" t="s">
        <v>683</v>
      </c>
      <c r="I224" s="651" t="s">
        <v>684</v>
      </c>
      <c r="J224" s="651" t="s">
        <v>685</v>
      </c>
      <c r="K224" s="651" t="s">
        <v>676</v>
      </c>
      <c r="L224" s="653">
        <v>30.71</v>
      </c>
      <c r="M224" s="653">
        <v>1</v>
      </c>
      <c r="N224" s="654">
        <v>30.71</v>
      </c>
    </row>
    <row r="225" spans="1:14" ht="14.4" customHeight="1" x14ac:dyDescent="0.3">
      <c r="A225" s="649" t="s">
        <v>595</v>
      </c>
      <c r="B225" s="650" t="s">
        <v>596</v>
      </c>
      <c r="C225" s="651" t="s">
        <v>605</v>
      </c>
      <c r="D225" s="652" t="s">
        <v>3380</v>
      </c>
      <c r="E225" s="651" t="s">
        <v>638</v>
      </c>
      <c r="F225" s="652" t="s">
        <v>3390</v>
      </c>
      <c r="G225" s="651" t="s">
        <v>642</v>
      </c>
      <c r="H225" s="651" t="s">
        <v>686</v>
      </c>
      <c r="I225" s="651" t="s">
        <v>687</v>
      </c>
      <c r="J225" s="651" t="s">
        <v>688</v>
      </c>
      <c r="K225" s="651" t="s">
        <v>656</v>
      </c>
      <c r="L225" s="653">
        <v>42.051530219786628</v>
      </c>
      <c r="M225" s="653">
        <v>14</v>
      </c>
      <c r="N225" s="654">
        <v>588.72142307701279</v>
      </c>
    </row>
    <row r="226" spans="1:14" ht="14.4" customHeight="1" x14ac:dyDescent="0.3">
      <c r="A226" s="649" t="s">
        <v>595</v>
      </c>
      <c r="B226" s="650" t="s">
        <v>596</v>
      </c>
      <c r="C226" s="651" t="s">
        <v>605</v>
      </c>
      <c r="D226" s="652" t="s">
        <v>3380</v>
      </c>
      <c r="E226" s="651" t="s">
        <v>638</v>
      </c>
      <c r="F226" s="652" t="s">
        <v>3390</v>
      </c>
      <c r="G226" s="651" t="s">
        <v>642</v>
      </c>
      <c r="H226" s="651" t="s">
        <v>1329</v>
      </c>
      <c r="I226" s="651" t="s">
        <v>1330</v>
      </c>
      <c r="J226" s="651" t="s">
        <v>688</v>
      </c>
      <c r="K226" s="651" t="s">
        <v>1331</v>
      </c>
      <c r="L226" s="653">
        <v>81.170026785254052</v>
      </c>
      <c r="M226" s="653">
        <v>4</v>
      </c>
      <c r="N226" s="654">
        <v>324.68010714101621</v>
      </c>
    </row>
    <row r="227" spans="1:14" ht="14.4" customHeight="1" x14ac:dyDescent="0.3">
      <c r="A227" s="649" t="s">
        <v>595</v>
      </c>
      <c r="B227" s="650" t="s">
        <v>596</v>
      </c>
      <c r="C227" s="651" t="s">
        <v>605</v>
      </c>
      <c r="D227" s="652" t="s">
        <v>3380</v>
      </c>
      <c r="E227" s="651" t="s">
        <v>638</v>
      </c>
      <c r="F227" s="652" t="s">
        <v>3390</v>
      </c>
      <c r="G227" s="651" t="s">
        <v>642</v>
      </c>
      <c r="H227" s="651" t="s">
        <v>689</v>
      </c>
      <c r="I227" s="651" t="s">
        <v>690</v>
      </c>
      <c r="J227" s="651" t="s">
        <v>691</v>
      </c>
      <c r="K227" s="651" t="s">
        <v>692</v>
      </c>
      <c r="L227" s="653">
        <v>62.019999999999982</v>
      </c>
      <c r="M227" s="653">
        <v>1</v>
      </c>
      <c r="N227" s="654">
        <v>62.019999999999982</v>
      </c>
    </row>
    <row r="228" spans="1:14" ht="14.4" customHeight="1" x14ac:dyDescent="0.3">
      <c r="A228" s="649" t="s">
        <v>595</v>
      </c>
      <c r="B228" s="650" t="s">
        <v>596</v>
      </c>
      <c r="C228" s="651" t="s">
        <v>605</v>
      </c>
      <c r="D228" s="652" t="s">
        <v>3380</v>
      </c>
      <c r="E228" s="651" t="s">
        <v>638</v>
      </c>
      <c r="F228" s="652" t="s">
        <v>3390</v>
      </c>
      <c r="G228" s="651" t="s">
        <v>642</v>
      </c>
      <c r="H228" s="651" t="s">
        <v>693</v>
      </c>
      <c r="I228" s="651" t="s">
        <v>694</v>
      </c>
      <c r="J228" s="651" t="s">
        <v>695</v>
      </c>
      <c r="K228" s="651" t="s">
        <v>696</v>
      </c>
      <c r="L228" s="653">
        <v>121.21</v>
      </c>
      <c r="M228" s="653">
        <v>3</v>
      </c>
      <c r="N228" s="654">
        <v>363.63</v>
      </c>
    </row>
    <row r="229" spans="1:14" ht="14.4" customHeight="1" x14ac:dyDescent="0.3">
      <c r="A229" s="649" t="s">
        <v>595</v>
      </c>
      <c r="B229" s="650" t="s">
        <v>596</v>
      </c>
      <c r="C229" s="651" t="s">
        <v>605</v>
      </c>
      <c r="D229" s="652" t="s">
        <v>3380</v>
      </c>
      <c r="E229" s="651" t="s">
        <v>638</v>
      </c>
      <c r="F229" s="652" t="s">
        <v>3390</v>
      </c>
      <c r="G229" s="651" t="s">
        <v>642</v>
      </c>
      <c r="H229" s="651" t="s">
        <v>697</v>
      </c>
      <c r="I229" s="651" t="s">
        <v>698</v>
      </c>
      <c r="J229" s="651" t="s">
        <v>699</v>
      </c>
      <c r="K229" s="651" t="s">
        <v>700</v>
      </c>
      <c r="L229" s="653">
        <v>176.31</v>
      </c>
      <c r="M229" s="653">
        <v>1</v>
      </c>
      <c r="N229" s="654">
        <v>176.31</v>
      </c>
    </row>
    <row r="230" spans="1:14" ht="14.4" customHeight="1" x14ac:dyDescent="0.3">
      <c r="A230" s="649" t="s">
        <v>595</v>
      </c>
      <c r="B230" s="650" t="s">
        <v>596</v>
      </c>
      <c r="C230" s="651" t="s">
        <v>605</v>
      </c>
      <c r="D230" s="652" t="s">
        <v>3380</v>
      </c>
      <c r="E230" s="651" t="s">
        <v>638</v>
      </c>
      <c r="F230" s="652" t="s">
        <v>3390</v>
      </c>
      <c r="G230" s="651" t="s">
        <v>642</v>
      </c>
      <c r="H230" s="651" t="s">
        <v>1332</v>
      </c>
      <c r="I230" s="651" t="s">
        <v>1333</v>
      </c>
      <c r="J230" s="651" t="s">
        <v>1334</v>
      </c>
      <c r="K230" s="651" t="s">
        <v>676</v>
      </c>
      <c r="L230" s="653">
        <v>67.280000000000015</v>
      </c>
      <c r="M230" s="653">
        <v>2</v>
      </c>
      <c r="N230" s="654">
        <v>134.56000000000003</v>
      </c>
    </row>
    <row r="231" spans="1:14" ht="14.4" customHeight="1" x14ac:dyDescent="0.3">
      <c r="A231" s="649" t="s">
        <v>595</v>
      </c>
      <c r="B231" s="650" t="s">
        <v>596</v>
      </c>
      <c r="C231" s="651" t="s">
        <v>605</v>
      </c>
      <c r="D231" s="652" t="s">
        <v>3380</v>
      </c>
      <c r="E231" s="651" t="s">
        <v>638</v>
      </c>
      <c r="F231" s="652" t="s">
        <v>3390</v>
      </c>
      <c r="G231" s="651" t="s">
        <v>642</v>
      </c>
      <c r="H231" s="651" t="s">
        <v>1335</v>
      </c>
      <c r="I231" s="651" t="s">
        <v>1336</v>
      </c>
      <c r="J231" s="651" t="s">
        <v>1337</v>
      </c>
      <c r="K231" s="651" t="s">
        <v>1338</v>
      </c>
      <c r="L231" s="653">
        <v>59.199999999999996</v>
      </c>
      <c r="M231" s="653">
        <v>6</v>
      </c>
      <c r="N231" s="654">
        <v>355.2</v>
      </c>
    </row>
    <row r="232" spans="1:14" ht="14.4" customHeight="1" x14ac:dyDescent="0.3">
      <c r="A232" s="649" t="s">
        <v>595</v>
      </c>
      <c r="B232" s="650" t="s">
        <v>596</v>
      </c>
      <c r="C232" s="651" t="s">
        <v>605</v>
      </c>
      <c r="D232" s="652" t="s">
        <v>3380</v>
      </c>
      <c r="E232" s="651" t="s">
        <v>638</v>
      </c>
      <c r="F232" s="652" t="s">
        <v>3390</v>
      </c>
      <c r="G232" s="651" t="s">
        <v>642</v>
      </c>
      <c r="H232" s="651" t="s">
        <v>1339</v>
      </c>
      <c r="I232" s="651" t="s">
        <v>1340</v>
      </c>
      <c r="J232" s="651" t="s">
        <v>1341</v>
      </c>
      <c r="K232" s="651" t="s">
        <v>1342</v>
      </c>
      <c r="L232" s="653">
        <v>29.889999999999997</v>
      </c>
      <c r="M232" s="653">
        <v>1</v>
      </c>
      <c r="N232" s="654">
        <v>29.889999999999997</v>
      </c>
    </row>
    <row r="233" spans="1:14" ht="14.4" customHeight="1" x14ac:dyDescent="0.3">
      <c r="A233" s="649" t="s">
        <v>595</v>
      </c>
      <c r="B233" s="650" t="s">
        <v>596</v>
      </c>
      <c r="C233" s="651" t="s">
        <v>605</v>
      </c>
      <c r="D233" s="652" t="s">
        <v>3380</v>
      </c>
      <c r="E233" s="651" t="s">
        <v>638</v>
      </c>
      <c r="F233" s="652" t="s">
        <v>3390</v>
      </c>
      <c r="G233" s="651" t="s">
        <v>642</v>
      </c>
      <c r="H233" s="651" t="s">
        <v>701</v>
      </c>
      <c r="I233" s="651" t="s">
        <v>702</v>
      </c>
      <c r="J233" s="651" t="s">
        <v>703</v>
      </c>
      <c r="K233" s="651" t="s">
        <v>704</v>
      </c>
      <c r="L233" s="653">
        <v>60.350005795696845</v>
      </c>
      <c r="M233" s="653">
        <v>31</v>
      </c>
      <c r="N233" s="654">
        <v>1870.8501796666021</v>
      </c>
    </row>
    <row r="234" spans="1:14" ht="14.4" customHeight="1" x14ac:dyDescent="0.3">
      <c r="A234" s="649" t="s">
        <v>595</v>
      </c>
      <c r="B234" s="650" t="s">
        <v>596</v>
      </c>
      <c r="C234" s="651" t="s">
        <v>605</v>
      </c>
      <c r="D234" s="652" t="s">
        <v>3380</v>
      </c>
      <c r="E234" s="651" t="s">
        <v>638</v>
      </c>
      <c r="F234" s="652" t="s">
        <v>3390</v>
      </c>
      <c r="G234" s="651" t="s">
        <v>642</v>
      </c>
      <c r="H234" s="651" t="s">
        <v>1343</v>
      </c>
      <c r="I234" s="651" t="s">
        <v>1344</v>
      </c>
      <c r="J234" s="651" t="s">
        <v>1345</v>
      </c>
      <c r="K234" s="651" t="s">
        <v>1346</v>
      </c>
      <c r="L234" s="653">
        <v>598.62</v>
      </c>
      <c r="M234" s="653">
        <v>1</v>
      </c>
      <c r="N234" s="654">
        <v>598.62</v>
      </c>
    </row>
    <row r="235" spans="1:14" ht="14.4" customHeight="1" x14ac:dyDescent="0.3">
      <c r="A235" s="649" t="s">
        <v>595</v>
      </c>
      <c r="B235" s="650" t="s">
        <v>596</v>
      </c>
      <c r="C235" s="651" t="s">
        <v>605</v>
      </c>
      <c r="D235" s="652" t="s">
        <v>3380</v>
      </c>
      <c r="E235" s="651" t="s">
        <v>638</v>
      </c>
      <c r="F235" s="652" t="s">
        <v>3390</v>
      </c>
      <c r="G235" s="651" t="s">
        <v>642</v>
      </c>
      <c r="H235" s="651" t="s">
        <v>1347</v>
      </c>
      <c r="I235" s="651" t="s">
        <v>1348</v>
      </c>
      <c r="J235" s="651" t="s">
        <v>1349</v>
      </c>
      <c r="K235" s="651" t="s">
        <v>793</v>
      </c>
      <c r="L235" s="653">
        <v>363.77042918185111</v>
      </c>
      <c r="M235" s="653">
        <v>1</v>
      </c>
      <c r="N235" s="654">
        <v>363.77042918185111</v>
      </c>
    </row>
    <row r="236" spans="1:14" ht="14.4" customHeight="1" x14ac:dyDescent="0.3">
      <c r="A236" s="649" t="s">
        <v>595</v>
      </c>
      <c r="B236" s="650" t="s">
        <v>596</v>
      </c>
      <c r="C236" s="651" t="s">
        <v>605</v>
      </c>
      <c r="D236" s="652" t="s">
        <v>3380</v>
      </c>
      <c r="E236" s="651" t="s">
        <v>638</v>
      </c>
      <c r="F236" s="652" t="s">
        <v>3390</v>
      </c>
      <c r="G236" s="651" t="s">
        <v>642</v>
      </c>
      <c r="H236" s="651" t="s">
        <v>1350</v>
      </c>
      <c r="I236" s="651" t="s">
        <v>1351</v>
      </c>
      <c r="J236" s="651" t="s">
        <v>929</v>
      </c>
      <c r="K236" s="651" t="s">
        <v>1352</v>
      </c>
      <c r="L236" s="653">
        <v>127.42</v>
      </c>
      <c r="M236" s="653">
        <v>2</v>
      </c>
      <c r="N236" s="654">
        <v>254.84</v>
      </c>
    </row>
    <row r="237" spans="1:14" ht="14.4" customHeight="1" x14ac:dyDescent="0.3">
      <c r="A237" s="649" t="s">
        <v>595</v>
      </c>
      <c r="B237" s="650" t="s">
        <v>596</v>
      </c>
      <c r="C237" s="651" t="s">
        <v>605</v>
      </c>
      <c r="D237" s="652" t="s">
        <v>3380</v>
      </c>
      <c r="E237" s="651" t="s">
        <v>638</v>
      </c>
      <c r="F237" s="652" t="s">
        <v>3390</v>
      </c>
      <c r="G237" s="651" t="s">
        <v>642</v>
      </c>
      <c r="H237" s="651" t="s">
        <v>1353</v>
      </c>
      <c r="I237" s="651" t="s">
        <v>1354</v>
      </c>
      <c r="J237" s="651" t="s">
        <v>1355</v>
      </c>
      <c r="K237" s="651" t="s">
        <v>1356</v>
      </c>
      <c r="L237" s="653">
        <v>112.31499999999997</v>
      </c>
      <c r="M237" s="653">
        <v>2</v>
      </c>
      <c r="N237" s="654">
        <v>224.62999999999994</v>
      </c>
    </row>
    <row r="238" spans="1:14" ht="14.4" customHeight="1" x14ac:dyDescent="0.3">
      <c r="A238" s="649" t="s">
        <v>595</v>
      </c>
      <c r="B238" s="650" t="s">
        <v>596</v>
      </c>
      <c r="C238" s="651" t="s">
        <v>605</v>
      </c>
      <c r="D238" s="652" t="s">
        <v>3380</v>
      </c>
      <c r="E238" s="651" t="s">
        <v>638</v>
      </c>
      <c r="F238" s="652" t="s">
        <v>3390</v>
      </c>
      <c r="G238" s="651" t="s">
        <v>642</v>
      </c>
      <c r="H238" s="651" t="s">
        <v>709</v>
      </c>
      <c r="I238" s="651" t="s">
        <v>709</v>
      </c>
      <c r="J238" s="651" t="s">
        <v>710</v>
      </c>
      <c r="K238" s="651" t="s">
        <v>711</v>
      </c>
      <c r="L238" s="653">
        <v>38.206810397008816</v>
      </c>
      <c r="M238" s="653">
        <v>43</v>
      </c>
      <c r="N238" s="654">
        <v>1642.892847071379</v>
      </c>
    </row>
    <row r="239" spans="1:14" ht="14.4" customHeight="1" x14ac:dyDescent="0.3">
      <c r="A239" s="649" t="s">
        <v>595</v>
      </c>
      <c r="B239" s="650" t="s">
        <v>596</v>
      </c>
      <c r="C239" s="651" t="s">
        <v>605</v>
      </c>
      <c r="D239" s="652" t="s">
        <v>3380</v>
      </c>
      <c r="E239" s="651" t="s">
        <v>638</v>
      </c>
      <c r="F239" s="652" t="s">
        <v>3390</v>
      </c>
      <c r="G239" s="651" t="s">
        <v>642</v>
      </c>
      <c r="H239" s="651" t="s">
        <v>1357</v>
      </c>
      <c r="I239" s="651" t="s">
        <v>1358</v>
      </c>
      <c r="J239" s="651" t="s">
        <v>1359</v>
      </c>
      <c r="K239" s="651" t="s">
        <v>1360</v>
      </c>
      <c r="L239" s="653">
        <v>73.533333333333331</v>
      </c>
      <c r="M239" s="653">
        <v>3</v>
      </c>
      <c r="N239" s="654">
        <v>220.6</v>
      </c>
    </row>
    <row r="240" spans="1:14" ht="14.4" customHeight="1" x14ac:dyDescent="0.3">
      <c r="A240" s="649" t="s">
        <v>595</v>
      </c>
      <c r="B240" s="650" t="s">
        <v>596</v>
      </c>
      <c r="C240" s="651" t="s">
        <v>605</v>
      </c>
      <c r="D240" s="652" t="s">
        <v>3380</v>
      </c>
      <c r="E240" s="651" t="s">
        <v>638</v>
      </c>
      <c r="F240" s="652" t="s">
        <v>3390</v>
      </c>
      <c r="G240" s="651" t="s">
        <v>642</v>
      </c>
      <c r="H240" s="651" t="s">
        <v>1361</v>
      </c>
      <c r="I240" s="651" t="s">
        <v>1362</v>
      </c>
      <c r="J240" s="651" t="s">
        <v>1363</v>
      </c>
      <c r="K240" s="651" t="s">
        <v>1364</v>
      </c>
      <c r="L240" s="653">
        <v>331.02759856630826</v>
      </c>
      <c r="M240" s="653">
        <v>2</v>
      </c>
      <c r="N240" s="654">
        <v>662.05519713261651</v>
      </c>
    </row>
    <row r="241" spans="1:14" ht="14.4" customHeight="1" x14ac:dyDescent="0.3">
      <c r="A241" s="649" t="s">
        <v>595</v>
      </c>
      <c r="B241" s="650" t="s">
        <v>596</v>
      </c>
      <c r="C241" s="651" t="s">
        <v>605</v>
      </c>
      <c r="D241" s="652" t="s">
        <v>3380</v>
      </c>
      <c r="E241" s="651" t="s">
        <v>638</v>
      </c>
      <c r="F241" s="652" t="s">
        <v>3390</v>
      </c>
      <c r="G241" s="651" t="s">
        <v>642</v>
      </c>
      <c r="H241" s="651" t="s">
        <v>1365</v>
      </c>
      <c r="I241" s="651" t="s">
        <v>1366</v>
      </c>
      <c r="J241" s="651" t="s">
        <v>1062</v>
      </c>
      <c r="K241" s="651" t="s">
        <v>880</v>
      </c>
      <c r="L241" s="653">
        <v>45.999999999999993</v>
      </c>
      <c r="M241" s="653">
        <v>2</v>
      </c>
      <c r="N241" s="654">
        <v>91.999999999999986</v>
      </c>
    </row>
    <row r="242" spans="1:14" ht="14.4" customHeight="1" x14ac:dyDescent="0.3">
      <c r="A242" s="649" t="s">
        <v>595</v>
      </c>
      <c r="B242" s="650" t="s">
        <v>596</v>
      </c>
      <c r="C242" s="651" t="s">
        <v>605</v>
      </c>
      <c r="D242" s="652" t="s">
        <v>3380</v>
      </c>
      <c r="E242" s="651" t="s">
        <v>638</v>
      </c>
      <c r="F242" s="652" t="s">
        <v>3390</v>
      </c>
      <c r="G242" s="651" t="s">
        <v>642</v>
      </c>
      <c r="H242" s="651" t="s">
        <v>1367</v>
      </c>
      <c r="I242" s="651" t="s">
        <v>1368</v>
      </c>
      <c r="J242" s="651" t="s">
        <v>1369</v>
      </c>
      <c r="K242" s="651" t="s">
        <v>1370</v>
      </c>
      <c r="L242" s="653">
        <v>117.47999999999992</v>
      </c>
      <c r="M242" s="653">
        <v>1</v>
      </c>
      <c r="N242" s="654">
        <v>117.47999999999992</v>
      </c>
    </row>
    <row r="243" spans="1:14" ht="14.4" customHeight="1" x14ac:dyDescent="0.3">
      <c r="A243" s="649" t="s">
        <v>595</v>
      </c>
      <c r="B243" s="650" t="s">
        <v>596</v>
      </c>
      <c r="C243" s="651" t="s">
        <v>605</v>
      </c>
      <c r="D243" s="652" t="s">
        <v>3380</v>
      </c>
      <c r="E243" s="651" t="s">
        <v>638</v>
      </c>
      <c r="F243" s="652" t="s">
        <v>3390</v>
      </c>
      <c r="G243" s="651" t="s">
        <v>642</v>
      </c>
      <c r="H243" s="651" t="s">
        <v>716</v>
      </c>
      <c r="I243" s="651" t="s">
        <v>717</v>
      </c>
      <c r="J243" s="651" t="s">
        <v>718</v>
      </c>
      <c r="K243" s="651"/>
      <c r="L243" s="653">
        <v>102.01</v>
      </c>
      <c r="M243" s="653">
        <v>1</v>
      </c>
      <c r="N243" s="654">
        <v>102.01</v>
      </c>
    </row>
    <row r="244" spans="1:14" ht="14.4" customHeight="1" x14ac:dyDescent="0.3">
      <c r="A244" s="649" t="s">
        <v>595</v>
      </c>
      <c r="B244" s="650" t="s">
        <v>596</v>
      </c>
      <c r="C244" s="651" t="s">
        <v>605</v>
      </c>
      <c r="D244" s="652" t="s">
        <v>3380</v>
      </c>
      <c r="E244" s="651" t="s">
        <v>638</v>
      </c>
      <c r="F244" s="652" t="s">
        <v>3390</v>
      </c>
      <c r="G244" s="651" t="s">
        <v>642</v>
      </c>
      <c r="H244" s="651" t="s">
        <v>1371</v>
      </c>
      <c r="I244" s="651" t="s">
        <v>1372</v>
      </c>
      <c r="J244" s="651" t="s">
        <v>1373</v>
      </c>
      <c r="K244" s="651" t="s">
        <v>1374</v>
      </c>
      <c r="L244" s="653">
        <v>103.56500000000003</v>
      </c>
      <c r="M244" s="653">
        <v>2</v>
      </c>
      <c r="N244" s="654">
        <v>207.13000000000005</v>
      </c>
    </row>
    <row r="245" spans="1:14" ht="14.4" customHeight="1" x14ac:dyDescent="0.3">
      <c r="A245" s="649" t="s">
        <v>595</v>
      </c>
      <c r="B245" s="650" t="s">
        <v>596</v>
      </c>
      <c r="C245" s="651" t="s">
        <v>605</v>
      </c>
      <c r="D245" s="652" t="s">
        <v>3380</v>
      </c>
      <c r="E245" s="651" t="s">
        <v>638</v>
      </c>
      <c r="F245" s="652" t="s">
        <v>3390</v>
      </c>
      <c r="G245" s="651" t="s">
        <v>642</v>
      </c>
      <c r="H245" s="651" t="s">
        <v>1375</v>
      </c>
      <c r="I245" s="651" t="s">
        <v>1376</v>
      </c>
      <c r="J245" s="651" t="s">
        <v>1377</v>
      </c>
      <c r="K245" s="651"/>
      <c r="L245" s="653">
        <v>199.39146115221365</v>
      </c>
      <c r="M245" s="653">
        <v>1</v>
      </c>
      <c r="N245" s="654">
        <v>199.39146115221365</v>
      </c>
    </row>
    <row r="246" spans="1:14" ht="14.4" customHeight="1" x14ac:dyDescent="0.3">
      <c r="A246" s="649" t="s">
        <v>595</v>
      </c>
      <c r="B246" s="650" t="s">
        <v>596</v>
      </c>
      <c r="C246" s="651" t="s">
        <v>605</v>
      </c>
      <c r="D246" s="652" t="s">
        <v>3380</v>
      </c>
      <c r="E246" s="651" t="s">
        <v>638</v>
      </c>
      <c r="F246" s="652" t="s">
        <v>3390</v>
      </c>
      <c r="G246" s="651" t="s">
        <v>642</v>
      </c>
      <c r="H246" s="651" t="s">
        <v>719</v>
      </c>
      <c r="I246" s="651" t="s">
        <v>720</v>
      </c>
      <c r="J246" s="651" t="s">
        <v>721</v>
      </c>
      <c r="K246" s="651" t="s">
        <v>722</v>
      </c>
      <c r="L246" s="653">
        <v>161.82</v>
      </c>
      <c r="M246" s="653">
        <v>11</v>
      </c>
      <c r="N246" s="654">
        <v>1780.02</v>
      </c>
    </row>
    <row r="247" spans="1:14" ht="14.4" customHeight="1" x14ac:dyDescent="0.3">
      <c r="A247" s="649" t="s">
        <v>595</v>
      </c>
      <c r="B247" s="650" t="s">
        <v>596</v>
      </c>
      <c r="C247" s="651" t="s">
        <v>605</v>
      </c>
      <c r="D247" s="652" t="s">
        <v>3380</v>
      </c>
      <c r="E247" s="651" t="s">
        <v>638</v>
      </c>
      <c r="F247" s="652" t="s">
        <v>3390</v>
      </c>
      <c r="G247" s="651" t="s">
        <v>642</v>
      </c>
      <c r="H247" s="651" t="s">
        <v>1378</v>
      </c>
      <c r="I247" s="651" t="s">
        <v>1379</v>
      </c>
      <c r="J247" s="651" t="s">
        <v>1380</v>
      </c>
      <c r="K247" s="651" t="s">
        <v>730</v>
      </c>
      <c r="L247" s="653">
        <v>87.89</v>
      </c>
      <c r="M247" s="653">
        <v>1</v>
      </c>
      <c r="N247" s="654">
        <v>87.89</v>
      </c>
    </row>
    <row r="248" spans="1:14" ht="14.4" customHeight="1" x14ac:dyDescent="0.3">
      <c r="A248" s="649" t="s">
        <v>595</v>
      </c>
      <c r="B248" s="650" t="s">
        <v>596</v>
      </c>
      <c r="C248" s="651" t="s">
        <v>605</v>
      </c>
      <c r="D248" s="652" t="s">
        <v>3380</v>
      </c>
      <c r="E248" s="651" t="s">
        <v>638</v>
      </c>
      <c r="F248" s="652" t="s">
        <v>3390</v>
      </c>
      <c r="G248" s="651" t="s">
        <v>642</v>
      </c>
      <c r="H248" s="651" t="s">
        <v>1381</v>
      </c>
      <c r="I248" s="651" t="s">
        <v>1382</v>
      </c>
      <c r="J248" s="651" t="s">
        <v>1383</v>
      </c>
      <c r="K248" s="651" t="s">
        <v>1384</v>
      </c>
      <c r="L248" s="653">
        <v>87.649999999999991</v>
      </c>
      <c r="M248" s="653">
        <v>1</v>
      </c>
      <c r="N248" s="654">
        <v>87.649999999999991</v>
      </c>
    </row>
    <row r="249" spans="1:14" ht="14.4" customHeight="1" x14ac:dyDescent="0.3">
      <c r="A249" s="649" t="s">
        <v>595</v>
      </c>
      <c r="B249" s="650" t="s">
        <v>596</v>
      </c>
      <c r="C249" s="651" t="s">
        <v>605</v>
      </c>
      <c r="D249" s="652" t="s">
        <v>3380</v>
      </c>
      <c r="E249" s="651" t="s">
        <v>638</v>
      </c>
      <c r="F249" s="652" t="s">
        <v>3390</v>
      </c>
      <c r="G249" s="651" t="s">
        <v>642</v>
      </c>
      <c r="H249" s="651" t="s">
        <v>735</v>
      </c>
      <c r="I249" s="651" t="s">
        <v>736</v>
      </c>
      <c r="J249" s="651" t="s">
        <v>737</v>
      </c>
      <c r="K249" s="651" t="s">
        <v>738</v>
      </c>
      <c r="L249" s="653">
        <v>68.29973147753924</v>
      </c>
      <c r="M249" s="653">
        <v>1</v>
      </c>
      <c r="N249" s="654">
        <v>68.29973147753924</v>
      </c>
    </row>
    <row r="250" spans="1:14" ht="14.4" customHeight="1" x14ac:dyDescent="0.3">
      <c r="A250" s="649" t="s">
        <v>595</v>
      </c>
      <c r="B250" s="650" t="s">
        <v>596</v>
      </c>
      <c r="C250" s="651" t="s">
        <v>605</v>
      </c>
      <c r="D250" s="652" t="s">
        <v>3380</v>
      </c>
      <c r="E250" s="651" t="s">
        <v>638</v>
      </c>
      <c r="F250" s="652" t="s">
        <v>3390</v>
      </c>
      <c r="G250" s="651" t="s">
        <v>642</v>
      </c>
      <c r="H250" s="651" t="s">
        <v>1385</v>
      </c>
      <c r="I250" s="651" t="s">
        <v>1386</v>
      </c>
      <c r="J250" s="651" t="s">
        <v>1387</v>
      </c>
      <c r="K250" s="651" t="s">
        <v>1388</v>
      </c>
      <c r="L250" s="653">
        <v>73.405890730188531</v>
      </c>
      <c r="M250" s="653">
        <v>7</v>
      </c>
      <c r="N250" s="654">
        <v>513.84123511131975</v>
      </c>
    </row>
    <row r="251" spans="1:14" ht="14.4" customHeight="1" x14ac:dyDescent="0.3">
      <c r="A251" s="649" t="s">
        <v>595</v>
      </c>
      <c r="B251" s="650" t="s">
        <v>596</v>
      </c>
      <c r="C251" s="651" t="s">
        <v>605</v>
      </c>
      <c r="D251" s="652" t="s">
        <v>3380</v>
      </c>
      <c r="E251" s="651" t="s">
        <v>638</v>
      </c>
      <c r="F251" s="652" t="s">
        <v>3390</v>
      </c>
      <c r="G251" s="651" t="s">
        <v>642</v>
      </c>
      <c r="H251" s="651" t="s">
        <v>1389</v>
      </c>
      <c r="I251" s="651" t="s">
        <v>1390</v>
      </c>
      <c r="J251" s="651" t="s">
        <v>753</v>
      </c>
      <c r="K251" s="651" t="s">
        <v>1391</v>
      </c>
      <c r="L251" s="653">
        <v>41.62</v>
      </c>
      <c r="M251" s="653">
        <v>2</v>
      </c>
      <c r="N251" s="654">
        <v>83.24</v>
      </c>
    </row>
    <row r="252" spans="1:14" ht="14.4" customHeight="1" x14ac:dyDescent="0.3">
      <c r="A252" s="649" t="s">
        <v>595</v>
      </c>
      <c r="B252" s="650" t="s">
        <v>596</v>
      </c>
      <c r="C252" s="651" t="s">
        <v>605</v>
      </c>
      <c r="D252" s="652" t="s">
        <v>3380</v>
      </c>
      <c r="E252" s="651" t="s">
        <v>638</v>
      </c>
      <c r="F252" s="652" t="s">
        <v>3390</v>
      </c>
      <c r="G252" s="651" t="s">
        <v>642</v>
      </c>
      <c r="H252" s="651" t="s">
        <v>755</v>
      </c>
      <c r="I252" s="651" t="s">
        <v>756</v>
      </c>
      <c r="J252" s="651" t="s">
        <v>757</v>
      </c>
      <c r="K252" s="651" t="s">
        <v>758</v>
      </c>
      <c r="L252" s="653">
        <v>392.89000000000004</v>
      </c>
      <c r="M252" s="653">
        <v>5</v>
      </c>
      <c r="N252" s="654">
        <v>1964.4500000000003</v>
      </c>
    </row>
    <row r="253" spans="1:14" ht="14.4" customHeight="1" x14ac:dyDescent="0.3">
      <c r="A253" s="649" t="s">
        <v>595</v>
      </c>
      <c r="B253" s="650" t="s">
        <v>596</v>
      </c>
      <c r="C253" s="651" t="s">
        <v>605</v>
      </c>
      <c r="D253" s="652" t="s">
        <v>3380</v>
      </c>
      <c r="E253" s="651" t="s">
        <v>638</v>
      </c>
      <c r="F253" s="652" t="s">
        <v>3390</v>
      </c>
      <c r="G253" s="651" t="s">
        <v>642</v>
      </c>
      <c r="H253" s="651" t="s">
        <v>1392</v>
      </c>
      <c r="I253" s="651" t="s">
        <v>1393</v>
      </c>
      <c r="J253" s="651" t="s">
        <v>1394</v>
      </c>
      <c r="K253" s="651" t="s">
        <v>1395</v>
      </c>
      <c r="L253" s="653">
        <v>112.38000000000002</v>
      </c>
      <c r="M253" s="653">
        <v>1</v>
      </c>
      <c r="N253" s="654">
        <v>112.38000000000002</v>
      </c>
    </row>
    <row r="254" spans="1:14" ht="14.4" customHeight="1" x14ac:dyDescent="0.3">
      <c r="A254" s="649" t="s">
        <v>595</v>
      </c>
      <c r="B254" s="650" t="s">
        <v>596</v>
      </c>
      <c r="C254" s="651" t="s">
        <v>605</v>
      </c>
      <c r="D254" s="652" t="s">
        <v>3380</v>
      </c>
      <c r="E254" s="651" t="s">
        <v>638</v>
      </c>
      <c r="F254" s="652" t="s">
        <v>3390</v>
      </c>
      <c r="G254" s="651" t="s">
        <v>642</v>
      </c>
      <c r="H254" s="651" t="s">
        <v>1396</v>
      </c>
      <c r="I254" s="651" t="s">
        <v>1397</v>
      </c>
      <c r="J254" s="651" t="s">
        <v>1398</v>
      </c>
      <c r="K254" s="651" t="s">
        <v>1399</v>
      </c>
      <c r="L254" s="653">
        <v>27.469941284070302</v>
      </c>
      <c r="M254" s="653">
        <v>1</v>
      </c>
      <c r="N254" s="654">
        <v>27.469941284070302</v>
      </c>
    </row>
    <row r="255" spans="1:14" ht="14.4" customHeight="1" x14ac:dyDescent="0.3">
      <c r="A255" s="649" t="s">
        <v>595</v>
      </c>
      <c r="B255" s="650" t="s">
        <v>596</v>
      </c>
      <c r="C255" s="651" t="s">
        <v>605</v>
      </c>
      <c r="D255" s="652" t="s">
        <v>3380</v>
      </c>
      <c r="E255" s="651" t="s">
        <v>638</v>
      </c>
      <c r="F255" s="652" t="s">
        <v>3390</v>
      </c>
      <c r="G255" s="651" t="s">
        <v>642</v>
      </c>
      <c r="H255" s="651" t="s">
        <v>1400</v>
      </c>
      <c r="I255" s="651" t="s">
        <v>237</v>
      </c>
      <c r="J255" s="651" t="s">
        <v>1401</v>
      </c>
      <c r="K255" s="651"/>
      <c r="L255" s="653">
        <v>639.01</v>
      </c>
      <c r="M255" s="653">
        <v>1</v>
      </c>
      <c r="N255" s="654">
        <v>639.01</v>
      </c>
    </row>
    <row r="256" spans="1:14" ht="14.4" customHeight="1" x14ac:dyDescent="0.3">
      <c r="A256" s="649" t="s">
        <v>595</v>
      </c>
      <c r="B256" s="650" t="s">
        <v>596</v>
      </c>
      <c r="C256" s="651" t="s">
        <v>605</v>
      </c>
      <c r="D256" s="652" t="s">
        <v>3380</v>
      </c>
      <c r="E256" s="651" t="s">
        <v>638</v>
      </c>
      <c r="F256" s="652" t="s">
        <v>3390</v>
      </c>
      <c r="G256" s="651" t="s">
        <v>642</v>
      </c>
      <c r="H256" s="651" t="s">
        <v>763</v>
      </c>
      <c r="I256" s="651" t="s">
        <v>764</v>
      </c>
      <c r="J256" s="651" t="s">
        <v>765</v>
      </c>
      <c r="K256" s="651" t="s">
        <v>766</v>
      </c>
      <c r="L256" s="653">
        <v>157.89937938828228</v>
      </c>
      <c r="M256" s="653">
        <v>2</v>
      </c>
      <c r="N256" s="654">
        <v>315.79875877656457</v>
      </c>
    </row>
    <row r="257" spans="1:14" ht="14.4" customHeight="1" x14ac:dyDescent="0.3">
      <c r="A257" s="649" t="s">
        <v>595</v>
      </c>
      <c r="B257" s="650" t="s">
        <v>596</v>
      </c>
      <c r="C257" s="651" t="s">
        <v>605</v>
      </c>
      <c r="D257" s="652" t="s">
        <v>3380</v>
      </c>
      <c r="E257" s="651" t="s">
        <v>638</v>
      </c>
      <c r="F257" s="652" t="s">
        <v>3390</v>
      </c>
      <c r="G257" s="651" t="s">
        <v>642</v>
      </c>
      <c r="H257" s="651" t="s">
        <v>769</v>
      </c>
      <c r="I257" s="651" t="s">
        <v>770</v>
      </c>
      <c r="J257" s="651" t="s">
        <v>771</v>
      </c>
      <c r="K257" s="651" t="s">
        <v>772</v>
      </c>
      <c r="L257" s="653">
        <v>64.457195778119043</v>
      </c>
      <c r="M257" s="653">
        <v>37</v>
      </c>
      <c r="N257" s="654">
        <v>2384.9162437904047</v>
      </c>
    </row>
    <row r="258" spans="1:14" ht="14.4" customHeight="1" x14ac:dyDescent="0.3">
      <c r="A258" s="649" t="s">
        <v>595</v>
      </c>
      <c r="B258" s="650" t="s">
        <v>596</v>
      </c>
      <c r="C258" s="651" t="s">
        <v>605</v>
      </c>
      <c r="D258" s="652" t="s">
        <v>3380</v>
      </c>
      <c r="E258" s="651" t="s">
        <v>638</v>
      </c>
      <c r="F258" s="652" t="s">
        <v>3390</v>
      </c>
      <c r="G258" s="651" t="s">
        <v>642</v>
      </c>
      <c r="H258" s="651" t="s">
        <v>1402</v>
      </c>
      <c r="I258" s="651" t="s">
        <v>237</v>
      </c>
      <c r="J258" s="651" t="s">
        <v>1403</v>
      </c>
      <c r="K258" s="651"/>
      <c r="L258" s="653">
        <v>70.539905503970331</v>
      </c>
      <c r="M258" s="653">
        <v>5</v>
      </c>
      <c r="N258" s="654">
        <v>352.69952751985164</v>
      </c>
    </row>
    <row r="259" spans="1:14" ht="14.4" customHeight="1" x14ac:dyDescent="0.3">
      <c r="A259" s="649" t="s">
        <v>595</v>
      </c>
      <c r="B259" s="650" t="s">
        <v>596</v>
      </c>
      <c r="C259" s="651" t="s">
        <v>605</v>
      </c>
      <c r="D259" s="652" t="s">
        <v>3380</v>
      </c>
      <c r="E259" s="651" t="s">
        <v>638</v>
      </c>
      <c r="F259" s="652" t="s">
        <v>3390</v>
      </c>
      <c r="G259" s="651" t="s">
        <v>642</v>
      </c>
      <c r="H259" s="651" t="s">
        <v>1404</v>
      </c>
      <c r="I259" s="651" t="s">
        <v>1405</v>
      </c>
      <c r="J259" s="651" t="s">
        <v>1406</v>
      </c>
      <c r="K259" s="651" t="s">
        <v>1407</v>
      </c>
      <c r="L259" s="653">
        <v>64.979532422382391</v>
      </c>
      <c r="M259" s="653">
        <v>2</v>
      </c>
      <c r="N259" s="654">
        <v>129.95906484476478</v>
      </c>
    </row>
    <row r="260" spans="1:14" ht="14.4" customHeight="1" x14ac:dyDescent="0.3">
      <c r="A260" s="649" t="s">
        <v>595</v>
      </c>
      <c r="B260" s="650" t="s">
        <v>596</v>
      </c>
      <c r="C260" s="651" t="s">
        <v>605</v>
      </c>
      <c r="D260" s="652" t="s">
        <v>3380</v>
      </c>
      <c r="E260" s="651" t="s">
        <v>638</v>
      </c>
      <c r="F260" s="652" t="s">
        <v>3390</v>
      </c>
      <c r="G260" s="651" t="s">
        <v>642</v>
      </c>
      <c r="H260" s="651" t="s">
        <v>1408</v>
      </c>
      <c r="I260" s="651" t="s">
        <v>1409</v>
      </c>
      <c r="J260" s="651" t="s">
        <v>1410</v>
      </c>
      <c r="K260" s="651" t="s">
        <v>1411</v>
      </c>
      <c r="L260" s="653">
        <v>34.849896923652622</v>
      </c>
      <c r="M260" s="653">
        <v>1</v>
      </c>
      <c r="N260" s="654">
        <v>34.849896923652622</v>
      </c>
    </row>
    <row r="261" spans="1:14" ht="14.4" customHeight="1" x14ac:dyDescent="0.3">
      <c r="A261" s="649" t="s">
        <v>595</v>
      </c>
      <c r="B261" s="650" t="s">
        <v>596</v>
      </c>
      <c r="C261" s="651" t="s">
        <v>605</v>
      </c>
      <c r="D261" s="652" t="s">
        <v>3380</v>
      </c>
      <c r="E261" s="651" t="s">
        <v>638</v>
      </c>
      <c r="F261" s="652" t="s">
        <v>3390</v>
      </c>
      <c r="G261" s="651" t="s">
        <v>642</v>
      </c>
      <c r="H261" s="651" t="s">
        <v>1412</v>
      </c>
      <c r="I261" s="651" t="s">
        <v>1413</v>
      </c>
      <c r="J261" s="651" t="s">
        <v>1414</v>
      </c>
      <c r="K261" s="651" t="s">
        <v>1415</v>
      </c>
      <c r="L261" s="653">
        <v>121.92989438022754</v>
      </c>
      <c r="M261" s="653">
        <v>2</v>
      </c>
      <c r="N261" s="654">
        <v>243.85978876045507</v>
      </c>
    </row>
    <row r="262" spans="1:14" ht="14.4" customHeight="1" x14ac:dyDescent="0.3">
      <c r="A262" s="649" t="s">
        <v>595</v>
      </c>
      <c r="B262" s="650" t="s">
        <v>596</v>
      </c>
      <c r="C262" s="651" t="s">
        <v>605</v>
      </c>
      <c r="D262" s="652" t="s">
        <v>3380</v>
      </c>
      <c r="E262" s="651" t="s">
        <v>638</v>
      </c>
      <c r="F262" s="652" t="s">
        <v>3390</v>
      </c>
      <c r="G262" s="651" t="s">
        <v>642</v>
      </c>
      <c r="H262" s="651" t="s">
        <v>1416</v>
      </c>
      <c r="I262" s="651" t="s">
        <v>1417</v>
      </c>
      <c r="J262" s="651" t="s">
        <v>1418</v>
      </c>
      <c r="K262" s="651" t="s">
        <v>1419</v>
      </c>
      <c r="L262" s="653">
        <v>61.087812500000005</v>
      </c>
      <c r="M262" s="653">
        <v>8</v>
      </c>
      <c r="N262" s="654">
        <v>488.70250000000004</v>
      </c>
    </row>
    <row r="263" spans="1:14" ht="14.4" customHeight="1" x14ac:dyDescent="0.3">
      <c r="A263" s="649" t="s">
        <v>595</v>
      </c>
      <c r="B263" s="650" t="s">
        <v>596</v>
      </c>
      <c r="C263" s="651" t="s">
        <v>605</v>
      </c>
      <c r="D263" s="652" t="s">
        <v>3380</v>
      </c>
      <c r="E263" s="651" t="s">
        <v>638</v>
      </c>
      <c r="F263" s="652" t="s">
        <v>3390</v>
      </c>
      <c r="G263" s="651" t="s">
        <v>642</v>
      </c>
      <c r="H263" s="651" t="s">
        <v>777</v>
      </c>
      <c r="I263" s="651" t="s">
        <v>778</v>
      </c>
      <c r="J263" s="651" t="s">
        <v>775</v>
      </c>
      <c r="K263" s="651" t="s">
        <v>779</v>
      </c>
      <c r="L263" s="653">
        <v>28.133737503431373</v>
      </c>
      <c r="M263" s="653">
        <v>8</v>
      </c>
      <c r="N263" s="654">
        <v>225.06990002745098</v>
      </c>
    </row>
    <row r="264" spans="1:14" ht="14.4" customHeight="1" x14ac:dyDescent="0.3">
      <c r="A264" s="649" t="s">
        <v>595</v>
      </c>
      <c r="B264" s="650" t="s">
        <v>596</v>
      </c>
      <c r="C264" s="651" t="s">
        <v>605</v>
      </c>
      <c r="D264" s="652" t="s">
        <v>3380</v>
      </c>
      <c r="E264" s="651" t="s">
        <v>638</v>
      </c>
      <c r="F264" s="652" t="s">
        <v>3390</v>
      </c>
      <c r="G264" s="651" t="s">
        <v>642</v>
      </c>
      <c r="H264" s="651" t="s">
        <v>1420</v>
      </c>
      <c r="I264" s="651" t="s">
        <v>1421</v>
      </c>
      <c r="J264" s="651" t="s">
        <v>1422</v>
      </c>
      <c r="K264" s="651" t="s">
        <v>1423</v>
      </c>
      <c r="L264" s="653">
        <v>42.840050609643015</v>
      </c>
      <c r="M264" s="653">
        <v>2</v>
      </c>
      <c r="N264" s="654">
        <v>85.68010121928603</v>
      </c>
    </row>
    <row r="265" spans="1:14" ht="14.4" customHeight="1" x14ac:dyDescent="0.3">
      <c r="A265" s="649" t="s">
        <v>595</v>
      </c>
      <c r="B265" s="650" t="s">
        <v>596</v>
      </c>
      <c r="C265" s="651" t="s">
        <v>605</v>
      </c>
      <c r="D265" s="652" t="s">
        <v>3380</v>
      </c>
      <c r="E265" s="651" t="s">
        <v>638</v>
      </c>
      <c r="F265" s="652" t="s">
        <v>3390</v>
      </c>
      <c r="G265" s="651" t="s">
        <v>642</v>
      </c>
      <c r="H265" s="651" t="s">
        <v>780</v>
      </c>
      <c r="I265" s="651" t="s">
        <v>781</v>
      </c>
      <c r="J265" s="651" t="s">
        <v>782</v>
      </c>
      <c r="K265" s="651"/>
      <c r="L265" s="653">
        <v>218.1779562958645</v>
      </c>
      <c r="M265" s="653">
        <v>2</v>
      </c>
      <c r="N265" s="654">
        <v>436.35591259172901</v>
      </c>
    </row>
    <row r="266" spans="1:14" ht="14.4" customHeight="1" x14ac:dyDescent="0.3">
      <c r="A266" s="649" t="s">
        <v>595</v>
      </c>
      <c r="B266" s="650" t="s">
        <v>596</v>
      </c>
      <c r="C266" s="651" t="s">
        <v>605</v>
      </c>
      <c r="D266" s="652" t="s">
        <v>3380</v>
      </c>
      <c r="E266" s="651" t="s">
        <v>638</v>
      </c>
      <c r="F266" s="652" t="s">
        <v>3390</v>
      </c>
      <c r="G266" s="651" t="s">
        <v>642</v>
      </c>
      <c r="H266" s="651" t="s">
        <v>1424</v>
      </c>
      <c r="I266" s="651" t="s">
        <v>1425</v>
      </c>
      <c r="J266" s="651" t="s">
        <v>1426</v>
      </c>
      <c r="K266" s="651"/>
      <c r="L266" s="653">
        <v>527.84997502113367</v>
      </c>
      <c r="M266" s="653">
        <v>4</v>
      </c>
      <c r="N266" s="654">
        <v>2111.3999000845347</v>
      </c>
    </row>
    <row r="267" spans="1:14" ht="14.4" customHeight="1" x14ac:dyDescent="0.3">
      <c r="A267" s="649" t="s">
        <v>595</v>
      </c>
      <c r="B267" s="650" t="s">
        <v>596</v>
      </c>
      <c r="C267" s="651" t="s">
        <v>605</v>
      </c>
      <c r="D267" s="652" t="s">
        <v>3380</v>
      </c>
      <c r="E267" s="651" t="s">
        <v>638</v>
      </c>
      <c r="F267" s="652" t="s">
        <v>3390</v>
      </c>
      <c r="G267" s="651" t="s">
        <v>642</v>
      </c>
      <c r="H267" s="651" t="s">
        <v>1427</v>
      </c>
      <c r="I267" s="651" t="s">
        <v>237</v>
      </c>
      <c r="J267" s="651" t="s">
        <v>1428</v>
      </c>
      <c r="K267" s="651"/>
      <c r="L267" s="653">
        <v>72.357960158950902</v>
      </c>
      <c r="M267" s="653">
        <v>2</v>
      </c>
      <c r="N267" s="654">
        <v>144.7159203179018</v>
      </c>
    </row>
    <row r="268" spans="1:14" ht="14.4" customHeight="1" x14ac:dyDescent="0.3">
      <c r="A268" s="649" t="s">
        <v>595</v>
      </c>
      <c r="B268" s="650" t="s">
        <v>596</v>
      </c>
      <c r="C268" s="651" t="s">
        <v>605</v>
      </c>
      <c r="D268" s="652" t="s">
        <v>3380</v>
      </c>
      <c r="E268" s="651" t="s">
        <v>638</v>
      </c>
      <c r="F268" s="652" t="s">
        <v>3390</v>
      </c>
      <c r="G268" s="651" t="s">
        <v>642</v>
      </c>
      <c r="H268" s="651" t="s">
        <v>1429</v>
      </c>
      <c r="I268" s="651" t="s">
        <v>237</v>
      </c>
      <c r="J268" s="651" t="s">
        <v>1430</v>
      </c>
      <c r="K268" s="651"/>
      <c r="L268" s="653">
        <v>192.72082692030702</v>
      </c>
      <c r="M268" s="653">
        <v>7</v>
      </c>
      <c r="N268" s="654">
        <v>1349.0457884421492</v>
      </c>
    </row>
    <row r="269" spans="1:14" ht="14.4" customHeight="1" x14ac:dyDescent="0.3">
      <c r="A269" s="649" t="s">
        <v>595</v>
      </c>
      <c r="B269" s="650" t="s">
        <v>596</v>
      </c>
      <c r="C269" s="651" t="s">
        <v>605</v>
      </c>
      <c r="D269" s="652" t="s">
        <v>3380</v>
      </c>
      <c r="E269" s="651" t="s">
        <v>638</v>
      </c>
      <c r="F269" s="652" t="s">
        <v>3390</v>
      </c>
      <c r="G269" s="651" t="s">
        <v>642</v>
      </c>
      <c r="H269" s="651" t="s">
        <v>1431</v>
      </c>
      <c r="I269" s="651" t="s">
        <v>1432</v>
      </c>
      <c r="J269" s="651" t="s">
        <v>1433</v>
      </c>
      <c r="K269" s="651" t="s">
        <v>1434</v>
      </c>
      <c r="L269" s="653">
        <v>44.399999999999991</v>
      </c>
      <c r="M269" s="653">
        <v>1</v>
      </c>
      <c r="N269" s="654">
        <v>44.399999999999991</v>
      </c>
    </row>
    <row r="270" spans="1:14" ht="14.4" customHeight="1" x14ac:dyDescent="0.3">
      <c r="A270" s="649" t="s">
        <v>595</v>
      </c>
      <c r="B270" s="650" t="s">
        <v>596</v>
      </c>
      <c r="C270" s="651" t="s">
        <v>605</v>
      </c>
      <c r="D270" s="652" t="s">
        <v>3380</v>
      </c>
      <c r="E270" s="651" t="s">
        <v>638</v>
      </c>
      <c r="F270" s="652" t="s">
        <v>3390</v>
      </c>
      <c r="G270" s="651" t="s">
        <v>642</v>
      </c>
      <c r="H270" s="651" t="s">
        <v>1435</v>
      </c>
      <c r="I270" s="651" t="s">
        <v>1436</v>
      </c>
      <c r="J270" s="651" t="s">
        <v>1437</v>
      </c>
      <c r="K270" s="651" t="s">
        <v>1438</v>
      </c>
      <c r="L270" s="653">
        <v>59.562047939475335</v>
      </c>
      <c r="M270" s="653">
        <v>5</v>
      </c>
      <c r="N270" s="654">
        <v>297.81023969737669</v>
      </c>
    </row>
    <row r="271" spans="1:14" ht="14.4" customHeight="1" x14ac:dyDescent="0.3">
      <c r="A271" s="649" t="s">
        <v>595</v>
      </c>
      <c r="B271" s="650" t="s">
        <v>596</v>
      </c>
      <c r="C271" s="651" t="s">
        <v>605</v>
      </c>
      <c r="D271" s="652" t="s">
        <v>3380</v>
      </c>
      <c r="E271" s="651" t="s">
        <v>638</v>
      </c>
      <c r="F271" s="652" t="s">
        <v>3390</v>
      </c>
      <c r="G271" s="651" t="s">
        <v>642</v>
      </c>
      <c r="H271" s="651" t="s">
        <v>783</v>
      </c>
      <c r="I271" s="651" t="s">
        <v>784</v>
      </c>
      <c r="J271" s="651" t="s">
        <v>785</v>
      </c>
      <c r="K271" s="651" t="s">
        <v>786</v>
      </c>
      <c r="L271" s="653">
        <v>52.329999999999984</v>
      </c>
      <c r="M271" s="653">
        <v>2</v>
      </c>
      <c r="N271" s="654">
        <v>104.65999999999997</v>
      </c>
    </row>
    <row r="272" spans="1:14" ht="14.4" customHeight="1" x14ac:dyDescent="0.3">
      <c r="A272" s="649" t="s">
        <v>595</v>
      </c>
      <c r="B272" s="650" t="s">
        <v>596</v>
      </c>
      <c r="C272" s="651" t="s">
        <v>605</v>
      </c>
      <c r="D272" s="652" t="s">
        <v>3380</v>
      </c>
      <c r="E272" s="651" t="s">
        <v>638</v>
      </c>
      <c r="F272" s="652" t="s">
        <v>3390</v>
      </c>
      <c r="G272" s="651" t="s">
        <v>642</v>
      </c>
      <c r="H272" s="651" t="s">
        <v>787</v>
      </c>
      <c r="I272" s="651" t="s">
        <v>788</v>
      </c>
      <c r="J272" s="651" t="s">
        <v>785</v>
      </c>
      <c r="K272" s="651" t="s">
        <v>789</v>
      </c>
      <c r="L272" s="653">
        <v>103.34000000000006</v>
      </c>
      <c r="M272" s="653">
        <v>1</v>
      </c>
      <c r="N272" s="654">
        <v>103.34000000000006</v>
      </c>
    </row>
    <row r="273" spans="1:14" ht="14.4" customHeight="1" x14ac:dyDescent="0.3">
      <c r="A273" s="649" t="s">
        <v>595</v>
      </c>
      <c r="B273" s="650" t="s">
        <v>596</v>
      </c>
      <c r="C273" s="651" t="s">
        <v>605</v>
      </c>
      <c r="D273" s="652" t="s">
        <v>3380</v>
      </c>
      <c r="E273" s="651" t="s">
        <v>638</v>
      </c>
      <c r="F273" s="652" t="s">
        <v>3390</v>
      </c>
      <c r="G273" s="651" t="s">
        <v>642</v>
      </c>
      <c r="H273" s="651" t="s">
        <v>1439</v>
      </c>
      <c r="I273" s="651" t="s">
        <v>1440</v>
      </c>
      <c r="J273" s="651" t="s">
        <v>1441</v>
      </c>
      <c r="K273" s="651" t="s">
        <v>1442</v>
      </c>
      <c r="L273" s="653">
        <v>126.02999999999999</v>
      </c>
      <c r="M273" s="653">
        <v>1</v>
      </c>
      <c r="N273" s="654">
        <v>126.02999999999999</v>
      </c>
    </row>
    <row r="274" spans="1:14" ht="14.4" customHeight="1" x14ac:dyDescent="0.3">
      <c r="A274" s="649" t="s">
        <v>595</v>
      </c>
      <c r="B274" s="650" t="s">
        <v>596</v>
      </c>
      <c r="C274" s="651" t="s">
        <v>605</v>
      </c>
      <c r="D274" s="652" t="s">
        <v>3380</v>
      </c>
      <c r="E274" s="651" t="s">
        <v>638</v>
      </c>
      <c r="F274" s="652" t="s">
        <v>3390</v>
      </c>
      <c r="G274" s="651" t="s">
        <v>642</v>
      </c>
      <c r="H274" s="651" t="s">
        <v>1443</v>
      </c>
      <c r="I274" s="651" t="s">
        <v>1444</v>
      </c>
      <c r="J274" s="651" t="s">
        <v>1445</v>
      </c>
      <c r="K274" s="651" t="s">
        <v>1446</v>
      </c>
      <c r="L274" s="653">
        <v>66.069999999999993</v>
      </c>
      <c r="M274" s="653">
        <v>1</v>
      </c>
      <c r="N274" s="654">
        <v>66.069999999999993</v>
      </c>
    </row>
    <row r="275" spans="1:14" ht="14.4" customHeight="1" x14ac:dyDescent="0.3">
      <c r="A275" s="649" t="s">
        <v>595</v>
      </c>
      <c r="B275" s="650" t="s">
        <v>596</v>
      </c>
      <c r="C275" s="651" t="s">
        <v>605</v>
      </c>
      <c r="D275" s="652" t="s">
        <v>3380</v>
      </c>
      <c r="E275" s="651" t="s">
        <v>638</v>
      </c>
      <c r="F275" s="652" t="s">
        <v>3390</v>
      </c>
      <c r="G275" s="651" t="s">
        <v>642</v>
      </c>
      <c r="H275" s="651" t="s">
        <v>1447</v>
      </c>
      <c r="I275" s="651" t="s">
        <v>1448</v>
      </c>
      <c r="J275" s="651" t="s">
        <v>1449</v>
      </c>
      <c r="K275" s="651" t="s">
        <v>1450</v>
      </c>
      <c r="L275" s="653">
        <v>197.47042295255017</v>
      </c>
      <c r="M275" s="653">
        <v>33</v>
      </c>
      <c r="N275" s="654">
        <v>6516.5239574341558</v>
      </c>
    </row>
    <row r="276" spans="1:14" ht="14.4" customHeight="1" x14ac:dyDescent="0.3">
      <c r="A276" s="649" t="s">
        <v>595</v>
      </c>
      <c r="B276" s="650" t="s">
        <v>596</v>
      </c>
      <c r="C276" s="651" t="s">
        <v>605</v>
      </c>
      <c r="D276" s="652" t="s">
        <v>3380</v>
      </c>
      <c r="E276" s="651" t="s">
        <v>638</v>
      </c>
      <c r="F276" s="652" t="s">
        <v>3390</v>
      </c>
      <c r="G276" s="651" t="s">
        <v>642</v>
      </c>
      <c r="H276" s="651" t="s">
        <v>1451</v>
      </c>
      <c r="I276" s="651" t="s">
        <v>1452</v>
      </c>
      <c r="J276" s="651" t="s">
        <v>879</v>
      </c>
      <c r="K276" s="651" t="s">
        <v>1063</v>
      </c>
      <c r="L276" s="653">
        <v>101.66</v>
      </c>
      <c r="M276" s="653">
        <v>2</v>
      </c>
      <c r="N276" s="654">
        <v>203.32</v>
      </c>
    </row>
    <row r="277" spans="1:14" ht="14.4" customHeight="1" x14ac:dyDescent="0.3">
      <c r="A277" s="649" t="s">
        <v>595</v>
      </c>
      <c r="B277" s="650" t="s">
        <v>596</v>
      </c>
      <c r="C277" s="651" t="s">
        <v>605</v>
      </c>
      <c r="D277" s="652" t="s">
        <v>3380</v>
      </c>
      <c r="E277" s="651" t="s">
        <v>638</v>
      </c>
      <c r="F277" s="652" t="s">
        <v>3390</v>
      </c>
      <c r="G277" s="651" t="s">
        <v>642</v>
      </c>
      <c r="H277" s="651" t="s">
        <v>1453</v>
      </c>
      <c r="I277" s="651" t="s">
        <v>1454</v>
      </c>
      <c r="J277" s="651" t="s">
        <v>1455</v>
      </c>
      <c r="K277" s="651" t="s">
        <v>1456</v>
      </c>
      <c r="L277" s="653">
        <v>27.200002223719867</v>
      </c>
      <c r="M277" s="653">
        <v>3</v>
      </c>
      <c r="N277" s="654">
        <v>81.600006671159605</v>
      </c>
    </row>
    <row r="278" spans="1:14" ht="14.4" customHeight="1" x14ac:dyDescent="0.3">
      <c r="A278" s="649" t="s">
        <v>595</v>
      </c>
      <c r="B278" s="650" t="s">
        <v>596</v>
      </c>
      <c r="C278" s="651" t="s">
        <v>605</v>
      </c>
      <c r="D278" s="652" t="s">
        <v>3380</v>
      </c>
      <c r="E278" s="651" t="s">
        <v>638</v>
      </c>
      <c r="F278" s="652" t="s">
        <v>3390</v>
      </c>
      <c r="G278" s="651" t="s">
        <v>642</v>
      </c>
      <c r="H278" s="651" t="s">
        <v>1457</v>
      </c>
      <c r="I278" s="651" t="s">
        <v>237</v>
      </c>
      <c r="J278" s="651" t="s">
        <v>1458</v>
      </c>
      <c r="K278" s="651"/>
      <c r="L278" s="653">
        <v>320.34420483588349</v>
      </c>
      <c r="M278" s="653">
        <v>1</v>
      </c>
      <c r="N278" s="654">
        <v>320.34420483588349</v>
      </c>
    </row>
    <row r="279" spans="1:14" ht="14.4" customHeight="1" x14ac:dyDescent="0.3">
      <c r="A279" s="649" t="s">
        <v>595</v>
      </c>
      <c r="B279" s="650" t="s">
        <v>596</v>
      </c>
      <c r="C279" s="651" t="s">
        <v>605</v>
      </c>
      <c r="D279" s="652" t="s">
        <v>3380</v>
      </c>
      <c r="E279" s="651" t="s">
        <v>638</v>
      </c>
      <c r="F279" s="652" t="s">
        <v>3390</v>
      </c>
      <c r="G279" s="651" t="s">
        <v>642</v>
      </c>
      <c r="H279" s="651" t="s">
        <v>1459</v>
      </c>
      <c r="I279" s="651" t="s">
        <v>1460</v>
      </c>
      <c r="J279" s="651" t="s">
        <v>1461</v>
      </c>
      <c r="K279" s="651" t="s">
        <v>1462</v>
      </c>
      <c r="L279" s="653">
        <v>49.809963767945568</v>
      </c>
      <c r="M279" s="653">
        <v>8</v>
      </c>
      <c r="N279" s="654">
        <v>398.47971014356455</v>
      </c>
    </row>
    <row r="280" spans="1:14" ht="14.4" customHeight="1" x14ac:dyDescent="0.3">
      <c r="A280" s="649" t="s">
        <v>595</v>
      </c>
      <c r="B280" s="650" t="s">
        <v>596</v>
      </c>
      <c r="C280" s="651" t="s">
        <v>605</v>
      </c>
      <c r="D280" s="652" t="s">
        <v>3380</v>
      </c>
      <c r="E280" s="651" t="s">
        <v>638</v>
      </c>
      <c r="F280" s="652" t="s">
        <v>3390</v>
      </c>
      <c r="G280" s="651" t="s">
        <v>642</v>
      </c>
      <c r="H280" s="651" t="s">
        <v>810</v>
      </c>
      <c r="I280" s="651" t="s">
        <v>811</v>
      </c>
      <c r="J280" s="651" t="s">
        <v>812</v>
      </c>
      <c r="K280" s="651" t="s">
        <v>813</v>
      </c>
      <c r="L280" s="653">
        <v>266.569699751207</v>
      </c>
      <c r="M280" s="653">
        <v>6</v>
      </c>
      <c r="N280" s="654">
        <v>1599.4181985072419</v>
      </c>
    </row>
    <row r="281" spans="1:14" ht="14.4" customHeight="1" x14ac:dyDescent="0.3">
      <c r="A281" s="649" t="s">
        <v>595</v>
      </c>
      <c r="B281" s="650" t="s">
        <v>596</v>
      </c>
      <c r="C281" s="651" t="s">
        <v>605</v>
      </c>
      <c r="D281" s="652" t="s">
        <v>3380</v>
      </c>
      <c r="E281" s="651" t="s">
        <v>638</v>
      </c>
      <c r="F281" s="652" t="s">
        <v>3390</v>
      </c>
      <c r="G281" s="651" t="s">
        <v>642</v>
      </c>
      <c r="H281" s="651" t="s">
        <v>1463</v>
      </c>
      <c r="I281" s="651" t="s">
        <v>237</v>
      </c>
      <c r="J281" s="651" t="s">
        <v>1464</v>
      </c>
      <c r="K281" s="651"/>
      <c r="L281" s="653">
        <v>78.933897734701787</v>
      </c>
      <c r="M281" s="653">
        <v>10</v>
      </c>
      <c r="N281" s="654">
        <v>789.33897734701782</v>
      </c>
    </row>
    <row r="282" spans="1:14" ht="14.4" customHeight="1" x14ac:dyDescent="0.3">
      <c r="A282" s="649" t="s">
        <v>595</v>
      </c>
      <c r="B282" s="650" t="s">
        <v>596</v>
      </c>
      <c r="C282" s="651" t="s">
        <v>605</v>
      </c>
      <c r="D282" s="652" t="s">
        <v>3380</v>
      </c>
      <c r="E282" s="651" t="s">
        <v>638</v>
      </c>
      <c r="F282" s="652" t="s">
        <v>3390</v>
      </c>
      <c r="G282" s="651" t="s">
        <v>642</v>
      </c>
      <c r="H282" s="651" t="s">
        <v>1465</v>
      </c>
      <c r="I282" s="651" t="s">
        <v>1466</v>
      </c>
      <c r="J282" s="651" t="s">
        <v>913</v>
      </c>
      <c r="K282" s="651" t="s">
        <v>1467</v>
      </c>
      <c r="L282" s="653">
        <v>56.902423865866723</v>
      </c>
      <c r="M282" s="653">
        <v>4</v>
      </c>
      <c r="N282" s="654">
        <v>227.60969546346689</v>
      </c>
    </row>
    <row r="283" spans="1:14" ht="14.4" customHeight="1" x14ac:dyDescent="0.3">
      <c r="A283" s="649" t="s">
        <v>595</v>
      </c>
      <c r="B283" s="650" t="s">
        <v>596</v>
      </c>
      <c r="C283" s="651" t="s">
        <v>605</v>
      </c>
      <c r="D283" s="652" t="s">
        <v>3380</v>
      </c>
      <c r="E283" s="651" t="s">
        <v>638</v>
      </c>
      <c r="F283" s="652" t="s">
        <v>3390</v>
      </c>
      <c r="G283" s="651" t="s">
        <v>642</v>
      </c>
      <c r="H283" s="651" t="s">
        <v>822</v>
      </c>
      <c r="I283" s="651" t="s">
        <v>237</v>
      </c>
      <c r="J283" s="651" t="s">
        <v>823</v>
      </c>
      <c r="K283" s="651"/>
      <c r="L283" s="653">
        <v>46.14</v>
      </c>
      <c r="M283" s="653">
        <v>1</v>
      </c>
      <c r="N283" s="654">
        <v>46.14</v>
      </c>
    </row>
    <row r="284" spans="1:14" ht="14.4" customHeight="1" x14ac:dyDescent="0.3">
      <c r="A284" s="649" t="s">
        <v>595</v>
      </c>
      <c r="B284" s="650" t="s">
        <v>596</v>
      </c>
      <c r="C284" s="651" t="s">
        <v>605</v>
      </c>
      <c r="D284" s="652" t="s">
        <v>3380</v>
      </c>
      <c r="E284" s="651" t="s">
        <v>638</v>
      </c>
      <c r="F284" s="652" t="s">
        <v>3390</v>
      </c>
      <c r="G284" s="651" t="s">
        <v>642</v>
      </c>
      <c r="H284" s="651" t="s">
        <v>824</v>
      </c>
      <c r="I284" s="651" t="s">
        <v>825</v>
      </c>
      <c r="J284" s="651" t="s">
        <v>826</v>
      </c>
      <c r="K284" s="651" t="s">
        <v>827</v>
      </c>
      <c r="L284" s="653">
        <v>29.750043992978021</v>
      </c>
      <c r="M284" s="653">
        <v>6</v>
      </c>
      <c r="N284" s="654">
        <v>178.50026395786813</v>
      </c>
    </row>
    <row r="285" spans="1:14" ht="14.4" customHeight="1" x14ac:dyDescent="0.3">
      <c r="A285" s="649" t="s">
        <v>595</v>
      </c>
      <c r="B285" s="650" t="s">
        <v>596</v>
      </c>
      <c r="C285" s="651" t="s">
        <v>605</v>
      </c>
      <c r="D285" s="652" t="s">
        <v>3380</v>
      </c>
      <c r="E285" s="651" t="s">
        <v>638</v>
      </c>
      <c r="F285" s="652" t="s">
        <v>3390</v>
      </c>
      <c r="G285" s="651" t="s">
        <v>642</v>
      </c>
      <c r="H285" s="651" t="s">
        <v>832</v>
      </c>
      <c r="I285" s="651" t="s">
        <v>833</v>
      </c>
      <c r="J285" s="651" t="s">
        <v>834</v>
      </c>
      <c r="K285" s="651" t="s">
        <v>835</v>
      </c>
      <c r="L285" s="653">
        <v>128.64999999999998</v>
      </c>
      <c r="M285" s="653">
        <v>1</v>
      </c>
      <c r="N285" s="654">
        <v>128.64999999999998</v>
      </c>
    </row>
    <row r="286" spans="1:14" ht="14.4" customHeight="1" x14ac:dyDescent="0.3">
      <c r="A286" s="649" t="s">
        <v>595</v>
      </c>
      <c r="B286" s="650" t="s">
        <v>596</v>
      </c>
      <c r="C286" s="651" t="s">
        <v>605</v>
      </c>
      <c r="D286" s="652" t="s">
        <v>3380</v>
      </c>
      <c r="E286" s="651" t="s">
        <v>638</v>
      </c>
      <c r="F286" s="652" t="s">
        <v>3390</v>
      </c>
      <c r="G286" s="651" t="s">
        <v>642</v>
      </c>
      <c r="H286" s="651" t="s">
        <v>840</v>
      </c>
      <c r="I286" s="651" t="s">
        <v>237</v>
      </c>
      <c r="J286" s="651" t="s">
        <v>841</v>
      </c>
      <c r="K286" s="651"/>
      <c r="L286" s="653">
        <v>222.44916228530275</v>
      </c>
      <c r="M286" s="653">
        <v>7</v>
      </c>
      <c r="N286" s="654">
        <v>1557.1441359971193</v>
      </c>
    </row>
    <row r="287" spans="1:14" ht="14.4" customHeight="1" x14ac:dyDescent="0.3">
      <c r="A287" s="649" t="s">
        <v>595</v>
      </c>
      <c r="B287" s="650" t="s">
        <v>596</v>
      </c>
      <c r="C287" s="651" t="s">
        <v>605</v>
      </c>
      <c r="D287" s="652" t="s">
        <v>3380</v>
      </c>
      <c r="E287" s="651" t="s">
        <v>638</v>
      </c>
      <c r="F287" s="652" t="s">
        <v>3390</v>
      </c>
      <c r="G287" s="651" t="s">
        <v>642</v>
      </c>
      <c r="H287" s="651" t="s">
        <v>842</v>
      </c>
      <c r="I287" s="651" t="s">
        <v>843</v>
      </c>
      <c r="J287" s="651" t="s">
        <v>844</v>
      </c>
      <c r="K287" s="651" t="s">
        <v>845</v>
      </c>
      <c r="L287" s="653">
        <v>107.74914772416473</v>
      </c>
      <c r="M287" s="653">
        <v>23</v>
      </c>
      <c r="N287" s="654">
        <v>2478.2303976557887</v>
      </c>
    </row>
    <row r="288" spans="1:14" ht="14.4" customHeight="1" x14ac:dyDescent="0.3">
      <c r="A288" s="649" t="s">
        <v>595</v>
      </c>
      <c r="B288" s="650" t="s">
        <v>596</v>
      </c>
      <c r="C288" s="651" t="s">
        <v>605</v>
      </c>
      <c r="D288" s="652" t="s">
        <v>3380</v>
      </c>
      <c r="E288" s="651" t="s">
        <v>638</v>
      </c>
      <c r="F288" s="652" t="s">
        <v>3390</v>
      </c>
      <c r="G288" s="651" t="s">
        <v>642</v>
      </c>
      <c r="H288" s="651" t="s">
        <v>846</v>
      </c>
      <c r="I288" s="651" t="s">
        <v>846</v>
      </c>
      <c r="J288" s="651" t="s">
        <v>847</v>
      </c>
      <c r="K288" s="651" t="s">
        <v>848</v>
      </c>
      <c r="L288" s="653">
        <v>75.720042985527826</v>
      </c>
      <c r="M288" s="653">
        <v>28</v>
      </c>
      <c r="N288" s="654">
        <v>2120.1612035947792</v>
      </c>
    </row>
    <row r="289" spans="1:14" ht="14.4" customHeight="1" x14ac:dyDescent="0.3">
      <c r="A289" s="649" t="s">
        <v>595</v>
      </c>
      <c r="B289" s="650" t="s">
        <v>596</v>
      </c>
      <c r="C289" s="651" t="s">
        <v>605</v>
      </c>
      <c r="D289" s="652" t="s">
        <v>3380</v>
      </c>
      <c r="E289" s="651" t="s">
        <v>638</v>
      </c>
      <c r="F289" s="652" t="s">
        <v>3390</v>
      </c>
      <c r="G289" s="651" t="s">
        <v>642</v>
      </c>
      <c r="H289" s="651" t="s">
        <v>1468</v>
      </c>
      <c r="I289" s="651" t="s">
        <v>1469</v>
      </c>
      <c r="J289" s="651" t="s">
        <v>812</v>
      </c>
      <c r="K289" s="651" t="s">
        <v>1470</v>
      </c>
      <c r="L289" s="653">
        <v>61.393617278288666</v>
      </c>
      <c r="M289" s="653">
        <v>14</v>
      </c>
      <c r="N289" s="654">
        <v>859.51064189604131</v>
      </c>
    </row>
    <row r="290" spans="1:14" ht="14.4" customHeight="1" x14ac:dyDescent="0.3">
      <c r="A290" s="649" t="s">
        <v>595</v>
      </c>
      <c r="B290" s="650" t="s">
        <v>596</v>
      </c>
      <c r="C290" s="651" t="s">
        <v>605</v>
      </c>
      <c r="D290" s="652" t="s">
        <v>3380</v>
      </c>
      <c r="E290" s="651" t="s">
        <v>638</v>
      </c>
      <c r="F290" s="652" t="s">
        <v>3390</v>
      </c>
      <c r="G290" s="651" t="s">
        <v>642</v>
      </c>
      <c r="H290" s="651" t="s">
        <v>849</v>
      </c>
      <c r="I290" s="651" t="s">
        <v>850</v>
      </c>
      <c r="J290" s="651" t="s">
        <v>851</v>
      </c>
      <c r="K290" s="651" t="s">
        <v>852</v>
      </c>
      <c r="L290" s="653">
        <v>723.54177732829999</v>
      </c>
      <c r="M290" s="653">
        <v>4</v>
      </c>
      <c r="N290" s="654">
        <v>2894.1671093131999</v>
      </c>
    </row>
    <row r="291" spans="1:14" ht="14.4" customHeight="1" x14ac:dyDescent="0.3">
      <c r="A291" s="649" t="s">
        <v>595</v>
      </c>
      <c r="B291" s="650" t="s">
        <v>596</v>
      </c>
      <c r="C291" s="651" t="s">
        <v>605</v>
      </c>
      <c r="D291" s="652" t="s">
        <v>3380</v>
      </c>
      <c r="E291" s="651" t="s">
        <v>638</v>
      </c>
      <c r="F291" s="652" t="s">
        <v>3390</v>
      </c>
      <c r="G291" s="651" t="s">
        <v>642</v>
      </c>
      <c r="H291" s="651" t="s">
        <v>853</v>
      </c>
      <c r="I291" s="651" t="s">
        <v>237</v>
      </c>
      <c r="J291" s="651" t="s">
        <v>854</v>
      </c>
      <c r="K291" s="651" t="s">
        <v>855</v>
      </c>
      <c r="L291" s="653">
        <v>23.7</v>
      </c>
      <c r="M291" s="653">
        <v>18</v>
      </c>
      <c r="N291" s="654">
        <v>426.59999999999997</v>
      </c>
    </row>
    <row r="292" spans="1:14" ht="14.4" customHeight="1" x14ac:dyDescent="0.3">
      <c r="A292" s="649" t="s">
        <v>595</v>
      </c>
      <c r="B292" s="650" t="s">
        <v>596</v>
      </c>
      <c r="C292" s="651" t="s">
        <v>605</v>
      </c>
      <c r="D292" s="652" t="s">
        <v>3380</v>
      </c>
      <c r="E292" s="651" t="s">
        <v>638</v>
      </c>
      <c r="F292" s="652" t="s">
        <v>3390</v>
      </c>
      <c r="G292" s="651" t="s">
        <v>642</v>
      </c>
      <c r="H292" s="651" t="s">
        <v>856</v>
      </c>
      <c r="I292" s="651" t="s">
        <v>237</v>
      </c>
      <c r="J292" s="651" t="s">
        <v>857</v>
      </c>
      <c r="K292" s="651" t="s">
        <v>855</v>
      </c>
      <c r="L292" s="653">
        <v>24.037194261613511</v>
      </c>
      <c r="M292" s="653">
        <v>6</v>
      </c>
      <c r="N292" s="654">
        <v>144.22316556968107</v>
      </c>
    </row>
    <row r="293" spans="1:14" ht="14.4" customHeight="1" x14ac:dyDescent="0.3">
      <c r="A293" s="649" t="s">
        <v>595</v>
      </c>
      <c r="B293" s="650" t="s">
        <v>596</v>
      </c>
      <c r="C293" s="651" t="s">
        <v>605</v>
      </c>
      <c r="D293" s="652" t="s">
        <v>3380</v>
      </c>
      <c r="E293" s="651" t="s">
        <v>638</v>
      </c>
      <c r="F293" s="652" t="s">
        <v>3390</v>
      </c>
      <c r="G293" s="651" t="s">
        <v>642</v>
      </c>
      <c r="H293" s="651" t="s">
        <v>1471</v>
      </c>
      <c r="I293" s="651" t="s">
        <v>1472</v>
      </c>
      <c r="J293" s="651" t="s">
        <v>1473</v>
      </c>
      <c r="K293" s="651" t="s">
        <v>1474</v>
      </c>
      <c r="L293" s="653">
        <v>44.82</v>
      </c>
      <c r="M293" s="653">
        <v>1</v>
      </c>
      <c r="N293" s="654">
        <v>44.82</v>
      </c>
    </row>
    <row r="294" spans="1:14" ht="14.4" customHeight="1" x14ac:dyDescent="0.3">
      <c r="A294" s="649" t="s">
        <v>595</v>
      </c>
      <c r="B294" s="650" t="s">
        <v>596</v>
      </c>
      <c r="C294" s="651" t="s">
        <v>605</v>
      </c>
      <c r="D294" s="652" t="s">
        <v>3380</v>
      </c>
      <c r="E294" s="651" t="s">
        <v>638</v>
      </c>
      <c r="F294" s="652" t="s">
        <v>3390</v>
      </c>
      <c r="G294" s="651" t="s">
        <v>642</v>
      </c>
      <c r="H294" s="651" t="s">
        <v>1475</v>
      </c>
      <c r="I294" s="651" t="s">
        <v>1476</v>
      </c>
      <c r="J294" s="651" t="s">
        <v>1477</v>
      </c>
      <c r="K294" s="651" t="s">
        <v>1478</v>
      </c>
      <c r="L294" s="653">
        <v>127.18000000000002</v>
      </c>
      <c r="M294" s="653">
        <v>2</v>
      </c>
      <c r="N294" s="654">
        <v>254.36000000000004</v>
      </c>
    </row>
    <row r="295" spans="1:14" ht="14.4" customHeight="1" x14ac:dyDescent="0.3">
      <c r="A295" s="649" t="s">
        <v>595</v>
      </c>
      <c r="B295" s="650" t="s">
        <v>596</v>
      </c>
      <c r="C295" s="651" t="s">
        <v>605</v>
      </c>
      <c r="D295" s="652" t="s">
        <v>3380</v>
      </c>
      <c r="E295" s="651" t="s">
        <v>638</v>
      </c>
      <c r="F295" s="652" t="s">
        <v>3390</v>
      </c>
      <c r="G295" s="651" t="s">
        <v>642</v>
      </c>
      <c r="H295" s="651" t="s">
        <v>1479</v>
      </c>
      <c r="I295" s="651" t="s">
        <v>1480</v>
      </c>
      <c r="J295" s="651" t="s">
        <v>1481</v>
      </c>
      <c r="K295" s="651" t="s">
        <v>1482</v>
      </c>
      <c r="L295" s="653">
        <v>568.91</v>
      </c>
      <c r="M295" s="653">
        <v>24</v>
      </c>
      <c r="N295" s="654">
        <v>13653.84</v>
      </c>
    </row>
    <row r="296" spans="1:14" ht="14.4" customHeight="1" x14ac:dyDescent="0.3">
      <c r="A296" s="649" t="s">
        <v>595</v>
      </c>
      <c r="B296" s="650" t="s">
        <v>596</v>
      </c>
      <c r="C296" s="651" t="s">
        <v>605</v>
      </c>
      <c r="D296" s="652" t="s">
        <v>3380</v>
      </c>
      <c r="E296" s="651" t="s">
        <v>638</v>
      </c>
      <c r="F296" s="652" t="s">
        <v>3390</v>
      </c>
      <c r="G296" s="651" t="s">
        <v>642</v>
      </c>
      <c r="H296" s="651" t="s">
        <v>1483</v>
      </c>
      <c r="I296" s="651" t="s">
        <v>1484</v>
      </c>
      <c r="J296" s="651" t="s">
        <v>1485</v>
      </c>
      <c r="K296" s="651" t="s">
        <v>1486</v>
      </c>
      <c r="L296" s="653">
        <v>158.78999999999994</v>
      </c>
      <c r="M296" s="653">
        <v>1</v>
      </c>
      <c r="N296" s="654">
        <v>158.78999999999994</v>
      </c>
    </row>
    <row r="297" spans="1:14" ht="14.4" customHeight="1" x14ac:dyDescent="0.3">
      <c r="A297" s="649" t="s">
        <v>595</v>
      </c>
      <c r="B297" s="650" t="s">
        <v>596</v>
      </c>
      <c r="C297" s="651" t="s">
        <v>605</v>
      </c>
      <c r="D297" s="652" t="s">
        <v>3380</v>
      </c>
      <c r="E297" s="651" t="s">
        <v>638</v>
      </c>
      <c r="F297" s="652" t="s">
        <v>3390</v>
      </c>
      <c r="G297" s="651" t="s">
        <v>642</v>
      </c>
      <c r="H297" s="651" t="s">
        <v>858</v>
      </c>
      <c r="I297" s="651" t="s">
        <v>859</v>
      </c>
      <c r="J297" s="651" t="s">
        <v>860</v>
      </c>
      <c r="K297" s="651" t="s">
        <v>861</v>
      </c>
      <c r="L297" s="653">
        <v>97.339715118887113</v>
      </c>
      <c r="M297" s="653">
        <v>2</v>
      </c>
      <c r="N297" s="654">
        <v>194.67943023777423</v>
      </c>
    </row>
    <row r="298" spans="1:14" ht="14.4" customHeight="1" x14ac:dyDescent="0.3">
      <c r="A298" s="649" t="s">
        <v>595</v>
      </c>
      <c r="B298" s="650" t="s">
        <v>596</v>
      </c>
      <c r="C298" s="651" t="s">
        <v>605</v>
      </c>
      <c r="D298" s="652" t="s">
        <v>3380</v>
      </c>
      <c r="E298" s="651" t="s">
        <v>638</v>
      </c>
      <c r="F298" s="652" t="s">
        <v>3390</v>
      </c>
      <c r="G298" s="651" t="s">
        <v>642</v>
      </c>
      <c r="H298" s="651" t="s">
        <v>1487</v>
      </c>
      <c r="I298" s="651" t="s">
        <v>1488</v>
      </c>
      <c r="J298" s="651" t="s">
        <v>1489</v>
      </c>
      <c r="K298" s="651" t="s">
        <v>1490</v>
      </c>
      <c r="L298" s="653">
        <v>121.03</v>
      </c>
      <c r="M298" s="653">
        <v>1</v>
      </c>
      <c r="N298" s="654">
        <v>121.03</v>
      </c>
    </row>
    <row r="299" spans="1:14" ht="14.4" customHeight="1" x14ac:dyDescent="0.3">
      <c r="A299" s="649" t="s">
        <v>595</v>
      </c>
      <c r="B299" s="650" t="s">
        <v>596</v>
      </c>
      <c r="C299" s="651" t="s">
        <v>605</v>
      </c>
      <c r="D299" s="652" t="s">
        <v>3380</v>
      </c>
      <c r="E299" s="651" t="s">
        <v>638</v>
      </c>
      <c r="F299" s="652" t="s">
        <v>3390</v>
      </c>
      <c r="G299" s="651" t="s">
        <v>642</v>
      </c>
      <c r="H299" s="651" t="s">
        <v>1491</v>
      </c>
      <c r="I299" s="651" t="s">
        <v>1492</v>
      </c>
      <c r="J299" s="651" t="s">
        <v>1493</v>
      </c>
      <c r="K299" s="651" t="s">
        <v>817</v>
      </c>
      <c r="L299" s="653">
        <v>38.938025166780122</v>
      </c>
      <c r="M299" s="653">
        <v>5</v>
      </c>
      <c r="N299" s="654">
        <v>194.69012583390059</v>
      </c>
    </row>
    <row r="300" spans="1:14" ht="14.4" customHeight="1" x14ac:dyDescent="0.3">
      <c r="A300" s="649" t="s">
        <v>595</v>
      </c>
      <c r="B300" s="650" t="s">
        <v>596</v>
      </c>
      <c r="C300" s="651" t="s">
        <v>605</v>
      </c>
      <c r="D300" s="652" t="s">
        <v>3380</v>
      </c>
      <c r="E300" s="651" t="s">
        <v>638</v>
      </c>
      <c r="F300" s="652" t="s">
        <v>3390</v>
      </c>
      <c r="G300" s="651" t="s">
        <v>642</v>
      </c>
      <c r="H300" s="651" t="s">
        <v>865</v>
      </c>
      <c r="I300" s="651" t="s">
        <v>866</v>
      </c>
      <c r="J300" s="651" t="s">
        <v>867</v>
      </c>
      <c r="K300" s="651" t="s">
        <v>868</v>
      </c>
      <c r="L300" s="653">
        <v>34.189898591247747</v>
      </c>
      <c r="M300" s="653">
        <v>4</v>
      </c>
      <c r="N300" s="654">
        <v>136.75959436499099</v>
      </c>
    </row>
    <row r="301" spans="1:14" ht="14.4" customHeight="1" x14ac:dyDescent="0.3">
      <c r="A301" s="649" t="s">
        <v>595</v>
      </c>
      <c r="B301" s="650" t="s">
        <v>596</v>
      </c>
      <c r="C301" s="651" t="s">
        <v>605</v>
      </c>
      <c r="D301" s="652" t="s">
        <v>3380</v>
      </c>
      <c r="E301" s="651" t="s">
        <v>638</v>
      </c>
      <c r="F301" s="652" t="s">
        <v>3390</v>
      </c>
      <c r="G301" s="651" t="s">
        <v>642</v>
      </c>
      <c r="H301" s="651" t="s">
        <v>1494</v>
      </c>
      <c r="I301" s="651" t="s">
        <v>1495</v>
      </c>
      <c r="J301" s="651" t="s">
        <v>1496</v>
      </c>
      <c r="K301" s="651"/>
      <c r="L301" s="653">
        <v>76.08</v>
      </c>
      <c r="M301" s="653">
        <v>3</v>
      </c>
      <c r="N301" s="654">
        <v>228.24</v>
      </c>
    </row>
    <row r="302" spans="1:14" ht="14.4" customHeight="1" x14ac:dyDescent="0.3">
      <c r="A302" s="649" t="s">
        <v>595</v>
      </c>
      <c r="B302" s="650" t="s">
        <v>596</v>
      </c>
      <c r="C302" s="651" t="s">
        <v>605</v>
      </c>
      <c r="D302" s="652" t="s">
        <v>3380</v>
      </c>
      <c r="E302" s="651" t="s">
        <v>638</v>
      </c>
      <c r="F302" s="652" t="s">
        <v>3390</v>
      </c>
      <c r="G302" s="651" t="s">
        <v>642</v>
      </c>
      <c r="H302" s="651" t="s">
        <v>1497</v>
      </c>
      <c r="I302" s="651" t="s">
        <v>1498</v>
      </c>
      <c r="J302" s="651" t="s">
        <v>1499</v>
      </c>
      <c r="K302" s="651" t="s">
        <v>1500</v>
      </c>
      <c r="L302" s="653">
        <v>518.75</v>
      </c>
      <c r="M302" s="653">
        <v>1</v>
      </c>
      <c r="N302" s="654">
        <v>518.75</v>
      </c>
    </row>
    <row r="303" spans="1:14" ht="14.4" customHeight="1" x14ac:dyDescent="0.3">
      <c r="A303" s="649" t="s">
        <v>595</v>
      </c>
      <c r="B303" s="650" t="s">
        <v>596</v>
      </c>
      <c r="C303" s="651" t="s">
        <v>605</v>
      </c>
      <c r="D303" s="652" t="s">
        <v>3380</v>
      </c>
      <c r="E303" s="651" t="s">
        <v>638</v>
      </c>
      <c r="F303" s="652" t="s">
        <v>3390</v>
      </c>
      <c r="G303" s="651" t="s">
        <v>642</v>
      </c>
      <c r="H303" s="651" t="s">
        <v>873</v>
      </c>
      <c r="I303" s="651" t="s">
        <v>874</v>
      </c>
      <c r="J303" s="651" t="s">
        <v>875</v>
      </c>
      <c r="K303" s="651" t="s">
        <v>876</v>
      </c>
      <c r="L303" s="653">
        <v>74.101604914856068</v>
      </c>
      <c r="M303" s="653">
        <v>8</v>
      </c>
      <c r="N303" s="654">
        <v>592.81283931884855</v>
      </c>
    </row>
    <row r="304" spans="1:14" ht="14.4" customHeight="1" x14ac:dyDescent="0.3">
      <c r="A304" s="649" t="s">
        <v>595</v>
      </c>
      <c r="B304" s="650" t="s">
        <v>596</v>
      </c>
      <c r="C304" s="651" t="s">
        <v>605</v>
      </c>
      <c r="D304" s="652" t="s">
        <v>3380</v>
      </c>
      <c r="E304" s="651" t="s">
        <v>638</v>
      </c>
      <c r="F304" s="652" t="s">
        <v>3390</v>
      </c>
      <c r="G304" s="651" t="s">
        <v>642</v>
      </c>
      <c r="H304" s="651" t="s">
        <v>1501</v>
      </c>
      <c r="I304" s="651" t="s">
        <v>1502</v>
      </c>
      <c r="J304" s="651" t="s">
        <v>1503</v>
      </c>
      <c r="K304" s="651" t="s">
        <v>1388</v>
      </c>
      <c r="L304" s="653">
        <v>104.94978246668495</v>
      </c>
      <c r="M304" s="653">
        <v>2</v>
      </c>
      <c r="N304" s="654">
        <v>209.8995649333699</v>
      </c>
    </row>
    <row r="305" spans="1:14" ht="14.4" customHeight="1" x14ac:dyDescent="0.3">
      <c r="A305" s="649" t="s">
        <v>595</v>
      </c>
      <c r="B305" s="650" t="s">
        <v>596</v>
      </c>
      <c r="C305" s="651" t="s">
        <v>605</v>
      </c>
      <c r="D305" s="652" t="s">
        <v>3380</v>
      </c>
      <c r="E305" s="651" t="s">
        <v>638</v>
      </c>
      <c r="F305" s="652" t="s">
        <v>3390</v>
      </c>
      <c r="G305" s="651" t="s">
        <v>642</v>
      </c>
      <c r="H305" s="651" t="s">
        <v>1504</v>
      </c>
      <c r="I305" s="651" t="s">
        <v>1505</v>
      </c>
      <c r="J305" s="651" t="s">
        <v>1506</v>
      </c>
      <c r="K305" s="651" t="s">
        <v>1507</v>
      </c>
      <c r="L305" s="653">
        <v>160.35499999999999</v>
      </c>
      <c r="M305" s="653">
        <v>2</v>
      </c>
      <c r="N305" s="654">
        <v>320.70999999999998</v>
      </c>
    </row>
    <row r="306" spans="1:14" ht="14.4" customHeight="1" x14ac:dyDescent="0.3">
      <c r="A306" s="649" t="s">
        <v>595</v>
      </c>
      <c r="B306" s="650" t="s">
        <v>596</v>
      </c>
      <c r="C306" s="651" t="s">
        <v>605</v>
      </c>
      <c r="D306" s="652" t="s">
        <v>3380</v>
      </c>
      <c r="E306" s="651" t="s">
        <v>638</v>
      </c>
      <c r="F306" s="652" t="s">
        <v>3390</v>
      </c>
      <c r="G306" s="651" t="s">
        <v>642</v>
      </c>
      <c r="H306" s="651" t="s">
        <v>1508</v>
      </c>
      <c r="I306" s="651" t="s">
        <v>1508</v>
      </c>
      <c r="J306" s="651" t="s">
        <v>1509</v>
      </c>
      <c r="K306" s="651" t="s">
        <v>1510</v>
      </c>
      <c r="L306" s="653">
        <v>89.830261206995772</v>
      </c>
      <c r="M306" s="653">
        <v>1</v>
      </c>
      <c r="N306" s="654">
        <v>89.830261206995772</v>
      </c>
    </row>
    <row r="307" spans="1:14" ht="14.4" customHeight="1" x14ac:dyDescent="0.3">
      <c r="A307" s="649" t="s">
        <v>595</v>
      </c>
      <c r="B307" s="650" t="s">
        <v>596</v>
      </c>
      <c r="C307" s="651" t="s">
        <v>605</v>
      </c>
      <c r="D307" s="652" t="s">
        <v>3380</v>
      </c>
      <c r="E307" s="651" t="s">
        <v>638</v>
      </c>
      <c r="F307" s="652" t="s">
        <v>3390</v>
      </c>
      <c r="G307" s="651" t="s">
        <v>642</v>
      </c>
      <c r="H307" s="651" t="s">
        <v>881</v>
      </c>
      <c r="I307" s="651" t="s">
        <v>799</v>
      </c>
      <c r="J307" s="651" t="s">
        <v>882</v>
      </c>
      <c r="K307" s="651"/>
      <c r="L307" s="653">
        <v>355.32622352151043</v>
      </c>
      <c r="M307" s="653">
        <v>21</v>
      </c>
      <c r="N307" s="654">
        <v>7461.8506939517192</v>
      </c>
    </row>
    <row r="308" spans="1:14" ht="14.4" customHeight="1" x14ac:dyDescent="0.3">
      <c r="A308" s="649" t="s">
        <v>595</v>
      </c>
      <c r="B308" s="650" t="s">
        <v>596</v>
      </c>
      <c r="C308" s="651" t="s">
        <v>605</v>
      </c>
      <c r="D308" s="652" t="s">
        <v>3380</v>
      </c>
      <c r="E308" s="651" t="s">
        <v>638</v>
      </c>
      <c r="F308" s="652" t="s">
        <v>3390</v>
      </c>
      <c r="G308" s="651" t="s">
        <v>642</v>
      </c>
      <c r="H308" s="651" t="s">
        <v>1511</v>
      </c>
      <c r="I308" s="651" t="s">
        <v>1512</v>
      </c>
      <c r="J308" s="651" t="s">
        <v>1513</v>
      </c>
      <c r="K308" s="651" t="s">
        <v>1514</v>
      </c>
      <c r="L308" s="653">
        <v>808.07999999999981</v>
      </c>
      <c r="M308" s="653">
        <v>1</v>
      </c>
      <c r="N308" s="654">
        <v>808.07999999999981</v>
      </c>
    </row>
    <row r="309" spans="1:14" ht="14.4" customHeight="1" x14ac:dyDescent="0.3">
      <c r="A309" s="649" t="s">
        <v>595</v>
      </c>
      <c r="B309" s="650" t="s">
        <v>596</v>
      </c>
      <c r="C309" s="651" t="s">
        <v>605</v>
      </c>
      <c r="D309" s="652" t="s">
        <v>3380</v>
      </c>
      <c r="E309" s="651" t="s">
        <v>638</v>
      </c>
      <c r="F309" s="652" t="s">
        <v>3390</v>
      </c>
      <c r="G309" s="651" t="s">
        <v>642</v>
      </c>
      <c r="H309" s="651" t="s">
        <v>1515</v>
      </c>
      <c r="I309" s="651" t="s">
        <v>1516</v>
      </c>
      <c r="J309" s="651" t="s">
        <v>1517</v>
      </c>
      <c r="K309" s="651" t="s">
        <v>1518</v>
      </c>
      <c r="L309" s="653">
        <v>109.23</v>
      </c>
      <c r="M309" s="653">
        <v>1</v>
      </c>
      <c r="N309" s="654">
        <v>109.23</v>
      </c>
    </row>
    <row r="310" spans="1:14" ht="14.4" customHeight="1" x14ac:dyDescent="0.3">
      <c r="A310" s="649" t="s">
        <v>595</v>
      </c>
      <c r="B310" s="650" t="s">
        <v>596</v>
      </c>
      <c r="C310" s="651" t="s">
        <v>605</v>
      </c>
      <c r="D310" s="652" t="s">
        <v>3380</v>
      </c>
      <c r="E310" s="651" t="s">
        <v>638</v>
      </c>
      <c r="F310" s="652" t="s">
        <v>3390</v>
      </c>
      <c r="G310" s="651" t="s">
        <v>642</v>
      </c>
      <c r="H310" s="651" t="s">
        <v>1519</v>
      </c>
      <c r="I310" s="651" t="s">
        <v>1520</v>
      </c>
      <c r="J310" s="651" t="s">
        <v>1521</v>
      </c>
      <c r="K310" s="651" t="s">
        <v>1490</v>
      </c>
      <c r="L310" s="653">
        <v>592.29999999999995</v>
      </c>
      <c r="M310" s="653">
        <v>1</v>
      </c>
      <c r="N310" s="654">
        <v>592.29999999999995</v>
      </c>
    </row>
    <row r="311" spans="1:14" ht="14.4" customHeight="1" x14ac:dyDescent="0.3">
      <c r="A311" s="649" t="s">
        <v>595</v>
      </c>
      <c r="B311" s="650" t="s">
        <v>596</v>
      </c>
      <c r="C311" s="651" t="s">
        <v>605</v>
      </c>
      <c r="D311" s="652" t="s">
        <v>3380</v>
      </c>
      <c r="E311" s="651" t="s">
        <v>638</v>
      </c>
      <c r="F311" s="652" t="s">
        <v>3390</v>
      </c>
      <c r="G311" s="651" t="s">
        <v>642</v>
      </c>
      <c r="H311" s="651" t="s">
        <v>1522</v>
      </c>
      <c r="I311" s="651" t="s">
        <v>1523</v>
      </c>
      <c r="J311" s="651" t="s">
        <v>1524</v>
      </c>
      <c r="K311" s="651" t="s">
        <v>1525</v>
      </c>
      <c r="L311" s="653">
        <v>72.270243782671884</v>
      </c>
      <c r="M311" s="653">
        <v>7</v>
      </c>
      <c r="N311" s="654">
        <v>505.89170647870316</v>
      </c>
    </row>
    <row r="312" spans="1:14" ht="14.4" customHeight="1" x14ac:dyDescent="0.3">
      <c r="A312" s="649" t="s">
        <v>595</v>
      </c>
      <c r="B312" s="650" t="s">
        <v>596</v>
      </c>
      <c r="C312" s="651" t="s">
        <v>605</v>
      </c>
      <c r="D312" s="652" t="s">
        <v>3380</v>
      </c>
      <c r="E312" s="651" t="s">
        <v>638</v>
      </c>
      <c r="F312" s="652" t="s">
        <v>3390</v>
      </c>
      <c r="G312" s="651" t="s">
        <v>642</v>
      </c>
      <c r="H312" s="651" t="s">
        <v>892</v>
      </c>
      <c r="I312" s="651" t="s">
        <v>893</v>
      </c>
      <c r="J312" s="651" t="s">
        <v>894</v>
      </c>
      <c r="K312" s="651" t="s">
        <v>895</v>
      </c>
      <c r="L312" s="653">
        <v>334.40875761418482</v>
      </c>
      <c r="M312" s="653">
        <v>6</v>
      </c>
      <c r="N312" s="654">
        <v>2006.4525456851088</v>
      </c>
    </row>
    <row r="313" spans="1:14" ht="14.4" customHeight="1" x14ac:dyDescent="0.3">
      <c r="A313" s="649" t="s">
        <v>595</v>
      </c>
      <c r="B313" s="650" t="s">
        <v>596</v>
      </c>
      <c r="C313" s="651" t="s">
        <v>605</v>
      </c>
      <c r="D313" s="652" t="s">
        <v>3380</v>
      </c>
      <c r="E313" s="651" t="s">
        <v>638</v>
      </c>
      <c r="F313" s="652" t="s">
        <v>3390</v>
      </c>
      <c r="G313" s="651" t="s">
        <v>642</v>
      </c>
      <c r="H313" s="651" t="s">
        <v>1526</v>
      </c>
      <c r="I313" s="651" t="s">
        <v>1527</v>
      </c>
      <c r="J313" s="651" t="s">
        <v>1528</v>
      </c>
      <c r="K313" s="651" t="s">
        <v>1529</v>
      </c>
      <c r="L313" s="653">
        <v>339.93977626110456</v>
      </c>
      <c r="M313" s="653">
        <v>7</v>
      </c>
      <c r="N313" s="654">
        <v>2379.5784338277317</v>
      </c>
    </row>
    <row r="314" spans="1:14" ht="14.4" customHeight="1" x14ac:dyDescent="0.3">
      <c r="A314" s="649" t="s">
        <v>595</v>
      </c>
      <c r="B314" s="650" t="s">
        <v>596</v>
      </c>
      <c r="C314" s="651" t="s">
        <v>605</v>
      </c>
      <c r="D314" s="652" t="s">
        <v>3380</v>
      </c>
      <c r="E314" s="651" t="s">
        <v>638</v>
      </c>
      <c r="F314" s="652" t="s">
        <v>3390</v>
      </c>
      <c r="G314" s="651" t="s">
        <v>642</v>
      </c>
      <c r="H314" s="651" t="s">
        <v>1530</v>
      </c>
      <c r="I314" s="651" t="s">
        <v>1531</v>
      </c>
      <c r="J314" s="651" t="s">
        <v>1532</v>
      </c>
      <c r="K314" s="651" t="s">
        <v>1533</v>
      </c>
      <c r="L314" s="653">
        <v>101.68390191247664</v>
      </c>
      <c r="M314" s="653">
        <v>10</v>
      </c>
      <c r="N314" s="654">
        <v>1016.8390191247664</v>
      </c>
    </row>
    <row r="315" spans="1:14" ht="14.4" customHeight="1" x14ac:dyDescent="0.3">
      <c r="A315" s="649" t="s">
        <v>595</v>
      </c>
      <c r="B315" s="650" t="s">
        <v>596</v>
      </c>
      <c r="C315" s="651" t="s">
        <v>605</v>
      </c>
      <c r="D315" s="652" t="s">
        <v>3380</v>
      </c>
      <c r="E315" s="651" t="s">
        <v>638</v>
      </c>
      <c r="F315" s="652" t="s">
        <v>3390</v>
      </c>
      <c r="G315" s="651" t="s">
        <v>642</v>
      </c>
      <c r="H315" s="651" t="s">
        <v>1534</v>
      </c>
      <c r="I315" s="651" t="s">
        <v>1535</v>
      </c>
      <c r="J315" s="651" t="s">
        <v>1441</v>
      </c>
      <c r="K315" s="651" t="s">
        <v>1536</v>
      </c>
      <c r="L315" s="653">
        <v>98.050370775129906</v>
      </c>
      <c r="M315" s="653">
        <v>2</v>
      </c>
      <c r="N315" s="654">
        <v>196.10074155025981</v>
      </c>
    </row>
    <row r="316" spans="1:14" ht="14.4" customHeight="1" x14ac:dyDescent="0.3">
      <c r="A316" s="649" t="s">
        <v>595</v>
      </c>
      <c r="B316" s="650" t="s">
        <v>596</v>
      </c>
      <c r="C316" s="651" t="s">
        <v>605</v>
      </c>
      <c r="D316" s="652" t="s">
        <v>3380</v>
      </c>
      <c r="E316" s="651" t="s">
        <v>638</v>
      </c>
      <c r="F316" s="652" t="s">
        <v>3390</v>
      </c>
      <c r="G316" s="651" t="s">
        <v>642</v>
      </c>
      <c r="H316" s="651" t="s">
        <v>896</v>
      </c>
      <c r="I316" s="651" t="s">
        <v>897</v>
      </c>
      <c r="J316" s="651" t="s">
        <v>898</v>
      </c>
      <c r="K316" s="651" t="s">
        <v>899</v>
      </c>
      <c r="L316" s="653">
        <v>20.024999999999999</v>
      </c>
      <c r="M316" s="653">
        <v>40</v>
      </c>
      <c r="N316" s="654">
        <v>801</v>
      </c>
    </row>
    <row r="317" spans="1:14" ht="14.4" customHeight="1" x14ac:dyDescent="0.3">
      <c r="A317" s="649" t="s">
        <v>595</v>
      </c>
      <c r="B317" s="650" t="s">
        <v>596</v>
      </c>
      <c r="C317" s="651" t="s">
        <v>605</v>
      </c>
      <c r="D317" s="652" t="s">
        <v>3380</v>
      </c>
      <c r="E317" s="651" t="s">
        <v>638</v>
      </c>
      <c r="F317" s="652" t="s">
        <v>3390</v>
      </c>
      <c r="G317" s="651" t="s">
        <v>642</v>
      </c>
      <c r="H317" s="651" t="s">
        <v>1537</v>
      </c>
      <c r="I317" s="651" t="s">
        <v>237</v>
      </c>
      <c r="J317" s="651" t="s">
        <v>1538</v>
      </c>
      <c r="K317" s="651"/>
      <c r="L317" s="653">
        <v>81.685703976931364</v>
      </c>
      <c r="M317" s="653">
        <v>2</v>
      </c>
      <c r="N317" s="654">
        <v>163.37140795386273</v>
      </c>
    </row>
    <row r="318" spans="1:14" ht="14.4" customHeight="1" x14ac:dyDescent="0.3">
      <c r="A318" s="649" t="s">
        <v>595</v>
      </c>
      <c r="B318" s="650" t="s">
        <v>596</v>
      </c>
      <c r="C318" s="651" t="s">
        <v>605</v>
      </c>
      <c r="D318" s="652" t="s">
        <v>3380</v>
      </c>
      <c r="E318" s="651" t="s">
        <v>638</v>
      </c>
      <c r="F318" s="652" t="s">
        <v>3390</v>
      </c>
      <c r="G318" s="651" t="s">
        <v>642</v>
      </c>
      <c r="H318" s="651" t="s">
        <v>1539</v>
      </c>
      <c r="I318" s="651" t="s">
        <v>1539</v>
      </c>
      <c r="J318" s="651" t="s">
        <v>1540</v>
      </c>
      <c r="K318" s="651" t="s">
        <v>1541</v>
      </c>
      <c r="L318" s="653">
        <v>654.82888012487444</v>
      </c>
      <c r="M318" s="653">
        <v>19</v>
      </c>
      <c r="N318" s="654">
        <v>12441.748722372615</v>
      </c>
    </row>
    <row r="319" spans="1:14" ht="14.4" customHeight="1" x14ac:dyDescent="0.3">
      <c r="A319" s="649" t="s">
        <v>595</v>
      </c>
      <c r="B319" s="650" t="s">
        <v>596</v>
      </c>
      <c r="C319" s="651" t="s">
        <v>605</v>
      </c>
      <c r="D319" s="652" t="s">
        <v>3380</v>
      </c>
      <c r="E319" s="651" t="s">
        <v>638</v>
      </c>
      <c r="F319" s="652" t="s">
        <v>3390</v>
      </c>
      <c r="G319" s="651" t="s">
        <v>642</v>
      </c>
      <c r="H319" s="651" t="s">
        <v>1542</v>
      </c>
      <c r="I319" s="651" t="s">
        <v>1543</v>
      </c>
      <c r="J319" s="651" t="s">
        <v>1544</v>
      </c>
      <c r="K319" s="651" t="s">
        <v>1545</v>
      </c>
      <c r="L319" s="653">
        <v>73.989829716269</v>
      </c>
      <c r="M319" s="653">
        <v>1</v>
      </c>
      <c r="N319" s="654">
        <v>73.989829716269</v>
      </c>
    </row>
    <row r="320" spans="1:14" ht="14.4" customHeight="1" x14ac:dyDescent="0.3">
      <c r="A320" s="649" t="s">
        <v>595</v>
      </c>
      <c r="B320" s="650" t="s">
        <v>596</v>
      </c>
      <c r="C320" s="651" t="s">
        <v>605</v>
      </c>
      <c r="D320" s="652" t="s">
        <v>3380</v>
      </c>
      <c r="E320" s="651" t="s">
        <v>638</v>
      </c>
      <c r="F320" s="652" t="s">
        <v>3390</v>
      </c>
      <c r="G320" s="651" t="s">
        <v>642</v>
      </c>
      <c r="H320" s="651" t="s">
        <v>911</v>
      </c>
      <c r="I320" s="651" t="s">
        <v>912</v>
      </c>
      <c r="J320" s="651" t="s">
        <v>913</v>
      </c>
      <c r="K320" s="651" t="s">
        <v>914</v>
      </c>
      <c r="L320" s="653">
        <v>50.956611981976124</v>
      </c>
      <c r="M320" s="653">
        <v>6</v>
      </c>
      <c r="N320" s="654">
        <v>305.73967189185674</v>
      </c>
    </row>
    <row r="321" spans="1:14" ht="14.4" customHeight="1" x14ac:dyDescent="0.3">
      <c r="A321" s="649" t="s">
        <v>595</v>
      </c>
      <c r="B321" s="650" t="s">
        <v>596</v>
      </c>
      <c r="C321" s="651" t="s">
        <v>605</v>
      </c>
      <c r="D321" s="652" t="s">
        <v>3380</v>
      </c>
      <c r="E321" s="651" t="s">
        <v>638</v>
      </c>
      <c r="F321" s="652" t="s">
        <v>3390</v>
      </c>
      <c r="G321" s="651" t="s">
        <v>642</v>
      </c>
      <c r="H321" s="651" t="s">
        <v>1546</v>
      </c>
      <c r="I321" s="651" t="s">
        <v>237</v>
      </c>
      <c r="J321" s="651" t="s">
        <v>1547</v>
      </c>
      <c r="K321" s="651"/>
      <c r="L321" s="653">
        <v>56.168003629100298</v>
      </c>
      <c r="M321" s="653">
        <v>1</v>
      </c>
      <c r="N321" s="654">
        <v>56.168003629100298</v>
      </c>
    </row>
    <row r="322" spans="1:14" ht="14.4" customHeight="1" x14ac:dyDescent="0.3">
      <c r="A322" s="649" t="s">
        <v>595</v>
      </c>
      <c r="B322" s="650" t="s">
        <v>596</v>
      </c>
      <c r="C322" s="651" t="s">
        <v>605</v>
      </c>
      <c r="D322" s="652" t="s">
        <v>3380</v>
      </c>
      <c r="E322" s="651" t="s">
        <v>638</v>
      </c>
      <c r="F322" s="652" t="s">
        <v>3390</v>
      </c>
      <c r="G322" s="651" t="s">
        <v>642</v>
      </c>
      <c r="H322" s="651" t="s">
        <v>1548</v>
      </c>
      <c r="I322" s="651" t="s">
        <v>237</v>
      </c>
      <c r="J322" s="651" t="s">
        <v>1549</v>
      </c>
      <c r="K322" s="651"/>
      <c r="L322" s="653">
        <v>144.91714318127438</v>
      </c>
      <c r="M322" s="653">
        <v>14</v>
      </c>
      <c r="N322" s="654">
        <v>2028.8400045378412</v>
      </c>
    </row>
    <row r="323" spans="1:14" ht="14.4" customHeight="1" x14ac:dyDescent="0.3">
      <c r="A323" s="649" t="s">
        <v>595</v>
      </c>
      <c r="B323" s="650" t="s">
        <v>596</v>
      </c>
      <c r="C323" s="651" t="s">
        <v>605</v>
      </c>
      <c r="D323" s="652" t="s">
        <v>3380</v>
      </c>
      <c r="E323" s="651" t="s">
        <v>638</v>
      </c>
      <c r="F323" s="652" t="s">
        <v>3390</v>
      </c>
      <c r="G323" s="651" t="s">
        <v>642</v>
      </c>
      <c r="H323" s="651" t="s">
        <v>918</v>
      </c>
      <c r="I323" s="651" t="s">
        <v>919</v>
      </c>
      <c r="J323" s="651" t="s">
        <v>920</v>
      </c>
      <c r="K323" s="651" t="s">
        <v>921</v>
      </c>
      <c r="L323" s="653">
        <v>19.275002303358061</v>
      </c>
      <c r="M323" s="653">
        <v>20</v>
      </c>
      <c r="N323" s="654">
        <v>385.50004606716124</v>
      </c>
    </row>
    <row r="324" spans="1:14" ht="14.4" customHeight="1" x14ac:dyDescent="0.3">
      <c r="A324" s="649" t="s">
        <v>595</v>
      </c>
      <c r="B324" s="650" t="s">
        <v>596</v>
      </c>
      <c r="C324" s="651" t="s">
        <v>605</v>
      </c>
      <c r="D324" s="652" t="s">
        <v>3380</v>
      </c>
      <c r="E324" s="651" t="s">
        <v>638</v>
      </c>
      <c r="F324" s="652" t="s">
        <v>3390</v>
      </c>
      <c r="G324" s="651" t="s">
        <v>642</v>
      </c>
      <c r="H324" s="651" t="s">
        <v>924</v>
      </c>
      <c r="I324" s="651" t="s">
        <v>925</v>
      </c>
      <c r="J324" s="651" t="s">
        <v>913</v>
      </c>
      <c r="K324" s="651" t="s">
        <v>926</v>
      </c>
      <c r="L324" s="653">
        <v>51.011314634596246</v>
      </c>
      <c r="M324" s="653">
        <v>7</v>
      </c>
      <c r="N324" s="654">
        <v>357.07920244217371</v>
      </c>
    </row>
    <row r="325" spans="1:14" ht="14.4" customHeight="1" x14ac:dyDescent="0.3">
      <c r="A325" s="649" t="s">
        <v>595</v>
      </c>
      <c r="B325" s="650" t="s">
        <v>596</v>
      </c>
      <c r="C325" s="651" t="s">
        <v>605</v>
      </c>
      <c r="D325" s="652" t="s">
        <v>3380</v>
      </c>
      <c r="E325" s="651" t="s">
        <v>638</v>
      </c>
      <c r="F325" s="652" t="s">
        <v>3390</v>
      </c>
      <c r="G325" s="651" t="s">
        <v>642</v>
      </c>
      <c r="H325" s="651" t="s">
        <v>927</v>
      </c>
      <c r="I325" s="651" t="s">
        <v>928</v>
      </c>
      <c r="J325" s="651" t="s">
        <v>929</v>
      </c>
      <c r="K325" s="651" t="s">
        <v>930</v>
      </c>
      <c r="L325" s="653">
        <v>103.005</v>
      </c>
      <c r="M325" s="653">
        <v>6</v>
      </c>
      <c r="N325" s="654">
        <v>618.03</v>
      </c>
    </row>
    <row r="326" spans="1:14" ht="14.4" customHeight="1" x14ac:dyDescent="0.3">
      <c r="A326" s="649" t="s">
        <v>595</v>
      </c>
      <c r="B326" s="650" t="s">
        <v>596</v>
      </c>
      <c r="C326" s="651" t="s">
        <v>605</v>
      </c>
      <c r="D326" s="652" t="s">
        <v>3380</v>
      </c>
      <c r="E326" s="651" t="s">
        <v>638</v>
      </c>
      <c r="F326" s="652" t="s">
        <v>3390</v>
      </c>
      <c r="G326" s="651" t="s">
        <v>642</v>
      </c>
      <c r="H326" s="651" t="s">
        <v>931</v>
      </c>
      <c r="I326" s="651" t="s">
        <v>932</v>
      </c>
      <c r="J326" s="651" t="s">
        <v>933</v>
      </c>
      <c r="K326" s="651" t="s">
        <v>934</v>
      </c>
      <c r="L326" s="653">
        <v>112.42</v>
      </c>
      <c r="M326" s="653">
        <v>1</v>
      </c>
      <c r="N326" s="654">
        <v>112.42</v>
      </c>
    </row>
    <row r="327" spans="1:14" ht="14.4" customHeight="1" x14ac:dyDescent="0.3">
      <c r="A327" s="649" t="s">
        <v>595</v>
      </c>
      <c r="B327" s="650" t="s">
        <v>596</v>
      </c>
      <c r="C327" s="651" t="s">
        <v>605</v>
      </c>
      <c r="D327" s="652" t="s">
        <v>3380</v>
      </c>
      <c r="E327" s="651" t="s">
        <v>638</v>
      </c>
      <c r="F327" s="652" t="s">
        <v>3390</v>
      </c>
      <c r="G327" s="651" t="s">
        <v>642</v>
      </c>
      <c r="H327" s="651" t="s">
        <v>943</v>
      </c>
      <c r="I327" s="651" t="s">
        <v>944</v>
      </c>
      <c r="J327" s="651" t="s">
        <v>945</v>
      </c>
      <c r="K327" s="651" t="s">
        <v>946</v>
      </c>
      <c r="L327" s="653">
        <v>39.968546810217397</v>
      </c>
      <c r="M327" s="653">
        <v>7</v>
      </c>
      <c r="N327" s="654">
        <v>279.77982767152179</v>
      </c>
    </row>
    <row r="328" spans="1:14" ht="14.4" customHeight="1" x14ac:dyDescent="0.3">
      <c r="A328" s="649" t="s">
        <v>595</v>
      </c>
      <c r="B328" s="650" t="s">
        <v>596</v>
      </c>
      <c r="C328" s="651" t="s">
        <v>605</v>
      </c>
      <c r="D328" s="652" t="s">
        <v>3380</v>
      </c>
      <c r="E328" s="651" t="s">
        <v>638</v>
      </c>
      <c r="F328" s="652" t="s">
        <v>3390</v>
      </c>
      <c r="G328" s="651" t="s">
        <v>642</v>
      </c>
      <c r="H328" s="651" t="s">
        <v>947</v>
      </c>
      <c r="I328" s="651" t="s">
        <v>948</v>
      </c>
      <c r="J328" s="651" t="s">
        <v>949</v>
      </c>
      <c r="K328" s="651" t="s">
        <v>950</v>
      </c>
      <c r="L328" s="653">
        <v>57.83</v>
      </c>
      <c r="M328" s="653">
        <v>2</v>
      </c>
      <c r="N328" s="654">
        <v>115.66</v>
      </c>
    </row>
    <row r="329" spans="1:14" ht="14.4" customHeight="1" x14ac:dyDescent="0.3">
      <c r="A329" s="649" t="s">
        <v>595</v>
      </c>
      <c r="B329" s="650" t="s">
        <v>596</v>
      </c>
      <c r="C329" s="651" t="s">
        <v>605</v>
      </c>
      <c r="D329" s="652" t="s">
        <v>3380</v>
      </c>
      <c r="E329" s="651" t="s">
        <v>638</v>
      </c>
      <c r="F329" s="652" t="s">
        <v>3390</v>
      </c>
      <c r="G329" s="651" t="s">
        <v>642</v>
      </c>
      <c r="H329" s="651" t="s">
        <v>951</v>
      </c>
      <c r="I329" s="651" t="s">
        <v>952</v>
      </c>
      <c r="J329" s="651" t="s">
        <v>953</v>
      </c>
      <c r="K329" s="651" t="s">
        <v>954</v>
      </c>
      <c r="L329" s="653">
        <v>84.244527240363425</v>
      </c>
      <c r="M329" s="653">
        <v>15</v>
      </c>
      <c r="N329" s="654">
        <v>1263.6679086054514</v>
      </c>
    </row>
    <row r="330" spans="1:14" ht="14.4" customHeight="1" x14ac:dyDescent="0.3">
      <c r="A330" s="649" t="s">
        <v>595</v>
      </c>
      <c r="B330" s="650" t="s">
        <v>596</v>
      </c>
      <c r="C330" s="651" t="s">
        <v>605</v>
      </c>
      <c r="D330" s="652" t="s">
        <v>3380</v>
      </c>
      <c r="E330" s="651" t="s">
        <v>638</v>
      </c>
      <c r="F330" s="652" t="s">
        <v>3390</v>
      </c>
      <c r="G330" s="651" t="s">
        <v>642</v>
      </c>
      <c r="H330" s="651" t="s">
        <v>1550</v>
      </c>
      <c r="I330" s="651" t="s">
        <v>1551</v>
      </c>
      <c r="J330" s="651" t="s">
        <v>1552</v>
      </c>
      <c r="K330" s="651" t="s">
        <v>1553</v>
      </c>
      <c r="L330" s="653">
        <v>93.563174286806301</v>
      </c>
      <c r="M330" s="653">
        <v>3</v>
      </c>
      <c r="N330" s="654">
        <v>280.68952286041889</v>
      </c>
    </row>
    <row r="331" spans="1:14" ht="14.4" customHeight="1" x14ac:dyDescent="0.3">
      <c r="A331" s="649" t="s">
        <v>595</v>
      </c>
      <c r="B331" s="650" t="s">
        <v>596</v>
      </c>
      <c r="C331" s="651" t="s">
        <v>605</v>
      </c>
      <c r="D331" s="652" t="s">
        <v>3380</v>
      </c>
      <c r="E331" s="651" t="s">
        <v>638</v>
      </c>
      <c r="F331" s="652" t="s">
        <v>3390</v>
      </c>
      <c r="G331" s="651" t="s">
        <v>642</v>
      </c>
      <c r="H331" s="651" t="s">
        <v>955</v>
      </c>
      <c r="I331" s="651" t="s">
        <v>956</v>
      </c>
      <c r="J331" s="651" t="s">
        <v>957</v>
      </c>
      <c r="K331" s="651" t="s">
        <v>958</v>
      </c>
      <c r="L331" s="653">
        <v>109.99080601901791</v>
      </c>
      <c r="M331" s="653">
        <v>1</v>
      </c>
      <c r="N331" s="654">
        <v>109.99080601901791</v>
      </c>
    </row>
    <row r="332" spans="1:14" ht="14.4" customHeight="1" x14ac:dyDescent="0.3">
      <c r="A332" s="649" t="s">
        <v>595</v>
      </c>
      <c r="B332" s="650" t="s">
        <v>596</v>
      </c>
      <c r="C332" s="651" t="s">
        <v>605</v>
      </c>
      <c r="D332" s="652" t="s">
        <v>3380</v>
      </c>
      <c r="E332" s="651" t="s">
        <v>638</v>
      </c>
      <c r="F332" s="652" t="s">
        <v>3390</v>
      </c>
      <c r="G332" s="651" t="s">
        <v>642</v>
      </c>
      <c r="H332" s="651" t="s">
        <v>959</v>
      </c>
      <c r="I332" s="651" t="s">
        <v>960</v>
      </c>
      <c r="J332" s="651" t="s">
        <v>961</v>
      </c>
      <c r="K332" s="651" t="s">
        <v>962</v>
      </c>
      <c r="L332" s="653">
        <v>34.419980604819898</v>
      </c>
      <c r="M332" s="653">
        <v>480</v>
      </c>
      <c r="N332" s="654">
        <v>16521.590690313551</v>
      </c>
    </row>
    <row r="333" spans="1:14" ht="14.4" customHeight="1" x14ac:dyDescent="0.3">
      <c r="A333" s="649" t="s">
        <v>595</v>
      </c>
      <c r="B333" s="650" t="s">
        <v>596</v>
      </c>
      <c r="C333" s="651" t="s">
        <v>605</v>
      </c>
      <c r="D333" s="652" t="s">
        <v>3380</v>
      </c>
      <c r="E333" s="651" t="s">
        <v>638</v>
      </c>
      <c r="F333" s="652" t="s">
        <v>3390</v>
      </c>
      <c r="G333" s="651" t="s">
        <v>642</v>
      </c>
      <c r="H333" s="651" t="s">
        <v>963</v>
      </c>
      <c r="I333" s="651" t="s">
        <v>964</v>
      </c>
      <c r="J333" s="651" t="s">
        <v>965</v>
      </c>
      <c r="K333" s="651" t="s">
        <v>817</v>
      </c>
      <c r="L333" s="653">
        <v>12.51</v>
      </c>
      <c r="M333" s="653">
        <v>25</v>
      </c>
      <c r="N333" s="654">
        <v>312.75</v>
      </c>
    </row>
    <row r="334" spans="1:14" ht="14.4" customHeight="1" x14ac:dyDescent="0.3">
      <c r="A334" s="649" t="s">
        <v>595</v>
      </c>
      <c r="B334" s="650" t="s">
        <v>596</v>
      </c>
      <c r="C334" s="651" t="s">
        <v>605</v>
      </c>
      <c r="D334" s="652" t="s">
        <v>3380</v>
      </c>
      <c r="E334" s="651" t="s">
        <v>638</v>
      </c>
      <c r="F334" s="652" t="s">
        <v>3390</v>
      </c>
      <c r="G334" s="651" t="s">
        <v>642</v>
      </c>
      <c r="H334" s="651" t="s">
        <v>966</v>
      </c>
      <c r="I334" s="651" t="s">
        <v>967</v>
      </c>
      <c r="J334" s="651" t="s">
        <v>968</v>
      </c>
      <c r="K334" s="651" t="s">
        <v>969</v>
      </c>
      <c r="L334" s="653">
        <v>37.395001704016359</v>
      </c>
      <c r="M334" s="653">
        <v>6</v>
      </c>
      <c r="N334" s="654">
        <v>224.37001022409814</v>
      </c>
    </row>
    <row r="335" spans="1:14" ht="14.4" customHeight="1" x14ac:dyDescent="0.3">
      <c r="A335" s="649" t="s">
        <v>595</v>
      </c>
      <c r="B335" s="650" t="s">
        <v>596</v>
      </c>
      <c r="C335" s="651" t="s">
        <v>605</v>
      </c>
      <c r="D335" s="652" t="s">
        <v>3380</v>
      </c>
      <c r="E335" s="651" t="s">
        <v>638</v>
      </c>
      <c r="F335" s="652" t="s">
        <v>3390</v>
      </c>
      <c r="G335" s="651" t="s">
        <v>642</v>
      </c>
      <c r="H335" s="651" t="s">
        <v>970</v>
      </c>
      <c r="I335" s="651" t="s">
        <v>971</v>
      </c>
      <c r="J335" s="651" t="s">
        <v>972</v>
      </c>
      <c r="K335" s="651" t="s">
        <v>899</v>
      </c>
      <c r="L335" s="653">
        <v>29.652721976942455</v>
      </c>
      <c r="M335" s="653">
        <v>232</v>
      </c>
      <c r="N335" s="654">
        <v>6879.4314986506497</v>
      </c>
    </row>
    <row r="336" spans="1:14" ht="14.4" customHeight="1" x14ac:dyDescent="0.3">
      <c r="A336" s="649" t="s">
        <v>595</v>
      </c>
      <c r="B336" s="650" t="s">
        <v>596</v>
      </c>
      <c r="C336" s="651" t="s">
        <v>605</v>
      </c>
      <c r="D336" s="652" t="s">
        <v>3380</v>
      </c>
      <c r="E336" s="651" t="s">
        <v>638</v>
      </c>
      <c r="F336" s="652" t="s">
        <v>3390</v>
      </c>
      <c r="G336" s="651" t="s">
        <v>642</v>
      </c>
      <c r="H336" s="651" t="s">
        <v>1554</v>
      </c>
      <c r="I336" s="651" t="s">
        <v>237</v>
      </c>
      <c r="J336" s="651" t="s">
        <v>1555</v>
      </c>
      <c r="K336" s="651"/>
      <c r="L336" s="653">
        <v>231.52082459147178</v>
      </c>
      <c r="M336" s="653">
        <v>1</v>
      </c>
      <c r="N336" s="654">
        <v>231.52082459147178</v>
      </c>
    </row>
    <row r="337" spans="1:14" ht="14.4" customHeight="1" x14ac:dyDescent="0.3">
      <c r="A337" s="649" t="s">
        <v>595</v>
      </c>
      <c r="B337" s="650" t="s">
        <v>596</v>
      </c>
      <c r="C337" s="651" t="s">
        <v>605</v>
      </c>
      <c r="D337" s="652" t="s">
        <v>3380</v>
      </c>
      <c r="E337" s="651" t="s">
        <v>638</v>
      </c>
      <c r="F337" s="652" t="s">
        <v>3390</v>
      </c>
      <c r="G337" s="651" t="s">
        <v>642</v>
      </c>
      <c r="H337" s="651" t="s">
        <v>975</v>
      </c>
      <c r="I337" s="651" t="s">
        <v>237</v>
      </c>
      <c r="J337" s="651" t="s">
        <v>976</v>
      </c>
      <c r="K337" s="651"/>
      <c r="L337" s="653">
        <v>61.517058633042254</v>
      </c>
      <c r="M337" s="653">
        <v>10</v>
      </c>
      <c r="N337" s="654">
        <v>615.17058633042257</v>
      </c>
    </row>
    <row r="338" spans="1:14" ht="14.4" customHeight="1" x14ac:dyDescent="0.3">
      <c r="A338" s="649" t="s">
        <v>595</v>
      </c>
      <c r="B338" s="650" t="s">
        <v>596</v>
      </c>
      <c r="C338" s="651" t="s">
        <v>605</v>
      </c>
      <c r="D338" s="652" t="s">
        <v>3380</v>
      </c>
      <c r="E338" s="651" t="s">
        <v>638</v>
      </c>
      <c r="F338" s="652" t="s">
        <v>3390</v>
      </c>
      <c r="G338" s="651" t="s">
        <v>642</v>
      </c>
      <c r="H338" s="651" t="s">
        <v>1556</v>
      </c>
      <c r="I338" s="651" t="s">
        <v>237</v>
      </c>
      <c r="J338" s="651" t="s">
        <v>1557</v>
      </c>
      <c r="K338" s="651"/>
      <c r="L338" s="653">
        <v>171.86651811936937</v>
      </c>
      <c r="M338" s="653">
        <v>18</v>
      </c>
      <c r="N338" s="654">
        <v>3093.5973261486488</v>
      </c>
    </row>
    <row r="339" spans="1:14" ht="14.4" customHeight="1" x14ac:dyDescent="0.3">
      <c r="A339" s="649" t="s">
        <v>595</v>
      </c>
      <c r="B339" s="650" t="s">
        <v>596</v>
      </c>
      <c r="C339" s="651" t="s">
        <v>605</v>
      </c>
      <c r="D339" s="652" t="s">
        <v>3380</v>
      </c>
      <c r="E339" s="651" t="s">
        <v>638</v>
      </c>
      <c r="F339" s="652" t="s">
        <v>3390</v>
      </c>
      <c r="G339" s="651" t="s">
        <v>642</v>
      </c>
      <c r="H339" s="651" t="s">
        <v>983</v>
      </c>
      <c r="I339" s="651" t="s">
        <v>237</v>
      </c>
      <c r="J339" s="651" t="s">
        <v>984</v>
      </c>
      <c r="K339" s="651"/>
      <c r="L339" s="653">
        <v>352.29488493807168</v>
      </c>
      <c r="M339" s="653">
        <v>1</v>
      </c>
      <c r="N339" s="654">
        <v>352.29488493807168</v>
      </c>
    </row>
    <row r="340" spans="1:14" ht="14.4" customHeight="1" x14ac:dyDescent="0.3">
      <c r="A340" s="649" t="s">
        <v>595</v>
      </c>
      <c r="B340" s="650" t="s">
        <v>596</v>
      </c>
      <c r="C340" s="651" t="s">
        <v>605</v>
      </c>
      <c r="D340" s="652" t="s">
        <v>3380</v>
      </c>
      <c r="E340" s="651" t="s">
        <v>638</v>
      </c>
      <c r="F340" s="652" t="s">
        <v>3390</v>
      </c>
      <c r="G340" s="651" t="s">
        <v>642</v>
      </c>
      <c r="H340" s="651" t="s">
        <v>985</v>
      </c>
      <c r="I340" s="651" t="s">
        <v>986</v>
      </c>
      <c r="J340" s="651" t="s">
        <v>987</v>
      </c>
      <c r="K340" s="651"/>
      <c r="L340" s="653">
        <v>103.45982631967323</v>
      </c>
      <c r="M340" s="653">
        <v>4</v>
      </c>
      <c r="N340" s="654">
        <v>413.8393052786929</v>
      </c>
    </row>
    <row r="341" spans="1:14" ht="14.4" customHeight="1" x14ac:dyDescent="0.3">
      <c r="A341" s="649" t="s">
        <v>595</v>
      </c>
      <c r="B341" s="650" t="s">
        <v>596</v>
      </c>
      <c r="C341" s="651" t="s">
        <v>605</v>
      </c>
      <c r="D341" s="652" t="s">
        <v>3380</v>
      </c>
      <c r="E341" s="651" t="s">
        <v>638</v>
      </c>
      <c r="F341" s="652" t="s">
        <v>3390</v>
      </c>
      <c r="G341" s="651" t="s">
        <v>642</v>
      </c>
      <c r="H341" s="651" t="s">
        <v>988</v>
      </c>
      <c r="I341" s="651" t="s">
        <v>989</v>
      </c>
      <c r="J341" s="651" t="s">
        <v>990</v>
      </c>
      <c r="K341" s="651"/>
      <c r="L341" s="653">
        <v>130.04999999999995</v>
      </c>
      <c r="M341" s="653">
        <v>1</v>
      </c>
      <c r="N341" s="654">
        <v>130.04999999999995</v>
      </c>
    </row>
    <row r="342" spans="1:14" ht="14.4" customHeight="1" x14ac:dyDescent="0.3">
      <c r="A342" s="649" t="s">
        <v>595</v>
      </c>
      <c r="B342" s="650" t="s">
        <v>596</v>
      </c>
      <c r="C342" s="651" t="s">
        <v>605</v>
      </c>
      <c r="D342" s="652" t="s">
        <v>3380</v>
      </c>
      <c r="E342" s="651" t="s">
        <v>638</v>
      </c>
      <c r="F342" s="652" t="s">
        <v>3390</v>
      </c>
      <c r="G342" s="651" t="s">
        <v>642</v>
      </c>
      <c r="H342" s="651" t="s">
        <v>993</v>
      </c>
      <c r="I342" s="651" t="s">
        <v>237</v>
      </c>
      <c r="J342" s="651" t="s">
        <v>994</v>
      </c>
      <c r="K342" s="651"/>
      <c r="L342" s="653">
        <v>224.86908013952112</v>
      </c>
      <c r="M342" s="653">
        <v>26</v>
      </c>
      <c r="N342" s="654">
        <v>5846.596083627549</v>
      </c>
    </row>
    <row r="343" spans="1:14" ht="14.4" customHeight="1" x14ac:dyDescent="0.3">
      <c r="A343" s="649" t="s">
        <v>595</v>
      </c>
      <c r="B343" s="650" t="s">
        <v>596</v>
      </c>
      <c r="C343" s="651" t="s">
        <v>605</v>
      </c>
      <c r="D343" s="652" t="s">
        <v>3380</v>
      </c>
      <c r="E343" s="651" t="s">
        <v>638</v>
      </c>
      <c r="F343" s="652" t="s">
        <v>3390</v>
      </c>
      <c r="G343" s="651" t="s">
        <v>642</v>
      </c>
      <c r="H343" s="651" t="s">
        <v>1558</v>
      </c>
      <c r="I343" s="651" t="s">
        <v>237</v>
      </c>
      <c r="J343" s="651" t="s">
        <v>1559</v>
      </c>
      <c r="K343" s="651"/>
      <c r="L343" s="653">
        <v>204.26338760117571</v>
      </c>
      <c r="M343" s="653">
        <v>1</v>
      </c>
      <c r="N343" s="654">
        <v>204.26338760117571</v>
      </c>
    </row>
    <row r="344" spans="1:14" ht="14.4" customHeight="1" x14ac:dyDescent="0.3">
      <c r="A344" s="649" t="s">
        <v>595</v>
      </c>
      <c r="B344" s="650" t="s">
        <v>596</v>
      </c>
      <c r="C344" s="651" t="s">
        <v>605</v>
      </c>
      <c r="D344" s="652" t="s">
        <v>3380</v>
      </c>
      <c r="E344" s="651" t="s">
        <v>638</v>
      </c>
      <c r="F344" s="652" t="s">
        <v>3390</v>
      </c>
      <c r="G344" s="651" t="s">
        <v>642</v>
      </c>
      <c r="H344" s="651" t="s">
        <v>1560</v>
      </c>
      <c r="I344" s="651" t="s">
        <v>1561</v>
      </c>
      <c r="J344" s="651" t="s">
        <v>1562</v>
      </c>
      <c r="K344" s="651" t="s">
        <v>1563</v>
      </c>
      <c r="L344" s="653">
        <v>72.75970916858428</v>
      </c>
      <c r="M344" s="653">
        <v>2</v>
      </c>
      <c r="N344" s="654">
        <v>145.51941833716856</v>
      </c>
    </row>
    <row r="345" spans="1:14" ht="14.4" customHeight="1" x14ac:dyDescent="0.3">
      <c r="A345" s="649" t="s">
        <v>595</v>
      </c>
      <c r="B345" s="650" t="s">
        <v>596</v>
      </c>
      <c r="C345" s="651" t="s">
        <v>605</v>
      </c>
      <c r="D345" s="652" t="s">
        <v>3380</v>
      </c>
      <c r="E345" s="651" t="s">
        <v>638</v>
      </c>
      <c r="F345" s="652" t="s">
        <v>3390</v>
      </c>
      <c r="G345" s="651" t="s">
        <v>642</v>
      </c>
      <c r="H345" s="651" t="s">
        <v>1564</v>
      </c>
      <c r="I345" s="651" t="s">
        <v>1565</v>
      </c>
      <c r="J345" s="651" t="s">
        <v>1566</v>
      </c>
      <c r="K345" s="651" t="s">
        <v>1567</v>
      </c>
      <c r="L345" s="653">
        <v>82.72468758318395</v>
      </c>
      <c r="M345" s="653">
        <v>15</v>
      </c>
      <c r="N345" s="654">
        <v>1240.8703137477592</v>
      </c>
    </row>
    <row r="346" spans="1:14" ht="14.4" customHeight="1" x14ac:dyDescent="0.3">
      <c r="A346" s="649" t="s">
        <v>595</v>
      </c>
      <c r="B346" s="650" t="s">
        <v>596</v>
      </c>
      <c r="C346" s="651" t="s">
        <v>605</v>
      </c>
      <c r="D346" s="652" t="s">
        <v>3380</v>
      </c>
      <c r="E346" s="651" t="s">
        <v>638</v>
      </c>
      <c r="F346" s="652" t="s">
        <v>3390</v>
      </c>
      <c r="G346" s="651" t="s">
        <v>642</v>
      </c>
      <c r="H346" s="651" t="s">
        <v>1018</v>
      </c>
      <c r="I346" s="651" t="s">
        <v>1018</v>
      </c>
      <c r="J346" s="651" t="s">
        <v>1019</v>
      </c>
      <c r="K346" s="651" t="s">
        <v>1020</v>
      </c>
      <c r="L346" s="653">
        <v>604.7696601273459</v>
      </c>
      <c r="M346" s="653">
        <v>1</v>
      </c>
      <c r="N346" s="654">
        <v>604.7696601273459</v>
      </c>
    </row>
    <row r="347" spans="1:14" ht="14.4" customHeight="1" x14ac:dyDescent="0.3">
      <c r="A347" s="649" t="s">
        <v>595</v>
      </c>
      <c r="B347" s="650" t="s">
        <v>596</v>
      </c>
      <c r="C347" s="651" t="s">
        <v>605</v>
      </c>
      <c r="D347" s="652" t="s">
        <v>3380</v>
      </c>
      <c r="E347" s="651" t="s">
        <v>638</v>
      </c>
      <c r="F347" s="652" t="s">
        <v>3390</v>
      </c>
      <c r="G347" s="651" t="s">
        <v>642</v>
      </c>
      <c r="H347" s="651" t="s">
        <v>1568</v>
      </c>
      <c r="I347" s="651" t="s">
        <v>1569</v>
      </c>
      <c r="J347" s="651" t="s">
        <v>1570</v>
      </c>
      <c r="K347" s="651" t="s">
        <v>1571</v>
      </c>
      <c r="L347" s="653">
        <v>37.719999999999992</v>
      </c>
      <c r="M347" s="653">
        <v>1</v>
      </c>
      <c r="N347" s="654">
        <v>37.719999999999992</v>
      </c>
    </row>
    <row r="348" spans="1:14" ht="14.4" customHeight="1" x14ac:dyDescent="0.3">
      <c r="A348" s="649" t="s">
        <v>595</v>
      </c>
      <c r="B348" s="650" t="s">
        <v>596</v>
      </c>
      <c r="C348" s="651" t="s">
        <v>605</v>
      </c>
      <c r="D348" s="652" t="s">
        <v>3380</v>
      </c>
      <c r="E348" s="651" t="s">
        <v>638</v>
      </c>
      <c r="F348" s="652" t="s">
        <v>3390</v>
      </c>
      <c r="G348" s="651" t="s">
        <v>642</v>
      </c>
      <c r="H348" s="651" t="s">
        <v>1572</v>
      </c>
      <c r="I348" s="651" t="s">
        <v>1572</v>
      </c>
      <c r="J348" s="651" t="s">
        <v>1573</v>
      </c>
      <c r="K348" s="651" t="s">
        <v>1574</v>
      </c>
      <c r="L348" s="653">
        <v>3326.34</v>
      </c>
      <c r="M348" s="653">
        <v>4</v>
      </c>
      <c r="N348" s="654">
        <v>13305.36</v>
      </c>
    </row>
    <row r="349" spans="1:14" ht="14.4" customHeight="1" x14ac:dyDescent="0.3">
      <c r="A349" s="649" t="s">
        <v>595</v>
      </c>
      <c r="B349" s="650" t="s">
        <v>596</v>
      </c>
      <c r="C349" s="651" t="s">
        <v>605</v>
      </c>
      <c r="D349" s="652" t="s">
        <v>3380</v>
      </c>
      <c r="E349" s="651" t="s">
        <v>638</v>
      </c>
      <c r="F349" s="652" t="s">
        <v>3390</v>
      </c>
      <c r="G349" s="651" t="s">
        <v>642</v>
      </c>
      <c r="H349" s="651" t="s">
        <v>1575</v>
      </c>
      <c r="I349" s="651" t="s">
        <v>237</v>
      </c>
      <c r="J349" s="651" t="s">
        <v>1576</v>
      </c>
      <c r="K349" s="651"/>
      <c r="L349" s="653">
        <v>452.87791163332031</v>
      </c>
      <c r="M349" s="653">
        <v>1</v>
      </c>
      <c r="N349" s="654">
        <v>452.87791163332031</v>
      </c>
    </row>
    <row r="350" spans="1:14" ht="14.4" customHeight="1" x14ac:dyDescent="0.3">
      <c r="A350" s="649" t="s">
        <v>595</v>
      </c>
      <c r="B350" s="650" t="s">
        <v>596</v>
      </c>
      <c r="C350" s="651" t="s">
        <v>605</v>
      </c>
      <c r="D350" s="652" t="s">
        <v>3380</v>
      </c>
      <c r="E350" s="651" t="s">
        <v>638</v>
      </c>
      <c r="F350" s="652" t="s">
        <v>3390</v>
      </c>
      <c r="G350" s="651" t="s">
        <v>642</v>
      </c>
      <c r="H350" s="651" t="s">
        <v>1577</v>
      </c>
      <c r="I350" s="651" t="s">
        <v>237</v>
      </c>
      <c r="J350" s="651" t="s">
        <v>1578</v>
      </c>
      <c r="K350" s="651" t="s">
        <v>1579</v>
      </c>
      <c r="L350" s="653">
        <v>131.45119906765245</v>
      </c>
      <c r="M350" s="653">
        <v>2</v>
      </c>
      <c r="N350" s="654">
        <v>262.90239813530491</v>
      </c>
    </row>
    <row r="351" spans="1:14" ht="14.4" customHeight="1" x14ac:dyDescent="0.3">
      <c r="A351" s="649" t="s">
        <v>595</v>
      </c>
      <c r="B351" s="650" t="s">
        <v>596</v>
      </c>
      <c r="C351" s="651" t="s">
        <v>605</v>
      </c>
      <c r="D351" s="652" t="s">
        <v>3380</v>
      </c>
      <c r="E351" s="651" t="s">
        <v>638</v>
      </c>
      <c r="F351" s="652" t="s">
        <v>3390</v>
      </c>
      <c r="G351" s="651" t="s">
        <v>642</v>
      </c>
      <c r="H351" s="651" t="s">
        <v>1580</v>
      </c>
      <c r="I351" s="651" t="s">
        <v>1581</v>
      </c>
      <c r="J351" s="651" t="s">
        <v>1582</v>
      </c>
      <c r="K351" s="651" t="s">
        <v>1583</v>
      </c>
      <c r="L351" s="653">
        <v>65.450000000000031</v>
      </c>
      <c r="M351" s="653">
        <v>1</v>
      </c>
      <c r="N351" s="654">
        <v>65.450000000000031</v>
      </c>
    </row>
    <row r="352" spans="1:14" ht="14.4" customHeight="1" x14ac:dyDescent="0.3">
      <c r="A352" s="649" t="s">
        <v>595</v>
      </c>
      <c r="B352" s="650" t="s">
        <v>596</v>
      </c>
      <c r="C352" s="651" t="s">
        <v>605</v>
      </c>
      <c r="D352" s="652" t="s">
        <v>3380</v>
      </c>
      <c r="E352" s="651" t="s">
        <v>638</v>
      </c>
      <c r="F352" s="652" t="s">
        <v>3390</v>
      </c>
      <c r="G352" s="651" t="s">
        <v>642</v>
      </c>
      <c r="H352" s="651" t="s">
        <v>1584</v>
      </c>
      <c r="I352" s="651" t="s">
        <v>237</v>
      </c>
      <c r="J352" s="651" t="s">
        <v>1585</v>
      </c>
      <c r="K352" s="651"/>
      <c r="L352" s="653">
        <v>140.14000000000004</v>
      </c>
      <c r="M352" s="653">
        <v>2</v>
      </c>
      <c r="N352" s="654">
        <v>280.28000000000009</v>
      </c>
    </row>
    <row r="353" spans="1:14" ht="14.4" customHeight="1" x14ac:dyDescent="0.3">
      <c r="A353" s="649" t="s">
        <v>595</v>
      </c>
      <c r="B353" s="650" t="s">
        <v>596</v>
      </c>
      <c r="C353" s="651" t="s">
        <v>605</v>
      </c>
      <c r="D353" s="652" t="s">
        <v>3380</v>
      </c>
      <c r="E353" s="651" t="s">
        <v>638</v>
      </c>
      <c r="F353" s="652" t="s">
        <v>3390</v>
      </c>
      <c r="G353" s="651" t="s">
        <v>642</v>
      </c>
      <c r="H353" s="651" t="s">
        <v>1049</v>
      </c>
      <c r="I353" s="651" t="s">
        <v>1049</v>
      </c>
      <c r="J353" s="651" t="s">
        <v>1050</v>
      </c>
      <c r="K353" s="651" t="s">
        <v>1051</v>
      </c>
      <c r="L353" s="653">
        <v>258.74989485937971</v>
      </c>
      <c r="M353" s="653">
        <v>12</v>
      </c>
      <c r="N353" s="654">
        <v>3104.9987383125563</v>
      </c>
    </row>
    <row r="354" spans="1:14" ht="14.4" customHeight="1" x14ac:dyDescent="0.3">
      <c r="A354" s="649" t="s">
        <v>595</v>
      </c>
      <c r="B354" s="650" t="s">
        <v>596</v>
      </c>
      <c r="C354" s="651" t="s">
        <v>605</v>
      </c>
      <c r="D354" s="652" t="s">
        <v>3380</v>
      </c>
      <c r="E354" s="651" t="s">
        <v>638</v>
      </c>
      <c r="F354" s="652" t="s">
        <v>3390</v>
      </c>
      <c r="G354" s="651" t="s">
        <v>642</v>
      </c>
      <c r="H354" s="651" t="s">
        <v>1052</v>
      </c>
      <c r="I354" s="651" t="s">
        <v>1052</v>
      </c>
      <c r="J354" s="651" t="s">
        <v>1053</v>
      </c>
      <c r="K354" s="651" t="s">
        <v>1054</v>
      </c>
      <c r="L354" s="653">
        <v>285.01660000000004</v>
      </c>
      <c r="M354" s="653">
        <v>4</v>
      </c>
      <c r="N354" s="654">
        <v>1140.0664000000002</v>
      </c>
    </row>
    <row r="355" spans="1:14" ht="14.4" customHeight="1" x14ac:dyDescent="0.3">
      <c r="A355" s="649" t="s">
        <v>595</v>
      </c>
      <c r="B355" s="650" t="s">
        <v>596</v>
      </c>
      <c r="C355" s="651" t="s">
        <v>605</v>
      </c>
      <c r="D355" s="652" t="s">
        <v>3380</v>
      </c>
      <c r="E355" s="651" t="s">
        <v>638</v>
      </c>
      <c r="F355" s="652" t="s">
        <v>3390</v>
      </c>
      <c r="G355" s="651" t="s">
        <v>642</v>
      </c>
      <c r="H355" s="651" t="s">
        <v>1068</v>
      </c>
      <c r="I355" s="651" t="s">
        <v>1068</v>
      </c>
      <c r="J355" s="651" t="s">
        <v>671</v>
      </c>
      <c r="K355" s="651" t="s">
        <v>1069</v>
      </c>
      <c r="L355" s="653">
        <v>60.079304281352165</v>
      </c>
      <c r="M355" s="653">
        <v>6</v>
      </c>
      <c r="N355" s="654">
        <v>360.47582568811299</v>
      </c>
    </row>
    <row r="356" spans="1:14" ht="14.4" customHeight="1" x14ac:dyDescent="0.3">
      <c r="A356" s="649" t="s">
        <v>595</v>
      </c>
      <c r="B356" s="650" t="s">
        <v>596</v>
      </c>
      <c r="C356" s="651" t="s">
        <v>605</v>
      </c>
      <c r="D356" s="652" t="s">
        <v>3380</v>
      </c>
      <c r="E356" s="651" t="s">
        <v>638</v>
      </c>
      <c r="F356" s="652" t="s">
        <v>3390</v>
      </c>
      <c r="G356" s="651" t="s">
        <v>642</v>
      </c>
      <c r="H356" s="651" t="s">
        <v>1586</v>
      </c>
      <c r="I356" s="651" t="s">
        <v>237</v>
      </c>
      <c r="J356" s="651" t="s">
        <v>1587</v>
      </c>
      <c r="K356" s="651"/>
      <c r="L356" s="653">
        <v>43.139914936133408</v>
      </c>
      <c r="M356" s="653">
        <v>3</v>
      </c>
      <c r="N356" s="654">
        <v>129.41974480840022</v>
      </c>
    </row>
    <row r="357" spans="1:14" ht="14.4" customHeight="1" x14ac:dyDescent="0.3">
      <c r="A357" s="649" t="s">
        <v>595</v>
      </c>
      <c r="B357" s="650" t="s">
        <v>596</v>
      </c>
      <c r="C357" s="651" t="s">
        <v>605</v>
      </c>
      <c r="D357" s="652" t="s">
        <v>3380</v>
      </c>
      <c r="E357" s="651" t="s">
        <v>638</v>
      </c>
      <c r="F357" s="652" t="s">
        <v>3390</v>
      </c>
      <c r="G357" s="651" t="s">
        <v>642</v>
      </c>
      <c r="H357" s="651" t="s">
        <v>1588</v>
      </c>
      <c r="I357" s="651" t="s">
        <v>237</v>
      </c>
      <c r="J357" s="651" t="s">
        <v>1589</v>
      </c>
      <c r="K357" s="651"/>
      <c r="L357" s="653">
        <v>35.069999999999993</v>
      </c>
      <c r="M357" s="653">
        <v>4</v>
      </c>
      <c r="N357" s="654">
        <v>140.27999999999997</v>
      </c>
    </row>
    <row r="358" spans="1:14" ht="14.4" customHeight="1" x14ac:dyDescent="0.3">
      <c r="A358" s="649" t="s">
        <v>595</v>
      </c>
      <c r="B358" s="650" t="s">
        <v>596</v>
      </c>
      <c r="C358" s="651" t="s">
        <v>605</v>
      </c>
      <c r="D358" s="652" t="s">
        <v>3380</v>
      </c>
      <c r="E358" s="651" t="s">
        <v>638</v>
      </c>
      <c r="F358" s="652" t="s">
        <v>3390</v>
      </c>
      <c r="G358" s="651" t="s">
        <v>1072</v>
      </c>
      <c r="H358" s="651" t="s">
        <v>1590</v>
      </c>
      <c r="I358" s="651" t="s">
        <v>1591</v>
      </c>
      <c r="J358" s="651" t="s">
        <v>1592</v>
      </c>
      <c r="K358" s="651" t="s">
        <v>1593</v>
      </c>
      <c r="L358" s="653">
        <v>57.53066703563146</v>
      </c>
      <c r="M358" s="653">
        <v>15</v>
      </c>
      <c r="N358" s="654">
        <v>862.96000553447186</v>
      </c>
    </row>
    <row r="359" spans="1:14" ht="14.4" customHeight="1" x14ac:dyDescent="0.3">
      <c r="A359" s="649" t="s">
        <v>595</v>
      </c>
      <c r="B359" s="650" t="s">
        <v>596</v>
      </c>
      <c r="C359" s="651" t="s">
        <v>605</v>
      </c>
      <c r="D359" s="652" t="s">
        <v>3380</v>
      </c>
      <c r="E359" s="651" t="s">
        <v>638</v>
      </c>
      <c r="F359" s="652" t="s">
        <v>3390</v>
      </c>
      <c r="G359" s="651" t="s">
        <v>1072</v>
      </c>
      <c r="H359" s="651" t="s">
        <v>1594</v>
      </c>
      <c r="I359" s="651" t="s">
        <v>1595</v>
      </c>
      <c r="J359" s="651" t="s">
        <v>1596</v>
      </c>
      <c r="K359" s="651" t="s">
        <v>1597</v>
      </c>
      <c r="L359" s="653">
        <v>144.53</v>
      </c>
      <c r="M359" s="653">
        <v>8</v>
      </c>
      <c r="N359" s="654">
        <v>1156.24</v>
      </c>
    </row>
    <row r="360" spans="1:14" ht="14.4" customHeight="1" x14ac:dyDescent="0.3">
      <c r="A360" s="649" t="s">
        <v>595</v>
      </c>
      <c r="B360" s="650" t="s">
        <v>596</v>
      </c>
      <c r="C360" s="651" t="s">
        <v>605</v>
      </c>
      <c r="D360" s="652" t="s">
        <v>3380</v>
      </c>
      <c r="E360" s="651" t="s">
        <v>638</v>
      </c>
      <c r="F360" s="652" t="s">
        <v>3390</v>
      </c>
      <c r="G360" s="651" t="s">
        <v>1072</v>
      </c>
      <c r="H360" s="651" t="s">
        <v>1598</v>
      </c>
      <c r="I360" s="651" t="s">
        <v>1599</v>
      </c>
      <c r="J360" s="651" t="s">
        <v>1099</v>
      </c>
      <c r="K360" s="651" t="s">
        <v>1600</v>
      </c>
      <c r="L360" s="653">
        <v>112.75014258381962</v>
      </c>
      <c r="M360" s="653">
        <v>1</v>
      </c>
      <c r="N360" s="654">
        <v>112.75014258381962</v>
      </c>
    </row>
    <row r="361" spans="1:14" ht="14.4" customHeight="1" x14ac:dyDescent="0.3">
      <c r="A361" s="649" t="s">
        <v>595</v>
      </c>
      <c r="B361" s="650" t="s">
        <v>596</v>
      </c>
      <c r="C361" s="651" t="s">
        <v>605</v>
      </c>
      <c r="D361" s="652" t="s">
        <v>3380</v>
      </c>
      <c r="E361" s="651" t="s">
        <v>638</v>
      </c>
      <c r="F361" s="652" t="s">
        <v>3390</v>
      </c>
      <c r="G361" s="651" t="s">
        <v>1072</v>
      </c>
      <c r="H361" s="651" t="s">
        <v>1081</v>
      </c>
      <c r="I361" s="651" t="s">
        <v>1082</v>
      </c>
      <c r="J361" s="651" t="s">
        <v>1083</v>
      </c>
      <c r="K361" s="651" t="s">
        <v>1084</v>
      </c>
      <c r="L361" s="653">
        <v>85.564999999999984</v>
      </c>
      <c r="M361" s="653">
        <v>2</v>
      </c>
      <c r="N361" s="654">
        <v>171.12999999999997</v>
      </c>
    </row>
    <row r="362" spans="1:14" ht="14.4" customHeight="1" x14ac:dyDescent="0.3">
      <c r="A362" s="649" t="s">
        <v>595</v>
      </c>
      <c r="B362" s="650" t="s">
        <v>596</v>
      </c>
      <c r="C362" s="651" t="s">
        <v>605</v>
      </c>
      <c r="D362" s="652" t="s">
        <v>3380</v>
      </c>
      <c r="E362" s="651" t="s">
        <v>638</v>
      </c>
      <c r="F362" s="652" t="s">
        <v>3390</v>
      </c>
      <c r="G362" s="651" t="s">
        <v>1072</v>
      </c>
      <c r="H362" s="651" t="s">
        <v>1093</v>
      </c>
      <c r="I362" s="651" t="s">
        <v>1094</v>
      </c>
      <c r="J362" s="651" t="s">
        <v>1095</v>
      </c>
      <c r="K362" s="651" t="s">
        <v>1096</v>
      </c>
      <c r="L362" s="653">
        <v>52.81</v>
      </c>
      <c r="M362" s="653">
        <v>2</v>
      </c>
      <c r="N362" s="654">
        <v>105.62</v>
      </c>
    </row>
    <row r="363" spans="1:14" ht="14.4" customHeight="1" x14ac:dyDescent="0.3">
      <c r="A363" s="649" t="s">
        <v>595</v>
      </c>
      <c r="B363" s="650" t="s">
        <v>596</v>
      </c>
      <c r="C363" s="651" t="s">
        <v>605</v>
      </c>
      <c r="D363" s="652" t="s">
        <v>3380</v>
      </c>
      <c r="E363" s="651" t="s">
        <v>638</v>
      </c>
      <c r="F363" s="652" t="s">
        <v>3390</v>
      </c>
      <c r="G363" s="651" t="s">
        <v>1072</v>
      </c>
      <c r="H363" s="651" t="s">
        <v>1601</v>
      </c>
      <c r="I363" s="651" t="s">
        <v>1602</v>
      </c>
      <c r="J363" s="651" t="s">
        <v>1087</v>
      </c>
      <c r="K363" s="651" t="s">
        <v>1603</v>
      </c>
      <c r="L363" s="653">
        <v>284.91333333333341</v>
      </c>
      <c r="M363" s="653">
        <v>3</v>
      </c>
      <c r="N363" s="654">
        <v>854.74000000000024</v>
      </c>
    </row>
    <row r="364" spans="1:14" ht="14.4" customHeight="1" x14ac:dyDescent="0.3">
      <c r="A364" s="649" t="s">
        <v>595</v>
      </c>
      <c r="B364" s="650" t="s">
        <v>596</v>
      </c>
      <c r="C364" s="651" t="s">
        <v>605</v>
      </c>
      <c r="D364" s="652" t="s">
        <v>3380</v>
      </c>
      <c r="E364" s="651" t="s">
        <v>638</v>
      </c>
      <c r="F364" s="652" t="s">
        <v>3390</v>
      </c>
      <c r="G364" s="651" t="s">
        <v>1072</v>
      </c>
      <c r="H364" s="651" t="s">
        <v>1604</v>
      </c>
      <c r="I364" s="651" t="s">
        <v>1605</v>
      </c>
      <c r="J364" s="651" t="s">
        <v>1079</v>
      </c>
      <c r="K364" s="651" t="s">
        <v>1606</v>
      </c>
      <c r="L364" s="653">
        <v>414.00500139359048</v>
      </c>
      <c r="M364" s="653">
        <v>1</v>
      </c>
      <c r="N364" s="654">
        <v>414.00500139359048</v>
      </c>
    </row>
    <row r="365" spans="1:14" ht="14.4" customHeight="1" x14ac:dyDescent="0.3">
      <c r="A365" s="649" t="s">
        <v>595</v>
      </c>
      <c r="B365" s="650" t="s">
        <v>596</v>
      </c>
      <c r="C365" s="651" t="s">
        <v>605</v>
      </c>
      <c r="D365" s="652" t="s">
        <v>3380</v>
      </c>
      <c r="E365" s="651" t="s">
        <v>638</v>
      </c>
      <c r="F365" s="652" t="s">
        <v>3390</v>
      </c>
      <c r="G365" s="651" t="s">
        <v>1072</v>
      </c>
      <c r="H365" s="651" t="s">
        <v>1607</v>
      </c>
      <c r="I365" s="651" t="s">
        <v>1608</v>
      </c>
      <c r="J365" s="651" t="s">
        <v>1609</v>
      </c>
      <c r="K365" s="651" t="s">
        <v>876</v>
      </c>
      <c r="L365" s="653">
        <v>29.54192048002637</v>
      </c>
      <c r="M365" s="653">
        <v>5</v>
      </c>
      <c r="N365" s="654">
        <v>147.70960240013184</v>
      </c>
    </row>
    <row r="366" spans="1:14" ht="14.4" customHeight="1" x14ac:dyDescent="0.3">
      <c r="A366" s="649" t="s">
        <v>595</v>
      </c>
      <c r="B366" s="650" t="s">
        <v>596</v>
      </c>
      <c r="C366" s="651" t="s">
        <v>605</v>
      </c>
      <c r="D366" s="652" t="s">
        <v>3380</v>
      </c>
      <c r="E366" s="651" t="s">
        <v>638</v>
      </c>
      <c r="F366" s="652" t="s">
        <v>3390</v>
      </c>
      <c r="G366" s="651" t="s">
        <v>1072</v>
      </c>
      <c r="H366" s="651" t="s">
        <v>1112</v>
      </c>
      <c r="I366" s="651" t="s">
        <v>1113</v>
      </c>
      <c r="J366" s="651" t="s">
        <v>1114</v>
      </c>
      <c r="K366" s="651" t="s">
        <v>1115</v>
      </c>
      <c r="L366" s="653">
        <v>128.84999999999991</v>
      </c>
      <c r="M366" s="653">
        <v>1</v>
      </c>
      <c r="N366" s="654">
        <v>128.84999999999991</v>
      </c>
    </row>
    <row r="367" spans="1:14" ht="14.4" customHeight="1" x14ac:dyDescent="0.3">
      <c r="A367" s="649" t="s">
        <v>595</v>
      </c>
      <c r="B367" s="650" t="s">
        <v>596</v>
      </c>
      <c r="C367" s="651" t="s">
        <v>605</v>
      </c>
      <c r="D367" s="652" t="s">
        <v>3380</v>
      </c>
      <c r="E367" s="651" t="s">
        <v>638</v>
      </c>
      <c r="F367" s="652" t="s">
        <v>3390</v>
      </c>
      <c r="G367" s="651" t="s">
        <v>1072</v>
      </c>
      <c r="H367" s="651" t="s">
        <v>1610</v>
      </c>
      <c r="I367" s="651" t="s">
        <v>1611</v>
      </c>
      <c r="J367" s="651" t="s">
        <v>1612</v>
      </c>
      <c r="K367" s="651" t="s">
        <v>1613</v>
      </c>
      <c r="L367" s="653">
        <v>86.724009399657845</v>
      </c>
      <c r="M367" s="653">
        <v>15</v>
      </c>
      <c r="N367" s="654">
        <v>1300.8601409948676</v>
      </c>
    </row>
    <row r="368" spans="1:14" ht="14.4" customHeight="1" x14ac:dyDescent="0.3">
      <c r="A368" s="649" t="s">
        <v>595</v>
      </c>
      <c r="B368" s="650" t="s">
        <v>596</v>
      </c>
      <c r="C368" s="651" t="s">
        <v>605</v>
      </c>
      <c r="D368" s="652" t="s">
        <v>3380</v>
      </c>
      <c r="E368" s="651" t="s">
        <v>1120</v>
      </c>
      <c r="F368" s="652" t="s">
        <v>3391</v>
      </c>
      <c r="G368" s="651" t="s">
        <v>642</v>
      </c>
      <c r="H368" s="651" t="s">
        <v>1614</v>
      </c>
      <c r="I368" s="651" t="s">
        <v>237</v>
      </c>
      <c r="J368" s="651" t="s">
        <v>1615</v>
      </c>
      <c r="K368" s="651"/>
      <c r="L368" s="653">
        <v>30.809991517861011</v>
      </c>
      <c r="M368" s="653">
        <v>1</v>
      </c>
      <c r="N368" s="654">
        <v>30.809991517861011</v>
      </c>
    </row>
    <row r="369" spans="1:14" ht="14.4" customHeight="1" x14ac:dyDescent="0.3">
      <c r="A369" s="649" t="s">
        <v>595</v>
      </c>
      <c r="B369" s="650" t="s">
        <v>596</v>
      </c>
      <c r="C369" s="651" t="s">
        <v>605</v>
      </c>
      <c r="D369" s="652" t="s">
        <v>3380</v>
      </c>
      <c r="E369" s="651" t="s">
        <v>1120</v>
      </c>
      <c r="F369" s="652" t="s">
        <v>3391</v>
      </c>
      <c r="G369" s="651" t="s">
        <v>642</v>
      </c>
      <c r="H369" s="651" t="s">
        <v>1166</v>
      </c>
      <c r="I369" s="651" t="s">
        <v>1167</v>
      </c>
      <c r="J369" s="651" t="s">
        <v>1168</v>
      </c>
      <c r="K369" s="651" t="s">
        <v>1169</v>
      </c>
      <c r="L369" s="653">
        <v>3243</v>
      </c>
      <c r="M369" s="653">
        <v>2</v>
      </c>
      <c r="N369" s="654">
        <v>6486</v>
      </c>
    </row>
    <row r="370" spans="1:14" ht="14.4" customHeight="1" x14ac:dyDescent="0.3">
      <c r="A370" s="649" t="s">
        <v>595</v>
      </c>
      <c r="B370" s="650" t="s">
        <v>596</v>
      </c>
      <c r="C370" s="651" t="s">
        <v>605</v>
      </c>
      <c r="D370" s="652" t="s">
        <v>3380</v>
      </c>
      <c r="E370" s="651" t="s">
        <v>1120</v>
      </c>
      <c r="F370" s="652" t="s">
        <v>3391</v>
      </c>
      <c r="G370" s="651" t="s">
        <v>1072</v>
      </c>
      <c r="H370" s="651" t="s">
        <v>1616</v>
      </c>
      <c r="I370" s="651" t="s">
        <v>1617</v>
      </c>
      <c r="J370" s="651" t="s">
        <v>1618</v>
      </c>
      <c r="K370" s="651" t="s">
        <v>1140</v>
      </c>
      <c r="L370" s="653">
        <v>42.980185509212859</v>
      </c>
      <c r="M370" s="653">
        <v>2</v>
      </c>
      <c r="N370" s="654">
        <v>85.960371018425718</v>
      </c>
    </row>
    <row r="371" spans="1:14" ht="14.4" customHeight="1" x14ac:dyDescent="0.3">
      <c r="A371" s="649" t="s">
        <v>595</v>
      </c>
      <c r="B371" s="650" t="s">
        <v>596</v>
      </c>
      <c r="C371" s="651" t="s">
        <v>605</v>
      </c>
      <c r="D371" s="652" t="s">
        <v>3380</v>
      </c>
      <c r="E371" s="651" t="s">
        <v>1120</v>
      </c>
      <c r="F371" s="652" t="s">
        <v>3391</v>
      </c>
      <c r="G371" s="651" t="s">
        <v>1072</v>
      </c>
      <c r="H371" s="651" t="s">
        <v>1619</v>
      </c>
      <c r="I371" s="651" t="s">
        <v>1620</v>
      </c>
      <c r="J371" s="651" t="s">
        <v>1621</v>
      </c>
      <c r="K371" s="651" t="s">
        <v>1140</v>
      </c>
      <c r="L371" s="653">
        <v>33.569858134776851</v>
      </c>
      <c r="M371" s="653">
        <v>8</v>
      </c>
      <c r="N371" s="654">
        <v>268.55886507821481</v>
      </c>
    </row>
    <row r="372" spans="1:14" ht="14.4" customHeight="1" x14ac:dyDescent="0.3">
      <c r="A372" s="649" t="s">
        <v>595</v>
      </c>
      <c r="B372" s="650" t="s">
        <v>596</v>
      </c>
      <c r="C372" s="651" t="s">
        <v>605</v>
      </c>
      <c r="D372" s="652" t="s">
        <v>3380</v>
      </c>
      <c r="E372" s="651" t="s">
        <v>1120</v>
      </c>
      <c r="F372" s="652" t="s">
        <v>3391</v>
      </c>
      <c r="G372" s="651" t="s">
        <v>1072</v>
      </c>
      <c r="H372" s="651" t="s">
        <v>1622</v>
      </c>
      <c r="I372" s="651" t="s">
        <v>1623</v>
      </c>
      <c r="J372" s="651" t="s">
        <v>1624</v>
      </c>
      <c r="K372" s="651" t="s">
        <v>1140</v>
      </c>
      <c r="L372" s="653">
        <v>35.407874843562176</v>
      </c>
      <c r="M372" s="653">
        <v>10</v>
      </c>
      <c r="N372" s="654">
        <v>354.07874843562178</v>
      </c>
    </row>
    <row r="373" spans="1:14" ht="14.4" customHeight="1" x14ac:dyDescent="0.3">
      <c r="A373" s="649" t="s">
        <v>595</v>
      </c>
      <c r="B373" s="650" t="s">
        <v>596</v>
      </c>
      <c r="C373" s="651" t="s">
        <v>605</v>
      </c>
      <c r="D373" s="652" t="s">
        <v>3380</v>
      </c>
      <c r="E373" s="651" t="s">
        <v>1120</v>
      </c>
      <c r="F373" s="652" t="s">
        <v>3391</v>
      </c>
      <c r="G373" s="651" t="s">
        <v>1072</v>
      </c>
      <c r="H373" s="651" t="s">
        <v>1625</v>
      </c>
      <c r="I373" s="651" t="s">
        <v>1626</v>
      </c>
      <c r="J373" s="651" t="s">
        <v>1627</v>
      </c>
      <c r="K373" s="651" t="s">
        <v>1140</v>
      </c>
      <c r="L373" s="653">
        <v>40.569895643915999</v>
      </c>
      <c r="M373" s="653">
        <v>9</v>
      </c>
      <c r="N373" s="654">
        <v>365.12906079524402</v>
      </c>
    </row>
    <row r="374" spans="1:14" ht="14.4" customHeight="1" x14ac:dyDescent="0.3">
      <c r="A374" s="649" t="s">
        <v>595</v>
      </c>
      <c r="B374" s="650" t="s">
        <v>596</v>
      </c>
      <c r="C374" s="651" t="s">
        <v>605</v>
      </c>
      <c r="D374" s="652" t="s">
        <v>3380</v>
      </c>
      <c r="E374" s="651" t="s">
        <v>1120</v>
      </c>
      <c r="F374" s="652" t="s">
        <v>3391</v>
      </c>
      <c r="G374" s="651" t="s">
        <v>1072</v>
      </c>
      <c r="H374" s="651" t="s">
        <v>1628</v>
      </c>
      <c r="I374" s="651" t="s">
        <v>1629</v>
      </c>
      <c r="J374" s="651" t="s">
        <v>1630</v>
      </c>
      <c r="K374" s="651" t="s">
        <v>1140</v>
      </c>
      <c r="L374" s="653">
        <v>44.78</v>
      </c>
      <c r="M374" s="653">
        <v>2</v>
      </c>
      <c r="N374" s="654">
        <v>89.56</v>
      </c>
    </row>
    <row r="375" spans="1:14" ht="14.4" customHeight="1" x14ac:dyDescent="0.3">
      <c r="A375" s="649" t="s">
        <v>595</v>
      </c>
      <c r="B375" s="650" t="s">
        <v>596</v>
      </c>
      <c r="C375" s="651" t="s">
        <v>605</v>
      </c>
      <c r="D375" s="652" t="s">
        <v>3380</v>
      </c>
      <c r="E375" s="651" t="s">
        <v>1120</v>
      </c>
      <c r="F375" s="652" t="s">
        <v>3391</v>
      </c>
      <c r="G375" s="651" t="s">
        <v>1072</v>
      </c>
      <c r="H375" s="651" t="s">
        <v>1631</v>
      </c>
      <c r="I375" s="651" t="s">
        <v>1632</v>
      </c>
      <c r="J375" s="651" t="s">
        <v>1633</v>
      </c>
      <c r="K375" s="651" t="s">
        <v>1140</v>
      </c>
      <c r="L375" s="653">
        <v>44.779987671853817</v>
      </c>
      <c r="M375" s="653">
        <v>2</v>
      </c>
      <c r="N375" s="654">
        <v>89.559975343707634</v>
      </c>
    </row>
    <row r="376" spans="1:14" ht="14.4" customHeight="1" x14ac:dyDescent="0.3">
      <c r="A376" s="649" t="s">
        <v>595</v>
      </c>
      <c r="B376" s="650" t="s">
        <v>596</v>
      </c>
      <c r="C376" s="651" t="s">
        <v>605</v>
      </c>
      <c r="D376" s="652" t="s">
        <v>3380</v>
      </c>
      <c r="E376" s="651" t="s">
        <v>1120</v>
      </c>
      <c r="F376" s="652" t="s">
        <v>3391</v>
      </c>
      <c r="G376" s="651" t="s">
        <v>1072</v>
      </c>
      <c r="H376" s="651" t="s">
        <v>1187</v>
      </c>
      <c r="I376" s="651" t="s">
        <v>1188</v>
      </c>
      <c r="J376" s="651" t="s">
        <v>1189</v>
      </c>
      <c r="K376" s="651" t="s">
        <v>1190</v>
      </c>
      <c r="L376" s="653">
        <v>114.8399539160913</v>
      </c>
      <c r="M376" s="653">
        <v>63</v>
      </c>
      <c r="N376" s="654">
        <v>7234.9170967137525</v>
      </c>
    </row>
    <row r="377" spans="1:14" ht="14.4" customHeight="1" x14ac:dyDescent="0.3">
      <c r="A377" s="649" t="s">
        <v>595</v>
      </c>
      <c r="B377" s="650" t="s">
        <v>596</v>
      </c>
      <c r="C377" s="651" t="s">
        <v>605</v>
      </c>
      <c r="D377" s="652" t="s">
        <v>3380</v>
      </c>
      <c r="E377" s="651" t="s">
        <v>1120</v>
      </c>
      <c r="F377" s="652" t="s">
        <v>3391</v>
      </c>
      <c r="G377" s="651" t="s">
        <v>1072</v>
      </c>
      <c r="H377" s="651" t="s">
        <v>1195</v>
      </c>
      <c r="I377" s="651" t="s">
        <v>1196</v>
      </c>
      <c r="J377" s="651" t="s">
        <v>1197</v>
      </c>
      <c r="K377" s="651" t="s">
        <v>1198</v>
      </c>
      <c r="L377" s="653">
        <v>76.130033154976488</v>
      </c>
      <c r="M377" s="653">
        <v>9</v>
      </c>
      <c r="N377" s="654">
        <v>685.17029839478835</v>
      </c>
    </row>
    <row r="378" spans="1:14" ht="14.4" customHeight="1" x14ac:dyDescent="0.3">
      <c r="A378" s="649" t="s">
        <v>595</v>
      </c>
      <c r="B378" s="650" t="s">
        <v>596</v>
      </c>
      <c r="C378" s="651" t="s">
        <v>605</v>
      </c>
      <c r="D378" s="652" t="s">
        <v>3380</v>
      </c>
      <c r="E378" s="651" t="s">
        <v>1120</v>
      </c>
      <c r="F378" s="652" t="s">
        <v>3391</v>
      </c>
      <c r="G378" s="651" t="s">
        <v>1072</v>
      </c>
      <c r="H378" s="651" t="s">
        <v>1634</v>
      </c>
      <c r="I378" s="651" t="s">
        <v>1635</v>
      </c>
      <c r="J378" s="651" t="s">
        <v>1636</v>
      </c>
      <c r="K378" s="651" t="s">
        <v>1140</v>
      </c>
      <c r="L378" s="653">
        <v>49.250137194835055</v>
      </c>
      <c r="M378" s="653">
        <v>6</v>
      </c>
      <c r="N378" s="654">
        <v>295.50082316901035</v>
      </c>
    </row>
    <row r="379" spans="1:14" ht="14.4" customHeight="1" x14ac:dyDescent="0.3">
      <c r="A379" s="649" t="s">
        <v>595</v>
      </c>
      <c r="B379" s="650" t="s">
        <v>596</v>
      </c>
      <c r="C379" s="651" t="s">
        <v>605</v>
      </c>
      <c r="D379" s="652" t="s">
        <v>3380</v>
      </c>
      <c r="E379" s="651" t="s">
        <v>1204</v>
      </c>
      <c r="F379" s="652" t="s">
        <v>3392</v>
      </c>
      <c r="G379" s="651"/>
      <c r="H379" s="651" t="s">
        <v>1637</v>
      </c>
      <c r="I379" s="651" t="s">
        <v>1638</v>
      </c>
      <c r="J379" s="651" t="s">
        <v>1639</v>
      </c>
      <c r="K379" s="651" t="s">
        <v>1640</v>
      </c>
      <c r="L379" s="653">
        <v>64.150198325364116</v>
      </c>
      <c r="M379" s="653">
        <v>2</v>
      </c>
      <c r="N379" s="654">
        <v>128.30039665072823</v>
      </c>
    </row>
    <row r="380" spans="1:14" ht="14.4" customHeight="1" x14ac:dyDescent="0.3">
      <c r="A380" s="649" t="s">
        <v>595</v>
      </c>
      <c r="B380" s="650" t="s">
        <v>596</v>
      </c>
      <c r="C380" s="651" t="s">
        <v>605</v>
      </c>
      <c r="D380" s="652" t="s">
        <v>3380</v>
      </c>
      <c r="E380" s="651" t="s">
        <v>1204</v>
      </c>
      <c r="F380" s="652" t="s">
        <v>3392</v>
      </c>
      <c r="G380" s="651" t="s">
        <v>642</v>
      </c>
      <c r="H380" s="651" t="s">
        <v>1641</v>
      </c>
      <c r="I380" s="651" t="s">
        <v>1642</v>
      </c>
      <c r="J380" s="651" t="s">
        <v>1643</v>
      </c>
      <c r="K380" s="651" t="s">
        <v>1644</v>
      </c>
      <c r="L380" s="653">
        <v>35.260011929677148</v>
      </c>
      <c r="M380" s="653">
        <v>5</v>
      </c>
      <c r="N380" s="654">
        <v>176.30005964838574</v>
      </c>
    </row>
    <row r="381" spans="1:14" ht="14.4" customHeight="1" x14ac:dyDescent="0.3">
      <c r="A381" s="649" t="s">
        <v>595</v>
      </c>
      <c r="B381" s="650" t="s">
        <v>596</v>
      </c>
      <c r="C381" s="651" t="s">
        <v>605</v>
      </c>
      <c r="D381" s="652" t="s">
        <v>3380</v>
      </c>
      <c r="E381" s="651" t="s">
        <v>1204</v>
      </c>
      <c r="F381" s="652" t="s">
        <v>3392</v>
      </c>
      <c r="G381" s="651" t="s">
        <v>642</v>
      </c>
      <c r="H381" s="651" t="s">
        <v>1205</v>
      </c>
      <c r="I381" s="651" t="s">
        <v>1205</v>
      </c>
      <c r="J381" s="651" t="s">
        <v>1206</v>
      </c>
      <c r="K381" s="651" t="s">
        <v>1207</v>
      </c>
      <c r="L381" s="653">
        <v>72.840014691173565</v>
      </c>
      <c r="M381" s="653">
        <v>9.5</v>
      </c>
      <c r="N381" s="654">
        <v>691.98013956614886</v>
      </c>
    </row>
    <row r="382" spans="1:14" ht="14.4" customHeight="1" x14ac:dyDescent="0.3">
      <c r="A382" s="649" t="s">
        <v>595</v>
      </c>
      <c r="B382" s="650" t="s">
        <v>596</v>
      </c>
      <c r="C382" s="651" t="s">
        <v>605</v>
      </c>
      <c r="D382" s="652" t="s">
        <v>3380</v>
      </c>
      <c r="E382" s="651" t="s">
        <v>1204</v>
      </c>
      <c r="F382" s="652" t="s">
        <v>3392</v>
      </c>
      <c r="G382" s="651" t="s">
        <v>642</v>
      </c>
      <c r="H382" s="651" t="s">
        <v>1208</v>
      </c>
      <c r="I382" s="651" t="s">
        <v>629</v>
      </c>
      <c r="J382" s="651" t="s">
        <v>1209</v>
      </c>
      <c r="K382" s="651" t="s">
        <v>1210</v>
      </c>
      <c r="L382" s="653">
        <v>39.856133089638575</v>
      </c>
      <c r="M382" s="653">
        <v>8</v>
      </c>
      <c r="N382" s="654">
        <v>318.8490647171086</v>
      </c>
    </row>
    <row r="383" spans="1:14" ht="14.4" customHeight="1" x14ac:dyDescent="0.3">
      <c r="A383" s="649" t="s">
        <v>595</v>
      </c>
      <c r="B383" s="650" t="s">
        <v>596</v>
      </c>
      <c r="C383" s="651" t="s">
        <v>605</v>
      </c>
      <c r="D383" s="652" t="s">
        <v>3380</v>
      </c>
      <c r="E383" s="651" t="s">
        <v>1204</v>
      </c>
      <c r="F383" s="652" t="s">
        <v>3392</v>
      </c>
      <c r="G383" s="651" t="s">
        <v>642</v>
      </c>
      <c r="H383" s="651" t="s">
        <v>1211</v>
      </c>
      <c r="I383" s="651" t="s">
        <v>1212</v>
      </c>
      <c r="J383" s="651" t="s">
        <v>1213</v>
      </c>
      <c r="K383" s="651" t="s">
        <v>682</v>
      </c>
      <c r="L383" s="653">
        <v>66.568490765277318</v>
      </c>
      <c r="M383" s="653">
        <v>14</v>
      </c>
      <c r="N383" s="654">
        <v>931.95887071388245</v>
      </c>
    </row>
    <row r="384" spans="1:14" ht="14.4" customHeight="1" x14ac:dyDescent="0.3">
      <c r="A384" s="649" t="s">
        <v>595</v>
      </c>
      <c r="B384" s="650" t="s">
        <v>596</v>
      </c>
      <c r="C384" s="651" t="s">
        <v>605</v>
      </c>
      <c r="D384" s="652" t="s">
        <v>3380</v>
      </c>
      <c r="E384" s="651" t="s">
        <v>1204</v>
      </c>
      <c r="F384" s="652" t="s">
        <v>3392</v>
      </c>
      <c r="G384" s="651" t="s">
        <v>642</v>
      </c>
      <c r="H384" s="651" t="s">
        <v>1645</v>
      </c>
      <c r="I384" s="651" t="s">
        <v>1646</v>
      </c>
      <c r="J384" s="651" t="s">
        <v>1647</v>
      </c>
      <c r="K384" s="651" t="s">
        <v>1648</v>
      </c>
      <c r="L384" s="653">
        <v>156.91727992108503</v>
      </c>
      <c r="M384" s="653">
        <v>4</v>
      </c>
      <c r="N384" s="654">
        <v>627.6691196843401</v>
      </c>
    </row>
    <row r="385" spans="1:14" ht="14.4" customHeight="1" x14ac:dyDescent="0.3">
      <c r="A385" s="649" t="s">
        <v>595</v>
      </c>
      <c r="B385" s="650" t="s">
        <v>596</v>
      </c>
      <c r="C385" s="651" t="s">
        <v>605</v>
      </c>
      <c r="D385" s="652" t="s">
        <v>3380</v>
      </c>
      <c r="E385" s="651" t="s">
        <v>1204</v>
      </c>
      <c r="F385" s="652" t="s">
        <v>3392</v>
      </c>
      <c r="G385" s="651" t="s">
        <v>642</v>
      </c>
      <c r="H385" s="651" t="s">
        <v>1649</v>
      </c>
      <c r="I385" s="651" t="s">
        <v>1650</v>
      </c>
      <c r="J385" s="651" t="s">
        <v>1277</v>
      </c>
      <c r="K385" s="651" t="s">
        <v>1651</v>
      </c>
      <c r="L385" s="653">
        <v>33.285101436459264</v>
      </c>
      <c r="M385" s="653">
        <v>16</v>
      </c>
      <c r="N385" s="654">
        <v>532.56162298334823</v>
      </c>
    </row>
    <row r="386" spans="1:14" ht="14.4" customHeight="1" x14ac:dyDescent="0.3">
      <c r="A386" s="649" t="s">
        <v>595</v>
      </c>
      <c r="B386" s="650" t="s">
        <v>596</v>
      </c>
      <c r="C386" s="651" t="s">
        <v>605</v>
      </c>
      <c r="D386" s="652" t="s">
        <v>3380</v>
      </c>
      <c r="E386" s="651" t="s">
        <v>1204</v>
      </c>
      <c r="F386" s="652" t="s">
        <v>3392</v>
      </c>
      <c r="G386" s="651" t="s">
        <v>642</v>
      </c>
      <c r="H386" s="651" t="s">
        <v>1652</v>
      </c>
      <c r="I386" s="651" t="s">
        <v>1653</v>
      </c>
      <c r="J386" s="651" t="s">
        <v>1254</v>
      </c>
      <c r="K386" s="651" t="s">
        <v>1654</v>
      </c>
      <c r="L386" s="653">
        <v>247.59877884850783</v>
      </c>
      <c r="M386" s="653">
        <v>1</v>
      </c>
      <c r="N386" s="654">
        <v>247.59877884850783</v>
      </c>
    </row>
    <row r="387" spans="1:14" ht="14.4" customHeight="1" x14ac:dyDescent="0.3">
      <c r="A387" s="649" t="s">
        <v>595</v>
      </c>
      <c r="B387" s="650" t="s">
        <v>596</v>
      </c>
      <c r="C387" s="651" t="s">
        <v>605</v>
      </c>
      <c r="D387" s="652" t="s">
        <v>3380</v>
      </c>
      <c r="E387" s="651" t="s">
        <v>1204</v>
      </c>
      <c r="F387" s="652" t="s">
        <v>3392</v>
      </c>
      <c r="G387" s="651" t="s">
        <v>642</v>
      </c>
      <c r="H387" s="651" t="s">
        <v>1221</v>
      </c>
      <c r="I387" s="651" t="s">
        <v>1222</v>
      </c>
      <c r="J387" s="651" t="s">
        <v>1223</v>
      </c>
      <c r="K387" s="651" t="s">
        <v>1224</v>
      </c>
      <c r="L387" s="653">
        <v>91.999989431894704</v>
      </c>
      <c r="M387" s="653">
        <v>28.199999999999992</v>
      </c>
      <c r="N387" s="654">
        <v>2594.3997019794301</v>
      </c>
    </row>
    <row r="388" spans="1:14" ht="14.4" customHeight="1" x14ac:dyDescent="0.3">
      <c r="A388" s="649" t="s">
        <v>595</v>
      </c>
      <c r="B388" s="650" t="s">
        <v>596</v>
      </c>
      <c r="C388" s="651" t="s">
        <v>605</v>
      </c>
      <c r="D388" s="652" t="s">
        <v>3380</v>
      </c>
      <c r="E388" s="651" t="s">
        <v>1204</v>
      </c>
      <c r="F388" s="652" t="s">
        <v>3392</v>
      </c>
      <c r="G388" s="651" t="s">
        <v>642</v>
      </c>
      <c r="H388" s="651" t="s">
        <v>1655</v>
      </c>
      <c r="I388" s="651" t="s">
        <v>1656</v>
      </c>
      <c r="J388" s="651" t="s">
        <v>1657</v>
      </c>
      <c r="K388" s="651" t="s">
        <v>1658</v>
      </c>
      <c r="L388" s="653">
        <v>2899.2079390162899</v>
      </c>
      <c r="M388" s="653">
        <v>2</v>
      </c>
      <c r="N388" s="654">
        <v>5798.4158780325797</v>
      </c>
    </row>
    <row r="389" spans="1:14" ht="14.4" customHeight="1" x14ac:dyDescent="0.3">
      <c r="A389" s="649" t="s">
        <v>595</v>
      </c>
      <c r="B389" s="650" t="s">
        <v>596</v>
      </c>
      <c r="C389" s="651" t="s">
        <v>605</v>
      </c>
      <c r="D389" s="652" t="s">
        <v>3380</v>
      </c>
      <c r="E389" s="651" t="s">
        <v>1204</v>
      </c>
      <c r="F389" s="652" t="s">
        <v>3392</v>
      </c>
      <c r="G389" s="651" t="s">
        <v>642</v>
      </c>
      <c r="H389" s="651" t="s">
        <v>1659</v>
      </c>
      <c r="I389" s="651" t="s">
        <v>1660</v>
      </c>
      <c r="J389" s="651" t="s">
        <v>1227</v>
      </c>
      <c r="K389" s="651" t="s">
        <v>1661</v>
      </c>
      <c r="L389" s="653">
        <v>113.87</v>
      </c>
      <c r="M389" s="653">
        <v>1</v>
      </c>
      <c r="N389" s="654">
        <v>113.87</v>
      </c>
    </row>
    <row r="390" spans="1:14" ht="14.4" customHeight="1" x14ac:dyDescent="0.3">
      <c r="A390" s="649" t="s">
        <v>595</v>
      </c>
      <c r="B390" s="650" t="s">
        <v>596</v>
      </c>
      <c r="C390" s="651" t="s">
        <v>605</v>
      </c>
      <c r="D390" s="652" t="s">
        <v>3380</v>
      </c>
      <c r="E390" s="651" t="s">
        <v>1204</v>
      </c>
      <c r="F390" s="652" t="s">
        <v>3392</v>
      </c>
      <c r="G390" s="651" t="s">
        <v>642</v>
      </c>
      <c r="H390" s="651" t="s">
        <v>1662</v>
      </c>
      <c r="I390" s="651" t="s">
        <v>1663</v>
      </c>
      <c r="J390" s="651" t="s">
        <v>1664</v>
      </c>
      <c r="K390" s="651" t="s">
        <v>1665</v>
      </c>
      <c r="L390" s="653">
        <v>86.745000000000005</v>
      </c>
      <c r="M390" s="653">
        <v>2</v>
      </c>
      <c r="N390" s="654">
        <v>173.49</v>
      </c>
    </row>
    <row r="391" spans="1:14" ht="14.4" customHeight="1" x14ac:dyDescent="0.3">
      <c r="A391" s="649" t="s">
        <v>595</v>
      </c>
      <c r="B391" s="650" t="s">
        <v>596</v>
      </c>
      <c r="C391" s="651" t="s">
        <v>605</v>
      </c>
      <c r="D391" s="652" t="s">
        <v>3380</v>
      </c>
      <c r="E391" s="651" t="s">
        <v>1204</v>
      </c>
      <c r="F391" s="652" t="s">
        <v>3392</v>
      </c>
      <c r="G391" s="651" t="s">
        <v>642</v>
      </c>
      <c r="H391" s="651" t="s">
        <v>1666</v>
      </c>
      <c r="I391" s="651" t="s">
        <v>1667</v>
      </c>
      <c r="J391" s="651" t="s">
        <v>1668</v>
      </c>
      <c r="K391" s="651" t="s">
        <v>1669</v>
      </c>
      <c r="L391" s="653">
        <v>115.31100000000001</v>
      </c>
      <c r="M391" s="653">
        <v>1</v>
      </c>
      <c r="N391" s="654">
        <v>115.31100000000001</v>
      </c>
    </row>
    <row r="392" spans="1:14" ht="14.4" customHeight="1" x14ac:dyDescent="0.3">
      <c r="A392" s="649" t="s">
        <v>595</v>
      </c>
      <c r="B392" s="650" t="s">
        <v>596</v>
      </c>
      <c r="C392" s="651" t="s">
        <v>605</v>
      </c>
      <c r="D392" s="652" t="s">
        <v>3380</v>
      </c>
      <c r="E392" s="651" t="s">
        <v>1204</v>
      </c>
      <c r="F392" s="652" t="s">
        <v>3392</v>
      </c>
      <c r="G392" s="651" t="s">
        <v>642</v>
      </c>
      <c r="H392" s="651" t="s">
        <v>1225</v>
      </c>
      <c r="I392" s="651" t="s">
        <v>1226</v>
      </c>
      <c r="J392" s="651" t="s">
        <v>1227</v>
      </c>
      <c r="K392" s="651" t="s">
        <v>1228</v>
      </c>
      <c r="L392" s="653">
        <v>106.95</v>
      </c>
      <c r="M392" s="653">
        <v>3</v>
      </c>
      <c r="N392" s="654">
        <v>320.85000000000002</v>
      </c>
    </row>
    <row r="393" spans="1:14" ht="14.4" customHeight="1" x14ac:dyDescent="0.3">
      <c r="A393" s="649" t="s">
        <v>595</v>
      </c>
      <c r="B393" s="650" t="s">
        <v>596</v>
      </c>
      <c r="C393" s="651" t="s">
        <v>605</v>
      </c>
      <c r="D393" s="652" t="s">
        <v>3380</v>
      </c>
      <c r="E393" s="651" t="s">
        <v>1204</v>
      </c>
      <c r="F393" s="652" t="s">
        <v>3392</v>
      </c>
      <c r="G393" s="651" t="s">
        <v>642</v>
      </c>
      <c r="H393" s="651" t="s">
        <v>1229</v>
      </c>
      <c r="I393" s="651" t="s">
        <v>1230</v>
      </c>
      <c r="J393" s="651" t="s">
        <v>1231</v>
      </c>
      <c r="K393" s="651" t="s">
        <v>1232</v>
      </c>
      <c r="L393" s="653">
        <v>94.070604719747038</v>
      </c>
      <c r="M393" s="653">
        <v>14</v>
      </c>
      <c r="N393" s="654">
        <v>1316.9884660764585</v>
      </c>
    </row>
    <row r="394" spans="1:14" ht="14.4" customHeight="1" x14ac:dyDescent="0.3">
      <c r="A394" s="649" t="s">
        <v>595</v>
      </c>
      <c r="B394" s="650" t="s">
        <v>596</v>
      </c>
      <c r="C394" s="651" t="s">
        <v>605</v>
      </c>
      <c r="D394" s="652" t="s">
        <v>3380</v>
      </c>
      <c r="E394" s="651" t="s">
        <v>1204</v>
      </c>
      <c r="F394" s="652" t="s">
        <v>3392</v>
      </c>
      <c r="G394" s="651" t="s">
        <v>642</v>
      </c>
      <c r="H394" s="651" t="s">
        <v>1670</v>
      </c>
      <c r="I394" s="651" t="s">
        <v>1670</v>
      </c>
      <c r="J394" s="651" t="s">
        <v>1671</v>
      </c>
      <c r="K394" s="651" t="s">
        <v>1672</v>
      </c>
      <c r="L394" s="653">
        <v>814.63</v>
      </c>
      <c r="M394" s="653">
        <v>1</v>
      </c>
      <c r="N394" s="654">
        <v>814.63</v>
      </c>
    </row>
    <row r="395" spans="1:14" ht="14.4" customHeight="1" x14ac:dyDescent="0.3">
      <c r="A395" s="649" t="s">
        <v>595</v>
      </c>
      <c r="B395" s="650" t="s">
        <v>596</v>
      </c>
      <c r="C395" s="651" t="s">
        <v>605</v>
      </c>
      <c r="D395" s="652" t="s">
        <v>3380</v>
      </c>
      <c r="E395" s="651" t="s">
        <v>1204</v>
      </c>
      <c r="F395" s="652" t="s">
        <v>3392</v>
      </c>
      <c r="G395" s="651" t="s">
        <v>642</v>
      </c>
      <c r="H395" s="651" t="s">
        <v>1233</v>
      </c>
      <c r="I395" s="651" t="s">
        <v>1234</v>
      </c>
      <c r="J395" s="651" t="s">
        <v>1235</v>
      </c>
      <c r="K395" s="651" t="s">
        <v>1236</v>
      </c>
      <c r="L395" s="653">
        <v>955.0379911980616</v>
      </c>
      <c r="M395" s="653">
        <v>0.7</v>
      </c>
      <c r="N395" s="654">
        <v>668.52659383864307</v>
      </c>
    </row>
    <row r="396" spans="1:14" ht="14.4" customHeight="1" x14ac:dyDescent="0.3">
      <c r="A396" s="649" t="s">
        <v>595</v>
      </c>
      <c r="B396" s="650" t="s">
        <v>596</v>
      </c>
      <c r="C396" s="651" t="s">
        <v>605</v>
      </c>
      <c r="D396" s="652" t="s">
        <v>3380</v>
      </c>
      <c r="E396" s="651" t="s">
        <v>1204</v>
      </c>
      <c r="F396" s="652" t="s">
        <v>3392</v>
      </c>
      <c r="G396" s="651" t="s">
        <v>642</v>
      </c>
      <c r="H396" s="651" t="s">
        <v>1237</v>
      </c>
      <c r="I396" s="651" t="s">
        <v>1238</v>
      </c>
      <c r="J396" s="651" t="s">
        <v>1239</v>
      </c>
      <c r="K396" s="651" t="s">
        <v>1240</v>
      </c>
      <c r="L396" s="653">
        <v>51.89</v>
      </c>
      <c r="M396" s="653">
        <v>1</v>
      </c>
      <c r="N396" s="654">
        <v>51.89</v>
      </c>
    </row>
    <row r="397" spans="1:14" ht="14.4" customHeight="1" x14ac:dyDescent="0.3">
      <c r="A397" s="649" t="s">
        <v>595</v>
      </c>
      <c r="B397" s="650" t="s">
        <v>596</v>
      </c>
      <c r="C397" s="651" t="s">
        <v>605</v>
      </c>
      <c r="D397" s="652" t="s">
        <v>3380</v>
      </c>
      <c r="E397" s="651" t="s">
        <v>1204</v>
      </c>
      <c r="F397" s="652" t="s">
        <v>3392</v>
      </c>
      <c r="G397" s="651" t="s">
        <v>642</v>
      </c>
      <c r="H397" s="651" t="s">
        <v>1241</v>
      </c>
      <c r="I397" s="651" t="s">
        <v>1242</v>
      </c>
      <c r="J397" s="651" t="s">
        <v>1243</v>
      </c>
      <c r="K397" s="651" t="s">
        <v>1244</v>
      </c>
      <c r="L397" s="653">
        <v>246.00978348314175</v>
      </c>
      <c r="M397" s="653">
        <v>3</v>
      </c>
      <c r="N397" s="654">
        <v>738.02935044942524</v>
      </c>
    </row>
    <row r="398" spans="1:14" ht="14.4" customHeight="1" x14ac:dyDescent="0.3">
      <c r="A398" s="649" t="s">
        <v>595</v>
      </c>
      <c r="B398" s="650" t="s">
        <v>596</v>
      </c>
      <c r="C398" s="651" t="s">
        <v>605</v>
      </c>
      <c r="D398" s="652" t="s">
        <v>3380</v>
      </c>
      <c r="E398" s="651" t="s">
        <v>1204</v>
      </c>
      <c r="F398" s="652" t="s">
        <v>3392</v>
      </c>
      <c r="G398" s="651" t="s">
        <v>642</v>
      </c>
      <c r="H398" s="651" t="s">
        <v>1673</v>
      </c>
      <c r="I398" s="651" t="s">
        <v>1674</v>
      </c>
      <c r="J398" s="651" t="s">
        <v>1675</v>
      </c>
      <c r="K398" s="651" t="s">
        <v>1676</v>
      </c>
      <c r="L398" s="653">
        <v>85.76</v>
      </c>
      <c r="M398" s="653">
        <v>2</v>
      </c>
      <c r="N398" s="654">
        <v>171.52</v>
      </c>
    </row>
    <row r="399" spans="1:14" ht="14.4" customHeight="1" x14ac:dyDescent="0.3">
      <c r="A399" s="649" t="s">
        <v>595</v>
      </c>
      <c r="B399" s="650" t="s">
        <v>596</v>
      </c>
      <c r="C399" s="651" t="s">
        <v>605</v>
      </c>
      <c r="D399" s="652" t="s">
        <v>3380</v>
      </c>
      <c r="E399" s="651" t="s">
        <v>1204</v>
      </c>
      <c r="F399" s="652" t="s">
        <v>3392</v>
      </c>
      <c r="G399" s="651" t="s">
        <v>642</v>
      </c>
      <c r="H399" s="651" t="s">
        <v>1677</v>
      </c>
      <c r="I399" s="651" t="s">
        <v>1678</v>
      </c>
      <c r="J399" s="651" t="s">
        <v>1675</v>
      </c>
      <c r="K399" s="651" t="s">
        <v>1679</v>
      </c>
      <c r="L399" s="653">
        <v>262.36</v>
      </c>
      <c r="M399" s="653">
        <v>4</v>
      </c>
      <c r="N399" s="654">
        <v>1049.44</v>
      </c>
    </row>
    <row r="400" spans="1:14" ht="14.4" customHeight="1" x14ac:dyDescent="0.3">
      <c r="A400" s="649" t="s">
        <v>595</v>
      </c>
      <c r="B400" s="650" t="s">
        <v>596</v>
      </c>
      <c r="C400" s="651" t="s">
        <v>605</v>
      </c>
      <c r="D400" s="652" t="s">
        <v>3380</v>
      </c>
      <c r="E400" s="651" t="s">
        <v>1204</v>
      </c>
      <c r="F400" s="652" t="s">
        <v>3392</v>
      </c>
      <c r="G400" s="651" t="s">
        <v>642</v>
      </c>
      <c r="H400" s="651" t="s">
        <v>1249</v>
      </c>
      <c r="I400" s="651" t="s">
        <v>1249</v>
      </c>
      <c r="J400" s="651" t="s">
        <v>1250</v>
      </c>
      <c r="K400" s="651" t="s">
        <v>1251</v>
      </c>
      <c r="L400" s="653">
        <v>45.999906657958583</v>
      </c>
      <c r="M400" s="653">
        <v>38</v>
      </c>
      <c r="N400" s="654">
        <v>1747.9964530024261</v>
      </c>
    </row>
    <row r="401" spans="1:14" ht="14.4" customHeight="1" x14ac:dyDescent="0.3">
      <c r="A401" s="649" t="s">
        <v>595</v>
      </c>
      <c r="B401" s="650" t="s">
        <v>596</v>
      </c>
      <c r="C401" s="651" t="s">
        <v>605</v>
      </c>
      <c r="D401" s="652" t="s">
        <v>3380</v>
      </c>
      <c r="E401" s="651" t="s">
        <v>1204</v>
      </c>
      <c r="F401" s="652" t="s">
        <v>3392</v>
      </c>
      <c r="G401" s="651" t="s">
        <v>642</v>
      </c>
      <c r="H401" s="651" t="s">
        <v>1680</v>
      </c>
      <c r="I401" s="651" t="s">
        <v>1681</v>
      </c>
      <c r="J401" s="651" t="s">
        <v>1682</v>
      </c>
      <c r="K401" s="651" t="s">
        <v>1683</v>
      </c>
      <c r="L401" s="653">
        <v>69.850116383995257</v>
      </c>
      <c r="M401" s="653">
        <v>1</v>
      </c>
      <c r="N401" s="654">
        <v>69.850116383995257</v>
      </c>
    </row>
    <row r="402" spans="1:14" ht="14.4" customHeight="1" x14ac:dyDescent="0.3">
      <c r="A402" s="649" t="s">
        <v>595</v>
      </c>
      <c r="B402" s="650" t="s">
        <v>596</v>
      </c>
      <c r="C402" s="651" t="s">
        <v>605</v>
      </c>
      <c r="D402" s="652" t="s">
        <v>3380</v>
      </c>
      <c r="E402" s="651" t="s">
        <v>1204</v>
      </c>
      <c r="F402" s="652" t="s">
        <v>3392</v>
      </c>
      <c r="G402" s="651" t="s">
        <v>642</v>
      </c>
      <c r="H402" s="651" t="s">
        <v>1252</v>
      </c>
      <c r="I402" s="651" t="s">
        <v>1253</v>
      </c>
      <c r="J402" s="651" t="s">
        <v>1254</v>
      </c>
      <c r="K402" s="651" t="s">
        <v>1255</v>
      </c>
      <c r="L402" s="653">
        <v>139.77649987073147</v>
      </c>
      <c r="M402" s="653">
        <v>6</v>
      </c>
      <c r="N402" s="654">
        <v>838.65899922438882</v>
      </c>
    </row>
    <row r="403" spans="1:14" ht="14.4" customHeight="1" x14ac:dyDescent="0.3">
      <c r="A403" s="649" t="s">
        <v>595</v>
      </c>
      <c r="B403" s="650" t="s">
        <v>596</v>
      </c>
      <c r="C403" s="651" t="s">
        <v>605</v>
      </c>
      <c r="D403" s="652" t="s">
        <v>3380</v>
      </c>
      <c r="E403" s="651" t="s">
        <v>1204</v>
      </c>
      <c r="F403" s="652" t="s">
        <v>3392</v>
      </c>
      <c r="G403" s="651" t="s">
        <v>642</v>
      </c>
      <c r="H403" s="651" t="s">
        <v>1256</v>
      </c>
      <c r="I403" s="651" t="s">
        <v>1257</v>
      </c>
      <c r="J403" s="651" t="s">
        <v>1258</v>
      </c>
      <c r="K403" s="651" t="s">
        <v>1259</v>
      </c>
      <c r="L403" s="653">
        <v>63.84</v>
      </c>
      <c r="M403" s="653">
        <v>3</v>
      </c>
      <c r="N403" s="654">
        <v>191.52</v>
      </c>
    </row>
    <row r="404" spans="1:14" ht="14.4" customHeight="1" x14ac:dyDescent="0.3">
      <c r="A404" s="649" t="s">
        <v>595</v>
      </c>
      <c r="B404" s="650" t="s">
        <v>596</v>
      </c>
      <c r="C404" s="651" t="s">
        <v>605</v>
      </c>
      <c r="D404" s="652" t="s">
        <v>3380</v>
      </c>
      <c r="E404" s="651" t="s">
        <v>1204</v>
      </c>
      <c r="F404" s="652" t="s">
        <v>3392</v>
      </c>
      <c r="G404" s="651" t="s">
        <v>642</v>
      </c>
      <c r="H404" s="651" t="s">
        <v>1684</v>
      </c>
      <c r="I404" s="651" t="s">
        <v>1685</v>
      </c>
      <c r="J404" s="651" t="s">
        <v>1686</v>
      </c>
      <c r="K404" s="651" t="s">
        <v>1687</v>
      </c>
      <c r="L404" s="653">
        <v>31.108118564191763</v>
      </c>
      <c r="M404" s="653">
        <v>11</v>
      </c>
      <c r="N404" s="654">
        <v>342.1893042061094</v>
      </c>
    </row>
    <row r="405" spans="1:14" ht="14.4" customHeight="1" x14ac:dyDescent="0.3">
      <c r="A405" s="649" t="s">
        <v>595</v>
      </c>
      <c r="B405" s="650" t="s">
        <v>596</v>
      </c>
      <c r="C405" s="651" t="s">
        <v>605</v>
      </c>
      <c r="D405" s="652" t="s">
        <v>3380</v>
      </c>
      <c r="E405" s="651" t="s">
        <v>1204</v>
      </c>
      <c r="F405" s="652" t="s">
        <v>3392</v>
      </c>
      <c r="G405" s="651" t="s">
        <v>642</v>
      </c>
      <c r="H405" s="651" t="s">
        <v>1688</v>
      </c>
      <c r="I405" s="651" t="s">
        <v>1689</v>
      </c>
      <c r="J405" s="651" t="s">
        <v>1690</v>
      </c>
      <c r="K405" s="651" t="s">
        <v>1301</v>
      </c>
      <c r="L405" s="653">
        <v>24.617708801218615</v>
      </c>
      <c r="M405" s="653">
        <v>13</v>
      </c>
      <c r="N405" s="654">
        <v>320.03021441584201</v>
      </c>
    </row>
    <row r="406" spans="1:14" ht="14.4" customHeight="1" x14ac:dyDescent="0.3">
      <c r="A406" s="649" t="s">
        <v>595</v>
      </c>
      <c r="B406" s="650" t="s">
        <v>596</v>
      </c>
      <c r="C406" s="651" t="s">
        <v>605</v>
      </c>
      <c r="D406" s="652" t="s">
        <v>3380</v>
      </c>
      <c r="E406" s="651" t="s">
        <v>1204</v>
      </c>
      <c r="F406" s="652" t="s">
        <v>3392</v>
      </c>
      <c r="G406" s="651" t="s">
        <v>642</v>
      </c>
      <c r="H406" s="651" t="s">
        <v>1264</v>
      </c>
      <c r="I406" s="651" t="s">
        <v>1265</v>
      </c>
      <c r="J406" s="651" t="s">
        <v>1266</v>
      </c>
      <c r="K406" s="651" t="s">
        <v>1267</v>
      </c>
      <c r="L406" s="653">
        <v>51.469999999999985</v>
      </c>
      <c r="M406" s="653">
        <v>2</v>
      </c>
      <c r="N406" s="654">
        <v>102.93999999999997</v>
      </c>
    </row>
    <row r="407" spans="1:14" ht="14.4" customHeight="1" x14ac:dyDescent="0.3">
      <c r="A407" s="649" t="s">
        <v>595</v>
      </c>
      <c r="B407" s="650" t="s">
        <v>596</v>
      </c>
      <c r="C407" s="651" t="s">
        <v>605</v>
      </c>
      <c r="D407" s="652" t="s">
        <v>3380</v>
      </c>
      <c r="E407" s="651" t="s">
        <v>1204</v>
      </c>
      <c r="F407" s="652" t="s">
        <v>3392</v>
      </c>
      <c r="G407" s="651" t="s">
        <v>642</v>
      </c>
      <c r="H407" s="651" t="s">
        <v>1691</v>
      </c>
      <c r="I407" s="651" t="s">
        <v>1691</v>
      </c>
      <c r="J407" s="651" t="s">
        <v>1692</v>
      </c>
      <c r="K407" s="651" t="s">
        <v>1693</v>
      </c>
      <c r="L407" s="653">
        <v>1907.61</v>
      </c>
      <c r="M407" s="653">
        <v>1</v>
      </c>
      <c r="N407" s="654">
        <v>1907.61</v>
      </c>
    </row>
    <row r="408" spans="1:14" ht="14.4" customHeight="1" x14ac:dyDescent="0.3">
      <c r="A408" s="649" t="s">
        <v>595</v>
      </c>
      <c r="B408" s="650" t="s">
        <v>596</v>
      </c>
      <c r="C408" s="651" t="s">
        <v>605</v>
      </c>
      <c r="D408" s="652" t="s">
        <v>3380</v>
      </c>
      <c r="E408" s="651" t="s">
        <v>1204</v>
      </c>
      <c r="F408" s="652" t="s">
        <v>3392</v>
      </c>
      <c r="G408" s="651" t="s">
        <v>642</v>
      </c>
      <c r="H408" s="651" t="s">
        <v>1275</v>
      </c>
      <c r="I408" s="651" t="s">
        <v>1276</v>
      </c>
      <c r="J408" s="651" t="s">
        <v>1277</v>
      </c>
      <c r="K408" s="651" t="s">
        <v>1278</v>
      </c>
      <c r="L408" s="653">
        <v>45.73421639257171</v>
      </c>
      <c r="M408" s="653">
        <v>19</v>
      </c>
      <c r="N408" s="654">
        <v>868.95011145886247</v>
      </c>
    </row>
    <row r="409" spans="1:14" ht="14.4" customHeight="1" x14ac:dyDescent="0.3">
      <c r="A409" s="649" t="s">
        <v>595</v>
      </c>
      <c r="B409" s="650" t="s">
        <v>596</v>
      </c>
      <c r="C409" s="651" t="s">
        <v>605</v>
      </c>
      <c r="D409" s="652" t="s">
        <v>3380</v>
      </c>
      <c r="E409" s="651" t="s">
        <v>1204</v>
      </c>
      <c r="F409" s="652" t="s">
        <v>3392</v>
      </c>
      <c r="G409" s="651" t="s">
        <v>642</v>
      </c>
      <c r="H409" s="651" t="s">
        <v>1694</v>
      </c>
      <c r="I409" s="651" t="s">
        <v>1695</v>
      </c>
      <c r="J409" s="651" t="s">
        <v>1696</v>
      </c>
      <c r="K409" s="651" t="s">
        <v>1697</v>
      </c>
      <c r="L409" s="653">
        <v>46.48</v>
      </c>
      <c r="M409" s="653">
        <v>1</v>
      </c>
      <c r="N409" s="654">
        <v>46.48</v>
      </c>
    </row>
    <row r="410" spans="1:14" ht="14.4" customHeight="1" x14ac:dyDescent="0.3">
      <c r="A410" s="649" t="s">
        <v>595</v>
      </c>
      <c r="B410" s="650" t="s">
        <v>596</v>
      </c>
      <c r="C410" s="651" t="s">
        <v>605</v>
      </c>
      <c r="D410" s="652" t="s">
        <v>3380</v>
      </c>
      <c r="E410" s="651" t="s">
        <v>1204</v>
      </c>
      <c r="F410" s="652" t="s">
        <v>3392</v>
      </c>
      <c r="G410" s="651" t="s">
        <v>642</v>
      </c>
      <c r="H410" s="651" t="s">
        <v>1698</v>
      </c>
      <c r="I410" s="651" t="s">
        <v>1699</v>
      </c>
      <c r="J410" s="651" t="s">
        <v>1700</v>
      </c>
      <c r="K410" s="651" t="s">
        <v>1701</v>
      </c>
      <c r="L410" s="653">
        <v>13.349909925932803</v>
      </c>
      <c r="M410" s="653">
        <v>5</v>
      </c>
      <c r="N410" s="654">
        <v>66.749549629664017</v>
      </c>
    </row>
    <row r="411" spans="1:14" ht="14.4" customHeight="1" x14ac:dyDescent="0.3">
      <c r="A411" s="649" t="s">
        <v>595</v>
      </c>
      <c r="B411" s="650" t="s">
        <v>596</v>
      </c>
      <c r="C411" s="651" t="s">
        <v>605</v>
      </c>
      <c r="D411" s="652" t="s">
        <v>3380</v>
      </c>
      <c r="E411" s="651" t="s">
        <v>1204</v>
      </c>
      <c r="F411" s="652" t="s">
        <v>3392</v>
      </c>
      <c r="G411" s="651" t="s">
        <v>642</v>
      </c>
      <c r="H411" s="651" t="s">
        <v>1702</v>
      </c>
      <c r="I411" s="651" t="s">
        <v>1702</v>
      </c>
      <c r="J411" s="651" t="s">
        <v>1643</v>
      </c>
      <c r="K411" s="651" t="s">
        <v>1644</v>
      </c>
      <c r="L411" s="653">
        <v>35.26</v>
      </c>
      <c r="M411" s="653">
        <v>10</v>
      </c>
      <c r="N411" s="654">
        <v>352.59999999999997</v>
      </c>
    </row>
    <row r="412" spans="1:14" ht="14.4" customHeight="1" x14ac:dyDescent="0.3">
      <c r="A412" s="649" t="s">
        <v>595</v>
      </c>
      <c r="B412" s="650" t="s">
        <v>596</v>
      </c>
      <c r="C412" s="651" t="s">
        <v>605</v>
      </c>
      <c r="D412" s="652" t="s">
        <v>3380</v>
      </c>
      <c r="E412" s="651" t="s">
        <v>1204</v>
      </c>
      <c r="F412" s="652" t="s">
        <v>3392</v>
      </c>
      <c r="G412" s="651" t="s">
        <v>1072</v>
      </c>
      <c r="H412" s="651" t="s">
        <v>1703</v>
      </c>
      <c r="I412" s="651" t="s">
        <v>1704</v>
      </c>
      <c r="J412" s="651" t="s">
        <v>1705</v>
      </c>
      <c r="K412" s="651" t="s">
        <v>1706</v>
      </c>
      <c r="L412" s="653">
        <v>45.85</v>
      </c>
      <c r="M412" s="653">
        <v>6</v>
      </c>
      <c r="N412" s="654">
        <v>275.10000000000002</v>
      </c>
    </row>
    <row r="413" spans="1:14" ht="14.4" customHeight="1" x14ac:dyDescent="0.3">
      <c r="A413" s="649" t="s">
        <v>595</v>
      </c>
      <c r="B413" s="650" t="s">
        <v>596</v>
      </c>
      <c r="C413" s="651" t="s">
        <v>605</v>
      </c>
      <c r="D413" s="652" t="s">
        <v>3380</v>
      </c>
      <c r="E413" s="651" t="s">
        <v>1204</v>
      </c>
      <c r="F413" s="652" t="s">
        <v>3392</v>
      </c>
      <c r="G413" s="651" t="s">
        <v>1072</v>
      </c>
      <c r="H413" s="651" t="s">
        <v>1707</v>
      </c>
      <c r="I413" s="651" t="s">
        <v>1708</v>
      </c>
      <c r="J413" s="651" t="s">
        <v>1709</v>
      </c>
      <c r="K413" s="651" t="s">
        <v>1710</v>
      </c>
      <c r="L413" s="653">
        <v>138.08931894664963</v>
      </c>
      <c r="M413" s="653">
        <v>1</v>
      </c>
      <c r="N413" s="654">
        <v>138.08931894664963</v>
      </c>
    </row>
    <row r="414" spans="1:14" ht="14.4" customHeight="1" x14ac:dyDescent="0.3">
      <c r="A414" s="649" t="s">
        <v>595</v>
      </c>
      <c r="B414" s="650" t="s">
        <v>596</v>
      </c>
      <c r="C414" s="651" t="s">
        <v>605</v>
      </c>
      <c r="D414" s="652" t="s">
        <v>3380</v>
      </c>
      <c r="E414" s="651" t="s">
        <v>1204</v>
      </c>
      <c r="F414" s="652" t="s">
        <v>3392</v>
      </c>
      <c r="G414" s="651" t="s">
        <v>1072</v>
      </c>
      <c r="H414" s="651" t="s">
        <v>1711</v>
      </c>
      <c r="I414" s="651" t="s">
        <v>1712</v>
      </c>
      <c r="J414" s="651" t="s">
        <v>1713</v>
      </c>
      <c r="K414" s="651" t="s">
        <v>1714</v>
      </c>
      <c r="L414" s="653">
        <v>153.59</v>
      </c>
      <c r="M414" s="653">
        <v>1</v>
      </c>
      <c r="N414" s="654">
        <v>153.59</v>
      </c>
    </row>
    <row r="415" spans="1:14" ht="14.4" customHeight="1" x14ac:dyDescent="0.3">
      <c r="A415" s="649" t="s">
        <v>595</v>
      </c>
      <c r="B415" s="650" t="s">
        <v>596</v>
      </c>
      <c r="C415" s="651" t="s">
        <v>605</v>
      </c>
      <c r="D415" s="652" t="s">
        <v>3380</v>
      </c>
      <c r="E415" s="651" t="s">
        <v>1204</v>
      </c>
      <c r="F415" s="652" t="s">
        <v>3392</v>
      </c>
      <c r="G415" s="651" t="s">
        <v>1072</v>
      </c>
      <c r="H415" s="651" t="s">
        <v>1283</v>
      </c>
      <c r="I415" s="651" t="s">
        <v>1284</v>
      </c>
      <c r="J415" s="651" t="s">
        <v>1285</v>
      </c>
      <c r="K415" s="651" t="s">
        <v>1286</v>
      </c>
      <c r="L415" s="653">
        <v>261.05</v>
      </c>
      <c r="M415" s="653">
        <v>10</v>
      </c>
      <c r="N415" s="654">
        <v>2610.5</v>
      </c>
    </row>
    <row r="416" spans="1:14" ht="14.4" customHeight="1" x14ac:dyDescent="0.3">
      <c r="A416" s="649" t="s">
        <v>595</v>
      </c>
      <c r="B416" s="650" t="s">
        <v>596</v>
      </c>
      <c r="C416" s="651" t="s">
        <v>605</v>
      </c>
      <c r="D416" s="652" t="s">
        <v>3380</v>
      </c>
      <c r="E416" s="651" t="s">
        <v>1204</v>
      </c>
      <c r="F416" s="652" t="s">
        <v>3392</v>
      </c>
      <c r="G416" s="651" t="s">
        <v>1072</v>
      </c>
      <c r="H416" s="651" t="s">
        <v>1715</v>
      </c>
      <c r="I416" s="651" t="s">
        <v>1716</v>
      </c>
      <c r="J416" s="651" t="s">
        <v>1717</v>
      </c>
      <c r="K416" s="651" t="s">
        <v>1658</v>
      </c>
      <c r="L416" s="653">
        <v>206.99947005758406</v>
      </c>
      <c r="M416" s="653">
        <v>4</v>
      </c>
      <c r="N416" s="654">
        <v>827.99788023033625</v>
      </c>
    </row>
    <row r="417" spans="1:14" ht="14.4" customHeight="1" x14ac:dyDescent="0.3">
      <c r="A417" s="649" t="s">
        <v>595</v>
      </c>
      <c r="B417" s="650" t="s">
        <v>596</v>
      </c>
      <c r="C417" s="651" t="s">
        <v>605</v>
      </c>
      <c r="D417" s="652" t="s">
        <v>3380</v>
      </c>
      <c r="E417" s="651" t="s">
        <v>1204</v>
      </c>
      <c r="F417" s="652" t="s">
        <v>3392</v>
      </c>
      <c r="G417" s="651" t="s">
        <v>1072</v>
      </c>
      <c r="H417" s="651" t="s">
        <v>1287</v>
      </c>
      <c r="I417" s="651" t="s">
        <v>1288</v>
      </c>
      <c r="J417" s="651" t="s">
        <v>1289</v>
      </c>
      <c r="K417" s="651" t="s">
        <v>1290</v>
      </c>
      <c r="L417" s="653">
        <v>75.220023571853417</v>
      </c>
      <c r="M417" s="653">
        <v>15</v>
      </c>
      <c r="N417" s="654">
        <v>1128.3003535778012</v>
      </c>
    </row>
    <row r="418" spans="1:14" ht="14.4" customHeight="1" x14ac:dyDescent="0.3">
      <c r="A418" s="649" t="s">
        <v>595</v>
      </c>
      <c r="B418" s="650" t="s">
        <v>596</v>
      </c>
      <c r="C418" s="651" t="s">
        <v>605</v>
      </c>
      <c r="D418" s="652" t="s">
        <v>3380</v>
      </c>
      <c r="E418" s="651" t="s">
        <v>1204</v>
      </c>
      <c r="F418" s="652" t="s">
        <v>3392</v>
      </c>
      <c r="G418" s="651" t="s">
        <v>1072</v>
      </c>
      <c r="H418" s="651" t="s">
        <v>1718</v>
      </c>
      <c r="I418" s="651" t="s">
        <v>1719</v>
      </c>
      <c r="J418" s="651" t="s">
        <v>1720</v>
      </c>
      <c r="K418" s="651" t="s">
        <v>1640</v>
      </c>
      <c r="L418" s="653">
        <v>83.570000000000007</v>
      </c>
      <c r="M418" s="653">
        <v>3</v>
      </c>
      <c r="N418" s="654">
        <v>250.71000000000004</v>
      </c>
    </row>
    <row r="419" spans="1:14" ht="14.4" customHeight="1" x14ac:dyDescent="0.3">
      <c r="A419" s="649" t="s">
        <v>595</v>
      </c>
      <c r="B419" s="650" t="s">
        <v>596</v>
      </c>
      <c r="C419" s="651" t="s">
        <v>605</v>
      </c>
      <c r="D419" s="652" t="s">
        <v>3380</v>
      </c>
      <c r="E419" s="651" t="s">
        <v>1204</v>
      </c>
      <c r="F419" s="652" t="s">
        <v>3392</v>
      </c>
      <c r="G419" s="651" t="s">
        <v>1072</v>
      </c>
      <c r="H419" s="651" t="s">
        <v>1291</v>
      </c>
      <c r="I419" s="651" t="s">
        <v>1292</v>
      </c>
      <c r="J419" s="651" t="s">
        <v>1289</v>
      </c>
      <c r="K419" s="651" t="s">
        <v>1293</v>
      </c>
      <c r="L419" s="653">
        <v>46.20520447800984</v>
      </c>
      <c r="M419" s="653">
        <v>34</v>
      </c>
      <c r="N419" s="654">
        <v>1570.9769522523345</v>
      </c>
    </row>
    <row r="420" spans="1:14" ht="14.4" customHeight="1" x14ac:dyDescent="0.3">
      <c r="A420" s="649" t="s">
        <v>595</v>
      </c>
      <c r="B420" s="650" t="s">
        <v>596</v>
      </c>
      <c r="C420" s="651" t="s">
        <v>605</v>
      </c>
      <c r="D420" s="652" t="s">
        <v>3380</v>
      </c>
      <c r="E420" s="651" t="s">
        <v>1204</v>
      </c>
      <c r="F420" s="652" t="s">
        <v>3392</v>
      </c>
      <c r="G420" s="651" t="s">
        <v>1072</v>
      </c>
      <c r="H420" s="651" t="s">
        <v>1294</v>
      </c>
      <c r="I420" s="651" t="s">
        <v>1295</v>
      </c>
      <c r="J420" s="651" t="s">
        <v>1296</v>
      </c>
      <c r="K420" s="651" t="s">
        <v>1297</v>
      </c>
      <c r="L420" s="653">
        <v>106.81964798255433</v>
      </c>
      <c r="M420" s="653">
        <v>4</v>
      </c>
      <c r="N420" s="654">
        <v>427.27859193021732</v>
      </c>
    </row>
    <row r="421" spans="1:14" ht="14.4" customHeight="1" x14ac:dyDescent="0.3">
      <c r="A421" s="649" t="s">
        <v>595</v>
      </c>
      <c r="B421" s="650" t="s">
        <v>596</v>
      </c>
      <c r="C421" s="651" t="s">
        <v>605</v>
      </c>
      <c r="D421" s="652" t="s">
        <v>3380</v>
      </c>
      <c r="E421" s="651" t="s">
        <v>1204</v>
      </c>
      <c r="F421" s="652" t="s">
        <v>3392</v>
      </c>
      <c r="G421" s="651" t="s">
        <v>1072</v>
      </c>
      <c r="H421" s="651" t="s">
        <v>1302</v>
      </c>
      <c r="I421" s="651" t="s">
        <v>1303</v>
      </c>
      <c r="J421" s="651" t="s">
        <v>1304</v>
      </c>
      <c r="K421" s="651" t="s">
        <v>1301</v>
      </c>
      <c r="L421" s="653">
        <v>173.62000000000003</v>
      </c>
      <c r="M421" s="653">
        <v>1</v>
      </c>
      <c r="N421" s="654">
        <v>173.62000000000003</v>
      </c>
    </row>
    <row r="422" spans="1:14" ht="14.4" customHeight="1" x14ac:dyDescent="0.3">
      <c r="A422" s="649" t="s">
        <v>595</v>
      </c>
      <c r="B422" s="650" t="s">
        <v>596</v>
      </c>
      <c r="C422" s="651" t="s">
        <v>605</v>
      </c>
      <c r="D422" s="652" t="s">
        <v>3380</v>
      </c>
      <c r="E422" s="651" t="s">
        <v>1204</v>
      </c>
      <c r="F422" s="652" t="s">
        <v>3392</v>
      </c>
      <c r="G422" s="651" t="s">
        <v>1072</v>
      </c>
      <c r="H422" s="651" t="s">
        <v>1305</v>
      </c>
      <c r="I422" s="651" t="s">
        <v>1306</v>
      </c>
      <c r="J422" s="651" t="s">
        <v>1304</v>
      </c>
      <c r="K422" s="651" t="s">
        <v>1307</v>
      </c>
      <c r="L422" s="653">
        <v>242.12</v>
      </c>
      <c r="M422" s="653">
        <v>1</v>
      </c>
      <c r="N422" s="654">
        <v>242.12</v>
      </c>
    </row>
    <row r="423" spans="1:14" ht="14.4" customHeight="1" x14ac:dyDescent="0.3">
      <c r="A423" s="649" t="s">
        <v>595</v>
      </c>
      <c r="B423" s="650" t="s">
        <v>596</v>
      </c>
      <c r="C423" s="651" t="s">
        <v>605</v>
      </c>
      <c r="D423" s="652" t="s">
        <v>3380</v>
      </c>
      <c r="E423" s="651" t="s">
        <v>1204</v>
      </c>
      <c r="F423" s="652" t="s">
        <v>3392</v>
      </c>
      <c r="G423" s="651" t="s">
        <v>1072</v>
      </c>
      <c r="H423" s="651" t="s">
        <v>1721</v>
      </c>
      <c r="I423" s="651" t="s">
        <v>1722</v>
      </c>
      <c r="J423" s="651" t="s">
        <v>1296</v>
      </c>
      <c r="K423" s="651" t="s">
        <v>1723</v>
      </c>
      <c r="L423" s="653">
        <v>77.900000000000006</v>
      </c>
      <c r="M423" s="653">
        <v>2</v>
      </c>
      <c r="N423" s="654">
        <v>155.80000000000001</v>
      </c>
    </row>
    <row r="424" spans="1:14" ht="14.4" customHeight="1" x14ac:dyDescent="0.3">
      <c r="A424" s="649" t="s">
        <v>595</v>
      </c>
      <c r="B424" s="650" t="s">
        <v>596</v>
      </c>
      <c r="C424" s="651" t="s">
        <v>605</v>
      </c>
      <c r="D424" s="652" t="s">
        <v>3380</v>
      </c>
      <c r="E424" s="651" t="s">
        <v>1308</v>
      </c>
      <c r="F424" s="652" t="s">
        <v>3393</v>
      </c>
      <c r="G424" s="651" t="s">
        <v>642</v>
      </c>
      <c r="H424" s="651" t="s">
        <v>1309</v>
      </c>
      <c r="I424" s="651" t="s">
        <v>1310</v>
      </c>
      <c r="J424" s="651" t="s">
        <v>1311</v>
      </c>
      <c r="K424" s="651" t="s">
        <v>1312</v>
      </c>
      <c r="L424" s="653">
        <v>91.68329051890187</v>
      </c>
      <c r="M424" s="653">
        <v>6</v>
      </c>
      <c r="N424" s="654">
        <v>550.09974311341125</v>
      </c>
    </row>
    <row r="425" spans="1:14" ht="14.4" customHeight="1" x14ac:dyDescent="0.3">
      <c r="A425" s="649" t="s">
        <v>595</v>
      </c>
      <c r="B425" s="650" t="s">
        <v>596</v>
      </c>
      <c r="C425" s="651" t="s">
        <v>605</v>
      </c>
      <c r="D425" s="652" t="s">
        <v>3380</v>
      </c>
      <c r="E425" s="651" t="s">
        <v>1308</v>
      </c>
      <c r="F425" s="652" t="s">
        <v>3393</v>
      </c>
      <c r="G425" s="651" t="s">
        <v>1072</v>
      </c>
      <c r="H425" s="651" t="s">
        <v>1724</v>
      </c>
      <c r="I425" s="651" t="s">
        <v>1725</v>
      </c>
      <c r="J425" s="651" t="s">
        <v>1315</v>
      </c>
      <c r="K425" s="651" t="s">
        <v>1726</v>
      </c>
      <c r="L425" s="653">
        <v>458.66970557735362</v>
      </c>
      <c r="M425" s="653">
        <v>1</v>
      </c>
      <c r="N425" s="654">
        <v>458.66970557735362</v>
      </c>
    </row>
    <row r="426" spans="1:14" ht="14.4" customHeight="1" x14ac:dyDescent="0.3">
      <c r="A426" s="649" t="s">
        <v>595</v>
      </c>
      <c r="B426" s="650" t="s">
        <v>596</v>
      </c>
      <c r="C426" s="651" t="s">
        <v>608</v>
      </c>
      <c r="D426" s="652" t="s">
        <v>3381</v>
      </c>
      <c r="E426" s="651" t="s">
        <v>638</v>
      </c>
      <c r="F426" s="652" t="s">
        <v>3390</v>
      </c>
      <c r="G426" s="651"/>
      <c r="H426" s="651" t="s">
        <v>639</v>
      </c>
      <c r="I426" s="651" t="s">
        <v>640</v>
      </c>
      <c r="J426" s="651" t="s">
        <v>641</v>
      </c>
      <c r="K426" s="651"/>
      <c r="L426" s="653">
        <v>75.913333333333341</v>
      </c>
      <c r="M426" s="653">
        <v>18</v>
      </c>
      <c r="N426" s="654">
        <v>1366.44</v>
      </c>
    </row>
    <row r="427" spans="1:14" ht="14.4" customHeight="1" x14ac:dyDescent="0.3">
      <c r="A427" s="649" t="s">
        <v>595</v>
      </c>
      <c r="B427" s="650" t="s">
        <v>596</v>
      </c>
      <c r="C427" s="651" t="s">
        <v>608</v>
      </c>
      <c r="D427" s="652" t="s">
        <v>3381</v>
      </c>
      <c r="E427" s="651" t="s">
        <v>638</v>
      </c>
      <c r="F427" s="652" t="s">
        <v>3390</v>
      </c>
      <c r="G427" s="651" t="s">
        <v>642</v>
      </c>
      <c r="H427" s="651" t="s">
        <v>643</v>
      </c>
      <c r="I427" s="651" t="s">
        <v>643</v>
      </c>
      <c r="J427" s="651" t="s">
        <v>644</v>
      </c>
      <c r="K427" s="651" t="s">
        <v>645</v>
      </c>
      <c r="L427" s="653">
        <v>179.39988823843001</v>
      </c>
      <c r="M427" s="653">
        <v>141</v>
      </c>
      <c r="N427" s="654">
        <v>25295.384241618631</v>
      </c>
    </row>
    <row r="428" spans="1:14" ht="14.4" customHeight="1" x14ac:dyDescent="0.3">
      <c r="A428" s="649" t="s">
        <v>595</v>
      </c>
      <c r="B428" s="650" t="s">
        <v>596</v>
      </c>
      <c r="C428" s="651" t="s">
        <v>608</v>
      </c>
      <c r="D428" s="652" t="s">
        <v>3381</v>
      </c>
      <c r="E428" s="651" t="s">
        <v>638</v>
      </c>
      <c r="F428" s="652" t="s">
        <v>3390</v>
      </c>
      <c r="G428" s="651" t="s">
        <v>642</v>
      </c>
      <c r="H428" s="651" t="s">
        <v>1322</v>
      </c>
      <c r="I428" s="651" t="s">
        <v>1322</v>
      </c>
      <c r="J428" s="651" t="s">
        <v>1323</v>
      </c>
      <c r="K428" s="651" t="s">
        <v>1324</v>
      </c>
      <c r="L428" s="653">
        <v>232.3</v>
      </c>
      <c r="M428" s="653">
        <v>1</v>
      </c>
      <c r="N428" s="654">
        <v>232.3</v>
      </c>
    </row>
    <row r="429" spans="1:14" ht="14.4" customHeight="1" x14ac:dyDescent="0.3">
      <c r="A429" s="649" t="s">
        <v>595</v>
      </c>
      <c r="B429" s="650" t="s">
        <v>596</v>
      </c>
      <c r="C429" s="651" t="s">
        <v>608</v>
      </c>
      <c r="D429" s="652" t="s">
        <v>3381</v>
      </c>
      <c r="E429" s="651" t="s">
        <v>638</v>
      </c>
      <c r="F429" s="652" t="s">
        <v>3390</v>
      </c>
      <c r="G429" s="651" t="s">
        <v>642</v>
      </c>
      <c r="H429" s="651" t="s">
        <v>649</v>
      </c>
      <c r="I429" s="651" t="s">
        <v>649</v>
      </c>
      <c r="J429" s="651" t="s">
        <v>644</v>
      </c>
      <c r="K429" s="651" t="s">
        <v>650</v>
      </c>
      <c r="L429" s="653">
        <v>97.179958953308187</v>
      </c>
      <c r="M429" s="653">
        <v>48</v>
      </c>
      <c r="N429" s="654">
        <v>4664.638029758793</v>
      </c>
    </row>
    <row r="430" spans="1:14" ht="14.4" customHeight="1" x14ac:dyDescent="0.3">
      <c r="A430" s="649" t="s">
        <v>595</v>
      </c>
      <c r="B430" s="650" t="s">
        <v>596</v>
      </c>
      <c r="C430" s="651" t="s">
        <v>608</v>
      </c>
      <c r="D430" s="652" t="s">
        <v>3381</v>
      </c>
      <c r="E430" s="651" t="s">
        <v>638</v>
      </c>
      <c r="F430" s="652" t="s">
        <v>3390</v>
      </c>
      <c r="G430" s="651" t="s">
        <v>642</v>
      </c>
      <c r="H430" s="651" t="s">
        <v>651</v>
      </c>
      <c r="I430" s="651" t="s">
        <v>651</v>
      </c>
      <c r="J430" s="651" t="s">
        <v>644</v>
      </c>
      <c r="K430" s="651" t="s">
        <v>652</v>
      </c>
      <c r="L430" s="653">
        <v>97.752181856393307</v>
      </c>
      <c r="M430" s="653">
        <v>6</v>
      </c>
      <c r="N430" s="654">
        <v>586.51309113835987</v>
      </c>
    </row>
    <row r="431" spans="1:14" ht="14.4" customHeight="1" x14ac:dyDescent="0.3">
      <c r="A431" s="649" t="s">
        <v>595</v>
      </c>
      <c r="B431" s="650" t="s">
        <v>596</v>
      </c>
      <c r="C431" s="651" t="s">
        <v>608</v>
      </c>
      <c r="D431" s="652" t="s">
        <v>3381</v>
      </c>
      <c r="E431" s="651" t="s">
        <v>638</v>
      </c>
      <c r="F431" s="652" t="s">
        <v>3390</v>
      </c>
      <c r="G431" s="651" t="s">
        <v>642</v>
      </c>
      <c r="H431" s="651" t="s">
        <v>653</v>
      </c>
      <c r="I431" s="651" t="s">
        <v>654</v>
      </c>
      <c r="J431" s="651" t="s">
        <v>655</v>
      </c>
      <c r="K431" s="651" t="s">
        <v>656</v>
      </c>
      <c r="L431" s="653">
        <v>53.64992851793361</v>
      </c>
      <c r="M431" s="653">
        <v>6</v>
      </c>
      <c r="N431" s="654">
        <v>321.89957110760167</v>
      </c>
    </row>
    <row r="432" spans="1:14" ht="14.4" customHeight="1" x14ac:dyDescent="0.3">
      <c r="A432" s="649" t="s">
        <v>595</v>
      </c>
      <c r="B432" s="650" t="s">
        <v>596</v>
      </c>
      <c r="C432" s="651" t="s">
        <v>608</v>
      </c>
      <c r="D432" s="652" t="s">
        <v>3381</v>
      </c>
      <c r="E432" s="651" t="s">
        <v>638</v>
      </c>
      <c r="F432" s="652" t="s">
        <v>3390</v>
      </c>
      <c r="G432" s="651" t="s">
        <v>642</v>
      </c>
      <c r="H432" s="651" t="s">
        <v>1727</v>
      </c>
      <c r="I432" s="651" t="s">
        <v>1727</v>
      </c>
      <c r="J432" s="651" t="s">
        <v>1406</v>
      </c>
      <c r="K432" s="651" t="s">
        <v>1728</v>
      </c>
      <c r="L432" s="653">
        <v>70.202478974232065</v>
      </c>
      <c r="M432" s="653">
        <v>4</v>
      </c>
      <c r="N432" s="654">
        <v>280.80991589692826</v>
      </c>
    </row>
    <row r="433" spans="1:14" ht="14.4" customHeight="1" x14ac:dyDescent="0.3">
      <c r="A433" s="649" t="s">
        <v>595</v>
      </c>
      <c r="B433" s="650" t="s">
        <v>596</v>
      </c>
      <c r="C433" s="651" t="s">
        <v>608</v>
      </c>
      <c r="D433" s="652" t="s">
        <v>3381</v>
      </c>
      <c r="E433" s="651" t="s">
        <v>638</v>
      </c>
      <c r="F433" s="652" t="s">
        <v>3390</v>
      </c>
      <c r="G433" s="651" t="s">
        <v>642</v>
      </c>
      <c r="H433" s="651" t="s">
        <v>657</v>
      </c>
      <c r="I433" s="651" t="s">
        <v>658</v>
      </c>
      <c r="J433" s="651" t="s">
        <v>659</v>
      </c>
      <c r="K433" s="651" t="s">
        <v>660</v>
      </c>
      <c r="L433" s="653">
        <v>85.639933364552988</v>
      </c>
      <c r="M433" s="653">
        <v>6</v>
      </c>
      <c r="N433" s="654">
        <v>513.83960018731796</v>
      </c>
    </row>
    <row r="434" spans="1:14" ht="14.4" customHeight="1" x14ac:dyDescent="0.3">
      <c r="A434" s="649" t="s">
        <v>595</v>
      </c>
      <c r="B434" s="650" t="s">
        <v>596</v>
      </c>
      <c r="C434" s="651" t="s">
        <v>608</v>
      </c>
      <c r="D434" s="652" t="s">
        <v>3381</v>
      </c>
      <c r="E434" s="651" t="s">
        <v>638</v>
      </c>
      <c r="F434" s="652" t="s">
        <v>3390</v>
      </c>
      <c r="G434" s="651" t="s">
        <v>642</v>
      </c>
      <c r="H434" s="651" t="s">
        <v>661</v>
      </c>
      <c r="I434" s="651" t="s">
        <v>662</v>
      </c>
      <c r="J434" s="651" t="s">
        <v>663</v>
      </c>
      <c r="K434" s="651" t="s">
        <v>664</v>
      </c>
      <c r="L434" s="653">
        <v>99.505549339088333</v>
      </c>
      <c r="M434" s="653">
        <v>25</v>
      </c>
      <c r="N434" s="654">
        <v>2487.6387334772085</v>
      </c>
    </row>
    <row r="435" spans="1:14" ht="14.4" customHeight="1" x14ac:dyDescent="0.3">
      <c r="A435" s="649" t="s">
        <v>595</v>
      </c>
      <c r="B435" s="650" t="s">
        <v>596</v>
      </c>
      <c r="C435" s="651" t="s">
        <v>608</v>
      </c>
      <c r="D435" s="652" t="s">
        <v>3381</v>
      </c>
      <c r="E435" s="651" t="s">
        <v>638</v>
      </c>
      <c r="F435" s="652" t="s">
        <v>3390</v>
      </c>
      <c r="G435" s="651" t="s">
        <v>642</v>
      </c>
      <c r="H435" s="651" t="s">
        <v>665</v>
      </c>
      <c r="I435" s="651" t="s">
        <v>666</v>
      </c>
      <c r="J435" s="651" t="s">
        <v>667</v>
      </c>
      <c r="K435" s="651" t="s">
        <v>668</v>
      </c>
      <c r="L435" s="653">
        <v>68.78</v>
      </c>
      <c r="M435" s="653">
        <v>3</v>
      </c>
      <c r="N435" s="654">
        <v>206.34</v>
      </c>
    </row>
    <row r="436" spans="1:14" ht="14.4" customHeight="1" x14ac:dyDescent="0.3">
      <c r="A436" s="649" t="s">
        <v>595</v>
      </c>
      <c r="B436" s="650" t="s">
        <v>596</v>
      </c>
      <c r="C436" s="651" t="s">
        <v>608</v>
      </c>
      <c r="D436" s="652" t="s">
        <v>3381</v>
      </c>
      <c r="E436" s="651" t="s">
        <v>638</v>
      </c>
      <c r="F436" s="652" t="s">
        <v>3390</v>
      </c>
      <c r="G436" s="651" t="s">
        <v>642</v>
      </c>
      <c r="H436" s="651" t="s">
        <v>669</v>
      </c>
      <c r="I436" s="651" t="s">
        <v>670</v>
      </c>
      <c r="J436" s="651" t="s">
        <v>671</v>
      </c>
      <c r="K436" s="651" t="s">
        <v>672</v>
      </c>
      <c r="L436" s="653">
        <v>59.295000000000002</v>
      </c>
      <c r="M436" s="653">
        <v>2</v>
      </c>
      <c r="N436" s="654">
        <v>118.59</v>
      </c>
    </row>
    <row r="437" spans="1:14" ht="14.4" customHeight="1" x14ac:dyDescent="0.3">
      <c r="A437" s="649" t="s">
        <v>595</v>
      </c>
      <c r="B437" s="650" t="s">
        <v>596</v>
      </c>
      <c r="C437" s="651" t="s">
        <v>608</v>
      </c>
      <c r="D437" s="652" t="s">
        <v>3381</v>
      </c>
      <c r="E437" s="651" t="s">
        <v>638</v>
      </c>
      <c r="F437" s="652" t="s">
        <v>3390</v>
      </c>
      <c r="G437" s="651" t="s">
        <v>642</v>
      </c>
      <c r="H437" s="651" t="s">
        <v>673</v>
      </c>
      <c r="I437" s="651" t="s">
        <v>674</v>
      </c>
      <c r="J437" s="651" t="s">
        <v>675</v>
      </c>
      <c r="K437" s="651" t="s">
        <v>676</v>
      </c>
      <c r="L437" s="653">
        <v>55.64</v>
      </c>
      <c r="M437" s="653">
        <v>1</v>
      </c>
      <c r="N437" s="654">
        <v>55.64</v>
      </c>
    </row>
    <row r="438" spans="1:14" ht="14.4" customHeight="1" x14ac:dyDescent="0.3">
      <c r="A438" s="649" t="s">
        <v>595</v>
      </c>
      <c r="B438" s="650" t="s">
        <v>596</v>
      </c>
      <c r="C438" s="651" t="s">
        <v>608</v>
      </c>
      <c r="D438" s="652" t="s">
        <v>3381</v>
      </c>
      <c r="E438" s="651" t="s">
        <v>638</v>
      </c>
      <c r="F438" s="652" t="s">
        <v>3390</v>
      </c>
      <c r="G438" s="651" t="s">
        <v>642</v>
      </c>
      <c r="H438" s="651" t="s">
        <v>680</v>
      </c>
      <c r="I438" s="651" t="s">
        <v>681</v>
      </c>
      <c r="J438" s="651" t="s">
        <v>671</v>
      </c>
      <c r="K438" s="651" t="s">
        <v>682</v>
      </c>
      <c r="L438" s="653">
        <v>65.099911610132594</v>
      </c>
      <c r="M438" s="653">
        <v>8</v>
      </c>
      <c r="N438" s="654">
        <v>520.79929288106075</v>
      </c>
    </row>
    <row r="439" spans="1:14" ht="14.4" customHeight="1" x14ac:dyDescent="0.3">
      <c r="A439" s="649" t="s">
        <v>595</v>
      </c>
      <c r="B439" s="650" t="s">
        <v>596</v>
      </c>
      <c r="C439" s="651" t="s">
        <v>608</v>
      </c>
      <c r="D439" s="652" t="s">
        <v>3381</v>
      </c>
      <c r="E439" s="651" t="s">
        <v>638</v>
      </c>
      <c r="F439" s="652" t="s">
        <v>3390</v>
      </c>
      <c r="G439" s="651" t="s">
        <v>642</v>
      </c>
      <c r="H439" s="651" t="s">
        <v>683</v>
      </c>
      <c r="I439" s="651" t="s">
        <v>684</v>
      </c>
      <c r="J439" s="651" t="s">
        <v>685</v>
      </c>
      <c r="K439" s="651" t="s">
        <v>676</v>
      </c>
      <c r="L439" s="653">
        <v>30.70999999999999</v>
      </c>
      <c r="M439" s="653">
        <v>3</v>
      </c>
      <c r="N439" s="654">
        <v>92.129999999999967</v>
      </c>
    </row>
    <row r="440" spans="1:14" ht="14.4" customHeight="1" x14ac:dyDescent="0.3">
      <c r="A440" s="649" t="s">
        <v>595</v>
      </c>
      <c r="B440" s="650" t="s">
        <v>596</v>
      </c>
      <c r="C440" s="651" t="s">
        <v>608</v>
      </c>
      <c r="D440" s="652" t="s">
        <v>3381</v>
      </c>
      <c r="E440" s="651" t="s">
        <v>638</v>
      </c>
      <c r="F440" s="652" t="s">
        <v>3390</v>
      </c>
      <c r="G440" s="651" t="s">
        <v>642</v>
      </c>
      <c r="H440" s="651" t="s">
        <v>1729</v>
      </c>
      <c r="I440" s="651" t="s">
        <v>1730</v>
      </c>
      <c r="J440" s="651" t="s">
        <v>1731</v>
      </c>
      <c r="K440" s="651" t="s">
        <v>1732</v>
      </c>
      <c r="L440" s="653">
        <v>29.229999999999997</v>
      </c>
      <c r="M440" s="653">
        <v>2</v>
      </c>
      <c r="N440" s="654">
        <v>58.459999999999994</v>
      </c>
    </row>
    <row r="441" spans="1:14" ht="14.4" customHeight="1" x14ac:dyDescent="0.3">
      <c r="A441" s="649" t="s">
        <v>595</v>
      </c>
      <c r="B441" s="650" t="s">
        <v>596</v>
      </c>
      <c r="C441" s="651" t="s">
        <v>608</v>
      </c>
      <c r="D441" s="652" t="s">
        <v>3381</v>
      </c>
      <c r="E441" s="651" t="s">
        <v>638</v>
      </c>
      <c r="F441" s="652" t="s">
        <v>3390</v>
      </c>
      <c r="G441" s="651" t="s">
        <v>642</v>
      </c>
      <c r="H441" s="651" t="s">
        <v>686</v>
      </c>
      <c r="I441" s="651" t="s">
        <v>687</v>
      </c>
      <c r="J441" s="651" t="s">
        <v>688</v>
      </c>
      <c r="K441" s="651" t="s">
        <v>656</v>
      </c>
      <c r="L441" s="653">
        <v>42.034216257243429</v>
      </c>
      <c r="M441" s="653">
        <v>7</v>
      </c>
      <c r="N441" s="654">
        <v>294.239513800704</v>
      </c>
    </row>
    <row r="442" spans="1:14" ht="14.4" customHeight="1" x14ac:dyDescent="0.3">
      <c r="A442" s="649" t="s">
        <v>595</v>
      </c>
      <c r="B442" s="650" t="s">
        <v>596</v>
      </c>
      <c r="C442" s="651" t="s">
        <v>608</v>
      </c>
      <c r="D442" s="652" t="s">
        <v>3381</v>
      </c>
      <c r="E442" s="651" t="s">
        <v>638</v>
      </c>
      <c r="F442" s="652" t="s">
        <v>3390</v>
      </c>
      <c r="G442" s="651" t="s">
        <v>642</v>
      </c>
      <c r="H442" s="651" t="s">
        <v>689</v>
      </c>
      <c r="I442" s="651" t="s">
        <v>690</v>
      </c>
      <c r="J442" s="651" t="s">
        <v>691</v>
      </c>
      <c r="K442" s="651" t="s">
        <v>692</v>
      </c>
      <c r="L442" s="653">
        <v>61.724477092562843</v>
      </c>
      <c r="M442" s="653">
        <v>9</v>
      </c>
      <c r="N442" s="654">
        <v>555.52029383306558</v>
      </c>
    </row>
    <row r="443" spans="1:14" ht="14.4" customHeight="1" x14ac:dyDescent="0.3">
      <c r="A443" s="649" t="s">
        <v>595</v>
      </c>
      <c r="B443" s="650" t="s">
        <v>596</v>
      </c>
      <c r="C443" s="651" t="s">
        <v>608</v>
      </c>
      <c r="D443" s="652" t="s">
        <v>3381</v>
      </c>
      <c r="E443" s="651" t="s">
        <v>638</v>
      </c>
      <c r="F443" s="652" t="s">
        <v>3390</v>
      </c>
      <c r="G443" s="651" t="s">
        <v>642</v>
      </c>
      <c r="H443" s="651" t="s">
        <v>1332</v>
      </c>
      <c r="I443" s="651" t="s">
        <v>1333</v>
      </c>
      <c r="J443" s="651" t="s">
        <v>1334</v>
      </c>
      <c r="K443" s="651" t="s">
        <v>676</v>
      </c>
      <c r="L443" s="653">
        <v>67.236666666666665</v>
      </c>
      <c r="M443" s="653">
        <v>3</v>
      </c>
      <c r="N443" s="654">
        <v>201.70999999999998</v>
      </c>
    </row>
    <row r="444" spans="1:14" ht="14.4" customHeight="1" x14ac:dyDescent="0.3">
      <c r="A444" s="649" t="s">
        <v>595</v>
      </c>
      <c r="B444" s="650" t="s">
        <v>596</v>
      </c>
      <c r="C444" s="651" t="s">
        <v>608</v>
      </c>
      <c r="D444" s="652" t="s">
        <v>3381</v>
      </c>
      <c r="E444" s="651" t="s">
        <v>638</v>
      </c>
      <c r="F444" s="652" t="s">
        <v>3390</v>
      </c>
      <c r="G444" s="651" t="s">
        <v>642</v>
      </c>
      <c r="H444" s="651" t="s">
        <v>1335</v>
      </c>
      <c r="I444" s="651" t="s">
        <v>1336</v>
      </c>
      <c r="J444" s="651" t="s">
        <v>1337</v>
      </c>
      <c r="K444" s="651" t="s">
        <v>1338</v>
      </c>
      <c r="L444" s="653">
        <v>59.260000000000005</v>
      </c>
      <c r="M444" s="653">
        <v>4</v>
      </c>
      <c r="N444" s="654">
        <v>237.04000000000002</v>
      </c>
    </row>
    <row r="445" spans="1:14" ht="14.4" customHeight="1" x14ac:dyDescent="0.3">
      <c r="A445" s="649" t="s">
        <v>595</v>
      </c>
      <c r="B445" s="650" t="s">
        <v>596</v>
      </c>
      <c r="C445" s="651" t="s">
        <v>608</v>
      </c>
      <c r="D445" s="652" t="s">
        <v>3381</v>
      </c>
      <c r="E445" s="651" t="s">
        <v>638</v>
      </c>
      <c r="F445" s="652" t="s">
        <v>3390</v>
      </c>
      <c r="G445" s="651" t="s">
        <v>642</v>
      </c>
      <c r="H445" s="651" t="s">
        <v>1339</v>
      </c>
      <c r="I445" s="651" t="s">
        <v>1340</v>
      </c>
      <c r="J445" s="651" t="s">
        <v>1341</v>
      </c>
      <c r="K445" s="651" t="s">
        <v>1342</v>
      </c>
      <c r="L445" s="653">
        <v>29.889911593916118</v>
      </c>
      <c r="M445" s="653">
        <v>1</v>
      </c>
      <c r="N445" s="654">
        <v>29.889911593916118</v>
      </c>
    </row>
    <row r="446" spans="1:14" ht="14.4" customHeight="1" x14ac:dyDescent="0.3">
      <c r="A446" s="649" t="s">
        <v>595</v>
      </c>
      <c r="B446" s="650" t="s">
        <v>596</v>
      </c>
      <c r="C446" s="651" t="s">
        <v>608</v>
      </c>
      <c r="D446" s="652" t="s">
        <v>3381</v>
      </c>
      <c r="E446" s="651" t="s">
        <v>638</v>
      </c>
      <c r="F446" s="652" t="s">
        <v>3390</v>
      </c>
      <c r="G446" s="651" t="s">
        <v>642</v>
      </c>
      <c r="H446" s="651" t="s">
        <v>701</v>
      </c>
      <c r="I446" s="651" t="s">
        <v>702</v>
      </c>
      <c r="J446" s="651" t="s">
        <v>703</v>
      </c>
      <c r="K446" s="651" t="s">
        <v>704</v>
      </c>
      <c r="L446" s="653">
        <v>60.35010710761717</v>
      </c>
      <c r="M446" s="653">
        <v>22</v>
      </c>
      <c r="N446" s="654">
        <v>1327.7023563675777</v>
      </c>
    </row>
    <row r="447" spans="1:14" ht="14.4" customHeight="1" x14ac:dyDescent="0.3">
      <c r="A447" s="649" t="s">
        <v>595</v>
      </c>
      <c r="B447" s="650" t="s">
        <v>596</v>
      </c>
      <c r="C447" s="651" t="s">
        <v>608</v>
      </c>
      <c r="D447" s="652" t="s">
        <v>3381</v>
      </c>
      <c r="E447" s="651" t="s">
        <v>638</v>
      </c>
      <c r="F447" s="652" t="s">
        <v>3390</v>
      </c>
      <c r="G447" s="651" t="s">
        <v>642</v>
      </c>
      <c r="H447" s="651" t="s">
        <v>1733</v>
      </c>
      <c r="I447" s="651" t="s">
        <v>1734</v>
      </c>
      <c r="J447" s="651" t="s">
        <v>851</v>
      </c>
      <c r="K447" s="651" t="s">
        <v>1735</v>
      </c>
      <c r="L447" s="653">
        <v>151.430142859434</v>
      </c>
      <c r="M447" s="653">
        <v>3</v>
      </c>
      <c r="N447" s="654">
        <v>454.290428578302</v>
      </c>
    </row>
    <row r="448" spans="1:14" ht="14.4" customHeight="1" x14ac:dyDescent="0.3">
      <c r="A448" s="649" t="s">
        <v>595</v>
      </c>
      <c r="B448" s="650" t="s">
        <v>596</v>
      </c>
      <c r="C448" s="651" t="s">
        <v>608</v>
      </c>
      <c r="D448" s="652" t="s">
        <v>3381</v>
      </c>
      <c r="E448" s="651" t="s">
        <v>638</v>
      </c>
      <c r="F448" s="652" t="s">
        <v>3390</v>
      </c>
      <c r="G448" s="651" t="s">
        <v>642</v>
      </c>
      <c r="H448" s="651" t="s">
        <v>1343</v>
      </c>
      <c r="I448" s="651" t="s">
        <v>1344</v>
      </c>
      <c r="J448" s="651" t="s">
        <v>1345</v>
      </c>
      <c r="K448" s="651" t="s">
        <v>1346</v>
      </c>
      <c r="L448" s="653">
        <v>598.61952930332222</v>
      </c>
      <c r="M448" s="653">
        <v>5</v>
      </c>
      <c r="N448" s="654">
        <v>2993.0976465166113</v>
      </c>
    </row>
    <row r="449" spans="1:14" ht="14.4" customHeight="1" x14ac:dyDescent="0.3">
      <c r="A449" s="649" t="s">
        <v>595</v>
      </c>
      <c r="B449" s="650" t="s">
        <v>596</v>
      </c>
      <c r="C449" s="651" t="s">
        <v>608</v>
      </c>
      <c r="D449" s="652" t="s">
        <v>3381</v>
      </c>
      <c r="E449" s="651" t="s">
        <v>638</v>
      </c>
      <c r="F449" s="652" t="s">
        <v>3390</v>
      </c>
      <c r="G449" s="651" t="s">
        <v>642</v>
      </c>
      <c r="H449" s="651" t="s">
        <v>1736</v>
      </c>
      <c r="I449" s="651" t="s">
        <v>1737</v>
      </c>
      <c r="J449" s="651" t="s">
        <v>1738</v>
      </c>
      <c r="K449" s="651" t="s">
        <v>1739</v>
      </c>
      <c r="L449" s="653">
        <v>283.49060631790576</v>
      </c>
      <c r="M449" s="653">
        <v>3</v>
      </c>
      <c r="N449" s="654">
        <v>850.47181895371727</v>
      </c>
    </row>
    <row r="450" spans="1:14" ht="14.4" customHeight="1" x14ac:dyDescent="0.3">
      <c r="A450" s="649" t="s">
        <v>595</v>
      </c>
      <c r="B450" s="650" t="s">
        <v>596</v>
      </c>
      <c r="C450" s="651" t="s">
        <v>608</v>
      </c>
      <c r="D450" s="652" t="s">
        <v>3381</v>
      </c>
      <c r="E450" s="651" t="s">
        <v>638</v>
      </c>
      <c r="F450" s="652" t="s">
        <v>3390</v>
      </c>
      <c r="G450" s="651" t="s">
        <v>642</v>
      </c>
      <c r="H450" s="651" t="s">
        <v>1347</v>
      </c>
      <c r="I450" s="651" t="s">
        <v>1348</v>
      </c>
      <c r="J450" s="651" t="s">
        <v>1349</v>
      </c>
      <c r="K450" s="651" t="s">
        <v>793</v>
      </c>
      <c r="L450" s="653">
        <v>364.12003576515417</v>
      </c>
      <c r="M450" s="653">
        <v>24</v>
      </c>
      <c r="N450" s="654">
        <v>8738.8808583637001</v>
      </c>
    </row>
    <row r="451" spans="1:14" ht="14.4" customHeight="1" x14ac:dyDescent="0.3">
      <c r="A451" s="649" t="s">
        <v>595</v>
      </c>
      <c r="B451" s="650" t="s">
        <v>596</v>
      </c>
      <c r="C451" s="651" t="s">
        <v>608</v>
      </c>
      <c r="D451" s="652" t="s">
        <v>3381</v>
      </c>
      <c r="E451" s="651" t="s">
        <v>638</v>
      </c>
      <c r="F451" s="652" t="s">
        <v>3390</v>
      </c>
      <c r="G451" s="651" t="s">
        <v>642</v>
      </c>
      <c r="H451" s="651" t="s">
        <v>705</v>
      </c>
      <c r="I451" s="651" t="s">
        <v>706</v>
      </c>
      <c r="J451" s="651" t="s">
        <v>707</v>
      </c>
      <c r="K451" s="651" t="s">
        <v>708</v>
      </c>
      <c r="L451" s="653">
        <v>40.019999999999996</v>
      </c>
      <c r="M451" s="653">
        <v>3</v>
      </c>
      <c r="N451" s="654">
        <v>120.05999999999999</v>
      </c>
    </row>
    <row r="452" spans="1:14" ht="14.4" customHeight="1" x14ac:dyDescent="0.3">
      <c r="A452" s="649" t="s">
        <v>595</v>
      </c>
      <c r="B452" s="650" t="s">
        <v>596</v>
      </c>
      <c r="C452" s="651" t="s">
        <v>608</v>
      </c>
      <c r="D452" s="652" t="s">
        <v>3381</v>
      </c>
      <c r="E452" s="651" t="s">
        <v>638</v>
      </c>
      <c r="F452" s="652" t="s">
        <v>3390</v>
      </c>
      <c r="G452" s="651" t="s">
        <v>642</v>
      </c>
      <c r="H452" s="651" t="s">
        <v>1740</v>
      </c>
      <c r="I452" s="651" t="s">
        <v>1741</v>
      </c>
      <c r="J452" s="651" t="s">
        <v>1742</v>
      </c>
      <c r="K452" s="651" t="s">
        <v>1743</v>
      </c>
      <c r="L452" s="653">
        <v>102.07</v>
      </c>
      <c r="M452" s="653">
        <v>1</v>
      </c>
      <c r="N452" s="654">
        <v>102.07</v>
      </c>
    </row>
    <row r="453" spans="1:14" ht="14.4" customHeight="1" x14ac:dyDescent="0.3">
      <c r="A453" s="649" t="s">
        <v>595</v>
      </c>
      <c r="B453" s="650" t="s">
        <v>596</v>
      </c>
      <c r="C453" s="651" t="s">
        <v>608</v>
      </c>
      <c r="D453" s="652" t="s">
        <v>3381</v>
      </c>
      <c r="E453" s="651" t="s">
        <v>638</v>
      </c>
      <c r="F453" s="652" t="s">
        <v>3390</v>
      </c>
      <c r="G453" s="651" t="s">
        <v>642</v>
      </c>
      <c r="H453" s="651" t="s">
        <v>709</v>
      </c>
      <c r="I453" s="651" t="s">
        <v>709</v>
      </c>
      <c r="J453" s="651" t="s">
        <v>710</v>
      </c>
      <c r="K453" s="651" t="s">
        <v>711</v>
      </c>
      <c r="L453" s="653">
        <v>38.201397125140936</v>
      </c>
      <c r="M453" s="653">
        <v>70</v>
      </c>
      <c r="N453" s="654">
        <v>2674.0977987598653</v>
      </c>
    </row>
    <row r="454" spans="1:14" ht="14.4" customHeight="1" x14ac:dyDescent="0.3">
      <c r="A454" s="649" t="s">
        <v>595</v>
      </c>
      <c r="B454" s="650" t="s">
        <v>596</v>
      </c>
      <c r="C454" s="651" t="s">
        <v>608</v>
      </c>
      <c r="D454" s="652" t="s">
        <v>3381</v>
      </c>
      <c r="E454" s="651" t="s">
        <v>638</v>
      </c>
      <c r="F454" s="652" t="s">
        <v>3390</v>
      </c>
      <c r="G454" s="651" t="s">
        <v>642</v>
      </c>
      <c r="H454" s="651" t="s">
        <v>1357</v>
      </c>
      <c r="I454" s="651" t="s">
        <v>1358</v>
      </c>
      <c r="J454" s="651" t="s">
        <v>1359</v>
      </c>
      <c r="K454" s="651" t="s">
        <v>1360</v>
      </c>
      <c r="L454" s="653">
        <v>73.580948560708407</v>
      </c>
      <c r="M454" s="653">
        <v>1</v>
      </c>
      <c r="N454" s="654">
        <v>73.580948560708407</v>
      </c>
    </row>
    <row r="455" spans="1:14" ht="14.4" customHeight="1" x14ac:dyDescent="0.3">
      <c r="A455" s="649" t="s">
        <v>595</v>
      </c>
      <c r="B455" s="650" t="s">
        <v>596</v>
      </c>
      <c r="C455" s="651" t="s">
        <v>608</v>
      </c>
      <c r="D455" s="652" t="s">
        <v>3381</v>
      </c>
      <c r="E455" s="651" t="s">
        <v>638</v>
      </c>
      <c r="F455" s="652" t="s">
        <v>3390</v>
      </c>
      <c r="G455" s="651" t="s">
        <v>642</v>
      </c>
      <c r="H455" s="651" t="s">
        <v>1744</v>
      </c>
      <c r="I455" s="651" t="s">
        <v>1745</v>
      </c>
      <c r="J455" s="651" t="s">
        <v>1359</v>
      </c>
      <c r="K455" s="651" t="s">
        <v>1746</v>
      </c>
      <c r="L455" s="653">
        <v>237.59698231996825</v>
      </c>
      <c r="M455" s="653">
        <v>9</v>
      </c>
      <c r="N455" s="654">
        <v>2138.3728408797142</v>
      </c>
    </row>
    <row r="456" spans="1:14" ht="14.4" customHeight="1" x14ac:dyDescent="0.3">
      <c r="A456" s="649" t="s">
        <v>595</v>
      </c>
      <c r="B456" s="650" t="s">
        <v>596</v>
      </c>
      <c r="C456" s="651" t="s">
        <v>608</v>
      </c>
      <c r="D456" s="652" t="s">
        <v>3381</v>
      </c>
      <c r="E456" s="651" t="s">
        <v>638</v>
      </c>
      <c r="F456" s="652" t="s">
        <v>3390</v>
      </c>
      <c r="G456" s="651" t="s">
        <v>642</v>
      </c>
      <c r="H456" s="651" t="s">
        <v>1747</v>
      </c>
      <c r="I456" s="651" t="s">
        <v>1748</v>
      </c>
      <c r="J456" s="651" t="s">
        <v>1749</v>
      </c>
      <c r="K456" s="651" t="s">
        <v>1750</v>
      </c>
      <c r="L456" s="653">
        <v>42.980222647472324</v>
      </c>
      <c r="M456" s="653">
        <v>1</v>
      </c>
      <c r="N456" s="654">
        <v>42.980222647472324</v>
      </c>
    </row>
    <row r="457" spans="1:14" ht="14.4" customHeight="1" x14ac:dyDescent="0.3">
      <c r="A457" s="649" t="s">
        <v>595</v>
      </c>
      <c r="B457" s="650" t="s">
        <v>596</v>
      </c>
      <c r="C457" s="651" t="s">
        <v>608</v>
      </c>
      <c r="D457" s="652" t="s">
        <v>3381</v>
      </c>
      <c r="E457" s="651" t="s">
        <v>638</v>
      </c>
      <c r="F457" s="652" t="s">
        <v>3390</v>
      </c>
      <c r="G457" s="651" t="s">
        <v>642</v>
      </c>
      <c r="H457" s="651" t="s">
        <v>1751</v>
      </c>
      <c r="I457" s="651" t="s">
        <v>1751</v>
      </c>
      <c r="J457" s="651" t="s">
        <v>1752</v>
      </c>
      <c r="K457" s="651" t="s">
        <v>1753</v>
      </c>
      <c r="L457" s="653">
        <v>67.325000000000017</v>
      </c>
      <c r="M457" s="653">
        <v>2</v>
      </c>
      <c r="N457" s="654">
        <v>134.65000000000003</v>
      </c>
    </row>
    <row r="458" spans="1:14" ht="14.4" customHeight="1" x14ac:dyDescent="0.3">
      <c r="A458" s="649" t="s">
        <v>595</v>
      </c>
      <c r="B458" s="650" t="s">
        <v>596</v>
      </c>
      <c r="C458" s="651" t="s">
        <v>608</v>
      </c>
      <c r="D458" s="652" t="s">
        <v>3381</v>
      </c>
      <c r="E458" s="651" t="s">
        <v>638</v>
      </c>
      <c r="F458" s="652" t="s">
        <v>3390</v>
      </c>
      <c r="G458" s="651" t="s">
        <v>642</v>
      </c>
      <c r="H458" s="651" t="s">
        <v>1361</v>
      </c>
      <c r="I458" s="651" t="s">
        <v>1362</v>
      </c>
      <c r="J458" s="651" t="s">
        <v>1363</v>
      </c>
      <c r="K458" s="651" t="s">
        <v>1364</v>
      </c>
      <c r="L458" s="653">
        <v>331.028423963134</v>
      </c>
      <c r="M458" s="653">
        <v>2</v>
      </c>
      <c r="N458" s="654">
        <v>662.05684792626801</v>
      </c>
    </row>
    <row r="459" spans="1:14" ht="14.4" customHeight="1" x14ac:dyDescent="0.3">
      <c r="A459" s="649" t="s">
        <v>595</v>
      </c>
      <c r="B459" s="650" t="s">
        <v>596</v>
      </c>
      <c r="C459" s="651" t="s">
        <v>608</v>
      </c>
      <c r="D459" s="652" t="s">
        <v>3381</v>
      </c>
      <c r="E459" s="651" t="s">
        <v>638</v>
      </c>
      <c r="F459" s="652" t="s">
        <v>3390</v>
      </c>
      <c r="G459" s="651" t="s">
        <v>642</v>
      </c>
      <c r="H459" s="651" t="s">
        <v>1365</v>
      </c>
      <c r="I459" s="651" t="s">
        <v>1366</v>
      </c>
      <c r="J459" s="651" t="s">
        <v>1062</v>
      </c>
      <c r="K459" s="651" t="s">
        <v>880</v>
      </c>
      <c r="L459" s="653">
        <v>45.999888234121329</v>
      </c>
      <c r="M459" s="653">
        <v>6</v>
      </c>
      <c r="N459" s="654">
        <v>275.99932940472797</v>
      </c>
    </row>
    <row r="460" spans="1:14" ht="14.4" customHeight="1" x14ac:dyDescent="0.3">
      <c r="A460" s="649" t="s">
        <v>595</v>
      </c>
      <c r="B460" s="650" t="s">
        <v>596</v>
      </c>
      <c r="C460" s="651" t="s">
        <v>608</v>
      </c>
      <c r="D460" s="652" t="s">
        <v>3381</v>
      </c>
      <c r="E460" s="651" t="s">
        <v>638</v>
      </c>
      <c r="F460" s="652" t="s">
        <v>3390</v>
      </c>
      <c r="G460" s="651" t="s">
        <v>642</v>
      </c>
      <c r="H460" s="651" t="s">
        <v>1367</v>
      </c>
      <c r="I460" s="651" t="s">
        <v>1368</v>
      </c>
      <c r="J460" s="651" t="s">
        <v>1369</v>
      </c>
      <c r="K460" s="651" t="s">
        <v>1370</v>
      </c>
      <c r="L460" s="653">
        <v>120.25991307081874</v>
      </c>
      <c r="M460" s="653">
        <v>3</v>
      </c>
      <c r="N460" s="654">
        <v>360.77973921245621</v>
      </c>
    </row>
    <row r="461" spans="1:14" ht="14.4" customHeight="1" x14ac:dyDescent="0.3">
      <c r="A461" s="649" t="s">
        <v>595</v>
      </c>
      <c r="B461" s="650" t="s">
        <v>596</v>
      </c>
      <c r="C461" s="651" t="s">
        <v>608</v>
      </c>
      <c r="D461" s="652" t="s">
        <v>3381</v>
      </c>
      <c r="E461" s="651" t="s">
        <v>638</v>
      </c>
      <c r="F461" s="652" t="s">
        <v>3390</v>
      </c>
      <c r="G461" s="651" t="s">
        <v>642</v>
      </c>
      <c r="H461" s="651" t="s">
        <v>1754</v>
      </c>
      <c r="I461" s="651" t="s">
        <v>1755</v>
      </c>
      <c r="J461" s="651" t="s">
        <v>703</v>
      </c>
      <c r="K461" s="651" t="s">
        <v>1756</v>
      </c>
      <c r="L461" s="653">
        <v>22.770000000000003</v>
      </c>
      <c r="M461" s="653">
        <v>2</v>
      </c>
      <c r="N461" s="654">
        <v>45.540000000000006</v>
      </c>
    </row>
    <row r="462" spans="1:14" ht="14.4" customHeight="1" x14ac:dyDescent="0.3">
      <c r="A462" s="649" t="s">
        <v>595</v>
      </c>
      <c r="B462" s="650" t="s">
        <v>596</v>
      </c>
      <c r="C462" s="651" t="s">
        <v>608</v>
      </c>
      <c r="D462" s="652" t="s">
        <v>3381</v>
      </c>
      <c r="E462" s="651" t="s">
        <v>638</v>
      </c>
      <c r="F462" s="652" t="s">
        <v>3390</v>
      </c>
      <c r="G462" s="651" t="s">
        <v>642</v>
      </c>
      <c r="H462" s="651" t="s">
        <v>1757</v>
      </c>
      <c r="I462" s="651" t="s">
        <v>1758</v>
      </c>
      <c r="J462" s="651" t="s">
        <v>1759</v>
      </c>
      <c r="K462" s="651" t="s">
        <v>1760</v>
      </c>
      <c r="L462" s="653">
        <v>60.478571428571421</v>
      </c>
      <c r="M462" s="653">
        <v>7</v>
      </c>
      <c r="N462" s="654">
        <v>423.34999999999997</v>
      </c>
    </row>
    <row r="463" spans="1:14" ht="14.4" customHeight="1" x14ac:dyDescent="0.3">
      <c r="A463" s="649" t="s">
        <v>595</v>
      </c>
      <c r="B463" s="650" t="s">
        <v>596</v>
      </c>
      <c r="C463" s="651" t="s">
        <v>608</v>
      </c>
      <c r="D463" s="652" t="s">
        <v>3381</v>
      </c>
      <c r="E463" s="651" t="s">
        <v>638</v>
      </c>
      <c r="F463" s="652" t="s">
        <v>3390</v>
      </c>
      <c r="G463" s="651" t="s">
        <v>642</v>
      </c>
      <c r="H463" s="651" t="s">
        <v>1761</v>
      </c>
      <c r="I463" s="651" t="s">
        <v>1762</v>
      </c>
      <c r="J463" s="651" t="s">
        <v>1763</v>
      </c>
      <c r="K463" s="651" t="s">
        <v>1764</v>
      </c>
      <c r="L463" s="653">
        <v>77.150000000000006</v>
      </c>
      <c r="M463" s="653">
        <v>1</v>
      </c>
      <c r="N463" s="654">
        <v>77.150000000000006</v>
      </c>
    </row>
    <row r="464" spans="1:14" ht="14.4" customHeight="1" x14ac:dyDescent="0.3">
      <c r="A464" s="649" t="s">
        <v>595</v>
      </c>
      <c r="B464" s="650" t="s">
        <v>596</v>
      </c>
      <c r="C464" s="651" t="s">
        <v>608</v>
      </c>
      <c r="D464" s="652" t="s">
        <v>3381</v>
      </c>
      <c r="E464" s="651" t="s">
        <v>638</v>
      </c>
      <c r="F464" s="652" t="s">
        <v>3390</v>
      </c>
      <c r="G464" s="651" t="s">
        <v>642</v>
      </c>
      <c r="H464" s="651" t="s">
        <v>1371</v>
      </c>
      <c r="I464" s="651" t="s">
        <v>1372</v>
      </c>
      <c r="J464" s="651" t="s">
        <v>1373</v>
      </c>
      <c r="K464" s="651" t="s">
        <v>1374</v>
      </c>
      <c r="L464" s="653">
        <v>103.53333333333335</v>
      </c>
      <c r="M464" s="653">
        <v>3</v>
      </c>
      <c r="N464" s="654">
        <v>310.60000000000002</v>
      </c>
    </row>
    <row r="465" spans="1:14" ht="14.4" customHeight="1" x14ac:dyDescent="0.3">
      <c r="A465" s="649" t="s">
        <v>595</v>
      </c>
      <c r="B465" s="650" t="s">
        <v>596</v>
      </c>
      <c r="C465" s="651" t="s">
        <v>608</v>
      </c>
      <c r="D465" s="652" t="s">
        <v>3381</v>
      </c>
      <c r="E465" s="651" t="s">
        <v>638</v>
      </c>
      <c r="F465" s="652" t="s">
        <v>3390</v>
      </c>
      <c r="G465" s="651" t="s">
        <v>642</v>
      </c>
      <c r="H465" s="651" t="s">
        <v>1375</v>
      </c>
      <c r="I465" s="651" t="s">
        <v>1376</v>
      </c>
      <c r="J465" s="651" t="s">
        <v>1377</v>
      </c>
      <c r="K465" s="651"/>
      <c r="L465" s="653">
        <v>198.99999999999991</v>
      </c>
      <c r="M465" s="653">
        <v>3</v>
      </c>
      <c r="N465" s="654">
        <v>596.99999999999977</v>
      </c>
    </row>
    <row r="466" spans="1:14" ht="14.4" customHeight="1" x14ac:dyDescent="0.3">
      <c r="A466" s="649" t="s">
        <v>595</v>
      </c>
      <c r="B466" s="650" t="s">
        <v>596</v>
      </c>
      <c r="C466" s="651" t="s">
        <v>608</v>
      </c>
      <c r="D466" s="652" t="s">
        <v>3381</v>
      </c>
      <c r="E466" s="651" t="s">
        <v>638</v>
      </c>
      <c r="F466" s="652" t="s">
        <v>3390</v>
      </c>
      <c r="G466" s="651" t="s">
        <v>642</v>
      </c>
      <c r="H466" s="651" t="s">
        <v>719</v>
      </c>
      <c r="I466" s="651" t="s">
        <v>720</v>
      </c>
      <c r="J466" s="651" t="s">
        <v>721</v>
      </c>
      <c r="K466" s="651" t="s">
        <v>722</v>
      </c>
      <c r="L466" s="653">
        <v>161.82000000000005</v>
      </c>
      <c r="M466" s="653">
        <v>59</v>
      </c>
      <c r="N466" s="654">
        <v>9547.3800000000028</v>
      </c>
    </row>
    <row r="467" spans="1:14" ht="14.4" customHeight="1" x14ac:dyDescent="0.3">
      <c r="A467" s="649" t="s">
        <v>595</v>
      </c>
      <c r="B467" s="650" t="s">
        <v>596</v>
      </c>
      <c r="C467" s="651" t="s">
        <v>608</v>
      </c>
      <c r="D467" s="652" t="s">
        <v>3381</v>
      </c>
      <c r="E467" s="651" t="s">
        <v>638</v>
      </c>
      <c r="F467" s="652" t="s">
        <v>3390</v>
      </c>
      <c r="G467" s="651" t="s">
        <v>642</v>
      </c>
      <c r="H467" s="651" t="s">
        <v>727</v>
      </c>
      <c r="I467" s="651" t="s">
        <v>728</v>
      </c>
      <c r="J467" s="651" t="s">
        <v>729</v>
      </c>
      <c r="K467" s="651" t="s">
        <v>730</v>
      </c>
      <c r="L467" s="653">
        <v>151.04672774175143</v>
      </c>
      <c r="M467" s="653">
        <v>6</v>
      </c>
      <c r="N467" s="654">
        <v>906.28036645050861</v>
      </c>
    </row>
    <row r="468" spans="1:14" ht="14.4" customHeight="1" x14ac:dyDescent="0.3">
      <c r="A468" s="649" t="s">
        <v>595</v>
      </c>
      <c r="B468" s="650" t="s">
        <v>596</v>
      </c>
      <c r="C468" s="651" t="s">
        <v>608</v>
      </c>
      <c r="D468" s="652" t="s">
        <v>3381</v>
      </c>
      <c r="E468" s="651" t="s">
        <v>638</v>
      </c>
      <c r="F468" s="652" t="s">
        <v>3390</v>
      </c>
      <c r="G468" s="651" t="s">
        <v>642</v>
      </c>
      <c r="H468" s="651" t="s">
        <v>731</v>
      </c>
      <c r="I468" s="651" t="s">
        <v>732</v>
      </c>
      <c r="J468" s="651" t="s">
        <v>733</v>
      </c>
      <c r="K468" s="651" t="s">
        <v>734</v>
      </c>
      <c r="L468" s="653">
        <v>74.87</v>
      </c>
      <c r="M468" s="653">
        <v>1</v>
      </c>
      <c r="N468" s="654">
        <v>74.87</v>
      </c>
    </row>
    <row r="469" spans="1:14" ht="14.4" customHeight="1" x14ac:dyDescent="0.3">
      <c r="A469" s="649" t="s">
        <v>595</v>
      </c>
      <c r="B469" s="650" t="s">
        <v>596</v>
      </c>
      <c r="C469" s="651" t="s">
        <v>608</v>
      </c>
      <c r="D469" s="652" t="s">
        <v>3381</v>
      </c>
      <c r="E469" s="651" t="s">
        <v>638</v>
      </c>
      <c r="F469" s="652" t="s">
        <v>3390</v>
      </c>
      <c r="G469" s="651" t="s">
        <v>642</v>
      </c>
      <c r="H469" s="651" t="s">
        <v>1381</v>
      </c>
      <c r="I469" s="651" t="s">
        <v>1382</v>
      </c>
      <c r="J469" s="651" t="s">
        <v>1383</v>
      </c>
      <c r="K469" s="651" t="s">
        <v>1384</v>
      </c>
      <c r="L469" s="653">
        <v>87.649708653764407</v>
      </c>
      <c r="M469" s="653">
        <v>1</v>
      </c>
      <c r="N469" s="654">
        <v>87.649708653764407</v>
      </c>
    </row>
    <row r="470" spans="1:14" ht="14.4" customHeight="1" x14ac:dyDescent="0.3">
      <c r="A470" s="649" t="s">
        <v>595</v>
      </c>
      <c r="B470" s="650" t="s">
        <v>596</v>
      </c>
      <c r="C470" s="651" t="s">
        <v>608</v>
      </c>
      <c r="D470" s="652" t="s">
        <v>3381</v>
      </c>
      <c r="E470" s="651" t="s">
        <v>638</v>
      </c>
      <c r="F470" s="652" t="s">
        <v>3390</v>
      </c>
      <c r="G470" s="651" t="s">
        <v>642</v>
      </c>
      <c r="H470" s="651" t="s">
        <v>1765</v>
      </c>
      <c r="I470" s="651" t="s">
        <v>1766</v>
      </c>
      <c r="J470" s="651" t="s">
        <v>1767</v>
      </c>
      <c r="K470" s="651" t="s">
        <v>1768</v>
      </c>
      <c r="L470" s="653">
        <v>112.42</v>
      </c>
      <c r="M470" s="653">
        <v>2</v>
      </c>
      <c r="N470" s="654">
        <v>224.84</v>
      </c>
    </row>
    <row r="471" spans="1:14" ht="14.4" customHeight="1" x14ac:dyDescent="0.3">
      <c r="A471" s="649" t="s">
        <v>595</v>
      </c>
      <c r="B471" s="650" t="s">
        <v>596</v>
      </c>
      <c r="C471" s="651" t="s">
        <v>608</v>
      </c>
      <c r="D471" s="652" t="s">
        <v>3381</v>
      </c>
      <c r="E471" s="651" t="s">
        <v>638</v>
      </c>
      <c r="F471" s="652" t="s">
        <v>3390</v>
      </c>
      <c r="G471" s="651" t="s">
        <v>642</v>
      </c>
      <c r="H471" s="651" t="s">
        <v>1769</v>
      </c>
      <c r="I471" s="651" t="s">
        <v>1770</v>
      </c>
      <c r="J471" s="651" t="s">
        <v>1771</v>
      </c>
      <c r="K471" s="651" t="s">
        <v>1772</v>
      </c>
      <c r="L471" s="653">
        <v>122.74953197265431</v>
      </c>
      <c r="M471" s="653">
        <v>1</v>
      </c>
      <c r="N471" s="654">
        <v>122.74953197265431</v>
      </c>
    </row>
    <row r="472" spans="1:14" ht="14.4" customHeight="1" x14ac:dyDescent="0.3">
      <c r="A472" s="649" t="s">
        <v>595</v>
      </c>
      <c r="B472" s="650" t="s">
        <v>596</v>
      </c>
      <c r="C472" s="651" t="s">
        <v>608</v>
      </c>
      <c r="D472" s="652" t="s">
        <v>3381</v>
      </c>
      <c r="E472" s="651" t="s">
        <v>638</v>
      </c>
      <c r="F472" s="652" t="s">
        <v>3390</v>
      </c>
      <c r="G472" s="651" t="s">
        <v>642</v>
      </c>
      <c r="H472" s="651" t="s">
        <v>1773</v>
      </c>
      <c r="I472" s="651" t="s">
        <v>1774</v>
      </c>
      <c r="J472" s="651" t="s">
        <v>1775</v>
      </c>
      <c r="K472" s="651" t="s">
        <v>1776</v>
      </c>
      <c r="L472" s="653">
        <v>69.56</v>
      </c>
      <c r="M472" s="653">
        <v>1</v>
      </c>
      <c r="N472" s="654">
        <v>69.56</v>
      </c>
    </row>
    <row r="473" spans="1:14" ht="14.4" customHeight="1" x14ac:dyDescent="0.3">
      <c r="A473" s="649" t="s">
        <v>595</v>
      </c>
      <c r="B473" s="650" t="s">
        <v>596</v>
      </c>
      <c r="C473" s="651" t="s">
        <v>608</v>
      </c>
      <c r="D473" s="652" t="s">
        <v>3381</v>
      </c>
      <c r="E473" s="651" t="s">
        <v>638</v>
      </c>
      <c r="F473" s="652" t="s">
        <v>3390</v>
      </c>
      <c r="G473" s="651" t="s">
        <v>642</v>
      </c>
      <c r="H473" s="651" t="s">
        <v>735</v>
      </c>
      <c r="I473" s="651" t="s">
        <v>736</v>
      </c>
      <c r="J473" s="651" t="s">
        <v>737</v>
      </c>
      <c r="K473" s="651" t="s">
        <v>738</v>
      </c>
      <c r="L473" s="653">
        <v>68.440000001202534</v>
      </c>
      <c r="M473" s="653">
        <v>2</v>
      </c>
      <c r="N473" s="654">
        <v>136.88000000240507</v>
      </c>
    </row>
    <row r="474" spans="1:14" ht="14.4" customHeight="1" x14ac:dyDescent="0.3">
      <c r="A474" s="649" t="s">
        <v>595</v>
      </c>
      <c r="B474" s="650" t="s">
        <v>596</v>
      </c>
      <c r="C474" s="651" t="s">
        <v>608</v>
      </c>
      <c r="D474" s="652" t="s">
        <v>3381</v>
      </c>
      <c r="E474" s="651" t="s">
        <v>638</v>
      </c>
      <c r="F474" s="652" t="s">
        <v>3390</v>
      </c>
      <c r="G474" s="651" t="s">
        <v>642</v>
      </c>
      <c r="H474" s="651" t="s">
        <v>1777</v>
      </c>
      <c r="I474" s="651" t="s">
        <v>1777</v>
      </c>
      <c r="J474" s="651" t="s">
        <v>1778</v>
      </c>
      <c r="K474" s="651" t="s">
        <v>1779</v>
      </c>
      <c r="L474" s="653">
        <v>154.5</v>
      </c>
      <c r="M474" s="653">
        <v>1</v>
      </c>
      <c r="N474" s="654">
        <v>154.5</v>
      </c>
    </row>
    <row r="475" spans="1:14" ht="14.4" customHeight="1" x14ac:dyDescent="0.3">
      <c r="A475" s="649" t="s">
        <v>595</v>
      </c>
      <c r="B475" s="650" t="s">
        <v>596</v>
      </c>
      <c r="C475" s="651" t="s">
        <v>608</v>
      </c>
      <c r="D475" s="652" t="s">
        <v>3381</v>
      </c>
      <c r="E475" s="651" t="s">
        <v>638</v>
      </c>
      <c r="F475" s="652" t="s">
        <v>3390</v>
      </c>
      <c r="G475" s="651" t="s">
        <v>642</v>
      </c>
      <c r="H475" s="651" t="s">
        <v>739</v>
      </c>
      <c r="I475" s="651" t="s">
        <v>740</v>
      </c>
      <c r="J475" s="651" t="s">
        <v>741</v>
      </c>
      <c r="K475" s="651" t="s">
        <v>742</v>
      </c>
      <c r="L475" s="653">
        <v>105.59999527708975</v>
      </c>
      <c r="M475" s="653">
        <v>4</v>
      </c>
      <c r="N475" s="654">
        <v>422.39998110835899</v>
      </c>
    </row>
    <row r="476" spans="1:14" ht="14.4" customHeight="1" x14ac:dyDescent="0.3">
      <c r="A476" s="649" t="s">
        <v>595</v>
      </c>
      <c r="B476" s="650" t="s">
        <v>596</v>
      </c>
      <c r="C476" s="651" t="s">
        <v>608</v>
      </c>
      <c r="D476" s="652" t="s">
        <v>3381</v>
      </c>
      <c r="E476" s="651" t="s">
        <v>638</v>
      </c>
      <c r="F476" s="652" t="s">
        <v>3390</v>
      </c>
      <c r="G476" s="651" t="s">
        <v>642</v>
      </c>
      <c r="H476" s="651" t="s">
        <v>1780</v>
      </c>
      <c r="I476" s="651" t="s">
        <v>1781</v>
      </c>
      <c r="J476" s="651" t="s">
        <v>1782</v>
      </c>
      <c r="K476" s="651" t="s">
        <v>1518</v>
      </c>
      <c r="L476" s="653">
        <v>42.01</v>
      </c>
      <c r="M476" s="653">
        <v>3</v>
      </c>
      <c r="N476" s="654">
        <v>126.03</v>
      </c>
    </row>
    <row r="477" spans="1:14" ht="14.4" customHeight="1" x14ac:dyDescent="0.3">
      <c r="A477" s="649" t="s">
        <v>595</v>
      </c>
      <c r="B477" s="650" t="s">
        <v>596</v>
      </c>
      <c r="C477" s="651" t="s">
        <v>608</v>
      </c>
      <c r="D477" s="652" t="s">
        <v>3381</v>
      </c>
      <c r="E477" s="651" t="s">
        <v>638</v>
      </c>
      <c r="F477" s="652" t="s">
        <v>3390</v>
      </c>
      <c r="G477" s="651" t="s">
        <v>642</v>
      </c>
      <c r="H477" s="651" t="s">
        <v>1783</v>
      </c>
      <c r="I477" s="651" t="s">
        <v>1784</v>
      </c>
      <c r="J477" s="651" t="s">
        <v>1785</v>
      </c>
      <c r="K477" s="651" t="s">
        <v>1786</v>
      </c>
      <c r="L477" s="653">
        <v>15.421100117459913</v>
      </c>
      <c r="M477" s="653">
        <v>9</v>
      </c>
      <c r="N477" s="654">
        <v>138.78990105713922</v>
      </c>
    </row>
    <row r="478" spans="1:14" ht="14.4" customHeight="1" x14ac:dyDescent="0.3">
      <c r="A478" s="649" t="s">
        <v>595</v>
      </c>
      <c r="B478" s="650" t="s">
        <v>596</v>
      </c>
      <c r="C478" s="651" t="s">
        <v>608</v>
      </c>
      <c r="D478" s="652" t="s">
        <v>3381</v>
      </c>
      <c r="E478" s="651" t="s">
        <v>638</v>
      </c>
      <c r="F478" s="652" t="s">
        <v>3390</v>
      </c>
      <c r="G478" s="651" t="s">
        <v>642</v>
      </c>
      <c r="H478" s="651" t="s">
        <v>1787</v>
      </c>
      <c r="I478" s="651" t="s">
        <v>1788</v>
      </c>
      <c r="J478" s="651" t="s">
        <v>1789</v>
      </c>
      <c r="K478" s="651" t="s">
        <v>1790</v>
      </c>
      <c r="L478" s="653">
        <v>121.22979068222526</v>
      </c>
      <c r="M478" s="653">
        <v>1</v>
      </c>
      <c r="N478" s="654">
        <v>121.22979068222526</v>
      </c>
    </row>
    <row r="479" spans="1:14" ht="14.4" customHeight="1" x14ac:dyDescent="0.3">
      <c r="A479" s="649" t="s">
        <v>595</v>
      </c>
      <c r="B479" s="650" t="s">
        <v>596</v>
      </c>
      <c r="C479" s="651" t="s">
        <v>608</v>
      </c>
      <c r="D479" s="652" t="s">
        <v>3381</v>
      </c>
      <c r="E479" s="651" t="s">
        <v>638</v>
      </c>
      <c r="F479" s="652" t="s">
        <v>3390</v>
      </c>
      <c r="G479" s="651" t="s">
        <v>642</v>
      </c>
      <c r="H479" s="651" t="s">
        <v>1791</v>
      </c>
      <c r="I479" s="651" t="s">
        <v>1792</v>
      </c>
      <c r="J479" s="651" t="s">
        <v>1793</v>
      </c>
      <c r="K479" s="651" t="s">
        <v>1794</v>
      </c>
      <c r="L479" s="653">
        <v>44.632066759892304</v>
      </c>
      <c r="M479" s="653">
        <v>7</v>
      </c>
      <c r="N479" s="654">
        <v>312.42446731924611</v>
      </c>
    </row>
    <row r="480" spans="1:14" ht="14.4" customHeight="1" x14ac:dyDescent="0.3">
      <c r="A480" s="649" t="s">
        <v>595</v>
      </c>
      <c r="B480" s="650" t="s">
        <v>596</v>
      </c>
      <c r="C480" s="651" t="s">
        <v>608</v>
      </c>
      <c r="D480" s="652" t="s">
        <v>3381</v>
      </c>
      <c r="E480" s="651" t="s">
        <v>638</v>
      </c>
      <c r="F480" s="652" t="s">
        <v>3390</v>
      </c>
      <c r="G480" s="651" t="s">
        <v>642</v>
      </c>
      <c r="H480" s="651" t="s">
        <v>743</v>
      </c>
      <c r="I480" s="651" t="s">
        <v>744</v>
      </c>
      <c r="J480" s="651" t="s">
        <v>745</v>
      </c>
      <c r="K480" s="651" t="s">
        <v>746</v>
      </c>
      <c r="L480" s="653">
        <v>92.48</v>
      </c>
      <c r="M480" s="653">
        <v>1</v>
      </c>
      <c r="N480" s="654">
        <v>92.48</v>
      </c>
    </row>
    <row r="481" spans="1:14" ht="14.4" customHeight="1" x14ac:dyDescent="0.3">
      <c r="A481" s="649" t="s">
        <v>595</v>
      </c>
      <c r="B481" s="650" t="s">
        <v>596</v>
      </c>
      <c r="C481" s="651" t="s">
        <v>608</v>
      </c>
      <c r="D481" s="652" t="s">
        <v>3381</v>
      </c>
      <c r="E481" s="651" t="s">
        <v>638</v>
      </c>
      <c r="F481" s="652" t="s">
        <v>3390</v>
      </c>
      <c r="G481" s="651" t="s">
        <v>642</v>
      </c>
      <c r="H481" s="651" t="s">
        <v>747</v>
      </c>
      <c r="I481" s="651" t="s">
        <v>748</v>
      </c>
      <c r="J481" s="651" t="s">
        <v>749</v>
      </c>
      <c r="K481" s="651" t="s">
        <v>750</v>
      </c>
      <c r="L481" s="653">
        <v>47.359624777655803</v>
      </c>
      <c r="M481" s="653">
        <v>2</v>
      </c>
      <c r="N481" s="654">
        <v>94.719249555311606</v>
      </c>
    </row>
    <row r="482" spans="1:14" ht="14.4" customHeight="1" x14ac:dyDescent="0.3">
      <c r="A482" s="649" t="s">
        <v>595</v>
      </c>
      <c r="B482" s="650" t="s">
        <v>596</v>
      </c>
      <c r="C482" s="651" t="s">
        <v>608</v>
      </c>
      <c r="D482" s="652" t="s">
        <v>3381</v>
      </c>
      <c r="E482" s="651" t="s">
        <v>638</v>
      </c>
      <c r="F482" s="652" t="s">
        <v>3390</v>
      </c>
      <c r="G482" s="651" t="s">
        <v>642</v>
      </c>
      <c r="H482" s="651" t="s">
        <v>1389</v>
      </c>
      <c r="I482" s="651" t="s">
        <v>1390</v>
      </c>
      <c r="J482" s="651" t="s">
        <v>753</v>
      </c>
      <c r="K482" s="651" t="s">
        <v>1391</v>
      </c>
      <c r="L482" s="653">
        <v>41.646666666666668</v>
      </c>
      <c r="M482" s="653">
        <v>3</v>
      </c>
      <c r="N482" s="654">
        <v>124.94</v>
      </c>
    </row>
    <row r="483" spans="1:14" ht="14.4" customHeight="1" x14ac:dyDescent="0.3">
      <c r="A483" s="649" t="s">
        <v>595</v>
      </c>
      <c r="B483" s="650" t="s">
        <v>596</v>
      </c>
      <c r="C483" s="651" t="s">
        <v>608</v>
      </c>
      <c r="D483" s="652" t="s">
        <v>3381</v>
      </c>
      <c r="E483" s="651" t="s">
        <v>638</v>
      </c>
      <c r="F483" s="652" t="s">
        <v>3390</v>
      </c>
      <c r="G483" s="651" t="s">
        <v>642</v>
      </c>
      <c r="H483" s="651" t="s">
        <v>751</v>
      </c>
      <c r="I483" s="651" t="s">
        <v>752</v>
      </c>
      <c r="J483" s="651" t="s">
        <v>753</v>
      </c>
      <c r="K483" s="651" t="s">
        <v>754</v>
      </c>
      <c r="L483" s="653">
        <v>292.47000000000008</v>
      </c>
      <c r="M483" s="653">
        <v>1</v>
      </c>
      <c r="N483" s="654">
        <v>292.47000000000008</v>
      </c>
    </row>
    <row r="484" spans="1:14" ht="14.4" customHeight="1" x14ac:dyDescent="0.3">
      <c r="A484" s="649" t="s">
        <v>595</v>
      </c>
      <c r="B484" s="650" t="s">
        <v>596</v>
      </c>
      <c r="C484" s="651" t="s">
        <v>608</v>
      </c>
      <c r="D484" s="652" t="s">
        <v>3381</v>
      </c>
      <c r="E484" s="651" t="s">
        <v>638</v>
      </c>
      <c r="F484" s="652" t="s">
        <v>3390</v>
      </c>
      <c r="G484" s="651" t="s">
        <v>642</v>
      </c>
      <c r="H484" s="651" t="s">
        <v>755</v>
      </c>
      <c r="I484" s="651" t="s">
        <v>756</v>
      </c>
      <c r="J484" s="651" t="s">
        <v>757</v>
      </c>
      <c r="K484" s="651" t="s">
        <v>758</v>
      </c>
      <c r="L484" s="653">
        <v>392.89021312716585</v>
      </c>
      <c r="M484" s="653">
        <v>12</v>
      </c>
      <c r="N484" s="654">
        <v>4714.68255752599</v>
      </c>
    </row>
    <row r="485" spans="1:14" ht="14.4" customHeight="1" x14ac:dyDescent="0.3">
      <c r="A485" s="649" t="s">
        <v>595</v>
      </c>
      <c r="B485" s="650" t="s">
        <v>596</v>
      </c>
      <c r="C485" s="651" t="s">
        <v>608</v>
      </c>
      <c r="D485" s="652" t="s">
        <v>3381</v>
      </c>
      <c r="E485" s="651" t="s">
        <v>638</v>
      </c>
      <c r="F485" s="652" t="s">
        <v>3390</v>
      </c>
      <c r="G485" s="651" t="s">
        <v>642</v>
      </c>
      <c r="H485" s="651" t="s">
        <v>1795</v>
      </c>
      <c r="I485" s="651" t="s">
        <v>1796</v>
      </c>
      <c r="J485" s="651" t="s">
        <v>1797</v>
      </c>
      <c r="K485" s="651" t="s">
        <v>1798</v>
      </c>
      <c r="L485" s="653">
        <v>37.92014339411449</v>
      </c>
      <c r="M485" s="653">
        <v>1</v>
      </c>
      <c r="N485" s="654">
        <v>37.92014339411449</v>
      </c>
    </row>
    <row r="486" spans="1:14" ht="14.4" customHeight="1" x14ac:dyDescent="0.3">
      <c r="A486" s="649" t="s">
        <v>595</v>
      </c>
      <c r="B486" s="650" t="s">
        <v>596</v>
      </c>
      <c r="C486" s="651" t="s">
        <v>608</v>
      </c>
      <c r="D486" s="652" t="s">
        <v>3381</v>
      </c>
      <c r="E486" s="651" t="s">
        <v>638</v>
      </c>
      <c r="F486" s="652" t="s">
        <v>3390</v>
      </c>
      <c r="G486" s="651" t="s">
        <v>642</v>
      </c>
      <c r="H486" s="651" t="s">
        <v>1396</v>
      </c>
      <c r="I486" s="651" t="s">
        <v>1397</v>
      </c>
      <c r="J486" s="651" t="s">
        <v>1398</v>
      </c>
      <c r="K486" s="651" t="s">
        <v>1399</v>
      </c>
      <c r="L486" s="653">
        <v>27.47</v>
      </c>
      <c r="M486" s="653">
        <v>1</v>
      </c>
      <c r="N486" s="654">
        <v>27.47</v>
      </c>
    </row>
    <row r="487" spans="1:14" ht="14.4" customHeight="1" x14ac:dyDescent="0.3">
      <c r="A487" s="649" t="s">
        <v>595</v>
      </c>
      <c r="B487" s="650" t="s">
        <v>596</v>
      </c>
      <c r="C487" s="651" t="s">
        <v>608</v>
      </c>
      <c r="D487" s="652" t="s">
        <v>3381</v>
      </c>
      <c r="E487" s="651" t="s">
        <v>638</v>
      </c>
      <c r="F487" s="652" t="s">
        <v>3390</v>
      </c>
      <c r="G487" s="651" t="s">
        <v>642</v>
      </c>
      <c r="H487" s="651" t="s">
        <v>1799</v>
      </c>
      <c r="I487" s="651" t="s">
        <v>1799</v>
      </c>
      <c r="J487" s="651" t="s">
        <v>838</v>
      </c>
      <c r="K487" s="651" t="s">
        <v>1800</v>
      </c>
      <c r="L487" s="653">
        <v>331.3162773713002</v>
      </c>
      <c r="M487" s="653">
        <v>7</v>
      </c>
      <c r="N487" s="654">
        <v>2319.2139415991014</v>
      </c>
    </row>
    <row r="488" spans="1:14" ht="14.4" customHeight="1" x14ac:dyDescent="0.3">
      <c r="A488" s="649" t="s">
        <v>595</v>
      </c>
      <c r="B488" s="650" t="s">
        <v>596</v>
      </c>
      <c r="C488" s="651" t="s">
        <v>608</v>
      </c>
      <c r="D488" s="652" t="s">
        <v>3381</v>
      </c>
      <c r="E488" s="651" t="s">
        <v>638</v>
      </c>
      <c r="F488" s="652" t="s">
        <v>3390</v>
      </c>
      <c r="G488" s="651" t="s">
        <v>642</v>
      </c>
      <c r="H488" s="651" t="s">
        <v>763</v>
      </c>
      <c r="I488" s="651" t="s">
        <v>764</v>
      </c>
      <c r="J488" s="651" t="s">
        <v>765</v>
      </c>
      <c r="K488" s="651" t="s">
        <v>766</v>
      </c>
      <c r="L488" s="653">
        <v>152.52288758849718</v>
      </c>
      <c r="M488" s="653">
        <v>14</v>
      </c>
      <c r="N488" s="654">
        <v>2135.3204262389604</v>
      </c>
    </row>
    <row r="489" spans="1:14" ht="14.4" customHeight="1" x14ac:dyDescent="0.3">
      <c r="A489" s="649" t="s">
        <v>595</v>
      </c>
      <c r="B489" s="650" t="s">
        <v>596</v>
      </c>
      <c r="C489" s="651" t="s">
        <v>608</v>
      </c>
      <c r="D489" s="652" t="s">
        <v>3381</v>
      </c>
      <c r="E489" s="651" t="s">
        <v>638</v>
      </c>
      <c r="F489" s="652" t="s">
        <v>3390</v>
      </c>
      <c r="G489" s="651" t="s">
        <v>642</v>
      </c>
      <c r="H489" s="651" t="s">
        <v>1801</v>
      </c>
      <c r="I489" s="651" t="s">
        <v>237</v>
      </c>
      <c r="J489" s="651" t="s">
        <v>1802</v>
      </c>
      <c r="K489" s="651"/>
      <c r="L489" s="653">
        <v>97.32030705268231</v>
      </c>
      <c r="M489" s="653">
        <v>21</v>
      </c>
      <c r="N489" s="654">
        <v>2043.7264481063285</v>
      </c>
    </row>
    <row r="490" spans="1:14" ht="14.4" customHeight="1" x14ac:dyDescent="0.3">
      <c r="A490" s="649" t="s">
        <v>595</v>
      </c>
      <c r="B490" s="650" t="s">
        <v>596</v>
      </c>
      <c r="C490" s="651" t="s">
        <v>608</v>
      </c>
      <c r="D490" s="652" t="s">
        <v>3381</v>
      </c>
      <c r="E490" s="651" t="s">
        <v>638</v>
      </c>
      <c r="F490" s="652" t="s">
        <v>3390</v>
      </c>
      <c r="G490" s="651" t="s">
        <v>642</v>
      </c>
      <c r="H490" s="651" t="s">
        <v>1803</v>
      </c>
      <c r="I490" s="651" t="s">
        <v>1804</v>
      </c>
      <c r="J490" s="651" t="s">
        <v>1805</v>
      </c>
      <c r="K490" s="651" t="s">
        <v>1806</v>
      </c>
      <c r="L490" s="653">
        <v>254.17763307963776</v>
      </c>
      <c r="M490" s="653">
        <v>4</v>
      </c>
      <c r="N490" s="654">
        <v>1016.710532318551</v>
      </c>
    </row>
    <row r="491" spans="1:14" ht="14.4" customHeight="1" x14ac:dyDescent="0.3">
      <c r="A491" s="649" t="s">
        <v>595</v>
      </c>
      <c r="B491" s="650" t="s">
        <v>596</v>
      </c>
      <c r="C491" s="651" t="s">
        <v>608</v>
      </c>
      <c r="D491" s="652" t="s">
        <v>3381</v>
      </c>
      <c r="E491" s="651" t="s">
        <v>638</v>
      </c>
      <c r="F491" s="652" t="s">
        <v>3390</v>
      </c>
      <c r="G491" s="651" t="s">
        <v>642</v>
      </c>
      <c r="H491" s="651" t="s">
        <v>767</v>
      </c>
      <c r="I491" s="651" t="s">
        <v>237</v>
      </c>
      <c r="J491" s="651" t="s">
        <v>768</v>
      </c>
      <c r="K491" s="651"/>
      <c r="L491" s="653">
        <v>196.80250000000001</v>
      </c>
      <c r="M491" s="653">
        <v>8</v>
      </c>
      <c r="N491" s="654">
        <v>1574.42</v>
      </c>
    </row>
    <row r="492" spans="1:14" ht="14.4" customHeight="1" x14ac:dyDescent="0.3">
      <c r="A492" s="649" t="s">
        <v>595</v>
      </c>
      <c r="B492" s="650" t="s">
        <v>596</v>
      </c>
      <c r="C492" s="651" t="s">
        <v>608</v>
      </c>
      <c r="D492" s="652" t="s">
        <v>3381</v>
      </c>
      <c r="E492" s="651" t="s">
        <v>638</v>
      </c>
      <c r="F492" s="652" t="s">
        <v>3390</v>
      </c>
      <c r="G492" s="651" t="s">
        <v>642</v>
      </c>
      <c r="H492" s="651" t="s">
        <v>1807</v>
      </c>
      <c r="I492" s="651" t="s">
        <v>237</v>
      </c>
      <c r="J492" s="651" t="s">
        <v>1808</v>
      </c>
      <c r="K492" s="651"/>
      <c r="L492" s="653">
        <v>99.664444444444442</v>
      </c>
      <c r="M492" s="653">
        <v>9</v>
      </c>
      <c r="N492" s="654">
        <v>896.98</v>
      </c>
    </row>
    <row r="493" spans="1:14" ht="14.4" customHeight="1" x14ac:dyDescent="0.3">
      <c r="A493" s="649" t="s">
        <v>595</v>
      </c>
      <c r="B493" s="650" t="s">
        <v>596</v>
      </c>
      <c r="C493" s="651" t="s">
        <v>608</v>
      </c>
      <c r="D493" s="652" t="s">
        <v>3381</v>
      </c>
      <c r="E493" s="651" t="s">
        <v>638</v>
      </c>
      <c r="F493" s="652" t="s">
        <v>3390</v>
      </c>
      <c r="G493" s="651" t="s">
        <v>642</v>
      </c>
      <c r="H493" s="651" t="s">
        <v>1809</v>
      </c>
      <c r="I493" s="651" t="s">
        <v>237</v>
      </c>
      <c r="J493" s="651" t="s">
        <v>1810</v>
      </c>
      <c r="K493" s="651"/>
      <c r="L493" s="653">
        <v>97.320311547696889</v>
      </c>
      <c r="M493" s="653">
        <v>4</v>
      </c>
      <c r="N493" s="654">
        <v>389.28124619078756</v>
      </c>
    </row>
    <row r="494" spans="1:14" ht="14.4" customHeight="1" x14ac:dyDescent="0.3">
      <c r="A494" s="649" t="s">
        <v>595</v>
      </c>
      <c r="B494" s="650" t="s">
        <v>596</v>
      </c>
      <c r="C494" s="651" t="s">
        <v>608</v>
      </c>
      <c r="D494" s="652" t="s">
        <v>3381</v>
      </c>
      <c r="E494" s="651" t="s">
        <v>638</v>
      </c>
      <c r="F494" s="652" t="s">
        <v>3390</v>
      </c>
      <c r="G494" s="651" t="s">
        <v>642</v>
      </c>
      <c r="H494" s="651" t="s">
        <v>1811</v>
      </c>
      <c r="I494" s="651" t="s">
        <v>1812</v>
      </c>
      <c r="J494" s="651" t="s">
        <v>1398</v>
      </c>
      <c r="K494" s="651" t="s">
        <v>1813</v>
      </c>
      <c r="L494" s="653">
        <v>59.46034260612381</v>
      </c>
      <c r="M494" s="653">
        <v>3</v>
      </c>
      <c r="N494" s="654">
        <v>178.38102781837142</v>
      </c>
    </row>
    <row r="495" spans="1:14" ht="14.4" customHeight="1" x14ac:dyDescent="0.3">
      <c r="A495" s="649" t="s">
        <v>595</v>
      </c>
      <c r="B495" s="650" t="s">
        <v>596</v>
      </c>
      <c r="C495" s="651" t="s">
        <v>608</v>
      </c>
      <c r="D495" s="652" t="s">
        <v>3381</v>
      </c>
      <c r="E495" s="651" t="s">
        <v>638</v>
      </c>
      <c r="F495" s="652" t="s">
        <v>3390</v>
      </c>
      <c r="G495" s="651" t="s">
        <v>642</v>
      </c>
      <c r="H495" s="651" t="s">
        <v>769</v>
      </c>
      <c r="I495" s="651" t="s">
        <v>770</v>
      </c>
      <c r="J495" s="651" t="s">
        <v>771</v>
      </c>
      <c r="K495" s="651" t="s">
        <v>772</v>
      </c>
      <c r="L495" s="653">
        <v>63.911072047644055</v>
      </c>
      <c r="M495" s="653">
        <v>10</v>
      </c>
      <c r="N495" s="654">
        <v>639.11072047644052</v>
      </c>
    </row>
    <row r="496" spans="1:14" ht="14.4" customHeight="1" x14ac:dyDescent="0.3">
      <c r="A496" s="649" t="s">
        <v>595</v>
      </c>
      <c r="B496" s="650" t="s">
        <v>596</v>
      </c>
      <c r="C496" s="651" t="s">
        <v>608</v>
      </c>
      <c r="D496" s="652" t="s">
        <v>3381</v>
      </c>
      <c r="E496" s="651" t="s">
        <v>638</v>
      </c>
      <c r="F496" s="652" t="s">
        <v>3390</v>
      </c>
      <c r="G496" s="651" t="s">
        <v>642</v>
      </c>
      <c r="H496" s="651" t="s">
        <v>1402</v>
      </c>
      <c r="I496" s="651" t="s">
        <v>237</v>
      </c>
      <c r="J496" s="651" t="s">
        <v>1403</v>
      </c>
      <c r="K496" s="651"/>
      <c r="L496" s="653">
        <v>70.539915800247002</v>
      </c>
      <c r="M496" s="653">
        <v>6</v>
      </c>
      <c r="N496" s="654">
        <v>423.23949480148201</v>
      </c>
    </row>
    <row r="497" spans="1:14" ht="14.4" customHeight="1" x14ac:dyDescent="0.3">
      <c r="A497" s="649" t="s">
        <v>595</v>
      </c>
      <c r="B497" s="650" t="s">
        <v>596</v>
      </c>
      <c r="C497" s="651" t="s">
        <v>608</v>
      </c>
      <c r="D497" s="652" t="s">
        <v>3381</v>
      </c>
      <c r="E497" s="651" t="s">
        <v>638</v>
      </c>
      <c r="F497" s="652" t="s">
        <v>3390</v>
      </c>
      <c r="G497" s="651" t="s">
        <v>642</v>
      </c>
      <c r="H497" s="651" t="s">
        <v>1814</v>
      </c>
      <c r="I497" s="651" t="s">
        <v>1815</v>
      </c>
      <c r="J497" s="651" t="s">
        <v>1816</v>
      </c>
      <c r="K497" s="651" t="s">
        <v>1817</v>
      </c>
      <c r="L497" s="653">
        <v>37.573978324923573</v>
      </c>
      <c r="M497" s="653">
        <v>5</v>
      </c>
      <c r="N497" s="654">
        <v>187.86989162461788</v>
      </c>
    </row>
    <row r="498" spans="1:14" ht="14.4" customHeight="1" x14ac:dyDescent="0.3">
      <c r="A498" s="649" t="s">
        <v>595</v>
      </c>
      <c r="B498" s="650" t="s">
        <v>596</v>
      </c>
      <c r="C498" s="651" t="s">
        <v>608</v>
      </c>
      <c r="D498" s="652" t="s">
        <v>3381</v>
      </c>
      <c r="E498" s="651" t="s">
        <v>638</v>
      </c>
      <c r="F498" s="652" t="s">
        <v>3390</v>
      </c>
      <c r="G498" s="651" t="s">
        <v>642</v>
      </c>
      <c r="H498" s="651" t="s">
        <v>1818</v>
      </c>
      <c r="I498" s="651" t="s">
        <v>1819</v>
      </c>
      <c r="J498" s="651" t="s">
        <v>1820</v>
      </c>
      <c r="K498" s="651" t="s">
        <v>1728</v>
      </c>
      <c r="L498" s="653">
        <v>90.313243455445573</v>
      </c>
      <c r="M498" s="653">
        <v>3</v>
      </c>
      <c r="N498" s="654">
        <v>270.93973036633673</v>
      </c>
    </row>
    <row r="499" spans="1:14" ht="14.4" customHeight="1" x14ac:dyDescent="0.3">
      <c r="A499" s="649" t="s">
        <v>595</v>
      </c>
      <c r="B499" s="650" t="s">
        <v>596</v>
      </c>
      <c r="C499" s="651" t="s">
        <v>608</v>
      </c>
      <c r="D499" s="652" t="s">
        <v>3381</v>
      </c>
      <c r="E499" s="651" t="s">
        <v>638</v>
      </c>
      <c r="F499" s="652" t="s">
        <v>3390</v>
      </c>
      <c r="G499" s="651" t="s">
        <v>642</v>
      </c>
      <c r="H499" s="651" t="s">
        <v>1416</v>
      </c>
      <c r="I499" s="651" t="s">
        <v>1417</v>
      </c>
      <c r="J499" s="651" t="s">
        <v>1418</v>
      </c>
      <c r="K499" s="651" t="s">
        <v>1419</v>
      </c>
      <c r="L499" s="653">
        <v>68.655625000000001</v>
      </c>
      <c r="M499" s="653">
        <v>8</v>
      </c>
      <c r="N499" s="654">
        <v>549.245</v>
      </c>
    </row>
    <row r="500" spans="1:14" ht="14.4" customHeight="1" x14ac:dyDescent="0.3">
      <c r="A500" s="649" t="s">
        <v>595</v>
      </c>
      <c r="B500" s="650" t="s">
        <v>596</v>
      </c>
      <c r="C500" s="651" t="s">
        <v>608</v>
      </c>
      <c r="D500" s="652" t="s">
        <v>3381</v>
      </c>
      <c r="E500" s="651" t="s">
        <v>638</v>
      </c>
      <c r="F500" s="652" t="s">
        <v>3390</v>
      </c>
      <c r="G500" s="651" t="s">
        <v>642</v>
      </c>
      <c r="H500" s="651" t="s">
        <v>1821</v>
      </c>
      <c r="I500" s="651" t="s">
        <v>1822</v>
      </c>
      <c r="J500" s="651" t="s">
        <v>894</v>
      </c>
      <c r="K500" s="651" t="s">
        <v>1823</v>
      </c>
      <c r="L500" s="653">
        <v>890.83649877046366</v>
      </c>
      <c r="M500" s="653">
        <v>1</v>
      </c>
      <c r="N500" s="654">
        <v>890.83649877046366</v>
      </c>
    </row>
    <row r="501" spans="1:14" ht="14.4" customHeight="1" x14ac:dyDescent="0.3">
      <c r="A501" s="649" t="s">
        <v>595</v>
      </c>
      <c r="B501" s="650" t="s">
        <v>596</v>
      </c>
      <c r="C501" s="651" t="s">
        <v>608</v>
      </c>
      <c r="D501" s="652" t="s">
        <v>3381</v>
      </c>
      <c r="E501" s="651" t="s">
        <v>638</v>
      </c>
      <c r="F501" s="652" t="s">
        <v>3390</v>
      </c>
      <c r="G501" s="651" t="s">
        <v>642</v>
      </c>
      <c r="H501" s="651" t="s">
        <v>777</v>
      </c>
      <c r="I501" s="651" t="s">
        <v>778</v>
      </c>
      <c r="J501" s="651" t="s">
        <v>775</v>
      </c>
      <c r="K501" s="651" t="s">
        <v>779</v>
      </c>
      <c r="L501" s="653">
        <v>28.136984983941666</v>
      </c>
      <c r="M501" s="653">
        <v>13</v>
      </c>
      <c r="N501" s="654">
        <v>365.78080479124168</v>
      </c>
    </row>
    <row r="502" spans="1:14" ht="14.4" customHeight="1" x14ac:dyDescent="0.3">
      <c r="A502" s="649" t="s">
        <v>595</v>
      </c>
      <c r="B502" s="650" t="s">
        <v>596</v>
      </c>
      <c r="C502" s="651" t="s">
        <v>608</v>
      </c>
      <c r="D502" s="652" t="s">
        <v>3381</v>
      </c>
      <c r="E502" s="651" t="s">
        <v>638</v>
      </c>
      <c r="F502" s="652" t="s">
        <v>3390</v>
      </c>
      <c r="G502" s="651" t="s">
        <v>642</v>
      </c>
      <c r="H502" s="651" t="s">
        <v>780</v>
      </c>
      <c r="I502" s="651" t="s">
        <v>781</v>
      </c>
      <c r="J502" s="651" t="s">
        <v>782</v>
      </c>
      <c r="K502" s="651"/>
      <c r="L502" s="653">
        <v>218.17797086390965</v>
      </c>
      <c r="M502" s="653">
        <v>3</v>
      </c>
      <c r="N502" s="654">
        <v>654.53391259172895</v>
      </c>
    </row>
    <row r="503" spans="1:14" ht="14.4" customHeight="1" x14ac:dyDescent="0.3">
      <c r="A503" s="649" t="s">
        <v>595</v>
      </c>
      <c r="B503" s="650" t="s">
        <v>596</v>
      </c>
      <c r="C503" s="651" t="s">
        <v>608</v>
      </c>
      <c r="D503" s="652" t="s">
        <v>3381</v>
      </c>
      <c r="E503" s="651" t="s">
        <v>638</v>
      </c>
      <c r="F503" s="652" t="s">
        <v>3390</v>
      </c>
      <c r="G503" s="651" t="s">
        <v>642</v>
      </c>
      <c r="H503" s="651" t="s">
        <v>1424</v>
      </c>
      <c r="I503" s="651" t="s">
        <v>1425</v>
      </c>
      <c r="J503" s="651" t="s">
        <v>1426</v>
      </c>
      <c r="K503" s="651"/>
      <c r="L503" s="653">
        <v>527.85019206145967</v>
      </c>
      <c r="M503" s="653">
        <v>1</v>
      </c>
      <c r="N503" s="654">
        <v>527.85019206145967</v>
      </c>
    </row>
    <row r="504" spans="1:14" ht="14.4" customHeight="1" x14ac:dyDescent="0.3">
      <c r="A504" s="649" t="s">
        <v>595</v>
      </c>
      <c r="B504" s="650" t="s">
        <v>596</v>
      </c>
      <c r="C504" s="651" t="s">
        <v>608</v>
      </c>
      <c r="D504" s="652" t="s">
        <v>3381</v>
      </c>
      <c r="E504" s="651" t="s">
        <v>638</v>
      </c>
      <c r="F504" s="652" t="s">
        <v>3390</v>
      </c>
      <c r="G504" s="651" t="s">
        <v>642</v>
      </c>
      <c r="H504" s="651" t="s">
        <v>1429</v>
      </c>
      <c r="I504" s="651" t="s">
        <v>237</v>
      </c>
      <c r="J504" s="651" t="s">
        <v>1430</v>
      </c>
      <c r="K504" s="651"/>
      <c r="L504" s="653">
        <v>191.98645323963606</v>
      </c>
      <c r="M504" s="653">
        <v>13</v>
      </c>
      <c r="N504" s="654">
        <v>2495.8238921152688</v>
      </c>
    </row>
    <row r="505" spans="1:14" ht="14.4" customHeight="1" x14ac:dyDescent="0.3">
      <c r="A505" s="649" t="s">
        <v>595</v>
      </c>
      <c r="B505" s="650" t="s">
        <v>596</v>
      </c>
      <c r="C505" s="651" t="s">
        <v>608</v>
      </c>
      <c r="D505" s="652" t="s">
        <v>3381</v>
      </c>
      <c r="E505" s="651" t="s">
        <v>638</v>
      </c>
      <c r="F505" s="652" t="s">
        <v>3390</v>
      </c>
      <c r="G505" s="651" t="s">
        <v>642</v>
      </c>
      <c r="H505" s="651" t="s">
        <v>1824</v>
      </c>
      <c r="I505" s="651" t="s">
        <v>237</v>
      </c>
      <c r="J505" s="651" t="s">
        <v>1825</v>
      </c>
      <c r="K505" s="651"/>
      <c r="L505" s="653">
        <v>169.94</v>
      </c>
      <c r="M505" s="653">
        <v>2</v>
      </c>
      <c r="N505" s="654">
        <v>339.88</v>
      </c>
    </row>
    <row r="506" spans="1:14" ht="14.4" customHeight="1" x14ac:dyDescent="0.3">
      <c r="A506" s="649" t="s">
        <v>595</v>
      </c>
      <c r="B506" s="650" t="s">
        <v>596</v>
      </c>
      <c r="C506" s="651" t="s">
        <v>608</v>
      </c>
      <c r="D506" s="652" t="s">
        <v>3381</v>
      </c>
      <c r="E506" s="651" t="s">
        <v>638</v>
      </c>
      <c r="F506" s="652" t="s">
        <v>3390</v>
      </c>
      <c r="G506" s="651" t="s">
        <v>642</v>
      </c>
      <c r="H506" s="651" t="s">
        <v>1826</v>
      </c>
      <c r="I506" s="651" t="s">
        <v>237</v>
      </c>
      <c r="J506" s="651" t="s">
        <v>1827</v>
      </c>
      <c r="K506" s="651"/>
      <c r="L506" s="653">
        <v>99.740062593107723</v>
      </c>
      <c r="M506" s="653">
        <v>3</v>
      </c>
      <c r="N506" s="654">
        <v>299.22018777932317</v>
      </c>
    </row>
    <row r="507" spans="1:14" ht="14.4" customHeight="1" x14ac:dyDescent="0.3">
      <c r="A507" s="649" t="s">
        <v>595</v>
      </c>
      <c r="B507" s="650" t="s">
        <v>596</v>
      </c>
      <c r="C507" s="651" t="s">
        <v>608</v>
      </c>
      <c r="D507" s="652" t="s">
        <v>3381</v>
      </c>
      <c r="E507" s="651" t="s">
        <v>638</v>
      </c>
      <c r="F507" s="652" t="s">
        <v>3390</v>
      </c>
      <c r="G507" s="651" t="s">
        <v>642</v>
      </c>
      <c r="H507" s="651" t="s">
        <v>1828</v>
      </c>
      <c r="I507" s="651" t="s">
        <v>1829</v>
      </c>
      <c r="J507" s="651" t="s">
        <v>1830</v>
      </c>
      <c r="K507" s="651" t="s">
        <v>1831</v>
      </c>
      <c r="L507" s="653">
        <v>57.763897110408152</v>
      </c>
      <c r="M507" s="653">
        <v>5</v>
      </c>
      <c r="N507" s="654">
        <v>288.81948555204076</v>
      </c>
    </row>
    <row r="508" spans="1:14" ht="14.4" customHeight="1" x14ac:dyDescent="0.3">
      <c r="A508" s="649" t="s">
        <v>595</v>
      </c>
      <c r="B508" s="650" t="s">
        <v>596</v>
      </c>
      <c r="C508" s="651" t="s">
        <v>608</v>
      </c>
      <c r="D508" s="652" t="s">
        <v>3381</v>
      </c>
      <c r="E508" s="651" t="s">
        <v>638</v>
      </c>
      <c r="F508" s="652" t="s">
        <v>3390</v>
      </c>
      <c r="G508" s="651" t="s">
        <v>642</v>
      </c>
      <c r="H508" s="651" t="s">
        <v>1832</v>
      </c>
      <c r="I508" s="651" t="s">
        <v>1833</v>
      </c>
      <c r="J508" s="651" t="s">
        <v>1834</v>
      </c>
      <c r="K508" s="651" t="s">
        <v>1835</v>
      </c>
      <c r="L508" s="653">
        <v>1665.2</v>
      </c>
      <c r="M508" s="653">
        <v>1</v>
      </c>
      <c r="N508" s="654">
        <v>1665.2</v>
      </c>
    </row>
    <row r="509" spans="1:14" ht="14.4" customHeight="1" x14ac:dyDescent="0.3">
      <c r="A509" s="649" t="s">
        <v>595</v>
      </c>
      <c r="B509" s="650" t="s">
        <v>596</v>
      </c>
      <c r="C509" s="651" t="s">
        <v>608</v>
      </c>
      <c r="D509" s="652" t="s">
        <v>3381</v>
      </c>
      <c r="E509" s="651" t="s">
        <v>638</v>
      </c>
      <c r="F509" s="652" t="s">
        <v>3390</v>
      </c>
      <c r="G509" s="651" t="s">
        <v>642</v>
      </c>
      <c r="H509" s="651" t="s">
        <v>1836</v>
      </c>
      <c r="I509" s="651" t="s">
        <v>1837</v>
      </c>
      <c r="J509" s="651" t="s">
        <v>1838</v>
      </c>
      <c r="K509" s="651" t="s">
        <v>1839</v>
      </c>
      <c r="L509" s="653">
        <v>119.39060239498131</v>
      </c>
      <c r="M509" s="653">
        <v>1</v>
      </c>
      <c r="N509" s="654">
        <v>119.39060239498131</v>
      </c>
    </row>
    <row r="510" spans="1:14" ht="14.4" customHeight="1" x14ac:dyDescent="0.3">
      <c r="A510" s="649" t="s">
        <v>595</v>
      </c>
      <c r="B510" s="650" t="s">
        <v>596</v>
      </c>
      <c r="C510" s="651" t="s">
        <v>608</v>
      </c>
      <c r="D510" s="652" t="s">
        <v>3381</v>
      </c>
      <c r="E510" s="651" t="s">
        <v>638</v>
      </c>
      <c r="F510" s="652" t="s">
        <v>3390</v>
      </c>
      <c r="G510" s="651" t="s">
        <v>642</v>
      </c>
      <c r="H510" s="651" t="s">
        <v>1840</v>
      </c>
      <c r="I510" s="651" t="s">
        <v>1841</v>
      </c>
      <c r="J510" s="651" t="s">
        <v>1842</v>
      </c>
      <c r="K510" s="651" t="s">
        <v>1843</v>
      </c>
      <c r="L510" s="653">
        <v>65.459999999999965</v>
      </c>
      <c r="M510" s="653">
        <v>1</v>
      </c>
      <c r="N510" s="654">
        <v>65.459999999999965</v>
      </c>
    </row>
    <row r="511" spans="1:14" ht="14.4" customHeight="1" x14ac:dyDescent="0.3">
      <c r="A511" s="649" t="s">
        <v>595</v>
      </c>
      <c r="B511" s="650" t="s">
        <v>596</v>
      </c>
      <c r="C511" s="651" t="s">
        <v>608</v>
      </c>
      <c r="D511" s="652" t="s">
        <v>3381</v>
      </c>
      <c r="E511" s="651" t="s">
        <v>638</v>
      </c>
      <c r="F511" s="652" t="s">
        <v>3390</v>
      </c>
      <c r="G511" s="651" t="s">
        <v>642</v>
      </c>
      <c r="H511" s="651" t="s">
        <v>1844</v>
      </c>
      <c r="I511" s="651" t="s">
        <v>1845</v>
      </c>
      <c r="J511" s="651" t="s">
        <v>1846</v>
      </c>
      <c r="K511" s="651" t="s">
        <v>1847</v>
      </c>
      <c r="L511" s="653">
        <v>67.099999999999994</v>
      </c>
      <c r="M511" s="653">
        <v>2</v>
      </c>
      <c r="N511" s="654">
        <v>134.19999999999999</v>
      </c>
    </row>
    <row r="512" spans="1:14" ht="14.4" customHeight="1" x14ac:dyDescent="0.3">
      <c r="A512" s="649" t="s">
        <v>595</v>
      </c>
      <c r="B512" s="650" t="s">
        <v>596</v>
      </c>
      <c r="C512" s="651" t="s">
        <v>608</v>
      </c>
      <c r="D512" s="652" t="s">
        <v>3381</v>
      </c>
      <c r="E512" s="651" t="s">
        <v>638</v>
      </c>
      <c r="F512" s="652" t="s">
        <v>3390</v>
      </c>
      <c r="G512" s="651" t="s">
        <v>642</v>
      </c>
      <c r="H512" s="651" t="s">
        <v>787</v>
      </c>
      <c r="I512" s="651" t="s">
        <v>788</v>
      </c>
      <c r="J512" s="651" t="s">
        <v>785</v>
      </c>
      <c r="K512" s="651" t="s">
        <v>789</v>
      </c>
      <c r="L512" s="653">
        <v>103.33999999999995</v>
      </c>
      <c r="M512" s="653">
        <v>1</v>
      </c>
      <c r="N512" s="654">
        <v>103.33999999999995</v>
      </c>
    </row>
    <row r="513" spans="1:14" ht="14.4" customHeight="1" x14ac:dyDescent="0.3">
      <c r="A513" s="649" t="s">
        <v>595</v>
      </c>
      <c r="B513" s="650" t="s">
        <v>596</v>
      </c>
      <c r="C513" s="651" t="s">
        <v>608</v>
      </c>
      <c r="D513" s="652" t="s">
        <v>3381</v>
      </c>
      <c r="E513" s="651" t="s">
        <v>638</v>
      </c>
      <c r="F513" s="652" t="s">
        <v>3390</v>
      </c>
      <c r="G513" s="651" t="s">
        <v>642</v>
      </c>
      <c r="H513" s="651" t="s">
        <v>1848</v>
      </c>
      <c r="I513" s="651" t="s">
        <v>1849</v>
      </c>
      <c r="J513" s="651" t="s">
        <v>1850</v>
      </c>
      <c r="K513" s="651" t="s">
        <v>1851</v>
      </c>
      <c r="L513" s="653">
        <v>1713.5</v>
      </c>
      <c r="M513" s="653">
        <v>1</v>
      </c>
      <c r="N513" s="654">
        <v>1713.5</v>
      </c>
    </row>
    <row r="514" spans="1:14" ht="14.4" customHeight="1" x14ac:dyDescent="0.3">
      <c r="A514" s="649" t="s">
        <v>595</v>
      </c>
      <c r="B514" s="650" t="s">
        <v>596</v>
      </c>
      <c r="C514" s="651" t="s">
        <v>608</v>
      </c>
      <c r="D514" s="652" t="s">
        <v>3381</v>
      </c>
      <c r="E514" s="651" t="s">
        <v>638</v>
      </c>
      <c r="F514" s="652" t="s">
        <v>3390</v>
      </c>
      <c r="G514" s="651" t="s">
        <v>642</v>
      </c>
      <c r="H514" s="651" t="s">
        <v>1852</v>
      </c>
      <c r="I514" s="651" t="s">
        <v>1853</v>
      </c>
      <c r="J514" s="651" t="s">
        <v>1854</v>
      </c>
      <c r="K514" s="651" t="s">
        <v>1855</v>
      </c>
      <c r="L514" s="653">
        <v>95.536666666666648</v>
      </c>
      <c r="M514" s="653">
        <v>3</v>
      </c>
      <c r="N514" s="654">
        <v>286.60999999999996</v>
      </c>
    </row>
    <row r="515" spans="1:14" ht="14.4" customHeight="1" x14ac:dyDescent="0.3">
      <c r="A515" s="649" t="s">
        <v>595</v>
      </c>
      <c r="B515" s="650" t="s">
        <v>596</v>
      </c>
      <c r="C515" s="651" t="s">
        <v>608</v>
      </c>
      <c r="D515" s="652" t="s">
        <v>3381</v>
      </c>
      <c r="E515" s="651" t="s">
        <v>638</v>
      </c>
      <c r="F515" s="652" t="s">
        <v>3390</v>
      </c>
      <c r="G515" s="651" t="s">
        <v>642</v>
      </c>
      <c r="H515" s="651" t="s">
        <v>1447</v>
      </c>
      <c r="I515" s="651" t="s">
        <v>1448</v>
      </c>
      <c r="J515" s="651" t="s">
        <v>1449</v>
      </c>
      <c r="K515" s="651" t="s">
        <v>1450</v>
      </c>
      <c r="L515" s="653">
        <v>197.47253771530129</v>
      </c>
      <c r="M515" s="653">
        <v>11</v>
      </c>
      <c r="N515" s="654">
        <v>2172.197914868314</v>
      </c>
    </row>
    <row r="516" spans="1:14" ht="14.4" customHeight="1" x14ac:dyDescent="0.3">
      <c r="A516" s="649" t="s">
        <v>595</v>
      </c>
      <c r="B516" s="650" t="s">
        <v>596</v>
      </c>
      <c r="C516" s="651" t="s">
        <v>608</v>
      </c>
      <c r="D516" s="652" t="s">
        <v>3381</v>
      </c>
      <c r="E516" s="651" t="s">
        <v>638</v>
      </c>
      <c r="F516" s="652" t="s">
        <v>3390</v>
      </c>
      <c r="G516" s="651" t="s">
        <v>642</v>
      </c>
      <c r="H516" s="651" t="s">
        <v>1856</v>
      </c>
      <c r="I516" s="651" t="s">
        <v>1857</v>
      </c>
      <c r="J516" s="651" t="s">
        <v>725</v>
      </c>
      <c r="K516" s="651" t="s">
        <v>1858</v>
      </c>
      <c r="L516" s="653">
        <v>98.616</v>
      </c>
      <c r="M516" s="653">
        <v>5</v>
      </c>
      <c r="N516" s="654">
        <v>493.08</v>
      </c>
    </row>
    <row r="517" spans="1:14" ht="14.4" customHeight="1" x14ac:dyDescent="0.3">
      <c r="A517" s="649" t="s">
        <v>595</v>
      </c>
      <c r="B517" s="650" t="s">
        <v>596</v>
      </c>
      <c r="C517" s="651" t="s">
        <v>608</v>
      </c>
      <c r="D517" s="652" t="s">
        <v>3381</v>
      </c>
      <c r="E517" s="651" t="s">
        <v>638</v>
      </c>
      <c r="F517" s="652" t="s">
        <v>3390</v>
      </c>
      <c r="G517" s="651" t="s">
        <v>642</v>
      </c>
      <c r="H517" s="651" t="s">
        <v>1859</v>
      </c>
      <c r="I517" s="651" t="s">
        <v>1860</v>
      </c>
      <c r="J517" s="651" t="s">
        <v>1861</v>
      </c>
      <c r="K517" s="651" t="s">
        <v>1862</v>
      </c>
      <c r="L517" s="653">
        <v>67.412304221500591</v>
      </c>
      <c r="M517" s="653">
        <v>1</v>
      </c>
      <c r="N517" s="654">
        <v>67.412304221500591</v>
      </c>
    </row>
    <row r="518" spans="1:14" ht="14.4" customHeight="1" x14ac:dyDescent="0.3">
      <c r="A518" s="649" t="s">
        <v>595</v>
      </c>
      <c r="B518" s="650" t="s">
        <v>596</v>
      </c>
      <c r="C518" s="651" t="s">
        <v>608</v>
      </c>
      <c r="D518" s="652" t="s">
        <v>3381</v>
      </c>
      <c r="E518" s="651" t="s">
        <v>638</v>
      </c>
      <c r="F518" s="652" t="s">
        <v>3390</v>
      </c>
      <c r="G518" s="651" t="s">
        <v>642</v>
      </c>
      <c r="H518" s="651" t="s">
        <v>1863</v>
      </c>
      <c r="I518" s="651" t="s">
        <v>1863</v>
      </c>
      <c r="J518" s="651" t="s">
        <v>1864</v>
      </c>
      <c r="K518" s="651" t="s">
        <v>1753</v>
      </c>
      <c r="L518" s="653">
        <v>108.91</v>
      </c>
      <c r="M518" s="653">
        <v>1</v>
      </c>
      <c r="N518" s="654">
        <v>108.91</v>
      </c>
    </row>
    <row r="519" spans="1:14" ht="14.4" customHeight="1" x14ac:dyDescent="0.3">
      <c r="A519" s="649" t="s">
        <v>595</v>
      </c>
      <c r="B519" s="650" t="s">
        <v>596</v>
      </c>
      <c r="C519" s="651" t="s">
        <v>608</v>
      </c>
      <c r="D519" s="652" t="s">
        <v>3381</v>
      </c>
      <c r="E519" s="651" t="s">
        <v>638</v>
      </c>
      <c r="F519" s="652" t="s">
        <v>3390</v>
      </c>
      <c r="G519" s="651" t="s">
        <v>642</v>
      </c>
      <c r="H519" s="651" t="s">
        <v>1865</v>
      </c>
      <c r="I519" s="651" t="s">
        <v>1866</v>
      </c>
      <c r="J519" s="651" t="s">
        <v>1867</v>
      </c>
      <c r="K519" s="651" t="s">
        <v>1868</v>
      </c>
      <c r="L519" s="653">
        <v>49.619999999999983</v>
      </c>
      <c r="M519" s="653">
        <v>1</v>
      </c>
      <c r="N519" s="654">
        <v>49.619999999999983</v>
      </c>
    </row>
    <row r="520" spans="1:14" ht="14.4" customHeight="1" x14ac:dyDescent="0.3">
      <c r="A520" s="649" t="s">
        <v>595</v>
      </c>
      <c r="B520" s="650" t="s">
        <v>596</v>
      </c>
      <c r="C520" s="651" t="s">
        <v>608</v>
      </c>
      <c r="D520" s="652" t="s">
        <v>3381</v>
      </c>
      <c r="E520" s="651" t="s">
        <v>638</v>
      </c>
      <c r="F520" s="652" t="s">
        <v>3390</v>
      </c>
      <c r="G520" s="651" t="s">
        <v>642</v>
      </c>
      <c r="H520" s="651" t="s">
        <v>1869</v>
      </c>
      <c r="I520" s="651" t="s">
        <v>1870</v>
      </c>
      <c r="J520" s="651" t="s">
        <v>1742</v>
      </c>
      <c r="K520" s="651" t="s">
        <v>734</v>
      </c>
      <c r="L520" s="653">
        <v>58.765058736726999</v>
      </c>
      <c r="M520" s="653">
        <v>2</v>
      </c>
      <c r="N520" s="654">
        <v>117.530117473454</v>
      </c>
    </row>
    <row r="521" spans="1:14" ht="14.4" customHeight="1" x14ac:dyDescent="0.3">
      <c r="A521" s="649" t="s">
        <v>595</v>
      </c>
      <c r="B521" s="650" t="s">
        <v>596</v>
      </c>
      <c r="C521" s="651" t="s">
        <v>608</v>
      </c>
      <c r="D521" s="652" t="s">
        <v>3381</v>
      </c>
      <c r="E521" s="651" t="s">
        <v>638</v>
      </c>
      <c r="F521" s="652" t="s">
        <v>3390</v>
      </c>
      <c r="G521" s="651" t="s">
        <v>642</v>
      </c>
      <c r="H521" s="651" t="s">
        <v>1871</v>
      </c>
      <c r="I521" s="651" t="s">
        <v>1872</v>
      </c>
      <c r="J521" s="651" t="s">
        <v>1873</v>
      </c>
      <c r="K521" s="651" t="s">
        <v>1874</v>
      </c>
      <c r="L521" s="653">
        <v>43.663333333333327</v>
      </c>
      <c r="M521" s="653">
        <v>6</v>
      </c>
      <c r="N521" s="654">
        <v>261.97999999999996</v>
      </c>
    </row>
    <row r="522" spans="1:14" ht="14.4" customHeight="1" x14ac:dyDescent="0.3">
      <c r="A522" s="649" t="s">
        <v>595</v>
      </c>
      <c r="B522" s="650" t="s">
        <v>596</v>
      </c>
      <c r="C522" s="651" t="s">
        <v>608</v>
      </c>
      <c r="D522" s="652" t="s">
        <v>3381</v>
      </c>
      <c r="E522" s="651" t="s">
        <v>638</v>
      </c>
      <c r="F522" s="652" t="s">
        <v>3390</v>
      </c>
      <c r="G522" s="651" t="s">
        <v>642</v>
      </c>
      <c r="H522" s="651" t="s">
        <v>1875</v>
      </c>
      <c r="I522" s="651" t="s">
        <v>237</v>
      </c>
      <c r="J522" s="651" t="s">
        <v>1876</v>
      </c>
      <c r="K522" s="651"/>
      <c r="L522" s="653">
        <v>30.114285714285717</v>
      </c>
      <c r="M522" s="653">
        <v>7</v>
      </c>
      <c r="N522" s="654">
        <v>210.8</v>
      </c>
    </row>
    <row r="523" spans="1:14" ht="14.4" customHeight="1" x14ac:dyDescent="0.3">
      <c r="A523" s="649" t="s">
        <v>595</v>
      </c>
      <c r="B523" s="650" t="s">
        <v>596</v>
      </c>
      <c r="C523" s="651" t="s">
        <v>608</v>
      </c>
      <c r="D523" s="652" t="s">
        <v>3381</v>
      </c>
      <c r="E523" s="651" t="s">
        <v>638</v>
      </c>
      <c r="F523" s="652" t="s">
        <v>3390</v>
      </c>
      <c r="G523" s="651" t="s">
        <v>642</v>
      </c>
      <c r="H523" s="651" t="s">
        <v>1877</v>
      </c>
      <c r="I523" s="651" t="s">
        <v>237</v>
      </c>
      <c r="J523" s="651" t="s">
        <v>1878</v>
      </c>
      <c r="K523" s="651"/>
      <c r="L523" s="653">
        <v>221.14503220246263</v>
      </c>
      <c r="M523" s="653">
        <v>4</v>
      </c>
      <c r="N523" s="654">
        <v>884.58012880985052</v>
      </c>
    </row>
    <row r="524" spans="1:14" ht="14.4" customHeight="1" x14ac:dyDescent="0.3">
      <c r="A524" s="649" t="s">
        <v>595</v>
      </c>
      <c r="B524" s="650" t="s">
        <v>596</v>
      </c>
      <c r="C524" s="651" t="s">
        <v>608</v>
      </c>
      <c r="D524" s="652" t="s">
        <v>3381</v>
      </c>
      <c r="E524" s="651" t="s">
        <v>638</v>
      </c>
      <c r="F524" s="652" t="s">
        <v>3390</v>
      </c>
      <c r="G524" s="651" t="s">
        <v>642</v>
      </c>
      <c r="H524" s="651" t="s">
        <v>1879</v>
      </c>
      <c r="I524" s="651" t="s">
        <v>237</v>
      </c>
      <c r="J524" s="651" t="s">
        <v>1880</v>
      </c>
      <c r="K524" s="651"/>
      <c r="L524" s="653">
        <v>114.2099898548441</v>
      </c>
      <c r="M524" s="653">
        <v>8</v>
      </c>
      <c r="N524" s="654">
        <v>913.67991883875277</v>
      </c>
    </row>
    <row r="525" spans="1:14" ht="14.4" customHeight="1" x14ac:dyDescent="0.3">
      <c r="A525" s="649" t="s">
        <v>595</v>
      </c>
      <c r="B525" s="650" t="s">
        <v>596</v>
      </c>
      <c r="C525" s="651" t="s">
        <v>608</v>
      </c>
      <c r="D525" s="652" t="s">
        <v>3381</v>
      </c>
      <c r="E525" s="651" t="s">
        <v>638</v>
      </c>
      <c r="F525" s="652" t="s">
        <v>3390</v>
      </c>
      <c r="G525" s="651" t="s">
        <v>642</v>
      </c>
      <c r="H525" s="651" t="s">
        <v>790</v>
      </c>
      <c r="I525" s="651" t="s">
        <v>791</v>
      </c>
      <c r="J525" s="651" t="s">
        <v>792</v>
      </c>
      <c r="K525" s="651" t="s">
        <v>793</v>
      </c>
      <c r="L525" s="653">
        <v>162.5</v>
      </c>
      <c r="M525" s="653">
        <v>1</v>
      </c>
      <c r="N525" s="654">
        <v>162.5</v>
      </c>
    </row>
    <row r="526" spans="1:14" ht="14.4" customHeight="1" x14ac:dyDescent="0.3">
      <c r="A526" s="649" t="s">
        <v>595</v>
      </c>
      <c r="B526" s="650" t="s">
        <v>596</v>
      </c>
      <c r="C526" s="651" t="s">
        <v>608</v>
      </c>
      <c r="D526" s="652" t="s">
        <v>3381</v>
      </c>
      <c r="E526" s="651" t="s">
        <v>638</v>
      </c>
      <c r="F526" s="652" t="s">
        <v>3390</v>
      </c>
      <c r="G526" s="651" t="s">
        <v>642</v>
      </c>
      <c r="H526" s="651" t="s">
        <v>1881</v>
      </c>
      <c r="I526" s="651" t="s">
        <v>1882</v>
      </c>
      <c r="J526" s="651" t="s">
        <v>1883</v>
      </c>
      <c r="K526" s="651" t="s">
        <v>1884</v>
      </c>
      <c r="L526" s="653">
        <v>120.15</v>
      </c>
      <c r="M526" s="653">
        <v>1</v>
      </c>
      <c r="N526" s="654">
        <v>120.15</v>
      </c>
    </row>
    <row r="527" spans="1:14" ht="14.4" customHeight="1" x14ac:dyDescent="0.3">
      <c r="A527" s="649" t="s">
        <v>595</v>
      </c>
      <c r="B527" s="650" t="s">
        <v>596</v>
      </c>
      <c r="C527" s="651" t="s">
        <v>608</v>
      </c>
      <c r="D527" s="652" t="s">
        <v>3381</v>
      </c>
      <c r="E527" s="651" t="s">
        <v>638</v>
      </c>
      <c r="F527" s="652" t="s">
        <v>3390</v>
      </c>
      <c r="G527" s="651" t="s">
        <v>642</v>
      </c>
      <c r="H527" s="651" t="s">
        <v>1885</v>
      </c>
      <c r="I527" s="651" t="s">
        <v>1886</v>
      </c>
      <c r="J527" s="651" t="s">
        <v>1887</v>
      </c>
      <c r="K527" s="651" t="s">
        <v>1888</v>
      </c>
      <c r="L527" s="653">
        <v>95.759527716208041</v>
      </c>
      <c r="M527" s="653">
        <v>1</v>
      </c>
      <c r="N527" s="654">
        <v>95.759527716208041</v>
      </c>
    </row>
    <row r="528" spans="1:14" ht="14.4" customHeight="1" x14ac:dyDescent="0.3">
      <c r="A528" s="649" t="s">
        <v>595</v>
      </c>
      <c r="B528" s="650" t="s">
        <v>596</v>
      </c>
      <c r="C528" s="651" t="s">
        <v>608</v>
      </c>
      <c r="D528" s="652" t="s">
        <v>3381</v>
      </c>
      <c r="E528" s="651" t="s">
        <v>638</v>
      </c>
      <c r="F528" s="652" t="s">
        <v>3390</v>
      </c>
      <c r="G528" s="651" t="s">
        <v>642</v>
      </c>
      <c r="H528" s="651" t="s">
        <v>1889</v>
      </c>
      <c r="I528" s="651" t="s">
        <v>237</v>
      </c>
      <c r="J528" s="651" t="s">
        <v>1890</v>
      </c>
      <c r="K528" s="651"/>
      <c r="L528" s="653">
        <v>72.777333333333331</v>
      </c>
      <c r="M528" s="653">
        <v>3</v>
      </c>
      <c r="N528" s="654">
        <v>218.33199999999999</v>
      </c>
    </row>
    <row r="529" spans="1:14" ht="14.4" customHeight="1" x14ac:dyDescent="0.3">
      <c r="A529" s="649" t="s">
        <v>595</v>
      </c>
      <c r="B529" s="650" t="s">
        <v>596</v>
      </c>
      <c r="C529" s="651" t="s">
        <v>608</v>
      </c>
      <c r="D529" s="652" t="s">
        <v>3381</v>
      </c>
      <c r="E529" s="651" t="s">
        <v>638</v>
      </c>
      <c r="F529" s="652" t="s">
        <v>3390</v>
      </c>
      <c r="G529" s="651" t="s">
        <v>642</v>
      </c>
      <c r="H529" s="651" t="s">
        <v>1459</v>
      </c>
      <c r="I529" s="651" t="s">
        <v>1460</v>
      </c>
      <c r="J529" s="651" t="s">
        <v>1461</v>
      </c>
      <c r="K529" s="651" t="s">
        <v>1462</v>
      </c>
      <c r="L529" s="653">
        <v>50.1</v>
      </c>
      <c r="M529" s="653">
        <v>8</v>
      </c>
      <c r="N529" s="654">
        <v>400.8</v>
      </c>
    </row>
    <row r="530" spans="1:14" ht="14.4" customHeight="1" x14ac:dyDescent="0.3">
      <c r="A530" s="649" t="s">
        <v>595</v>
      </c>
      <c r="B530" s="650" t="s">
        <v>596</v>
      </c>
      <c r="C530" s="651" t="s">
        <v>608</v>
      </c>
      <c r="D530" s="652" t="s">
        <v>3381</v>
      </c>
      <c r="E530" s="651" t="s">
        <v>638</v>
      </c>
      <c r="F530" s="652" t="s">
        <v>3390</v>
      </c>
      <c r="G530" s="651" t="s">
        <v>642</v>
      </c>
      <c r="H530" s="651" t="s">
        <v>801</v>
      </c>
      <c r="I530" s="651" t="s">
        <v>802</v>
      </c>
      <c r="J530" s="651" t="s">
        <v>691</v>
      </c>
      <c r="K530" s="651" t="s">
        <v>803</v>
      </c>
      <c r="L530" s="653">
        <v>148.10127685887508</v>
      </c>
      <c r="M530" s="653">
        <v>8</v>
      </c>
      <c r="N530" s="654">
        <v>1184.8102148710007</v>
      </c>
    </row>
    <row r="531" spans="1:14" ht="14.4" customHeight="1" x14ac:dyDescent="0.3">
      <c r="A531" s="649" t="s">
        <v>595</v>
      </c>
      <c r="B531" s="650" t="s">
        <v>596</v>
      </c>
      <c r="C531" s="651" t="s">
        <v>608</v>
      </c>
      <c r="D531" s="652" t="s">
        <v>3381</v>
      </c>
      <c r="E531" s="651" t="s">
        <v>638</v>
      </c>
      <c r="F531" s="652" t="s">
        <v>3390</v>
      </c>
      <c r="G531" s="651" t="s">
        <v>642</v>
      </c>
      <c r="H531" s="651" t="s">
        <v>1891</v>
      </c>
      <c r="I531" s="651" t="s">
        <v>237</v>
      </c>
      <c r="J531" s="651" t="s">
        <v>1892</v>
      </c>
      <c r="K531" s="651"/>
      <c r="L531" s="653">
        <v>71.583500000000001</v>
      </c>
      <c r="M531" s="653">
        <v>1</v>
      </c>
      <c r="N531" s="654">
        <v>71.583500000000001</v>
      </c>
    </row>
    <row r="532" spans="1:14" ht="14.4" customHeight="1" x14ac:dyDescent="0.3">
      <c r="A532" s="649" t="s">
        <v>595</v>
      </c>
      <c r="B532" s="650" t="s">
        <v>596</v>
      </c>
      <c r="C532" s="651" t="s">
        <v>608</v>
      </c>
      <c r="D532" s="652" t="s">
        <v>3381</v>
      </c>
      <c r="E532" s="651" t="s">
        <v>638</v>
      </c>
      <c r="F532" s="652" t="s">
        <v>3390</v>
      </c>
      <c r="G532" s="651" t="s">
        <v>642</v>
      </c>
      <c r="H532" s="651" t="s">
        <v>1893</v>
      </c>
      <c r="I532" s="651" t="s">
        <v>237</v>
      </c>
      <c r="J532" s="651" t="s">
        <v>1894</v>
      </c>
      <c r="K532" s="651"/>
      <c r="L532" s="653">
        <v>55.699579314239962</v>
      </c>
      <c r="M532" s="653">
        <v>1</v>
      </c>
      <c r="N532" s="654">
        <v>55.699579314239962</v>
      </c>
    </row>
    <row r="533" spans="1:14" ht="14.4" customHeight="1" x14ac:dyDescent="0.3">
      <c r="A533" s="649" t="s">
        <v>595</v>
      </c>
      <c r="B533" s="650" t="s">
        <v>596</v>
      </c>
      <c r="C533" s="651" t="s">
        <v>608</v>
      </c>
      <c r="D533" s="652" t="s">
        <v>3381</v>
      </c>
      <c r="E533" s="651" t="s">
        <v>638</v>
      </c>
      <c r="F533" s="652" t="s">
        <v>3390</v>
      </c>
      <c r="G533" s="651" t="s">
        <v>642</v>
      </c>
      <c r="H533" s="651" t="s">
        <v>807</v>
      </c>
      <c r="I533" s="651" t="s">
        <v>808</v>
      </c>
      <c r="J533" s="651" t="s">
        <v>809</v>
      </c>
      <c r="K533" s="651" t="s">
        <v>682</v>
      </c>
      <c r="L533" s="653">
        <v>41.600000000000009</v>
      </c>
      <c r="M533" s="653">
        <v>3</v>
      </c>
      <c r="N533" s="654">
        <v>124.80000000000003</v>
      </c>
    </row>
    <row r="534" spans="1:14" ht="14.4" customHeight="1" x14ac:dyDescent="0.3">
      <c r="A534" s="649" t="s">
        <v>595</v>
      </c>
      <c r="B534" s="650" t="s">
        <v>596</v>
      </c>
      <c r="C534" s="651" t="s">
        <v>608</v>
      </c>
      <c r="D534" s="652" t="s">
        <v>3381</v>
      </c>
      <c r="E534" s="651" t="s">
        <v>638</v>
      </c>
      <c r="F534" s="652" t="s">
        <v>3390</v>
      </c>
      <c r="G534" s="651" t="s">
        <v>642</v>
      </c>
      <c r="H534" s="651" t="s">
        <v>1895</v>
      </c>
      <c r="I534" s="651" t="s">
        <v>1896</v>
      </c>
      <c r="J534" s="651" t="s">
        <v>913</v>
      </c>
      <c r="K534" s="651" t="s">
        <v>1897</v>
      </c>
      <c r="L534" s="653">
        <v>63.780000000000022</v>
      </c>
      <c r="M534" s="653">
        <v>2</v>
      </c>
      <c r="N534" s="654">
        <v>127.56000000000004</v>
      </c>
    </row>
    <row r="535" spans="1:14" ht="14.4" customHeight="1" x14ac:dyDescent="0.3">
      <c r="A535" s="649" t="s">
        <v>595</v>
      </c>
      <c r="B535" s="650" t="s">
        <v>596</v>
      </c>
      <c r="C535" s="651" t="s">
        <v>608</v>
      </c>
      <c r="D535" s="652" t="s">
        <v>3381</v>
      </c>
      <c r="E535" s="651" t="s">
        <v>638</v>
      </c>
      <c r="F535" s="652" t="s">
        <v>3390</v>
      </c>
      <c r="G535" s="651" t="s">
        <v>642</v>
      </c>
      <c r="H535" s="651" t="s">
        <v>810</v>
      </c>
      <c r="I535" s="651" t="s">
        <v>811</v>
      </c>
      <c r="J535" s="651" t="s">
        <v>812</v>
      </c>
      <c r="K535" s="651" t="s">
        <v>813</v>
      </c>
      <c r="L535" s="653">
        <v>266.5695496268105</v>
      </c>
      <c r="M535" s="653">
        <v>4</v>
      </c>
      <c r="N535" s="654">
        <v>1066.278198507242</v>
      </c>
    </row>
    <row r="536" spans="1:14" ht="14.4" customHeight="1" x14ac:dyDescent="0.3">
      <c r="A536" s="649" t="s">
        <v>595</v>
      </c>
      <c r="B536" s="650" t="s">
        <v>596</v>
      </c>
      <c r="C536" s="651" t="s">
        <v>608</v>
      </c>
      <c r="D536" s="652" t="s">
        <v>3381</v>
      </c>
      <c r="E536" s="651" t="s">
        <v>638</v>
      </c>
      <c r="F536" s="652" t="s">
        <v>3390</v>
      </c>
      <c r="G536" s="651" t="s">
        <v>642</v>
      </c>
      <c r="H536" s="651" t="s">
        <v>1898</v>
      </c>
      <c r="I536" s="651" t="s">
        <v>237</v>
      </c>
      <c r="J536" s="651" t="s">
        <v>1899</v>
      </c>
      <c r="K536" s="651"/>
      <c r="L536" s="653">
        <v>102.63389643181792</v>
      </c>
      <c r="M536" s="653">
        <v>1</v>
      </c>
      <c r="N536" s="654">
        <v>102.63389643181792</v>
      </c>
    </row>
    <row r="537" spans="1:14" ht="14.4" customHeight="1" x14ac:dyDescent="0.3">
      <c r="A537" s="649" t="s">
        <v>595</v>
      </c>
      <c r="B537" s="650" t="s">
        <v>596</v>
      </c>
      <c r="C537" s="651" t="s">
        <v>608</v>
      </c>
      <c r="D537" s="652" t="s">
        <v>3381</v>
      </c>
      <c r="E537" s="651" t="s">
        <v>638</v>
      </c>
      <c r="F537" s="652" t="s">
        <v>3390</v>
      </c>
      <c r="G537" s="651" t="s">
        <v>642</v>
      </c>
      <c r="H537" s="651" t="s">
        <v>820</v>
      </c>
      <c r="I537" s="651" t="s">
        <v>237</v>
      </c>
      <c r="J537" s="651" t="s">
        <v>821</v>
      </c>
      <c r="K537" s="651"/>
      <c r="L537" s="653">
        <v>55.599443145261077</v>
      </c>
      <c r="M537" s="653">
        <v>4</v>
      </c>
      <c r="N537" s="654">
        <v>222.39777258104431</v>
      </c>
    </row>
    <row r="538" spans="1:14" ht="14.4" customHeight="1" x14ac:dyDescent="0.3">
      <c r="A538" s="649" t="s">
        <v>595</v>
      </c>
      <c r="B538" s="650" t="s">
        <v>596</v>
      </c>
      <c r="C538" s="651" t="s">
        <v>608</v>
      </c>
      <c r="D538" s="652" t="s">
        <v>3381</v>
      </c>
      <c r="E538" s="651" t="s">
        <v>638</v>
      </c>
      <c r="F538" s="652" t="s">
        <v>3390</v>
      </c>
      <c r="G538" s="651" t="s">
        <v>642</v>
      </c>
      <c r="H538" s="651" t="s">
        <v>1900</v>
      </c>
      <c r="I538" s="651" t="s">
        <v>237</v>
      </c>
      <c r="J538" s="651" t="s">
        <v>1901</v>
      </c>
      <c r="K538" s="651"/>
      <c r="L538" s="653">
        <v>65.089999999999989</v>
      </c>
      <c r="M538" s="653">
        <v>1</v>
      </c>
      <c r="N538" s="654">
        <v>65.089999999999989</v>
      </c>
    </row>
    <row r="539" spans="1:14" ht="14.4" customHeight="1" x14ac:dyDescent="0.3">
      <c r="A539" s="649" t="s">
        <v>595</v>
      </c>
      <c r="B539" s="650" t="s">
        <v>596</v>
      </c>
      <c r="C539" s="651" t="s">
        <v>608</v>
      </c>
      <c r="D539" s="652" t="s">
        <v>3381</v>
      </c>
      <c r="E539" s="651" t="s">
        <v>638</v>
      </c>
      <c r="F539" s="652" t="s">
        <v>3390</v>
      </c>
      <c r="G539" s="651" t="s">
        <v>642</v>
      </c>
      <c r="H539" s="651" t="s">
        <v>1465</v>
      </c>
      <c r="I539" s="651" t="s">
        <v>1466</v>
      </c>
      <c r="J539" s="651" t="s">
        <v>913</v>
      </c>
      <c r="K539" s="651" t="s">
        <v>1467</v>
      </c>
      <c r="L539" s="653">
        <v>56.894559538726739</v>
      </c>
      <c r="M539" s="653">
        <v>26</v>
      </c>
      <c r="N539" s="654">
        <v>1479.2585480068951</v>
      </c>
    </row>
    <row r="540" spans="1:14" ht="14.4" customHeight="1" x14ac:dyDescent="0.3">
      <c r="A540" s="649" t="s">
        <v>595</v>
      </c>
      <c r="B540" s="650" t="s">
        <v>596</v>
      </c>
      <c r="C540" s="651" t="s">
        <v>608</v>
      </c>
      <c r="D540" s="652" t="s">
        <v>3381</v>
      </c>
      <c r="E540" s="651" t="s">
        <v>638</v>
      </c>
      <c r="F540" s="652" t="s">
        <v>3390</v>
      </c>
      <c r="G540" s="651" t="s">
        <v>642</v>
      </c>
      <c r="H540" s="651" t="s">
        <v>1902</v>
      </c>
      <c r="I540" s="651" t="s">
        <v>1903</v>
      </c>
      <c r="J540" s="651" t="s">
        <v>1904</v>
      </c>
      <c r="K540" s="651" t="s">
        <v>1847</v>
      </c>
      <c r="L540" s="653">
        <v>58.71</v>
      </c>
      <c r="M540" s="653">
        <v>2</v>
      </c>
      <c r="N540" s="654">
        <v>117.42</v>
      </c>
    </row>
    <row r="541" spans="1:14" ht="14.4" customHeight="1" x14ac:dyDescent="0.3">
      <c r="A541" s="649" t="s">
        <v>595</v>
      </c>
      <c r="B541" s="650" t="s">
        <v>596</v>
      </c>
      <c r="C541" s="651" t="s">
        <v>608</v>
      </c>
      <c r="D541" s="652" t="s">
        <v>3381</v>
      </c>
      <c r="E541" s="651" t="s">
        <v>638</v>
      </c>
      <c r="F541" s="652" t="s">
        <v>3390</v>
      </c>
      <c r="G541" s="651" t="s">
        <v>642</v>
      </c>
      <c r="H541" s="651" t="s">
        <v>1905</v>
      </c>
      <c r="I541" s="651" t="s">
        <v>1906</v>
      </c>
      <c r="J541" s="651" t="s">
        <v>729</v>
      </c>
      <c r="K541" s="651" t="s">
        <v>1907</v>
      </c>
      <c r="L541" s="653">
        <v>422.99</v>
      </c>
      <c r="M541" s="653">
        <v>1</v>
      </c>
      <c r="N541" s="654">
        <v>422.99</v>
      </c>
    </row>
    <row r="542" spans="1:14" ht="14.4" customHeight="1" x14ac:dyDescent="0.3">
      <c r="A542" s="649" t="s">
        <v>595</v>
      </c>
      <c r="B542" s="650" t="s">
        <v>596</v>
      </c>
      <c r="C542" s="651" t="s">
        <v>608</v>
      </c>
      <c r="D542" s="652" t="s">
        <v>3381</v>
      </c>
      <c r="E542" s="651" t="s">
        <v>638</v>
      </c>
      <c r="F542" s="652" t="s">
        <v>3390</v>
      </c>
      <c r="G542" s="651" t="s">
        <v>642</v>
      </c>
      <c r="H542" s="651" t="s">
        <v>822</v>
      </c>
      <c r="I542" s="651" t="s">
        <v>237</v>
      </c>
      <c r="J542" s="651" t="s">
        <v>823</v>
      </c>
      <c r="K542" s="651"/>
      <c r="L542" s="653">
        <v>46.75</v>
      </c>
      <c r="M542" s="653">
        <v>1</v>
      </c>
      <c r="N542" s="654">
        <v>46.75</v>
      </c>
    </row>
    <row r="543" spans="1:14" ht="14.4" customHeight="1" x14ac:dyDescent="0.3">
      <c r="A543" s="649" t="s">
        <v>595</v>
      </c>
      <c r="B543" s="650" t="s">
        <v>596</v>
      </c>
      <c r="C543" s="651" t="s">
        <v>608</v>
      </c>
      <c r="D543" s="652" t="s">
        <v>3381</v>
      </c>
      <c r="E543" s="651" t="s">
        <v>638</v>
      </c>
      <c r="F543" s="652" t="s">
        <v>3390</v>
      </c>
      <c r="G543" s="651" t="s">
        <v>642</v>
      </c>
      <c r="H543" s="651" t="s">
        <v>824</v>
      </c>
      <c r="I543" s="651" t="s">
        <v>825</v>
      </c>
      <c r="J543" s="651" t="s">
        <v>826</v>
      </c>
      <c r="K543" s="651" t="s">
        <v>827</v>
      </c>
      <c r="L543" s="653">
        <v>29.793483997411158</v>
      </c>
      <c r="M543" s="653">
        <v>52</v>
      </c>
      <c r="N543" s="654">
        <v>1549.2611678653802</v>
      </c>
    </row>
    <row r="544" spans="1:14" ht="14.4" customHeight="1" x14ac:dyDescent="0.3">
      <c r="A544" s="649" t="s">
        <v>595</v>
      </c>
      <c r="B544" s="650" t="s">
        <v>596</v>
      </c>
      <c r="C544" s="651" t="s">
        <v>608</v>
      </c>
      <c r="D544" s="652" t="s">
        <v>3381</v>
      </c>
      <c r="E544" s="651" t="s">
        <v>638</v>
      </c>
      <c r="F544" s="652" t="s">
        <v>3390</v>
      </c>
      <c r="G544" s="651" t="s">
        <v>642</v>
      </c>
      <c r="H544" s="651" t="s">
        <v>832</v>
      </c>
      <c r="I544" s="651" t="s">
        <v>833</v>
      </c>
      <c r="J544" s="651" t="s">
        <v>834</v>
      </c>
      <c r="K544" s="651" t="s">
        <v>835</v>
      </c>
      <c r="L544" s="653">
        <v>128.56267271054961</v>
      </c>
      <c r="M544" s="653">
        <v>11</v>
      </c>
      <c r="N544" s="654">
        <v>1414.1893998160456</v>
      </c>
    </row>
    <row r="545" spans="1:14" ht="14.4" customHeight="1" x14ac:dyDescent="0.3">
      <c r="A545" s="649" t="s">
        <v>595</v>
      </c>
      <c r="B545" s="650" t="s">
        <v>596</v>
      </c>
      <c r="C545" s="651" t="s">
        <v>608</v>
      </c>
      <c r="D545" s="652" t="s">
        <v>3381</v>
      </c>
      <c r="E545" s="651" t="s">
        <v>638</v>
      </c>
      <c r="F545" s="652" t="s">
        <v>3390</v>
      </c>
      <c r="G545" s="651" t="s">
        <v>642</v>
      </c>
      <c r="H545" s="651" t="s">
        <v>836</v>
      </c>
      <c r="I545" s="651" t="s">
        <v>837</v>
      </c>
      <c r="J545" s="651" t="s">
        <v>838</v>
      </c>
      <c r="K545" s="651" t="s">
        <v>839</v>
      </c>
      <c r="L545" s="653">
        <v>107.19961430962903</v>
      </c>
      <c r="M545" s="653">
        <v>2</v>
      </c>
      <c r="N545" s="654">
        <v>214.39922861925805</v>
      </c>
    </row>
    <row r="546" spans="1:14" ht="14.4" customHeight="1" x14ac:dyDescent="0.3">
      <c r="A546" s="649" t="s">
        <v>595</v>
      </c>
      <c r="B546" s="650" t="s">
        <v>596</v>
      </c>
      <c r="C546" s="651" t="s">
        <v>608</v>
      </c>
      <c r="D546" s="652" t="s">
        <v>3381</v>
      </c>
      <c r="E546" s="651" t="s">
        <v>638</v>
      </c>
      <c r="F546" s="652" t="s">
        <v>3390</v>
      </c>
      <c r="G546" s="651" t="s">
        <v>642</v>
      </c>
      <c r="H546" s="651" t="s">
        <v>840</v>
      </c>
      <c r="I546" s="651" t="s">
        <v>237</v>
      </c>
      <c r="J546" s="651" t="s">
        <v>841</v>
      </c>
      <c r="K546" s="651"/>
      <c r="L546" s="653">
        <v>61.301811839565602</v>
      </c>
      <c r="M546" s="653">
        <v>2</v>
      </c>
      <c r="N546" s="654">
        <v>122.6036236791312</v>
      </c>
    </row>
    <row r="547" spans="1:14" ht="14.4" customHeight="1" x14ac:dyDescent="0.3">
      <c r="A547" s="649" t="s">
        <v>595</v>
      </c>
      <c r="B547" s="650" t="s">
        <v>596</v>
      </c>
      <c r="C547" s="651" t="s">
        <v>608</v>
      </c>
      <c r="D547" s="652" t="s">
        <v>3381</v>
      </c>
      <c r="E547" s="651" t="s">
        <v>638</v>
      </c>
      <c r="F547" s="652" t="s">
        <v>3390</v>
      </c>
      <c r="G547" s="651" t="s">
        <v>642</v>
      </c>
      <c r="H547" s="651" t="s">
        <v>842</v>
      </c>
      <c r="I547" s="651" t="s">
        <v>843</v>
      </c>
      <c r="J547" s="651" t="s">
        <v>844</v>
      </c>
      <c r="K547" s="651" t="s">
        <v>845</v>
      </c>
      <c r="L547" s="653">
        <v>105.62399999999998</v>
      </c>
      <c r="M547" s="653">
        <v>10</v>
      </c>
      <c r="N547" s="654">
        <v>1056.2399999999998</v>
      </c>
    </row>
    <row r="548" spans="1:14" ht="14.4" customHeight="1" x14ac:dyDescent="0.3">
      <c r="A548" s="649" t="s">
        <v>595</v>
      </c>
      <c r="B548" s="650" t="s">
        <v>596</v>
      </c>
      <c r="C548" s="651" t="s">
        <v>608</v>
      </c>
      <c r="D548" s="652" t="s">
        <v>3381</v>
      </c>
      <c r="E548" s="651" t="s">
        <v>638</v>
      </c>
      <c r="F548" s="652" t="s">
        <v>3390</v>
      </c>
      <c r="G548" s="651" t="s">
        <v>642</v>
      </c>
      <c r="H548" s="651" t="s">
        <v>1468</v>
      </c>
      <c r="I548" s="651" t="s">
        <v>1469</v>
      </c>
      <c r="J548" s="651" t="s">
        <v>812</v>
      </c>
      <c r="K548" s="651" t="s">
        <v>1470</v>
      </c>
      <c r="L548" s="653">
        <v>63.192622373780345</v>
      </c>
      <c r="M548" s="653">
        <v>8</v>
      </c>
      <c r="N548" s="654">
        <v>505.54097899024276</v>
      </c>
    </row>
    <row r="549" spans="1:14" ht="14.4" customHeight="1" x14ac:dyDescent="0.3">
      <c r="A549" s="649" t="s">
        <v>595</v>
      </c>
      <c r="B549" s="650" t="s">
        <v>596</v>
      </c>
      <c r="C549" s="651" t="s">
        <v>608</v>
      </c>
      <c r="D549" s="652" t="s">
        <v>3381</v>
      </c>
      <c r="E549" s="651" t="s">
        <v>638</v>
      </c>
      <c r="F549" s="652" t="s">
        <v>3390</v>
      </c>
      <c r="G549" s="651" t="s">
        <v>642</v>
      </c>
      <c r="H549" s="651" t="s">
        <v>1908</v>
      </c>
      <c r="I549" s="651" t="s">
        <v>1909</v>
      </c>
      <c r="J549" s="651" t="s">
        <v>1910</v>
      </c>
      <c r="K549" s="651" t="s">
        <v>1911</v>
      </c>
      <c r="L549" s="653">
        <v>809.5</v>
      </c>
      <c r="M549" s="653">
        <v>1</v>
      </c>
      <c r="N549" s="654">
        <v>809.5</v>
      </c>
    </row>
    <row r="550" spans="1:14" ht="14.4" customHeight="1" x14ac:dyDescent="0.3">
      <c r="A550" s="649" t="s">
        <v>595</v>
      </c>
      <c r="B550" s="650" t="s">
        <v>596</v>
      </c>
      <c r="C550" s="651" t="s">
        <v>608</v>
      </c>
      <c r="D550" s="652" t="s">
        <v>3381</v>
      </c>
      <c r="E550" s="651" t="s">
        <v>638</v>
      </c>
      <c r="F550" s="652" t="s">
        <v>3390</v>
      </c>
      <c r="G550" s="651" t="s">
        <v>642</v>
      </c>
      <c r="H550" s="651" t="s">
        <v>849</v>
      </c>
      <c r="I550" s="651" t="s">
        <v>850</v>
      </c>
      <c r="J550" s="651" t="s">
        <v>851</v>
      </c>
      <c r="K550" s="651" t="s">
        <v>852</v>
      </c>
      <c r="L550" s="653">
        <v>723.66040165946788</v>
      </c>
      <c r="M550" s="653">
        <v>3</v>
      </c>
      <c r="N550" s="654">
        <v>2170.9812049784036</v>
      </c>
    </row>
    <row r="551" spans="1:14" ht="14.4" customHeight="1" x14ac:dyDescent="0.3">
      <c r="A551" s="649" t="s">
        <v>595</v>
      </c>
      <c r="B551" s="650" t="s">
        <v>596</v>
      </c>
      <c r="C551" s="651" t="s">
        <v>608</v>
      </c>
      <c r="D551" s="652" t="s">
        <v>3381</v>
      </c>
      <c r="E551" s="651" t="s">
        <v>638</v>
      </c>
      <c r="F551" s="652" t="s">
        <v>3390</v>
      </c>
      <c r="G551" s="651" t="s">
        <v>642</v>
      </c>
      <c r="H551" s="651" t="s">
        <v>1912</v>
      </c>
      <c r="I551" s="651" t="s">
        <v>1913</v>
      </c>
      <c r="J551" s="651" t="s">
        <v>1914</v>
      </c>
      <c r="K551" s="651" t="s">
        <v>1915</v>
      </c>
      <c r="L551" s="653">
        <v>54.579999999999991</v>
      </c>
      <c r="M551" s="653">
        <v>2</v>
      </c>
      <c r="N551" s="654">
        <v>109.15999999999998</v>
      </c>
    </row>
    <row r="552" spans="1:14" ht="14.4" customHeight="1" x14ac:dyDescent="0.3">
      <c r="A552" s="649" t="s">
        <v>595</v>
      </c>
      <c r="B552" s="650" t="s">
        <v>596</v>
      </c>
      <c r="C552" s="651" t="s">
        <v>608</v>
      </c>
      <c r="D552" s="652" t="s">
        <v>3381</v>
      </c>
      <c r="E552" s="651" t="s">
        <v>638</v>
      </c>
      <c r="F552" s="652" t="s">
        <v>3390</v>
      </c>
      <c r="G552" s="651" t="s">
        <v>642</v>
      </c>
      <c r="H552" s="651" t="s">
        <v>853</v>
      </c>
      <c r="I552" s="651" t="s">
        <v>237</v>
      </c>
      <c r="J552" s="651" t="s">
        <v>854</v>
      </c>
      <c r="K552" s="651" t="s">
        <v>855</v>
      </c>
      <c r="L552" s="653">
        <v>23.7</v>
      </c>
      <c r="M552" s="653">
        <v>36</v>
      </c>
      <c r="N552" s="654">
        <v>853.19999999999993</v>
      </c>
    </row>
    <row r="553" spans="1:14" ht="14.4" customHeight="1" x14ac:dyDescent="0.3">
      <c r="A553" s="649" t="s">
        <v>595</v>
      </c>
      <c r="B553" s="650" t="s">
        <v>596</v>
      </c>
      <c r="C553" s="651" t="s">
        <v>608</v>
      </c>
      <c r="D553" s="652" t="s">
        <v>3381</v>
      </c>
      <c r="E553" s="651" t="s">
        <v>638</v>
      </c>
      <c r="F553" s="652" t="s">
        <v>3390</v>
      </c>
      <c r="G553" s="651" t="s">
        <v>642</v>
      </c>
      <c r="H553" s="651" t="s">
        <v>1916</v>
      </c>
      <c r="I553" s="651" t="s">
        <v>1917</v>
      </c>
      <c r="J553" s="651" t="s">
        <v>1918</v>
      </c>
      <c r="K553" s="651" t="s">
        <v>1697</v>
      </c>
      <c r="L553" s="653">
        <v>48.56166666666666</v>
      </c>
      <c r="M553" s="653">
        <v>2</v>
      </c>
      <c r="N553" s="654">
        <v>97.123333333333321</v>
      </c>
    </row>
    <row r="554" spans="1:14" ht="14.4" customHeight="1" x14ac:dyDescent="0.3">
      <c r="A554" s="649" t="s">
        <v>595</v>
      </c>
      <c r="B554" s="650" t="s">
        <v>596</v>
      </c>
      <c r="C554" s="651" t="s">
        <v>608</v>
      </c>
      <c r="D554" s="652" t="s">
        <v>3381</v>
      </c>
      <c r="E554" s="651" t="s">
        <v>638</v>
      </c>
      <c r="F554" s="652" t="s">
        <v>3390</v>
      </c>
      <c r="G554" s="651" t="s">
        <v>642</v>
      </c>
      <c r="H554" s="651" t="s">
        <v>1919</v>
      </c>
      <c r="I554" s="651" t="s">
        <v>1920</v>
      </c>
      <c r="J554" s="651" t="s">
        <v>1921</v>
      </c>
      <c r="K554" s="651" t="s">
        <v>1922</v>
      </c>
      <c r="L554" s="653">
        <v>31.98759684497189</v>
      </c>
      <c r="M554" s="653">
        <v>4</v>
      </c>
      <c r="N554" s="654">
        <v>127.95038737988756</v>
      </c>
    </row>
    <row r="555" spans="1:14" ht="14.4" customHeight="1" x14ac:dyDescent="0.3">
      <c r="A555" s="649" t="s">
        <v>595</v>
      </c>
      <c r="B555" s="650" t="s">
        <v>596</v>
      </c>
      <c r="C555" s="651" t="s">
        <v>608</v>
      </c>
      <c r="D555" s="652" t="s">
        <v>3381</v>
      </c>
      <c r="E555" s="651" t="s">
        <v>638</v>
      </c>
      <c r="F555" s="652" t="s">
        <v>3390</v>
      </c>
      <c r="G555" s="651" t="s">
        <v>642</v>
      </c>
      <c r="H555" s="651" t="s">
        <v>858</v>
      </c>
      <c r="I555" s="651" t="s">
        <v>859</v>
      </c>
      <c r="J555" s="651" t="s">
        <v>860</v>
      </c>
      <c r="K555" s="651" t="s">
        <v>861</v>
      </c>
      <c r="L555" s="653">
        <v>97.189857559443567</v>
      </c>
      <c r="M555" s="653">
        <v>2</v>
      </c>
      <c r="N555" s="654">
        <v>194.37971511888713</v>
      </c>
    </row>
    <row r="556" spans="1:14" ht="14.4" customHeight="1" x14ac:dyDescent="0.3">
      <c r="A556" s="649" t="s">
        <v>595</v>
      </c>
      <c r="B556" s="650" t="s">
        <v>596</v>
      </c>
      <c r="C556" s="651" t="s">
        <v>608</v>
      </c>
      <c r="D556" s="652" t="s">
        <v>3381</v>
      </c>
      <c r="E556" s="651" t="s">
        <v>638</v>
      </c>
      <c r="F556" s="652" t="s">
        <v>3390</v>
      </c>
      <c r="G556" s="651" t="s">
        <v>642</v>
      </c>
      <c r="H556" s="651" t="s">
        <v>1487</v>
      </c>
      <c r="I556" s="651" t="s">
        <v>1488</v>
      </c>
      <c r="J556" s="651" t="s">
        <v>1489</v>
      </c>
      <c r="K556" s="651" t="s">
        <v>1490</v>
      </c>
      <c r="L556" s="653">
        <v>119.72493382715682</v>
      </c>
      <c r="M556" s="653">
        <v>4</v>
      </c>
      <c r="N556" s="654">
        <v>478.89973530862727</v>
      </c>
    </row>
    <row r="557" spans="1:14" ht="14.4" customHeight="1" x14ac:dyDescent="0.3">
      <c r="A557" s="649" t="s">
        <v>595</v>
      </c>
      <c r="B557" s="650" t="s">
        <v>596</v>
      </c>
      <c r="C557" s="651" t="s">
        <v>608</v>
      </c>
      <c r="D557" s="652" t="s">
        <v>3381</v>
      </c>
      <c r="E557" s="651" t="s">
        <v>638</v>
      </c>
      <c r="F557" s="652" t="s">
        <v>3390</v>
      </c>
      <c r="G557" s="651" t="s">
        <v>642</v>
      </c>
      <c r="H557" s="651" t="s">
        <v>862</v>
      </c>
      <c r="I557" s="651" t="s">
        <v>862</v>
      </c>
      <c r="J557" s="651" t="s">
        <v>863</v>
      </c>
      <c r="K557" s="651" t="s">
        <v>864</v>
      </c>
      <c r="L557" s="653">
        <v>84.869999999999976</v>
      </c>
      <c r="M557" s="653">
        <v>1</v>
      </c>
      <c r="N557" s="654">
        <v>84.869999999999976</v>
      </c>
    </row>
    <row r="558" spans="1:14" ht="14.4" customHeight="1" x14ac:dyDescent="0.3">
      <c r="A558" s="649" t="s">
        <v>595</v>
      </c>
      <c r="B558" s="650" t="s">
        <v>596</v>
      </c>
      <c r="C558" s="651" t="s">
        <v>608</v>
      </c>
      <c r="D558" s="652" t="s">
        <v>3381</v>
      </c>
      <c r="E558" s="651" t="s">
        <v>638</v>
      </c>
      <c r="F558" s="652" t="s">
        <v>3390</v>
      </c>
      <c r="G558" s="651" t="s">
        <v>642</v>
      </c>
      <c r="H558" s="651" t="s">
        <v>1923</v>
      </c>
      <c r="I558" s="651" t="s">
        <v>1924</v>
      </c>
      <c r="J558" s="651" t="s">
        <v>1925</v>
      </c>
      <c r="K558" s="651" t="s">
        <v>1926</v>
      </c>
      <c r="L558" s="653">
        <v>80.788292748212584</v>
      </c>
      <c r="M558" s="653">
        <v>1</v>
      </c>
      <c r="N558" s="654">
        <v>80.788292748212584</v>
      </c>
    </row>
    <row r="559" spans="1:14" ht="14.4" customHeight="1" x14ac:dyDescent="0.3">
      <c r="A559" s="649" t="s">
        <v>595</v>
      </c>
      <c r="B559" s="650" t="s">
        <v>596</v>
      </c>
      <c r="C559" s="651" t="s">
        <v>608</v>
      </c>
      <c r="D559" s="652" t="s">
        <v>3381</v>
      </c>
      <c r="E559" s="651" t="s">
        <v>638</v>
      </c>
      <c r="F559" s="652" t="s">
        <v>3390</v>
      </c>
      <c r="G559" s="651" t="s">
        <v>642</v>
      </c>
      <c r="H559" s="651" t="s">
        <v>869</v>
      </c>
      <c r="I559" s="651" t="s">
        <v>870</v>
      </c>
      <c r="J559" s="651" t="s">
        <v>871</v>
      </c>
      <c r="K559" s="651" t="s">
        <v>872</v>
      </c>
      <c r="L559" s="653">
        <v>93.516541729604867</v>
      </c>
      <c r="M559" s="653">
        <v>3</v>
      </c>
      <c r="N559" s="654">
        <v>280.54962518881462</v>
      </c>
    </row>
    <row r="560" spans="1:14" ht="14.4" customHeight="1" x14ac:dyDescent="0.3">
      <c r="A560" s="649" t="s">
        <v>595</v>
      </c>
      <c r="B560" s="650" t="s">
        <v>596</v>
      </c>
      <c r="C560" s="651" t="s">
        <v>608</v>
      </c>
      <c r="D560" s="652" t="s">
        <v>3381</v>
      </c>
      <c r="E560" s="651" t="s">
        <v>638</v>
      </c>
      <c r="F560" s="652" t="s">
        <v>3390</v>
      </c>
      <c r="G560" s="651" t="s">
        <v>642</v>
      </c>
      <c r="H560" s="651" t="s">
        <v>1927</v>
      </c>
      <c r="I560" s="651" t="s">
        <v>237</v>
      </c>
      <c r="J560" s="651" t="s">
        <v>1928</v>
      </c>
      <c r="K560" s="651" t="s">
        <v>1929</v>
      </c>
      <c r="L560" s="653">
        <v>199.69103657578572</v>
      </c>
      <c r="M560" s="653">
        <v>2</v>
      </c>
      <c r="N560" s="654">
        <v>399.38207315157143</v>
      </c>
    </row>
    <row r="561" spans="1:14" ht="14.4" customHeight="1" x14ac:dyDescent="0.3">
      <c r="A561" s="649" t="s">
        <v>595</v>
      </c>
      <c r="B561" s="650" t="s">
        <v>596</v>
      </c>
      <c r="C561" s="651" t="s">
        <v>608</v>
      </c>
      <c r="D561" s="652" t="s">
        <v>3381</v>
      </c>
      <c r="E561" s="651" t="s">
        <v>638</v>
      </c>
      <c r="F561" s="652" t="s">
        <v>3390</v>
      </c>
      <c r="G561" s="651" t="s">
        <v>642</v>
      </c>
      <c r="H561" s="651" t="s">
        <v>1930</v>
      </c>
      <c r="I561" s="651" t="s">
        <v>1931</v>
      </c>
      <c r="J561" s="651" t="s">
        <v>1932</v>
      </c>
      <c r="K561" s="651" t="s">
        <v>1933</v>
      </c>
      <c r="L561" s="653">
        <v>36.0998932265096</v>
      </c>
      <c r="M561" s="653">
        <v>1</v>
      </c>
      <c r="N561" s="654">
        <v>36.0998932265096</v>
      </c>
    </row>
    <row r="562" spans="1:14" ht="14.4" customHeight="1" x14ac:dyDescent="0.3">
      <c r="A562" s="649" t="s">
        <v>595</v>
      </c>
      <c r="B562" s="650" t="s">
        <v>596</v>
      </c>
      <c r="C562" s="651" t="s">
        <v>608</v>
      </c>
      <c r="D562" s="652" t="s">
        <v>3381</v>
      </c>
      <c r="E562" s="651" t="s">
        <v>638</v>
      </c>
      <c r="F562" s="652" t="s">
        <v>3390</v>
      </c>
      <c r="G562" s="651" t="s">
        <v>642</v>
      </c>
      <c r="H562" s="651" t="s">
        <v>1934</v>
      </c>
      <c r="I562" s="651" t="s">
        <v>1935</v>
      </c>
      <c r="J562" s="651" t="s">
        <v>1830</v>
      </c>
      <c r="K562" s="651" t="s">
        <v>1936</v>
      </c>
      <c r="L562" s="653">
        <v>37.739999999999995</v>
      </c>
      <c r="M562" s="653">
        <v>4</v>
      </c>
      <c r="N562" s="654">
        <v>150.95999999999998</v>
      </c>
    </row>
    <row r="563" spans="1:14" ht="14.4" customHeight="1" x14ac:dyDescent="0.3">
      <c r="A563" s="649" t="s">
        <v>595</v>
      </c>
      <c r="B563" s="650" t="s">
        <v>596</v>
      </c>
      <c r="C563" s="651" t="s">
        <v>608</v>
      </c>
      <c r="D563" s="652" t="s">
        <v>3381</v>
      </c>
      <c r="E563" s="651" t="s">
        <v>638</v>
      </c>
      <c r="F563" s="652" t="s">
        <v>3390</v>
      </c>
      <c r="G563" s="651" t="s">
        <v>642</v>
      </c>
      <c r="H563" s="651" t="s">
        <v>1937</v>
      </c>
      <c r="I563" s="651" t="s">
        <v>1938</v>
      </c>
      <c r="J563" s="651" t="s">
        <v>1939</v>
      </c>
      <c r="K563" s="651" t="s">
        <v>1940</v>
      </c>
      <c r="L563" s="653">
        <v>60.460730396754784</v>
      </c>
      <c r="M563" s="653">
        <v>1</v>
      </c>
      <c r="N563" s="654">
        <v>60.460730396754784</v>
      </c>
    </row>
    <row r="564" spans="1:14" ht="14.4" customHeight="1" x14ac:dyDescent="0.3">
      <c r="A564" s="649" t="s">
        <v>595</v>
      </c>
      <c r="B564" s="650" t="s">
        <v>596</v>
      </c>
      <c r="C564" s="651" t="s">
        <v>608</v>
      </c>
      <c r="D564" s="652" t="s">
        <v>3381</v>
      </c>
      <c r="E564" s="651" t="s">
        <v>638</v>
      </c>
      <c r="F564" s="652" t="s">
        <v>3390</v>
      </c>
      <c r="G564" s="651" t="s">
        <v>642</v>
      </c>
      <c r="H564" s="651" t="s">
        <v>1941</v>
      </c>
      <c r="I564" s="651" t="s">
        <v>1942</v>
      </c>
      <c r="J564" s="651" t="s">
        <v>1943</v>
      </c>
      <c r="K564" s="651" t="s">
        <v>1944</v>
      </c>
      <c r="L564" s="653">
        <v>76.039777456751352</v>
      </c>
      <c r="M564" s="653">
        <v>1</v>
      </c>
      <c r="N564" s="654">
        <v>76.039777456751352</v>
      </c>
    </row>
    <row r="565" spans="1:14" ht="14.4" customHeight="1" x14ac:dyDescent="0.3">
      <c r="A565" s="649" t="s">
        <v>595</v>
      </c>
      <c r="B565" s="650" t="s">
        <v>596</v>
      </c>
      <c r="C565" s="651" t="s">
        <v>608</v>
      </c>
      <c r="D565" s="652" t="s">
        <v>3381</v>
      </c>
      <c r="E565" s="651" t="s">
        <v>638</v>
      </c>
      <c r="F565" s="652" t="s">
        <v>3390</v>
      </c>
      <c r="G565" s="651" t="s">
        <v>642</v>
      </c>
      <c r="H565" s="651" t="s">
        <v>1945</v>
      </c>
      <c r="I565" s="651" t="s">
        <v>1946</v>
      </c>
      <c r="J565" s="651" t="s">
        <v>1947</v>
      </c>
      <c r="K565" s="651" t="s">
        <v>1948</v>
      </c>
      <c r="L565" s="653">
        <v>251.90999999999994</v>
      </c>
      <c r="M565" s="653">
        <v>1</v>
      </c>
      <c r="N565" s="654">
        <v>251.90999999999994</v>
      </c>
    </row>
    <row r="566" spans="1:14" ht="14.4" customHeight="1" x14ac:dyDescent="0.3">
      <c r="A566" s="649" t="s">
        <v>595</v>
      </c>
      <c r="B566" s="650" t="s">
        <v>596</v>
      </c>
      <c r="C566" s="651" t="s">
        <v>608</v>
      </c>
      <c r="D566" s="652" t="s">
        <v>3381</v>
      </c>
      <c r="E566" s="651" t="s">
        <v>638</v>
      </c>
      <c r="F566" s="652" t="s">
        <v>3390</v>
      </c>
      <c r="G566" s="651" t="s">
        <v>642</v>
      </c>
      <c r="H566" s="651" t="s">
        <v>1949</v>
      </c>
      <c r="I566" s="651" t="s">
        <v>1950</v>
      </c>
      <c r="J566" s="651" t="s">
        <v>1951</v>
      </c>
      <c r="K566" s="651" t="s">
        <v>1952</v>
      </c>
      <c r="L566" s="653">
        <v>207.38000000000005</v>
      </c>
      <c r="M566" s="653">
        <v>1</v>
      </c>
      <c r="N566" s="654">
        <v>207.38000000000005</v>
      </c>
    </row>
    <row r="567" spans="1:14" ht="14.4" customHeight="1" x14ac:dyDescent="0.3">
      <c r="A567" s="649" t="s">
        <v>595</v>
      </c>
      <c r="B567" s="650" t="s">
        <v>596</v>
      </c>
      <c r="C567" s="651" t="s">
        <v>608</v>
      </c>
      <c r="D567" s="652" t="s">
        <v>3381</v>
      </c>
      <c r="E567" s="651" t="s">
        <v>638</v>
      </c>
      <c r="F567" s="652" t="s">
        <v>3390</v>
      </c>
      <c r="G567" s="651" t="s">
        <v>642</v>
      </c>
      <c r="H567" s="651" t="s">
        <v>1953</v>
      </c>
      <c r="I567" s="651" t="s">
        <v>1954</v>
      </c>
      <c r="J567" s="651" t="s">
        <v>1010</v>
      </c>
      <c r="K567" s="651" t="s">
        <v>1955</v>
      </c>
      <c r="L567" s="653">
        <v>67.69</v>
      </c>
      <c r="M567" s="653">
        <v>2</v>
      </c>
      <c r="N567" s="654">
        <v>135.38</v>
      </c>
    </row>
    <row r="568" spans="1:14" ht="14.4" customHeight="1" x14ac:dyDescent="0.3">
      <c r="A568" s="649" t="s">
        <v>595</v>
      </c>
      <c r="B568" s="650" t="s">
        <v>596</v>
      </c>
      <c r="C568" s="651" t="s">
        <v>608</v>
      </c>
      <c r="D568" s="652" t="s">
        <v>3381</v>
      </c>
      <c r="E568" s="651" t="s">
        <v>638</v>
      </c>
      <c r="F568" s="652" t="s">
        <v>3390</v>
      </c>
      <c r="G568" s="651" t="s">
        <v>642</v>
      </c>
      <c r="H568" s="651" t="s">
        <v>877</v>
      </c>
      <c r="I568" s="651" t="s">
        <v>878</v>
      </c>
      <c r="J568" s="651" t="s">
        <v>879</v>
      </c>
      <c r="K568" s="651" t="s">
        <v>880</v>
      </c>
      <c r="L568" s="653">
        <v>67.049999999999983</v>
      </c>
      <c r="M568" s="653">
        <v>2</v>
      </c>
      <c r="N568" s="654">
        <v>134.09999999999997</v>
      </c>
    </row>
    <row r="569" spans="1:14" ht="14.4" customHeight="1" x14ac:dyDescent="0.3">
      <c r="A569" s="649" t="s">
        <v>595</v>
      </c>
      <c r="B569" s="650" t="s">
        <v>596</v>
      </c>
      <c r="C569" s="651" t="s">
        <v>608</v>
      </c>
      <c r="D569" s="652" t="s">
        <v>3381</v>
      </c>
      <c r="E569" s="651" t="s">
        <v>638</v>
      </c>
      <c r="F569" s="652" t="s">
        <v>3390</v>
      </c>
      <c r="G569" s="651" t="s">
        <v>642</v>
      </c>
      <c r="H569" s="651" t="s">
        <v>1504</v>
      </c>
      <c r="I569" s="651" t="s">
        <v>1505</v>
      </c>
      <c r="J569" s="651" t="s">
        <v>1506</v>
      </c>
      <c r="K569" s="651" t="s">
        <v>1507</v>
      </c>
      <c r="L569" s="653">
        <v>160.19999999999993</v>
      </c>
      <c r="M569" s="653">
        <v>2</v>
      </c>
      <c r="N569" s="654">
        <v>320.39999999999986</v>
      </c>
    </row>
    <row r="570" spans="1:14" ht="14.4" customHeight="1" x14ac:dyDescent="0.3">
      <c r="A570" s="649" t="s">
        <v>595</v>
      </c>
      <c r="B570" s="650" t="s">
        <v>596</v>
      </c>
      <c r="C570" s="651" t="s">
        <v>608</v>
      </c>
      <c r="D570" s="652" t="s">
        <v>3381</v>
      </c>
      <c r="E570" s="651" t="s">
        <v>638</v>
      </c>
      <c r="F570" s="652" t="s">
        <v>3390</v>
      </c>
      <c r="G570" s="651" t="s">
        <v>642</v>
      </c>
      <c r="H570" s="651" t="s">
        <v>1956</v>
      </c>
      <c r="I570" s="651" t="s">
        <v>1957</v>
      </c>
      <c r="J570" s="651" t="s">
        <v>1958</v>
      </c>
      <c r="K570" s="651" t="s">
        <v>1959</v>
      </c>
      <c r="L570" s="653">
        <v>109.65947558786749</v>
      </c>
      <c r="M570" s="653">
        <v>2</v>
      </c>
      <c r="N570" s="654">
        <v>219.31895117573498</v>
      </c>
    </row>
    <row r="571" spans="1:14" ht="14.4" customHeight="1" x14ac:dyDescent="0.3">
      <c r="A571" s="649" t="s">
        <v>595</v>
      </c>
      <c r="B571" s="650" t="s">
        <v>596</v>
      </c>
      <c r="C571" s="651" t="s">
        <v>608</v>
      </c>
      <c r="D571" s="652" t="s">
        <v>3381</v>
      </c>
      <c r="E571" s="651" t="s">
        <v>638</v>
      </c>
      <c r="F571" s="652" t="s">
        <v>3390</v>
      </c>
      <c r="G571" s="651" t="s">
        <v>642</v>
      </c>
      <c r="H571" s="651" t="s">
        <v>1960</v>
      </c>
      <c r="I571" s="651" t="s">
        <v>1961</v>
      </c>
      <c r="J571" s="651" t="s">
        <v>1962</v>
      </c>
      <c r="K571" s="651" t="s">
        <v>1963</v>
      </c>
      <c r="L571" s="653">
        <v>357.77792913828432</v>
      </c>
      <c r="M571" s="653">
        <v>1</v>
      </c>
      <c r="N571" s="654">
        <v>357.77792913828432</v>
      </c>
    </row>
    <row r="572" spans="1:14" ht="14.4" customHeight="1" x14ac:dyDescent="0.3">
      <c r="A572" s="649" t="s">
        <v>595</v>
      </c>
      <c r="B572" s="650" t="s">
        <v>596</v>
      </c>
      <c r="C572" s="651" t="s">
        <v>608</v>
      </c>
      <c r="D572" s="652" t="s">
        <v>3381</v>
      </c>
      <c r="E572" s="651" t="s">
        <v>638</v>
      </c>
      <c r="F572" s="652" t="s">
        <v>3390</v>
      </c>
      <c r="G572" s="651" t="s">
        <v>642</v>
      </c>
      <c r="H572" s="651" t="s">
        <v>881</v>
      </c>
      <c r="I572" s="651" t="s">
        <v>799</v>
      </c>
      <c r="J572" s="651" t="s">
        <v>882</v>
      </c>
      <c r="K572" s="651"/>
      <c r="L572" s="653">
        <v>295.07341765309849</v>
      </c>
      <c r="M572" s="653">
        <v>2</v>
      </c>
      <c r="N572" s="654">
        <v>590.14683530619698</v>
      </c>
    </row>
    <row r="573" spans="1:14" ht="14.4" customHeight="1" x14ac:dyDescent="0.3">
      <c r="A573" s="649" t="s">
        <v>595</v>
      </c>
      <c r="B573" s="650" t="s">
        <v>596</v>
      </c>
      <c r="C573" s="651" t="s">
        <v>608</v>
      </c>
      <c r="D573" s="652" t="s">
        <v>3381</v>
      </c>
      <c r="E573" s="651" t="s">
        <v>638</v>
      </c>
      <c r="F573" s="652" t="s">
        <v>3390</v>
      </c>
      <c r="G573" s="651" t="s">
        <v>642</v>
      </c>
      <c r="H573" s="651" t="s">
        <v>1964</v>
      </c>
      <c r="I573" s="651" t="s">
        <v>237</v>
      </c>
      <c r="J573" s="651" t="s">
        <v>1965</v>
      </c>
      <c r="K573" s="651"/>
      <c r="L573" s="653">
        <v>217.23054050450565</v>
      </c>
      <c r="M573" s="653">
        <v>11</v>
      </c>
      <c r="N573" s="654">
        <v>2389.5359455495623</v>
      </c>
    </row>
    <row r="574" spans="1:14" ht="14.4" customHeight="1" x14ac:dyDescent="0.3">
      <c r="A574" s="649" t="s">
        <v>595</v>
      </c>
      <c r="B574" s="650" t="s">
        <v>596</v>
      </c>
      <c r="C574" s="651" t="s">
        <v>608</v>
      </c>
      <c r="D574" s="652" t="s">
        <v>3381</v>
      </c>
      <c r="E574" s="651" t="s">
        <v>638</v>
      </c>
      <c r="F574" s="652" t="s">
        <v>3390</v>
      </c>
      <c r="G574" s="651" t="s">
        <v>642</v>
      </c>
      <c r="H574" s="651" t="s">
        <v>1966</v>
      </c>
      <c r="I574" s="651" t="s">
        <v>237</v>
      </c>
      <c r="J574" s="651" t="s">
        <v>1967</v>
      </c>
      <c r="K574" s="651"/>
      <c r="L574" s="653">
        <v>41.765798285321054</v>
      </c>
      <c r="M574" s="653">
        <v>2</v>
      </c>
      <c r="N574" s="654">
        <v>83.531596570642108</v>
      </c>
    </row>
    <row r="575" spans="1:14" ht="14.4" customHeight="1" x14ac:dyDescent="0.3">
      <c r="A575" s="649" t="s">
        <v>595</v>
      </c>
      <c r="B575" s="650" t="s">
        <v>596</v>
      </c>
      <c r="C575" s="651" t="s">
        <v>608</v>
      </c>
      <c r="D575" s="652" t="s">
        <v>3381</v>
      </c>
      <c r="E575" s="651" t="s">
        <v>638</v>
      </c>
      <c r="F575" s="652" t="s">
        <v>3390</v>
      </c>
      <c r="G575" s="651" t="s">
        <v>642</v>
      </c>
      <c r="H575" s="651" t="s">
        <v>1968</v>
      </c>
      <c r="I575" s="651" t="s">
        <v>237</v>
      </c>
      <c r="J575" s="651" t="s">
        <v>1969</v>
      </c>
      <c r="K575" s="651"/>
      <c r="L575" s="653">
        <v>147.92519999999999</v>
      </c>
      <c r="M575" s="653">
        <v>1</v>
      </c>
      <c r="N575" s="654">
        <v>147.92519999999999</v>
      </c>
    </row>
    <row r="576" spans="1:14" ht="14.4" customHeight="1" x14ac:dyDescent="0.3">
      <c r="A576" s="649" t="s">
        <v>595</v>
      </c>
      <c r="B576" s="650" t="s">
        <v>596</v>
      </c>
      <c r="C576" s="651" t="s">
        <v>608</v>
      </c>
      <c r="D576" s="652" t="s">
        <v>3381</v>
      </c>
      <c r="E576" s="651" t="s">
        <v>638</v>
      </c>
      <c r="F576" s="652" t="s">
        <v>3390</v>
      </c>
      <c r="G576" s="651" t="s">
        <v>642</v>
      </c>
      <c r="H576" s="651" t="s">
        <v>1970</v>
      </c>
      <c r="I576" s="651" t="s">
        <v>1971</v>
      </c>
      <c r="J576" s="651" t="s">
        <v>1972</v>
      </c>
      <c r="K576" s="651" t="s">
        <v>1973</v>
      </c>
      <c r="L576" s="653">
        <v>34.31997796981441</v>
      </c>
      <c r="M576" s="653">
        <v>1</v>
      </c>
      <c r="N576" s="654">
        <v>34.31997796981441</v>
      </c>
    </row>
    <row r="577" spans="1:14" ht="14.4" customHeight="1" x14ac:dyDescent="0.3">
      <c r="A577" s="649" t="s">
        <v>595</v>
      </c>
      <c r="B577" s="650" t="s">
        <v>596</v>
      </c>
      <c r="C577" s="651" t="s">
        <v>608</v>
      </c>
      <c r="D577" s="652" t="s">
        <v>3381</v>
      </c>
      <c r="E577" s="651" t="s">
        <v>638</v>
      </c>
      <c r="F577" s="652" t="s">
        <v>3390</v>
      </c>
      <c r="G577" s="651" t="s">
        <v>642</v>
      </c>
      <c r="H577" s="651" t="s">
        <v>1974</v>
      </c>
      <c r="I577" s="651" t="s">
        <v>237</v>
      </c>
      <c r="J577" s="651" t="s">
        <v>1975</v>
      </c>
      <c r="K577" s="651"/>
      <c r="L577" s="653">
        <v>74.373388615905128</v>
      </c>
      <c r="M577" s="653">
        <v>1</v>
      </c>
      <c r="N577" s="654">
        <v>74.373388615905128</v>
      </c>
    </row>
    <row r="578" spans="1:14" ht="14.4" customHeight="1" x14ac:dyDescent="0.3">
      <c r="A578" s="649" t="s">
        <v>595</v>
      </c>
      <c r="B578" s="650" t="s">
        <v>596</v>
      </c>
      <c r="C578" s="651" t="s">
        <v>608</v>
      </c>
      <c r="D578" s="652" t="s">
        <v>3381</v>
      </c>
      <c r="E578" s="651" t="s">
        <v>638</v>
      </c>
      <c r="F578" s="652" t="s">
        <v>3390</v>
      </c>
      <c r="G578" s="651" t="s">
        <v>642</v>
      </c>
      <c r="H578" s="651" t="s">
        <v>1526</v>
      </c>
      <c r="I578" s="651" t="s">
        <v>1527</v>
      </c>
      <c r="J578" s="651" t="s">
        <v>1528</v>
      </c>
      <c r="K578" s="651" t="s">
        <v>1529</v>
      </c>
      <c r="L578" s="653">
        <v>339.9399004337518</v>
      </c>
      <c r="M578" s="653">
        <v>8</v>
      </c>
      <c r="N578" s="654">
        <v>2719.5192034700144</v>
      </c>
    </row>
    <row r="579" spans="1:14" ht="14.4" customHeight="1" x14ac:dyDescent="0.3">
      <c r="A579" s="649" t="s">
        <v>595</v>
      </c>
      <c r="B579" s="650" t="s">
        <v>596</v>
      </c>
      <c r="C579" s="651" t="s">
        <v>608</v>
      </c>
      <c r="D579" s="652" t="s">
        <v>3381</v>
      </c>
      <c r="E579" s="651" t="s">
        <v>638</v>
      </c>
      <c r="F579" s="652" t="s">
        <v>3390</v>
      </c>
      <c r="G579" s="651" t="s">
        <v>642</v>
      </c>
      <c r="H579" s="651" t="s">
        <v>1976</v>
      </c>
      <c r="I579" s="651" t="s">
        <v>237</v>
      </c>
      <c r="J579" s="651" t="s">
        <v>1977</v>
      </c>
      <c r="K579" s="651"/>
      <c r="L579" s="653">
        <v>106.81160659293322</v>
      </c>
      <c r="M579" s="653">
        <v>2</v>
      </c>
      <c r="N579" s="654">
        <v>213.62321318586643</v>
      </c>
    </row>
    <row r="580" spans="1:14" ht="14.4" customHeight="1" x14ac:dyDescent="0.3">
      <c r="A580" s="649" t="s">
        <v>595</v>
      </c>
      <c r="B580" s="650" t="s">
        <v>596</v>
      </c>
      <c r="C580" s="651" t="s">
        <v>608</v>
      </c>
      <c r="D580" s="652" t="s">
        <v>3381</v>
      </c>
      <c r="E580" s="651" t="s">
        <v>638</v>
      </c>
      <c r="F580" s="652" t="s">
        <v>3390</v>
      </c>
      <c r="G580" s="651" t="s">
        <v>642</v>
      </c>
      <c r="H580" s="651" t="s">
        <v>1978</v>
      </c>
      <c r="I580" s="651" t="s">
        <v>1979</v>
      </c>
      <c r="J580" s="651" t="s">
        <v>1980</v>
      </c>
      <c r="K580" s="651" t="s">
        <v>1981</v>
      </c>
      <c r="L580" s="653">
        <v>756.99</v>
      </c>
      <c r="M580" s="653">
        <v>1</v>
      </c>
      <c r="N580" s="654">
        <v>756.99</v>
      </c>
    </row>
    <row r="581" spans="1:14" ht="14.4" customHeight="1" x14ac:dyDescent="0.3">
      <c r="A581" s="649" t="s">
        <v>595</v>
      </c>
      <c r="B581" s="650" t="s">
        <v>596</v>
      </c>
      <c r="C581" s="651" t="s">
        <v>608</v>
      </c>
      <c r="D581" s="652" t="s">
        <v>3381</v>
      </c>
      <c r="E581" s="651" t="s">
        <v>638</v>
      </c>
      <c r="F581" s="652" t="s">
        <v>3390</v>
      </c>
      <c r="G581" s="651" t="s">
        <v>642</v>
      </c>
      <c r="H581" s="651" t="s">
        <v>1982</v>
      </c>
      <c r="I581" s="651" t="s">
        <v>1982</v>
      </c>
      <c r="J581" s="651" t="s">
        <v>1509</v>
      </c>
      <c r="K581" s="651" t="s">
        <v>1983</v>
      </c>
      <c r="L581" s="653">
        <v>77.92</v>
      </c>
      <c r="M581" s="653">
        <v>2</v>
      </c>
      <c r="N581" s="654">
        <v>155.84</v>
      </c>
    </row>
    <row r="582" spans="1:14" ht="14.4" customHeight="1" x14ac:dyDescent="0.3">
      <c r="A582" s="649" t="s">
        <v>595</v>
      </c>
      <c r="B582" s="650" t="s">
        <v>596</v>
      </c>
      <c r="C582" s="651" t="s">
        <v>608</v>
      </c>
      <c r="D582" s="652" t="s">
        <v>3381</v>
      </c>
      <c r="E582" s="651" t="s">
        <v>638</v>
      </c>
      <c r="F582" s="652" t="s">
        <v>3390</v>
      </c>
      <c r="G582" s="651" t="s">
        <v>642</v>
      </c>
      <c r="H582" s="651" t="s">
        <v>1984</v>
      </c>
      <c r="I582" s="651" t="s">
        <v>237</v>
      </c>
      <c r="J582" s="651" t="s">
        <v>1985</v>
      </c>
      <c r="K582" s="651"/>
      <c r="L582" s="653">
        <v>81.277999059562092</v>
      </c>
      <c r="M582" s="653">
        <v>1</v>
      </c>
      <c r="N582" s="654">
        <v>81.277999059562092</v>
      </c>
    </row>
    <row r="583" spans="1:14" ht="14.4" customHeight="1" x14ac:dyDescent="0.3">
      <c r="A583" s="649" t="s">
        <v>595</v>
      </c>
      <c r="B583" s="650" t="s">
        <v>596</v>
      </c>
      <c r="C583" s="651" t="s">
        <v>608</v>
      </c>
      <c r="D583" s="652" t="s">
        <v>3381</v>
      </c>
      <c r="E583" s="651" t="s">
        <v>638</v>
      </c>
      <c r="F583" s="652" t="s">
        <v>3390</v>
      </c>
      <c r="G583" s="651" t="s">
        <v>642</v>
      </c>
      <c r="H583" s="651" t="s">
        <v>1986</v>
      </c>
      <c r="I583" s="651" t="s">
        <v>237</v>
      </c>
      <c r="J583" s="651" t="s">
        <v>1987</v>
      </c>
      <c r="K583" s="651"/>
      <c r="L583" s="653">
        <v>88.061416866096934</v>
      </c>
      <c r="M583" s="653">
        <v>2</v>
      </c>
      <c r="N583" s="654">
        <v>176.12283373219387</v>
      </c>
    </row>
    <row r="584" spans="1:14" ht="14.4" customHeight="1" x14ac:dyDescent="0.3">
      <c r="A584" s="649" t="s">
        <v>595</v>
      </c>
      <c r="B584" s="650" t="s">
        <v>596</v>
      </c>
      <c r="C584" s="651" t="s">
        <v>608</v>
      </c>
      <c r="D584" s="652" t="s">
        <v>3381</v>
      </c>
      <c r="E584" s="651" t="s">
        <v>638</v>
      </c>
      <c r="F584" s="652" t="s">
        <v>3390</v>
      </c>
      <c r="G584" s="651" t="s">
        <v>642</v>
      </c>
      <c r="H584" s="651" t="s">
        <v>1988</v>
      </c>
      <c r="I584" s="651" t="s">
        <v>1989</v>
      </c>
      <c r="J584" s="651" t="s">
        <v>1990</v>
      </c>
      <c r="K584" s="651" t="s">
        <v>1991</v>
      </c>
      <c r="L584" s="653">
        <v>1355.4185528521202</v>
      </c>
      <c r="M584" s="653">
        <v>2</v>
      </c>
      <c r="N584" s="654">
        <v>2710.8371057042405</v>
      </c>
    </row>
    <row r="585" spans="1:14" ht="14.4" customHeight="1" x14ac:dyDescent="0.3">
      <c r="A585" s="649" t="s">
        <v>595</v>
      </c>
      <c r="B585" s="650" t="s">
        <v>596</v>
      </c>
      <c r="C585" s="651" t="s">
        <v>608</v>
      </c>
      <c r="D585" s="652" t="s">
        <v>3381</v>
      </c>
      <c r="E585" s="651" t="s">
        <v>638</v>
      </c>
      <c r="F585" s="652" t="s">
        <v>3390</v>
      </c>
      <c r="G585" s="651" t="s">
        <v>642</v>
      </c>
      <c r="H585" s="651" t="s">
        <v>1992</v>
      </c>
      <c r="I585" s="651" t="s">
        <v>1993</v>
      </c>
      <c r="J585" s="651" t="s">
        <v>1994</v>
      </c>
      <c r="K585" s="651"/>
      <c r="L585" s="653">
        <v>70.47</v>
      </c>
      <c r="M585" s="653">
        <v>2</v>
      </c>
      <c r="N585" s="654">
        <v>140.94</v>
      </c>
    </row>
    <row r="586" spans="1:14" ht="14.4" customHeight="1" x14ac:dyDescent="0.3">
      <c r="A586" s="649" t="s">
        <v>595</v>
      </c>
      <c r="B586" s="650" t="s">
        <v>596</v>
      </c>
      <c r="C586" s="651" t="s">
        <v>608</v>
      </c>
      <c r="D586" s="652" t="s">
        <v>3381</v>
      </c>
      <c r="E586" s="651" t="s">
        <v>638</v>
      </c>
      <c r="F586" s="652" t="s">
        <v>3390</v>
      </c>
      <c r="G586" s="651" t="s">
        <v>642</v>
      </c>
      <c r="H586" s="651" t="s">
        <v>1539</v>
      </c>
      <c r="I586" s="651" t="s">
        <v>1539</v>
      </c>
      <c r="J586" s="651" t="s">
        <v>1540</v>
      </c>
      <c r="K586" s="651" t="s">
        <v>1541</v>
      </c>
      <c r="L586" s="653">
        <v>650.14002278763121</v>
      </c>
      <c r="M586" s="653">
        <v>7</v>
      </c>
      <c r="N586" s="654">
        <v>4550.9801595134186</v>
      </c>
    </row>
    <row r="587" spans="1:14" ht="14.4" customHeight="1" x14ac:dyDescent="0.3">
      <c r="A587" s="649" t="s">
        <v>595</v>
      </c>
      <c r="B587" s="650" t="s">
        <v>596</v>
      </c>
      <c r="C587" s="651" t="s">
        <v>608</v>
      </c>
      <c r="D587" s="652" t="s">
        <v>3381</v>
      </c>
      <c r="E587" s="651" t="s">
        <v>638</v>
      </c>
      <c r="F587" s="652" t="s">
        <v>3390</v>
      </c>
      <c r="G587" s="651" t="s">
        <v>642</v>
      </c>
      <c r="H587" s="651" t="s">
        <v>1995</v>
      </c>
      <c r="I587" s="651" t="s">
        <v>237</v>
      </c>
      <c r="J587" s="651" t="s">
        <v>1996</v>
      </c>
      <c r="K587" s="651"/>
      <c r="L587" s="653">
        <v>146.48986557294052</v>
      </c>
      <c r="M587" s="653">
        <v>3</v>
      </c>
      <c r="N587" s="654">
        <v>439.46959671882155</v>
      </c>
    </row>
    <row r="588" spans="1:14" ht="14.4" customHeight="1" x14ac:dyDescent="0.3">
      <c r="A588" s="649" t="s">
        <v>595</v>
      </c>
      <c r="B588" s="650" t="s">
        <v>596</v>
      </c>
      <c r="C588" s="651" t="s">
        <v>608</v>
      </c>
      <c r="D588" s="652" t="s">
        <v>3381</v>
      </c>
      <c r="E588" s="651" t="s">
        <v>638</v>
      </c>
      <c r="F588" s="652" t="s">
        <v>3390</v>
      </c>
      <c r="G588" s="651" t="s">
        <v>642</v>
      </c>
      <c r="H588" s="651" t="s">
        <v>904</v>
      </c>
      <c r="I588" s="651" t="s">
        <v>904</v>
      </c>
      <c r="J588" s="651" t="s">
        <v>905</v>
      </c>
      <c r="K588" s="651" t="s">
        <v>906</v>
      </c>
      <c r="L588" s="653">
        <v>775.55681053051023</v>
      </c>
      <c r="M588" s="653">
        <v>31</v>
      </c>
      <c r="N588" s="654">
        <v>24042.261126445817</v>
      </c>
    </row>
    <row r="589" spans="1:14" ht="14.4" customHeight="1" x14ac:dyDescent="0.3">
      <c r="A589" s="649" t="s">
        <v>595</v>
      </c>
      <c r="B589" s="650" t="s">
        <v>596</v>
      </c>
      <c r="C589" s="651" t="s">
        <v>608</v>
      </c>
      <c r="D589" s="652" t="s">
        <v>3381</v>
      </c>
      <c r="E589" s="651" t="s">
        <v>638</v>
      </c>
      <c r="F589" s="652" t="s">
        <v>3390</v>
      </c>
      <c r="G589" s="651" t="s">
        <v>642</v>
      </c>
      <c r="H589" s="651" t="s">
        <v>1997</v>
      </c>
      <c r="I589" s="651" t="s">
        <v>237</v>
      </c>
      <c r="J589" s="651" t="s">
        <v>1998</v>
      </c>
      <c r="K589" s="651" t="s">
        <v>1999</v>
      </c>
      <c r="L589" s="653">
        <v>179.94944375724654</v>
      </c>
      <c r="M589" s="653">
        <v>1</v>
      </c>
      <c r="N589" s="654">
        <v>179.94944375724654</v>
      </c>
    </row>
    <row r="590" spans="1:14" ht="14.4" customHeight="1" x14ac:dyDescent="0.3">
      <c r="A590" s="649" t="s">
        <v>595</v>
      </c>
      <c r="B590" s="650" t="s">
        <v>596</v>
      </c>
      <c r="C590" s="651" t="s">
        <v>608</v>
      </c>
      <c r="D590" s="652" t="s">
        <v>3381</v>
      </c>
      <c r="E590" s="651" t="s">
        <v>638</v>
      </c>
      <c r="F590" s="652" t="s">
        <v>3390</v>
      </c>
      <c r="G590" s="651" t="s">
        <v>642</v>
      </c>
      <c r="H590" s="651" t="s">
        <v>911</v>
      </c>
      <c r="I590" s="651" t="s">
        <v>912</v>
      </c>
      <c r="J590" s="651" t="s">
        <v>913</v>
      </c>
      <c r="K590" s="651" t="s">
        <v>914</v>
      </c>
      <c r="L590" s="653">
        <v>51.04982903238178</v>
      </c>
      <c r="M590" s="653">
        <v>2</v>
      </c>
      <c r="N590" s="654">
        <v>102.09965806476356</v>
      </c>
    </row>
    <row r="591" spans="1:14" ht="14.4" customHeight="1" x14ac:dyDescent="0.3">
      <c r="A591" s="649" t="s">
        <v>595</v>
      </c>
      <c r="B591" s="650" t="s">
        <v>596</v>
      </c>
      <c r="C591" s="651" t="s">
        <v>608</v>
      </c>
      <c r="D591" s="652" t="s">
        <v>3381</v>
      </c>
      <c r="E591" s="651" t="s">
        <v>638</v>
      </c>
      <c r="F591" s="652" t="s">
        <v>3390</v>
      </c>
      <c r="G591" s="651" t="s">
        <v>642</v>
      </c>
      <c r="H591" s="651" t="s">
        <v>2000</v>
      </c>
      <c r="I591" s="651" t="s">
        <v>2001</v>
      </c>
      <c r="J591" s="651" t="s">
        <v>894</v>
      </c>
      <c r="K591" s="651" t="s">
        <v>2002</v>
      </c>
      <c r="L591" s="653">
        <v>643.59744088122807</v>
      </c>
      <c r="M591" s="653">
        <v>1</v>
      </c>
      <c r="N591" s="654">
        <v>643.59744088122807</v>
      </c>
    </row>
    <row r="592" spans="1:14" ht="14.4" customHeight="1" x14ac:dyDescent="0.3">
      <c r="A592" s="649" t="s">
        <v>595</v>
      </c>
      <c r="B592" s="650" t="s">
        <v>596</v>
      </c>
      <c r="C592" s="651" t="s">
        <v>608</v>
      </c>
      <c r="D592" s="652" t="s">
        <v>3381</v>
      </c>
      <c r="E592" s="651" t="s">
        <v>638</v>
      </c>
      <c r="F592" s="652" t="s">
        <v>3390</v>
      </c>
      <c r="G592" s="651" t="s">
        <v>642</v>
      </c>
      <c r="H592" s="651" t="s">
        <v>915</v>
      </c>
      <c r="I592" s="651" t="s">
        <v>916</v>
      </c>
      <c r="J592" s="651" t="s">
        <v>917</v>
      </c>
      <c r="K592" s="651"/>
      <c r="L592" s="653">
        <v>177.5</v>
      </c>
      <c r="M592" s="653">
        <v>1</v>
      </c>
      <c r="N592" s="654">
        <v>177.5</v>
      </c>
    </row>
    <row r="593" spans="1:14" ht="14.4" customHeight="1" x14ac:dyDescent="0.3">
      <c r="A593" s="649" t="s">
        <v>595</v>
      </c>
      <c r="B593" s="650" t="s">
        <v>596</v>
      </c>
      <c r="C593" s="651" t="s">
        <v>608</v>
      </c>
      <c r="D593" s="652" t="s">
        <v>3381</v>
      </c>
      <c r="E593" s="651" t="s">
        <v>638</v>
      </c>
      <c r="F593" s="652" t="s">
        <v>3390</v>
      </c>
      <c r="G593" s="651" t="s">
        <v>642</v>
      </c>
      <c r="H593" s="651" t="s">
        <v>2003</v>
      </c>
      <c r="I593" s="651" t="s">
        <v>237</v>
      </c>
      <c r="J593" s="651" t="s">
        <v>2004</v>
      </c>
      <c r="K593" s="651"/>
      <c r="L593" s="653">
        <v>47.211287547575935</v>
      </c>
      <c r="M593" s="653">
        <v>1</v>
      </c>
      <c r="N593" s="654">
        <v>47.211287547575935</v>
      </c>
    </row>
    <row r="594" spans="1:14" ht="14.4" customHeight="1" x14ac:dyDescent="0.3">
      <c r="A594" s="649" t="s">
        <v>595</v>
      </c>
      <c r="B594" s="650" t="s">
        <v>596</v>
      </c>
      <c r="C594" s="651" t="s">
        <v>608</v>
      </c>
      <c r="D594" s="652" t="s">
        <v>3381</v>
      </c>
      <c r="E594" s="651" t="s">
        <v>638</v>
      </c>
      <c r="F594" s="652" t="s">
        <v>3390</v>
      </c>
      <c r="G594" s="651" t="s">
        <v>642</v>
      </c>
      <c r="H594" s="651" t="s">
        <v>918</v>
      </c>
      <c r="I594" s="651" t="s">
        <v>919</v>
      </c>
      <c r="J594" s="651" t="s">
        <v>920</v>
      </c>
      <c r="K594" s="651" t="s">
        <v>921</v>
      </c>
      <c r="L594" s="653">
        <v>19.490071302527909</v>
      </c>
      <c r="M594" s="653">
        <v>2</v>
      </c>
      <c r="N594" s="654">
        <v>38.980142605055818</v>
      </c>
    </row>
    <row r="595" spans="1:14" ht="14.4" customHeight="1" x14ac:dyDescent="0.3">
      <c r="A595" s="649" t="s">
        <v>595</v>
      </c>
      <c r="B595" s="650" t="s">
        <v>596</v>
      </c>
      <c r="C595" s="651" t="s">
        <v>608</v>
      </c>
      <c r="D595" s="652" t="s">
        <v>3381</v>
      </c>
      <c r="E595" s="651" t="s">
        <v>638</v>
      </c>
      <c r="F595" s="652" t="s">
        <v>3390</v>
      </c>
      <c r="G595" s="651" t="s">
        <v>642</v>
      </c>
      <c r="H595" s="651" t="s">
        <v>924</v>
      </c>
      <c r="I595" s="651" t="s">
        <v>925</v>
      </c>
      <c r="J595" s="651" t="s">
        <v>913</v>
      </c>
      <c r="K595" s="651" t="s">
        <v>926</v>
      </c>
      <c r="L595" s="653">
        <v>50.935243777368903</v>
      </c>
      <c r="M595" s="653">
        <v>15</v>
      </c>
      <c r="N595" s="654">
        <v>764.02865666053356</v>
      </c>
    </row>
    <row r="596" spans="1:14" ht="14.4" customHeight="1" x14ac:dyDescent="0.3">
      <c r="A596" s="649" t="s">
        <v>595</v>
      </c>
      <c r="B596" s="650" t="s">
        <v>596</v>
      </c>
      <c r="C596" s="651" t="s">
        <v>608</v>
      </c>
      <c r="D596" s="652" t="s">
        <v>3381</v>
      </c>
      <c r="E596" s="651" t="s">
        <v>638</v>
      </c>
      <c r="F596" s="652" t="s">
        <v>3390</v>
      </c>
      <c r="G596" s="651" t="s">
        <v>642</v>
      </c>
      <c r="H596" s="651" t="s">
        <v>927</v>
      </c>
      <c r="I596" s="651" t="s">
        <v>928</v>
      </c>
      <c r="J596" s="651" t="s">
        <v>929</v>
      </c>
      <c r="K596" s="651" t="s">
        <v>930</v>
      </c>
      <c r="L596" s="653">
        <v>103.76000000000002</v>
      </c>
      <c r="M596" s="653">
        <v>4</v>
      </c>
      <c r="N596" s="654">
        <v>415.04000000000008</v>
      </c>
    </row>
    <row r="597" spans="1:14" ht="14.4" customHeight="1" x14ac:dyDescent="0.3">
      <c r="A597" s="649" t="s">
        <v>595</v>
      </c>
      <c r="B597" s="650" t="s">
        <v>596</v>
      </c>
      <c r="C597" s="651" t="s">
        <v>608</v>
      </c>
      <c r="D597" s="652" t="s">
        <v>3381</v>
      </c>
      <c r="E597" s="651" t="s">
        <v>638</v>
      </c>
      <c r="F597" s="652" t="s">
        <v>3390</v>
      </c>
      <c r="G597" s="651" t="s">
        <v>642</v>
      </c>
      <c r="H597" s="651" t="s">
        <v>943</v>
      </c>
      <c r="I597" s="651" t="s">
        <v>944</v>
      </c>
      <c r="J597" s="651" t="s">
        <v>945</v>
      </c>
      <c r="K597" s="651" t="s">
        <v>946</v>
      </c>
      <c r="L597" s="653">
        <v>39.799913835760897</v>
      </c>
      <c r="M597" s="653">
        <v>1</v>
      </c>
      <c r="N597" s="654">
        <v>39.799913835760897</v>
      </c>
    </row>
    <row r="598" spans="1:14" ht="14.4" customHeight="1" x14ac:dyDescent="0.3">
      <c r="A598" s="649" t="s">
        <v>595</v>
      </c>
      <c r="B598" s="650" t="s">
        <v>596</v>
      </c>
      <c r="C598" s="651" t="s">
        <v>608</v>
      </c>
      <c r="D598" s="652" t="s">
        <v>3381</v>
      </c>
      <c r="E598" s="651" t="s">
        <v>638</v>
      </c>
      <c r="F598" s="652" t="s">
        <v>3390</v>
      </c>
      <c r="G598" s="651" t="s">
        <v>642</v>
      </c>
      <c r="H598" s="651" t="s">
        <v>951</v>
      </c>
      <c r="I598" s="651" t="s">
        <v>952</v>
      </c>
      <c r="J598" s="651" t="s">
        <v>953</v>
      </c>
      <c r="K598" s="651" t="s">
        <v>954</v>
      </c>
      <c r="L598" s="653">
        <v>84.392221211433366</v>
      </c>
      <c r="M598" s="653">
        <v>9</v>
      </c>
      <c r="N598" s="654">
        <v>759.52999090290029</v>
      </c>
    </row>
    <row r="599" spans="1:14" ht="14.4" customHeight="1" x14ac:dyDescent="0.3">
      <c r="A599" s="649" t="s">
        <v>595</v>
      </c>
      <c r="B599" s="650" t="s">
        <v>596</v>
      </c>
      <c r="C599" s="651" t="s">
        <v>608</v>
      </c>
      <c r="D599" s="652" t="s">
        <v>3381</v>
      </c>
      <c r="E599" s="651" t="s">
        <v>638</v>
      </c>
      <c r="F599" s="652" t="s">
        <v>3390</v>
      </c>
      <c r="G599" s="651" t="s">
        <v>642</v>
      </c>
      <c r="H599" s="651" t="s">
        <v>955</v>
      </c>
      <c r="I599" s="651" t="s">
        <v>956</v>
      </c>
      <c r="J599" s="651" t="s">
        <v>957</v>
      </c>
      <c r="K599" s="651" t="s">
        <v>958</v>
      </c>
      <c r="L599" s="653">
        <v>109.98984167960721</v>
      </c>
      <c r="M599" s="653">
        <v>1</v>
      </c>
      <c r="N599" s="654">
        <v>109.98984167960721</v>
      </c>
    </row>
    <row r="600" spans="1:14" ht="14.4" customHeight="1" x14ac:dyDescent="0.3">
      <c r="A600" s="649" t="s">
        <v>595</v>
      </c>
      <c r="B600" s="650" t="s">
        <v>596</v>
      </c>
      <c r="C600" s="651" t="s">
        <v>608</v>
      </c>
      <c r="D600" s="652" t="s">
        <v>3381</v>
      </c>
      <c r="E600" s="651" t="s">
        <v>638</v>
      </c>
      <c r="F600" s="652" t="s">
        <v>3390</v>
      </c>
      <c r="G600" s="651" t="s">
        <v>642</v>
      </c>
      <c r="H600" s="651" t="s">
        <v>959</v>
      </c>
      <c r="I600" s="651" t="s">
        <v>960</v>
      </c>
      <c r="J600" s="651" t="s">
        <v>961</v>
      </c>
      <c r="K600" s="651" t="s">
        <v>962</v>
      </c>
      <c r="L600" s="653">
        <v>34.419944259031389</v>
      </c>
      <c r="M600" s="653">
        <v>1002</v>
      </c>
      <c r="N600" s="654">
        <v>34488.78414754945</v>
      </c>
    </row>
    <row r="601" spans="1:14" ht="14.4" customHeight="1" x14ac:dyDescent="0.3">
      <c r="A601" s="649" t="s">
        <v>595</v>
      </c>
      <c r="B601" s="650" t="s">
        <v>596</v>
      </c>
      <c r="C601" s="651" t="s">
        <v>608</v>
      </c>
      <c r="D601" s="652" t="s">
        <v>3381</v>
      </c>
      <c r="E601" s="651" t="s">
        <v>638</v>
      </c>
      <c r="F601" s="652" t="s">
        <v>3390</v>
      </c>
      <c r="G601" s="651" t="s">
        <v>642</v>
      </c>
      <c r="H601" s="651" t="s">
        <v>963</v>
      </c>
      <c r="I601" s="651" t="s">
        <v>964</v>
      </c>
      <c r="J601" s="651" t="s">
        <v>965</v>
      </c>
      <c r="K601" s="651" t="s">
        <v>817</v>
      </c>
      <c r="L601" s="653">
        <v>12.509999999999998</v>
      </c>
      <c r="M601" s="653">
        <v>30</v>
      </c>
      <c r="N601" s="654">
        <v>375.29999999999995</v>
      </c>
    </row>
    <row r="602" spans="1:14" ht="14.4" customHeight="1" x14ac:dyDescent="0.3">
      <c r="A602" s="649" t="s">
        <v>595</v>
      </c>
      <c r="B602" s="650" t="s">
        <v>596</v>
      </c>
      <c r="C602" s="651" t="s">
        <v>608</v>
      </c>
      <c r="D602" s="652" t="s">
        <v>3381</v>
      </c>
      <c r="E602" s="651" t="s">
        <v>638</v>
      </c>
      <c r="F602" s="652" t="s">
        <v>3390</v>
      </c>
      <c r="G602" s="651" t="s">
        <v>642</v>
      </c>
      <c r="H602" s="651" t="s">
        <v>966</v>
      </c>
      <c r="I602" s="651" t="s">
        <v>967</v>
      </c>
      <c r="J602" s="651" t="s">
        <v>968</v>
      </c>
      <c r="K602" s="651" t="s">
        <v>969</v>
      </c>
      <c r="L602" s="653">
        <v>37.327002044819629</v>
      </c>
      <c r="M602" s="653">
        <v>10</v>
      </c>
      <c r="N602" s="654">
        <v>373.27002044819631</v>
      </c>
    </row>
    <row r="603" spans="1:14" ht="14.4" customHeight="1" x14ac:dyDescent="0.3">
      <c r="A603" s="649" t="s">
        <v>595</v>
      </c>
      <c r="B603" s="650" t="s">
        <v>596</v>
      </c>
      <c r="C603" s="651" t="s">
        <v>608</v>
      </c>
      <c r="D603" s="652" t="s">
        <v>3381</v>
      </c>
      <c r="E603" s="651" t="s">
        <v>638</v>
      </c>
      <c r="F603" s="652" t="s">
        <v>3390</v>
      </c>
      <c r="G603" s="651" t="s">
        <v>642</v>
      </c>
      <c r="H603" s="651" t="s">
        <v>2005</v>
      </c>
      <c r="I603" s="651" t="s">
        <v>2006</v>
      </c>
      <c r="J603" s="651" t="s">
        <v>961</v>
      </c>
      <c r="K603" s="651" t="s">
        <v>899</v>
      </c>
      <c r="L603" s="653">
        <v>25.569098873464899</v>
      </c>
      <c r="M603" s="653">
        <v>40</v>
      </c>
      <c r="N603" s="654">
        <v>1022.7639549385959</v>
      </c>
    </row>
    <row r="604" spans="1:14" ht="14.4" customHeight="1" x14ac:dyDescent="0.3">
      <c r="A604" s="649" t="s">
        <v>595</v>
      </c>
      <c r="B604" s="650" t="s">
        <v>596</v>
      </c>
      <c r="C604" s="651" t="s">
        <v>608</v>
      </c>
      <c r="D604" s="652" t="s">
        <v>3381</v>
      </c>
      <c r="E604" s="651" t="s">
        <v>638</v>
      </c>
      <c r="F604" s="652" t="s">
        <v>3390</v>
      </c>
      <c r="G604" s="651" t="s">
        <v>642</v>
      </c>
      <c r="H604" s="651" t="s">
        <v>1554</v>
      </c>
      <c r="I604" s="651" t="s">
        <v>237</v>
      </c>
      <c r="J604" s="651" t="s">
        <v>1555</v>
      </c>
      <c r="K604" s="651"/>
      <c r="L604" s="653">
        <v>231.52082459147178</v>
      </c>
      <c r="M604" s="653">
        <v>1</v>
      </c>
      <c r="N604" s="654">
        <v>231.52082459147178</v>
      </c>
    </row>
    <row r="605" spans="1:14" ht="14.4" customHeight="1" x14ac:dyDescent="0.3">
      <c r="A605" s="649" t="s">
        <v>595</v>
      </c>
      <c r="B605" s="650" t="s">
        <v>596</v>
      </c>
      <c r="C605" s="651" t="s">
        <v>608</v>
      </c>
      <c r="D605" s="652" t="s">
        <v>3381</v>
      </c>
      <c r="E605" s="651" t="s">
        <v>638</v>
      </c>
      <c r="F605" s="652" t="s">
        <v>3390</v>
      </c>
      <c r="G605" s="651" t="s">
        <v>642</v>
      </c>
      <c r="H605" s="651" t="s">
        <v>1556</v>
      </c>
      <c r="I605" s="651" t="s">
        <v>237</v>
      </c>
      <c r="J605" s="651" t="s">
        <v>1557</v>
      </c>
      <c r="K605" s="651"/>
      <c r="L605" s="653">
        <v>173.25</v>
      </c>
      <c r="M605" s="653">
        <v>1</v>
      </c>
      <c r="N605" s="654">
        <v>173.25</v>
      </c>
    </row>
    <row r="606" spans="1:14" ht="14.4" customHeight="1" x14ac:dyDescent="0.3">
      <c r="A606" s="649" t="s">
        <v>595</v>
      </c>
      <c r="B606" s="650" t="s">
        <v>596</v>
      </c>
      <c r="C606" s="651" t="s">
        <v>608</v>
      </c>
      <c r="D606" s="652" t="s">
        <v>3381</v>
      </c>
      <c r="E606" s="651" t="s">
        <v>638</v>
      </c>
      <c r="F606" s="652" t="s">
        <v>3390</v>
      </c>
      <c r="G606" s="651" t="s">
        <v>642</v>
      </c>
      <c r="H606" s="651" t="s">
        <v>979</v>
      </c>
      <c r="I606" s="651" t="s">
        <v>980</v>
      </c>
      <c r="J606" s="651" t="s">
        <v>981</v>
      </c>
      <c r="K606" s="651" t="s">
        <v>982</v>
      </c>
      <c r="L606" s="653">
        <v>75.554000000000002</v>
      </c>
      <c r="M606" s="653">
        <v>5</v>
      </c>
      <c r="N606" s="654">
        <v>377.77</v>
      </c>
    </row>
    <row r="607" spans="1:14" ht="14.4" customHeight="1" x14ac:dyDescent="0.3">
      <c r="A607" s="649" t="s">
        <v>595</v>
      </c>
      <c r="B607" s="650" t="s">
        <v>596</v>
      </c>
      <c r="C607" s="651" t="s">
        <v>608</v>
      </c>
      <c r="D607" s="652" t="s">
        <v>3381</v>
      </c>
      <c r="E607" s="651" t="s">
        <v>638</v>
      </c>
      <c r="F607" s="652" t="s">
        <v>3390</v>
      </c>
      <c r="G607" s="651" t="s">
        <v>642</v>
      </c>
      <c r="H607" s="651" t="s">
        <v>985</v>
      </c>
      <c r="I607" s="651" t="s">
        <v>986</v>
      </c>
      <c r="J607" s="651" t="s">
        <v>987</v>
      </c>
      <c r="K607" s="651"/>
      <c r="L607" s="653">
        <v>103.2</v>
      </c>
      <c r="M607" s="653">
        <v>1</v>
      </c>
      <c r="N607" s="654">
        <v>103.2</v>
      </c>
    </row>
    <row r="608" spans="1:14" ht="14.4" customHeight="1" x14ac:dyDescent="0.3">
      <c r="A608" s="649" t="s">
        <v>595</v>
      </c>
      <c r="B608" s="650" t="s">
        <v>596</v>
      </c>
      <c r="C608" s="651" t="s">
        <v>608</v>
      </c>
      <c r="D608" s="652" t="s">
        <v>3381</v>
      </c>
      <c r="E608" s="651" t="s">
        <v>638</v>
      </c>
      <c r="F608" s="652" t="s">
        <v>3390</v>
      </c>
      <c r="G608" s="651" t="s">
        <v>642</v>
      </c>
      <c r="H608" s="651" t="s">
        <v>988</v>
      </c>
      <c r="I608" s="651" t="s">
        <v>989</v>
      </c>
      <c r="J608" s="651" t="s">
        <v>990</v>
      </c>
      <c r="K608" s="651"/>
      <c r="L608" s="653">
        <v>130.41748953782658</v>
      </c>
      <c r="M608" s="653">
        <v>4</v>
      </c>
      <c r="N608" s="654">
        <v>521.66995815130633</v>
      </c>
    </row>
    <row r="609" spans="1:14" ht="14.4" customHeight="1" x14ac:dyDescent="0.3">
      <c r="A609" s="649" t="s">
        <v>595</v>
      </c>
      <c r="B609" s="650" t="s">
        <v>596</v>
      </c>
      <c r="C609" s="651" t="s">
        <v>608</v>
      </c>
      <c r="D609" s="652" t="s">
        <v>3381</v>
      </c>
      <c r="E609" s="651" t="s">
        <v>638</v>
      </c>
      <c r="F609" s="652" t="s">
        <v>3390</v>
      </c>
      <c r="G609" s="651" t="s">
        <v>642</v>
      </c>
      <c r="H609" s="651" t="s">
        <v>1564</v>
      </c>
      <c r="I609" s="651" t="s">
        <v>1565</v>
      </c>
      <c r="J609" s="651" t="s">
        <v>1566</v>
      </c>
      <c r="K609" s="651" t="s">
        <v>1567</v>
      </c>
      <c r="L609" s="653">
        <v>80.25</v>
      </c>
      <c r="M609" s="653">
        <v>1</v>
      </c>
      <c r="N609" s="654">
        <v>80.25</v>
      </c>
    </row>
    <row r="610" spans="1:14" ht="14.4" customHeight="1" x14ac:dyDescent="0.3">
      <c r="A610" s="649" t="s">
        <v>595</v>
      </c>
      <c r="B610" s="650" t="s">
        <v>596</v>
      </c>
      <c r="C610" s="651" t="s">
        <v>608</v>
      </c>
      <c r="D610" s="652" t="s">
        <v>3381</v>
      </c>
      <c r="E610" s="651" t="s">
        <v>638</v>
      </c>
      <c r="F610" s="652" t="s">
        <v>3390</v>
      </c>
      <c r="G610" s="651" t="s">
        <v>642</v>
      </c>
      <c r="H610" s="651" t="s">
        <v>2007</v>
      </c>
      <c r="I610" s="651" t="s">
        <v>2008</v>
      </c>
      <c r="J610" s="651" t="s">
        <v>2009</v>
      </c>
      <c r="K610" s="651" t="s">
        <v>793</v>
      </c>
      <c r="L610" s="653">
        <v>188.39000000000001</v>
      </c>
      <c r="M610" s="653">
        <v>3</v>
      </c>
      <c r="N610" s="654">
        <v>565.17000000000007</v>
      </c>
    </row>
    <row r="611" spans="1:14" ht="14.4" customHeight="1" x14ac:dyDescent="0.3">
      <c r="A611" s="649" t="s">
        <v>595</v>
      </c>
      <c r="B611" s="650" t="s">
        <v>596</v>
      </c>
      <c r="C611" s="651" t="s">
        <v>608</v>
      </c>
      <c r="D611" s="652" t="s">
        <v>3381</v>
      </c>
      <c r="E611" s="651" t="s">
        <v>638</v>
      </c>
      <c r="F611" s="652" t="s">
        <v>3390</v>
      </c>
      <c r="G611" s="651" t="s">
        <v>642</v>
      </c>
      <c r="H611" s="651" t="s">
        <v>1008</v>
      </c>
      <c r="I611" s="651" t="s">
        <v>1009</v>
      </c>
      <c r="J611" s="651" t="s">
        <v>1010</v>
      </c>
      <c r="K611" s="651" t="s">
        <v>1011</v>
      </c>
      <c r="L611" s="653">
        <v>22.44</v>
      </c>
      <c r="M611" s="653">
        <v>1</v>
      </c>
      <c r="N611" s="654">
        <v>22.44</v>
      </c>
    </row>
    <row r="612" spans="1:14" ht="14.4" customHeight="1" x14ac:dyDescent="0.3">
      <c r="A612" s="649" t="s">
        <v>595</v>
      </c>
      <c r="B612" s="650" t="s">
        <v>596</v>
      </c>
      <c r="C612" s="651" t="s">
        <v>608</v>
      </c>
      <c r="D612" s="652" t="s">
        <v>3381</v>
      </c>
      <c r="E612" s="651" t="s">
        <v>638</v>
      </c>
      <c r="F612" s="652" t="s">
        <v>3390</v>
      </c>
      <c r="G612" s="651" t="s">
        <v>642</v>
      </c>
      <c r="H612" s="651" t="s">
        <v>2010</v>
      </c>
      <c r="I612" s="651" t="s">
        <v>2011</v>
      </c>
      <c r="J612" s="651" t="s">
        <v>957</v>
      </c>
      <c r="K612" s="651" t="s">
        <v>2012</v>
      </c>
      <c r="L612" s="653">
        <v>142.27000000000004</v>
      </c>
      <c r="M612" s="653">
        <v>1</v>
      </c>
      <c r="N612" s="654">
        <v>142.27000000000004</v>
      </c>
    </row>
    <row r="613" spans="1:14" ht="14.4" customHeight="1" x14ac:dyDescent="0.3">
      <c r="A613" s="649" t="s">
        <v>595</v>
      </c>
      <c r="B613" s="650" t="s">
        <v>596</v>
      </c>
      <c r="C613" s="651" t="s">
        <v>608</v>
      </c>
      <c r="D613" s="652" t="s">
        <v>3381</v>
      </c>
      <c r="E613" s="651" t="s">
        <v>638</v>
      </c>
      <c r="F613" s="652" t="s">
        <v>3390</v>
      </c>
      <c r="G613" s="651" t="s">
        <v>642</v>
      </c>
      <c r="H613" s="651" t="s">
        <v>2013</v>
      </c>
      <c r="I613" s="651" t="s">
        <v>799</v>
      </c>
      <c r="J613" s="651" t="s">
        <v>2014</v>
      </c>
      <c r="K613" s="651"/>
      <c r="L613" s="653">
        <v>84.013509861629913</v>
      </c>
      <c r="M613" s="653">
        <v>1</v>
      </c>
      <c r="N613" s="654">
        <v>84.013509861629913</v>
      </c>
    </row>
    <row r="614" spans="1:14" ht="14.4" customHeight="1" x14ac:dyDescent="0.3">
      <c r="A614" s="649" t="s">
        <v>595</v>
      </c>
      <c r="B614" s="650" t="s">
        <v>596</v>
      </c>
      <c r="C614" s="651" t="s">
        <v>608</v>
      </c>
      <c r="D614" s="652" t="s">
        <v>3381</v>
      </c>
      <c r="E614" s="651" t="s">
        <v>638</v>
      </c>
      <c r="F614" s="652" t="s">
        <v>3390</v>
      </c>
      <c r="G614" s="651" t="s">
        <v>642</v>
      </c>
      <c r="H614" s="651" t="s">
        <v>1015</v>
      </c>
      <c r="I614" s="651" t="s">
        <v>1016</v>
      </c>
      <c r="J614" s="651" t="s">
        <v>1017</v>
      </c>
      <c r="K614" s="651"/>
      <c r="L614" s="653">
        <v>48.972922873338554</v>
      </c>
      <c r="M614" s="653">
        <v>7</v>
      </c>
      <c r="N614" s="654">
        <v>342.81046011336986</v>
      </c>
    </row>
    <row r="615" spans="1:14" ht="14.4" customHeight="1" x14ac:dyDescent="0.3">
      <c r="A615" s="649" t="s">
        <v>595</v>
      </c>
      <c r="B615" s="650" t="s">
        <v>596</v>
      </c>
      <c r="C615" s="651" t="s">
        <v>608</v>
      </c>
      <c r="D615" s="652" t="s">
        <v>3381</v>
      </c>
      <c r="E615" s="651" t="s">
        <v>638</v>
      </c>
      <c r="F615" s="652" t="s">
        <v>3390</v>
      </c>
      <c r="G615" s="651" t="s">
        <v>642</v>
      </c>
      <c r="H615" s="651" t="s">
        <v>2015</v>
      </c>
      <c r="I615" s="651" t="s">
        <v>2016</v>
      </c>
      <c r="J615" s="651" t="s">
        <v>2017</v>
      </c>
      <c r="K615" s="651" t="s">
        <v>2018</v>
      </c>
      <c r="L615" s="653">
        <v>73.49256520884029</v>
      </c>
      <c r="M615" s="653">
        <v>4</v>
      </c>
      <c r="N615" s="654">
        <v>293.97026083536116</v>
      </c>
    </row>
    <row r="616" spans="1:14" ht="14.4" customHeight="1" x14ac:dyDescent="0.3">
      <c r="A616" s="649" t="s">
        <v>595</v>
      </c>
      <c r="B616" s="650" t="s">
        <v>596</v>
      </c>
      <c r="C616" s="651" t="s">
        <v>608</v>
      </c>
      <c r="D616" s="652" t="s">
        <v>3381</v>
      </c>
      <c r="E616" s="651" t="s">
        <v>638</v>
      </c>
      <c r="F616" s="652" t="s">
        <v>3390</v>
      </c>
      <c r="G616" s="651" t="s">
        <v>642</v>
      </c>
      <c r="H616" s="651" t="s">
        <v>2019</v>
      </c>
      <c r="I616" s="651" t="s">
        <v>237</v>
      </c>
      <c r="J616" s="651" t="s">
        <v>2020</v>
      </c>
      <c r="K616" s="651" t="s">
        <v>2021</v>
      </c>
      <c r="L616" s="653">
        <v>64.631010314187193</v>
      </c>
      <c r="M616" s="653">
        <v>21</v>
      </c>
      <c r="N616" s="654">
        <v>1357.251216597931</v>
      </c>
    </row>
    <row r="617" spans="1:14" ht="14.4" customHeight="1" x14ac:dyDescent="0.3">
      <c r="A617" s="649" t="s">
        <v>595</v>
      </c>
      <c r="B617" s="650" t="s">
        <v>596</v>
      </c>
      <c r="C617" s="651" t="s">
        <v>608</v>
      </c>
      <c r="D617" s="652" t="s">
        <v>3381</v>
      </c>
      <c r="E617" s="651" t="s">
        <v>638</v>
      </c>
      <c r="F617" s="652" t="s">
        <v>3390</v>
      </c>
      <c r="G617" s="651" t="s">
        <v>642</v>
      </c>
      <c r="H617" s="651" t="s">
        <v>2022</v>
      </c>
      <c r="I617" s="651" t="s">
        <v>237</v>
      </c>
      <c r="J617" s="651" t="s">
        <v>2023</v>
      </c>
      <c r="K617" s="651"/>
      <c r="L617" s="653">
        <v>53.474566813310531</v>
      </c>
      <c r="M617" s="653">
        <v>4</v>
      </c>
      <c r="N617" s="654">
        <v>213.89826725324212</v>
      </c>
    </row>
    <row r="618" spans="1:14" ht="14.4" customHeight="1" x14ac:dyDescent="0.3">
      <c r="A618" s="649" t="s">
        <v>595</v>
      </c>
      <c r="B618" s="650" t="s">
        <v>596</v>
      </c>
      <c r="C618" s="651" t="s">
        <v>608</v>
      </c>
      <c r="D618" s="652" t="s">
        <v>3381</v>
      </c>
      <c r="E618" s="651" t="s">
        <v>638</v>
      </c>
      <c r="F618" s="652" t="s">
        <v>3390</v>
      </c>
      <c r="G618" s="651" t="s">
        <v>642</v>
      </c>
      <c r="H618" s="651" t="s">
        <v>2024</v>
      </c>
      <c r="I618" s="651" t="s">
        <v>2025</v>
      </c>
      <c r="J618" s="651" t="s">
        <v>2026</v>
      </c>
      <c r="K618" s="651" t="s">
        <v>2027</v>
      </c>
      <c r="L618" s="653">
        <v>368.49</v>
      </c>
      <c r="M618" s="653">
        <v>1</v>
      </c>
      <c r="N618" s="654">
        <v>368.49</v>
      </c>
    </row>
    <row r="619" spans="1:14" ht="14.4" customHeight="1" x14ac:dyDescent="0.3">
      <c r="A619" s="649" t="s">
        <v>595</v>
      </c>
      <c r="B619" s="650" t="s">
        <v>596</v>
      </c>
      <c r="C619" s="651" t="s">
        <v>608</v>
      </c>
      <c r="D619" s="652" t="s">
        <v>3381</v>
      </c>
      <c r="E619" s="651" t="s">
        <v>638</v>
      </c>
      <c r="F619" s="652" t="s">
        <v>3390</v>
      </c>
      <c r="G619" s="651" t="s">
        <v>642</v>
      </c>
      <c r="H619" s="651" t="s">
        <v>2028</v>
      </c>
      <c r="I619" s="651" t="s">
        <v>2029</v>
      </c>
      <c r="J619" s="651" t="s">
        <v>2030</v>
      </c>
      <c r="K619" s="651" t="s">
        <v>2031</v>
      </c>
      <c r="L619" s="653">
        <v>135.08000000000004</v>
      </c>
      <c r="M619" s="653">
        <v>2</v>
      </c>
      <c r="N619" s="654">
        <v>270.16000000000008</v>
      </c>
    </row>
    <row r="620" spans="1:14" ht="14.4" customHeight="1" x14ac:dyDescent="0.3">
      <c r="A620" s="649" t="s">
        <v>595</v>
      </c>
      <c r="B620" s="650" t="s">
        <v>596</v>
      </c>
      <c r="C620" s="651" t="s">
        <v>608</v>
      </c>
      <c r="D620" s="652" t="s">
        <v>3381</v>
      </c>
      <c r="E620" s="651" t="s">
        <v>638</v>
      </c>
      <c r="F620" s="652" t="s">
        <v>3390</v>
      </c>
      <c r="G620" s="651" t="s">
        <v>642</v>
      </c>
      <c r="H620" s="651" t="s">
        <v>1568</v>
      </c>
      <c r="I620" s="651" t="s">
        <v>1569</v>
      </c>
      <c r="J620" s="651" t="s">
        <v>1570</v>
      </c>
      <c r="K620" s="651" t="s">
        <v>1571</v>
      </c>
      <c r="L620" s="653">
        <v>38.429999999999993</v>
      </c>
      <c r="M620" s="653">
        <v>1</v>
      </c>
      <c r="N620" s="654">
        <v>38.429999999999993</v>
      </c>
    </row>
    <row r="621" spans="1:14" ht="14.4" customHeight="1" x14ac:dyDescent="0.3">
      <c r="A621" s="649" t="s">
        <v>595</v>
      </c>
      <c r="B621" s="650" t="s">
        <v>596</v>
      </c>
      <c r="C621" s="651" t="s">
        <v>608</v>
      </c>
      <c r="D621" s="652" t="s">
        <v>3381</v>
      </c>
      <c r="E621" s="651" t="s">
        <v>638</v>
      </c>
      <c r="F621" s="652" t="s">
        <v>3390</v>
      </c>
      <c r="G621" s="651" t="s">
        <v>642</v>
      </c>
      <c r="H621" s="651" t="s">
        <v>2032</v>
      </c>
      <c r="I621" s="651" t="s">
        <v>237</v>
      </c>
      <c r="J621" s="651" t="s">
        <v>1928</v>
      </c>
      <c r="K621" s="651" t="s">
        <v>2033</v>
      </c>
      <c r="L621" s="653">
        <v>111.40474433112192</v>
      </c>
      <c r="M621" s="653">
        <v>1</v>
      </c>
      <c r="N621" s="654">
        <v>111.40474433112192</v>
      </c>
    </row>
    <row r="622" spans="1:14" ht="14.4" customHeight="1" x14ac:dyDescent="0.3">
      <c r="A622" s="649" t="s">
        <v>595</v>
      </c>
      <c r="B622" s="650" t="s">
        <v>596</v>
      </c>
      <c r="C622" s="651" t="s">
        <v>608</v>
      </c>
      <c r="D622" s="652" t="s">
        <v>3381</v>
      </c>
      <c r="E622" s="651" t="s">
        <v>638</v>
      </c>
      <c r="F622" s="652" t="s">
        <v>3390</v>
      </c>
      <c r="G622" s="651" t="s">
        <v>642</v>
      </c>
      <c r="H622" s="651" t="s">
        <v>2034</v>
      </c>
      <c r="I622" s="651" t="s">
        <v>237</v>
      </c>
      <c r="J622" s="651" t="s">
        <v>2035</v>
      </c>
      <c r="K622" s="651"/>
      <c r="L622" s="653">
        <v>177.48509415450116</v>
      </c>
      <c r="M622" s="653">
        <v>2</v>
      </c>
      <c r="N622" s="654">
        <v>354.97018830900231</v>
      </c>
    </row>
    <row r="623" spans="1:14" ht="14.4" customHeight="1" x14ac:dyDescent="0.3">
      <c r="A623" s="649" t="s">
        <v>595</v>
      </c>
      <c r="B623" s="650" t="s">
        <v>596</v>
      </c>
      <c r="C623" s="651" t="s">
        <v>608</v>
      </c>
      <c r="D623" s="652" t="s">
        <v>3381</v>
      </c>
      <c r="E623" s="651" t="s">
        <v>638</v>
      </c>
      <c r="F623" s="652" t="s">
        <v>3390</v>
      </c>
      <c r="G623" s="651" t="s">
        <v>642</v>
      </c>
      <c r="H623" s="651" t="s">
        <v>1572</v>
      </c>
      <c r="I623" s="651" t="s">
        <v>1572</v>
      </c>
      <c r="J623" s="651" t="s">
        <v>1573</v>
      </c>
      <c r="K623" s="651" t="s">
        <v>1574</v>
      </c>
      <c r="L623" s="653">
        <v>3326.34</v>
      </c>
      <c r="M623" s="653">
        <v>2</v>
      </c>
      <c r="N623" s="654">
        <v>6652.68</v>
      </c>
    </row>
    <row r="624" spans="1:14" ht="14.4" customHeight="1" x14ac:dyDescent="0.3">
      <c r="A624" s="649" t="s">
        <v>595</v>
      </c>
      <c r="B624" s="650" t="s">
        <v>596</v>
      </c>
      <c r="C624" s="651" t="s">
        <v>608</v>
      </c>
      <c r="D624" s="652" t="s">
        <v>3381</v>
      </c>
      <c r="E624" s="651" t="s">
        <v>638</v>
      </c>
      <c r="F624" s="652" t="s">
        <v>3390</v>
      </c>
      <c r="G624" s="651" t="s">
        <v>642</v>
      </c>
      <c r="H624" s="651" t="s">
        <v>2036</v>
      </c>
      <c r="I624" s="651" t="s">
        <v>2037</v>
      </c>
      <c r="J624" s="651" t="s">
        <v>2038</v>
      </c>
      <c r="K624" s="651" t="s">
        <v>2039</v>
      </c>
      <c r="L624" s="653">
        <v>321.33</v>
      </c>
      <c r="M624" s="653">
        <v>1</v>
      </c>
      <c r="N624" s="654">
        <v>321.33</v>
      </c>
    </row>
    <row r="625" spans="1:14" ht="14.4" customHeight="1" x14ac:dyDescent="0.3">
      <c r="A625" s="649" t="s">
        <v>595</v>
      </c>
      <c r="B625" s="650" t="s">
        <v>596</v>
      </c>
      <c r="C625" s="651" t="s">
        <v>608</v>
      </c>
      <c r="D625" s="652" t="s">
        <v>3381</v>
      </c>
      <c r="E625" s="651" t="s">
        <v>638</v>
      </c>
      <c r="F625" s="652" t="s">
        <v>3390</v>
      </c>
      <c r="G625" s="651" t="s">
        <v>642</v>
      </c>
      <c r="H625" s="651" t="s">
        <v>1575</v>
      </c>
      <c r="I625" s="651" t="s">
        <v>237</v>
      </c>
      <c r="J625" s="651" t="s">
        <v>1576</v>
      </c>
      <c r="K625" s="651"/>
      <c r="L625" s="653">
        <v>451.55621614503099</v>
      </c>
      <c r="M625" s="653">
        <v>1</v>
      </c>
      <c r="N625" s="654">
        <v>451.55621614503099</v>
      </c>
    </row>
    <row r="626" spans="1:14" ht="14.4" customHeight="1" x14ac:dyDescent="0.3">
      <c r="A626" s="649" t="s">
        <v>595</v>
      </c>
      <c r="B626" s="650" t="s">
        <v>596</v>
      </c>
      <c r="C626" s="651" t="s">
        <v>608</v>
      </c>
      <c r="D626" s="652" t="s">
        <v>3381</v>
      </c>
      <c r="E626" s="651" t="s">
        <v>638</v>
      </c>
      <c r="F626" s="652" t="s">
        <v>3390</v>
      </c>
      <c r="G626" s="651" t="s">
        <v>642</v>
      </c>
      <c r="H626" s="651" t="s">
        <v>2040</v>
      </c>
      <c r="I626" s="651" t="s">
        <v>2041</v>
      </c>
      <c r="J626" s="651" t="s">
        <v>2042</v>
      </c>
      <c r="K626" s="651" t="s">
        <v>2043</v>
      </c>
      <c r="L626" s="653">
        <v>43.370126576709602</v>
      </c>
      <c r="M626" s="653">
        <v>1</v>
      </c>
      <c r="N626" s="654">
        <v>43.370126576709602</v>
      </c>
    </row>
    <row r="627" spans="1:14" ht="14.4" customHeight="1" x14ac:dyDescent="0.3">
      <c r="A627" s="649" t="s">
        <v>595</v>
      </c>
      <c r="B627" s="650" t="s">
        <v>596</v>
      </c>
      <c r="C627" s="651" t="s">
        <v>608</v>
      </c>
      <c r="D627" s="652" t="s">
        <v>3381</v>
      </c>
      <c r="E627" s="651" t="s">
        <v>638</v>
      </c>
      <c r="F627" s="652" t="s">
        <v>3390</v>
      </c>
      <c r="G627" s="651" t="s">
        <v>642</v>
      </c>
      <c r="H627" s="651" t="s">
        <v>2044</v>
      </c>
      <c r="I627" s="651" t="s">
        <v>2045</v>
      </c>
      <c r="J627" s="651" t="s">
        <v>2046</v>
      </c>
      <c r="K627" s="651" t="s">
        <v>676</v>
      </c>
      <c r="L627" s="653">
        <v>27.88</v>
      </c>
      <c r="M627" s="653">
        <v>1</v>
      </c>
      <c r="N627" s="654">
        <v>27.88</v>
      </c>
    </row>
    <row r="628" spans="1:14" ht="14.4" customHeight="1" x14ac:dyDescent="0.3">
      <c r="A628" s="649" t="s">
        <v>595</v>
      </c>
      <c r="B628" s="650" t="s">
        <v>596</v>
      </c>
      <c r="C628" s="651" t="s">
        <v>608</v>
      </c>
      <c r="D628" s="652" t="s">
        <v>3381</v>
      </c>
      <c r="E628" s="651" t="s">
        <v>638</v>
      </c>
      <c r="F628" s="652" t="s">
        <v>3390</v>
      </c>
      <c r="G628" s="651" t="s">
        <v>642</v>
      </c>
      <c r="H628" s="651" t="s">
        <v>2047</v>
      </c>
      <c r="I628" s="651" t="s">
        <v>2048</v>
      </c>
      <c r="J628" s="651" t="s">
        <v>2049</v>
      </c>
      <c r="K628" s="651" t="s">
        <v>2050</v>
      </c>
      <c r="L628" s="653">
        <v>24.77</v>
      </c>
      <c r="M628" s="653">
        <v>2</v>
      </c>
      <c r="N628" s="654">
        <v>49.54</v>
      </c>
    </row>
    <row r="629" spans="1:14" ht="14.4" customHeight="1" x14ac:dyDescent="0.3">
      <c r="A629" s="649" t="s">
        <v>595</v>
      </c>
      <c r="B629" s="650" t="s">
        <v>596</v>
      </c>
      <c r="C629" s="651" t="s">
        <v>608</v>
      </c>
      <c r="D629" s="652" t="s">
        <v>3381</v>
      </c>
      <c r="E629" s="651" t="s">
        <v>638</v>
      </c>
      <c r="F629" s="652" t="s">
        <v>3390</v>
      </c>
      <c r="G629" s="651" t="s">
        <v>642</v>
      </c>
      <c r="H629" s="651" t="s">
        <v>1045</v>
      </c>
      <c r="I629" s="651" t="s">
        <v>1046</v>
      </c>
      <c r="J629" s="651" t="s">
        <v>1047</v>
      </c>
      <c r="K629" s="651" t="s">
        <v>1048</v>
      </c>
      <c r="L629" s="653">
        <v>30.589999999999993</v>
      </c>
      <c r="M629" s="653">
        <v>2</v>
      </c>
      <c r="N629" s="654">
        <v>61.179999999999986</v>
      </c>
    </row>
    <row r="630" spans="1:14" ht="14.4" customHeight="1" x14ac:dyDescent="0.3">
      <c r="A630" s="649" t="s">
        <v>595</v>
      </c>
      <c r="B630" s="650" t="s">
        <v>596</v>
      </c>
      <c r="C630" s="651" t="s">
        <v>608</v>
      </c>
      <c r="D630" s="652" t="s">
        <v>3381</v>
      </c>
      <c r="E630" s="651" t="s">
        <v>638</v>
      </c>
      <c r="F630" s="652" t="s">
        <v>3390</v>
      </c>
      <c r="G630" s="651" t="s">
        <v>642</v>
      </c>
      <c r="H630" s="651" t="s">
        <v>2051</v>
      </c>
      <c r="I630" s="651" t="s">
        <v>237</v>
      </c>
      <c r="J630" s="651" t="s">
        <v>2052</v>
      </c>
      <c r="K630" s="651"/>
      <c r="L630" s="653">
        <v>28.040000000000003</v>
      </c>
      <c r="M630" s="653">
        <v>2</v>
      </c>
      <c r="N630" s="654">
        <v>56.080000000000005</v>
      </c>
    </row>
    <row r="631" spans="1:14" ht="14.4" customHeight="1" x14ac:dyDescent="0.3">
      <c r="A631" s="649" t="s">
        <v>595</v>
      </c>
      <c r="B631" s="650" t="s">
        <v>596</v>
      </c>
      <c r="C631" s="651" t="s">
        <v>608</v>
      </c>
      <c r="D631" s="652" t="s">
        <v>3381</v>
      </c>
      <c r="E631" s="651" t="s">
        <v>638</v>
      </c>
      <c r="F631" s="652" t="s">
        <v>3390</v>
      </c>
      <c r="G631" s="651" t="s">
        <v>642</v>
      </c>
      <c r="H631" s="651" t="s">
        <v>1577</v>
      </c>
      <c r="I631" s="651" t="s">
        <v>237</v>
      </c>
      <c r="J631" s="651" t="s">
        <v>1578</v>
      </c>
      <c r="K631" s="651" t="s">
        <v>1579</v>
      </c>
      <c r="L631" s="653">
        <v>138.88469421338061</v>
      </c>
      <c r="M631" s="653">
        <v>1</v>
      </c>
      <c r="N631" s="654">
        <v>138.88469421338061</v>
      </c>
    </row>
    <row r="632" spans="1:14" ht="14.4" customHeight="1" x14ac:dyDescent="0.3">
      <c r="A632" s="649" t="s">
        <v>595</v>
      </c>
      <c r="B632" s="650" t="s">
        <v>596</v>
      </c>
      <c r="C632" s="651" t="s">
        <v>608</v>
      </c>
      <c r="D632" s="652" t="s">
        <v>3381</v>
      </c>
      <c r="E632" s="651" t="s">
        <v>638</v>
      </c>
      <c r="F632" s="652" t="s">
        <v>3390</v>
      </c>
      <c r="G632" s="651" t="s">
        <v>642</v>
      </c>
      <c r="H632" s="651" t="s">
        <v>2053</v>
      </c>
      <c r="I632" s="651" t="s">
        <v>237</v>
      </c>
      <c r="J632" s="651" t="s">
        <v>2054</v>
      </c>
      <c r="K632" s="651"/>
      <c r="L632" s="653">
        <v>208.0789269126202</v>
      </c>
      <c r="M632" s="653">
        <v>2</v>
      </c>
      <c r="N632" s="654">
        <v>416.15785382524041</v>
      </c>
    </row>
    <row r="633" spans="1:14" ht="14.4" customHeight="1" x14ac:dyDescent="0.3">
      <c r="A633" s="649" t="s">
        <v>595</v>
      </c>
      <c r="B633" s="650" t="s">
        <v>596</v>
      </c>
      <c r="C633" s="651" t="s">
        <v>608</v>
      </c>
      <c r="D633" s="652" t="s">
        <v>3381</v>
      </c>
      <c r="E633" s="651" t="s">
        <v>638</v>
      </c>
      <c r="F633" s="652" t="s">
        <v>3390</v>
      </c>
      <c r="G633" s="651" t="s">
        <v>642</v>
      </c>
      <c r="H633" s="651" t="s">
        <v>1049</v>
      </c>
      <c r="I633" s="651" t="s">
        <v>1049</v>
      </c>
      <c r="J633" s="651" t="s">
        <v>1050</v>
      </c>
      <c r="K633" s="651" t="s">
        <v>1051</v>
      </c>
      <c r="L633" s="653">
        <v>276.65255760389834</v>
      </c>
      <c r="M633" s="653">
        <v>15</v>
      </c>
      <c r="N633" s="654">
        <v>4149.7883640584751</v>
      </c>
    </row>
    <row r="634" spans="1:14" ht="14.4" customHeight="1" x14ac:dyDescent="0.3">
      <c r="A634" s="649" t="s">
        <v>595</v>
      </c>
      <c r="B634" s="650" t="s">
        <v>596</v>
      </c>
      <c r="C634" s="651" t="s">
        <v>608</v>
      </c>
      <c r="D634" s="652" t="s">
        <v>3381</v>
      </c>
      <c r="E634" s="651" t="s">
        <v>638</v>
      </c>
      <c r="F634" s="652" t="s">
        <v>3390</v>
      </c>
      <c r="G634" s="651" t="s">
        <v>642</v>
      </c>
      <c r="H634" s="651" t="s">
        <v>2055</v>
      </c>
      <c r="I634" s="651" t="s">
        <v>2056</v>
      </c>
      <c r="J634" s="651" t="s">
        <v>2057</v>
      </c>
      <c r="K634" s="651" t="s">
        <v>2058</v>
      </c>
      <c r="L634" s="653">
        <v>71.349999999999994</v>
      </c>
      <c r="M634" s="653">
        <v>2</v>
      </c>
      <c r="N634" s="654">
        <v>142.69999999999999</v>
      </c>
    </row>
    <row r="635" spans="1:14" ht="14.4" customHeight="1" x14ac:dyDescent="0.3">
      <c r="A635" s="649" t="s">
        <v>595</v>
      </c>
      <c r="B635" s="650" t="s">
        <v>596</v>
      </c>
      <c r="C635" s="651" t="s">
        <v>608</v>
      </c>
      <c r="D635" s="652" t="s">
        <v>3381</v>
      </c>
      <c r="E635" s="651" t="s">
        <v>638</v>
      </c>
      <c r="F635" s="652" t="s">
        <v>3390</v>
      </c>
      <c r="G635" s="651" t="s">
        <v>642</v>
      </c>
      <c r="H635" s="651" t="s">
        <v>2059</v>
      </c>
      <c r="I635" s="651" t="s">
        <v>237</v>
      </c>
      <c r="J635" s="651" t="s">
        <v>2060</v>
      </c>
      <c r="K635" s="651"/>
      <c r="L635" s="653">
        <v>74.484869248974221</v>
      </c>
      <c r="M635" s="653">
        <v>1</v>
      </c>
      <c r="N635" s="654">
        <v>74.484869248974221</v>
      </c>
    </row>
    <row r="636" spans="1:14" ht="14.4" customHeight="1" x14ac:dyDescent="0.3">
      <c r="A636" s="649" t="s">
        <v>595</v>
      </c>
      <c r="B636" s="650" t="s">
        <v>596</v>
      </c>
      <c r="C636" s="651" t="s">
        <v>608</v>
      </c>
      <c r="D636" s="652" t="s">
        <v>3381</v>
      </c>
      <c r="E636" s="651" t="s">
        <v>638</v>
      </c>
      <c r="F636" s="652" t="s">
        <v>3390</v>
      </c>
      <c r="G636" s="651" t="s">
        <v>642</v>
      </c>
      <c r="H636" s="651" t="s">
        <v>2061</v>
      </c>
      <c r="I636" s="651" t="s">
        <v>2062</v>
      </c>
      <c r="J636" s="651" t="s">
        <v>2063</v>
      </c>
      <c r="K636" s="651" t="s">
        <v>2064</v>
      </c>
      <c r="L636" s="653">
        <v>229.78999999999994</v>
      </c>
      <c r="M636" s="653">
        <v>1</v>
      </c>
      <c r="N636" s="654">
        <v>229.78999999999994</v>
      </c>
    </row>
    <row r="637" spans="1:14" ht="14.4" customHeight="1" x14ac:dyDescent="0.3">
      <c r="A637" s="649" t="s">
        <v>595</v>
      </c>
      <c r="B637" s="650" t="s">
        <v>596</v>
      </c>
      <c r="C637" s="651" t="s">
        <v>608</v>
      </c>
      <c r="D637" s="652" t="s">
        <v>3381</v>
      </c>
      <c r="E637" s="651" t="s">
        <v>638</v>
      </c>
      <c r="F637" s="652" t="s">
        <v>3390</v>
      </c>
      <c r="G637" s="651" t="s">
        <v>642</v>
      </c>
      <c r="H637" s="651" t="s">
        <v>1052</v>
      </c>
      <c r="I637" s="651" t="s">
        <v>1052</v>
      </c>
      <c r="J637" s="651" t="s">
        <v>1053</v>
      </c>
      <c r="K637" s="651" t="s">
        <v>1054</v>
      </c>
      <c r="L637" s="653">
        <v>285.01600000000002</v>
      </c>
      <c r="M637" s="653">
        <v>2</v>
      </c>
      <c r="N637" s="654">
        <v>570.03200000000004</v>
      </c>
    </row>
    <row r="638" spans="1:14" ht="14.4" customHeight="1" x14ac:dyDescent="0.3">
      <c r="A638" s="649" t="s">
        <v>595</v>
      </c>
      <c r="B638" s="650" t="s">
        <v>596</v>
      </c>
      <c r="C638" s="651" t="s">
        <v>608</v>
      </c>
      <c r="D638" s="652" t="s">
        <v>3381</v>
      </c>
      <c r="E638" s="651" t="s">
        <v>638</v>
      </c>
      <c r="F638" s="652" t="s">
        <v>3390</v>
      </c>
      <c r="G638" s="651" t="s">
        <v>642</v>
      </c>
      <c r="H638" s="651" t="s">
        <v>2065</v>
      </c>
      <c r="I638" s="651" t="s">
        <v>2066</v>
      </c>
      <c r="J638" s="651" t="s">
        <v>2067</v>
      </c>
      <c r="K638" s="651" t="s">
        <v>2068</v>
      </c>
      <c r="L638" s="653">
        <v>388.03539623840652</v>
      </c>
      <c r="M638" s="653">
        <v>1</v>
      </c>
      <c r="N638" s="654">
        <v>388.03539623840652</v>
      </c>
    </row>
    <row r="639" spans="1:14" ht="14.4" customHeight="1" x14ac:dyDescent="0.3">
      <c r="A639" s="649" t="s">
        <v>595</v>
      </c>
      <c r="B639" s="650" t="s">
        <v>596</v>
      </c>
      <c r="C639" s="651" t="s">
        <v>608</v>
      </c>
      <c r="D639" s="652" t="s">
        <v>3381</v>
      </c>
      <c r="E639" s="651" t="s">
        <v>638</v>
      </c>
      <c r="F639" s="652" t="s">
        <v>3390</v>
      </c>
      <c r="G639" s="651" t="s">
        <v>642</v>
      </c>
      <c r="H639" s="651" t="s">
        <v>2069</v>
      </c>
      <c r="I639" s="651" t="s">
        <v>2070</v>
      </c>
      <c r="J639" s="651" t="s">
        <v>1441</v>
      </c>
      <c r="K639" s="651" t="s">
        <v>2071</v>
      </c>
      <c r="L639" s="653">
        <v>195.47000000000008</v>
      </c>
      <c r="M639" s="653">
        <v>2</v>
      </c>
      <c r="N639" s="654">
        <v>390.94000000000017</v>
      </c>
    </row>
    <row r="640" spans="1:14" ht="14.4" customHeight="1" x14ac:dyDescent="0.3">
      <c r="A640" s="649" t="s">
        <v>595</v>
      </c>
      <c r="B640" s="650" t="s">
        <v>596</v>
      </c>
      <c r="C640" s="651" t="s">
        <v>608</v>
      </c>
      <c r="D640" s="652" t="s">
        <v>3381</v>
      </c>
      <c r="E640" s="651" t="s">
        <v>638</v>
      </c>
      <c r="F640" s="652" t="s">
        <v>3390</v>
      </c>
      <c r="G640" s="651" t="s">
        <v>642</v>
      </c>
      <c r="H640" s="651" t="s">
        <v>2072</v>
      </c>
      <c r="I640" s="651" t="s">
        <v>2073</v>
      </c>
      <c r="J640" s="651" t="s">
        <v>2074</v>
      </c>
      <c r="K640" s="651"/>
      <c r="L640" s="653">
        <v>53.152999999999999</v>
      </c>
      <c r="M640" s="653">
        <v>20</v>
      </c>
      <c r="N640" s="654">
        <v>1063.06</v>
      </c>
    </row>
    <row r="641" spans="1:14" ht="14.4" customHeight="1" x14ac:dyDescent="0.3">
      <c r="A641" s="649" t="s">
        <v>595</v>
      </c>
      <c r="B641" s="650" t="s">
        <v>596</v>
      </c>
      <c r="C641" s="651" t="s">
        <v>608</v>
      </c>
      <c r="D641" s="652" t="s">
        <v>3381</v>
      </c>
      <c r="E641" s="651" t="s">
        <v>638</v>
      </c>
      <c r="F641" s="652" t="s">
        <v>3390</v>
      </c>
      <c r="G641" s="651" t="s">
        <v>642</v>
      </c>
      <c r="H641" s="651" t="s">
        <v>2075</v>
      </c>
      <c r="I641" s="651" t="s">
        <v>2076</v>
      </c>
      <c r="J641" s="651" t="s">
        <v>2077</v>
      </c>
      <c r="K641" s="651" t="s">
        <v>1395</v>
      </c>
      <c r="L641" s="653">
        <v>137.21000000000004</v>
      </c>
      <c r="M641" s="653">
        <v>1</v>
      </c>
      <c r="N641" s="654">
        <v>137.21000000000004</v>
      </c>
    </row>
    <row r="642" spans="1:14" ht="14.4" customHeight="1" x14ac:dyDescent="0.3">
      <c r="A642" s="649" t="s">
        <v>595</v>
      </c>
      <c r="B642" s="650" t="s">
        <v>596</v>
      </c>
      <c r="C642" s="651" t="s">
        <v>608</v>
      </c>
      <c r="D642" s="652" t="s">
        <v>3381</v>
      </c>
      <c r="E642" s="651" t="s">
        <v>638</v>
      </c>
      <c r="F642" s="652" t="s">
        <v>3390</v>
      </c>
      <c r="G642" s="651" t="s">
        <v>642</v>
      </c>
      <c r="H642" s="651" t="s">
        <v>2078</v>
      </c>
      <c r="I642" s="651" t="s">
        <v>237</v>
      </c>
      <c r="J642" s="651" t="s">
        <v>2079</v>
      </c>
      <c r="K642" s="651"/>
      <c r="L642" s="653">
        <v>267.27333333333331</v>
      </c>
      <c r="M642" s="653">
        <v>6</v>
      </c>
      <c r="N642" s="654">
        <v>1603.6399999999999</v>
      </c>
    </row>
    <row r="643" spans="1:14" ht="14.4" customHeight="1" x14ac:dyDescent="0.3">
      <c r="A643" s="649" t="s">
        <v>595</v>
      </c>
      <c r="B643" s="650" t="s">
        <v>596</v>
      </c>
      <c r="C643" s="651" t="s">
        <v>608</v>
      </c>
      <c r="D643" s="652" t="s">
        <v>3381</v>
      </c>
      <c r="E643" s="651" t="s">
        <v>638</v>
      </c>
      <c r="F643" s="652" t="s">
        <v>3390</v>
      </c>
      <c r="G643" s="651" t="s">
        <v>642</v>
      </c>
      <c r="H643" s="651" t="s">
        <v>1061</v>
      </c>
      <c r="I643" s="651" t="s">
        <v>1061</v>
      </c>
      <c r="J643" s="651" t="s">
        <v>1062</v>
      </c>
      <c r="K643" s="651" t="s">
        <v>1063</v>
      </c>
      <c r="L643" s="653">
        <v>92</v>
      </c>
      <c r="M643" s="653">
        <v>1</v>
      </c>
      <c r="N643" s="654">
        <v>92</v>
      </c>
    </row>
    <row r="644" spans="1:14" ht="14.4" customHeight="1" x14ac:dyDescent="0.3">
      <c r="A644" s="649" t="s">
        <v>595</v>
      </c>
      <c r="B644" s="650" t="s">
        <v>596</v>
      </c>
      <c r="C644" s="651" t="s">
        <v>608</v>
      </c>
      <c r="D644" s="652" t="s">
        <v>3381</v>
      </c>
      <c r="E644" s="651" t="s">
        <v>638</v>
      </c>
      <c r="F644" s="652" t="s">
        <v>3390</v>
      </c>
      <c r="G644" s="651" t="s">
        <v>642</v>
      </c>
      <c r="H644" s="651" t="s">
        <v>2080</v>
      </c>
      <c r="I644" s="651" t="s">
        <v>237</v>
      </c>
      <c r="J644" s="651" t="s">
        <v>2081</v>
      </c>
      <c r="K644" s="651"/>
      <c r="L644" s="653">
        <v>67.099999999999994</v>
      </c>
      <c r="M644" s="653">
        <v>1</v>
      </c>
      <c r="N644" s="654">
        <v>67.099999999999994</v>
      </c>
    </row>
    <row r="645" spans="1:14" ht="14.4" customHeight="1" x14ac:dyDescent="0.3">
      <c r="A645" s="649" t="s">
        <v>595</v>
      </c>
      <c r="B645" s="650" t="s">
        <v>596</v>
      </c>
      <c r="C645" s="651" t="s">
        <v>608</v>
      </c>
      <c r="D645" s="652" t="s">
        <v>3381</v>
      </c>
      <c r="E645" s="651" t="s">
        <v>638</v>
      </c>
      <c r="F645" s="652" t="s">
        <v>3390</v>
      </c>
      <c r="G645" s="651" t="s">
        <v>642</v>
      </c>
      <c r="H645" s="651" t="s">
        <v>1068</v>
      </c>
      <c r="I645" s="651" t="s">
        <v>1068</v>
      </c>
      <c r="J645" s="651" t="s">
        <v>671</v>
      </c>
      <c r="K645" s="651" t="s">
        <v>1069</v>
      </c>
      <c r="L645" s="653">
        <v>60.075838505897174</v>
      </c>
      <c r="M645" s="653">
        <v>14</v>
      </c>
      <c r="N645" s="654">
        <v>841.06173908256039</v>
      </c>
    </row>
    <row r="646" spans="1:14" ht="14.4" customHeight="1" x14ac:dyDescent="0.3">
      <c r="A646" s="649" t="s">
        <v>595</v>
      </c>
      <c r="B646" s="650" t="s">
        <v>596</v>
      </c>
      <c r="C646" s="651" t="s">
        <v>608</v>
      </c>
      <c r="D646" s="652" t="s">
        <v>3381</v>
      </c>
      <c r="E646" s="651" t="s">
        <v>638</v>
      </c>
      <c r="F646" s="652" t="s">
        <v>3390</v>
      </c>
      <c r="G646" s="651" t="s">
        <v>642</v>
      </c>
      <c r="H646" s="651" t="s">
        <v>1588</v>
      </c>
      <c r="I646" s="651" t="s">
        <v>237</v>
      </c>
      <c r="J646" s="651" t="s">
        <v>1589</v>
      </c>
      <c r="K646" s="651"/>
      <c r="L646" s="653">
        <v>37.700000000000003</v>
      </c>
      <c r="M646" s="653">
        <v>1</v>
      </c>
      <c r="N646" s="654">
        <v>37.700000000000003</v>
      </c>
    </row>
    <row r="647" spans="1:14" ht="14.4" customHeight="1" x14ac:dyDescent="0.3">
      <c r="A647" s="649" t="s">
        <v>595</v>
      </c>
      <c r="B647" s="650" t="s">
        <v>596</v>
      </c>
      <c r="C647" s="651" t="s">
        <v>608</v>
      </c>
      <c r="D647" s="652" t="s">
        <v>3381</v>
      </c>
      <c r="E647" s="651" t="s">
        <v>638</v>
      </c>
      <c r="F647" s="652" t="s">
        <v>3390</v>
      </c>
      <c r="G647" s="651" t="s">
        <v>642</v>
      </c>
      <c r="H647" s="651" t="s">
        <v>2082</v>
      </c>
      <c r="I647" s="651" t="s">
        <v>2083</v>
      </c>
      <c r="J647" s="651" t="s">
        <v>2084</v>
      </c>
      <c r="K647" s="651" t="s">
        <v>2085</v>
      </c>
      <c r="L647" s="653">
        <v>522.10000000000014</v>
      </c>
      <c r="M647" s="653">
        <v>4</v>
      </c>
      <c r="N647" s="654">
        <v>2088.4000000000005</v>
      </c>
    </row>
    <row r="648" spans="1:14" ht="14.4" customHeight="1" x14ac:dyDescent="0.3">
      <c r="A648" s="649" t="s">
        <v>595</v>
      </c>
      <c r="B648" s="650" t="s">
        <v>596</v>
      </c>
      <c r="C648" s="651" t="s">
        <v>608</v>
      </c>
      <c r="D648" s="652" t="s">
        <v>3381</v>
      </c>
      <c r="E648" s="651" t="s">
        <v>638</v>
      </c>
      <c r="F648" s="652" t="s">
        <v>3390</v>
      </c>
      <c r="G648" s="651" t="s">
        <v>642</v>
      </c>
      <c r="H648" s="651" t="s">
        <v>2086</v>
      </c>
      <c r="I648" s="651" t="s">
        <v>2086</v>
      </c>
      <c r="J648" s="651" t="s">
        <v>1947</v>
      </c>
      <c r="K648" s="651" t="s">
        <v>2087</v>
      </c>
      <c r="L648" s="653">
        <v>140.54</v>
      </c>
      <c r="M648" s="653">
        <v>1</v>
      </c>
      <c r="N648" s="654">
        <v>140.54</v>
      </c>
    </row>
    <row r="649" spans="1:14" ht="14.4" customHeight="1" x14ac:dyDescent="0.3">
      <c r="A649" s="649" t="s">
        <v>595</v>
      </c>
      <c r="B649" s="650" t="s">
        <v>596</v>
      </c>
      <c r="C649" s="651" t="s">
        <v>608</v>
      </c>
      <c r="D649" s="652" t="s">
        <v>3381</v>
      </c>
      <c r="E649" s="651" t="s">
        <v>638</v>
      </c>
      <c r="F649" s="652" t="s">
        <v>3390</v>
      </c>
      <c r="G649" s="651" t="s">
        <v>642</v>
      </c>
      <c r="H649" s="651" t="s">
        <v>2088</v>
      </c>
      <c r="I649" s="651" t="s">
        <v>237</v>
      </c>
      <c r="J649" s="651" t="s">
        <v>2089</v>
      </c>
      <c r="K649" s="651"/>
      <c r="L649" s="653">
        <v>39.009999999999991</v>
      </c>
      <c r="M649" s="653">
        <v>2</v>
      </c>
      <c r="N649" s="654">
        <v>78.019999999999982</v>
      </c>
    </row>
    <row r="650" spans="1:14" ht="14.4" customHeight="1" x14ac:dyDescent="0.3">
      <c r="A650" s="649" t="s">
        <v>595</v>
      </c>
      <c r="B650" s="650" t="s">
        <v>596</v>
      </c>
      <c r="C650" s="651" t="s">
        <v>608</v>
      </c>
      <c r="D650" s="652" t="s">
        <v>3381</v>
      </c>
      <c r="E650" s="651" t="s">
        <v>638</v>
      </c>
      <c r="F650" s="652" t="s">
        <v>3390</v>
      </c>
      <c r="G650" s="651" t="s">
        <v>642</v>
      </c>
      <c r="H650" s="651" t="s">
        <v>2090</v>
      </c>
      <c r="I650" s="651" t="s">
        <v>237</v>
      </c>
      <c r="J650" s="651" t="s">
        <v>2091</v>
      </c>
      <c r="K650" s="651"/>
      <c r="L650" s="653">
        <v>38.609829290099391</v>
      </c>
      <c r="M650" s="653">
        <v>1</v>
      </c>
      <c r="N650" s="654">
        <v>38.609829290099391</v>
      </c>
    </row>
    <row r="651" spans="1:14" ht="14.4" customHeight="1" x14ac:dyDescent="0.3">
      <c r="A651" s="649" t="s">
        <v>595</v>
      </c>
      <c r="B651" s="650" t="s">
        <v>596</v>
      </c>
      <c r="C651" s="651" t="s">
        <v>608</v>
      </c>
      <c r="D651" s="652" t="s">
        <v>3381</v>
      </c>
      <c r="E651" s="651" t="s">
        <v>638</v>
      </c>
      <c r="F651" s="652" t="s">
        <v>3390</v>
      </c>
      <c r="G651" s="651" t="s">
        <v>642</v>
      </c>
      <c r="H651" s="651" t="s">
        <v>2092</v>
      </c>
      <c r="I651" s="651" t="s">
        <v>2093</v>
      </c>
      <c r="J651" s="651" t="s">
        <v>2094</v>
      </c>
      <c r="K651" s="651" t="s">
        <v>2095</v>
      </c>
      <c r="L651" s="653">
        <v>479.85</v>
      </c>
      <c r="M651" s="653">
        <v>1</v>
      </c>
      <c r="N651" s="654">
        <v>479.85</v>
      </c>
    </row>
    <row r="652" spans="1:14" ht="14.4" customHeight="1" x14ac:dyDescent="0.3">
      <c r="A652" s="649" t="s">
        <v>595</v>
      </c>
      <c r="B652" s="650" t="s">
        <v>596</v>
      </c>
      <c r="C652" s="651" t="s">
        <v>608</v>
      </c>
      <c r="D652" s="652" t="s">
        <v>3381</v>
      </c>
      <c r="E652" s="651" t="s">
        <v>638</v>
      </c>
      <c r="F652" s="652" t="s">
        <v>3390</v>
      </c>
      <c r="G652" s="651" t="s">
        <v>1072</v>
      </c>
      <c r="H652" s="651" t="s">
        <v>2096</v>
      </c>
      <c r="I652" s="651" t="s">
        <v>2097</v>
      </c>
      <c r="J652" s="651" t="s">
        <v>1087</v>
      </c>
      <c r="K652" s="651" t="s">
        <v>2098</v>
      </c>
      <c r="L652" s="653">
        <v>207.92999999999995</v>
      </c>
      <c r="M652" s="653">
        <v>1</v>
      </c>
      <c r="N652" s="654">
        <v>207.92999999999995</v>
      </c>
    </row>
    <row r="653" spans="1:14" ht="14.4" customHeight="1" x14ac:dyDescent="0.3">
      <c r="A653" s="649" t="s">
        <v>595</v>
      </c>
      <c r="B653" s="650" t="s">
        <v>596</v>
      </c>
      <c r="C653" s="651" t="s">
        <v>608</v>
      </c>
      <c r="D653" s="652" t="s">
        <v>3381</v>
      </c>
      <c r="E653" s="651" t="s">
        <v>638</v>
      </c>
      <c r="F653" s="652" t="s">
        <v>3390</v>
      </c>
      <c r="G653" s="651" t="s">
        <v>1072</v>
      </c>
      <c r="H653" s="651" t="s">
        <v>2099</v>
      </c>
      <c r="I653" s="651" t="s">
        <v>2100</v>
      </c>
      <c r="J653" s="651" t="s">
        <v>2101</v>
      </c>
      <c r="K653" s="651" t="s">
        <v>2102</v>
      </c>
      <c r="L653" s="653">
        <v>123.60644660293651</v>
      </c>
      <c r="M653" s="653">
        <v>3</v>
      </c>
      <c r="N653" s="654">
        <v>370.81933980880956</v>
      </c>
    </row>
    <row r="654" spans="1:14" ht="14.4" customHeight="1" x14ac:dyDescent="0.3">
      <c r="A654" s="649" t="s">
        <v>595</v>
      </c>
      <c r="B654" s="650" t="s">
        <v>596</v>
      </c>
      <c r="C654" s="651" t="s">
        <v>608</v>
      </c>
      <c r="D654" s="652" t="s">
        <v>3381</v>
      </c>
      <c r="E654" s="651" t="s">
        <v>638</v>
      </c>
      <c r="F654" s="652" t="s">
        <v>3390</v>
      </c>
      <c r="G654" s="651" t="s">
        <v>1072</v>
      </c>
      <c r="H654" s="651" t="s">
        <v>1590</v>
      </c>
      <c r="I654" s="651" t="s">
        <v>1591</v>
      </c>
      <c r="J654" s="651" t="s">
        <v>1592</v>
      </c>
      <c r="K654" s="651" t="s">
        <v>1593</v>
      </c>
      <c r="L654" s="653">
        <v>59.109956795177439</v>
      </c>
      <c r="M654" s="653">
        <v>4</v>
      </c>
      <c r="N654" s="654">
        <v>236.43982718070976</v>
      </c>
    </row>
    <row r="655" spans="1:14" ht="14.4" customHeight="1" x14ac:dyDescent="0.3">
      <c r="A655" s="649" t="s">
        <v>595</v>
      </c>
      <c r="B655" s="650" t="s">
        <v>596</v>
      </c>
      <c r="C655" s="651" t="s">
        <v>608</v>
      </c>
      <c r="D655" s="652" t="s">
        <v>3381</v>
      </c>
      <c r="E655" s="651" t="s">
        <v>638</v>
      </c>
      <c r="F655" s="652" t="s">
        <v>3390</v>
      </c>
      <c r="G655" s="651" t="s">
        <v>1072</v>
      </c>
      <c r="H655" s="651" t="s">
        <v>1594</v>
      </c>
      <c r="I655" s="651" t="s">
        <v>1595</v>
      </c>
      <c r="J655" s="651" t="s">
        <v>1596</v>
      </c>
      <c r="K655" s="651" t="s">
        <v>1597</v>
      </c>
      <c r="L655" s="653">
        <v>144.52983262247517</v>
      </c>
      <c r="M655" s="653">
        <v>9</v>
      </c>
      <c r="N655" s="654">
        <v>1300.7684936022765</v>
      </c>
    </row>
    <row r="656" spans="1:14" ht="14.4" customHeight="1" x14ac:dyDescent="0.3">
      <c r="A656" s="649" t="s">
        <v>595</v>
      </c>
      <c r="B656" s="650" t="s">
        <v>596</v>
      </c>
      <c r="C656" s="651" t="s">
        <v>608</v>
      </c>
      <c r="D656" s="652" t="s">
        <v>3381</v>
      </c>
      <c r="E656" s="651" t="s">
        <v>638</v>
      </c>
      <c r="F656" s="652" t="s">
        <v>3390</v>
      </c>
      <c r="G656" s="651" t="s">
        <v>1072</v>
      </c>
      <c r="H656" s="651" t="s">
        <v>1077</v>
      </c>
      <c r="I656" s="651" t="s">
        <v>1078</v>
      </c>
      <c r="J656" s="651" t="s">
        <v>1079</v>
      </c>
      <c r="K656" s="651" t="s">
        <v>1080</v>
      </c>
      <c r="L656" s="653">
        <v>492.19985801935911</v>
      </c>
      <c r="M656" s="653">
        <v>2</v>
      </c>
      <c r="N656" s="654">
        <v>984.39971603871822</v>
      </c>
    </row>
    <row r="657" spans="1:14" ht="14.4" customHeight="1" x14ac:dyDescent="0.3">
      <c r="A657" s="649" t="s">
        <v>595</v>
      </c>
      <c r="B657" s="650" t="s">
        <v>596</v>
      </c>
      <c r="C657" s="651" t="s">
        <v>608</v>
      </c>
      <c r="D657" s="652" t="s">
        <v>3381</v>
      </c>
      <c r="E657" s="651" t="s">
        <v>638</v>
      </c>
      <c r="F657" s="652" t="s">
        <v>3390</v>
      </c>
      <c r="G657" s="651" t="s">
        <v>1072</v>
      </c>
      <c r="H657" s="651" t="s">
        <v>2103</v>
      </c>
      <c r="I657" s="651" t="s">
        <v>2104</v>
      </c>
      <c r="J657" s="651" t="s">
        <v>2105</v>
      </c>
      <c r="K657" s="651" t="s">
        <v>1140</v>
      </c>
      <c r="L657" s="653">
        <v>54.460003911687281</v>
      </c>
      <c r="M657" s="653">
        <v>28</v>
      </c>
      <c r="N657" s="654">
        <v>1524.8801095272438</v>
      </c>
    </row>
    <row r="658" spans="1:14" ht="14.4" customHeight="1" x14ac:dyDescent="0.3">
      <c r="A658" s="649" t="s">
        <v>595</v>
      </c>
      <c r="B658" s="650" t="s">
        <v>596</v>
      </c>
      <c r="C658" s="651" t="s">
        <v>608</v>
      </c>
      <c r="D658" s="652" t="s">
        <v>3381</v>
      </c>
      <c r="E658" s="651" t="s">
        <v>638</v>
      </c>
      <c r="F658" s="652" t="s">
        <v>3390</v>
      </c>
      <c r="G658" s="651" t="s">
        <v>1072</v>
      </c>
      <c r="H658" s="651" t="s">
        <v>2106</v>
      </c>
      <c r="I658" s="651" t="s">
        <v>2107</v>
      </c>
      <c r="J658" s="651" t="s">
        <v>2108</v>
      </c>
      <c r="K658" s="651" t="s">
        <v>1442</v>
      </c>
      <c r="L658" s="653">
        <v>45.640588370627</v>
      </c>
      <c r="M658" s="653">
        <v>1</v>
      </c>
      <c r="N658" s="654">
        <v>45.640588370627</v>
      </c>
    </row>
    <row r="659" spans="1:14" ht="14.4" customHeight="1" x14ac:dyDescent="0.3">
      <c r="A659" s="649" t="s">
        <v>595</v>
      </c>
      <c r="B659" s="650" t="s">
        <v>596</v>
      </c>
      <c r="C659" s="651" t="s">
        <v>608</v>
      </c>
      <c r="D659" s="652" t="s">
        <v>3381</v>
      </c>
      <c r="E659" s="651" t="s">
        <v>638</v>
      </c>
      <c r="F659" s="652" t="s">
        <v>3390</v>
      </c>
      <c r="G659" s="651" t="s">
        <v>1072</v>
      </c>
      <c r="H659" s="651" t="s">
        <v>1081</v>
      </c>
      <c r="I659" s="651" t="s">
        <v>1082</v>
      </c>
      <c r="J659" s="651" t="s">
        <v>1083</v>
      </c>
      <c r="K659" s="651" t="s">
        <v>1084</v>
      </c>
      <c r="L659" s="653">
        <v>85.564999999999998</v>
      </c>
      <c r="M659" s="653">
        <v>2</v>
      </c>
      <c r="N659" s="654">
        <v>171.13</v>
      </c>
    </row>
    <row r="660" spans="1:14" ht="14.4" customHeight="1" x14ac:dyDescent="0.3">
      <c r="A660" s="649" t="s">
        <v>595</v>
      </c>
      <c r="B660" s="650" t="s">
        <v>596</v>
      </c>
      <c r="C660" s="651" t="s">
        <v>608</v>
      </c>
      <c r="D660" s="652" t="s">
        <v>3381</v>
      </c>
      <c r="E660" s="651" t="s">
        <v>638</v>
      </c>
      <c r="F660" s="652" t="s">
        <v>3390</v>
      </c>
      <c r="G660" s="651" t="s">
        <v>1072</v>
      </c>
      <c r="H660" s="651" t="s">
        <v>2109</v>
      </c>
      <c r="I660" s="651" t="s">
        <v>2110</v>
      </c>
      <c r="J660" s="651" t="s">
        <v>1087</v>
      </c>
      <c r="K660" s="651" t="s">
        <v>861</v>
      </c>
      <c r="L660" s="653">
        <v>106.119905649917</v>
      </c>
      <c r="M660" s="653">
        <v>2</v>
      </c>
      <c r="N660" s="654">
        <v>212.239811299834</v>
      </c>
    </row>
    <row r="661" spans="1:14" ht="14.4" customHeight="1" x14ac:dyDescent="0.3">
      <c r="A661" s="649" t="s">
        <v>595</v>
      </c>
      <c r="B661" s="650" t="s">
        <v>596</v>
      </c>
      <c r="C661" s="651" t="s">
        <v>608</v>
      </c>
      <c r="D661" s="652" t="s">
        <v>3381</v>
      </c>
      <c r="E661" s="651" t="s">
        <v>638</v>
      </c>
      <c r="F661" s="652" t="s">
        <v>3390</v>
      </c>
      <c r="G661" s="651" t="s">
        <v>1072</v>
      </c>
      <c r="H661" s="651" t="s">
        <v>2111</v>
      </c>
      <c r="I661" s="651" t="s">
        <v>2112</v>
      </c>
      <c r="J661" s="651" t="s">
        <v>2113</v>
      </c>
      <c r="K661" s="651" t="s">
        <v>2114</v>
      </c>
      <c r="L661" s="653">
        <v>144.79021032431174</v>
      </c>
      <c r="M661" s="653">
        <v>1</v>
      </c>
      <c r="N661" s="654">
        <v>144.79021032431174</v>
      </c>
    </row>
    <row r="662" spans="1:14" ht="14.4" customHeight="1" x14ac:dyDescent="0.3">
      <c r="A662" s="649" t="s">
        <v>595</v>
      </c>
      <c r="B662" s="650" t="s">
        <v>596</v>
      </c>
      <c r="C662" s="651" t="s">
        <v>608</v>
      </c>
      <c r="D662" s="652" t="s">
        <v>3381</v>
      </c>
      <c r="E662" s="651" t="s">
        <v>638</v>
      </c>
      <c r="F662" s="652" t="s">
        <v>3390</v>
      </c>
      <c r="G662" s="651" t="s">
        <v>1072</v>
      </c>
      <c r="H662" s="651" t="s">
        <v>2115</v>
      </c>
      <c r="I662" s="651" t="s">
        <v>2116</v>
      </c>
      <c r="J662" s="651" t="s">
        <v>2117</v>
      </c>
      <c r="K662" s="651" t="s">
        <v>2118</v>
      </c>
      <c r="L662" s="653">
        <v>43.179917620770325</v>
      </c>
      <c r="M662" s="653">
        <v>1</v>
      </c>
      <c r="N662" s="654">
        <v>43.179917620770325</v>
      </c>
    </row>
    <row r="663" spans="1:14" ht="14.4" customHeight="1" x14ac:dyDescent="0.3">
      <c r="A663" s="649" t="s">
        <v>595</v>
      </c>
      <c r="B663" s="650" t="s">
        <v>596</v>
      </c>
      <c r="C663" s="651" t="s">
        <v>608</v>
      </c>
      <c r="D663" s="652" t="s">
        <v>3381</v>
      </c>
      <c r="E663" s="651" t="s">
        <v>638</v>
      </c>
      <c r="F663" s="652" t="s">
        <v>3390</v>
      </c>
      <c r="G663" s="651" t="s">
        <v>1072</v>
      </c>
      <c r="H663" s="651" t="s">
        <v>2119</v>
      </c>
      <c r="I663" s="651" t="s">
        <v>2120</v>
      </c>
      <c r="J663" s="651" t="s">
        <v>2121</v>
      </c>
      <c r="K663" s="651" t="s">
        <v>2122</v>
      </c>
      <c r="L663" s="653">
        <v>472.78666666666669</v>
      </c>
      <c r="M663" s="653">
        <v>3</v>
      </c>
      <c r="N663" s="654">
        <v>1418.3600000000001</v>
      </c>
    </row>
    <row r="664" spans="1:14" ht="14.4" customHeight="1" x14ac:dyDescent="0.3">
      <c r="A664" s="649" t="s">
        <v>595</v>
      </c>
      <c r="B664" s="650" t="s">
        <v>596</v>
      </c>
      <c r="C664" s="651" t="s">
        <v>608</v>
      </c>
      <c r="D664" s="652" t="s">
        <v>3381</v>
      </c>
      <c r="E664" s="651" t="s">
        <v>638</v>
      </c>
      <c r="F664" s="652" t="s">
        <v>3390</v>
      </c>
      <c r="G664" s="651" t="s">
        <v>1072</v>
      </c>
      <c r="H664" s="651" t="s">
        <v>2123</v>
      </c>
      <c r="I664" s="651" t="s">
        <v>2124</v>
      </c>
      <c r="J664" s="651" t="s">
        <v>2125</v>
      </c>
      <c r="K664" s="651" t="s">
        <v>2126</v>
      </c>
      <c r="L664" s="653">
        <v>1515.31</v>
      </c>
      <c r="M664" s="653">
        <v>1</v>
      </c>
      <c r="N664" s="654">
        <v>1515.31</v>
      </c>
    </row>
    <row r="665" spans="1:14" ht="14.4" customHeight="1" x14ac:dyDescent="0.3">
      <c r="A665" s="649" t="s">
        <v>595</v>
      </c>
      <c r="B665" s="650" t="s">
        <v>596</v>
      </c>
      <c r="C665" s="651" t="s">
        <v>608</v>
      </c>
      <c r="D665" s="652" t="s">
        <v>3381</v>
      </c>
      <c r="E665" s="651" t="s">
        <v>638</v>
      </c>
      <c r="F665" s="652" t="s">
        <v>3390</v>
      </c>
      <c r="G665" s="651" t="s">
        <v>1072</v>
      </c>
      <c r="H665" s="651" t="s">
        <v>1093</v>
      </c>
      <c r="I665" s="651" t="s">
        <v>1094</v>
      </c>
      <c r="J665" s="651" t="s">
        <v>1095</v>
      </c>
      <c r="K665" s="651" t="s">
        <v>1096</v>
      </c>
      <c r="L665" s="653">
        <v>52.809847997697844</v>
      </c>
      <c r="M665" s="653">
        <v>5</v>
      </c>
      <c r="N665" s="654">
        <v>264.04923998848921</v>
      </c>
    </row>
    <row r="666" spans="1:14" ht="14.4" customHeight="1" x14ac:dyDescent="0.3">
      <c r="A666" s="649" t="s">
        <v>595</v>
      </c>
      <c r="B666" s="650" t="s">
        <v>596</v>
      </c>
      <c r="C666" s="651" t="s">
        <v>608</v>
      </c>
      <c r="D666" s="652" t="s">
        <v>3381</v>
      </c>
      <c r="E666" s="651" t="s">
        <v>638</v>
      </c>
      <c r="F666" s="652" t="s">
        <v>3390</v>
      </c>
      <c r="G666" s="651" t="s">
        <v>1072</v>
      </c>
      <c r="H666" s="651" t="s">
        <v>2127</v>
      </c>
      <c r="I666" s="651" t="s">
        <v>2128</v>
      </c>
      <c r="J666" s="651" t="s">
        <v>2129</v>
      </c>
      <c r="K666" s="651" t="s">
        <v>2130</v>
      </c>
      <c r="L666" s="653">
        <v>102.89000000000001</v>
      </c>
      <c r="M666" s="653">
        <v>1</v>
      </c>
      <c r="N666" s="654">
        <v>102.89000000000001</v>
      </c>
    </row>
    <row r="667" spans="1:14" ht="14.4" customHeight="1" x14ac:dyDescent="0.3">
      <c r="A667" s="649" t="s">
        <v>595</v>
      </c>
      <c r="B667" s="650" t="s">
        <v>596</v>
      </c>
      <c r="C667" s="651" t="s">
        <v>608</v>
      </c>
      <c r="D667" s="652" t="s">
        <v>3381</v>
      </c>
      <c r="E667" s="651" t="s">
        <v>638</v>
      </c>
      <c r="F667" s="652" t="s">
        <v>3390</v>
      </c>
      <c r="G667" s="651" t="s">
        <v>1072</v>
      </c>
      <c r="H667" s="651" t="s">
        <v>1601</v>
      </c>
      <c r="I667" s="651" t="s">
        <v>1602</v>
      </c>
      <c r="J667" s="651" t="s">
        <v>1087</v>
      </c>
      <c r="K667" s="651" t="s">
        <v>1603</v>
      </c>
      <c r="L667" s="653">
        <v>296.39146289991066</v>
      </c>
      <c r="M667" s="653">
        <v>10</v>
      </c>
      <c r="N667" s="654">
        <v>2963.9146289991068</v>
      </c>
    </row>
    <row r="668" spans="1:14" ht="14.4" customHeight="1" x14ac:dyDescent="0.3">
      <c r="A668" s="649" t="s">
        <v>595</v>
      </c>
      <c r="B668" s="650" t="s">
        <v>596</v>
      </c>
      <c r="C668" s="651" t="s">
        <v>608</v>
      </c>
      <c r="D668" s="652" t="s">
        <v>3381</v>
      </c>
      <c r="E668" s="651" t="s">
        <v>638</v>
      </c>
      <c r="F668" s="652" t="s">
        <v>3390</v>
      </c>
      <c r="G668" s="651" t="s">
        <v>1072</v>
      </c>
      <c r="H668" s="651" t="s">
        <v>2131</v>
      </c>
      <c r="I668" s="651" t="s">
        <v>2132</v>
      </c>
      <c r="J668" s="651" t="s">
        <v>1075</v>
      </c>
      <c r="K668" s="651" t="s">
        <v>2133</v>
      </c>
      <c r="L668" s="653">
        <v>224.45949877547051</v>
      </c>
      <c r="M668" s="653">
        <v>4</v>
      </c>
      <c r="N668" s="654">
        <v>897.83799510188203</v>
      </c>
    </row>
    <row r="669" spans="1:14" ht="14.4" customHeight="1" x14ac:dyDescent="0.3">
      <c r="A669" s="649" t="s">
        <v>595</v>
      </c>
      <c r="B669" s="650" t="s">
        <v>596</v>
      </c>
      <c r="C669" s="651" t="s">
        <v>608</v>
      </c>
      <c r="D669" s="652" t="s">
        <v>3381</v>
      </c>
      <c r="E669" s="651" t="s">
        <v>638</v>
      </c>
      <c r="F669" s="652" t="s">
        <v>3390</v>
      </c>
      <c r="G669" s="651" t="s">
        <v>1072</v>
      </c>
      <c r="H669" s="651" t="s">
        <v>2134</v>
      </c>
      <c r="I669" s="651" t="s">
        <v>2135</v>
      </c>
      <c r="J669" s="651" t="s">
        <v>2136</v>
      </c>
      <c r="K669" s="651" t="s">
        <v>2137</v>
      </c>
      <c r="L669" s="653">
        <v>665.72</v>
      </c>
      <c r="M669" s="653">
        <v>1</v>
      </c>
      <c r="N669" s="654">
        <v>665.72</v>
      </c>
    </row>
    <row r="670" spans="1:14" ht="14.4" customHeight="1" x14ac:dyDescent="0.3">
      <c r="A670" s="649" t="s">
        <v>595</v>
      </c>
      <c r="B670" s="650" t="s">
        <v>596</v>
      </c>
      <c r="C670" s="651" t="s">
        <v>608</v>
      </c>
      <c r="D670" s="652" t="s">
        <v>3381</v>
      </c>
      <c r="E670" s="651" t="s">
        <v>638</v>
      </c>
      <c r="F670" s="652" t="s">
        <v>3390</v>
      </c>
      <c r="G670" s="651" t="s">
        <v>1072</v>
      </c>
      <c r="H670" s="651" t="s">
        <v>2138</v>
      </c>
      <c r="I670" s="651" t="s">
        <v>2139</v>
      </c>
      <c r="J670" s="651" t="s">
        <v>2140</v>
      </c>
      <c r="K670" s="651" t="s">
        <v>2126</v>
      </c>
      <c r="L670" s="653">
        <v>655.77287020832557</v>
      </c>
      <c r="M670" s="653">
        <v>2</v>
      </c>
      <c r="N670" s="654">
        <v>1311.5457404166511</v>
      </c>
    </row>
    <row r="671" spans="1:14" ht="14.4" customHeight="1" x14ac:dyDescent="0.3">
      <c r="A671" s="649" t="s">
        <v>595</v>
      </c>
      <c r="B671" s="650" t="s">
        <v>596</v>
      </c>
      <c r="C671" s="651" t="s">
        <v>608</v>
      </c>
      <c r="D671" s="652" t="s">
        <v>3381</v>
      </c>
      <c r="E671" s="651" t="s">
        <v>638</v>
      </c>
      <c r="F671" s="652" t="s">
        <v>3390</v>
      </c>
      <c r="G671" s="651" t="s">
        <v>1072</v>
      </c>
      <c r="H671" s="651" t="s">
        <v>2141</v>
      </c>
      <c r="I671" s="651" t="s">
        <v>2142</v>
      </c>
      <c r="J671" s="651" t="s">
        <v>2143</v>
      </c>
      <c r="K671" s="651" t="s">
        <v>2126</v>
      </c>
      <c r="L671" s="653">
        <v>799.86</v>
      </c>
      <c r="M671" s="653">
        <v>1</v>
      </c>
      <c r="N671" s="654">
        <v>799.86</v>
      </c>
    </row>
    <row r="672" spans="1:14" ht="14.4" customHeight="1" x14ac:dyDescent="0.3">
      <c r="A672" s="649" t="s">
        <v>595</v>
      </c>
      <c r="B672" s="650" t="s">
        <v>596</v>
      </c>
      <c r="C672" s="651" t="s">
        <v>608</v>
      </c>
      <c r="D672" s="652" t="s">
        <v>3381</v>
      </c>
      <c r="E672" s="651" t="s">
        <v>638</v>
      </c>
      <c r="F672" s="652" t="s">
        <v>3390</v>
      </c>
      <c r="G672" s="651" t="s">
        <v>1072</v>
      </c>
      <c r="H672" s="651" t="s">
        <v>1604</v>
      </c>
      <c r="I672" s="651" t="s">
        <v>1605</v>
      </c>
      <c r="J672" s="651" t="s">
        <v>1079</v>
      </c>
      <c r="K672" s="651" t="s">
        <v>1606</v>
      </c>
      <c r="L672" s="653">
        <v>414.00000000000011</v>
      </c>
      <c r="M672" s="653">
        <v>2</v>
      </c>
      <c r="N672" s="654">
        <v>828.00000000000023</v>
      </c>
    </row>
    <row r="673" spans="1:14" ht="14.4" customHeight="1" x14ac:dyDescent="0.3">
      <c r="A673" s="649" t="s">
        <v>595</v>
      </c>
      <c r="B673" s="650" t="s">
        <v>596</v>
      </c>
      <c r="C673" s="651" t="s">
        <v>608</v>
      </c>
      <c r="D673" s="652" t="s">
        <v>3381</v>
      </c>
      <c r="E673" s="651" t="s">
        <v>638</v>
      </c>
      <c r="F673" s="652" t="s">
        <v>3390</v>
      </c>
      <c r="G673" s="651" t="s">
        <v>1072</v>
      </c>
      <c r="H673" s="651" t="s">
        <v>2144</v>
      </c>
      <c r="I673" s="651" t="s">
        <v>2145</v>
      </c>
      <c r="J673" s="651" t="s">
        <v>2146</v>
      </c>
      <c r="K673" s="651" t="s">
        <v>2147</v>
      </c>
      <c r="L673" s="653">
        <v>82.42</v>
      </c>
      <c r="M673" s="653">
        <v>1</v>
      </c>
      <c r="N673" s="654">
        <v>82.42</v>
      </c>
    </row>
    <row r="674" spans="1:14" ht="14.4" customHeight="1" x14ac:dyDescent="0.3">
      <c r="A674" s="649" t="s">
        <v>595</v>
      </c>
      <c r="B674" s="650" t="s">
        <v>596</v>
      </c>
      <c r="C674" s="651" t="s">
        <v>608</v>
      </c>
      <c r="D674" s="652" t="s">
        <v>3381</v>
      </c>
      <c r="E674" s="651" t="s">
        <v>638</v>
      </c>
      <c r="F674" s="652" t="s">
        <v>3390</v>
      </c>
      <c r="G674" s="651" t="s">
        <v>1072</v>
      </c>
      <c r="H674" s="651" t="s">
        <v>1104</v>
      </c>
      <c r="I674" s="651" t="s">
        <v>1105</v>
      </c>
      <c r="J674" s="651" t="s">
        <v>1106</v>
      </c>
      <c r="K674" s="651" t="s">
        <v>1107</v>
      </c>
      <c r="L674" s="653">
        <v>131.22199999999998</v>
      </c>
      <c r="M674" s="653">
        <v>5</v>
      </c>
      <c r="N674" s="654">
        <v>656.1099999999999</v>
      </c>
    </row>
    <row r="675" spans="1:14" ht="14.4" customHeight="1" x14ac:dyDescent="0.3">
      <c r="A675" s="649" t="s">
        <v>595</v>
      </c>
      <c r="B675" s="650" t="s">
        <v>596</v>
      </c>
      <c r="C675" s="651" t="s">
        <v>608</v>
      </c>
      <c r="D675" s="652" t="s">
        <v>3381</v>
      </c>
      <c r="E675" s="651" t="s">
        <v>638</v>
      </c>
      <c r="F675" s="652" t="s">
        <v>3390</v>
      </c>
      <c r="G675" s="651" t="s">
        <v>1072</v>
      </c>
      <c r="H675" s="651" t="s">
        <v>1112</v>
      </c>
      <c r="I675" s="651" t="s">
        <v>1113</v>
      </c>
      <c r="J675" s="651" t="s">
        <v>1114</v>
      </c>
      <c r="K675" s="651" t="s">
        <v>1115</v>
      </c>
      <c r="L675" s="653">
        <v>128.84942170964001</v>
      </c>
      <c r="M675" s="653">
        <v>1</v>
      </c>
      <c r="N675" s="654">
        <v>128.84942170964001</v>
      </c>
    </row>
    <row r="676" spans="1:14" ht="14.4" customHeight="1" x14ac:dyDescent="0.3">
      <c r="A676" s="649" t="s">
        <v>595</v>
      </c>
      <c r="B676" s="650" t="s">
        <v>596</v>
      </c>
      <c r="C676" s="651" t="s">
        <v>608</v>
      </c>
      <c r="D676" s="652" t="s">
        <v>3381</v>
      </c>
      <c r="E676" s="651" t="s">
        <v>638</v>
      </c>
      <c r="F676" s="652" t="s">
        <v>3390</v>
      </c>
      <c r="G676" s="651" t="s">
        <v>1072</v>
      </c>
      <c r="H676" s="651" t="s">
        <v>2148</v>
      </c>
      <c r="I676" s="651" t="s">
        <v>2149</v>
      </c>
      <c r="J676" s="651" t="s">
        <v>2150</v>
      </c>
      <c r="K676" s="651" t="s">
        <v>2151</v>
      </c>
      <c r="L676" s="653">
        <v>74.55</v>
      </c>
      <c r="M676" s="653">
        <v>1</v>
      </c>
      <c r="N676" s="654">
        <v>74.55</v>
      </c>
    </row>
    <row r="677" spans="1:14" ht="14.4" customHeight="1" x14ac:dyDescent="0.3">
      <c r="A677" s="649" t="s">
        <v>595</v>
      </c>
      <c r="B677" s="650" t="s">
        <v>596</v>
      </c>
      <c r="C677" s="651" t="s">
        <v>608</v>
      </c>
      <c r="D677" s="652" t="s">
        <v>3381</v>
      </c>
      <c r="E677" s="651" t="s">
        <v>1120</v>
      </c>
      <c r="F677" s="652" t="s">
        <v>3391</v>
      </c>
      <c r="G677" s="651" t="s">
        <v>642</v>
      </c>
      <c r="H677" s="651" t="s">
        <v>2152</v>
      </c>
      <c r="I677" s="651" t="s">
        <v>2153</v>
      </c>
      <c r="J677" s="651" t="s">
        <v>2154</v>
      </c>
      <c r="K677" s="651" t="s">
        <v>2155</v>
      </c>
      <c r="L677" s="653">
        <v>2863.67</v>
      </c>
      <c r="M677" s="653">
        <v>1</v>
      </c>
      <c r="N677" s="654">
        <v>2863.67</v>
      </c>
    </row>
    <row r="678" spans="1:14" ht="14.4" customHeight="1" x14ac:dyDescent="0.3">
      <c r="A678" s="649" t="s">
        <v>595</v>
      </c>
      <c r="B678" s="650" t="s">
        <v>596</v>
      </c>
      <c r="C678" s="651" t="s">
        <v>608</v>
      </c>
      <c r="D678" s="652" t="s">
        <v>3381</v>
      </c>
      <c r="E678" s="651" t="s">
        <v>1120</v>
      </c>
      <c r="F678" s="652" t="s">
        <v>3391</v>
      </c>
      <c r="G678" s="651" t="s">
        <v>642</v>
      </c>
      <c r="H678" s="651" t="s">
        <v>1160</v>
      </c>
      <c r="I678" s="651" t="s">
        <v>237</v>
      </c>
      <c r="J678" s="651" t="s">
        <v>1161</v>
      </c>
      <c r="K678" s="651"/>
      <c r="L678" s="653">
        <v>170.51000000000002</v>
      </c>
      <c r="M678" s="653">
        <v>3</v>
      </c>
      <c r="N678" s="654">
        <v>511.53000000000009</v>
      </c>
    </row>
    <row r="679" spans="1:14" ht="14.4" customHeight="1" x14ac:dyDescent="0.3">
      <c r="A679" s="649" t="s">
        <v>595</v>
      </c>
      <c r="B679" s="650" t="s">
        <v>596</v>
      </c>
      <c r="C679" s="651" t="s">
        <v>608</v>
      </c>
      <c r="D679" s="652" t="s">
        <v>3381</v>
      </c>
      <c r="E679" s="651" t="s">
        <v>1120</v>
      </c>
      <c r="F679" s="652" t="s">
        <v>3391</v>
      </c>
      <c r="G679" s="651" t="s">
        <v>642</v>
      </c>
      <c r="H679" s="651" t="s">
        <v>1166</v>
      </c>
      <c r="I679" s="651" t="s">
        <v>1167</v>
      </c>
      <c r="J679" s="651" t="s">
        <v>1168</v>
      </c>
      <c r="K679" s="651" t="s">
        <v>1169</v>
      </c>
      <c r="L679" s="653">
        <v>3243</v>
      </c>
      <c r="M679" s="653">
        <v>1</v>
      </c>
      <c r="N679" s="654">
        <v>3243</v>
      </c>
    </row>
    <row r="680" spans="1:14" ht="14.4" customHeight="1" x14ac:dyDescent="0.3">
      <c r="A680" s="649" t="s">
        <v>595</v>
      </c>
      <c r="B680" s="650" t="s">
        <v>596</v>
      </c>
      <c r="C680" s="651" t="s">
        <v>608</v>
      </c>
      <c r="D680" s="652" t="s">
        <v>3381</v>
      </c>
      <c r="E680" s="651" t="s">
        <v>1120</v>
      </c>
      <c r="F680" s="652" t="s">
        <v>3391</v>
      </c>
      <c r="G680" s="651" t="s">
        <v>642</v>
      </c>
      <c r="H680" s="651" t="s">
        <v>2156</v>
      </c>
      <c r="I680" s="651" t="s">
        <v>2157</v>
      </c>
      <c r="J680" s="651" t="s">
        <v>2158</v>
      </c>
      <c r="K680" s="651" t="s">
        <v>2159</v>
      </c>
      <c r="L680" s="653">
        <v>3563.8500000000004</v>
      </c>
      <c r="M680" s="653">
        <v>4</v>
      </c>
      <c r="N680" s="654">
        <v>14255.400000000001</v>
      </c>
    </row>
    <row r="681" spans="1:14" ht="14.4" customHeight="1" x14ac:dyDescent="0.3">
      <c r="A681" s="649" t="s">
        <v>595</v>
      </c>
      <c r="B681" s="650" t="s">
        <v>596</v>
      </c>
      <c r="C681" s="651" t="s">
        <v>608</v>
      </c>
      <c r="D681" s="652" t="s">
        <v>3381</v>
      </c>
      <c r="E681" s="651" t="s">
        <v>1120</v>
      </c>
      <c r="F681" s="652" t="s">
        <v>3391</v>
      </c>
      <c r="G681" s="651" t="s">
        <v>1072</v>
      </c>
      <c r="H681" s="651" t="s">
        <v>2160</v>
      </c>
      <c r="I681" s="651" t="s">
        <v>2161</v>
      </c>
      <c r="J681" s="651" t="s">
        <v>2162</v>
      </c>
      <c r="K681" s="651" t="s">
        <v>1140</v>
      </c>
      <c r="L681" s="653">
        <v>53.32430533797168</v>
      </c>
      <c r="M681" s="653">
        <v>28</v>
      </c>
      <c r="N681" s="654">
        <v>1493.080549463207</v>
      </c>
    </row>
    <row r="682" spans="1:14" ht="14.4" customHeight="1" x14ac:dyDescent="0.3">
      <c r="A682" s="649" t="s">
        <v>595</v>
      </c>
      <c r="B682" s="650" t="s">
        <v>596</v>
      </c>
      <c r="C682" s="651" t="s">
        <v>608</v>
      </c>
      <c r="D682" s="652" t="s">
        <v>3381</v>
      </c>
      <c r="E682" s="651" t="s">
        <v>1120</v>
      </c>
      <c r="F682" s="652" t="s">
        <v>3391</v>
      </c>
      <c r="G682" s="651" t="s">
        <v>1072</v>
      </c>
      <c r="H682" s="651" t="s">
        <v>2163</v>
      </c>
      <c r="I682" s="651" t="s">
        <v>2164</v>
      </c>
      <c r="J682" s="651" t="s">
        <v>2165</v>
      </c>
      <c r="K682" s="651" t="s">
        <v>1140</v>
      </c>
      <c r="L682" s="653">
        <v>52.104430167478867</v>
      </c>
      <c r="M682" s="653">
        <v>27</v>
      </c>
      <c r="N682" s="654">
        <v>1406.8196145219295</v>
      </c>
    </row>
    <row r="683" spans="1:14" ht="14.4" customHeight="1" x14ac:dyDescent="0.3">
      <c r="A683" s="649" t="s">
        <v>595</v>
      </c>
      <c r="B683" s="650" t="s">
        <v>596</v>
      </c>
      <c r="C683" s="651" t="s">
        <v>608</v>
      </c>
      <c r="D683" s="652" t="s">
        <v>3381</v>
      </c>
      <c r="E683" s="651" t="s">
        <v>1120</v>
      </c>
      <c r="F683" s="652" t="s">
        <v>3391</v>
      </c>
      <c r="G683" s="651" t="s">
        <v>1072</v>
      </c>
      <c r="H683" s="651" t="s">
        <v>2166</v>
      </c>
      <c r="I683" s="651" t="s">
        <v>2166</v>
      </c>
      <c r="J683" s="651" t="s">
        <v>2167</v>
      </c>
      <c r="K683" s="651" t="s">
        <v>2168</v>
      </c>
      <c r="L683" s="653">
        <v>183.36984491821173</v>
      </c>
      <c r="M683" s="653">
        <v>120</v>
      </c>
      <c r="N683" s="654">
        <v>22004.381390185408</v>
      </c>
    </row>
    <row r="684" spans="1:14" ht="14.4" customHeight="1" x14ac:dyDescent="0.3">
      <c r="A684" s="649" t="s">
        <v>595</v>
      </c>
      <c r="B684" s="650" t="s">
        <v>596</v>
      </c>
      <c r="C684" s="651" t="s">
        <v>608</v>
      </c>
      <c r="D684" s="652" t="s">
        <v>3381</v>
      </c>
      <c r="E684" s="651" t="s">
        <v>1120</v>
      </c>
      <c r="F684" s="652" t="s">
        <v>3391</v>
      </c>
      <c r="G684" s="651" t="s">
        <v>1072</v>
      </c>
      <c r="H684" s="651" t="s">
        <v>1187</v>
      </c>
      <c r="I684" s="651" t="s">
        <v>1188</v>
      </c>
      <c r="J684" s="651" t="s">
        <v>1189</v>
      </c>
      <c r="K684" s="651" t="s">
        <v>1190</v>
      </c>
      <c r="L684" s="653">
        <v>114.83994983826958</v>
      </c>
      <c r="M684" s="653">
        <v>16</v>
      </c>
      <c r="N684" s="654">
        <v>1837.4391974123132</v>
      </c>
    </row>
    <row r="685" spans="1:14" ht="14.4" customHeight="1" x14ac:dyDescent="0.3">
      <c r="A685" s="649" t="s">
        <v>595</v>
      </c>
      <c r="B685" s="650" t="s">
        <v>596</v>
      </c>
      <c r="C685" s="651" t="s">
        <v>608</v>
      </c>
      <c r="D685" s="652" t="s">
        <v>3381</v>
      </c>
      <c r="E685" s="651" t="s">
        <v>1120</v>
      </c>
      <c r="F685" s="652" t="s">
        <v>3391</v>
      </c>
      <c r="G685" s="651" t="s">
        <v>1072</v>
      </c>
      <c r="H685" s="651" t="s">
        <v>2169</v>
      </c>
      <c r="I685" s="651" t="s">
        <v>2170</v>
      </c>
      <c r="J685" s="651" t="s">
        <v>2171</v>
      </c>
      <c r="K685" s="651" t="s">
        <v>2172</v>
      </c>
      <c r="L685" s="653">
        <v>123.20980251661919</v>
      </c>
      <c r="M685" s="653">
        <v>2</v>
      </c>
      <c r="N685" s="654">
        <v>246.41960503323838</v>
      </c>
    </row>
    <row r="686" spans="1:14" ht="14.4" customHeight="1" x14ac:dyDescent="0.3">
      <c r="A686" s="649" t="s">
        <v>595</v>
      </c>
      <c r="B686" s="650" t="s">
        <v>596</v>
      </c>
      <c r="C686" s="651" t="s">
        <v>608</v>
      </c>
      <c r="D686" s="652" t="s">
        <v>3381</v>
      </c>
      <c r="E686" s="651" t="s">
        <v>1120</v>
      </c>
      <c r="F686" s="652" t="s">
        <v>3391</v>
      </c>
      <c r="G686" s="651" t="s">
        <v>1072</v>
      </c>
      <c r="H686" s="651" t="s">
        <v>2173</v>
      </c>
      <c r="I686" s="651" t="s">
        <v>2174</v>
      </c>
      <c r="J686" s="651" t="s">
        <v>2175</v>
      </c>
      <c r="K686" s="651" t="s">
        <v>2172</v>
      </c>
      <c r="L686" s="653">
        <v>123.20999999999997</v>
      </c>
      <c r="M686" s="653">
        <v>2</v>
      </c>
      <c r="N686" s="654">
        <v>246.41999999999993</v>
      </c>
    </row>
    <row r="687" spans="1:14" ht="14.4" customHeight="1" x14ac:dyDescent="0.3">
      <c r="A687" s="649" t="s">
        <v>595</v>
      </c>
      <c r="B687" s="650" t="s">
        <v>596</v>
      </c>
      <c r="C687" s="651" t="s">
        <v>608</v>
      </c>
      <c r="D687" s="652" t="s">
        <v>3381</v>
      </c>
      <c r="E687" s="651" t="s">
        <v>1120</v>
      </c>
      <c r="F687" s="652" t="s">
        <v>3391</v>
      </c>
      <c r="G687" s="651" t="s">
        <v>1072</v>
      </c>
      <c r="H687" s="651" t="s">
        <v>1199</v>
      </c>
      <c r="I687" s="651" t="s">
        <v>1199</v>
      </c>
      <c r="J687" s="651" t="s">
        <v>1200</v>
      </c>
      <c r="K687" s="651" t="s">
        <v>1186</v>
      </c>
      <c r="L687" s="653">
        <v>1361.3900000000003</v>
      </c>
      <c r="M687" s="653">
        <v>3</v>
      </c>
      <c r="N687" s="654">
        <v>4084.170000000001</v>
      </c>
    </row>
    <row r="688" spans="1:14" ht="14.4" customHeight="1" x14ac:dyDescent="0.3">
      <c r="A688" s="649" t="s">
        <v>595</v>
      </c>
      <c r="B688" s="650" t="s">
        <v>596</v>
      </c>
      <c r="C688" s="651" t="s">
        <v>608</v>
      </c>
      <c r="D688" s="652" t="s">
        <v>3381</v>
      </c>
      <c r="E688" s="651" t="s">
        <v>1120</v>
      </c>
      <c r="F688" s="652" t="s">
        <v>3391</v>
      </c>
      <c r="G688" s="651" t="s">
        <v>1072</v>
      </c>
      <c r="H688" s="651" t="s">
        <v>2176</v>
      </c>
      <c r="I688" s="651" t="s">
        <v>2176</v>
      </c>
      <c r="J688" s="651" t="s">
        <v>2177</v>
      </c>
      <c r="K688" s="651" t="s">
        <v>2172</v>
      </c>
      <c r="L688" s="653">
        <v>137.43</v>
      </c>
      <c r="M688" s="653">
        <v>1</v>
      </c>
      <c r="N688" s="654">
        <v>137.43</v>
      </c>
    </row>
    <row r="689" spans="1:14" ht="14.4" customHeight="1" x14ac:dyDescent="0.3">
      <c r="A689" s="649" t="s">
        <v>595</v>
      </c>
      <c r="B689" s="650" t="s">
        <v>596</v>
      </c>
      <c r="C689" s="651" t="s">
        <v>608</v>
      </c>
      <c r="D689" s="652" t="s">
        <v>3381</v>
      </c>
      <c r="E689" s="651" t="s">
        <v>1204</v>
      </c>
      <c r="F689" s="652" t="s">
        <v>3392</v>
      </c>
      <c r="G689" s="651" t="s">
        <v>642</v>
      </c>
      <c r="H689" s="651" t="s">
        <v>1641</v>
      </c>
      <c r="I689" s="651" t="s">
        <v>1642</v>
      </c>
      <c r="J689" s="651" t="s">
        <v>1643</v>
      </c>
      <c r="K689" s="651" t="s">
        <v>1644</v>
      </c>
      <c r="L689" s="653">
        <v>35.25973333333333</v>
      </c>
      <c r="M689" s="653">
        <v>15</v>
      </c>
      <c r="N689" s="654">
        <v>528.89599999999996</v>
      </c>
    </row>
    <row r="690" spans="1:14" ht="14.4" customHeight="1" x14ac:dyDescent="0.3">
      <c r="A690" s="649" t="s">
        <v>595</v>
      </c>
      <c r="B690" s="650" t="s">
        <v>596</v>
      </c>
      <c r="C690" s="651" t="s">
        <v>608</v>
      </c>
      <c r="D690" s="652" t="s">
        <v>3381</v>
      </c>
      <c r="E690" s="651" t="s">
        <v>1204</v>
      </c>
      <c r="F690" s="652" t="s">
        <v>3392</v>
      </c>
      <c r="G690" s="651" t="s">
        <v>642</v>
      </c>
      <c r="H690" s="651" t="s">
        <v>1205</v>
      </c>
      <c r="I690" s="651" t="s">
        <v>1205</v>
      </c>
      <c r="J690" s="651" t="s">
        <v>1206</v>
      </c>
      <c r="K690" s="651" t="s">
        <v>1207</v>
      </c>
      <c r="L690" s="653">
        <v>72.840007529747126</v>
      </c>
      <c r="M690" s="653">
        <v>33</v>
      </c>
      <c r="N690" s="654">
        <v>2403.7202484816553</v>
      </c>
    </row>
    <row r="691" spans="1:14" ht="14.4" customHeight="1" x14ac:dyDescent="0.3">
      <c r="A691" s="649" t="s">
        <v>595</v>
      </c>
      <c r="B691" s="650" t="s">
        <v>596</v>
      </c>
      <c r="C691" s="651" t="s">
        <v>608</v>
      </c>
      <c r="D691" s="652" t="s">
        <v>3381</v>
      </c>
      <c r="E691" s="651" t="s">
        <v>1204</v>
      </c>
      <c r="F691" s="652" t="s">
        <v>3392</v>
      </c>
      <c r="G691" s="651" t="s">
        <v>642</v>
      </c>
      <c r="H691" s="651" t="s">
        <v>1208</v>
      </c>
      <c r="I691" s="651" t="s">
        <v>629</v>
      </c>
      <c r="J691" s="651" t="s">
        <v>1209</v>
      </c>
      <c r="K691" s="651" t="s">
        <v>1210</v>
      </c>
      <c r="L691" s="653">
        <v>39.563853296273798</v>
      </c>
      <c r="M691" s="653">
        <v>13</v>
      </c>
      <c r="N691" s="654">
        <v>514.33009285155936</v>
      </c>
    </row>
    <row r="692" spans="1:14" ht="14.4" customHeight="1" x14ac:dyDescent="0.3">
      <c r="A692" s="649" t="s">
        <v>595</v>
      </c>
      <c r="B692" s="650" t="s">
        <v>596</v>
      </c>
      <c r="C692" s="651" t="s">
        <v>608</v>
      </c>
      <c r="D692" s="652" t="s">
        <v>3381</v>
      </c>
      <c r="E692" s="651" t="s">
        <v>1204</v>
      </c>
      <c r="F692" s="652" t="s">
        <v>3392</v>
      </c>
      <c r="G692" s="651" t="s">
        <v>642</v>
      </c>
      <c r="H692" s="651" t="s">
        <v>1211</v>
      </c>
      <c r="I692" s="651" t="s">
        <v>1212</v>
      </c>
      <c r="J692" s="651" t="s">
        <v>1213</v>
      </c>
      <c r="K692" s="651" t="s">
        <v>682</v>
      </c>
      <c r="L692" s="653">
        <v>66.6617161525499</v>
      </c>
      <c r="M692" s="653">
        <v>12</v>
      </c>
      <c r="N692" s="654">
        <v>799.9405938305988</v>
      </c>
    </row>
    <row r="693" spans="1:14" ht="14.4" customHeight="1" x14ac:dyDescent="0.3">
      <c r="A693" s="649" t="s">
        <v>595</v>
      </c>
      <c r="B693" s="650" t="s">
        <v>596</v>
      </c>
      <c r="C693" s="651" t="s">
        <v>608</v>
      </c>
      <c r="D693" s="652" t="s">
        <v>3381</v>
      </c>
      <c r="E693" s="651" t="s">
        <v>1204</v>
      </c>
      <c r="F693" s="652" t="s">
        <v>3392</v>
      </c>
      <c r="G693" s="651" t="s">
        <v>642</v>
      </c>
      <c r="H693" s="651" t="s">
        <v>2178</v>
      </c>
      <c r="I693" s="651" t="s">
        <v>2179</v>
      </c>
      <c r="J693" s="651" t="s">
        <v>2180</v>
      </c>
      <c r="K693" s="651" t="s">
        <v>1697</v>
      </c>
      <c r="L693" s="653">
        <v>26.823090175181132</v>
      </c>
      <c r="M693" s="653">
        <v>13</v>
      </c>
      <c r="N693" s="654">
        <v>348.70017227735474</v>
      </c>
    </row>
    <row r="694" spans="1:14" ht="14.4" customHeight="1" x14ac:dyDescent="0.3">
      <c r="A694" s="649" t="s">
        <v>595</v>
      </c>
      <c r="B694" s="650" t="s">
        <v>596</v>
      </c>
      <c r="C694" s="651" t="s">
        <v>608</v>
      </c>
      <c r="D694" s="652" t="s">
        <v>3381</v>
      </c>
      <c r="E694" s="651" t="s">
        <v>1204</v>
      </c>
      <c r="F694" s="652" t="s">
        <v>3392</v>
      </c>
      <c r="G694" s="651" t="s">
        <v>642</v>
      </c>
      <c r="H694" s="651" t="s">
        <v>1645</v>
      </c>
      <c r="I694" s="651" t="s">
        <v>1646</v>
      </c>
      <c r="J694" s="651" t="s">
        <v>1647</v>
      </c>
      <c r="K694" s="651" t="s">
        <v>1648</v>
      </c>
      <c r="L694" s="653">
        <v>138.31781546874097</v>
      </c>
      <c r="M694" s="653">
        <v>20</v>
      </c>
      <c r="N694" s="654">
        <v>2766.3563093748194</v>
      </c>
    </row>
    <row r="695" spans="1:14" ht="14.4" customHeight="1" x14ac:dyDescent="0.3">
      <c r="A695" s="649" t="s">
        <v>595</v>
      </c>
      <c r="B695" s="650" t="s">
        <v>596</v>
      </c>
      <c r="C695" s="651" t="s">
        <v>608</v>
      </c>
      <c r="D695" s="652" t="s">
        <v>3381</v>
      </c>
      <c r="E695" s="651" t="s">
        <v>1204</v>
      </c>
      <c r="F695" s="652" t="s">
        <v>3392</v>
      </c>
      <c r="G695" s="651" t="s">
        <v>642</v>
      </c>
      <c r="H695" s="651" t="s">
        <v>1649</v>
      </c>
      <c r="I695" s="651" t="s">
        <v>1650</v>
      </c>
      <c r="J695" s="651" t="s">
        <v>1277</v>
      </c>
      <c r="K695" s="651" t="s">
        <v>1651</v>
      </c>
      <c r="L695" s="653">
        <v>33.368666666666662</v>
      </c>
      <c r="M695" s="653">
        <v>30</v>
      </c>
      <c r="N695" s="654">
        <v>1001.06</v>
      </c>
    </row>
    <row r="696" spans="1:14" ht="14.4" customHeight="1" x14ac:dyDescent="0.3">
      <c r="A696" s="649" t="s">
        <v>595</v>
      </c>
      <c r="B696" s="650" t="s">
        <v>596</v>
      </c>
      <c r="C696" s="651" t="s">
        <v>608</v>
      </c>
      <c r="D696" s="652" t="s">
        <v>3381</v>
      </c>
      <c r="E696" s="651" t="s">
        <v>1204</v>
      </c>
      <c r="F696" s="652" t="s">
        <v>3392</v>
      </c>
      <c r="G696" s="651" t="s">
        <v>642</v>
      </c>
      <c r="H696" s="651" t="s">
        <v>2181</v>
      </c>
      <c r="I696" s="651" t="s">
        <v>2182</v>
      </c>
      <c r="J696" s="651" t="s">
        <v>2183</v>
      </c>
      <c r="K696" s="651" t="s">
        <v>2184</v>
      </c>
      <c r="L696" s="653">
        <v>430.37197804792709</v>
      </c>
      <c r="M696" s="653">
        <v>10.999999999999996</v>
      </c>
      <c r="N696" s="654">
        <v>4734.0917585271964</v>
      </c>
    </row>
    <row r="697" spans="1:14" ht="14.4" customHeight="1" x14ac:dyDescent="0.3">
      <c r="A697" s="649" t="s">
        <v>595</v>
      </c>
      <c r="B697" s="650" t="s">
        <v>596</v>
      </c>
      <c r="C697" s="651" t="s">
        <v>608</v>
      </c>
      <c r="D697" s="652" t="s">
        <v>3381</v>
      </c>
      <c r="E697" s="651" t="s">
        <v>1204</v>
      </c>
      <c r="F697" s="652" t="s">
        <v>3392</v>
      </c>
      <c r="G697" s="651" t="s">
        <v>642</v>
      </c>
      <c r="H697" s="651" t="s">
        <v>1214</v>
      </c>
      <c r="I697" s="651" t="s">
        <v>1215</v>
      </c>
      <c r="J697" s="651" t="s">
        <v>1216</v>
      </c>
      <c r="K697" s="651" t="s">
        <v>1217</v>
      </c>
      <c r="L697" s="653">
        <v>1357.6961068623425</v>
      </c>
      <c r="M697" s="653">
        <v>11.166700000000001</v>
      </c>
      <c r="N697" s="654">
        <v>15160.985116499722</v>
      </c>
    </row>
    <row r="698" spans="1:14" ht="14.4" customHeight="1" x14ac:dyDescent="0.3">
      <c r="A698" s="649" t="s">
        <v>595</v>
      </c>
      <c r="B698" s="650" t="s">
        <v>596</v>
      </c>
      <c r="C698" s="651" t="s">
        <v>608</v>
      </c>
      <c r="D698" s="652" t="s">
        <v>3381</v>
      </c>
      <c r="E698" s="651" t="s">
        <v>1204</v>
      </c>
      <c r="F698" s="652" t="s">
        <v>3392</v>
      </c>
      <c r="G698" s="651" t="s">
        <v>642</v>
      </c>
      <c r="H698" s="651" t="s">
        <v>1218</v>
      </c>
      <c r="I698" s="651" t="s">
        <v>1218</v>
      </c>
      <c r="J698" s="651" t="s">
        <v>1219</v>
      </c>
      <c r="K698" s="651" t="s">
        <v>1220</v>
      </c>
      <c r="L698" s="653">
        <v>610.95007563578679</v>
      </c>
      <c r="M698" s="653">
        <v>12.3</v>
      </c>
      <c r="N698" s="654">
        <v>7514.6859303201782</v>
      </c>
    </row>
    <row r="699" spans="1:14" ht="14.4" customHeight="1" x14ac:dyDescent="0.3">
      <c r="A699" s="649" t="s">
        <v>595</v>
      </c>
      <c r="B699" s="650" t="s">
        <v>596</v>
      </c>
      <c r="C699" s="651" t="s">
        <v>608</v>
      </c>
      <c r="D699" s="652" t="s">
        <v>3381</v>
      </c>
      <c r="E699" s="651" t="s">
        <v>1204</v>
      </c>
      <c r="F699" s="652" t="s">
        <v>3392</v>
      </c>
      <c r="G699" s="651" t="s">
        <v>642</v>
      </c>
      <c r="H699" s="651" t="s">
        <v>1221</v>
      </c>
      <c r="I699" s="651" t="s">
        <v>1222</v>
      </c>
      <c r="J699" s="651" t="s">
        <v>1223</v>
      </c>
      <c r="K699" s="651" t="s">
        <v>1224</v>
      </c>
      <c r="L699" s="653">
        <v>97.810946721624916</v>
      </c>
      <c r="M699" s="653">
        <v>70</v>
      </c>
      <c r="N699" s="654">
        <v>6846.7662705137445</v>
      </c>
    </row>
    <row r="700" spans="1:14" ht="14.4" customHeight="1" x14ac:dyDescent="0.3">
      <c r="A700" s="649" t="s">
        <v>595</v>
      </c>
      <c r="B700" s="650" t="s">
        <v>596</v>
      </c>
      <c r="C700" s="651" t="s">
        <v>608</v>
      </c>
      <c r="D700" s="652" t="s">
        <v>3381</v>
      </c>
      <c r="E700" s="651" t="s">
        <v>1204</v>
      </c>
      <c r="F700" s="652" t="s">
        <v>3392</v>
      </c>
      <c r="G700" s="651" t="s">
        <v>642</v>
      </c>
      <c r="H700" s="651" t="s">
        <v>1655</v>
      </c>
      <c r="I700" s="651" t="s">
        <v>1656</v>
      </c>
      <c r="J700" s="651" t="s">
        <v>1657</v>
      </c>
      <c r="K700" s="651" t="s">
        <v>1658</v>
      </c>
      <c r="L700" s="653">
        <v>2967.2525000000001</v>
      </c>
      <c r="M700" s="653">
        <v>4</v>
      </c>
      <c r="N700" s="654">
        <v>11869.01</v>
      </c>
    </row>
    <row r="701" spans="1:14" ht="14.4" customHeight="1" x14ac:dyDescent="0.3">
      <c r="A701" s="649" t="s">
        <v>595</v>
      </c>
      <c r="B701" s="650" t="s">
        <v>596</v>
      </c>
      <c r="C701" s="651" t="s">
        <v>608</v>
      </c>
      <c r="D701" s="652" t="s">
        <v>3381</v>
      </c>
      <c r="E701" s="651" t="s">
        <v>1204</v>
      </c>
      <c r="F701" s="652" t="s">
        <v>3392</v>
      </c>
      <c r="G701" s="651" t="s">
        <v>642</v>
      </c>
      <c r="H701" s="651" t="s">
        <v>1659</v>
      </c>
      <c r="I701" s="651" t="s">
        <v>1660</v>
      </c>
      <c r="J701" s="651" t="s">
        <v>1227</v>
      </c>
      <c r="K701" s="651" t="s">
        <v>1661</v>
      </c>
      <c r="L701" s="653">
        <v>117.15</v>
      </c>
      <c r="M701" s="653">
        <v>2</v>
      </c>
      <c r="N701" s="654">
        <v>234.3</v>
      </c>
    </row>
    <row r="702" spans="1:14" ht="14.4" customHeight="1" x14ac:dyDescent="0.3">
      <c r="A702" s="649" t="s">
        <v>595</v>
      </c>
      <c r="B702" s="650" t="s">
        <v>596</v>
      </c>
      <c r="C702" s="651" t="s">
        <v>608</v>
      </c>
      <c r="D702" s="652" t="s">
        <v>3381</v>
      </c>
      <c r="E702" s="651" t="s">
        <v>1204</v>
      </c>
      <c r="F702" s="652" t="s">
        <v>3392</v>
      </c>
      <c r="G702" s="651" t="s">
        <v>642</v>
      </c>
      <c r="H702" s="651" t="s">
        <v>1662</v>
      </c>
      <c r="I702" s="651" t="s">
        <v>1663</v>
      </c>
      <c r="J702" s="651" t="s">
        <v>1664</v>
      </c>
      <c r="K702" s="651" t="s">
        <v>1665</v>
      </c>
      <c r="L702" s="653">
        <v>86.671999999999954</v>
      </c>
      <c r="M702" s="653">
        <v>5</v>
      </c>
      <c r="N702" s="654">
        <v>433.35999999999979</v>
      </c>
    </row>
    <row r="703" spans="1:14" ht="14.4" customHeight="1" x14ac:dyDescent="0.3">
      <c r="A703" s="649" t="s">
        <v>595</v>
      </c>
      <c r="B703" s="650" t="s">
        <v>596</v>
      </c>
      <c r="C703" s="651" t="s">
        <v>608</v>
      </c>
      <c r="D703" s="652" t="s">
        <v>3381</v>
      </c>
      <c r="E703" s="651" t="s">
        <v>1204</v>
      </c>
      <c r="F703" s="652" t="s">
        <v>3392</v>
      </c>
      <c r="G703" s="651" t="s">
        <v>642</v>
      </c>
      <c r="H703" s="651" t="s">
        <v>2185</v>
      </c>
      <c r="I703" s="651" t="s">
        <v>2186</v>
      </c>
      <c r="J703" s="651" t="s">
        <v>2187</v>
      </c>
      <c r="K703" s="651" t="s">
        <v>2188</v>
      </c>
      <c r="L703" s="653">
        <v>81.099999999999994</v>
      </c>
      <c r="M703" s="653">
        <v>42</v>
      </c>
      <c r="N703" s="654">
        <v>3406.2</v>
      </c>
    </row>
    <row r="704" spans="1:14" ht="14.4" customHeight="1" x14ac:dyDescent="0.3">
      <c r="A704" s="649" t="s">
        <v>595</v>
      </c>
      <c r="B704" s="650" t="s">
        <v>596</v>
      </c>
      <c r="C704" s="651" t="s">
        <v>608</v>
      </c>
      <c r="D704" s="652" t="s">
        <v>3381</v>
      </c>
      <c r="E704" s="651" t="s">
        <v>1204</v>
      </c>
      <c r="F704" s="652" t="s">
        <v>3392</v>
      </c>
      <c r="G704" s="651" t="s">
        <v>642</v>
      </c>
      <c r="H704" s="651" t="s">
        <v>2189</v>
      </c>
      <c r="I704" s="651" t="s">
        <v>2190</v>
      </c>
      <c r="J704" s="651" t="s">
        <v>2191</v>
      </c>
      <c r="K704" s="651" t="s">
        <v>2192</v>
      </c>
      <c r="L704" s="653">
        <v>37.592424242424237</v>
      </c>
      <c r="M704" s="653">
        <v>132</v>
      </c>
      <c r="N704" s="654">
        <v>4962.1999999999989</v>
      </c>
    </row>
    <row r="705" spans="1:14" ht="14.4" customHeight="1" x14ac:dyDescent="0.3">
      <c r="A705" s="649" t="s">
        <v>595</v>
      </c>
      <c r="B705" s="650" t="s">
        <v>596</v>
      </c>
      <c r="C705" s="651" t="s">
        <v>608</v>
      </c>
      <c r="D705" s="652" t="s">
        <v>3381</v>
      </c>
      <c r="E705" s="651" t="s">
        <v>1204</v>
      </c>
      <c r="F705" s="652" t="s">
        <v>3392</v>
      </c>
      <c r="G705" s="651" t="s">
        <v>642</v>
      </c>
      <c r="H705" s="651" t="s">
        <v>2193</v>
      </c>
      <c r="I705" s="651" t="s">
        <v>2194</v>
      </c>
      <c r="J705" s="651" t="s">
        <v>2195</v>
      </c>
      <c r="K705" s="651" t="s">
        <v>2196</v>
      </c>
      <c r="L705" s="653">
        <v>517.5</v>
      </c>
      <c r="M705" s="653">
        <v>2</v>
      </c>
      <c r="N705" s="654">
        <v>1035</v>
      </c>
    </row>
    <row r="706" spans="1:14" ht="14.4" customHeight="1" x14ac:dyDescent="0.3">
      <c r="A706" s="649" t="s">
        <v>595</v>
      </c>
      <c r="B706" s="650" t="s">
        <v>596</v>
      </c>
      <c r="C706" s="651" t="s">
        <v>608</v>
      </c>
      <c r="D706" s="652" t="s">
        <v>3381</v>
      </c>
      <c r="E706" s="651" t="s">
        <v>1204</v>
      </c>
      <c r="F706" s="652" t="s">
        <v>3392</v>
      </c>
      <c r="G706" s="651" t="s">
        <v>642</v>
      </c>
      <c r="H706" s="651" t="s">
        <v>1666</v>
      </c>
      <c r="I706" s="651" t="s">
        <v>1667</v>
      </c>
      <c r="J706" s="651" t="s">
        <v>1668</v>
      </c>
      <c r="K706" s="651" t="s">
        <v>1669</v>
      </c>
      <c r="L706" s="653">
        <v>115.30999999999999</v>
      </c>
      <c r="M706" s="653">
        <v>1</v>
      </c>
      <c r="N706" s="654">
        <v>115.30999999999999</v>
      </c>
    </row>
    <row r="707" spans="1:14" ht="14.4" customHeight="1" x14ac:dyDescent="0.3">
      <c r="A707" s="649" t="s">
        <v>595</v>
      </c>
      <c r="B707" s="650" t="s">
        <v>596</v>
      </c>
      <c r="C707" s="651" t="s">
        <v>608</v>
      </c>
      <c r="D707" s="652" t="s">
        <v>3381</v>
      </c>
      <c r="E707" s="651" t="s">
        <v>1204</v>
      </c>
      <c r="F707" s="652" t="s">
        <v>3392</v>
      </c>
      <c r="G707" s="651" t="s">
        <v>642</v>
      </c>
      <c r="H707" s="651" t="s">
        <v>1225</v>
      </c>
      <c r="I707" s="651" t="s">
        <v>1226</v>
      </c>
      <c r="J707" s="651" t="s">
        <v>1227</v>
      </c>
      <c r="K707" s="651" t="s">
        <v>1228</v>
      </c>
      <c r="L707" s="653">
        <v>95.790213681442822</v>
      </c>
      <c r="M707" s="653">
        <v>6</v>
      </c>
      <c r="N707" s="654">
        <v>574.74128208865693</v>
      </c>
    </row>
    <row r="708" spans="1:14" ht="14.4" customHeight="1" x14ac:dyDescent="0.3">
      <c r="A708" s="649" t="s">
        <v>595</v>
      </c>
      <c r="B708" s="650" t="s">
        <v>596</v>
      </c>
      <c r="C708" s="651" t="s">
        <v>608</v>
      </c>
      <c r="D708" s="652" t="s">
        <v>3381</v>
      </c>
      <c r="E708" s="651" t="s">
        <v>1204</v>
      </c>
      <c r="F708" s="652" t="s">
        <v>3392</v>
      </c>
      <c r="G708" s="651" t="s">
        <v>642</v>
      </c>
      <c r="H708" s="651" t="s">
        <v>1229</v>
      </c>
      <c r="I708" s="651" t="s">
        <v>1230</v>
      </c>
      <c r="J708" s="651" t="s">
        <v>1231</v>
      </c>
      <c r="K708" s="651" t="s">
        <v>1232</v>
      </c>
      <c r="L708" s="653">
        <v>108.69660607726099</v>
      </c>
      <c r="M708" s="653">
        <v>6</v>
      </c>
      <c r="N708" s="654">
        <v>652.179636463566</v>
      </c>
    </row>
    <row r="709" spans="1:14" ht="14.4" customHeight="1" x14ac:dyDescent="0.3">
      <c r="A709" s="649" t="s">
        <v>595</v>
      </c>
      <c r="B709" s="650" t="s">
        <v>596</v>
      </c>
      <c r="C709" s="651" t="s">
        <v>608</v>
      </c>
      <c r="D709" s="652" t="s">
        <v>3381</v>
      </c>
      <c r="E709" s="651" t="s">
        <v>1204</v>
      </c>
      <c r="F709" s="652" t="s">
        <v>3392</v>
      </c>
      <c r="G709" s="651" t="s">
        <v>642</v>
      </c>
      <c r="H709" s="651" t="s">
        <v>1670</v>
      </c>
      <c r="I709" s="651" t="s">
        <v>1670</v>
      </c>
      <c r="J709" s="651" t="s">
        <v>1671</v>
      </c>
      <c r="K709" s="651" t="s">
        <v>1672</v>
      </c>
      <c r="L709" s="653">
        <v>814.63059407202968</v>
      </c>
      <c r="M709" s="653">
        <v>18.899999999999999</v>
      </c>
      <c r="N709" s="654">
        <v>15396.51822796136</v>
      </c>
    </row>
    <row r="710" spans="1:14" ht="14.4" customHeight="1" x14ac:dyDescent="0.3">
      <c r="A710" s="649" t="s">
        <v>595</v>
      </c>
      <c r="B710" s="650" t="s">
        <v>596</v>
      </c>
      <c r="C710" s="651" t="s">
        <v>608</v>
      </c>
      <c r="D710" s="652" t="s">
        <v>3381</v>
      </c>
      <c r="E710" s="651" t="s">
        <v>1204</v>
      </c>
      <c r="F710" s="652" t="s">
        <v>3392</v>
      </c>
      <c r="G710" s="651" t="s">
        <v>642</v>
      </c>
      <c r="H710" s="651" t="s">
        <v>2197</v>
      </c>
      <c r="I710" s="651" t="s">
        <v>2198</v>
      </c>
      <c r="J710" s="651" t="s">
        <v>2199</v>
      </c>
      <c r="K710" s="651" t="s">
        <v>2200</v>
      </c>
      <c r="L710" s="653">
        <v>1440.95</v>
      </c>
      <c r="M710" s="653">
        <v>2</v>
      </c>
      <c r="N710" s="654">
        <v>2881.9</v>
      </c>
    </row>
    <row r="711" spans="1:14" ht="14.4" customHeight="1" x14ac:dyDescent="0.3">
      <c r="A711" s="649" t="s">
        <v>595</v>
      </c>
      <c r="B711" s="650" t="s">
        <v>596</v>
      </c>
      <c r="C711" s="651" t="s">
        <v>608</v>
      </c>
      <c r="D711" s="652" t="s">
        <v>3381</v>
      </c>
      <c r="E711" s="651" t="s">
        <v>1204</v>
      </c>
      <c r="F711" s="652" t="s">
        <v>3392</v>
      </c>
      <c r="G711" s="651" t="s">
        <v>642</v>
      </c>
      <c r="H711" s="651" t="s">
        <v>1241</v>
      </c>
      <c r="I711" s="651" t="s">
        <v>1242</v>
      </c>
      <c r="J711" s="651" t="s">
        <v>1243</v>
      </c>
      <c r="K711" s="651" t="s">
        <v>1244</v>
      </c>
      <c r="L711" s="653">
        <v>246.25</v>
      </c>
      <c r="M711" s="653">
        <v>2</v>
      </c>
      <c r="N711" s="654">
        <v>492.5</v>
      </c>
    </row>
    <row r="712" spans="1:14" ht="14.4" customHeight="1" x14ac:dyDescent="0.3">
      <c r="A712" s="649" t="s">
        <v>595</v>
      </c>
      <c r="B712" s="650" t="s">
        <v>596</v>
      </c>
      <c r="C712" s="651" t="s">
        <v>608</v>
      </c>
      <c r="D712" s="652" t="s">
        <v>3381</v>
      </c>
      <c r="E712" s="651" t="s">
        <v>1204</v>
      </c>
      <c r="F712" s="652" t="s">
        <v>3392</v>
      </c>
      <c r="G712" s="651" t="s">
        <v>642</v>
      </c>
      <c r="H712" s="651" t="s">
        <v>1677</v>
      </c>
      <c r="I712" s="651" t="s">
        <v>1678</v>
      </c>
      <c r="J712" s="651" t="s">
        <v>1675</v>
      </c>
      <c r="K712" s="651" t="s">
        <v>1679</v>
      </c>
      <c r="L712" s="653">
        <v>262.62</v>
      </c>
      <c r="M712" s="653">
        <v>4</v>
      </c>
      <c r="N712" s="654">
        <v>1050.48</v>
      </c>
    </row>
    <row r="713" spans="1:14" ht="14.4" customHeight="1" x14ac:dyDescent="0.3">
      <c r="A713" s="649" t="s">
        <v>595</v>
      </c>
      <c r="B713" s="650" t="s">
        <v>596</v>
      </c>
      <c r="C713" s="651" t="s">
        <v>608</v>
      </c>
      <c r="D713" s="652" t="s">
        <v>3381</v>
      </c>
      <c r="E713" s="651" t="s">
        <v>1204</v>
      </c>
      <c r="F713" s="652" t="s">
        <v>3392</v>
      </c>
      <c r="G713" s="651" t="s">
        <v>642</v>
      </c>
      <c r="H713" s="651" t="s">
        <v>2201</v>
      </c>
      <c r="I713" s="651" t="s">
        <v>2202</v>
      </c>
      <c r="J713" s="651" t="s">
        <v>2203</v>
      </c>
      <c r="K713" s="651" t="s">
        <v>2204</v>
      </c>
      <c r="L713" s="653">
        <v>191.32999999999996</v>
      </c>
      <c r="M713" s="653">
        <v>1</v>
      </c>
      <c r="N713" s="654">
        <v>191.32999999999996</v>
      </c>
    </row>
    <row r="714" spans="1:14" ht="14.4" customHeight="1" x14ac:dyDescent="0.3">
      <c r="A714" s="649" t="s">
        <v>595</v>
      </c>
      <c r="B714" s="650" t="s">
        <v>596</v>
      </c>
      <c r="C714" s="651" t="s">
        <v>608</v>
      </c>
      <c r="D714" s="652" t="s">
        <v>3381</v>
      </c>
      <c r="E714" s="651" t="s">
        <v>1204</v>
      </c>
      <c r="F714" s="652" t="s">
        <v>3392</v>
      </c>
      <c r="G714" s="651" t="s">
        <v>642</v>
      </c>
      <c r="H714" s="651" t="s">
        <v>1249</v>
      </c>
      <c r="I714" s="651" t="s">
        <v>1249</v>
      </c>
      <c r="J714" s="651" t="s">
        <v>1250</v>
      </c>
      <c r="K714" s="651" t="s">
        <v>1251</v>
      </c>
      <c r="L714" s="653">
        <v>81.814911731903891</v>
      </c>
      <c r="M714" s="653">
        <v>12</v>
      </c>
      <c r="N714" s="654">
        <v>981.77894078284669</v>
      </c>
    </row>
    <row r="715" spans="1:14" ht="14.4" customHeight="1" x14ac:dyDescent="0.3">
      <c r="A715" s="649" t="s">
        <v>595</v>
      </c>
      <c r="B715" s="650" t="s">
        <v>596</v>
      </c>
      <c r="C715" s="651" t="s">
        <v>608</v>
      </c>
      <c r="D715" s="652" t="s">
        <v>3381</v>
      </c>
      <c r="E715" s="651" t="s">
        <v>1204</v>
      </c>
      <c r="F715" s="652" t="s">
        <v>3392</v>
      </c>
      <c r="G715" s="651" t="s">
        <v>642</v>
      </c>
      <c r="H715" s="651" t="s">
        <v>1256</v>
      </c>
      <c r="I715" s="651" t="s">
        <v>1257</v>
      </c>
      <c r="J715" s="651" t="s">
        <v>1258</v>
      </c>
      <c r="K715" s="651" t="s">
        <v>1259</v>
      </c>
      <c r="L715" s="653">
        <v>63.840043992281281</v>
      </c>
      <c r="M715" s="653">
        <v>14</v>
      </c>
      <c r="N715" s="654">
        <v>893.76061589193796</v>
      </c>
    </row>
    <row r="716" spans="1:14" ht="14.4" customHeight="1" x14ac:dyDescent="0.3">
      <c r="A716" s="649" t="s">
        <v>595</v>
      </c>
      <c r="B716" s="650" t="s">
        <v>596</v>
      </c>
      <c r="C716" s="651" t="s">
        <v>608</v>
      </c>
      <c r="D716" s="652" t="s">
        <v>3381</v>
      </c>
      <c r="E716" s="651" t="s">
        <v>1204</v>
      </c>
      <c r="F716" s="652" t="s">
        <v>3392</v>
      </c>
      <c r="G716" s="651" t="s">
        <v>642</v>
      </c>
      <c r="H716" s="651" t="s">
        <v>1684</v>
      </c>
      <c r="I716" s="651" t="s">
        <v>1685</v>
      </c>
      <c r="J716" s="651" t="s">
        <v>1686</v>
      </c>
      <c r="K716" s="651" t="s">
        <v>1687</v>
      </c>
      <c r="L716" s="653">
        <v>31.13</v>
      </c>
      <c r="M716" s="653">
        <v>1</v>
      </c>
      <c r="N716" s="654">
        <v>31.13</v>
      </c>
    </row>
    <row r="717" spans="1:14" ht="14.4" customHeight="1" x14ac:dyDescent="0.3">
      <c r="A717" s="649" t="s">
        <v>595</v>
      </c>
      <c r="B717" s="650" t="s">
        <v>596</v>
      </c>
      <c r="C717" s="651" t="s">
        <v>608</v>
      </c>
      <c r="D717" s="652" t="s">
        <v>3381</v>
      </c>
      <c r="E717" s="651" t="s">
        <v>1204</v>
      </c>
      <c r="F717" s="652" t="s">
        <v>3392</v>
      </c>
      <c r="G717" s="651" t="s">
        <v>642</v>
      </c>
      <c r="H717" s="651" t="s">
        <v>2205</v>
      </c>
      <c r="I717" s="651" t="s">
        <v>2206</v>
      </c>
      <c r="J717" s="651" t="s">
        <v>2207</v>
      </c>
      <c r="K717" s="651" t="s">
        <v>2208</v>
      </c>
      <c r="L717" s="653">
        <v>77.280112258186421</v>
      </c>
      <c r="M717" s="653">
        <v>1</v>
      </c>
      <c r="N717" s="654">
        <v>77.280112258186421</v>
      </c>
    </row>
    <row r="718" spans="1:14" ht="14.4" customHeight="1" x14ac:dyDescent="0.3">
      <c r="A718" s="649" t="s">
        <v>595</v>
      </c>
      <c r="B718" s="650" t="s">
        <v>596</v>
      </c>
      <c r="C718" s="651" t="s">
        <v>608</v>
      </c>
      <c r="D718" s="652" t="s">
        <v>3381</v>
      </c>
      <c r="E718" s="651" t="s">
        <v>1204</v>
      </c>
      <c r="F718" s="652" t="s">
        <v>3392</v>
      </c>
      <c r="G718" s="651" t="s">
        <v>642</v>
      </c>
      <c r="H718" s="651" t="s">
        <v>1260</v>
      </c>
      <c r="I718" s="651" t="s">
        <v>1261</v>
      </c>
      <c r="J718" s="651" t="s">
        <v>1262</v>
      </c>
      <c r="K718" s="651" t="s">
        <v>1263</v>
      </c>
      <c r="L718" s="653">
        <v>75.637102623141544</v>
      </c>
      <c r="M718" s="653">
        <v>7</v>
      </c>
      <c r="N718" s="654">
        <v>529.45971836199078</v>
      </c>
    </row>
    <row r="719" spans="1:14" ht="14.4" customHeight="1" x14ac:dyDescent="0.3">
      <c r="A719" s="649" t="s">
        <v>595</v>
      </c>
      <c r="B719" s="650" t="s">
        <v>596</v>
      </c>
      <c r="C719" s="651" t="s">
        <v>608</v>
      </c>
      <c r="D719" s="652" t="s">
        <v>3381</v>
      </c>
      <c r="E719" s="651" t="s">
        <v>1204</v>
      </c>
      <c r="F719" s="652" t="s">
        <v>3392</v>
      </c>
      <c r="G719" s="651" t="s">
        <v>642</v>
      </c>
      <c r="H719" s="651" t="s">
        <v>1688</v>
      </c>
      <c r="I719" s="651" t="s">
        <v>1689</v>
      </c>
      <c r="J719" s="651" t="s">
        <v>1690</v>
      </c>
      <c r="K719" s="651" t="s">
        <v>1301</v>
      </c>
      <c r="L719" s="653">
        <v>24.63</v>
      </c>
      <c r="M719" s="653">
        <v>1</v>
      </c>
      <c r="N719" s="654">
        <v>24.63</v>
      </c>
    </row>
    <row r="720" spans="1:14" ht="14.4" customHeight="1" x14ac:dyDescent="0.3">
      <c r="A720" s="649" t="s">
        <v>595</v>
      </c>
      <c r="B720" s="650" t="s">
        <v>596</v>
      </c>
      <c r="C720" s="651" t="s">
        <v>608</v>
      </c>
      <c r="D720" s="652" t="s">
        <v>3381</v>
      </c>
      <c r="E720" s="651" t="s">
        <v>1204</v>
      </c>
      <c r="F720" s="652" t="s">
        <v>3392</v>
      </c>
      <c r="G720" s="651" t="s">
        <v>642</v>
      </c>
      <c r="H720" s="651" t="s">
        <v>1264</v>
      </c>
      <c r="I720" s="651" t="s">
        <v>1265</v>
      </c>
      <c r="J720" s="651" t="s">
        <v>1266</v>
      </c>
      <c r="K720" s="651" t="s">
        <v>1267</v>
      </c>
      <c r="L720" s="653">
        <v>51.369999999999976</v>
      </c>
      <c r="M720" s="653">
        <v>1</v>
      </c>
      <c r="N720" s="654">
        <v>51.369999999999976</v>
      </c>
    </row>
    <row r="721" spans="1:14" ht="14.4" customHeight="1" x14ac:dyDescent="0.3">
      <c r="A721" s="649" t="s">
        <v>595</v>
      </c>
      <c r="B721" s="650" t="s">
        <v>596</v>
      </c>
      <c r="C721" s="651" t="s">
        <v>608</v>
      </c>
      <c r="D721" s="652" t="s">
        <v>3381</v>
      </c>
      <c r="E721" s="651" t="s">
        <v>1204</v>
      </c>
      <c r="F721" s="652" t="s">
        <v>3392</v>
      </c>
      <c r="G721" s="651" t="s">
        <v>642</v>
      </c>
      <c r="H721" s="651" t="s">
        <v>1268</v>
      </c>
      <c r="I721" s="651" t="s">
        <v>1269</v>
      </c>
      <c r="J721" s="651" t="s">
        <v>1270</v>
      </c>
      <c r="K721" s="651" t="s">
        <v>1271</v>
      </c>
      <c r="L721" s="653">
        <v>189.74</v>
      </c>
      <c r="M721" s="653">
        <v>3</v>
      </c>
      <c r="N721" s="654">
        <v>569.22</v>
      </c>
    </row>
    <row r="722" spans="1:14" ht="14.4" customHeight="1" x14ac:dyDescent="0.3">
      <c r="A722" s="649" t="s">
        <v>595</v>
      </c>
      <c r="B722" s="650" t="s">
        <v>596</v>
      </c>
      <c r="C722" s="651" t="s">
        <v>608</v>
      </c>
      <c r="D722" s="652" t="s">
        <v>3381</v>
      </c>
      <c r="E722" s="651" t="s">
        <v>1204</v>
      </c>
      <c r="F722" s="652" t="s">
        <v>3392</v>
      </c>
      <c r="G722" s="651" t="s">
        <v>642</v>
      </c>
      <c r="H722" s="651" t="s">
        <v>1691</v>
      </c>
      <c r="I722" s="651" t="s">
        <v>1691</v>
      </c>
      <c r="J722" s="651" t="s">
        <v>1692</v>
      </c>
      <c r="K722" s="651" t="s">
        <v>1693</v>
      </c>
      <c r="L722" s="653">
        <v>1907.6100000000004</v>
      </c>
      <c r="M722" s="653">
        <v>6.5</v>
      </c>
      <c r="N722" s="654">
        <v>12399.465000000002</v>
      </c>
    </row>
    <row r="723" spans="1:14" ht="14.4" customHeight="1" x14ac:dyDescent="0.3">
      <c r="A723" s="649" t="s">
        <v>595</v>
      </c>
      <c r="B723" s="650" t="s">
        <v>596</v>
      </c>
      <c r="C723" s="651" t="s">
        <v>608</v>
      </c>
      <c r="D723" s="652" t="s">
        <v>3381</v>
      </c>
      <c r="E723" s="651" t="s">
        <v>1204</v>
      </c>
      <c r="F723" s="652" t="s">
        <v>3392</v>
      </c>
      <c r="G723" s="651" t="s">
        <v>642</v>
      </c>
      <c r="H723" s="651" t="s">
        <v>2209</v>
      </c>
      <c r="I723" s="651" t="s">
        <v>2210</v>
      </c>
      <c r="J723" s="651" t="s">
        <v>2211</v>
      </c>
      <c r="K723" s="651" t="s">
        <v>2212</v>
      </c>
      <c r="L723" s="653">
        <v>76.630031372709723</v>
      </c>
      <c r="M723" s="653">
        <v>6</v>
      </c>
      <c r="N723" s="654">
        <v>459.78018823625831</v>
      </c>
    </row>
    <row r="724" spans="1:14" ht="14.4" customHeight="1" x14ac:dyDescent="0.3">
      <c r="A724" s="649" t="s">
        <v>595</v>
      </c>
      <c r="B724" s="650" t="s">
        <v>596</v>
      </c>
      <c r="C724" s="651" t="s">
        <v>608</v>
      </c>
      <c r="D724" s="652" t="s">
        <v>3381</v>
      </c>
      <c r="E724" s="651" t="s">
        <v>1204</v>
      </c>
      <c r="F724" s="652" t="s">
        <v>3392</v>
      </c>
      <c r="G724" s="651" t="s">
        <v>642</v>
      </c>
      <c r="H724" s="651" t="s">
        <v>2213</v>
      </c>
      <c r="I724" s="651" t="s">
        <v>2214</v>
      </c>
      <c r="J724" s="651" t="s">
        <v>2215</v>
      </c>
      <c r="K724" s="651" t="s">
        <v>2216</v>
      </c>
      <c r="L724" s="653">
        <v>140.22999956703626</v>
      </c>
      <c r="M724" s="653">
        <v>4</v>
      </c>
      <c r="N724" s="654">
        <v>560.91999826814504</v>
      </c>
    </row>
    <row r="725" spans="1:14" ht="14.4" customHeight="1" x14ac:dyDescent="0.3">
      <c r="A725" s="649" t="s">
        <v>595</v>
      </c>
      <c r="B725" s="650" t="s">
        <v>596</v>
      </c>
      <c r="C725" s="651" t="s">
        <v>608</v>
      </c>
      <c r="D725" s="652" t="s">
        <v>3381</v>
      </c>
      <c r="E725" s="651" t="s">
        <v>1204</v>
      </c>
      <c r="F725" s="652" t="s">
        <v>3392</v>
      </c>
      <c r="G725" s="651" t="s">
        <v>642</v>
      </c>
      <c r="H725" s="651" t="s">
        <v>1702</v>
      </c>
      <c r="I725" s="651" t="s">
        <v>1702</v>
      </c>
      <c r="J725" s="651" t="s">
        <v>1643</v>
      </c>
      <c r="K725" s="651" t="s">
        <v>1644</v>
      </c>
      <c r="L725" s="653">
        <v>35.260003026004618</v>
      </c>
      <c r="M725" s="653">
        <v>43</v>
      </c>
      <c r="N725" s="654">
        <v>1516.1801301181986</v>
      </c>
    </row>
    <row r="726" spans="1:14" ht="14.4" customHeight="1" x14ac:dyDescent="0.3">
      <c r="A726" s="649" t="s">
        <v>595</v>
      </c>
      <c r="B726" s="650" t="s">
        <v>596</v>
      </c>
      <c r="C726" s="651" t="s">
        <v>608</v>
      </c>
      <c r="D726" s="652" t="s">
        <v>3381</v>
      </c>
      <c r="E726" s="651" t="s">
        <v>1204</v>
      </c>
      <c r="F726" s="652" t="s">
        <v>3392</v>
      </c>
      <c r="G726" s="651" t="s">
        <v>1072</v>
      </c>
      <c r="H726" s="651" t="s">
        <v>1703</v>
      </c>
      <c r="I726" s="651" t="s">
        <v>1704</v>
      </c>
      <c r="J726" s="651" t="s">
        <v>1705</v>
      </c>
      <c r="K726" s="651" t="s">
        <v>1706</v>
      </c>
      <c r="L726" s="653">
        <v>45.849997548812958</v>
      </c>
      <c r="M726" s="653">
        <v>15</v>
      </c>
      <c r="N726" s="654">
        <v>687.74996323219432</v>
      </c>
    </row>
    <row r="727" spans="1:14" ht="14.4" customHeight="1" x14ac:dyDescent="0.3">
      <c r="A727" s="649" t="s">
        <v>595</v>
      </c>
      <c r="B727" s="650" t="s">
        <v>596</v>
      </c>
      <c r="C727" s="651" t="s">
        <v>608</v>
      </c>
      <c r="D727" s="652" t="s">
        <v>3381</v>
      </c>
      <c r="E727" s="651" t="s">
        <v>1204</v>
      </c>
      <c r="F727" s="652" t="s">
        <v>3392</v>
      </c>
      <c r="G727" s="651" t="s">
        <v>1072</v>
      </c>
      <c r="H727" s="651" t="s">
        <v>1707</v>
      </c>
      <c r="I727" s="651" t="s">
        <v>1708</v>
      </c>
      <c r="J727" s="651" t="s">
        <v>1709</v>
      </c>
      <c r="K727" s="651" t="s">
        <v>1710</v>
      </c>
      <c r="L727" s="653">
        <v>138.20362364033531</v>
      </c>
      <c r="M727" s="653">
        <v>19</v>
      </c>
      <c r="N727" s="654">
        <v>2625.8688491663706</v>
      </c>
    </row>
    <row r="728" spans="1:14" ht="14.4" customHeight="1" x14ac:dyDescent="0.3">
      <c r="A728" s="649" t="s">
        <v>595</v>
      </c>
      <c r="B728" s="650" t="s">
        <v>596</v>
      </c>
      <c r="C728" s="651" t="s">
        <v>608</v>
      </c>
      <c r="D728" s="652" t="s">
        <v>3381</v>
      </c>
      <c r="E728" s="651" t="s">
        <v>1204</v>
      </c>
      <c r="F728" s="652" t="s">
        <v>3392</v>
      </c>
      <c r="G728" s="651" t="s">
        <v>1072</v>
      </c>
      <c r="H728" s="651" t="s">
        <v>2217</v>
      </c>
      <c r="I728" s="651" t="s">
        <v>2218</v>
      </c>
      <c r="J728" s="651" t="s">
        <v>2219</v>
      </c>
      <c r="K728" s="651" t="s">
        <v>1710</v>
      </c>
      <c r="L728" s="653">
        <v>57.37</v>
      </c>
      <c r="M728" s="653">
        <v>3</v>
      </c>
      <c r="N728" s="654">
        <v>172.10999999999999</v>
      </c>
    </row>
    <row r="729" spans="1:14" ht="14.4" customHeight="1" x14ac:dyDescent="0.3">
      <c r="A729" s="649" t="s">
        <v>595</v>
      </c>
      <c r="B729" s="650" t="s">
        <v>596</v>
      </c>
      <c r="C729" s="651" t="s">
        <v>608</v>
      </c>
      <c r="D729" s="652" t="s">
        <v>3381</v>
      </c>
      <c r="E729" s="651" t="s">
        <v>1204</v>
      </c>
      <c r="F729" s="652" t="s">
        <v>3392</v>
      </c>
      <c r="G729" s="651" t="s">
        <v>1072</v>
      </c>
      <c r="H729" s="651" t="s">
        <v>1711</v>
      </c>
      <c r="I729" s="651" t="s">
        <v>1712</v>
      </c>
      <c r="J729" s="651" t="s">
        <v>1713</v>
      </c>
      <c r="K729" s="651" t="s">
        <v>1714</v>
      </c>
      <c r="L729" s="653">
        <v>153.300127714148</v>
      </c>
      <c r="M729" s="653">
        <v>2</v>
      </c>
      <c r="N729" s="654">
        <v>306.60025542829601</v>
      </c>
    </row>
    <row r="730" spans="1:14" ht="14.4" customHeight="1" x14ac:dyDescent="0.3">
      <c r="A730" s="649" t="s">
        <v>595</v>
      </c>
      <c r="B730" s="650" t="s">
        <v>596</v>
      </c>
      <c r="C730" s="651" t="s">
        <v>608</v>
      </c>
      <c r="D730" s="652" t="s">
        <v>3381</v>
      </c>
      <c r="E730" s="651" t="s">
        <v>1204</v>
      </c>
      <c r="F730" s="652" t="s">
        <v>3392</v>
      </c>
      <c r="G730" s="651" t="s">
        <v>1072</v>
      </c>
      <c r="H730" s="651" t="s">
        <v>1715</v>
      </c>
      <c r="I730" s="651" t="s">
        <v>1716</v>
      </c>
      <c r="J730" s="651" t="s">
        <v>1717</v>
      </c>
      <c r="K730" s="651" t="s">
        <v>1658</v>
      </c>
      <c r="L730" s="653">
        <v>207.00000000000006</v>
      </c>
      <c r="M730" s="653">
        <v>0.7</v>
      </c>
      <c r="N730" s="654">
        <v>144.90000000000003</v>
      </c>
    </row>
    <row r="731" spans="1:14" ht="14.4" customHeight="1" x14ac:dyDescent="0.3">
      <c r="A731" s="649" t="s">
        <v>595</v>
      </c>
      <c r="B731" s="650" t="s">
        <v>596</v>
      </c>
      <c r="C731" s="651" t="s">
        <v>608</v>
      </c>
      <c r="D731" s="652" t="s">
        <v>3381</v>
      </c>
      <c r="E731" s="651" t="s">
        <v>1204</v>
      </c>
      <c r="F731" s="652" t="s">
        <v>3392</v>
      </c>
      <c r="G731" s="651" t="s">
        <v>1072</v>
      </c>
      <c r="H731" s="651" t="s">
        <v>1287</v>
      </c>
      <c r="I731" s="651" t="s">
        <v>1288</v>
      </c>
      <c r="J731" s="651" t="s">
        <v>1289</v>
      </c>
      <c r="K731" s="651" t="s">
        <v>1290</v>
      </c>
      <c r="L731" s="653">
        <v>75.220008506694072</v>
      </c>
      <c r="M731" s="653">
        <v>130</v>
      </c>
      <c r="N731" s="654">
        <v>9778.6011058702297</v>
      </c>
    </row>
    <row r="732" spans="1:14" ht="14.4" customHeight="1" x14ac:dyDescent="0.3">
      <c r="A732" s="649" t="s">
        <v>595</v>
      </c>
      <c r="B732" s="650" t="s">
        <v>596</v>
      </c>
      <c r="C732" s="651" t="s">
        <v>608</v>
      </c>
      <c r="D732" s="652" t="s">
        <v>3381</v>
      </c>
      <c r="E732" s="651" t="s">
        <v>1204</v>
      </c>
      <c r="F732" s="652" t="s">
        <v>3392</v>
      </c>
      <c r="G732" s="651" t="s">
        <v>1072</v>
      </c>
      <c r="H732" s="651" t="s">
        <v>2220</v>
      </c>
      <c r="I732" s="651" t="s">
        <v>2221</v>
      </c>
      <c r="J732" s="651" t="s">
        <v>2222</v>
      </c>
      <c r="K732" s="651" t="s">
        <v>2223</v>
      </c>
      <c r="L732" s="653">
        <v>104.42</v>
      </c>
      <c r="M732" s="653">
        <v>1</v>
      </c>
      <c r="N732" s="654">
        <v>104.42</v>
      </c>
    </row>
    <row r="733" spans="1:14" ht="14.4" customHeight="1" x14ac:dyDescent="0.3">
      <c r="A733" s="649" t="s">
        <v>595</v>
      </c>
      <c r="B733" s="650" t="s">
        <v>596</v>
      </c>
      <c r="C733" s="651" t="s">
        <v>608</v>
      </c>
      <c r="D733" s="652" t="s">
        <v>3381</v>
      </c>
      <c r="E733" s="651" t="s">
        <v>1204</v>
      </c>
      <c r="F733" s="652" t="s">
        <v>3392</v>
      </c>
      <c r="G733" s="651" t="s">
        <v>1072</v>
      </c>
      <c r="H733" s="651" t="s">
        <v>1718</v>
      </c>
      <c r="I733" s="651" t="s">
        <v>1719</v>
      </c>
      <c r="J733" s="651" t="s">
        <v>1720</v>
      </c>
      <c r="K733" s="651" t="s">
        <v>1640</v>
      </c>
      <c r="L733" s="653">
        <v>83.668413121359308</v>
      </c>
      <c r="M733" s="653">
        <v>13</v>
      </c>
      <c r="N733" s="654">
        <v>1087.6893705776711</v>
      </c>
    </row>
    <row r="734" spans="1:14" ht="14.4" customHeight="1" x14ac:dyDescent="0.3">
      <c r="A734" s="649" t="s">
        <v>595</v>
      </c>
      <c r="B734" s="650" t="s">
        <v>596</v>
      </c>
      <c r="C734" s="651" t="s">
        <v>608</v>
      </c>
      <c r="D734" s="652" t="s">
        <v>3381</v>
      </c>
      <c r="E734" s="651" t="s">
        <v>1204</v>
      </c>
      <c r="F734" s="652" t="s">
        <v>3392</v>
      </c>
      <c r="G734" s="651" t="s">
        <v>1072</v>
      </c>
      <c r="H734" s="651" t="s">
        <v>2224</v>
      </c>
      <c r="I734" s="651" t="s">
        <v>2225</v>
      </c>
      <c r="J734" s="651" t="s">
        <v>2226</v>
      </c>
      <c r="K734" s="651" t="s">
        <v>2227</v>
      </c>
      <c r="L734" s="653">
        <v>59.974923871238694</v>
      </c>
      <c r="M734" s="653">
        <v>2</v>
      </c>
      <c r="N734" s="654">
        <v>119.94984774247739</v>
      </c>
    </row>
    <row r="735" spans="1:14" ht="14.4" customHeight="1" x14ac:dyDescent="0.3">
      <c r="A735" s="649" t="s">
        <v>595</v>
      </c>
      <c r="B735" s="650" t="s">
        <v>596</v>
      </c>
      <c r="C735" s="651" t="s">
        <v>608</v>
      </c>
      <c r="D735" s="652" t="s">
        <v>3381</v>
      </c>
      <c r="E735" s="651" t="s">
        <v>1204</v>
      </c>
      <c r="F735" s="652" t="s">
        <v>3392</v>
      </c>
      <c r="G735" s="651" t="s">
        <v>1072</v>
      </c>
      <c r="H735" s="651" t="s">
        <v>2228</v>
      </c>
      <c r="I735" s="651" t="s">
        <v>2229</v>
      </c>
      <c r="J735" s="651" t="s">
        <v>2230</v>
      </c>
      <c r="K735" s="651" t="s">
        <v>2231</v>
      </c>
      <c r="L735" s="653">
        <v>112.03009762350526</v>
      </c>
      <c r="M735" s="653">
        <v>9</v>
      </c>
      <c r="N735" s="654">
        <v>1008.2708786115473</v>
      </c>
    </row>
    <row r="736" spans="1:14" ht="14.4" customHeight="1" x14ac:dyDescent="0.3">
      <c r="A736" s="649" t="s">
        <v>595</v>
      </c>
      <c r="B736" s="650" t="s">
        <v>596</v>
      </c>
      <c r="C736" s="651" t="s">
        <v>608</v>
      </c>
      <c r="D736" s="652" t="s">
        <v>3381</v>
      </c>
      <c r="E736" s="651" t="s">
        <v>1204</v>
      </c>
      <c r="F736" s="652" t="s">
        <v>3392</v>
      </c>
      <c r="G736" s="651" t="s">
        <v>1072</v>
      </c>
      <c r="H736" s="651" t="s">
        <v>2232</v>
      </c>
      <c r="I736" s="651" t="s">
        <v>2233</v>
      </c>
      <c r="J736" s="651" t="s">
        <v>2234</v>
      </c>
      <c r="K736" s="651" t="s">
        <v>2235</v>
      </c>
      <c r="L736" s="653">
        <v>73.999995784840607</v>
      </c>
      <c r="M736" s="653">
        <v>218</v>
      </c>
      <c r="N736" s="654">
        <v>16131.999081095251</v>
      </c>
    </row>
    <row r="737" spans="1:14" ht="14.4" customHeight="1" x14ac:dyDescent="0.3">
      <c r="A737" s="649" t="s">
        <v>595</v>
      </c>
      <c r="B737" s="650" t="s">
        <v>596</v>
      </c>
      <c r="C737" s="651" t="s">
        <v>608</v>
      </c>
      <c r="D737" s="652" t="s">
        <v>3381</v>
      </c>
      <c r="E737" s="651" t="s">
        <v>1204</v>
      </c>
      <c r="F737" s="652" t="s">
        <v>3392</v>
      </c>
      <c r="G737" s="651" t="s">
        <v>1072</v>
      </c>
      <c r="H737" s="651" t="s">
        <v>1291</v>
      </c>
      <c r="I737" s="651" t="s">
        <v>1292</v>
      </c>
      <c r="J737" s="651" t="s">
        <v>1289</v>
      </c>
      <c r="K737" s="651" t="s">
        <v>1293</v>
      </c>
      <c r="L737" s="653">
        <v>46.199761865371393</v>
      </c>
      <c r="M737" s="653">
        <v>130</v>
      </c>
      <c r="N737" s="654">
        <v>6005.9690424982809</v>
      </c>
    </row>
    <row r="738" spans="1:14" ht="14.4" customHeight="1" x14ac:dyDescent="0.3">
      <c r="A738" s="649" t="s">
        <v>595</v>
      </c>
      <c r="B738" s="650" t="s">
        <v>596</v>
      </c>
      <c r="C738" s="651" t="s">
        <v>608</v>
      </c>
      <c r="D738" s="652" t="s">
        <v>3381</v>
      </c>
      <c r="E738" s="651" t="s">
        <v>1204</v>
      </c>
      <c r="F738" s="652" t="s">
        <v>3392</v>
      </c>
      <c r="G738" s="651" t="s">
        <v>1072</v>
      </c>
      <c r="H738" s="651" t="s">
        <v>2236</v>
      </c>
      <c r="I738" s="651" t="s">
        <v>2237</v>
      </c>
      <c r="J738" s="651" t="s">
        <v>2238</v>
      </c>
      <c r="K738" s="651" t="s">
        <v>1640</v>
      </c>
      <c r="L738" s="653">
        <v>120.67916666666666</v>
      </c>
      <c r="M738" s="653">
        <v>12</v>
      </c>
      <c r="N738" s="654">
        <v>1448.1499999999999</v>
      </c>
    </row>
    <row r="739" spans="1:14" ht="14.4" customHeight="1" x14ac:dyDescent="0.3">
      <c r="A739" s="649" t="s">
        <v>595</v>
      </c>
      <c r="B739" s="650" t="s">
        <v>596</v>
      </c>
      <c r="C739" s="651" t="s">
        <v>608</v>
      </c>
      <c r="D739" s="652" t="s">
        <v>3381</v>
      </c>
      <c r="E739" s="651" t="s">
        <v>1204</v>
      </c>
      <c r="F739" s="652" t="s">
        <v>3392</v>
      </c>
      <c r="G739" s="651" t="s">
        <v>1072</v>
      </c>
      <c r="H739" s="651" t="s">
        <v>1294</v>
      </c>
      <c r="I739" s="651" t="s">
        <v>1295</v>
      </c>
      <c r="J739" s="651" t="s">
        <v>1296</v>
      </c>
      <c r="K739" s="651" t="s">
        <v>1297</v>
      </c>
      <c r="L739" s="653">
        <v>106.87014301458161</v>
      </c>
      <c r="M739" s="653">
        <v>4</v>
      </c>
      <c r="N739" s="654">
        <v>427.48057205832646</v>
      </c>
    </row>
    <row r="740" spans="1:14" ht="14.4" customHeight="1" x14ac:dyDescent="0.3">
      <c r="A740" s="649" t="s">
        <v>595</v>
      </c>
      <c r="B740" s="650" t="s">
        <v>596</v>
      </c>
      <c r="C740" s="651" t="s">
        <v>608</v>
      </c>
      <c r="D740" s="652" t="s">
        <v>3381</v>
      </c>
      <c r="E740" s="651" t="s">
        <v>1204</v>
      </c>
      <c r="F740" s="652" t="s">
        <v>3392</v>
      </c>
      <c r="G740" s="651" t="s">
        <v>1072</v>
      </c>
      <c r="H740" s="651" t="s">
        <v>2239</v>
      </c>
      <c r="I740" s="651" t="s">
        <v>2240</v>
      </c>
      <c r="J740" s="651" t="s">
        <v>1300</v>
      </c>
      <c r="K740" s="651" t="s">
        <v>1307</v>
      </c>
      <c r="L740" s="653">
        <v>403.4860282908366</v>
      </c>
      <c r="M740" s="653">
        <v>3</v>
      </c>
      <c r="N740" s="654">
        <v>1210.4580848725097</v>
      </c>
    </row>
    <row r="741" spans="1:14" ht="14.4" customHeight="1" x14ac:dyDescent="0.3">
      <c r="A741" s="649" t="s">
        <v>595</v>
      </c>
      <c r="B741" s="650" t="s">
        <v>596</v>
      </c>
      <c r="C741" s="651" t="s">
        <v>608</v>
      </c>
      <c r="D741" s="652" t="s">
        <v>3381</v>
      </c>
      <c r="E741" s="651" t="s">
        <v>1204</v>
      </c>
      <c r="F741" s="652" t="s">
        <v>3392</v>
      </c>
      <c r="G741" s="651" t="s">
        <v>1072</v>
      </c>
      <c r="H741" s="651" t="s">
        <v>1721</v>
      </c>
      <c r="I741" s="651" t="s">
        <v>1722</v>
      </c>
      <c r="J741" s="651" t="s">
        <v>1296</v>
      </c>
      <c r="K741" s="651" t="s">
        <v>1723</v>
      </c>
      <c r="L741" s="653">
        <v>77.900000000000006</v>
      </c>
      <c r="M741" s="653">
        <v>2</v>
      </c>
      <c r="N741" s="654">
        <v>155.80000000000001</v>
      </c>
    </row>
    <row r="742" spans="1:14" ht="14.4" customHeight="1" x14ac:dyDescent="0.3">
      <c r="A742" s="649" t="s">
        <v>595</v>
      </c>
      <c r="B742" s="650" t="s">
        <v>596</v>
      </c>
      <c r="C742" s="651" t="s">
        <v>608</v>
      </c>
      <c r="D742" s="652" t="s">
        <v>3381</v>
      </c>
      <c r="E742" s="651" t="s">
        <v>1308</v>
      </c>
      <c r="F742" s="652" t="s">
        <v>3393</v>
      </c>
      <c r="G742" s="651" t="s">
        <v>642</v>
      </c>
      <c r="H742" s="651" t="s">
        <v>2241</v>
      </c>
      <c r="I742" s="651" t="s">
        <v>2242</v>
      </c>
      <c r="J742" s="651" t="s">
        <v>2243</v>
      </c>
      <c r="K742" s="651" t="s">
        <v>2244</v>
      </c>
      <c r="L742" s="653">
        <v>91.929819943790875</v>
      </c>
      <c r="M742" s="653">
        <v>4</v>
      </c>
      <c r="N742" s="654">
        <v>367.7192797751635</v>
      </c>
    </row>
    <row r="743" spans="1:14" ht="14.4" customHeight="1" x14ac:dyDescent="0.3">
      <c r="A743" s="649" t="s">
        <v>595</v>
      </c>
      <c r="B743" s="650" t="s">
        <v>596</v>
      </c>
      <c r="C743" s="651" t="s">
        <v>608</v>
      </c>
      <c r="D743" s="652" t="s">
        <v>3381</v>
      </c>
      <c r="E743" s="651" t="s">
        <v>1308</v>
      </c>
      <c r="F743" s="652" t="s">
        <v>3393</v>
      </c>
      <c r="G743" s="651" t="s">
        <v>642</v>
      </c>
      <c r="H743" s="651" t="s">
        <v>1309</v>
      </c>
      <c r="I743" s="651" t="s">
        <v>1310</v>
      </c>
      <c r="J743" s="651" t="s">
        <v>1311</v>
      </c>
      <c r="K743" s="651" t="s">
        <v>1312</v>
      </c>
      <c r="L743" s="653">
        <v>91.796581037803762</v>
      </c>
      <c r="M743" s="653">
        <v>3</v>
      </c>
      <c r="N743" s="654">
        <v>275.38974311341127</v>
      </c>
    </row>
    <row r="744" spans="1:14" ht="14.4" customHeight="1" x14ac:dyDescent="0.3">
      <c r="A744" s="649" t="s">
        <v>595</v>
      </c>
      <c r="B744" s="650" t="s">
        <v>596</v>
      </c>
      <c r="C744" s="651" t="s">
        <v>608</v>
      </c>
      <c r="D744" s="652" t="s">
        <v>3381</v>
      </c>
      <c r="E744" s="651" t="s">
        <v>1308</v>
      </c>
      <c r="F744" s="652" t="s">
        <v>3393</v>
      </c>
      <c r="G744" s="651" t="s">
        <v>642</v>
      </c>
      <c r="H744" s="651" t="s">
        <v>2245</v>
      </c>
      <c r="I744" s="651" t="s">
        <v>2246</v>
      </c>
      <c r="J744" s="651" t="s">
        <v>2247</v>
      </c>
      <c r="K744" s="651" t="s">
        <v>2248</v>
      </c>
      <c r="L744" s="653">
        <v>278.76000000000005</v>
      </c>
      <c r="M744" s="653">
        <v>1</v>
      </c>
      <c r="N744" s="654">
        <v>278.76000000000005</v>
      </c>
    </row>
    <row r="745" spans="1:14" ht="14.4" customHeight="1" x14ac:dyDescent="0.3">
      <c r="A745" s="649" t="s">
        <v>595</v>
      </c>
      <c r="B745" s="650" t="s">
        <v>596</v>
      </c>
      <c r="C745" s="651" t="s">
        <v>608</v>
      </c>
      <c r="D745" s="652" t="s">
        <v>3381</v>
      </c>
      <c r="E745" s="651" t="s">
        <v>1308</v>
      </c>
      <c r="F745" s="652" t="s">
        <v>3393</v>
      </c>
      <c r="G745" s="651" t="s">
        <v>1072</v>
      </c>
      <c r="H745" s="651" t="s">
        <v>2249</v>
      </c>
      <c r="I745" s="651" t="s">
        <v>2250</v>
      </c>
      <c r="J745" s="651" t="s">
        <v>2251</v>
      </c>
      <c r="K745" s="651"/>
      <c r="L745" s="653">
        <v>91.71</v>
      </c>
      <c r="M745" s="653">
        <v>16</v>
      </c>
      <c r="N745" s="654">
        <v>1467.36</v>
      </c>
    </row>
    <row r="746" spans="1:14" ht="14.4" customHeight="1" x14ac:dyDescent="0.3">
      <c r="A746" s="649" t="s">
        <v>595</v>
      </c>
      <c r="B746" s="650" t="s">
        <v>596</v>
      </c>
      <c r="C746" s="651" t="s">
        <v>608</v>
      </c>
      <c r="D746" s="652" t="s">
        <v>3381</v>
      </c>
      <c r="E746" s="651" t="s">
        <v>1308</v>
      </c>
      <c r="F746" s="652" t="s">
        <v>3393</v>
      </c>
      <c r="G746" s="651" t="s">
        <v>1072</v>
      </c>
      <c r="H746" s="651" t="s">
        <v>1313</v>
      </c>
      <c r="I746" s="651" t="s">
        <v>1314</v>
      </c>
      <c r="J746" s="651" t="s">
        <v>1315</v>
      </c>
      <c r="K746" s="651" t="s">
        <v>1316</v>
      </c>
      <c r="L746" s="653">
        <v>1834.0185191034511</v>
      </c>
      <c r="M746" s="653">
        <v>4</v>
      </c>
      <c r="N746" s="654">
        <v>7336.0740764138045</v>
      </c>
    </row>
    <row r="747" spans="1:14" ht="14.4" customHeight="1" x14ac:dyDescent="0.3">
      <c r="A747" s="649" t="s">
        <v>595</v>
      </c>
      <c r="B747" s="650" t="s">
        <v>596</v>
      </c>
      <c r="C747" s="651" t="s">
        <v>608</v>
      </c>
      <c r="D747" s="652" t="s">
        <v>3381</v>
      </c>
      <c r="E747" s="651" t="s">
        <v>1317</v>
      </c>
      <c r="F747" s="652" t="s">
        <v>3394</v>
      </c>
      <c r="G747" s="651"/>
      <c r="H747" s="651"/>
      <c r="I747" s="651" t="s">
        <v>1318</v>
      </c>
      <c r="J747" s="651" t="s">
        <v>1319</v>
      </c>
      <c r="K747" s="651"/>
      <c r="L747" s="653">
        <v>6210</v>
      </c>
      <c r="M747" s="653">
        <v>7</v>
      </c>
      <c r="N747" s="654">
        <v>43470</v>
      </c>
    </row>
    <row r="748" spans="1:14" ht="14.4" customHeight="1" x14ac:dyDescent="0.3">
      <c r="A748" s="649" t="s">
        <v>595</v>
      </c>
      <c r="B748" s="650" t="s">
        <v>596</v>
      </c>
      <c r="C748" s="651" t="s">
        <v>608</v>
      </c>
      <c r="D748" s="652" t="s">
        <v>3381</v>
      </c>
      <c r="E748" s="651" t="s">
        <v>1317</v>
      </c>
      <c r="F748" s="652" t="s">
        <v>3394</v>
      </c>
      <c r="G748" s="651"/>
      <c r="H748" s="651"/>
      <c r="I748" s="651" t="s">
        <v>2252</v>
      </c>
      <c r="J748" s="651" t="s">
        <v>2253</v>
      </c>
      <c r="K748" s="651"/>
      <c r="L748" s="653">
        <v>10465</v>
      </c>
      <c r="M748" s="653">
        <v>5</v>
      </c>
      <c r="N748" s="654">
        <v>52325</v>
      </c>
    </row>
    <row r="749" spans="1:14" ht="14.4" customHeight="1" x14ac:dyDescent="0.3">
      <c r="A749" s="649" t="s">
        <v>595</v>
      </c>
      <c r="B749" s="650" t="s">
        <v>596</v>
      </c>
      <c r="C749" s="651" t="s">
        <v>608</v>
      </c>
      <c r="D749" s="652" t="s">
        <v>3381</v>
      </c>
      <c r="E749" s="651" t="s">
        <v>1317</v>
      </c>
      <c r="F749" s="652" t="s">
        <v>3394</v>
      </c>
      <c r="G749" s="651"/>
      <c r="H749" s="651"/>
      <c r="I749" s="651" t="s">
        <v>2254</v>
      </c>
      <c r="J749" s="651" t="s">
        <v>2255</v>
      </c>
      <c r="K749" s="651"/>
      <c r="L749" s="653">
        <v>12420</v>
      </c>
      <c r="M749" s="653">
        <v>7</v>
      </c>
      <c r="N749" s="654">
        <v>86940</v>
      </c>
    </row>
    <row r="750" spans="1:14" ht="14.4" customHeight="1" x14ac:dyDescent="0.3">
      <c r="A750" s="649" t="s">
        <v>595</v>
      </c>
      <c r="B750" s="650" t="s">
        <v>596</v>
      </c>
      <c r="C750" s="651" t="s">
        <v>608</v>
      </c>
      <c r="D750" s="652" t="s">
        <v>3381</v>
      </c>
      <c r="E750" s="651" t="s">
        <v>1317</v>
      </c>
      <c r="F750" s="652" t="s">
        <v>3394</v>
      </c>
      <c r="G750" s="651"/>
      <c r="H750" s="651"/>
      <c r="I750" s="651" t="s">
        <v>2256</v>
      </c>
      <c r="J750" s="651" t="s">
        <v>2257</v>
      </c>
      <c r="K750" s="651"/>
      <c r="L750" s="653">
        <v>15640</v>
      </c>
      <c r="M750" s="653">
        <v>8</v>
      </c>
      <c r="N750" s="654">
        <v>125120</v>
      </c>
    </row>
    <row r="751" spans="1:14" ht="14.4" customHeight="1" x14ac:dyDescent="0.3">
      <c r="A751" s="649" t="s">
        <v>595</v>
      </c>
      <c r="B751" s="650" t="s">
        <v>596</v>
      </c>
      <c r="C751" s="651" t="s">
        <v>608</v>
      </c>
      <c r="D751" s="652" t="s">
        <v>3381</v>
      </c>
      <c r="E751" s="651" t="s">
        <v>1317</v>
      </c>
      <c r="F751" s="652" t="s">
        <v>3394</v>
      </c>
      <c r="G751" s="651"/>
      <c r="H751" s="651"/>
      <c r="I751" s="651" t="s">
        <v>2258</v>
      </c>
      <c r="J751" s="651" t="s">
        <v>2259</v>
      </c>
      <c r="K751" s="651"/>
      <c r="L751" s="653">
        <v>5201.833333333333</v>
      </c>
      <c r="M751" s="653">
        <v>12</v>
      </c>
      <c r="N751" s="654">
        <v>62422</v>
      </c>
    </row>
    <row r="752" spans="1:14" ht="14.4" customHeight="1" x14ac:dyDescent="0.3">
      <c r="A752" s="649" t="s">
        <v>595</v>
      </c>
      <c r="B752" s="650" t="s">
        <v>596</v>
      </c>
      <c r="C752" s="651" t="s">
        <v>608</v>
      </c>
      <c r="D752" s="652" t="s">
        <v>3381</v>
      </c>
      <c r="E752" s="651" t="s">
        <v>1317</v>
      </c>
      <c r="F752" s="652" t="s">
        <v>3394</v>
      </c>
      <c r="G752" s="651"/>
      <c r="H752" s="651"/>
      <c r="I752" s="651" t="s">
        <v>2260</v>
      </c>
      <c r="J752" s="651" t="s">
        <v>2261</v>
      </c>
      <c r="K752" s="651"/>
      <c r="L752" s="653">
        <v>6480.2699999999995</v>
      </c>
      <c r="M752" s="653">
        <v>5</v>
      </c>
      <c r="N752" s="654">
        <v>32401.35</v>
      </c>
    </row>
    <row r="753" spans="1:14" ht="14.4" customHeight="1" x14ac:dyDescent="0.3">
      <c r="A753" s="649" t="s">
        <v>595</v>
      </c>
      <c r="B753" s="650" t="s">
        <v>596</v>
      </c>
      <c r="C753" s="651" t="s">
        <v>611</v>
      </c>
      <c r="D753" s="652" t="s">
        <v>3382</v>
      </c>
      <c r="E753" s="651" t="s">
        <v>638</v>
      </c>
      <c r="F753" s="652" t="s">
        <v>3390</v>
      </c>
      <c r="G753" s="651" t="s">
        <v>642</v>
      </c>
      <c r="H753" s="651" t="s">
        <v>836</v>
      </c>
      <c r="I753" s="651" t="s">
        <v>837</v>
      </c>
      <c r="J753" s="651" t="s">
        <v>838</v>
      </c>
      <c r="K753" s="651" t="s">
        <v>839</v>
      </c>
      <c r="L753" s="653">
        <v>107.41</v>
      </c>
      <c r="M753" s="653">
        <v>1</v>
      </c>
      <c r="N753" s="654">
        <v>107.41</v>
      </c>
    </row>
    <row r="754" spans="1:14" ht="14.4" customHeight="1" x14ac:dyDescent="0.3">
      <c r="A754" s="649" t="s">
        <v>595</v>
      </c>
      <c r="B754" s="650" t="s">
        <v>596</v>
      </c>
      <c r="C754" s="651" t="s">
        <v>611</v>
      </c>
      <c r="D754" s="652" t="s">
        <v>3382</v>
      </c>
      <c r="E754" s="651" t="s">
        <v>638</v>
      </c>
      <c r="F754" s="652" t="s">
        <v>3390</v>
      </c>
      <c r="G754" s="651" t="s">
        <v>642</v>
      </c>
      <c r="H754" s="651" t="s">
        <v>1548</v>
      </c>
      <c r="I754" s="651" t="s">
        <v>237</v>
      </c>
      <c r="J754" s="651" t="s">
        <v>1549</v>
      </c>
      <c r="K754" s="651"/>
      <c r="L754" s="653">
        <v>143.21</v>
      </c>
      <c r="M754" s="653">
        <v>1</v>
      </c>
      <c r="N754" s="654">
        <v>143.21</v>
      </c>
    </row>
    <row r="755" spans="1:14" ht="14.4" customHeight="1" x14ac:dyDescent="0.3">
      <c r="A755" s="649" t="s">
        <v>595</v>
      </c>
      <c r="B755" s="650" t="s">
        <v>596</v>
      </c>
      <c r="C755" s="651" t="s">
        <v>611</v>
      </c>
      <c r="D755" s="652" t="s">
        <v>3382</v>
      </c>
      <c r="E755" s="651" t="s">
        <v>638</v>
      </c>
      <c r="F755" s="652" t="s">
        <v>3390</v>
      </c>
      <c r="G755" s="651" t="s">
        <v>642</v>
      </c>
      <c r="H755" s="651" t="s">
        <v>1560</v>
      </c>
      <c r="I755" s="651" t="s">
        <v>1561</v>
      </c>
      <c r="J755" s="651" t="s">
        <v>1562</v>
      </c>
      <c r="K755" s="651" t="s">
        <v>1563</v>
      </c>
      <c r="L755" s="653">
        <v>72.759756325094983</v>
      </c>
      <c r="M755" s="653">
        <v>2</v>
      </c>
      <c r="N755" s="654">
        <v>145.51951265018997</v>
      </c>
    </row>
    <row r="756" spans="1:14" ht="14.4" customHeight="1" x14ac:dyDescent="0.3">
      <c r="A756" s="649" t="s">
        <v>595</v>
      </c>
      <c r="B756" s="650" t="s">
        <v>596</v>
      </c>
      <c r="C756" s="651" t="s">
        <v>611</v>
      </c>
      <c r="D756" s="652" t="s">
        <v>3382</v>
      </c>
      <c r="E756" s="651" t="s">
        <v>1204</v>
      </c>
      <c r="F756" s="652" t="s">
        <v>3392</v>
      </c>
      <c r="G756" s="651" t="s">
        <v>642</v>
      </c>
      <c r="H756" s="651" t="s">
        <v>1208</v>
      </c>
      <c r="I756" s="651" t="s">
        <v>629</v>
      </c>
      <c r="J756" s="651" t="s">
        <v>1209</v>
      </c>
      <c r="K756" s="651" t="s">
        <v>1210</v>
      </c>
      <c r="L756" s="653">
        <v>39.350000000000009</v>
      </c>
      <c r="M756" s="653">
        <v>3</v>
      </c>
      <c r="N756" s="654">
        <v>118.05000000000003</v>
      </c>
    </row>
    <row r="757" spans="1:14" ht="14.4" customHeight="1" x14ac:dyDescent="0.3">
      <c r="A757" s="649" t="s">
        <v>595</v>
      </c>
      <c r="B757" s="650" t="s">
        <v>596</v>
      </c>
      <c r="C757" s="651" t="s">
        <v>611</v>
      </c>
      <c r="D757" s="652" t="s">
        <v>3382</v>
      </c>
      <c r="E757" s="651" t="s">
        <v>1204</v>
      </c>
      <c r="F757" s="652" t="s">
        <v>3392</v>
      </c>
      <c r="G757" s="651" t="s">
        <v>642</v>
      </c>
      <c r="H757" s="651" t="s">
        <v>1645</v>
      </c>
      <c r="I757" s="651" t="s">
        <v>1646</v>
      </c>
      <c r="J757" s="651" t="s">
        <v>1647</v>
      </c>
      <c r="K757" s="651" t="s">
        <v>1648</v>
      </c>
      <c r="L757" s="653">
        <v>169.96</v>
      </c>
      <c r="M757" s="653">
        <v>2</v>
      </c>
      <c r="N757" s="654">
        <v>339.92</v>
      </c>
    </row>
    <row r="758" spans="1:14" ht="14.4" customHeight="1" x14ac:dyDescent="0.3">
      <c r="A758" s="649" t="s">
        <v>595</v>
      </c>
      <c r="B758" s="650" t="s">
        <v>596</v>
      </c>
      <c r="C758" s="651" t="s">
        <v>611</v>
      </c>
      <c r="D758" s="652" t="s">
        <v>3382</v>
      </c>
      <c r="E758" s="651" t="s">
        <v>1204</v>
      </c>
      <c r="F758" s="652" t="s">
        <v>3392</v>
      </c>
      <c r="G758" s="651" t="s">
        <v>642</v>
      </c>
      <c r="H758" s="651" t="s">
        <v>1221</v>
      </c>
      <c r="I758" s="651" t="s">
        <v>1222</v>
      </c>
      <c r="J758" s="651" t="s">
        <v>1223</v>
      </c>
      <c r="K758" s="651" t="s">
        <v>1224</v>
      </c>
      <c r="L758" s="653">
        <v>91.999816016558498</v>
      </c>
      <c r="M758" s="653">
        <v>4.2</v>
      </c>
      <c r="N758" s="654">
        <v>386.39922726954569</v>
      </c>
    </row>
    <row r="759" spans="1:14" ht="14.4" customHeight="1" x14ac:dyDescent="0.3">
      <c r="A759" s="649" t="s">
        <v>595</v>
      </c>
      <c r="B759" s="650" t="s">
        <v>596</v>
      </c>
      <c r="C759" s="651" t="s">
        <v>611</v>
      </c>
      <c r="D759" s="652" t="s">
        <v>3382</v>
      </c>
      <c r="E759" s="651" t="s">
        <v>1204</v>
      </c>
      <c r="F759" s="652" t="s">
        <v>3392</v>
      </c>
      <c r="G759" s="651" t="s">
        <v>642</v>
      </c>
      <c r="H759" s="651" t="s">
        <v>1241</v>
      </c>
      <c r="I759" s="651" t="s">
        <v>1242</v>
      </c>
      <c r="J759" s="651" t="s">
        <v>1243</v>
      </c>
      <c r="K759" s="651" t="s">
        <v>1244</v>
      </c>
      <c r="L759" s="653">
        <v>246.00647639490501</v>
      </c>
      <c r="M759" s="653">
        <v>2</v>
      </c>
      <c r="N759" s="654">
        <v>492.01295278981002</v>
      </c>
    </row>
    <row r="760" spans="1:14" ht="14.4" customHeight="1" x14ac:dyDescent="0.3">
      <c r="A760" s="649" t="s">
        <v>595</v>
      </c>
      <c r="B760" s="650" t="s">
        <v>596</v>
      </c>
      <c r="C760" s="651" t="s">
        <v>611</v>
      </c>
      <c r="D760" s="652" t="s">
        <v>3382</v>
      </c>
      <c r="E760" s="651" t="s">
        <v>1204</v>
      </c>
      <c r="F760" s="652" t="s">
        <v>3392</v>
      </c>
      <c r="G760" s="651" t="s">
        <v>642</v>
      </c>
      <c r="H760" s="651" t="s">
        <v>2262</v>
      </c>
      <c r="I760" s="651" t="s">
        <v>2263</v>
      </c>
      <c r="J760" s="651" t="s">
        <v>2264</v>
      </c>
      <c r="K760" s="651"/>
      <c r="L760" s="653">
        <v>86.53</v>
      </c>
      <c r="M760" s="653">
        <v>1</v>
      </c>
      <c r="N760" s="654">
        <v>86.53</v>
      </c>
    </row>
    <row r="761" spans="1:14" ht="14.4" customHeight="1" x14ac:dyDescent="0.3">
      <c r="A761" s="649" t="s">
        <v>595</v>
      </c>
      <c r="B761" s="650" t="s">
        <v>596</v>
      </c>
      <c r="C761" s="651" t="s">
        <v>611</v>
      </c>
      <c r="D761" s="652" t="s">
        <v>3382</v>
      </c>
      <c r="E761" s="651" t="s">
        <v>1204</v>
      </c>
      <c r="F761" s="652" t="s">
        <v>3392</v>
      </c>
      <c r="G761" s="651" t="s">
        <v>642</v>
      </c>
      <c r="H761" s="651" t="s">
        <v>1249</v>
      </c>
      <c r="I761" s="651" t="s">
        <v>1249</v>
      </c>
      <c r="J761" s="651" t="s">
        <v>1250</v>
      </c>
      <c r="K761" s="651" t="s">
        <v>1251</v>
      </c>
      <c r="L761" s="653">
        <v>46.000002259683733</v>
      </c>
      <c r="M761" s="653">
        <v>10.4</v>
      </c>
      <c r="N761" s="654">
        <v>478.4000235007108</v>
      </c>
    </row>
    <row r="762" spans="1:14" ht="14.4" customHeight="1" x14ac:dyDescent="0.3">
      <c r="A762" s="649" t="s">
        <v>595</v>
      </c>
      <c r="B762" s="650" t="s">
        <v>596</v>
      </c>
      <c r="C762" s="651" t="s">
        <v>611</v>
      </c>
      <c r="D762" s="652" t="s">
        <v>3382</v>
      </c>
      <c r="E762" s="651" t="s">
        <v>1204</v>
      </c>
      <c r="F762" s="652" t="s">
        <v>3392</v>
      </c>
      <c r="G762" s="651" t="s">
        <v>642</v>
      </c>
      <c r="H762" s="651" t="s">
        <v>1275</v>
      </c>
      <c r="I762" s="651" t="s">
        <v>1276</v>
      </c>
      <c r="J762" s="651" t="s">
        <v>1277</v>
      </c>
      <c r="K762" s="651" t="s">
        <v>1278</v>
      </c>
      <c r="L762" s="653">
        <v>47.239920896079489</v>
      </c>
      <c r="M762" s="653">
        <v>4</v>
      </c>
      <c r="N762" s="654">
        <v>188.95968358431796</v>
      </c>
    </row>
    <row r="763" spans="1:14" ht="14.4" customHeight="1" x14ac:dyDescent="0.3">
      <c r="A763" s="649" t="s">
        <v>595</v>
      </c>
      <c r="B763" s="650" t="s">
        <v>596</v>
      </c>
      <c r="C763" s="651" t="s">
        <v>611</v>
      </c>
      <c r="D763" s="652" t="s">
        <v>3382</v>
      </c>
      <c r="E763" s="651" t="s">
        <v>1204</v>
      </c>
      <c r="F763" s="652" t="s">
        <v>3392</v>
      </c>
      <c r="G763" s="651" t="s">
        <v>1072</v>
      </c>
      <c r="H763" s="651" t="s">
        <v>1703</v>
      </c>
      <c r="I763" s="651" t="s">
        <v>1704</v>
      </c>
      <c r="J763" s="651" t="s">
        <v>1705</v>
      </c>
      <c r="K763" s="651" t="s">
        <v>1706</v>
      </c>
      <c r="L763" s="653">
        <v>45.850000000000009</v>
      </c>
      <c r="M763" s="653">
        <v>39</v>
      </c>
      <c r="N763" s="654">
        <v>1788.1500000000003</v>
      </c>
    </row>
    <row r="764" spans="1:14" ht="14.4" customHeight="1" x14ac:dyDescent="0.3">
      <c r="A764" s="649" t="s">
        <v>595</v>
      </c>
      <c r="B764" s="650" t="s">
        <v>596</v>
      </c>
      <c r="C764" s="651" t="s">
        <v>611</v>
      </c>
      <c r="D764" s="652" t="s">
        <v>3382</v>
      </c>
      <c r="E764" s="651" t="s">
        <v>1204</v>
      </c>
      <c r="F764" s="652" t="s">
        <v>3392</v>
      </c>
      <c r="G764" s="651" t="s">
        <v>1072</v>
      </c>
      <c r="H764" s="651" t="s">
        <v>1707</v>
      </c>
      <c r="I764" s="651" t="s">
        <v>1708</v>
      </c>
      <c r="J764" s="651" t="s">
        <v>1709</v>
      </c>
      <c r="K764" s="651" t="s">
        <v>1710</v>
      </c>
      <c r="L764" s="653">
        <v>138.08999999999995</v>
      </c>
      <c r="M764" s="653">
        <v>1</v>
      </c>
      <c r="N764" s="654">
        <v>138.08999999999995</v>
      </c>
    </row>
    <row r="765" spans="1:14" ht="14.4" customHeight="1" x14ac:dyDescent="0.3">
      <c r="A765" s="649" t="s">
        <v>595</v>
      </c>
      <c r="B765" s="650" t="s">
        <v>596</v>
      </c>
      <c r="C765" s="651" t="s">
        <v>611</v>
      </c>
      <c r="D765" s="652" t="s">
        <v>3382</v>
      </c>
      <c r="E765" s="651" t="s">
        <v>1204</v>
      </c>
      <c r="F765" s="652" t="s">
        <v>3392</v>
      </c>
      <c r="G765" s="651" t="s">
        <v>1072</v>
      </c>
      <c r="H765" s="651" t="s">
        <v>1711</v>
      </c>
      <c r="I765" s="651" t="s">
        <v>1712</v>
      </c>
      <c r="J765" s="651" t="s">
        <v>1713</v>
      </c>
      <c r="K765" s="651" t="s">
        <v>1714</v>
      </c>
      <c r="L765" s="653">
        <v>153.59</v>
      </c>
      <c r="M765" s="653">
        <v>1</v>
      </c>
      <c r="N765" s="654">
        <v>153.59</v>
      </c>
    </row>
    <row r="766" spans="1:14" ht="14.4" customHeight="1" x14ac:dyDescent="0.3">
      <c r="A766" s="649" t="s">
        <v>595</v>
      </c>
      <c r="B766" s="650" t="s">
        <v>596</v>
      </c>
      <c r="C766" s="651" t="s">
        <v>611</v>
      </c>
      <c r="D766" s="652" t="s">
        <v>3382</v>
      </c>
      <c r="E766" s="651" t="s">
        <v>1204</v>
      </c>
      <c r="F766" s="652" t="s">
        <v>3392</v>
      </c>
      <c r="G766" s="651" t="s">
        <v>1072</v>
      </c>
      <c r="H766" s="651" t="s">
        <v>1715</v>
      </c>
      <c r="I766" s="651" t="s">
        <v>1716</v>
      </c>
      <c r="J766" s="651" t="s">
        <v>1717</v>
      </c>
      <c r="K766" s="651" t="s">
        <v>1658</v>
      </c>
      <c r="L766" s="653">
        <v>207.00003611978266</v>
      </c>
      <c r="M766" s="653">
        <v>10.8</v>
      </c>
      <c r="N766" s="654">
        <v>2235.600390093653</v>
      </c>
    </row>
    <row r="767" spans="1:14" ht="14.4" customHeight="1" x14ac:dyDescent="0.3">
      <c r="A767" s="649" t="s">
        <v>595</v>
      </c>
      <c r="B767" s="650" t="s">
        <v>596</v>
      </c>
      <c r="C767" s="651" t="s">
        <v>611</v>
      </c>
      <c r="D767" s="652" t="s">
        <v>3382</v>
      </c>
      <c r="E767" s="651" t="s">
        <v>1204</v>
      </c>
      <c r="F767" s="652" t="s">
        <v>3392</v>
      </c>
      <c r="G767" s="651" t="s">
        <v>1072</v>
      </c>
      <c r="H767" s="651" t="s">
        <v>1287</v>
      </c>
      <c r="I767" s="651" t="s">
        <v>1288</v>
      </c>
      <c r="J767" s="651" t="s">
        <v>1289</v>
      </c>
      <c r="K767" s="651" t="s">
        <v>1290</v>
      </c>
      <c r="L767" s="653">
        <v>75.220000000000013</v>
      </c>
      <c r="M767" s="653">
        <v>20</v>
      </c>
      <c r="N767" s="654">
        <v>1504.4000000000003</v>
      </c>
    </row>
    <row r="768" spans="1:14" ht="14.4" customHeight="1" x14ac:dyDescent="0.3">
      <c r="A768" s="649" t="s">
        <v>595</v>
      </c>
      <c r="B768" s="650" t="s">
        <v>596</v>
      </c>
      <c r="C768" s="651" t="s">
        <v>611</v>
      </c>
      <c r="D768" s="652" t="s">
        <v>3382</v>
      </c>
      <c r="E768" s="651" t="s">
        <v>1204</v>
      </c>
      <c r="F768" s="652" t="s">
        <v>3392</v>
      </c>
      <c r="G768" s="651" t="s">
        <v>1072</v>
      </c>
      <c r="H768" s="651" t="s">
        <v>1291</v>
      </c>
      <c r="I768" s="651" t="s">
        <v>1292</v>
      </c>
      <c r="J768" s="651" t="s">
        <v>1289</v>
      </c>
      <c r="K768" s="651" t="s">
        <v>1293</v>
      </c>
      <c r="L768" s="653">
        <v>46.200006580815234</v>
      </c>
      <c r="M768" s="653">
        <v>11</v>
      </c>
      <c r="N768" s="654">
        <v>508.20007238896756</v>
      </c>
    </row>
    <row r="769" spans="1:14" ht="14.4" customHeight="1" x14ac:dyDescent="0.3">
      <c r="A769" s="649" t="s">
        <v>595</v>
      </c>
      <c r="B769" s="650" t="s">
        <v>596</v>
      </c>
      <c r="C769" s="651" t="s">
        <v>611</v>
      </c>
      <c r="D769" s="652" t="s">
        <v>3382</v>
      </c>
      <c r="E769" s="651" t="s">
        <v>1308</v>
      </c>
      <c r="F769" s="652" t="s">
        <v>3393</v>
      </c>
      <c r="G769" s="651" t="s">
        <v>642</v>
      </c>
      <c r="H769" s="651" t="s">
        <v>1309</v>
      </c>
      <c r="I769" s="651" t="s">
        <v>1310</v>
      </c>
      <c r="J769" s="651" t="s">
        <v>1311</v>
      </c>
      <c r="K769" s="651" t="s">
        <v>1312</v>
      </c>
      <c r="L769" s="653">
        <v>89.029871556705643</v>
      </c>
      <c r="M769" s="653">
        <v>2</v>
      </c>
      <c r="N769" s="654">
        <v>178.05974311341129</v>
      </c>
    </row>
    <row r="770" spans="1:14" ht="14.4" customHeight="1" x14ac:dyDescent="0.3">
      <c r="A770" s="649" t="s">
        <v>595</v>
      </c>
      <c r="B770" s="650" t="s">
        <v>596</v>
      </c>
      <c r="C770" s="651" t="s">
        <v>611</v>
      </c>
      <c r="D770" s="652" t="s">
        <v>3382</v>
      </c>
      <c r="E770" s="651" t="s">
        <v>1308</v>
      </c>
      <c r="F770" s="652" t="s">
        <v>3393</v>
      </c>
      <c r="G770" s="651" t="s">
        <v>642</v>
      </c>
      <c r="H770" s="651" t="s">
        <v>2265</v>
      </c>
      <c r="I770" s="651" t="s">
        <v>2266</v>
      </c>
      <c r="J770" s="651" t="s">
        <v>2267</v>
      </c>
      <c r="K770" s="651" t="s">
        <v>2268</v>
      </c>
      <c r="L770" s="653">
        <v>17290.522857142856</v>
      </c>
      <c r="M770" s="653">
        <v>7</v>
      </c>
      <c r="N770" s="654">
        <v>121033.66</v>
      </c>
    </row>
    <row r="771" spans="1:14" ht="14.4" customHeight="1" x14ac:dyDescent="0.3">
      <c r="A771" s="649" t="s">
        <v>595</v>
      </c>
      <c r="B771" s="650" t="s">
        <v>596</v>
      </c>
      <c r="C771" s="651" t="s">
        <v>611</v>
      </c>
      <c r="D771" s="652" t="s">
        <v>3382</v>
      </c>
      <c r="E771" s="651" t="s">
        <v>1308</v>
      </c>
      <c r="F771" s="652" t="s">
        <v>3393</v>
      </c>
      <c r="G771" s="651" t="s">
        <v>1072</v>
      </c>
      <c r="H771" s="651" t="s">
        <v>1313</v>
      </c>
      <c r="I771" s="651" t="s">
        <v>1314</v>
      </c>
      <c r="J771" s="651" t="s">
        <v>1315</v>
      </c>
      <c r="K771" s="651" t="s">
        <v>1316</v>
      </c>
      <c r="L771" s="653">
        <v>1834.91</v>
      </c>
      <c r="M771" s="653">
        <v>2</v>
      </c>
      <c r="N771" s="654">
        <v>3669.82</v>
      </c>
    </row>
    <row r="772" spans="1:14" ht="14.4" customHeight="1" x14ac:dyDescent="0.3">
      <c r="A772" s="649" t="s">
        <v>595</v>
      </c>
      <c r="B772" s="650" t="s">
        <v>596</v>
      </c>
      <c r="C772" s="651" t="s">
        <v>611</v>
      </c>
      <c r="D772" s="652" t="s">
        <v>3382</v>
      </c>
      <c r="E772" s="651" t="s">
        <v>1317</v>
      </c>
      <c r="F772" s="652" t="s">
        <v>3394</v>
      </c>
      <c r="G772" s="651"/>
      <c r="H772" s="651"/>
      <c r="I772" s="651" t="s">
        <v>2269</v>
      </c>
      <c r="J772" s="651" t="s">
        <v>2270</v>
      </c>
      <c r="K772" s="651"/>
      <c r="L772" s="653">
        <v>6817.2</v>
      </c>
      <c r="M772" s="653">
        <v>4</v>
      </c>
      <c r="N772" s="654">
        <v>27268.799999999999</v>
      </c>
    </row>
    <row r="773" spans="1:14" ht="14.4" customHeight="1" x14ac:dyDescent="0.3">
      <c r="A773" s="649" t="s">
        <v>595</v>
      </c>
      <c r="B773" s="650" t="s">
        <v>596</v>
      </c>
      <c r="C773" s="651" t="s">
        <v>611</v>
      </c>
      <c r="D773" s="652" t="s">
        <v>3382</v>
      </c>
      <c r="E773" s="651" t="s">
        <v>2271</v>
      </c>
      <c r="F773" s="652" t="s">
        <v>3395</v>
      </c>
      <c r="G773" s="651"/>
      <c r="H773" s="651"/>
      <c r="I773" s="651" t="s">
        <v>2272</v>
      </c>
      <c r="J773" s="651" t="s">
        <v>2273</v>
      </c>
      <c r="K773" s="651"/>
      <c r="L773" s="653">
        <v>4692</v>
      </c>
      <c r="M773" s="653">
        <v>2</v>
      </c>
      <c r="N773" s="654">
        <v>9384</v>
      </c>
    </row>
    <row r="774" spans="1:14" ht="14.4" customHeight="1" x14ac:dyDescent="0.3">
      <c r="A774" s="649" t="s">
        <v>595</v>
      </c>
      <c r="B774" s="650" t="s">
        <v>596</v>
      </c>
      <c r="C774" s="651" t="s">
        <v>614</v>
      </c>
      <c r="D774" s="652" t="s">
        <v>3383</v>
      </c>
      <c r="E774" s="651" t="s">
        <v>638</v>
      </c>
      <c r="F774" s="652" t="s">
        <v>3390</v>
      </c>
      <c r="G774" s="651" t="s">
        <v>642</v>
      </c>
      <c r="H774" s="651" t="s">
        <v>643</v>
      </c>
      <c r="I774" s="651" t="s">
        <v>643</v>
      </c>
      <c r="J774" s="651" t="s">
        <v>644</v>
      </c>
      <c r="K774" s="651" t="s">
        <v>645</v>
      </c>
      <c r="L774" s="653">
        <v>179.4</v>
      </c>
      <c r="M774" s="653">
        <v>21</v>
      </c>
      <c r="N774" s="654">
        <v>3767.4</v>
      </c>
    </row>
    <row r="775" spans="1:14" ht="14.4" customHeight="1" x14ac:dyDescent="0.3">
      <c r="A775" s="649" t="s">
        <v>595</v>
      </c>
      <c r="B775" s="650" t="s">
        <v>596</v>
      </c>
      <c r="C775" s="651" t="s">
        <v>614</v>
      </c>
      <c r="D775" s="652" t="s">
        <v>3383</v>
      </c>
      <c r="E775" s="651" t="s">
        <v>638</v>
      </c>
      <c r="F775" s="652" t="s">
        <v>3390</v>
      </c>
      <c r="G775" s="651" t="s">
        <v>642</v>
      </c>
      <c r="H775" s="651" t="s">
        <v>646</v>
      </c>
      <c r="I775" s="651" t="s">
        <v>646</v>
      </c>
      <c r="J775" s="651" t="s">
        <v>647</v>
      </c>
      <c r="K775" s="651" t="s">
        <v>648</v>
      </c>
      <c r="L775" s="653">
        <v>181.59</v>
      </c>
      <c r="M775" s="653">
        <v>2</v>
      </c>
      <c r="N775" s="654">
        <v>363.18</v>
      </c>
    </row>
    <row r="776" spans="1:14" ht="14.4" customHeight="1" x14ac:dyDescent="0.3">
      <c r="A776" s="649" t="s">
        <v>595</v>
      </c>
      <c r="B776" s="650" t="s">
        <v>596</v>
      </c>
      <c r="C776" s="651" t="s">
        <v>614</v>
      </c>
      <c r="D776" s="652" t="s">
        <v>3383</v>
      </c>
      <c r="E776" s="651" t="s">
        <v>638</v>
      </c>
      <c r="F776" s="652" t="s">
        <v>3390</v>
      </c>
      <c r="G776" s="651" t="s">
        <v>642</v>
      </c>
      <c r="H776" s="651" t="s">
        <v>651</v>
      </c>
      <c r="I776" s="651" t="s">
        <v>651</v>
      </c>
      <c r="J776" s="651" t="s">
        <v>644</v>
      </c>
      <c r="K776" s="651" t="s">
        <v>652</v>
      </c>
      <c r="L776" s="653">
        <v>97.75</v>
      </c>
      <c r="M776" s="653">
        <v>2</v>
      </c>
      <c r="N776" s="654">
        <v>195.5</v>
      </c>
    </row>
    <row r="777" spans="1:14" ht="14.4" customHeight="1" x14ac:dyDescent="0.3">
      <c r="A777" s="649" t="s">
        <v>595</v>
      </c>
      <c r="B777" s="650" t="s">
        <v>596</v>
      </c>
      <c r="C777" s="651" t="s">
        <v>614</v>
      </c>
      <c r="D777" s="652" t="s">
        <v>3383</v>
      </c>
      <c r="E777" s="651" t="s">
        <v>638</v>
      </c>
      <c r="F777" s="652" t="s">
        <v>3390</v>
      </c>
      <c r="G777" s="651" t="s">
        <v>642</v>
      </c>
      <c r="H777" s="651" t="s">
        <v>657</v>
      </c>
      <c r="I777" s="651" t="s">
        <v>658</v>
      </c>
      <c r="J777" s="651" t="s">
        <v>659</v>
      </c>
      <c r="K777" s="651" t="s">
        <v>660</v>
      </c>
      <c r="L777" s="653">
        <v>86.035697601679885</v>
      </c>
      <c r="M777" s="653">
        <v>40</v>
      </c>
      <c r="N777" s="654">
        <v>3441.4279040671954</v>
      </c>
    </row>
    <row r="778" spans="1:14" ht="14.4" customHeight="1" x14ac:dyDescent="0.3">
      <c r="A778" s="649" t="s">
        <v>595</v>
      </c>
      <c r="B778" s="650" t="s">
        <v>596</v>
      </c>
      <c r="C778" s="651" t="s">
        <v>614</v>
      </c>
      <c r="D778" s="652" t="s">
        <v>3383</v>
      </c>
      <c r="E778" s="651" t="s">
        <v>638</v>
      </c>
      <c r="F778" s="652" t="s">
        <v>3390</v>
      </c>
      <c r="G778" s="651" t="s">
        <v>642</v>
      </c>
      <c r="H778" s="651" t="s">
        <v>661</v>
      </c>
      <c r="I778" s="651" t="s">
        <v>662</v>
      </c>
      <c r="J778" s="651" t="s">
        <v>663</v>
      </c>
      <c r="K778" s="651" t="s">
        <v>664</v>
      </c>
      <c r="L778" s="653">
        <v>100.05333333333334</v>
      </c>
      <c r="M778" s="653">
        <v>3</v>
      </c>
      <c r="N778" s="654">
        <v>300.16000000000003</v>
      </c>
    </row>
    <row r="779" spans="1:14" ht="14.4" customHeight="1" x14ac:dyDescent="0.3">
      <c r="A779" s="649" t="s">
        <v>595</v>
      </c>
      <c r="B779" s="650" t="s">
        <v>596</v>
      </c>
      <c r="C779" s="651" t="s">
        <v>614</v>
      </c>
      <c r="D779" s="652" t="s">
        <v>3383</v>
      </c>
      <c r="E779" s="651" t="s">
        <v>638</v>
      </c>
      <c r="F779" s="652" t="s">
        <v>3390</v>
      </c>
      <c r="G779" s="651" t="s">
        <v>642</v>
      </c>
      <c r="H779" s="651" t="s">
        <v>2274</v>
      </c>
      <c r="I779" s="651" t="s">
        <v>2275</v>
      </c>
      <c r="J779" s="651" t="s">
        <v>663</v>
      </c>
      <c r="K779" s="651" t="s">
        <v>2276</v>
      </c>
      <c r="L779" s="653">
        <v>102.49985724515361</v>
      </c>
      <c r="M779" s="653">
        <v>2</v>
      </c>
      <c r="N779" s="654">
        <v>204.99971449030721</v>
      </c>
    </row>
    <row r="780" spans="1:14" ht="14.4" customHeight="1" x14ac:dyDescent="0.3">
      <c r="A780" s="649" t="s">
        <v>595</v>
      </c>
      <c r="B780" s="650" t="s">
        <v>596</v>
      </c>
      <c r="C780" s="651" t="s">
        <v>614</v>
      </c>
      <c r="D780" s="652" t="s">
        <v>3383</v>
      </c>
      <c r="E780" s="651" t="s">
        <v>638</v>
      </c>
      <c r="F780" s="652" t="s">
        <v>3390</v>
      </c>
      <c r="G780" s="651" t="s">
        <v>642</v>
      </c>
      <c r="H780" s="651" t="s">
        <v>689</v>
      </c>
      <c r="I780" s="651" t="s">
        <v>690</v>
      </c>
      <c r="J780" s="651" t="s">
        <v>691</v>
      </c>
      <c r="K780" s="651" t="s">
        <v>692</v>
      </c>
      <c r="L780" s="653">
        <v>61.384999999999962</v>
      </c>
      <c r="M780" s="653">
        <v>2</v>
      </c>
      <c r="N780" s="654">
        <v>122.76999999999992</v>
      </c>
    </row>
    <row r="781" spans="1:14" ht="14.4" customHeight="1" x14ac:dyDescent="0.3">
      <c r="A781" s="649" t="s">
        <v>595</v>
      </c>
      <c r="B781" s="650" t="s">
        <v>596</v>
      </c>
      <c r="C781" s="651" t="s">
        <v>614</v>
      </c>
      <c r="D781" s="652" t="s">
        <v>3383</v>
      </c>
      <c r="E781" s="651" t="s">
        <v>638</v>
      </c>
      <c r="F781" s="652" t="s">
        <v>3390</v>
      </c>
      <c r="G781" s="651" t="s">
        <v>642</v>
      </c>
      <c r="H781" s="651" t="s">
        <v>1335</v>
      </c>
      <c r="I781" s="651" t="s">
        <v>1336</v>
      </c>
      <c r="J781" s="651" t="s">
        <v>1337</v>
      </c>
      <c r="K781" s="651" t="s">
        <v>1338</v>
      </c>
      <c r="L781" s="653">
        <v>59.2</v>
      </c>
      <c r="M781" s="653">
        <v>5</v>
      </c>
      <c r="N781" s="654">
        <v>296</v>
      </c>
    </row>
    <row r="782" spans="1:14" ht="14.4" customHeight="1" x14ac:dyDescent="0.3">
      <c r="A782" s="649" t="s">
        <v>595</v>
      </c>
      <c r="B782" s="650" t="s">
        <v>596</v>
      </c>
      <c r="C782" s="651" t="s">
        <v>614</v>
      </c>
      <c r="D782" s="652" t="s">
        <v>3383</v>
      </c>
      <c r="E782" s="651" t="s">
        <v>638</v>
      </c>
      <c r="F782" s="652" t="s">
        <v>3390</v>
      </c>
      <c r="G782" s="651" t="s">
        <v>642</v>
      </c>
      <c r="H782" s="651" t="s">
        <v>1339</v>
      </c>
      <c r="I782" s="651" t="s">
        <v>1340</v>
      </c>
      <c r="J782" s="651" t="s">
        <v>1341</v>
      </c>
      <c r="K782" s="651" t="s">
        <v>1342</v>
      </c>
      <c r="L782" s="653">
        <v>29.799999999999997</v>
      </c>
      <c r="M782" s="653">
        <v>2</v>
      </c>
      <c r="N782" s="654">
        <v>59.599999999999994</v>
      </c>
    </row>
    <row r="783" spans="1:14" ht="14.4" customHeight="1" x14ac:dyDescent="0.3">
      <c r="A783" s="649" t="s">
        <v>595</v>
      </c>
      <c r="B783" s="650" t="s">
        <v>596</v>
      </c>
      <c r="C783" s="651" t="s">
        <v>614</v>
      </c>
      <c r="D783" s="652" t="s">
        <v>3383</v>
      </c>
      <c r="E783" s="651" t="s">
        <v>638</v>
      </c>
      <c r="F783" s="652" t="s">
        <v>3390</v>
      </c>
      <c r="G783" s="651" t="s">
        <v>642</v>
      </c>
      <c r="H783" s="651" t="s">
        <v>2277</v>
      </c>
      <c r="I783" s="651" t="s">
        <v>2278</v>
      </c>
      <c r="J783" s="651" t="s">
        <v>2279</v>
      </c>
      <c r="K783" s="651" t="s">
        <v>2280</v>
      </c>
      <c r="L783" s="653">
        <v>42.090003446110792</v>
      </c>
      <c r="M783" s="653">
        <v>3</v>
      </c>
      <c r="N783" s="654">
        <v>126.27001033833237</v>
      </c>
    </row>
    <row r="784" spans="1:14" ht="14.4" customHeight="1" x14ac:dyDescent="0.3">
      <c r="A784" s="649" t="s">
        <v>595</v>
      </c>
      <c r="B784" s="650" t="s">
        <v>596</v>
      </c>
      <c r="C784" s="651" t="s">
        <v>614</v>
      </c>
      <c r="D784" s="652" t="s">
        <v>3383</v>
      </c>
      <c r="E784" s="651" t="s">
        <v>638</v>
      </c>
      <c r="F784" s="652" t="s">
        <v>3390</v>
      </c>
      <c r="G784" s="651" t="s">
        <v>642</v>
      </c>
      <c r="H784" s="651" t="s">
        <v>1733</v>
      </c>
      <c r="I784" s="651" t="s">
        <v>1734</v>
      </c>
      <c r="J784" s="651" t="s">
        <v>851</v>
      </c>
      <c r="K784" s="651" t="s">
        <v>1735</v>
      </c>
      <c r="L784" s="653">
        <v>151.28500482573452</v>
      </c>
      <c r="M784" s="653">
        <v>6</v>
      </c>
      <c r="N784" s="654">
        <v>907.71002895440711</v>
      </c>
    </row>
    <row r="785" spans="1:14" ht="14.4" customHeight="1" x14ac:dyDescent="0.3">
      <c r="A785" s="649" t="s">
        <v>595</v>
      </c>
      <c r="B785" s="650" t="s">
        <v>596</v>
      </c>
      <c r="C785" s="651" t="s">
        <v>614</v>
      </c>
      <c r="D785" s="652" t="s">
        <v>3383</v>
      </c>
      <c r="E785" s="651" t="s">
        <v>638</v>
      </c>
      <c r="F785" s="652" t="s">
        <v>3390</v>
      </c>
      <c r="G785" s="651" t="s">
        <v>642</v>
      </c>
      <c r="H785" s="651" t="s">
        <v>1350</v>
      </c>
      <c r="I785" s="651" t="s">
        <v>1351</v>
      </c>
      <c r="J785" s="651" t="s">
        <v>929</v>
      </c>
      <c r="K785" s="651" t="s">
        <v>1352</v>
      </c>
      <c r="L785" s="653">
        <v>123.49000000000001</v>
      </c>
      <c r="M785" s="653">
        <v>6</v>
      </c>
      <c r="N785" s="654">
        <v>740.94</v>
      </c>
    </row>
    <row r="786" spans="1:14" ht="14.4" customHeight="1" x14ac:dyDescent="0.3">
      <c r="A786" s="649" t="s">
        <v>595</v>
      </c>
      <c r="B786" s="650" t="s">
        <v>596</v>
      </c>
      <c r="C786" s="651" t="s">
        <v>614</v>
      </c>
      <c r="D786" s="652" t="s">
        <v>3383</v>
      </c>
      <c r="E786" s="651" t="s">
        <v>638</v>
      </c>
      <c r="F786" s="652" t="s">
        <v>3390</v>
      </c>
      <c r="G786" s="651" t="s">
        <v>642</v>
      </c>
      <c r="H786" s="651" t="s">
        <v>1365</v>
      </c>
      <c r="I786" s="651" t="s">
        <v>1366</v>
      </c>
      <c r="J786" s="651" t="s">
        <v>1062</v>
      </c>
      <c r="K786" s="651" t="s">
        <v>880</v>
      </c>
      <c r="L786" s="653">
        <v>46.000000000000007</v>
      </c>
      <c r="M786" s="653">
        <v>1</v>
      </c>
      <c r="N786" s="654">
        <v>46.000000000000007</v>
      </c>
    </row>
    <row r="787" spans="1:14" ht="14.4" customHeight="1" x14ac:dyDescent="0.3">
      <c r="A787" s="649" t="s">
        <v>595</v>
      </c>
      <c r="B787" s="650" t="s">
        <v>596</v>
      </c>
      <c r="C787" s="651" t="s">
        <v>614</v>
      </c>
      <c r="D787" s="652" t="s">
        <v>3383</v>
      </c>
      <c r="E787" s="651" t="s">
        <v>638</v>
      </c>
      <c r="F787" s="652" t="s">
        <v>3390</v>
      </c>
      <c r="G787" s="651" t="s">
        <v>642</v>
      </c>
      <c r="H787" s="651" t="s">
        <v>1757</v>
      </c>
      <c r="I787" s="651" t="s">
        <v>1758</v>
      </c>
      <c r="J787" s="651" t="s">
        <v>1759</v>
      </c>
      <c r="K787" s="651" t="s">
        <v>1760</v>
      </c>
      <c r="L787" s="653">
        <v>60.288019051239758</v>
      </c>
      <c r="M787" s="653">
        <v>5</v>
      </c>
      <c r="N787" s="654">
        <v>301.44009525619879</v>
      </c>
    </row>
    <row r="788" spans="1:14" ht="14.4" customHeight="1" x14ac:dyDescent="0.3">
      <c r="A788" s="649" t="s">
        <v>595</v>
      </c>
      <c r="B788" s="650" t="s">
        <v>596</v>
      </c>
      <c r="C788" s="651" t="s">
        <v>614</v>
      </c>
      <c r="D788" s="652" t="s">
        <v>3383</v>
      </c>
      <c r="E788" s="651" t="s">
        <v>638</v>
      </c>
      <c r="F788" s="652" t="s">
        <v>3390</v>
      </c>
      <c r="G788" s="651" t="s">
        <v>642</v>
      </c>
      <c r="H788" s="651" t="s">
        <v>1378</v>
      </c>
      <c r="I788" s="651" t="s">
        <v>1379</v>
      </c>
      <c r="J788" s="651" t="s">
        <v>1380</v>
      </c>
      <c r="K788" s="651" t="s">
        <v>730</v>
      </c>
      <c r="L788" s="653">
        <v>88.730000000000018</v>
      </c>
      <c r="M788" s="653">
        <v>1</v>
      </c>
      <c r="N788" s="654">
        <v>88.730000000000018</v>
      </c>
    </row>
    <row r="789" spans="1:14" ht="14.4" customHeight="1" x14ac:dyDescent="0.3">
      <c r="A789" s="649" t="s">
        <v>595</v>
      </c>
      <c r="B789" s="650" t="s">
        <v>596</v>
      </c>
      <c r="C789" s="651" t="s">
        <v>614</v>
      </c>
      <c r="D789" s="652" t="s">
        <v>3383</v>
      </c>
      <c r="E789" s="651" t="s">
        <v>638</v>
      </c>
      <c r="F789" s="652" t="s">
        <v>3390</v>
      </c>
      <c r="G789" s="651" t="s">
        <v>642</v>
      </c>
      <c r="H789" s="651" t="s">
        <v>731</v>
      </c>
      <c r="I789" s="651" t="s">
        <v>732</v>
      </c>
      <c r="J789" s="651" t="s">
        <v>733</v>
      </c>
      <c r="K789" s="651" t="s">
        <v>734</v>
      </c>
      <c r="L789" s="653">
        <v>75.081349278006627</v>
      </c>
      <c r="M789" s="653">
        <v>7</v>
      </c>
      <c r="N789" s="654">
        <v>525.56944494604636</v>
      </c>
    </row>
    <row r="790" spans="1:14" ht="14.4" customHeight="1" x14ac:dyDescent="0.3">
      <c r="A790" s="649" t="s">
        <v>595</v>
      </c>
      <c r="B790" s="650" t="s">
        <v>596</v>
      </c>
      <c r="C790" s="651" t="s">
        <v>614</v>
      </c>
      <c r="D790" s="652" t="s">
        <v>3383</v>
      </c>
      <c r="E790" s="651" t="s">
        <v>638</v>
      </c>
      <c r="F790" s="652" t="s">
        <v>3390</v>
      </c>
      <c r="G790" s="651" t="s">
        <v>642</v>
      </c>
      <c r="H790" s="651" t="s">
        <v>1780</v>
      </c>
      <c r="I790" s="651" t="s">
        <v>1781</v>
      </c>
      <c r="J790" s="651" t="s">
        <v>1782</v>
      </c>
      <c r="K790" s="651" t="s">
        <v>1518</v>
      </c>
      <c r="L790" s="653">
        <v>41.639061458105942</v>
      </c>
      <c r="M790" s="653">
        <v>12</v>
      </c>
      <c r="N790" s="654">
        <v>499.66873749727131</v>
      </c>
    </row>
    <row r="791" spans="1:14" ht="14.4" customHeight="1" x14ac:dyDescent="0.3">
      <c r="A791" s="649" t="s">
        <v>595</v>
      </c>
      <c r="B791" s="650" t="s">
        <v>596</v>
      </c>
      <c r="C791" s="651" t="s">
        <v>614</v>
      </c>
      <c r="D791" s="652" t="s">
        <v>3383</v>
      </c>
      <c r="E791" s="651" t="s">
        <v>638</v>
      </c>
      <c r="F791" s="652" t="s">
        <v>3390</v>
      </c>
      <c r="G791" s="651" t="s">
        <v>642</v>
      </c>
      <c r="H791" s="651" t="s">
        <v>755</v>
      </c>
      <c r="I791" s="651" t="s">
        <v>756</v>
      </c>
      <c r="J791" s="651" t="s">
        <v>757</v>
      </c>
      <c r="K791" s="651" t="s">
        <v>758</v>
      </c>
      <c r="L791" s="653">
        <v>392.88971853806788</v>
      </c>
      <c r="M791" s="653">
        <v>2</v>
      </c>
      <c r="N791" s="654">
        <v>785.77943707613576</v>
      </c>
    </row>
    <row r="792" spans="1:14" ht="14.4" customHeight="1" x14ac:dyDescent="0.3">
      <c r="A792" s="649" t="s">
        <v>595</v>
      </c>
      <c r="B792" s="650" t="s">
        <v>596</v>
      </c>
      <c r="C792" s="651" t="s">
        <v>614</v>
      </c>
      <c r="D792" s="652" t="s">
        <v>3383</v>
      </c>
      <c r="E792" s="651" t="s">
        <v>638</v>
      </c>
      <c r="F792" s="652" t="s">
        <v>3390</v>
      </c>
      <c r="G792" s="651" t="s">
        <v>642</v>
      </c>
      <c r="H792" s="651" t="s">
        <v>1801</v>
      </c>
      <c r="I792" s="651" t="s">
        <v>237</v>
      </c>
      <c r="J792" s="651" t="s">
        <v>1802</v>
      </c>
      <c r="K792" s="651"/>
      <c r="L792" s="653">
        <v>97.320284312818401</v>
      </c>
      <c r="M792" s="653">
        <v>1</v>
      </c>
      <c r="N792" s="654">
        <v>97.320284312818401</v>
      </c>
    </row>
    <row r="793" spans="1:14" ht="14.4" customHeight="1" x14ac:dyDescent="0.3">
      <c r="A793" s="649" t="s">
        <v>595</v>
      </c>
      <c r="B793" s="650" t="s">
        <v>596</v>
      </c>
      <c r="C793" s="651" t="s">
        <v>614</v>
      </c>
      <c r="D793" s="652" t="s">
        <v>3383</v>
      </c>
      <c r="E793" s="651" t="s">
        <v>638</v>
      </c>
      <c r="F793" s="652" t="s">
        <v>3390</v>
      </c>
      <c r="G793" s="651" t="s">
        <v>642</v>
      </c>
      <c r="H793" s="651" t="s">
        <v>769</v>
      </c>
      <c r="I793" s="651" t="s">
        <v>770</v>
      </c>
      <c r="J793" s="651" t="s">
        <v>771</v>
      </c>
      <c r="K793" s="651" t="s">
        <v>772</v>
      </c>
      <c r="L793" s="653">
        <v>64.875666666666675</v>
      </c>
      <c r="M793" s="653">
        <v>6</v>
      </c>
      <c r="N793" s="654">
        <v>389.25400000000002</v>
      </c>
    </row>
    <row r="794" spans="1:14" ht="14.4" customHeight="1" x14ac:dyDescent="0.3">
      <c r="A794" s="649" t="s">
        <v>595</v>
      </c>
      <c r="B794" s="650" t="s">
        <v>596</v>
      </c>
      <c r="C794" s="651" t="s">
        <v>614</v>
      </c>
      <c r="D794" s="652" t="s">
        <v>3383</v>
      </c>
      <c r="E794" s="651" t="s">
        <v>638</v>
      </c>
      <c r="F794" s="652" t="s">
        <v>3390</v>
      </c>
      <c r="G794" s="651" t="s">
        <v>642</v>
      </c>
      <c r="H794" s="651" t="s">
        <v>2281</v>
      </c>
      <c r="I794" s="651" t="s">
        <v>2282</v>
      </c>
      <c r="J794" s="651" t="s">
        <v>2283</v>
      </c>
      <c r="K794" s="651" t="s">
        <v>2284</v>
      </c>
      <c r="L794" s="653">
        <v>116.23666666666672</v>
      </c>
      <c r="M794" s="653">
        <v>3</v>
      </c>
      <c r="N794" s="654">
        <v>348.71000000000015</v>
      </c>
    </row>
    <row r="795" spans="1:14" ht="14.4" customHeight="1" x14ac:dyDescent="0.3">
      <c r="A795" s="649" t="s">
        <v>595</v>
      </c>
      <c r="B795" s="650" t="s">
        <v>596</v>
      </c>
      <c r="C795" s="651" t="s">
        <v>614</v>
      </c>
      <c r="D795" s="652" t="s">
        <v>3383</v>
      </c>
      <c r="E795" s="651" t="s">
        <v>638</v>
      </c>
      <c r="F795" s="652" t="s">
        <v>3390</v>
      </c>
      <c r="G795" s="651" t="s">
        <v>642</v>
      </c>
      <c r="H795" s="651" t="s">
        <v>1814</v>
      </c>
      <c r="I795" s="651" t="s">
        <v>1815</v>
      </c>
      <c r="J795" s="651" t="s">
        <v>1816</v>
      </c>
      <c r="K795" s="651" t="s">
        <v>1817</v>
      </c>
      <c r="L795" s="653">
        <v>37.559912923821273</v>
      </c>
      <c r="M795" s="653">
        <v>4</v>
      </c>
      <c r="N795" s="654">
        <v>150.23965169528509</v>
      </c>
    </row>
    <row r="796" spans="1:14" ht="14.4" customHeight="1" x14ac:dyDescent="0.3">
      <c r="A796" s="649" t="s">
        <v>595</v>
      </c>
      <c r="B796" s="650" t="s">
        <v>596</v>
      </c>
      <c r="C796" s="651" t="s">
        <v>614</v>
      </c>
      <c r="D796" s="652" t="s">
        <v>3383</v>
      </c>
      <c r="E796" s="651" t="s">
        <v>638</v>
      </c>
      <c r="F796" s="652" t="s">
        <v>3390</v>
      </c>
      <c r="G796" s="651" t="s">
        <v>642</v>
      </c>
      <c r="H796" s="651" t="s">
        <v>2285</v>
      </c>
      <c r="I796" s="651" t="s">
        <v>2286</v>
      </c>
      <c r="J796" s="651" t="s">
        <v>1418</v>
      </c>
      <c r="K796" s="651" t="s">
        <v>2287</v>
      </c>
      <c r="L796" s="653">
        <v>39.317999999999998</v>
      </c>
      <c r="M796" s="653">
        <v>5</v>
      </c>
      <c r="N796" s="654">
        <v>196.59</v>
      </c>
    </row>
    <row r="797" spans="1:14" ht="14.4" customHeight="1" x14ac:dyDescent="0.3">
      <c r="A797" s="649" t="s">
        <v>595</v>
      </c>
      <c r="B797" s="650" t="s">
        <v>596</v>
      </c>
      <c r="C797" s="651" t="s">
        <v>614</v>
      </c>
      <c r="D797" s="652" t="s">
        <v>3383</v>
      </c>
      <c r="E797" s="651" t="s">
        <v>638</v>
      </c>
      <c r="F797" s="652" t="s">
        <v>3390</v>
      </c>
      <c r="G797" s="651" t="s">
        <v>642</v>
      </c>
      <c r="H797" s="651" t="s">
        <v>773</v>
      </c>
      <c r="I797" s="651" t="s">
        <v>774</v>
      </c>
      <c r="J797" s="651" t="s">
        <v>775</v>
      </c>
      <c r="K797" s="651" t="s">
        <v>776</v>
      </c>
      <c r="L797" s="653">
        <v>19.139702168082248</v>
      </c>
      <c r="M797" s="653">
        <v>2</v>
      </c>
      <c r="N797" s="654">
        <v>38.279404336164497</v>
      </c>
    </row>
    <row r="798" spans="1:14" ht="14.4" customHeight="1" x14ac:dyDescent="0.3">
      <c r="A798" s="649" t="s">
        <v>595</v>
      </c>
      <c r="B798" s="650" t="s">
        <v>596</v>
      </c>
      <c r="C798" s="651" t="s">
        <v>614</v>
      </c>
      <c r="D798" s="652" t="s">
        <v>3383</v>
      </c>
      <c r="E798" s="651" t="s">
        <v>638</v>
      </c>
      <c r="F798" s="652" t="s">
        <v>3390</v>
      </c>
      <c r="G798" s="651" t="s">
        <v>642</v>
      </c>
      <c r="H798" s="651" t="s">
        <v>777</v>
      </c>
      <c r="I798" s="651" t="s">
        <v>778</v>
      </c>
      <c r="J798" s="651" t="s">
        <v>775</v>
      </c>
      <c r="K798" s="651" t="s">
        <v>779</v>
      </c>
      <c r="L798" s="653">
        <v>28.094135641659989</v>
      </c>
      <c r="M798" s="653">
        <v>5</v>
      </c>
      <c r="N798" s="654">
        <v>140.47067820829994</v>
      </c>
    </row>
    <row r="799" spans="1:14" ht="14.4" customHeight="1" x14ac:dyDescent="0.3">
      <c r="A799" s="649" t="s">
        <v>595</v>
      </c>
      <c r="B799" s="650" t="s">
        <v>596</v>
      </c>
      <c r="C799" s="651" t="s">
        <v>614</v>
      </c>
      <c r="D799" s="652" t="s">
        <v>3383</v>
      </c>
      <c r="E799" s="651" t="s">
        <v>638</v>
      </c>
      <c r="F799" s="652" t="s">
        <v>3390</v>
      </c>
      <c r="G799" s="651" t="s">
        <v>642</v>
      </c>
      <c r="H799" s="651" t="s">
        <v>1420</v>
      </c>
      <c r="I799" s="651" t="s">
        <v>1421</v>
      </c>
      <c r="J799" s="651" t="s">
        <v>1422</v>
      </c>
      <c r="K799" s="651" t="s">
        <v>1423</v>
      </c>
      <c r="L799" s="653">
        <v>42.800052322718322</v>
      </c>
      <c r="M799" s="653">
        <v>6</v>
      </c>
      <c r="N799" s="654">
        <v>256.80031393630992</v>
      </c>
    </row>
    <row r="800" spans="1:14" ht="14.4" customHeight="1" x14ac:dyDescent="0.3">
      <c r="A800" s="649" t="s">
        <v>595</v>
      </c>
      <c r="B800" s="650" t="s">
        <v>596</v>
      </c>
      <c r="C800" s="651" t="s">
        <v>614</v>
      </c>
      <c r="D800" s="652" t="s">
        <v>3383</v>
      </c>
      <c r="E800" s="651" t="s">
        <v>638</v>
      </c>
      <c r="F800" s="652" t="s">
        <v>3390</v>
      </c>
      <c r="G800" s="651" t="s">
        <v>642</v>
      </c>
      <c r="H800" s="651" t="s">
        <v>780</v>
      </c>
      <c r="I800" s="651" t="s">
        <v>781</v>
      </c>
      <c r="J800" s="651" t="s">
        <v>782</v>
      </c>
      <c r="K800" s="651"/>
      <c r="L800" s="653">
        <v>218.17791462919786</v>
      </c>
      <c r="M800" s="653">
        <v>6</v>
      </c>
      <c r="N800" s="654">
        <v>1309.0674877751871</v>
      </c>
    </row>
    <row r="801" spans="1:14" ht="14.4" customHeight="1" x14ac:dyDescent="0.3">
      <c r="A801" s="649" t="s">
        <v>595</v>
      </c>
      <c r="B801" s="650" t="s">
        <v>596</v>
      </c>
      <c r="C801" s="651" t="s">
        <v>614</v>
      </c>
      <c r="D801" s="652" t="s">
        <v>3383</v>
      </c>
      <c r="E801" s="651" t="s">
        <v>638</v>
      </c>
      <c r="F801" s="652" t="s">
        <v>3390</v>
      </c>
      <c r="G801" s="651" t="s">
        <v>642</v>
      </c>
      <c r="H801" s="651" t="s">
        <v>1429</v>
      </c>
      <c r="I801" s="651" t="s">
        <v>237</v>
      </c>
      <c r="J801" s="651" t="s">
        <v>1430</v>
      </c>
      <c r="K801" s="651"/>
      <c r="L801" s="653">
        <v>191.12996876789501</v>
      </c>
      <c r="M801" s="653">
        <v>1</v>
      </c>
      <c r="N801" s="654">
        <v>191.12996876789501</v>
      </c>
    </row>
    <row r="802" spans="1:14" ht="14.4" customHeight="1" x14ac:dyDescent="0.3">
      <c r="A802" s="649" t="s">
        <v>595</v>
      </c>
      <c r="B802" s="650" t="s">
        <v>596</v>
      </c>
      <c r="C802" s="651" t="s">
        <v>614</v>
      </c>
      <c r="D802" s="652" t="s">
        <v>3383</v>
      </c>
      <c r="E802" s="651" t="s">
        <v>638</v>
      </c>
      <c r="F802" s="652" t="s">
        <v>3390</v>
      </c>
      <c r="G802" s="651" t="s">
        <v>642</v>
      </c>
      <c r="H802" s="651" t="s">
        <v>2288</v>
      </c>
      <c r="I802" s="651" t="s">
        <v>2289</v>
      </c>
      <c r="J802" s="651" t="s">
        <v>729</v>
      </c>
      <c r="K802" s="651" t="s">
        <v>2290</v>
      </c>
      <c r="L802" s="653">
        <v>75.239999999999966</v>
      </c>
      <c r="M802" s="653">
        <v>3</v>
      </c>
      <c r="N802" s="654">
        <v>225.71999999999991</v>
      </c>
    </row>
    <row r="803" spans="1:14" ht="14.4" customHeight="1" x14ac:dyDescent="0.3">
      <c r="A803" s="649" t="s">
        <v>595</v>
      </c>
      <c r="B803" s="650" t="s">
        <v>596</v>
      </c>
      <c r="C803" s="651" t="s">
        <v>614</v>
      </c>
      <c r="D803" s="652" t="s">
        <v>3383</v>
      </c>
      <c r="E803" s="651" t="s">
        <v>638</v>
      </c>
      <c r="F803" s="652" t="s">
        <v>3390</v>
      </c>
      <c r="G803" s="651" t="s">
        <v>642</v>
      </c>
      <c r="H803" s="651" t="s">
        <v>1459</v>
      </c>
      <c r="I803" s="651" t="s">
        <v>1460</v>
      </c>
      <c r="J803" s="651" t="s">
        <v>1461</v>
      </c>
      <c r="K803" s="651" t="s">
        <v>1462</v>
      </c>
      <c r="L803" s="653">
        <v>50.427826086956522</v>
      </c>
      <c r="M803" s="653">
        <v>23</v>
      </c>
      <c r="N803" s="654">
        <v>1159.8399999999999</v>
      </c>
    </row>
    <row r="804" spans="1:14" ht="14.4" customHeight="1" x14ac:dyDescent="0.3">
      <c r="A804" s="649" t="s">
        <v>595</v>
      </c>
      <c r="B804" s="650" t="s">
        <v>596</v>
      </c>
      <c r="C804" s="651" t="s">
        <v>614</v>
      </c>
      <c r="D804" s="652" t="s">
        <v>3383</v>
      </c>
      <c r="E804" s="651" t="s">
        <v>638</v>
      </c>
      <c r="F804" s="652" t="s">
        <v>3390</v>
      </c>
      <c r="G804" s="651" t="s">
        <v>642</v>
      </c>
      <c r="H804" s="651" t="s">
        <v>2291</v>
      </c>
      <c r="I804" s="651" t="s">
        <v>2292</v>
      </c>
      <c r="J804" s="651" t="s">
        <v>2293</v>
      </c>
      <c r="K804" s="651" t="s">
        <v>2294</v>
      </c>
      <c r="L804" s="653">
        <v>152.55915593079399</v>
      </c>
      <c r="M804" s="653">
        <v>3</v>
      </c>
      <c r="N804" s="654">
        <v>457.677467792382</v>
      </c>
    </row>
    <row r="805" spans="1:14" ht="14.4" customHeight="1" x14ac:dyDescent="0.3">
      <c r="A805" s="649" t="s">
        <v>595</v>
      </c>
      <c r="B805" s="650" t="s">
        <v>596</v>
      </c>
      <c r="C805" s="651" t="s">
        <v>614</v>
      </c>
      <c r="D805" s="652" t="s">
        <v>3383</v>
      </c>
      <c r="E805" s="651" t="s">
        <v>638</v>
      </c>
      <c r="F805" s="652" t="s">
        <v>3390</v>
      </c>
      <c r="G805" s="651" t="s">
        <v>642</v>
      </c>
      <c r="H805" s="651" t="s">
        <v>810</v>
      </c>
      <c r="I805" s="651" t="s">
        <v>811</v>
      </c>
      <c r="J805" s="651" t="s">
        <v>812</v>
      </c>
      <c r="K805" s="651" t="s">
        <v>813</v>
      </c>
      <c r="L805" s="653">
        <v>266.57</v>
      </c>
      <c r="M805" s="653">
        <v>1</v>
      </c>
      <c r="N805" s="654">
        <v>266.57</v>
      </c>
    </row>
    <row r="806" spans="1:14" ht="14.4" customHeight="1" x14ac:dyDescent="0.3">
      <c r="A806" s="649" t="s">
        <v>595</v>
      </c>
      <c r="B806" s="650" t="s">
        <v>596</v>
      </c>
      <c r="C806" s="651" t="s">
        <v>614</v>
      </c>
      <c r="D806" s="652" t="s">
        <v>3383</v>
      </c>
      <c r="E806" s="651" t="s">
        <v>638</v>
      </c>
      <c r="F806" s="652" t="s">
        <v>3390</v>
      </c>
      <c r="G806" s="651" t="s">
        <v>642</v>
      </c>
      <c r="H806" s="651" t="s">
        <v>2295</v>
      </c>
      <c r="I806" s="651" t="s">
        <v>2296</v>
      </c>
      <c r="J806" s="651" t="s">
        <v>2297</v>
      </c>
      <c r="K806" s="651" t="s">
        <v>2298</v>
      </c>
      <c r="L806" s="653">
        <v>0</v>
      </c>
      <c r="M806" s="653">
        <v>0</v>
      </c>
      <c r="N806" s="654">
        <v>0</v>
      </c>
    </row>
    <row r="807" spans="1:14" ht="14.4" customHeight="1" x14ac:dyDescent="0.3">
      <c r="A807" s="649" t="s">
        <v>595</v>
      </c>
      <c r="B807" s="650" t="s">
        <v>596</v>
      </c>
      <c r="C807" s="651" t="s">
        <v>614</v>
      </c>
      <c r="D807" s="652" t="s">
        <v>3383</v>
      </c>
      <c r="E807" s="651" t="s">
        <v>638</v>
      </c>
      <c r="F807" s="652" t="s">
        <v>3390</v>
      </c>
      <c r="G807" s="651" t="s">
        <v>642</v>
      </c>
      <c r="H807" s="651" t="s">
        <v>2299</v>
      </c>
      <c r="I807" s="651" t="s">
        <v>237</v>
      </c>
      <c r="J807" s="651" t="s">
        <v>2300</v>
      </c>
      <c r="K807" s="651"/>
      <c r="L807" s="653">
        <v>114.54753533284953</v>
      </c>
      <c r="M807" s="653">
        <v>2</v>
      </c>
      <c r="N807" s="654">
        <v>229.09507066569907</v>
      </c>
    </row>
    <row r="808" spans="1:14" ht="14.4" customHeight="1" x14ac:dyDescent="0.3">
      <c r="A808" s="649" t="s">
        <v>595</v>
      </c>
      <c r="B808" s="650" t="s">
        <v>596</v>
      </c>
      <c r="C808" s="651" t="s">
        <v>614</v>
      </c>
      <c r="D808" s="652" t="s">
        <v>3383</v>
      </c>
      <c r="E808" s="651" t="s">
        <v>638</v>
      </c>
      <c r="F808" s="652" t="s">
        <v>3390</v>
      </c>
      <c r="G808" s="651" t="s">
        <v>642</v>
      </c>
      <c r="H808" s="651" t="s">
        <v>2301</v>
      </c>
      <c r="I808" s="651" t="s">
        <v>237</v>
      </c>
      <c r="J808" s="651" t="s">
        <v>2302</v>
      </c>
      <c r="K808" s="651"/>
      <c r="L808" s="653">
        <v>38.791428571428568</v>
      </c>
      <c r="M808" s="653">
        <v>7</v>
      </c>
      <c r="N808" s="654">
        <v>271.53999999999996</v>
      </c>
    </row>
    <row r="809" spans="1:14" ht="14.4" customHeight="1" x14ac:dyDescent="0.3">
      <c r="A809" s="649" t="s">
        <v>595</v>
      </c>
      <c r="B809" s="650" t="s">
        <v>596</v>
      </c>
      <c r="C809" s="651" t="s">
        <v>614</v>
      </c>
      <c r="D809" s="652" t="s">
        <v>3383</v>
      </c>
      <c r="E809" s="651" t="s">
        <v>638</v>
      </c>
      <c r="F809" s="652" t="s">
        <v>3390</v>
      </c>
      <c r="G809" s="651" t="s">
        <v>642</v>
      </c>
      <c r="H809" s="651" t="s">
        <v>822</v>
      </c>
      <c r="I809" s="651" t="s">
        <v>237</v>
      </c>
      <c r="J809" s="651" t="s">
        <v>823</v>
      </c>
      <c r="K809" s="651"/>
      <c r="L809" s="653">
        <v>46.719954987977871</v>
      </c>
      <c r="M809" s="653">
        <v>6</v>
      </c>
      <c r="N809" s="654">
        <v>280.31972992786723</v>
      </c>
    </row>
    <row r="810" spans="1:14" ht="14.4" customHeight="1" x14ac:dyDescent="0.3">
      <c r="A810" s="649" t="s">
        <v>595</v>
      </c>
      <c r="B810" s="650" t="s">
        <v>596</v>
      </c>
      <c r="C810" s="651" t="s">
        <v>614</v>
      </c>
      <c r="D810" s="652" t="s">
        <v>3383</v>
      </c>
      <c r="E810" s="651" t="s">
        <v>638</v>
      </c>
      <c r="F810" s="652" t="s">
        <v>3390</v>
      </c>
      <c r="G810" s="651" t="s">
        <v>642</v>
      </c>
      <c r="H810" s="651" t="s">
        <v>824</v>
      </c>
      <c r="I810" s="651" t="s">
        <v>825</v>
      </c>
      <c r="J810" s="651" t="s">
        <v>826</v>
      </c>
      <c r="K810" s="651" t="s">
        <v>827</v>
      </c>
      <c r="L810" s="653">
        <v>29.97005232863874</v>
      </c>
      <c r="M810" s="653">
        <v>6</v>
      </c>
      <c r="N810" s="654">
        <v>179.82031397183243</v>
      </c>
    </row>
    <row r="811" spans="1:14" ht="14.4" customHeight="1" x14ac:dyDescent="0.3">
      <c r="A811" s="649" t="s">
        <v>595</v>
      </c>
      <c r="B811" s="650" t="s">
        <v>596</v>
      </c>
      <c r="C811" s="651" t="s">
        <v>614</v>
      </c>
      <c r="D811" s="652" t="s">
        <v>3383</v>
      </c>
      <c r="E811" s="651" t="s">
        <v>638</v>
      </c>
      <c r="F811" s="652" t="s">
        <v>3390</v>
      </c>
      <c r="G811" s="651" t="s">
        <v>642</v>
      </c>
      <c r="H811" s="651" t="s">
        <v>832</v>
      </c>
      <c r="I811" s="651" t="s">
        <v>833</v>
      </c>
      <c r="J811" s="651" t="s">
        <v>834</v>
      </c>
      <c r="K811" s="651" t="s">
        <v>835</v>
      </c>
      <c r="L811" s="653">
        <v>128.49004763454664</v>
      </c>
      <c r="M811" s="653">
        <v>3</v>
      </c>
      <c r="N811" s="654">
        <v>385.47014290363995</v>
      </c>
    </row>
    <row r="812" spans="1:14" ht="14.4" customHeight="1" x14ac:dyDescent="0.3">
      <c r="A812" s="649" t="s">
        <v>595</v>
      </c>
      <c r="B812" s="650" t="s">
        <v>596</v>
      </c>
      <c r="C812" s="651" t="s">
        <v>614</v>
      </c>
      <c r="D812" s="652" t="s">
        <v>3383</v>
      </c>
      <c r="E812" s="651" t="s">
        <v>638</v>
      </c>
      <c r="F812" s="652" t="s">
        <v>3390</v>
      </c>
      <c r="G812" s="651" t="s">
        <v>642</v>
      </c>
      <c r="H812" s="651" t="s">
        <v>840</v>
      </c>
      <c r="I812" s="651" t="s">
        <v>237</v>
      </c>
      <c r="J812" s="651" t="s">
        <v>841</v>
      </c>
      <c r="K812" s="651"/>
      <c r="L812" s="653">
        <v>119.64082154503214</v>
      </c>
      <c r="M812" s="653">
        <v>42</v>
      </c>
      <c r="N812" s="654">
        <v>5024.9145048913497</v>
      </c>
    </row>
    <row r="813" spans="1:14" ht="14.4" customHeight="1" x14ac:dyDescent="0.3">
      <c r="A813" s="649" t="s">
        <v>595</v>
      </c>
      <c r="B813" s="650" t="s">
        <v>596</v>
      </c>
      <c r="C813" s="651" t="s">
        <v>614</v>
      </c>
      <c r="D813" s="652" t="s">
        <v>3383</v>
      </c>
      <c r="E813" s="651" t="s">
        <v>638</v>
      </c>
      <c r="F813" s="652" t="s">
        <v>3390</v>
      </c>
      <c r="G813" s="651" t="s">
        <v>642</v>
      </c>
      <c r="H813" s="651" t="s">
        <v>2303</v>
      </c>
      <c r="I813" s="651" t="s">
        <v>2304</v>
      </c>
      <c r="J813" s="651" t="s">
        <v>2305</v>
      </c>
      <c r="K813" s="651" t="s">
        <v>2306</v>
      </c>
      <c r="L813" s="653">
        <v>303.7</v>
      </c>
      <c r="M813" s="653">
        <v>2</v>
      </c>
      <c r="N813" s="654">
        <v>607.4</v>
      </c>
    </row>
    <row r="814" spans="1:14" ht="14.4" customHeight="1" x14ac:dyDescent="0.3">
      <c r="A814" s="649" t="s">
        <v>595</v>
      </c>
      <c r="B814" s="650" t="s">
        <v>596</v>
      </c>
      <c r="C814" s="651" t="s">
        <v>614</v>
      </c>
      <c r="D814" s="652" t="s">
        <v>3383</v>
      </c>
      <c r="E814" s="651" t="s">
        <v>638</v>
      </c>
      <c r="F814" s="652" t="s">
        <v>3390</v>
      </c>
      <c r="G814" s="651" t="s">
        <v>642</v>
      </c>
      <c r="H814" s="651" t="s">
        <v>1468</v>
      </c>
      <c r="I814" s="651" t="s">
        <v>1469</v>
      </c>
      <c r="J814" s="651" t="s">
        <v>812</v>
      </c>
      <c r="K814" s="651" t="s">
        <v>1470</v>
      </c>
      <c r="L814" s="653">
        <v>50.600003183125096</v>
      </c>
      <c r="M814" s="653">
        <v>3</v>
      </c>
      <c r="N814" s="654">
        <v>151.80000954937529</v>
      </c>
    </row>
    <row r="815" spans="1:14" ht="14.4" customHeight="1" x14ac:dyDescent="0.3">
      <c r="A815" s="649" t="s">
        <v>595</v>
      </c>
      <c r="B815" s="650" t="s">
        <v>596</v>
      </c>
      <c r="C815" s="651" t="s">
        <v>614</v>
      </c>
      <c r="D815" s="652" t="s">
        <v>3383</v>
      </c>
      <c r="E815" s="651" t="s">
        <v>638</v>
      </c>
      <c r="F815" s="652" t="s">
        <v>3390</v>
      </c>
      <c r="G815" s="651" t="s">
        <v>642</v>
      </c>
      <c r="H815" s="651" t="s">
        <v>2307</v>
      </c>
      <c r="I815" s="651" t="s">
        <v>2308</v>
      </c>
      <c r="J815" s="651" t="s">
        <v>2309</v>
      </c>
      <c r="K815" s="651" t="s">
        <v>2310</v>
      </c>
      <c r="L815" s="653">
        <v>66.774803957498165</v>
      </c>
      <c r="M815" s="653">
        <v>4</v>
      </c>
      <c r="N815" s="654">
        <v>267.09921582999266</v>
      </c>
    </row>
    <row r="816" spans="1:14" ht="14.4" customHeight="1" x14ac:dyDescent="0.3">
      <c r="A816" s="649" t="s">
        <v>595</v>
      </c>
      <c r="B816" s="650" t="s">
        <v>596</v>
      </c>
      <c r="C816" s="651" t="s">
        <v>614</v>
      </c>
      <c r="D816" s="652" t="s">
        <v>3383</v>
      </c>
      <c r="E816" s="651" t="s">
        <v>638</v>
      </c>
      <c r="F816" s="652" t="s">
        <v>3390</v>
      </c>
      <c r="G816" s="651" t="s">
        <v>642</v>
      </c>
      <c r="H816" s="651" t="s">
        <v>853</v>
      </c>
      <c r="I816" s="651" t="s">
        <v>237</v>
      </c>
      <c r="J816" s="651" t="s">
        <v>854</v>
      </c>
      <c r="K816" s="651" t="s">
        <v>855</v>
      </c>
      <c r="L816" s="653">
        <v>23.7</v>
      </c>
      <c r="M816" s="653">
        <v>12</v>
      </c>
      <c r="N816" s="654">
        <v>284.39999999999998</v>
      </c>
    </row>
    <row r="817" spans="1:14" ht="14.4" customHeight="1" x14ac:dyDescent="0.3">
      <c r="A817" s="649" t="s">
        <v>595</v>
      </c>
      <c r="B817" s="650" t="s">
        <v>596</v>
      </c>
      <c r="C817" s="651" t="s">
        <v>614</v>
      </c>
      <c r="D817" s="652" t="s">
        <v>3383</v>
      </c>
      <c r="E817" s="651" t="s">
        <v>638</v>
      </c>
      <c r="F817" s="652" t="s">
        <v>3390</v>
      </c>
      <c r="G817" s="651" t="s">
        <v>642</v>
      </c>
      <c r="H817" s="651" t="s">
        <v>856</v>
      </c>
      <c r="I817" s="651" t="s">
        <v>237</v>
      </c>
      <c r="J817" s="651" t="s">
        <v>857</v>
      </c>
      <c r="K817" s="651" t="s">
        <v>855</v>
      </c>
      <c r="L817" s="653">
        <v>24.037194261613497</v>
      </c>
      <c r="M817" s="653">
        <v>12</v>
      </c>
      <c r="N817" s="654">
        <v>288.44633113936197</v>
      </c>
    </row>
    <row r="818" spans="1:14" ht="14.4" customHeight="1" x14ac:dyDescent="0.3">
      <c r="A818" s="649" t="s">
        <v>595</v>
      </c>
      <c r="B818" s="650" t="s">
        <v>596</v>
      </c>
      <c r="C818" s="651" t="s">
        <v>614</v>
      </c>
      <c r="D818" s="652" t="s">
        <v>3383</v>
      </c>
      <c r="E818" s="651" t="s">
        <v>638</v>
      </c>
      <c r="F818" s="652" t="s">
        <v>3390</v>
      </c>
      <c r="G818" s="651" t="s">
        <v>642</v>
      </c>
      <c r="H818" s="651" t="s">
        <v>2311</v>
      </c>
      <c r="I818" s="651" t="s">
        <v>2311</v>
      </c>
      <c r="J818" s="651" t="s">
        <v>2312</v>
      </c>
      <c r="K818" s="651" t="s">
        <v>2122</v>
      </c>
      <c r="L818" s="653">
        <v>2660.9393375716877</v>
      </c>
      <c r="M818" s="653">
        <v>9</v>
      </c>
      <c r="N818" s="654">
        <v>23948.454038145188</v>
      </c>
    </row>
    <row r="819" spans="1:14" ht="14.4" customHeight="1" x14ac:dyDescent="0.3">
      <c r="A819" s="649" t="s">
        <v>595</v>
      </c>
      <c r="B819" s="650" t="s">
        <v>596</v>
      </c>
      <c r="C819" s="651" t="s">
        <v>614</v>
      </c>
      <c r="D819" s="652" t="s">
        <v>3383</v>
      </c>
      <c r="E819" s="651" t="s">
        <v>638</v>
      </c>
      <c r="F819" s="652" t="s">
        <v>3390</v>
      </c>
      <c r="G819" s="651" t="s">
        <v>642</v>
      </c>
      <c r="H819" s="651" t="s">
        <v>1953</v>
      </c>
      <c r="I819" s="651" t="s">
        <v>1954</v>
      </c>
      <c r="J819" s="651" t="s">
        <v>1010</v>
      </c>
      <c r="K819" s="651" t="s">
        <v>1955</v>
      </c>
      <c r="L819" s="653">
        <v>67.69</v>
      </c>
      <c r="M819" s="653">
        <v>1</v>
      </c>
      <c r="N819" s="654">
        <v>67.69</v>
      </c>
    </row>
    <row r="820" spans="1:14" ht="14.4" customHeight="1" x14ac:dyDescent="0.3">
      <c r="A820" s="649" t="s">
        <v>595</v>
      </c>
      <c r="B820" s="650" t="s">
        <v>596</v>
      </c>
      <c r="C820" s="651" t="s">
        <v>614</v>
      </c>
      <c r="D820" s="652" t="s">
        <v>3383</v>
      </c>
      <c r="E820" s="651" t="s">
        <v>638</v>
      </c>
      <c r="F820" s="652" t="s">
        <v>3390</v>
      </c>
      <c r="G820" s="651" t="s">
        <v>642</v>
      </c>
      <c r="H820" s="651" t="s">
        <v>2313</v>
      </c>
      <c r="I820" s="651" t="s">
        <v>2314</v>
      </c>
      <c r="J820" s="651" t="s">
        <v>2315</v>
      </c>
      <c r="K820" s="651" t="s">
        <v>2316</v>
      </c>
      <c r="L820" s="653">
        <v>0</v>
      </c>
      <c r="M820" s="653">
        <v>0</v>
      </c>
      <c r="N820" s="654">
        <v>0</v>
      </c>
    </row>
    <row r="821" spans="1:14" ht="14.4" customHeight="1" x14ac:dyDescent="0.3">
      <c r="A821" s="649" t="s">
        <v>595</v>
      </c>
      <c r="B821" s="650" t="s">
        <v>596</v>
      </c>
      <c r="C821" s="651" t="s">
        <v>614</v>
      </c>
      <c r="D821" s="652" t="s">
        <v>3383</v>
      </c>
      <c r="E821" s="651" t="s">
        <v>638</v>
      </c>
      <c r="F821" s="652" t="s">
        <v>3390</v>
      </c>
      <c r="G821" s="651" t="s">
        <v>642</v>
      </c>
      <c r="H821" s="651" t="s">
        <v>2317</v>
      </c>
      <c r="I821" s="651" t="s">
        <v>2317</v>
      </c>
      <c r="J821" s="651" t="s">
        <v>2318</v>
      </c>
      <c r="K821" s="651" t="s">
        <v>2319</v>
      </c>
      <c r="L821" s="653">
        <v>1771.15</v>
      </c>
      <c r="M821" s="653">
        <v>8</v>
      </c>
      <c r="N821" s="654">
        <v>14169.2</v>
      </c>
    </row>
    <row r="822" spans="1:14" ht="14.4" customHeight="1" x14ac:dyDescent="0.3">
      <c r="A822" s="649" t="s">
        <v>595</v>
      </c>
      <c r="B822" s="650" t="s">
        <v>596</v>
      </c>
      <c r="C822" s="651" t="s">
        <v>614</v>
      </c>
      <c r="D822" s="652" t="s">
        <v>3383</v>
      </c>
      <c r="E822" s="651" t="s">
        <v>638</v>
      </c>
      <c r="F822" s="652" t="s">
        <v>3390</v>
      </c>
      <c r="G822" s="651" t="s">
        <v>642</v>
      </c>
      <c r="H822" s="651" t="s">
        <v>885</v>
      </c>
      <c r="I822" s="651" t="s">
        <v>886</v>
      </c>
      <c r="J822" s="651" t="s">
        <v>887</v>
      </c>
      <c r="K822" s="651"/>
      <c r="L822" s="653">
        <v>2.6219999999999999</v>
      </c>
      <c r="M822" s="653">
        <v>1</v>
      </c>
      <c r="N822" s="654">
        <v>2.6219999999999999</v>
      </c>
    </row>
    <row r="823" spans="1:14" ht="14.4" customHeight="1" x14ac:dyDescent="0.3">
      <c r="A823" s="649" t="s">
        <v>595</v>
      </c>
      <c r="B823" s="650" t="s">
        <v>596</v>
      </c>
      <c r="C823" s="651" t="s">
        <v>614</v>
      </c>
      <c r="D823" s="652" t="s">
        <v>3383</v>
      </c>
      <c r="E823" s="651" t="s">
        <v>638</v>
      </c>
      <c r="F823" s="652" t="s">
        <v>3390</v>
      </c>
      <c r="G823" s="651" t="s">
        <v>642</v>
      </c>
      <c r="H823" s="651" t="s">
        <v>2320</v>
      </c>
      <c r="I823" s="651" t="s">
        <v>886</v>
      </c>
      <c r="J823" s="651" t="s">
        <v>2321</v>
      </c>
      <c r="K823" s="651"/>
      <c r="L823" s="653">
        <v>3.6918000000000002</v>
      </c>
      <c r="M823" s="653">
        <v>1</v>
      </c>
      <c r="N823" s="654">
        <v>3.6918000000000002</v>
      </c>
    </row>
    <row r="824" spans="1:14" ht="14.4" customHeight="1" x14ac:dyDescent="0.3">
      <c r="A824" s="649" t="s">
        <v>595</v>
      </c>
      <c r="B824" s="650" t="s">
        <v>596</v>
      </c>
      <c r="C824" s="651" t="s">
        <v>614</v>
      </c>
      <c r="D824" s="652" t="s">
        <v>3383</v>
      </c>
      <c r="E824" s="651" t="s">
        <v>638</v>
      </c>
      <c r="F824" s="652" t="s">
        <v>3390</v>
      </c>
      <c r="G824" s="651" t="s">
        <v>642</v>
      </c>
      <c r="H824" s="651" t="s">
        <v>1515</v>
      </c>
      <c r="I824" s="651" t="s">
        <v>1516</v>
      </c>
      <c r="J824" s="651" t="s">
        <v>1517</v>
      </c>
      <c r="K824" s="651" t="s">
        <v>1518</v>
      </c>
      <c r="L824" s="653">
        <v>109.23</v>
      </c>
      <c r="M824" s="653">
        <v>6</v>
      </c>
      <c r="N824" s="654">
        <v>655.38</v>
      </c>
    </row>
    <row r="825" spans="1:14" ht="14.4" customHeight="1" x14ac:dyDescent="0.3">
      <c r="A825" s="649" t="s">
        <v>595</v>
      </c>
      <c r="B825" s="650" t="s">
        <v>596</v>
      </c>
      <c r="C825" s="651" t="s">
        <v>614</v>
      </c>
      <c r="D825" s="652" t="s">
        <v>3383</v>
      </c>
      <c r="E825" s="651" t="s">
        <v>638</v>
      </c>
      <c r="F825" s="652" t="s">
        <v>3390</v>
      </c>
      <c r="G825" s="651" t="s">
        <v>642</v>
      </c>
      <c r="H825" s="651" t="s">
        <v>2322</v>
      </c>
      <c r="I825" s="651" t="s">
        <v>2322</v>
      </c>
      <c r="J825" s="651" t="s">
        <v>2323</v>
      </c>
      <c r="K825" s="651" t="s">
        <v>2324</v>
      </c>
      <c r="L825" s="653">
        <v>2505.8626632969749</v>
      </c>
      <c r="M825" s="653">
        <v>9</v>
      </c>
      <c r="N825" s="654">
        <v>22552.763969672775</v>
      </c>
    </row>
    <row r="826" spans="1:14" ht="14.4" customHeight="1" x14ac:dyDescent="0.3">
      <c r="A826" s="649" t="s">
        <v>595</v>
      </c>
      <c r="B826" s="650" t="s">
        <v>596</v>
      </c>
      <c r="C826" s="651" t="s">
        <v>614</v>
      </c>
      <c r="D826" s="652" t="s">
        <v>3383</v>
      </c>
      <c r="E826" s="651" t="s">
        <v>638</v>
      </c>
      <c r="F826" s="652" t="s">
        <v>3390</v>
      </c>
      <c r="G826" s="651" t="s">
        <v>642</v>
      </c>
      <c r="H826" s="651" t="s">
        <v>2325</v>
      </c>
      <c r="I826" s="651" t="s">
        <v>2326</v>
      </c>
      <c r="J826" s="651" t="s">
        <v>2327</v>
      </c>
      <c r="K826" s="651" t="s">
        <v>2328</v>
      </c>
      <c r="L826" s="653">
        <v>73.841617629348036</v>
      </c>
      <c r="M826" s="653">
        <v>3</v>
      </c>
      <c r="N826" s="654">
        <v>221.52485288804411</v>
      </c>
    </row>
    <row r="827" spans="1:14" ht="14.4" customHeight="1" x14ac:dyDescent="0.3">
      <c r="A827" s="649" t="s">
        <v>595</v>
      </c>
      <c r="B827" s="650" t="s">
        <v>596</v>
      </c>
      <c r="C827" s="651" t="s">
        <v>614</v>
      </c>
      <c r="D827" s="652" t="s">
        <v>3383</v>
      </c>
      <c r="E827" s="651" t="s">
        <v>638</v>
      </c>
      <c r="F827" s="652" t="s">
        <v>3390</v>
      </c>
      <c r="G827" s="651" t="s">
        <v>642</v>
      </c>
      <c r="H827" s="651" t="s">
        <v>911</v>
      </c>
      <c r="I827" s="651" t="s">
        <v>912</v>
      </c>
      <c r="J827" s="651" t="s">
        <v>913</v>
      </c>
      <c r="K827" s="651" t="s">
        <v>914</v>
      </c>
      <c r="L827" s="653">
        <v>51.300000000000011</v>
      </c>
      <c r="M827" s="653">
        <v>1</v>
      </c>
      <c r="N827" s="654">
        <v>51.300000000000011</v>
      </c>
    </row>
    <row r="828" spans="1:14" ht="14.4" customHeight="1" x14ac:dyDescent="0.3">
      <c r="A828" s="649" t="s">
        <v>595</v>
      </c>
      <c r="B828" s="650" t="s">
        <v>596</v>
      </c>
      <c r="C828" s="651" t="s">
        <v>614</v>
      </c>
      <c r="D828" s="652" t="s">
        <v>3383</v>
      </c>
      <c r="E828" s="651" t="s">
        <v>638</v>
      </c>
      <c r="F828" s="652" t="s">
        <v>3390</v>
      </c>
      <c r="G828" s="651" t="s">
        <v>642</v>
      </c>
      <c r="H828" s="651" t="s">
        <v>2329</v>
      </c>
      <c r="I828" s="651" t="s">
        <v>2330</v>
      </c>
      <c r="J828" s="651" t="s">
        <v>2331</v>
      </c>
      <c r="K828" s="651" t="s">
        <v>2332</v>
      </c>
      <c r="L828" s="653">
        <v>3373.2992797707107</v>
      </c>
      <c r="M828" s="653">
        <v>35</v>
      </c>
      <c r="N828" s="654">
        <v>118065.47479197488</v>
      </c>
    </row>
    <row r="829" spans="1:14" ht="14.4" customHeight="1" x14ac:dyDescent="0.3">
      <c r="A829" s="649" t="s">
        <v>595</v>
      </c>
      <c r="B829" s="650" t="s">
        <v>596</v>
      </c>
      <c r="C829" s="651" t="s">
        <v>614</v>
      </c>
      <c r="D829" s="652" t="s">
        <v>3383</v>
      </c>
      <c r="E829" s="651" t="s">
        <v>638</v>
      </c>
      <c r="F829" s="652" t="s">
        <v>3390</v>
      </c>
      <c r="G829" s="651" t="s">
        <v>642</v>
      </c>
      <c r="H829" s="651" t="s">
        <v>2333</v>
      </c>
      <c r="I829" s="651" t="s">
        <v>2334</v>
      </c>
      <c r="J829" s="651" t="s">
        <v>2327</v>
      </c>
      <c r="K829" s="651" t="s">
        <v>2335</v>
      </c>
      <c r="L829" s="653">
        <v>59.697461260480885</v>
      </c>
      <c r="M829" s="653">
        <v>26</v>
      </c>
      <c r="N829" s="654">
        <v>1552.133992772503</v>
      </c>
    </row>
    <row r="830" spans="1:14" ht="14.4" customHeight="1" x14ac:dyDescent="0.3">
      <c r="A830" s="649" t="s">
        <v>595</v>
      </c>
      <c r="B830" s="650" t="s">
        <v>596</v>
      </c>
      <c r="C830" s="651" t="s">
        <v>614</v>
      </c>
      <c r="D830" s="652" t="s">
        <v>3383</v>
      </c>
      <c r="E830" s="651" t="s">
        <v>638</v>
      </c>
      <c r="F830" s="652" t="s">
        <v>3390</v>
      </c>
      <c r="G830" s="651" t="s">
        <v>642</v>
      </c>
      <c r="H830" s="651" t="s">
        <v>918</v>
      </c>
      <c r="I830" s="651" t="s">
        <v>919</v>
      </c>
      <c r="J830" s="651" t="s">
        <v>920</v>
      </c>
      <c r="K830" s="651" t="s">
        <v>921</v>
      </c>
      <c r="L830" s="653">
        <v>19.273148492589588</v>
      </c>
      <c r="M830" s="653">
        <v>19</v>
      </c>
      <c r="N830" s="654">
        <v>366.1898213592022</v>
      </c>
    </row>
    <row r="831" spans="1:14" ht="14.4" customHeight="1" x14ac:dyDescent="0.3">
      <c r="A831" s="649" t="s">
        <v>595</v>
      </c>
      <c r="B831" s="650" t="s">
        <v>596</v>
      </c>
      <c r="C831" s="651" t="s">
        <v>614</v>
      </c>
      <c r="D831" s="652" t="s">
        <v>3383</v>
      </c>
      <c r="E831" s="651" t="s">
        <v>638</v>
      </c>
      <c r="F831" s="652" t="s">
        <v>3390</v>
      </c>
      <c r="G831" s="651" t="s">
        <v>642</v>
      </c>
      <c r="H831" s="651" t="s">
        <v>2336</v>
      </c>
      <c r="I831" s="651" t="s">
        <v>237</v>
      </c>
      <c r="J831" s="651" t="s">
        <v>2337</v>
      </c>
      <c r="K831" s="651"/>
      <c r="L831" s="653">
        <v>41.415865617407896</v>
      </c>
      <c r="M831" s="653">
        <v>1</v>
      </c>
      <c r="N831" s="654">
        <v>41.415865617407896</v>
      </c>
    </row>
    <row r="832" spans="1:14" ht="14.4" customHeight="1" x14ac:dyDescent="0.3">
      <c r="A832" s="649" t="s">
        <v>595</v>
      </c>
      <c r="B832" s="650" t="s">
        <v>596</v>
      </c>
      <c r="C832" s="651" t="s">
        <v>614</v>
      </c>
      <c r="D832" s="652" t="s">
        <v>3383</v>
      </c>
      <c r="E832" s="651" t="s">
        <v>638</v>
      </c>
      <c r="F832" s="652" t="s">
        <v>3390</v>
      </c>
      <c r="G832" s="651" t="s">
        <v>642</v>
      </c>
      <c r="H832" s="651" t="s">
        <v>935</v>
      </c>
      <c r="I832" s="651" t="s">
        <v>936</v>
      </c>
      <c r="J832" s="651" t="s">
        <v>937</v>
      </c>
      <c r="K832" s="651" t="s">
        <v>938</v>
      </c>
      <c r="L832" s="653">
        <v>171.22400000000002</v>
      </c>
      <c r="M832" s="653">
        <v>12</v>
      </c>
      <c r="N832" s="654">
        <v>2054.6880000000001</v>
      </c>
    </row>
    <row r="833" spans="1:14" ht="14.4" customHeight="1" x14ac:dyDescent="0.3">
      <c r="A833" s="649" t="s">
        <v>595</v>
      </c>
      <c r="B833" s="650" t="s">
        <v>596</v>
      </c>
      <c r="C833" s="651" t="s">
        <v>614</v>
      </c>
      <c r="D833" s="652" t="s">
        <v>3383</v>
      </c>
      <c r="E833" s="651" t="s">
        <v>638</v>
      </c>
      <c r="F833" s="652" t="s">
        <v>3390</v>
      </c>
      <c r="G833" s="651" t="s">
        <v>642</v>
      </c>
      <c r="H833" s="651" t="s">
        <v>943</v>
      </c>
      <c r="I833" s="651" t="s">
        <v>944</v>
      </c>
      <c r="J833" s="651" t="s">
        <v>945</v>
      </c>
      <c r="K833" s="651" t="s">
        <v>946</v>
      </c>
      <c r="L833" s="653">
        <v>39.799987690822988</v>
      </c>
      <c r="M833" s="653">
        <v>7</v>
      </c>
      <c r="N833" s="654">
        <v>278.5999138357609</v>
      </c>
    </row>
    <row r="834" spans="1:14" ht="14.4" customHeight="1" x14ac:dyDescent="0.3">
      <c r="A834" s="649" t="s">
        <v>595</v>
      </c>
      <c r="B834" s="650" t="s">
        <v>596</v>
      </c>
      <c r="C834" s="651" t="s">
        <v>614</v>
      </c>
      <c r="D834" s="652" t="s">
        <v>3383</v>
      </c>
      <c r="E834" s="651" t="s">
        <v>638</v>
      </c>
      <c r="F834" s="652" t="s">
        <v>3390</v>
      </c>
      <c r="G834" s="651" t="s">
        <v>642</v>
      </c>
      <c r="H834" s="651" t="s">
        <v>947</v>
      </c>
      <c r="I834" s="651" t="s">
        <v>948</v>
      </c>
      <c r="J834" s="651" t="s">
        <v>949</v>
      </c>
      <c r="K834" s="651" t="s">
        <v>950</v>
      </c>
      <c r="L834" s="653">
        <v>57.843333333333348</v>
      </c>
      <c r="M834" s="653">
        <v>9</v>
      </c>
      <c r="N834" s="654">
        <v>520.59000000000015</v>
      </c>
    </row>
    <row r="835" spans="1:14" ht="14.4" customHeight="1" x14ac:dyDescent="0.3">
      <c r="A835" s="649" t="s">
        <v>595</v>
      </c>
      <c r="B835" s="650" t="s">
        <v>596</v>
      </c>
      <c r="C835" s="651" t="s">
        <v>614</v>
      </c>
      <c r="D835" s="652" t="s">
        <v>3383</v>
      </c>
      <c r="E835" s="651" t="s">
        <v>638</v>
      </c>
      <c r="F835" s="652" t="s">
        <v>3390</v>
      </c>
      <c r="G835" s="651" t="s">
        <v>642</v>
      </c>
      <c r="H835" s="651" t="s">
        <v>951</v>
      </c>
      <c r="I835" s="651" t="s">
        <v>952</v>
      </c>
      <c r="J835" s="651" t="s">
        <v>953</v>
      </c>
      <c r="K835" s="651" t="s">
        <v>954</v>
      </c>
      <c r="L835" s="653">
        <v>84.81</v>
      </c>
      <c r="M835" s="653">
        <v>2</v>
      </c>
      <c r="N835" s="654">
        <v>169.62</v>
      </c>
    </row>
    <row r="836" spans="1:14" ht="14.4" customHeight="1" x14ac:dyDescent="0.3">
      <c r="A836" s="649" t="s">
        <v>595</v>
      </c>
      <c r="B836" s="650" t="s">
        <v>596</v>
      </c>
      <c r="C836" s="651" t="s">
        <v>614</v>
      </c>
      <c r="D836" s="652" t="s">
        <v>3383</v>
      </c>
      <c r="E836" s="651" t="s">
        <v>638</v>
      </c>
      <c r="F836" s="652" t="s">
        <v>3390</v>
      </c>
      <c r="G836" s="651" t="s">
        <v>642</v>
      </c>
      <c r="H836" s="651" t="s">
        <v>955</v>
      </c>
      <c r="I836" s="651" t="s">
        <v>956</v>
      </c>
      <c r="J836" s="651" t="s">
        <v>957</v>
      </c>
      <c r="K836" s="651" t="s">
        <v>958</v>
      </c>
      <c r="L836" s="653">
        <v>109.87981618887902</v>
      </c>
      <c r="M836" s="653">
        <v>2</v>
      </c>
      <c r="N836" s="654">
        <v>219.75963237775804</v>
      </c>
    </row>
    <row r="837" spans="1:14" ht="14.4" customHeight="1" x14ac:dyDescent="0.3">
      <c r="A837" s="649" t="s">
        <v>595</v>
      </c>
      <c r="B837" s="650" t="s">
        <v>596</v>
      </c>
      <c r="C837" s="651" t="s">
        <v>614</v>
      </c>
      <c r="D837" s="652" t="s">
        <v>3383</v>
      </c>
      <c r="E837" s="651" t="s">
        <v>638</v>
      </c>
      <c r="F837" s="652" t="s">
        <v>3390</v>
      </c>
      <c r="G837" s="651" t="s">
        <v>642</v>
      </c>
      <c r="H837" s="651" t="s">
        <v>970</v>
      </c>
      <c r="I837" s="651" t="s">
        <v>971</v>
      </c>
      <c r="J837" s="651" t="s">
        <v>972</v>
      </c>
      <c r="K837" s="651" t="s">
        <v>899</v>
      </c>
      <c r="L837" s="653">
        <v>29.763333333333332</v>
      </c>
      <c r="M837" s="653">
        <v>60</v>
      </c>
      <c r="N837" s="654">
        <v>1785.8</v>
      </c>
    </row>
    <row r="838" spans="1:14" ht="14.4" customHeight="1" x14ac:dyDescent="0.3">
      <c r="A838" s="649" t="s">
        <v>595</v>
      </c>
      <c r="B838" s="650" t="s">
        <v>596</v>
      </c>
      <c r="C838" s="651" t="s">
        <v>614</v>
      </c>
      <c r="D838" s="652" t="s">
        <v>3383</v>
      </c>
      <c r="E838" s="651" t="s">
        <v>638</v>
      </c>
      <c r="F838" s="652" t="s">
        <v>3390</v>
      </c>
      <c r="G838" s="651" t="s">
        <v>642</v>
      </c>
      <c r="H838" s="651" t="s">
        <v>993</v>
      </c>
      <c r="I838" s="651" t="s">
        <v>237</v>
      </c>
      <c r="J838" s="651" t="s">
        <v>994</v>
      </c>
      <c r="K838" s="651"/>
      <c r="L838" s="653">
        <v>191.15192422425886</v>
      </c>
      <c r="M838" s="653">
        <v>44</v>
      </c>
      <c r="N838" s="654">
        <v>8410.6846658673894</v>
      </c>
    </row>
    <row r="839" spans="1:14" ht="14.4" customHeight="1" x14ac:dyDescent="0.3">
      <c r="A839" s="649" t="s">
        <v>595</v>
      </c>
      <c r="B839" s="650" t="s">
        <v>596</v>
      </c>
      <c r="C839" s="651" t="s">
        <v>614</v>
      </c>
      <c r="D839" s="652" t="s">
        <v>3383</v>
      </c>
      <c r="E839" s="651" t="s">
        <v>638</v>
      </c>
      <c r="F839" s="652" t="s">
        <v>3390</v>
      </c>
      <c r="G839" s="651" t="s">
        <v>642</v>
      </c>
      <c r="H839" s="651" t="s">
        <v>1558</v>
      </c>
      <c r="I839" s="651" t="s">
        <v>237</v>
      </c>
      <c r="J839" s="651" t="s">
        <v>1559</v>
      </c>
      <c r="K839" s="651"/>
      <c r="L839" s="653">
        <v>233.08631259303036</v>
      </c>
      <c r="M839" s="653">
        <v>2</v>
      </c>
      <c r="N839" s="654">
        <v>466.17262518606071</v>
      </c>
    </row>
    <row r="840" spans="1:14" ht="14.4" customHeight="1" x14ac:dyDescent="0.3">
      <c r="A840" s="649" t="s">
        <v>595</v>
      </c>
      <c r="B840" s="650" t="s">
        <v>596</v>
      </c>
      <c r="C840" s="651" t="s">
        <v>614</v>
      </c>
      <c r="D840" s="652" t="s">
        <v>3383</v>
      </c>
      <c r="E840" s="651" t="s">
        <v>638</v>
      </c>
      <c r="F840" s="652" t="s">
        <v>3390</v>
      </c>
      <c r="G840" s="651" t="s">
        <v>642</v>
      </c>
      <c r="H840" s="651" t="s">
        <v>1000</v>
      </c>
      <c r="I840" s="651" t="s">
        <v>237</v>
      </c>
      <c r="J840" s="651" t="s">
        <v>1001</v>
      </c>
      <c r="K840" s="651"/>
      <c r="L840" s="653">
        <v>272.8437396523575</v>
      </c>
      <c r="M840" s="653">
        <v>1</v>
      </c>
      <c r="N840" s="654">
        <v>272.8437396523575</v>
      </c>
    </row>
    <row r="841" spans="1:14" ht="14.4" customHeight="1" x14ac:dyDescent="0.3">
      <c r="A841" s="649" t="s">
        <v>595</v>
      </c>
      <c r="B841" s="650" t="s">
        <v>596</v>
      </c>
      <c r="C841" s="651" t="s">
        <v>614</v>
      </c>
      <c r="D841" s="652" t="s">
        <v>3383</v>
      </c>
      <c r="E841" s="651" t="s">
        <v>638</v>
      </c>
      <c r="F841" s="652" t="s">
        <v>3390</v>
      </c>
      <c r="G841" s="651" t="s">
        <v>642</v>
      </c>
      <c r="H841" s="651" t="s">
        <v>2338</v>
      </c>
      <c r="I841" s="651" t="s">
        <v>237</v>
      </c>
      <c r="J841" s="651" t="s">
        <v>2339</v>
      </c>
      <c r="K841" s="651"/>
      <c r="L841" s="653">
        <v>180.64098182614097</v>
      </c>
      <c r="M841" s="653">
        <v>2</v>
      </c>
      <c r="N841" s="654">
        <v>361.28196365228195</v>
      </c>
    </row>
    <row r="842" spans="1:14" ht="14.4" customHeight="1" x14ac:dyDescent="0.3">
      <c r="A842" s="649" t="s">
        <v>595</v>
      </c>
      <c r="B842" s="650" t="s">
        <v>596</v>
      </c>
      <c r="C842" s="651" t="s">
        <v>614</v>
      </c>
      <c r="D842" s="652" t="s">
        <v>3383</v>
      </c>
      <c r="E842" s="651" t="s">
        <v>638</v>
      </c>
      <c r="F842" s="652" t="s">
        <v>3390</v>
      </c>
      <c r="G842" s="651" t="s">
        <v>642</v>
      </c>
      <c r="H842" s="651" t="s">
        <v>1560</v>
      </c>
      <c r="I842" s="651" t="s">
        <v>1561</v>
      </c>
      <c r="J842" s="651" t="s">
        <v>1562</v>
      </c>
      <c r="K842" s="651" t="s">
        <v>1563</v>
      </c>
      <c r="L842" s="653">
        <v>72.75970916858428</v>
      </c>
      <c r="M842" s="653">
        <v>1</v>
      </c>
      <c r="N842" s="654">
        <v>72.75970916858428</v>
      </c>
    </row>
    <row r="843" spans="1:14" ht="14.4" customHeight="1" x14ac:dyDescent="0.3">
      <c r="A843" s="649" t="s">
        <v>595</v>
      </c>
      <c r="B843" s="650" t="s">
        <v>596</v>
      </c>
      <c r="C843" s="651" t="s">
        <v>614</v>
      </c>
      <c r="D843" s="652" t="s">
        <v>3383</v>
      </c>
      <c r="E843" s="651" t="s">
        <v>638</v>
      </c>
      <c r="F843" s="652" t="s">
        <v>3390</v>
      </c>
      <c r="G843" s="651" t="s">
        <v>642</v>
      </c>
      <c r="H843" s="651" t="s">
        <v>2340</v>
      </c>
      <c r="I843" s="651" t="s">
        <v>237</v>
      </c>
      <c r="J843" s="651" t="s">
        <v>2341</v>
      </c>
      <c r="K843" s="651"/>
      <c r="L843" s="653">
        <v>113.22687685634557</v>
      </c>
      <c r="M843" s="653">
        <v>1</v>
      </c>
      <c r="N843" s="654">
        <v>113.22687685634557</v>
      </c>
    </row>
    <row r="844" spans="1:14" ht="14.4" customHeight="1" x14ac:dyDescent="0.3">
      <c r="A844" s="649" t="s">
        <v>595</v>
      </c>
      <c r="B844" s="650" t="s">
        <v>596</v>
      </c>
      <c r="C844" s="651" t="s">
        <v>614</v>
      </c>
      <c r="D844" s="652" t="s">
        <v>3383</v>
      </c>
      <c r="E844" s="651" t="s">
        <v>638</v>
      </c>
      <c r="F844" s="652" t="s">
        <v>3390</v>
      </c>
      <c r="G844" s="651" t="s">
        <v>642</v>
      </c>
      <c r="H844" s="651" t="s">
        <v>1012</v>
      </c>
      <c r="I844" s="651" t="s">
        <v>1013</v>
      </c>
      <c r="J844" s="651" t="s">
        <v>1014</v>
      </c>
      <c r="K844" s="651" t="s">
        <v>962</v>
      </c>
      <c r="L844" s="653">
        <v>37.54</v>
      </c>
      <c r="M844" s="653">
        <v>36</v>
      </c>
      <c r="N844" s="654">
        <v>1351.44</v>
      </c>
    </row>
    <row r="845" spans="1:14" ht="14.4" customHeight="1" x14ac:dyDescent="0.3">
      <c r="A845" s="649" t="s">
        <v>595</v>
      </c>
      <c r="B845" s="650" t="s">
        <v>596</v>
      </c>
      <c r="C845" s="651" t="s">
        <v>614</v>
      </c>
      <c r="D845" s="652" t="s">
        <v>3383</v>
      </c>
      <c r="E845" s="651" t="s">
        <v>638</v>
      </c>
      <c r="F845" s="652" t="s">
        <v>3390</v>
      </c>
      <c r="G845" s="651" t="s">
        <v>642</v>
      </c>
      <c r="H845" s="651" t="s">
        <v>2342</v>
      </c>
      <c r="I845" s="651" t="s">
        <v>2343</v>
      </c>
      <c r="J845" s="651" t="s">
        <v>1014</v>
      </c>
      <c r="K845" s="651" t="s">
        <v>899</v>
      </c>
      <c r="L845" s="653">
        <v>34.245000000000005</v>
      </c>
      <c r="M845" s="653">
        <v>80</v>
      </c>
      <c r="N845" s="654">
        <v>2739.6000000000004</v>
      </c>
    </row>
    <row r="846" spans="1:14" ht="14.4" customHeight="1" x14ac:dyDescent="0.3">
      <c r="A846" s="649" t="s">
        <v>595</v>
      </c>
      <c r="B846" s="650" t="s">
        <v>596</v>
      </c>
      <c r="C846" s="651" t="s">
        <v>614</v>
      </c>
      <c r="D846" s="652" t="s">
        <v>3383</v>
      </c>
      <c r="E846" s="651" t="s">
        <v>638</v>
      </c>
      <c r="F846" s="652" t="s">
        <v>3390</v>
      </c>
      <c r="G846" s="651" t="s">
        <v>642</v>
      </c>
      <c r="H846" s="651" t="s">
        <v>2344</v>
      </c>
      <c r="I846" s="651" t="s">
        <v>237</v>
      </c>
      <c r="J846" s="651" t="s">
        <v>2345</v>
      </c>
      <c r="K846" s="651"/>
      <c r="L846" s="653">
        <v>312.5754493755112</v>
      </c>
      <c r="M846" s="653">
        <v>2</v>
      </c>
      <c r="N846" s="654">
        <v>625.1508987510224</v>
      </c>
    </row>
    <row r="847" spans="1:14" ht="14.4" customHeight="1" x14ac:dyDescent="0.3">
      <c r="A847" s="649" t="s">
        <v>595</v>
      </c>
      <c r="B847" s="650" t="s">
        <v>596</v>
      </c>
      <c r="C847" s="651" t="s">
        <v>614</v>
      </c>
      <c r="D847" s="652" t="s">
        <v>3383</v>
      </c>
      <c r="E847" s="651" t="s">
        <v>638</v>
      </c>
      <c r="F847" s="652" t="s">
        <v>3390</v>
      </c>
      <c r="G847" s="651" t="s">
        <v>642</v>
      </c>
      <c r="H847" s="651" t="s">
        <v>2346</v>
      </c>
      <c r="I847" s="651" t="s">
        <v>2347</v>
      </c>
      <c r="J847" s="651" t="s">
        <v>2348</v>
      </c>
      <c r="K847" s="651" t="s">
        <v>2349</v>
      </c>
      <c r="L847" s="653">
        <v>7474.9225245357002</v>
      </c>
      <c r="M847" s="653">
        <v>34</v>
      </c>
      <c r="N847" s="654">
        <v>254147.36583421379</v>
      </c>
    </row>
    <row r="848" spans="1:14" ht="14.4" customHeight="1" x14ac:dyDescent="0.3">
      <c r="A848" s="649" t="s">
        <v>595</v>
      </c>
      <c r="B848" s="650" t="s">
        <v>596</v>
      </c>
      <c r="C848" s="651" t="s">
        <v>614</v>
      </c>
      <c r="D848" s="652" t="s">
        <v>3383</v>
      </c>
      <c r="E848" s="651" t="s">
        <v>638</v>
      </c>
      <c r="F848" s="652" t="s">
        <v>3390</v>
      </c>
      <c r="G848" s="651" t="s">
        <v>642</v>
      </c>
      <c r="H848" s="651" t="s">
        <v>2350</v>
      </c>
      <c r="I848" s="651" t="s">
        <v>2351</v>
      </c>
      <c r="J848" s="651" t="s">
        <v>2352</v>
      </c>
      <c r="K848" s="651" t="s">
        <v>2353</v>
      </c>
      <c r="L848" s="653">
        <v>518.28</v>
      </c>
      <c r="M848" s="653">
        <v>5</v>
      </c>
      <c r="N848" s="654">
        <v>2591.3999999999996</v>
      </c>
    </row>
    <row r="849" spans="1:14" ht="14.4" customHeight="1" x14ac:dyDescent="0.3">
      <c r="A849" s="649" t="s">
        <v>595</v>
      </c>
      <c r="B849" s="650" t="s">
        <v>596</v>
      </c>
      <c r="C849" s="651" t="s">
        <v>614</v>
      </c>
      <c r="D849" s="652" t="s">
        <v>3383</v>
      </c>
      <c r="E849" s="651" t="s">
        <v>638</v>
      </c>
      <c r="F849" s="652" t="s">
        <v>3390</v>
      </c>
      <c r="G849" s="651" t="s">
        <v>642</v>
      </c>
      <c r="H849" s="651" t="s">
        <v>2354</v>
      </c>
      <c r="I849" s="651" t="s">
        <v>2355</v>
      </c>
      <c r="J849" s="651" t="s">
        <v>2356</v>
      </c>
      <c r="K849" s="651" t="s">
        <v>2357</v>
      </c>
      <c r="L849" s="653">
        <v>950.13</v>
      </c>
      <c r="M849" s="653">
        <v>2</v>
      </c>
      <c r="N849" s="654">
        <v>1900.26</v>
      </c>
    </row>
    <row r="850" spans="1:14" ht="14.4" customHeight="1" x14ac:dyDescent="0.3">
      <c r="A850" s="649" t="s">
        <v>595</v>
      </c>
      <c r="B850" s="650" t="s">
        <v>596</v>
      </c>
      <c r="C850" s="651" t="s">
        <v>614</v>
      </c>
      <c r="D850" s="652" t="s">
        <v>3383</v>
      </c>
      <c r="E850" s="651" t="s">
        <v>638</v>
      </c>
      <c r="F850" s="652" t="s">
        <v>3390</v>
      </c>
      <c r="G850" s="651" t="s">
        <v>642</v>
      </c>
      <c r="H850" s="651" t="s">
        <v>1018</v>
      </c>
      <c r="I850" s="651" t="s">
        <v>1018</v>
      </c>
      <c r="J850" s="651" t="s">
        <v>1019</v>
      </c>
      <c r="K850" s="651" t="s">
        <v>1020</v>
      </c>
      <c r="L850" s="653">
        <v>604.53599175480622</v>
      </c>
      <c r="M850" s="653">
        <v>5</v>
      </c>
      <c r="N850" s="654">
        <v>3022.6799587740311</v>
      </c>
    </row>
    <row r="851" spans="1:14" ht="14.4" customHeight="1" x14ac:dyDescent="0.3">
      <c r="A851" s="649" t="s">
        <v>595</v>
      </c>
      <c r="B851" s="650" t="s">
        <v>596</v>
      </c>
      <c r="C851" s="651" t="s">
        <v>614</v>
      </c>
      <c r="D851" s="652" t="s">
        <v>3383</v>
      </c>
      <c r="E851" s="651" t="s">
        <v>638</v>
      </c>
      <c r="F851" s="652" t="s">
        <v>3390</v>
      </c>
      <c r="G851" s="651" t="s">
        <v>642</v>
      </c>
      <c r="H851" s="651" t="s">
        <v>2358</v>
      </c>
      <c r="I851" s="651" t="s">
        <v>2359</v>
      </c>
      <c r="J851" s="651" t="s">
        <v>2360</v>
      </c>
      <c r="K851" s="651" t="s">
        <v>2361</v>
      </c>
      <c r="L851" s="653">
        <v>5993.3600000000006</v>
      </c>
      <c r="M851" s="653">
        <v>3</v>
      </c>
      <c r="N851" s="654">
        <v>17980.080000000002</v>
      </c>
    </row>
    <row r="852" spans="1:14" ht="14.4" customHeight="1" x14ac:dyDescent="0.3">
      <c r="A852" s="649" t="s">
        <v>595</v>
      </c>
      <c r="B852" s="650" t="s">
        <v>596</v>
      </c>
      <c r="C852" s="651" t="s">
        <v>614</v>
      </c>
      <c r="D852" s="652" t="s">
        <v>3383</v>
      </c>
      <c r="E852" s="651" t="s">
        <v>638</v>
      </c>
      <c r="F852" s="652" t="s">
        <v>3390</v>
      </c>
      <c r="G852" s="651" t="s">
        <v>642</v>
      </c>
      <c r="H852" s="651" t="s">
        <v>2362</v>
      </c>
      <c r="I852" s="651" t="s">
        <v>2363</v>
      </c>
      <c r="J852" s="651" t="s">
        <v>2364</v>
      </c>
      <c r="K852" s="651" t="s">
        <v>2365</v>
      </c>
      <c r="L852" s="653">
        <v>2628.7566666666667</v>
      </c>
      <c r="M852" s="653">
        <v>15</v>
      </c>
      <c r="N852" s="654">
        <v>39431.35</v>
      </c>
    </row>
    <row r="853" spans="1:14" ht="14.4" customHeight="1" x14ac:dyDescent="0.3">
      <c r="A853" s="649" t="s">
        <v>595</v>
      </c>
      <c r="B853" s="650" t="s">
        <v>596</v>
      </c>
      <c r="C853" s="651" t="s">
        <v>614</v>
      </c>
      <c r="D853" s="652" t="s">
        <v>3383</v>
      </c>
      <c r="E853" s="651" t="s">
        <v>638</v>
      </c>
      <c r="F853" s="652" t="s">
        <v>3390</v>
      </c>
      <c r="G853" s="651" t="s">
        <v>642</v>
      </c>
      <c r="H853" s="651" t="s">
        <v>1021</v>
      </c>
      <c r="I853" s="651" t="s">
        <v>1022</v>
      </c>
      <c r="J853" s="651" t="s">
        <v>920</v>
      </c>
      <c r="K853" s="651" t="s">
        <v>1023</v>
      </c>
      <c r="L853" s="653">
        <v>12.169965724946032</v>
      </c>
      <c r="M853" s="653">
        <v>2</v>
      </c>
      <c r="N853" s="654">
        <v>24.339931449892063</v>
      </c>
    </row>
    <row r="854" spans="1:14" ht="14.4" customHeight="1" x14ac:dyDescent="0.3">
      <c r="A854" s="649" t="s">
        <v>595</v>
      </c>
      <c r="B854" s="650" t="s">
        <v>596</v>
      </c>
      <c r="C854" s="651" t="s">
        <v>614</v>
      </c>
      <c r="D854" s="652" t="s">
        <v>3383</v>
      </c>
      <c r="E854" s="651" t="s">
        <v>638</v>
      </c>
      <c r="F854" s="652" t="s">
        <v>3390</v>
      </c>
      <c r="G854" s="651" t="s">
        <v>642</v>
      </c>
      <c r="H854" s="651" t="s">
        <v>2366</v>
      </c>
      <c r="I854" s="651" t="s">
        <v>237</v>
      </c>
      <c r="J854" s="651" t="s">
        <v>2367</v>
      </c>
      <c r="K854" s="651" t="s">
        <v>2368</v>
      </c>
      <c r="L854" s="653">
        <v>83.878385337274423</v>
      </c>
      <c r="M854" s="653">
        <v>40</v>
      </c>
      <c r="N854" s="654">
        <v>3355.135413490977</v>
      </c>
    </row>
    <row r="855" spans="1:14" ht="14.4" customHeight="1" x14ac:dyDescent="0.3">
      <c r="A855" s="649" t="s">
        <v>595</v>
      </c>
      <c r="B855" s="650" t="s">
        <v>596</v>
      </c>
      <c r="C855" s="651" t="s">
        <v>614</v>
      </c>
      <c r="D855" s="652" t="s">
        <v>3383</v>
      </c>
      <c r="E855" s="651" t="s">
        <v>638</v>
      </c>
      <c r="F855" s="652" t="s">
        <v>3390</v>
      </c>
      <c r="G855" s="651" t="s">
        <v>642</v>
      </c>
      <c r="H855" s="651" t="s">
        <v>2369</v>
      </c>
      <c r="I855" s="651" t="s">
        <v>237</v>
      </c>
      <c r="J855" s="651" t="s">
        <v>2370</v>
      </c>
      <c r="K855" s="651"/>
      <c r="L855" s="653">
        <v>1409.0635404790571</v>
      </c>
      <c r="M855" s="653">
        <v>22</v>
      </c>
      <c r="N855" s="654">
        <v>30999.397890539258</v>
      </c>
    </row>
    <row r="856" spans="1:14" ht="14.4" customHeight="1" x14ac:dyDescent="0.3">
      <c r="A856" s="649" t="s">
        <v>595</v>
      </c>
      <c r="B856" s="650" t="s">
        <v>596</v>
      </c>
      <c r="C856" s="651" t="s">
        <v>614</v>
      </c>
      <c r="D856" s="652" t="s">
        <v>3383</v>
      </c>
      <c r="E856" s="651" t="s">
        <v>638</v>
      </c>
      <c r="F856" s="652" t="s">
        <v>3390</v>
      </c>
      <c r="G856" s="651" t="s">
        <v>642</v>
      </c>
      <c r="H856" s="651" t="s">
        <v>2371</v>
      </c>
      <c r="I856" s="651" t="s">
        <v>237</v>
      </c>
      <c r="J856" s="651" t="s">
        <v>2372</v>
      </c>
      <c r="K856" s="651"/>
      <c r="L856" s="653">
        <v>107.45374575832489</v>
      </c>
      <c r="M856" s="653">
        <v>45</v>
      </c>
      <c r="N856" s="654">
        <v>4835.4185591246196</v>
      </c>
    </row>
    <row r="857" spans="1:14" ht="14.4" customHeight="1" x14ac:dyDescent="0.3">
      <c r="A857" s="649" t="s">
        <v>595</v>
      </c>
      <c r="B857" s="650" t="s">
        <v>596</v>
      </c>
      <c r="C857" s="651" t="s">
        <v>614</v>
      </c>
      <c r="D857" s="652" t="s">
        <v>3383</v>
      </c>
      <c r="E857" s="651" t="s">
        <v>638</v>
      </c>
      <c r="F857" s="652" t="s">
        <v>3390</v>
      </c>
      <c r="G857" s="651" t="s">
        <v>642</v>
      </c>
      <c r="H857" s="651" t="s">
        <v>2373</v>
      </c>
      <c r="I857" s="651" t="s">
        <v>2374</v>
      </c>
      <c r="J857" s="651" t="s">
        <v>2375</v>
      </c>
      <c r="K857" s="651" t="s">
        <v>2376</v>
      </c>
      <c r="L857" s="653">
        <v>767.5936491282099</v>
      </c>
      <c r="M857" s="653">
        <v>12</v>
      </c>
      <c r="N857" s="654">
        <v>9211.1237895385184</v>
      </c>
    </row>
    <row r="858" spans="1:14" ht="14.4" customHeight="1" x14ac:dyDescent="0.3">
      <c r="A858" s="649" t="s">
        <v>595</v>
      </c>
      <c r="B858" s="650" t="s">
        <v>596</v>
      </c>
      <c r="C858" s="651" t="s">
        <v>614</v>
      </c>
      <c r="D858" s="652" t="s">
        <v>3383</v>
      </c>
      <c r="E858" s="651" t="s">
        <v>638</v>
      </c>
      <c r="F858" s="652" t="s">
        <v>3390</v>
      </c>
      <c r="G858" s="651" t="s">
        <v>642</v>
      </c>
      <c r="H858" s="651" t="s">
        <v>2377</v>
      </c>
      <c r="I858" s="651" t="s">
        <v>2378</v>
      </c>
      <c r="J858" s="651" t="s">
        <v>2379</v>
      </c>
      <c r="K858" s="651" t="s">
        <v>2380</v>
      </c>
      <c r="L858" s="653">
        <v>84.605500000000006</v>
      </c>
      <c r="M858" s="653">
        <v>2.0802412000000001</v>
      </c>
      <c r="N858" s="654">
        <v>175.99984684660004</v>
      </c>
    </row>
    <row r="859" spans="1:14" ht="14.4" customHeight="1" x14ac:dyDescent="0.3">
      <c r="A859" s="649" t="s">
        <v>595</v>
      </c>
      <c r="B859" s="650" t="s">
        <v>596</v>
      </c>
      <c r="C859" s="651" t="s">
        <v>614</v>
      </c>
      <c r="D859" s="652" t="s">
        <v>3383</v>
      </c>
      <c r="E859" s="651" t="s">
        <v>638</v>
      </c>
      <c r="F859" s="652" t="s">
        <v>3390</v>
      </c>
      <c r="G859" s="651" t="s">
        <v>642</v>
      </c>
      <c r="H859" s="651" t="s">
        <v>1033</v>
      </c>
      <c r="I859" s="651" t="s">
        <v>1034</v>
      </c>
      <c r="J859" s="651" t="s">
        <v>1035</v>
      </c>
      <c r="K859" s="651" t="s">
        <v>1036</v>
      </c>
      <c r="L859" s="653">
        <v>0</v>
      </c>
      <c r="M859" s="653">
        <v>0</v>
      </c>
      <c r="N859" s="654">
        <v>0</v>
      </c>
    </row>
    <row r="860" spans="1:14" ht="14.4" customHeight="1" x14ac:dyDescent="0.3">
      <c r="A860" s="649" t="s">
        <v>595</v>
      </c>
      <c r="B860" s="650" t="s">
        <v>596</v>
      </c>
      <c r="C860" s="651" t="s">
        <v>614</v>
      </c>
      <c r="D860" s="652" t="s">
        <v>3383</v>
      </c>
      <c r="E860" s="651" t="s">
        <v>638</v>
      </c>
      <c r="F860" s="652" t="s">
        <v>3390</v>
      </c>
      <c r="G860" s="651" t="s">
        <v>642</v>
      </c>
      <c r="H860" s="651" t="s">
        <v>2381</v>
      </c>
      <c r="I860" s="651" t="s">
        <v>237</v>
      </c>
      <c r="J860" s="651" t="s">
        <v>2382</v>
      </c>
      <c r="K860" s="651"/>
      <c r="L860" s="653">
        <v>85.041440072132019</v>
      </c>
      <c r="M860" s="653">
        <v>1</v>
      </c>
      <c r="N860" s="654">
        <v>85.041440072132019</v>
      </c>
    </row>
    <row r="861" spans="1:14" ht="14.4" customHeight="1" x14ac:dyDescent="0.3">
      <c r="A861" s="649" t="s">
        <v>595</v>
      </c>
      <c r="B861" s="650" t="s">
        <v>596</v>
      </c>
      <c r="C861" s="651" t="s">
        <v>614</v>
      </c>
      <c r="D861" s="652" t="s">
        <v>3383</v>
      </c>
      <c r="E861" s="651" t="s">
        <v>638</v>
      </c>
      <c r="F861" s="652" t="s">
        <v>3390</v>
      </c>
      <c r="G861" s="651" t="s">
        <v>642</v>
      </c>
      <c r="H861" s="651" t="s">
        <v>2383</v>
      </c>
      <c r="I861" s="651" t="s">
        <v>2383</v>
      </c>
      <c r="J861" s="651" t="s">
        <v>2384</v>
      </c>
      <c r="K861" s="651" t="s">
        <v>2385</v>
      </c>
      <c r="L861" s="653">
        <v>4030.0300000000007</v>
      </c>
      <c r="M861" s="653">
        <v>3</v>
      </c>
      <c r="N861" s="654">
        <v>12090.090000000002</v>
      </c>
    </row>
    <row r="862" spans="1:14" ht="14.4" customHeight="1" x14ac:dyDescent="0.3">
      <c r="A862" s="649" t="s">
        <v>595</v>
      </c>
      <c r="B862" s="650" t="s">
        <v>596</v>
      </c>
      <c r="C862" s="651" t="s">
        <v>614</v>
      </c>
      <c r="D862" s="652" t="s">
        <v>3383</v>
      </c>
      <c r="E862" s="651" t="s">
        <v>638</v>
      </c>
      <c r="F862" s="652" t="s">
        <v>3390</v>
      </c>
      <c r="G862" s="651" t="s">
        <v>642</v>
      </c>
      <c r="H862" s="651" t="s">
        <v>2386</v>
      </c>
      <c r="I862" s="651" t="s">
        <v>237</v>
      </c>
      <c r="J862" s="651" t="s">
        <v>2387</v>
      </c>
      <c r="K862" s="651" t="s">
        <v>2388</v>
      </c>
      <c r="L862" s="653">
        <v>108.64068594554954</v>
      </c>
      <c r="M862" s="653">
        <v>1</v>
      </c>
      <c r="N862" s="654">
        <v>108.64068594554954</v>
      </c>
    </row>
    <row r="863" spans="1:14" ht="14.4" customHeight="1" x14ac:dyDescent="0.3">
      <c r="A863" s="649" t="s">
        <v>595</v>
      </c>
      <c r="B863" s="650" t="s">
        <v>596</v>
      </c>
      <c r="C863" s="651" t="s">
        <v>614</v>
      </c>
      <c r="D863" s="652" t="s">
        <v>3383</v>
      </c>
      <c r="E863" s="651" t="s">
        <v>638</v>
      </c>
      <c r="F863" s="652" t="s">
        <v>3390</v>
      </c>
      <c r="G863" s="651" t="s">
        <v>642</v>
      </c>
      <c r="H863" s="651" t="s">
        <v>2389</v>
      </c>
      <c r="I863" s="651" t="s">
        <v>2390</v>
      </c>
      <c r="J863" s="651" t="s">
        <v>2391</v>
      </c>
      <c r="K863" s="651" t="s">
        <v>2392</v>
      </c>
      <c r="L863" s="653">
        <v>328.07</v>
      </c>
      <c r="M863" s="653">
        <v>1</v>
      </c>
      <c r="N863" s="654">
        <v>328.07</v>
      </c>
    </row>
    <row r="864" spans="1:14" ht="14.4" customHeight="1" x14ac:dyDescent="0.3">
      <c r="A864" s="649" t="s">
        <v>595</v>
      </c>
      <c r="B864" s="650" t="s">
        <v>596</v>
      </c>
      <c r="C864" s="651" t="s">
        <v>614</v>
      </c>
      <c r="D864" s="652" t="s">
        <v>3383</v>
      </c>
      <c r="E864" s="651" t="s">
        <v>638</v>
      </c>
      <c r="F864" s="652" t="s">
        <v>3390</v>
      </c>
      <c r="G864" s="651" t="s">
        <v>642</v>
      </c>
      <c r="H864" s="651" t="s">
        <v>2393</v>
      </c>
      <c r="I864" s="651" t="s">
        <v>237</v>
      </c>
      <c r="J864" s="651" t="s">
        <v>2394</v>
      </c>
      <c r="K864" s="651"/>
      <c r="L864" s="653">
        <v>27.029999999999994</v>
      </c>
      <c r="M864" s="653">
        <v>1</v>
      </c>
      <c r="N864" s="654">
        <v>27.029999999999994</v>
      </c>
    </row>
    <row r="865" spans="1:14" ht="14.4" customHeight="1" x14ac:dyDescent="0.3">
      <c r="A865" s="649" t="s">
        <v>595</v>
      </c>
      <c r="B865" s="650" t="s">
        <v>596</v>
      </c>
      <c r="C865" s="651" t="s">
        <v>614</v>
      </c>
      <c r="D865" s="652" t="s">
        <v>3383</v>
      </c>
      <c r="E865" s="651" t="s">
        <v>638</v>
      </c>
      <c r="F865" s="652" t="s">
        <v>3390</v>
      </c>
      <c r="G865" s="651" t="s">
        <v>642</v>
      </c>
      <c r="H865" s="651" t="s">
        <v>2395</v>
      </c>
      <c r="I865" s="651" t="s">
        <v>237</v>
      </c>
      <c r="J865" s="651" t="s">
        <v>2396</v>
      </c>
      <c r="K865" s="651"/>
      <c r="L865" s="653">
        <v>28.53</v>
      </c>
      <c r="M865" s="653">
        <v>2</v>
      </c>
      <c r="N865" s="654">
        <v>57.06</v>
      </c>
    </row>
    <row r="866" spans="1:14" ht="14.4" customHeight="1" x14ac:dyDescent="0.3">
      <c r="A866" s="649" t="s">
        <v>595</v>
      </c>
      <c r="B866" s="650" t="s">
        <v>596</v>
      </c>
      <c r="C866" s="651" t="s">
        <v>614</v>
      </c>
      <c r="D866" s="652" t="s">
        <v>3383</v>
      </c>
      <c r="E866" s="651" t="s">
        <v>638</v>
      </c>
      <c r="F866" s="652" t="s">
        <v>3390</v>
      </c>
      <c r="G866" s="651" t="s">
        <v>642</v>
      </c>
      <c r="H866" s="651" t="s">
        <v>2397</v>
      </c>
      <c r="I866" s="651" t="s">
        <v>237</v>
      </c>
      <c r="J866" s="651" t="s">
        <v>2398</v>
      </c>
      <c r="K866" s="651"/>
      <c r="L866" s="653">
        <v>468.12</v>
      </c>
      <c r="M866" s="653">
        <v>2</v>
      </c>
      <c r="N866" s="654">
        <v>936.24</v>
      </c>
    </row>
    <row r="867" spans="1:14" ht="14.4" customHeight="1" x14ac:dyDescent="0.3">
      <c r="A867" s="649" t="s">
        <v>595</v>
      </c>
      <c r="B867" s="650" t="s">
        <v>596</v>
      </c>
      <c r="C867" s="651" t="s">
        <v>614</v>
      </c>
      <c r="D867" s="652" t="s">
        <v>3383</v>
      </c>
      <c r="E867" s="651" t="s">
        <v>638</v>
      </c>
      <c r="F867" s="652" t="s">
        <v>3390</v>
      </c>
      <c r="G867" s="651" t="s">
        <v>1072</v>
      </c>
      <c r="H867" s="651" t="s">
        <v>1590</v>
      </c>
      <c r="I867" s="651" t="s">
        <v>1591</v>
      </c>
      <c r="J867" s="651" t="s">
        <v>1592</v>
      </c>
      <c r="K867" s="651" t="s">
        <v>1593</v>
      </c>
      <c r="L867" s="653">
        <v>59.169981009235421</v>
      </c>
      <c r="M867" s="653">
        <v>2</v>
      </c>
      <c r="N867" s="654">
        <v>118.33996201847084</v>
      </c>
    </row>
    <row r="868" spans="1:14" ht="14.4" customHeight="1" x14ac:dyDescent="0.3">
      <c r="A868" s="649" t="s">
        <v>595</v>
      </c>
      <c r="B868" s="650" t="s">
        <v>596</v>
      </c>
      <c r="C868" s="651" t="s">
        <v>614</v>
      </c>
      <c r="D868" s="652" t="s">
        <v>3383</v>
      </c>
      <c r="E868" s="651" t="s">
        <v>638</v>
      </c>
      <c r="F868" s="652" t="s">
        <v>3390</v>
      </c>
      <c r="G868" s="651" t="s">
        <v>1072</v>
      </c>
      <c r="H868" s="651" t="s">
        <v>1594</v>
      </c>
      <c r="I868" s="651" t="s">
        <v>1595</v>
      </c>
      <c r="J868" s="651" t="s">
        <v>1596</v>
      </c>
      <c r="K868" s="651" t="s">
        <v>1597</v>
      </c>
      <c r="L868" s="653">
        <v>144.53001453357746</v>
      </c>
      <c r="M868" s="653">
        <v>4</v>
      </c>
      <c r="N868" s="654">
        <v>578.12005813430983</v>
      </c>
    </row>
    <row r="869" spans="1:14" ht="14.4" customHeight="1" x14ac:dyDescent="0.3">
      <c r="A869" s="649" t="s">
        <v>595</v>
      </c>
      <c r="B869" s="650" t="s">
        <v>596</v>
      </c>
      <c r="C869" s="651" t="s">
        <v>614</v>
      </c>
      <c r="D869" s="652" t="s">
        <v>3383</v>
      </c>
      <c r="E869" s="651" t="s">
        <v>638</v>
      </c>
      <c r="F869" s="652" t="s">
        <v>3390</v>
      </c>
      <c r="G869" s="651" t="s">
        <v>1072</v>
      </c>
      <c r="H869" s="651" t="s">
        <v>1081</v>
      </c>
      <c r="I869" s="651" t="s">
        <v>1082</v>
      </c>
      <c r="J869" s="651" t="s">
        <v>1083</v>
      </c>
      <c r="K869" s="651" t="s">
        <v>1084</v>
      </c>
      <c r="L869" s="653">
        <v>85.480261220876557</v>
      </c>
      <c r="M869" s="653">
        <v>8</v>
      </c>
      <c r="N869" s="654">
        <v>683.84208976701245</v>
      </c>
    </row>
    <row r="870" spans="1:14" ht="14.4" customHeight="1" x14ac:dyDescent="0.3">
      <c r="A870" s="649" t="s">
        <v>595</v>
      </c>
      <c r="B870" s="650" t="s">
        <v>596</v>
      </c>
      <c r="C870" s="651" t="s">
        <v>614</v>
      </c>
      <c r="D870" s="652" t="s">
        <v>3383</v>
      </c>
      <c r="E870" s="651" t="s">
        <v>638</v>
      </c>
      <c r="F870" s="652" t="s">
        <v>3390</v>
      </c>
      <c r="G870" s="651" t="s">
        <v>1072</v>
      </c>
      <c r="H870" s="651" t="s">
        <v>2109</v>
      </c>
      <c r="I870" s="651" t="s">
        <v>2110</v>
      </c>
      <c r="J870" s="651" t="s">
        <v>1087</v>
      </c>
      <c r="K870" s="651" t="s">
        <v>861</v>
      </c>
      <c r="L870" s="653">
        <v>108.92</v>
      </c>
      <c r="M870" s="653">
        <v>1</v>
      </c>
      <c r="N870" s="654">
        <v>108.92</v>
      </c>
    </row>
    <row r="871" spans="1:14" ht="14.4" customHeight="1" x14ac:dyDescent="0.3">
      <c r="A871" s="649" t="s">
        <v>595</v>
      </c>
      <c r="B871" s="650" t="s">
        <v>596</v>
      </c>
      <c r="C871" s="651" t="s">
        <v>614</v>
      </c>
      <c r="D871" s="652" t="s">
        <v>3383</v>
      </c>
      <c r="E871" s="651" t="s">
        <v>638</v>
      </c>
      <c r="F871" s="652" t="s">
        <v>3390</v>
      </c>
      <c r="G871" s="651" t="s">
        <v>1072</v>
      </c>
      <c r="H871" s="651" t="s">
        <v>1093</v>
      </c>
      <c r="I871" s="651" t="s">
        <v>1094</v>
      </c>
      <c r="J871" s="651" t="s">
        <v>1095</v>
      </c>
      <c r="K871" s="651" t="s">
        <v>1096</v>
      </c>
      <c r="L871" s="653">
        <v>52.818956204487932</v>
      </c>
      <c r="M871" s="653">
        <v>11</v>
      </c>
      <c r="N871" s="654">
        <v>581.00851824936728</v>
      </c>
    </row>
    <row r="872" spans="1:14" ht="14.4" customHeight="1" x14ac:dyDescent="0.3">
      <c r="A872" s="649" t="s">
        <v>595</v>
      </c>
      <c r="B872" s="650" t="s">
        <v>596</v>
      </c>
      <c r="C872" s="651" t="s">
        <v>614</v>
      </c>
      <c r="D872" s="652" t="s">
        <v>3383</v>
      </c>
      <c r="E872" s="651" t="s">
        <v>638</v>
      </c>
      <c r="F872" s="652" t="s">
        <v>3390</v>
      </c>
      <c r="G872" s="651" t="s">
        <v>1072</v>
      </c>
      <c r="H872" s="651" t="s">
        <v>1601</v>
      </c>
      <c r="I872" s="651" t="s">
        <v>1602</v>
      </c>
      <c r="J872" s="651" t="s">
        <v>1087</v>
      </c>
      <c r="K872" s="651" t="s">
        <v>1603</v>
      </c>
      <c r="L872" s="653">
        <v>270.19500000000005</v>
      </c>
      <c r="M872" s="653">
        <v>2</v>
      </c>
      <c r="N872" s="654">
        <v>540.3900000000001</v>
      </c>
    </row>
    <row r="873" spans="1:14" ht="14.4" customHeight="1" x14ac:dyDescent="0.3">
      <c r="A873" s="649" t="s">
        <v>595</v>
      </c>
      <c r="B873" s="650" t="s">
        <v>596</v>
      </c>
      <c r="C873" s="651" t="s">
        <v>614</v>
      </c>
      <c r="D873" s="652" t="s">
        <v>3383</v>
      </c>
      <c r="E873" s="651" t="s">
        <v>638</v>
      </c>
      <c r="F873" s="652" t="s">
        <v>3390</v>
      </c>
      <c r="G873" s="651" t="s">
        <v>1072</v>
      </c>
      <c r="H873" s="651" t="s">
        <v>1607</v>
      </c>
      <c r="I873" s="651" t="s">
        <v>1608</v>
      </c>
      <c r="J873" s="651" t="s">
        <v>1609</v>
      </c>
      <c r="K873" s="651" t="s">
        <v>876</v>
      </c>
      <c r="L873" s="653">
        <v>29.560000000000002</v>
      </c>
      <c r="M873" s="653">
        <v>2</v>
      </c>
      <c r="N873" s="654">
        <v>59.120000000000005</v>
      </c>
    </row>
    <row r="874" spans="1:14" ht="14.4" customHeight="1" x14ac:dyDescent="0.3">
      <c r="A874" s="649" t="s">
        <v>595</v>
      </c>
      <c r="B874" s="650" t="s">
        <v>596</v>
      </c>
      <c r="C874" s="651" t="s">
        <v>614</v>
      </c>
      <c r="D874" s="652" t="s">
        <v>3383</v>
      </c>
      <c r="E874" s="651" t="s">
        <v>638</v>
      </c>
      <c r="F874" s="652" t="s">
        <v>3390</v>
      </c>
      <c r="G874" s="651" t="s">
        <v>1072</v>
      </c>
      <c r="H874" s="651" t="s">
        <v>1112</v>
      </c>
      <c r="I874" s="651" t="s">
        <v>1113</v>
      </c>
      <c r="J874" s="651" t="s">
        <v>1114</v>
      </c>
      <c r="K874" s="651" t="s">
        <v>1115</v>
      </c>
      <c r="L874" s="653">
        <v>128.28666666666666</v>
      </c>
      <c r="M874" s="653">
        <v>3</v>
      </c>
      <c r="N874" s="654">
        <v>384.86</v>
      </c>
    </row>
    <row r="875" spans="1:14" ht="14.4" customHeight="1" x14ac:dyDescent="0.3">
      <c r="A875" s="649" t="s">
        <v>595</v>
      </c>
      <c r="B875" s="650" t="s">
        <v>596</v>
      </c>
      <c r="C875" s="651" t="s">
        <v>614</v>
      </c>
      <c r="D875" s="652" t="s">
        <v>3383</v>
      </c>
      <c r="E875" s="651" t="s">
        <v>638</v>
      </c>
      <c r="F875" s="652" t="s">
        <v>3390</v>
      </c>
      <c r="G875" s="651" t="s">
        <v>1072</v>
      </c>
      <c r="H875" s="651" t="s">
        <v>2399</v>
      </c>
      <c r="I875" s="651" t="s">
        <v>2399</v>
      </c>
      <c r="J875" s="651" t="s">
        <v>2400</v>
      </c>
      <c r="K875" s="651" t="s">
        <v>2401</v>
      </c>
      <c r="L875" s="653">
        <v>5530.35</v>
      </c>
      <c r="M875" s="653">
        <v>4</v>
      </c>
      <c r="N875" s="654">
        <v>22121.4</v>
      </c>
    </row>
    <row r="876" spans="1:14" ht="14.4" customHeight="1" x14ac:dyDescent="0.3">
      <c r="A876" s="649" t="s">
        <v>595</v>
      </c>
      <c r="B876" s="650" t="s">
        <v>596</v>
      </c>
      <c r="C876" s="651" t="s">
        <v>614</v>
      </c>
      <c r="D876" s="652" t="s">
        <v>3383</v>
      </c>
      <c r="E876" s="651" t="s">
        <v>1120</v>
      </c>
      <c r="F876" s="652" t="s">
        <v>3391</v>
      </c>
      <c r="G876" s="651" t="s">
        <v>642</v>
      </c>
      <c r="H876" s="651" t="s">
        <v>2402</v>
      </c>
      <c r="I876" s="651" t="s">
        <v>2403</v>
      </c>
      <c r="J876" s="651" t="s">
        <v>2404</v>
      </c>
      <c r="K876" s="651" t="s">
        <v>2405</v>
      </c>
      <c r="L876" s="653">
        <v>2842.8</v>
      </c>
      <c r="M876" s="653">
        <v>1</v>
      </c>
      <c r="N876" s="654">
        <v>2842.8</v>
      </c>
    </row>
    <row r="877" spans="1:14" ht="14.4" customHeight="1" x14ac:dyDescent="0.3">
      <c r="A877" s="649" t="s">
        <v>595</v>
      </c>
      <c r="B877" s="650" t="s">
        <v>596</v>
      </c>
      <c r="C877" s="651" t="s">
        <v>614</v>
      </c>
      <c r="D877" s="652" t="s">
        <v>3383</v>
      </c>
      <c r="E877" s="651" t="s">
        <v>2406</v>
      </c>
      <c r="F877" s="652" t="s">
        <v>3396</v>
      </c>
      <c r="G877" s="651" t="s">
        <v>642</v>
      </c>
      <c r="H877" s="651" t="s">
        <v>2407</v>
      </c>
      <c r="I877" s="651" t="s">
        <v>2407</v>
      </c>
      <c r="J877" s="651" t="s">
        <v>2408</v>
      </c>
      <c r="K877" s="651" t="s">
        <v>2409</v>
      </c>
      <c r="L877" s="653">
        <v>9021.5774137931039</v>
      </c>
      <c r="M877" s="653">
        <v>58</v>
      </c>
      <c r="N877" s="654">
        <v>523251.49</v>
      </c>
    </row>
    <row r="878" spans="1:14" ht="14.4" customHeight="1" x14ac:dyDescent="0.3">
      <c r="A878" s="649" t="s">
        <v>595</v>
      </c>
      <c r="B878" s="650" t="s">
        <v>596</v>
      </c>
      <c r="C878" s="651" t="s">
        <v>614</v>
      </c>
      <c r="D878" s="652" t="s">
        <v>3383</v>
      </c>
      <c r="E878" s="651" t="s">
        <v>1204</v>
      </c>
      <c r="F878" s="652" t="s">
        <v>3392</v>
      </c>
      <c r="G878" s="651" t="s">
        <v>642</v>
      </c>
      <c r="H878" s="651" t="s">
        <v>1208</v>
      </c>
      <c r="I878" s="651" t="s">
        <v>629</v>
      </c>
      <c r="J878" s="651" t="s">
        <v>1209</v>
      </c>
      <c r="K878" s="651" t="s">
        <v>1210</v>
      </c>
      <c r="L878" s="653">
        <v>39.349999999999994</v>
      </c>
      <c r="M878" s="653">
        <v>2</v>
      </c>
      <c r="N878" s="654">
        <v>78.699999999999989</v>
      </c>
    </row>
    <row r="879" spans="1:14" ht="14.4" customHeight="1" x14ac:dyDescent="0.3">
      <c r="A879" s="649" t="s">
        <v>595</v>
      </c>
      <c r="B879" s="650" t="s">
        <v>596</v>
      </c>
      <c r="C879" s="651" t="s">
        <v>614</v>
      </c>
      <c r="D879" s="652" t="s">
        <v>3383</v>
      </c>
      <c r="E879" s="651" t="s">
        <v>1204</v>
      </c>
      <c r="F879" s="652" t="s">
        <v>3392</v>
      </c>
      <c r="G879" s="651" t="s">
        <v>642</v>
      </c>
      <c r="H879" s="651" t="s">
        <v>1649</v>
      </c>
      <c r="I879" s="651" t="s">
        <v>1650</v>
      </c>
      <c r="J879" s="651" t="s">
        <v>1277</v>
      </c>
      <c r="K879" s="651" t="s">
        <v>1651</v>
      </c>
      <c r="L879" s="653">
        <v>33.409999999999997</v>
      </c>
      <c r="M879" s="653">
        <v>1</v>
      </c>
      <c r="N879" s="654">
        <v>33.409999999999997</v>
      </c>
    </row>
    <row r="880" spans="1:14" ht="14.4" customHeight="1" x14ac:dyDescent="0.3">
      <c r="A880" s="649" t="s">
        <v>595</v>
      </c>
      <c r="B880" s="650" t="s">
        <v>596</v>
      </c>
      <c r="C880" s="651" t="s">
        <v>614</v>
      </c>
      <c r="D880" s="652" t="s">
        <v>3383</v>
      </c>
      <c r="E880" s="651" t="s">
        <v>1204</v>
      </c>
      <c r="F880" s="652" t="s">
        <v>3392</v>
      </c>
      <c r="G880" s="651" t="s">
        <v>642</v>
      </c>
      <c r="H880" s="651" t="s">
        <v>2410</v>
      </c>
      <c r="I880" s="651" t="s">
        <v>2411</v>
      </c>
      <c r="J880" s="651" t="s">
        <v>2412</v>
      </c>
      <c r="K880" s="651" t="s">
        <v>2413</v>
      </c>
      <c r="L880" s="653">
        <v>26.479932713965315</v>
      </c>
      <c r="M880" s="653">
        <v>1</v>
      </c>
      <c r="N880" s="654">
        <v>26.479932713965315</v>
      </c>
    </row>
    <row r="881" spans="1:14" ht="14.4" customHeight="1" x14ac:dyDescent="0.3">
      <c r="A881" s="649" t="s">
        <v>595</v>
      </c>
      <c r="B881" s="650" t="s">
        <v>596</v>
      </c>
      <c r="C881" s="651" t="s">
        <v>614</v>
      </c>
      <c r="D881" s="652" t="s">
        <v>3383</v>
      </c>
      <c r="E881" s="651" t="s">
        <v>1308</v>
      </c>
      <c r="F881" s="652" t="s">
        <v>3393</v>
      </c>
      <c r="G881" s="651" t="s">
        <v>642</v>
      </c>
      <c r="H881" s="651" t="s">
        <v>2414</v>
      </c>
      <c r="I881" s="651" t="s">
        <v>2415</v>
      </c>
      <c r="J881" s="651" t="s">
        <v>2416</v>
      </c>
      <c r="K881" s="651" t="s">
        <v>2417</v>
      </c>
      <c r="L881" s="653">
        <v>26101.144630200288</v>
      </c>
      <c r="M881" s="653">
        <v>10</v>
      </c>
      <c r="N881" s="654">
        <v>261011.44630200288</v>
      </c>
    </row>
    <row r="882" spans="1:14" ht="14.4" customHeight="1" x14ac:dyDescent="0.3">
      <c r="A882" s="649" t="s">
        <v>595</v>
      </c>
      <c r="B882" s="650" t="s">
        <v>596</v>
      </c>
      <c r="C882" s="651" t="s">
        <v>614</v>
      </c>
      <c r="D882" s="652" t="s">
        <v>3383</v>
      </c>
      <c r="E882" s="651" t="s">
        <v>1308</v>
      </c>
      <c r="F882" s="652" t="s">
        <v>3393</v>
      </c>
      <c r="G882" s="651" t="s">
        <v>642</v>
      </c>
      <c r="H882" s="651" t="s">
        <v>2265</v>
      </c>
      <c r="I882" s="651" t="s">
        <v>2266</v>
      </c>
      <c r="J882" s="651" t="s">
        <v>2267</v>
      </c>
      <c r="K882" s="651" t="s">
        <v>2268</v>
      </c>
      <c r="L882" s="653">
        <v>17446.930624999997</v>
      </c>
      <c r="M882" s="653">
        <v>16</v>
      </c>
      <c r="N882" s="654">
        <v>279150.88999999996</v>
      </c>
    </row>
    <row r="883" spans="1:14" ht="14.4" customHeight="1" x14ac:dyDescent="0.3">
      <c r="A883" s="649" t="s">
        <v>595</v>
      </c>
      <c r="B883" s="650" t="s">
        <v>596</v>
      </c>
      <c r="C883" s="651" t="s">
        <v>614</v>
      </c>
      <c r="D883" s="652" t="s">
        <v>3383</v>
      </c>
      <c r="E883" s="651" t="s">
        <v>1317</v>
      </c>
      <c r="F883" s="652" t="s">
        <v>3394</v>
      </c>
      <c r="G883" s="651"/>
      <c r="H883" s="651"/>
      <c r="I883" s="651" t="s">
        <v>2418</v>
      </c>
      <c r="J883" s="651" t="s">
        <v>2419</v>
      </c>
      <c r="K883" s="651"/>
      <c r="L883" s="653">
        <v>3105</v>
      </c>
      <c r="M883" s="653">
        <v>2</v>
      </c>
      <c r="N883" s="654">
        <v>6210</v>
      </c>
    </row>
    <row r="884" spans="1:14" ht="14.4" customHeight="1" x14ac:dyDescent="0.3">
      <c r="A884" s="649" t="s">
        <v>595</v>
      </c>
      <c r="B884" s="650" t="s">
        <v>596</v>
      </c>
      <c r="C884" s="651" t="s">
        <v>614</v>
      </c>
      <c r="D884" s="652" t="s">
        <v>3383</v>
      </c>
      <c r="E884" s="651" t="s">
        <v>1317</v>
      </c>
      <c r="F884" s="652" t="s">
        <v>3394</v>
      </c>
      <c r="G884" s="651"/>
      <c r="H884" s="651"/>
      <c r="I884" s="651" t="s">
        <v>2260</v>
      </c>
      <c r="J884" s="651" t="s">
        <v>2261</v>
      </c>
      <c r="K884" s="651"/>
      <c r="L884" s="653">
        <v>6480.2699999999995</v>
      </c>
      <c r="M884" s="653">
        <v>5</v>
      </c>
      <c r="N884" s="654">
        <v>32401.35</v>
      </c>
    </row>
    <row r="885" spans="1:14" ht="14.4" customHeight="1" x14ac:dyDescent="0.3">
      <c r="A885" s="649" t="s">
        <v>595</v>
      </c>
      <c r="B885" s="650" t="s">
        <v>596</v>
      </c>
      <c r="C885" s="651" t="s">
        <v>614</v>
      </c>
      <c r="D885" s="652" t="s">
        <v>3383</v>
      </c>
      <c r="E885" s="651" t="s">
        <v>2271</v>
      </c>
      <c r="F885" s="652" t="s">
        <v>3395</v>
      </c>
      <c r="G885" s="651"/>
      <c r="H885" s="651"/>
      <c r="I885" s="651" t="s">
        <v>2420</v>
      </c>
      <c r="J885" s="651" t="s">
        <v>2421</v>
      </c>
      <c r="K885" s="651"/>
      <c r="L885" s="653">
        <v>5089.6899999999996</v>
      </c>
      <c r="M885" s="653">
        <v>6</v>
      </c>
      <c r="N885" s="654">
        <v>30538.14</v>
      </c>
    </row>
    <row r="886" spans="1:14" ht="14.4" customHeight="1" x14ac:dyDescent="0.3">
      <c r="A886" s="649" t="s">
        <v>595</v>
      </c>
      <c r="B886" s="650" t="s">
        <v>596</v>
      </c>
      <c r="C886" s="651" t="s">
        <v>614</v>
      </c>
      <c r="D886" s="652" t="s">
        <v>3383</v>
      </c>
      <c r="E886" s="651" t="s">
        <v>2271</v>
      </c>
      <c r="F886" s="652" t="s">
        <v>3395</v>
      </c>
      <c r="G886" s="651"/>
      <c r="H886" s="651"/>
      <c r="I886" s="651" t="s">
        <v>2422</v>
      </c>
      <c r="J886" s="651" t="s">
        <v>2423</v>
      </c>
      <c r="K886" s="651" t="s">
        <v>2424</v>
      </c>
      <c r="L886" s="653">
        <v>13608.333333333334</v>
      </c>
      <c r="M886" s="653">
        <v>96</v>
      </c>
      <c r="N886" s="654">
        <v>1306400</v>
      </c>
    </row>
    <row r="887" spans="1:14" ht="14.4" customHeight="1" x14ac:dyDescent="0.3">
      <c r="A887" s="649" t="s">
        <v>595</v>
      </c>
      <c r="B887" s="650" t="s">
        <v>596</v>
      </c>
      <c r="C887" s="651" t="s">
        <v>614</v>
      </c>
      <c r="D887" s="652" t="s">
        <v>3383</v>
      </c>
      <c r="E887" s="651" t="s">
        <v>2271</v>
      </c>
      <c r="F887" s="652" t="s">
        <v>3395</v>
      </c>
      <c r="G887" s="651"/>
      <c r="H887" s="651"/>
      <c r="I887" s="651" t="s">
        <v>2425</v>
      </c>
      <c r="J887" s="651" t="s">
        <v>2426</v>
      </c>
      <c r="K887" s="651"/>
      <c r="L887" s="653">
        <v>9384</v>
      </c>
      <c r="M887" s="653">
        <v>8</v>
      </c>
      <c r="N887" s="654">
        <v>75072</v>
      </c>
    </row>
    <row r="888" spans="1:14" ht="14.4" customHeight="1" x14ac:dyDescent="0.3">
      <c r="A888" s="649" t="s">
        <v>595</v>
      </c>
      <c r="B888" s="650" t="s">
        <v>596</v>
      </c>
      <c r="C888" s="651" t="s">
        <v>614</v>
      </c>
      <c r="D888" s="652" t="s">
        <v>3383</v>
      </c>
      <c r="E888" s="651" t="s">
        <v>2271</v>
      </c>
      <c r="F888" s="652" t="s">
        <v>3395</v>
      </c>
      <c r="G888" s="651"/>
      <c r="H888" s="651"/>
      <c r="I888" s="651" t="s">
        <v>2272</v>
      </c>
      <c r="J888" s="651" t="s">
        <v>2273</v>
      </c>
      <c r="K888" s="651"/>
      <c r="L888" s="653">
        <v>4692</v>
      </c>
      <c r="M888" s="653">
        <v>3</v>
      </c>
      <c r="N888" s="654">
        <v>14076</v>
      </c>
    </row>
    <row r="889" spans="1:14" ht="14.4" customHeight="1" x14ac:dyDescent="0.3">
      <c r="A889" s="649" t="s">
        <v>595</v>
      </c>
      <c r="B889" s="650" t="s">
        <v>596</v>
      </c>
      <c r="C889" s="651" t="s">
        <v>617</v>
      </c>
      <c r="D889" s="652" t="s">
        <v>3384</v>
      </c>
      <c r="E889" s="651" t="s">
        <v>638</v>
      </c>
      <c r="F889" s="652" t="s">
        <v>3390</v>
      </c>
      <c r="G889" s="651" t="s">
        <v>642</v>
      </c>
      <c r="H889" s="651" t="s">
        <v>657</v>
      </c>
      <c r="I889" s="651" t="s">
        <v>658</v>
      </c>
      <c r="J889" s="651" t="s">
        <v>659</v>
      </c>
      <c r="K889" s="651" t="s">
        <v>660</v>
      </c>
      <c r="L889" s="653">
        <v>85.812405288027165</v>
      </c>
      <c r="M889" s="653">
        <v>31</v>
      </c>
      <c r="N889" s="654">
        <v>2660.1845639288422</v>
      </c>
    </row>
    <row r="890" spans="1:14" ht="14.4" customHeight="1" x14ac:dyDescent="0.3">
      <c r="A890" s="649" t="s">
        <v>595</v>
      </c>
      <c r="B890" s="650" t="s">
        <v>596</v>
      </c>
      <c r="C890" s="651" t="s">
        <v>617</v>
      </c>
      <c r="D890" s="652" t="s">
        <v>3384</v>
      </c>
      <c r="E890" s="651" t="s">
        <v>638</v>
      </c>
      <c r="F890" s="652" t="s">
        <v>3390</v>
      </c>
      <c r="G890" s="651" t="s">
        <v>642</v>
      </c>
      <c r="H890" s="651" t="s">
        <v>661</v>
      </c>
      <c r="I890" s="651" t="s">
        <v>662</v>
      </c>
      <c r="J890" s="651" t="s">
        <v>663</v>
      </c>
      <c r="K890" s="651" t="s">
        <v>664</v>
      </c>
      <c r="L890" s="653">
        <v>101.89980573528911</v>
      </c>
      <c r="M890" s="653">
        <v>2</v>
      </c>
      <c r="N890" s="654">
        <v>203.79961147057821</v>
      </c>
    </row>
    <row r="891" spans="1:14" ht="14.4" customHeight="1" x14ac:dyDescent="0.3">
      <c r="A891" s="649" t="s">
        <v>595</v>
      </c>
      <c r="B891" s="650" t="s">
        <v>596</v>
      </c>
      <c r="C891" s="651" t="s">
        <v>617</v>
      </c>
      <c r="D891" s="652" t="s">
        <v>3384</v>
      </c>
      <c r="E891" s="651" t="s">
        <v>638</v>
      </c>
      <c r="F891" s="652" t="s">
        <v>3390</v>
      </c>
      <c r="G891" s="651" t="s">
        <v>642</v>
      </c>
      <c r="H891" s="651" t="s">
        <v>2427</v>
      </c>
      <c r="I891" s="651" t="s">
        <v>2428</v>
      </c>
      <c r="J891" s="651" t="s">
        <v>2429</v>
      </c>
      <c r="K891" s="651" t="s">
        <v>2430</v>
      </c>
      <c r="L891" s="653">
        <v>101.57344693194112</v>
      </c>
      <c r="M891" s="653">
        <v>17</v>
      </c>
      <c r="N891" s="654">
        <v>1726.7485978429991</v>
      </c>
    </row>
    <row r="892" spans="1:14" ht="14.4" customHeight="1" x14ac:dyDescent="0.3">
      <c r="A892" s="649" t="s">
        <v>595</v>
      </c>
      <c r="B892" s="650" t="s">
        <v>596</v>
      </c>
      <c r="C892" s="651" t="s">
        <v>617</v>
      </c>
      <c r="D892" s="652" t="s">
        <v>3384</v>
      </c>
      <c r="E892" s="651" t="s">
        <v>638</v>
      </c>
      <c r="F892" s="652" t="s">
        <v>3390</v>
      </c>
      <c r="G892" s="651" t="s">
        <v>642</v>
      </c>
      <c r="H892" s="651" t="s">
        <v>689</v>
      </c>
      <c r="I892" s="651" t="s">
        <v>690</v>
      </c>
      <c r="J892" s="651" t="s">
        <v>691</v>
      </c>
      <c r="K892" s="651" t="s">
        <v>692</v>
      </c>
      <c r="L892" s="653">
        <v>61.960008459159098</v>
      </c>
      <c r="M892" s="653">
        <v>2</v>
      </c>
      <c r="N892" s="654">
        <v>123.9200169183182</v>
      </c>
    </row>
    <row r="893" spans="1:14" ht="14.4" customHeight="1" x14ac:dyDescent="0.3">
      <c r="A893" s="649" t="s">
        <v>595</v>
      </c>
      <c r="B893" s="650" t="s">
        <v>596</v>
      </c>
      <c r="C893" s="651" t="s">
        <v>617</v>
      </c>
      <c r="D893" s="652" t="s">
        <v>3384</v>
      </c>
      <c r="E893" s="651" t="s">
        <v>638</v>
      </c>
      <c r="F893" s="652" t="s">
        <v>3390</v>
      </c>
      <c r="G893" s="651" t="s">
        <v>642</v>
      </c>
      <c r="H893" s="651" t="s">
        <v>1335</v>
      </c>
      <c r="I893" s="651" t="s">
        <v>1336</v>
      </c>
      <c r="J893" s="651" t="s">
        <v>1337</v>
      </c>
      <c r="K893" s="651" t="s">
        <v>1338</v>
      </c>
      <c r="L893" s="653">
        <v>59.199999999999989</v>
      </c>
      <c r="M893" s="653">
        <v>1</v>
      </c>
      <c r="N893" s="654">
        <v>59.199999999999989</v>
      </c>
    </row>
    <row r="894" spans="1:14" ht="14.4" customHeight="1" x14ac:dyDescent="0.3">
      <c r="A894" s="649" t="s">
        <v>595</v>
      </c>
      <c r="B894" s="650" t="s">
        <v>596</v>
      </c>
      <c r="C894" s="651" t="s">
        <v>617</v>
      </c>
      <c r="D894" s="652" t="s">
        <v>3384</v>
      </c>
      <c r="E894" s="651" t="s">
        <v>638</v>
      </c>
      <c r="F894" s="652" t="s">
        <v>3390</v>
      </c>
      <c r="G894" s="651" t="s">
        <v>642</v>
      </c>
      <c r="H894" s="651" t="s">
        <v>1339</v>
      </c>
      <c r="I894" s="651" t="s">
        <v>1340</v>
      </c>
      <c r="J894" s="651" t="s">
        <v>1341</v>
      </c>
      <c r="K894" s="651" t="s">
        <v>1342</v>
      </c>
      <c r="L894" s="653">
        <v>29.889911593916118</v>
      </c>
      <c r="M894" s="653">
        <v>2</v>
      </c>
      <c r="N894" s="654">
        <v>59.779823187832235</v>
      </c>
    </row>
    <row r="895" spans="1:14" ht="14.4" customHeight="1" x14ac:dyDescent="0.3">
      <c r="A895" s="649" t="s">
        <v>595</v>
      </c>
      <c r="B895" s="650" t="s">
        <v>596</v>
      </c>
      <c r="C895" s="651" t="s">
        <v>617</v>
      </c>
      <c r="D895" s="652" t="s">
        <v>3384</v>
      </c>
      <c r="E895" s="651" t="s">
        <v>638</v>
      </c>
      <c r="F895" s="652" t="s">
        <v>3390</v>
      </c>
      <c r="G895" s="651" t="s">
        <v>642</v>
      </c>
      <c r="H895" s="651" t="s">
        <v>709</v>
      </c>
      <c r="I895" s="651" t="s">
        <v>709</v>
      </c>
      <c r="J895" s="651" t="s">
        <v>710</v>
      </c>
      <c r="K895" s="651" t="s">
        <v>711</v>
      </c>
      <c r="L895" s="653">
        <v>38.19</v>
      </c>
      <c r="M895" s="653">
        <v>2</v>
      </c>
      <c r="N895" s="654">
        <v>76.38</v>
      </c>
    </row>
    <row r="896" spans="1:14" ht="14.4" customHeight="1" x14ac:dyDescent="0.3">
      <c r="A896" s="649" t="s">
        <v>595</v>
      </c>
      <c r="B896" s="650" t="s">
        <v>596</v>
      </c>
      <c r="C896" s="651" t="s">
        <v>617</v>
      </c>
      <c r="D896" s="652" t="s">
        <v>3384</v>
      </c>
      <c r="E896" s="651" t="s">
        <v>638</v>
      </c>
      <c r="F896" s="652" t="s">
        <v>3390</v>
      </c>
      <c r="G896" s="651" t="s">
        <v>642</v>
      </c>
      <c r="H896" s="651" t="s">
        <v>1757</v>
      </c>
      <c r="I896" s="651" t="s">
        <v>1758</v>
      </c>
      <c r="J896" s="651" t="s">
        <v>1759</v>
      </c>
      <c r="K896" s="651" t="s">
        <v>1760</v>
      </c>
      <c r="L896" s="653">
        <v>60.51</v>
      </c>
      <c r="M896" s="653">
        <v>1</v>
      </c>
      <c r="N896" s="654">
        <v>60.51</v>
      </c>
    </row>
    <row r="897" spans="1:14" ht="14.4" customHeight="1" x14ac:dyDescent="0.3">
      <c r="A897" s="649" t="s">
        <v>595</v>
      </c>
      <c r="B897" s="650" t="s">
        <v>596</v>
      </c>
      <c r="C897" s="651" t="s">
        <v>617</v>
      </c>
      <c r="D897" s="652" t="s">
        <v>3384</v>
      </c>
      <c r="E897" s="651" t="s">
        <v>638</v>
      </c>
      <c r="F897" s="652" t="s">
        <v>3390</v>
      </c>
      <c r="G897" s="651" t="s">
        <v>642</v>
      </c>
      <c r="H897" s="651" t="s">
        <v>735</v>
      </c>
      <c r="I897" s="651" t="s">
        <v>736</v>
      </c>
      <c r="J897" s="651" t="s">
        <v>737</v>
      </c>
      <c r="K897" s="651" t="s">
        <v>738</v>
      </c>
      <c r="L897" s="653">
        <v>68.3</v>
      </c>
      <c r="M897" s="653">
        <v>1</v>
      </c>
      <c r="N897" s="654">
        <v>68.3</v>
      </c>
    </row>
    <row r="898" spans="1:14" ht="14.4" customHeight="1" x14ac:dyDescent="0.3">
      <c r="A898" s="649" t="s">
        <v>595</v>
      </c>
      <c r="B898" s="650" t="s">
        <v>596</v>
      </c>
      <c r="C898" s="651" t="s">
        <v>617</v>
      </c>
      <c r="D898" s="652" t="s">
        <v>3384</v>
      </c>
      <c r="E898" s="651" t="s">
        <v>638</v>
      </c>
      <c r="F898" s="652" t="s">
        <v>3390</v>
      </c>
      <c r="G898" s="651" t="s">
        <v>642</v>
      </c>
      <c r="H898" s="651" t="s">
        <v>751</v>
      </c>
      <c r="I898" s="651" t="s">
        <v>752</v>
      </c>
      <c r="J898" s="651" t="s">
        <v>753</v>
      </c>
      <c r="K898" s="651" t="s">
        <v>754</v>
      </c>
      <c r="L898" s="653">
        <v>292.47058871591997</v>
      </c>
      <c r="M898" s="653">
        <v>1</v>
      </c>
      <c r="N898" s="654">
        <v>292.47058871591997</v>
      </c>
    </row>
    <row r="899" spans="1:14" ht="14.4" customHeight="1" x14ac:dyDescent="0.3">
      <c r="A899" s="649" t="s">
        <v>595</v>
      </c>
      <c r="B899" s="650" t="s">
        <v>596</v>
      </c>
      <c r="C899" s="651" t="s">
        <v>617</v>
      </c>
      <c r="D899" s="652" t="s">
        <v>3384</v>
      </c>
      <c r="E899" s="651" t="s">
        <v>638</v>
      </c>
      <c r="F899" s="652" t="s">
        <v>3390</v>
      </c>
      <c r="G899" s="651" t="s">
        <v>642</v>
      </c>
      <c r="H899" s="651" t="s">
        <v>769</v>
      </c>
      <c r="I899" s="651" t="s">
        <v>770</v>
      </c>
      <c r="J899" s="651" t="s">
        <v>771</v>
      </c>
      <c r="K899" s="651" t="s">
        <v>772</v>
      </c>
      <c r="L899" s="653">
        <v>64.376999999999995</v>
      </c>
      <c r="M899" s="653">
        <v>1</v>
      </c>
      <c r="N899" s="654">
        <v>64.376999999999995</v>
      </c>
    </row>
    <row r="900" spans="1:14" ht="14.4" customHeight="1" x14ac:dyDescent="0.3">
      <c r="A900" s="649" t="s">
        <v>595</v>
      </c>
      <c r="B900" s="650" t="s">
        <v>596</v>
      </c>
      <c r="C900" s="651" t="s">
        <v>617</v>
      </c>
      <c r="D900" s="652" t="s">
        <v>3384</v>
      </c>
      <c r="E900" s="651" t="s">
        <v>638</v>
      </c>
      <c r="F900" s="652" t="s">
        <v>3390</v>
      </c>
      <c r="G900" s="651" t="s">
        <v>642</v>
      </c>
      <c r="H900" s="651" t="s">
        <v>1814</v>
      </c>
      <c r="I900" s="651" t="s">
        <v>1815</v>
      </c>
      <c r="J900" s="651" t="s">
        <v>1816</v>
      </c>
      <c r="K900" s="651" t="s">
        <v>1817</v>
      </c>
      <c r="L900" s="653">
        <v>37.630000000000003</v>
      </c>
      <c r="M900" s="653">
        <v>1</v>
      </c>
      <c r="N900" s="654">
        <v>37.630000000000003</v>
      </c>
    </row>
    <row r="901" spans="1:14" ht="14.4" customHeight="1" x14ac:dyDescent="0.3">
      <c r="A901" s="649" t="s">
        <v>595</v>
      </c>
      <c r="B901" s="650" t="s">
        <v>596</v>
      </c>
      <c r="C901" s="651" t="s">
        <v>617</v>
      </c>
      <c r="D901" s="652" t="s">
        <v>3384</v>
      </c>
      <c r="E901" s="651" t="s">
        <v>638</v>
      </c>
      <c r="F901" s="652" t="s">
        <v>3390</v>
      </c>
      <c r="G901" s="651" t="s">
        <v>642</v>
      </c>
      <c r="H901" s="651" t="s">
        <v>777</v>
      </c>
      <c r="I901" s="651" t="s">
        <v>778</v>
      </c>
      <c r="J901" s="651" t="s">
        <v>775</v>
      </c>
      <c r="K901" s="651" t="s">
        <v>779</v>
      </c>
      <c r="L901" s="653">
        <v>28.160029521917835</v>
      </c>
      <c r="M901" s="653">
        <v>3</v>
      </c>
      <c r="N901" s="654">
        <v>84.480088565753505</v>
      </c>
    </row>
    <row r="902" spans="1:14" ht="14.4" customHeight="1" x14ac:dyDescent="0.3">
      <c r="A902" s="649" t="s">
        <v>595</v>
      </c>
      <c r="B902" s="650" t="s">
        <v>596</v>
      </c>
      <c r="C902" s="651" t="s">
        <v>617</v>
      </c>
      <c r="D902" s="652" t="s">
        <v>3384</v>
      </c>
      <c r="E902" s="651" t="s">
        <v>638</v>
      </c>
      <c r="F902" s="652" t="s">
        <v>3390</v>
      </c>
      <c r="G902" s="651" t="s">
        <v>642</v>
      </c>
      <c r="H902" s="651" t="s">
        <v>1420</v>
      </c>
      <c r="I902" s="651" t="s">
        <v>1421</v>
      </c>
      <c r="J902" s="651" t="s">
        <v>1422</v>
      </c>
      <c r="K902" s="651" t="s">
        <v>1423</v>
      </c>
      <c r="L902" s="653">
        <v>42.76</v>
      </c>
      <c r="M902" s="653">
        <v>1</v>
      </c>
      <c r="N902" s="654">
        <v>42.76</v>
      </c>
    </row>
    <row r="903" spans="1:14" ht="14.4" customHeight="1" x14ac:dyDescent="0.3">
      <c r="A903" s="649" t="s">
        <v>595</v>
      </c>
      <c r="B903" s="650" t="s">
        <v>596</v>
      </c>
      <c r="C903" s="651" t="s">
        <v>617</v>
      </c>
      <c r="D903" s="652" t="s">
        <v>3384</v>
      </c>
      <c r="E903" s="651" t="s">
        <v>638</v>
      </c>
      <c r="F903" s="652" t="s">
        <v>3390</v>
      </c>
      <c r="G903" s="651" t="s">
        <v>642</v>
      </c>
      <c r="H903" s="651" t="s">
        <v>1459</v>
      </c>
      <c r="I903" s="651" t="s">
        <v>1460</v>
      </c>
      <c r="J903" s="651" t="s">
        <v>1461</v>
      </c>
      <c r="K903" s="651" t="s">
        <v>1462</v>
      </c>
      <c r="L903" s="653">
        <v>49.5199121203893</v>
      </c>
      <c r="M903" s="653">
        <v>5</v>
      </c>
      <c r="N903" s="654">
        <v>247.59956060194651</v>
      </c>
    </row>
    <row r="904" spans="1:14" ht="14.4" customHeight="1" x14ac:dyDescent="0.3">
      <c r="A904" s="649" t="s">
        <v>595</v>
      </c>
      <c r="B904" s="650" t="s">
        <v>596</v>
      </c>
      <c r="C904" s="651" t="s">
        <v>617</v>
      </c>
      <c r="D904" s="652" t="s">
        <v>3384</v>
      </c>
      <c r="E904" s="651" t="s">
        <v>638</v>
      </c>
      <c r="F904" s="652" t="s">
        <v>3390</v>
      </c>
      <c r="G904" s="651" t="s">
        <v>642</v>
      </c>
      <c r="H904" s="651" t="s">
        <v>822</v>
      </c>
      <c r="I904" s="651" t="s">
        <v>237</v>
      </c>
      <c r="J904" s="651" t="s">
        <v>823</v>
      </c>
      <c r="K904" s="651"/>
      <c r="L904" s="653">
        <v>46.14</v>
      </c>
      <c r="M904" s="653">
        <v>1</v>
      </c>
      <c r="N904" s="654">
        <v>46.14</v>
      </c>
    </row>
    <row r="905" spans="1:14" ht="14.4" customHeight="1" x14ac:dyDescent="0.3">
      <c r="A905" s="649" t="s">
        <v>595</v>
      </c>
      <c r="B905" s="650" t="s">
        <v>596</v>
      </c>
      <c r="C905" s="651" t="s">
        <v>617</v>
      </c>
      <c r="D905" s="652" t="s">
        <v>3384</v>
      </c>
      <c r="E905" s="651" t="s">
        <v>638</v>
      </c>
      <c r="F905" s="652" t="s">
        <v>3390</v>
      </c>
      <c r="G905" s="651" t="s">
        <v>642</v>
      </c>
      <c r="H905" s="651" t="s">
        <v>832</v>
      </c>
      <c r="I905" s="651" t="s">
        <v>833</v>
      </c>
      <c r="J905" s="651" t="s">
        <v>834</v>
      </c>
      <c r="K905" s="651" t="s">
        <v>835</v>
      </c>
      <c r="L905" s="653">
        <v>128.65014290363996</v>
      </c>
      <c r="M905" s="653">
        <v>1</v>
      </c>
      <c r="N905" s="654">
        <v>128.65014290363996</v>
      </c>
    </row>
    <row r="906" spans="1:14" ht="14.4" customHeight="1" x14ac:dyDescent="0.3">
      <c r="A906" s="649" t="s">
        <v>595</v>
      </c>
      <c r="B906" s="650" t="s">
        <v>596</v>
      </c>
      <c r="C906" s="651" t="s">
        <v>617</v>
      </c>
      <c r="D906" s="652" t="s">
        <v>3384</v>
      </c>
      <c r="E906" s="651" t="s">
        <v>638</v>
      </c>
      <c r="F906" s="652" t="s">
        <v>3390</v>
      </c>
      <c r="G906" s="651" t="s">
        <v>642</v>
      </c>
      <c r="H906" s="651" t="s">
        <v>2303</v>
      </c>
      <c r="I906" s="651" t="s">
        <v>2304</v>
      </c>
      <c r="J906" s="651" t="s">
        <v>2305</v>
      </c>
      <c r="K906" s="651" t="s">
        <v>2306</v>
      </c>
      <c r="L906" s="653">
        <v>303.69999999999982</v>
      </c>
      <c r="M906" s="653">
        <v>1</v>
      </c>
      <c r="N906" s="654">
        <v>303.69999999999982</v>
      </c>
    </row>
    <row r="907" spans="1:14" ht="14.4" customHeight="1" x14ac:dyDescent="0.3">
      <c r="A907" s="649" t="s">
        <v>595</v>
      </c>
      <c r="B907" s="650" t="s">
        <v>596</v>
      </c>
      <c r="C907" s="651" t="s">
        <v>617</v>
      </c>
      <c r="D907" s="652" t="s">
        <v>3384</v>
      </c>
      <c r="E907" s="651" t="s">
        <v>638</v>
      </c>
      <c r="F907" s="652" t="s">
        <v>3390</v>
      </c>
      <c r="G907" s="651" t="s">
        <v>642</v>
      </c>
      <c r="H907" s="651" t="s">
        <v>2431</v>
      </c>
      <c r="I907" s="651" t="s">
        <v>237</v>
      </c>
      <c r="J907" s="651" t="s">
        <v>2432</v>
      </c>
      <c r="K907" s="651"/>
      <c r="L907" s="653">
        <v>162.28012631118793</v>
      </c>
      <c r="M907" s="653">
        <v>1</v>
      </c>
      <c r="N907" s="654">
        <v>162.28012631118793</v>
      </c>
    </row>
    <row r="908" spans="1:14" ht="14.4" customHeight="1" x14ac:dyDescent="0.3">
      <c r="A908" s="649" t="s">
        <v>595</v>
      </c>
      <c r="B908" s="650" t="s">
        <v>596</v>
      </c>
      <c r="C908" s="651" t="s">
        <v>617</v>
      </c>
      <c r="D908" s="652" t="s">
        <v>3384</v>
      </c>
      <c r="E908" s="651" t="s">
        <v>638</v>
      </c>
      <c r="F908" s="652" t="s">
        <v>3390</v>
      </c>
      <c r="G908" s="651" t="s">
        <v>642</v>
      </c>
      <c r="H908" s="651" t="s">
        <v>2325</v>
      </c>
      <c r="I908" s="651" t="s">
        <v>2326</v>
      </c>
      <c r="J908" s="651" t="s">
        <v>2327</v>
      </c>
      <c r="K908" s="651" t="s">
        <v>2328</v>
      </c>
      <c r="L908" s="653">
        <v>73.841626444022168</v>
      </c>
      <c r="M908" s="653">
        <v>1</v>
      </c>
      <c r="N908" s="654">
        <v>73.841626444022168</v>
      </c>
    </row>
    <row r="909" spans="1:14" ht="14.4" customHeight="1" x14ac:dyDescent="0.3">
      <c r="A909" s="649" t="s">
        <v>595</v>
      </c>
      <c r="B909" s="650" t="s">
        <v>596</v>
      </c>
      <c r="C909" s="651" t="s">
        <v>617</v>
      </c>
      <c r="D909" s="652" t="s">
        <v>3384</v>
      </c>
      <c r="E909" s="651" t="s">
        <v>638</v>
      </c>
      <c r="F909" s="652" t="s">
        <v>3390</v>
      </c>
      <c r="G909" s="651" t="s">
        <v>642</v>
      </c>
      <c r="H909" s="651" t="s">
        <v>2333</v>
      </c>
      <c r="I909" s="651" t="s">
        <v>2334</v>
      </c>
      <c r="J909" s="651" t="s">
        <v>2327</v>
      </c>
      <c r="K909" s="651" t="s">
        <v>2335</v>
      </c>
      <c r="L909" s="653">
        <v>65.918000000000006</v>
      </c>
      <c r="M909" s="653">
        <v>6</v>
      </c>
      <c r="N909" s="654">
        <v>395.50800000000004</v>
      </c>
    </row>
    <row r="910" spans="1:14" ht="14.4" customHeight="1" x14ac:dyDescent="0.3">
      <c r="A910" s="649" t="s">
        <v>595</v>
      </c>
      <c r="B910" s="650" t="s">
        <v>596</v>
      </c>
      <c r="C910" s="651" t="s">
        <v>617</v>
      </c>
      <c r="D910" s="652" t="s">
        <v>3384</v>
      </c>
      <c r="E910" s="651" t="s">
        <v>638</v>
      </c>
      <c r="F910" s="652" t="s">
        <v>3390</v>
      </c>
      <c r="G910" s="651" t="s">
        <v>642</v>
      </c>
      <c r="H910" s="651" t="s">
        <v>918</v>
      </c>
      <c r="I910" s="651" t="s">
        <v>919</v>
      </c>
      <c r="J910" s="651" t="s">
        <v>920</v>
      </c>
      <c r="K910" s="651" t="s">
        <v>921</v>
      </c>
      <c r="L910" s="653">
        <v>19.460142605055811</v>
      </c>
      <c r="M910" s="653">
        <v>2</v>
      </c>
      <c r="N910" s="654">
        <v>38.920285210111622</v>
      </c>
    </row>
    <row r="911" spans="1:14" ht="14.4" customHeight="1" x14ac:dyDescent="0.3">
      <c r="A911" s="649" t="s">
        <v>595</v>
      </c>
      <c r="B911" s="650" t="s">
        <v>596</v>
      </c>
      <c r="C911" s="651" t="s">
        <v>617</v>
      </c>
      <c r="D911" s="652" t="s">
        <v>3384</v>
      </c>
      <c r="E911" s="651" t="s">
        <v>638</v>
      </c>
      <c r="F911" s="652" t="s">
        <v>3390</v>
      </c>
      <c r="G911" s="651" t="s">
        <v>642</v>
      </c>
      <c r="H911" s="651" t="s">
        <v>927</v>
      </c>
      <c r="I911" s="651" t="s">
        <v>928</v>
      </c>
      <c r="J911" s="651" t="s">
        <v>929</v>
      </c>
      <c r="K911" s="651" t="s">
        <v>930</v>
      </c>
      <c r="L911" s="653">
        <v>105.35000000000002</v>
      </c>
      <c r="M911" s="653">
        <v>1</v>
      </c>
      <c r="N911" s="654">
        <v>105.35000000000002</v>
      </c>
    </row>
    <row r="912" spans="1:14" ht="14.4" customHeight="1" x14ac:dyDescent="0.3">
      <c r="A912" s="649" t="s">
        <v>595</v>
      </c>
      <c r="B912" s="650" t="s">
        <v>596</v>
      </c>
      <c r="C912" s="651" t="s">
        <v>617</v>
      </c>
      <c r="D912" s="652" t="s">
        <v>3384</v>
      </c>
      <c r="E912" s="651" t="s">
        <v>638</v>
      </c>
      <c r="F912" s="652" t="s">
        <v>3390</v>
      </c>
      <c r="G912" s="651" t="s">
        <v>642</v>
      </c>
      <c r="H912" s="651" t="s">
        <v>935</v>
      </c>
      <c r="I912" s="651" t="s">
        <v>936</v>
      </c>
      <c r="J912" s="651" t="s">
        <v>937</v>
      </c>
      <c r="K912" s="651" t="s">
        <v>938</v>
      </c>
      <c r="L912" s="653">
        <v>171.17000000000002</v>
      </c>
      <c r="M912" s="653">
        <v>5</v>
      </c>
      <c r="N912" s="654">
        <v>855.85</v>
      </c>
    </row>
    <row r="913" spans="1:14" ht="14.4" customHeight="1" x14ac:dyDescent="0.3">
      <c r="A913" s="649" t="s">
        <v>595</v>
      </c>
      <c r="B913" s="650" t="s">
        <v>596</v>
      </c>
      <c r="C913" s="651" t="s">
        <v>617</v>
      </c>
      <c r="D913" s="652" t="s">
        <v>3384</v>
      </c>
      <c r="E913" s="651" t="s">
        <v>638</v>
      </c>
      <c r="F913" s="652" t="s">
        <v>3390</v>
      </c>
      <c r="G913" s="651" t="s">
        <v>642</v>
      </c>
      <c r="H913" s="651" t="s">
        <v>947</v>
      </c>
      <c r="I913" s="651" t="s">
        <v>948</v>
      </c>
      <c r="J913" s="651" t="s">
        <v>949</v>
      </c>
      <c r="K913" s="651" t="s">
        <v>950</v>
      </c>
      <c r="L913" s="653">
        <v>57.853999999999999</v>
      </c>
      <c r="M913" s="653">
        <v>5</v>
      </c>
      <c r="N913" s="654">
        <v>289.27</v>
      </c>
    </row>
    <row r="914" spans="1:14" ht="14.4" customHeight="1" x14ac:dyDescent="0.3">
      <c r="A914" s="649" t="s">
        <v>595</v>
      </c>
      <c r="B914" s="650" t="s">
        <v>596</v>
      </c>
      <c r="C914" s="651" t="s">
        <v>617</v>
      </c>
      <c r="D914" s="652" t="s">
        <v>3384</v>
      </c>
      <c r="E914" s="651" t="s">
        <v>638</v>
      </c>
      <c r="F914" s="652" t="s">
        <v>3390</v>
      </c>
      <c r="G914" s="651" t="s">
        <v>642</v>
      </c>
      <c r="H914" s="651" t="s">
        <v>955</v>
      </c>
      <c r="I914" s="651" t="s">
        <v>956</v>
      </c>
      <c r="J914" s="651" t="s">
        <v>957</v>
      </c>
      <c r="K914" s="651" t="s">
        <v>958</v>
      </c>
      <c r="L914" s="653">
        <v>109.77</v>
      </c>
      <c r="M914" s="653">
        <v>2</v>
      </c>
      <c r="N914" s="654">
        <v>219.54</v>
      </c>
    </row>
    <row r="915" spans="1:14" ht="14.4" customHeight="1" x14ac:dyDescent="0.3">
      <c r="A915" s="649" t="s">
        <v>595</v>
      </c>
      <c r="B915" s="650" t="s">
        <v>596</v>
      </c>
      <c r="C915" s="651" t="s">
        <v>617</v>
      </c>
      <c r="D915" s="652" t="s">
        <v>3384</v>
      </c>
      <c r="E915" s="651" t="s">
        <v>638</v>
      </c>
      <c r="F915" s="652" t="s">
        <v>3390</v>
      </c>
      <c r="G915" s="651" t="s">
        <v>642</v>
      </c>
      <c r="H915" s="651" t="s">
        <v>993</v>
      </c>
      <c r="I915" s="651" t="s">
        <v>237</v>
      </c>
      <c r="J915" s="651" t="s">
        <v>994</v>
      </c>
      <c r="K915" s="651"/>
      <c r="L915" s="653">
        <v>126.82738830165073</v>
      </c>
      <c r="M915" s="653">
        <v>2</v>
      </c>
      <c r="N915" s="654">
        <v>253.65477660330146</v>
      </c>
    </row>
    <row r="916" spans="1:14" ht="14.4" customHeight="1" x14ac:dyDescent="0.3">
      <c r="A916" s="649" t="s">
        <v>595</v>
      </c>
      <c r="B916" s="650" t="s">
        <v>596</v>
      </c>
      <c r="C916" s="651" t="s">
        <v>617</v>
      </c>
      <c r="D916" s="652" t="s">
        <v>3384</v>
      </c>
      <c r="E916" s="651" t="s">
        <v>638</v>
      </c>
      <c r="F916" s="652" t="s">
        <v>3390</v>
      </c>
      <c r="G916" s="651" t="s">
        <v>642</v>
      </c>
      <c r="H916" s="651" t="s">
        <v>1558</v>
      </c>
      <c r="I916" s="651" t="s">
        <v>237</v>
      </c>
      <c r="J916" s="651" t="s">
        <v>1559</v>
      </c>
      <c r="K916" s="651"/>
      <c r="L916" s="653">
        <v>231.40128875172786</v>
      </c>
      <c r="M916" s="653">
        <v>2</v>
      </c>
      <c r="N916" s="654">
        <v>462.80257750345572</v>
      </c>
    </row>
    <row r="917" spans="1:14" ht="14.4" customHeight="1" x14ac:dyDescent="0.3">
      <c r="A917" s="649" t="s">
        <v>595</v>
      </c>
      <c r="B917" s="650" t="s">
        <v>596</v>
      </c>
      <c r="C917" s="651" t="s">
        <v>617</v>
      </c>
      <c r="D917" s="652" t="s">
        <v>3384</v>
      </c>
      <c r="E917" s="651" t="s">
        <v>638</v>
      </c>
      <c r="F917" s="652" t="s">
        <v>3390</v>
      </c>
      <c r="G917" s="651" t="s">
        <v>642</v>
      </c>
      <c r="H917" s="651" t="s">
        <v>1560</v>
      </c>
      <c r="I917" s="651" t="s">
        <v>1561</v>
      </c>
      <c r="J917" s="651" t="s">
        <v>1562</v>
      </c>
      <c r="K917" s="651" t="s">
        <v>1563</v>
      </c>
      <c r="L917" s="653">
        <v>72.759756325094983</v>
      </c>
      <c r="M917" s="653">
        <v>1</v>
      </c>
      <c r="N917" s="654">
        <v>72.759756325094983</v>
      </c>
    </row>
    <row r="918" spans="1:14" ht="14.4" customHeight="1" x14ac:dyDescent="0.3">
      <c r="A918" s="649" t="s">
        <v>595</v>
      </c>
      <c r="B918" s="650" t="s">
        <v>596</v>
      </c>
      <c r="C918" s="651" t="s">
        <v>617</v>
      </c>
      <c r="D918" s="652" t="s">
        <v>3384</v>
      </c>
      <c r="E918" s="651" t="s">
        <v>638</v>
      </c>
      <c r="F918" s="652" t="s">
        <v>3390</v>
      </c>
      <c r="G918" s="651" t="s">
        <v>642</v>
      </c>
      <c r="H918" s="651" t="s">
        <v>1012</v>
      </c>
      <c r="I918" s="651" t="s">
        <v>1013</v>
      </c>
      <c r="J918" s="651" t="s">
        <v>1014</v>
      </c>
      <c r="K918" s="651" t="s">
        <v>962</v>
      </c>
      <c r="L918" s="653">
        <v>37.54</v>
      </c>
      <c r="M918" s="653">
        <v>12</v>
      </c>
      <c r="N918" s="654">
        <v>450.48</v>
      </c>
    </row>
    <row r="919" spans="1:14" ht="14.4" customHeight="1" x14ac:dyDescent="0.3">
      <c r="A919" s="649" t="s">
        <v>595</v>
      </c>
      <c r="B919" s="650" t="s">
        <v>596</v>
      </c>
      <c r="C919" s="651" t="s">
        <v>617</v>
      </c>
      <c r="D919" s="652" t="s">
        <v>3384</v>
      </c>
      <c r="E919" s="651" t="s">
        <v>638</v>
      </c>
      <c r="F919" s="652" t="s">
        <v>3390</v>
      </c>
      <c r="G919" s="651" t="s">
        <v>642</v>
      </c>
      <c r="H919" s="651" t="s">
        <v>2433</v>
      </c>
      <c r="I919" s="651" t="s">
        <v>237</v>
      </c>
      <c r="J919" s="651" t="s">
        <v>2434</v>
      </c>
      <c r="K919" s="651"/>
      <c r="L919" s="653">
        <v>179.95243975557082</v>
      </c>
      <c r="M919" s="653">
        <v>1</v>
      </c>
      <c r="N919" s="654">
        <v>179.95243975557082</v>
      </c>
    </row>
    <row r="920" spans="1:14" ht="14.4" customHeight="1" x14ac:dyDescent="0.3">
      <c r="A920" s="649" t="s">
        <v>595</v>
      </c>
      <c r="B920" s="650" t="s">
        <v>596</v>
      </c>
      <c r="C920" s="651" t="s">
        <v>617</v>
      </c>
      <c r="D920" s="652" t="s">
        <v>3384</v>
      </c>
      <c r="E920" s="651" t="s">
        <v>638</v>
      </c>
      <c r="F920" s="652" t="s">
        <v>3390</v>
      </c>
      <c r="G920" s="651" t="s">
        <v>642</v>
      </c>
      <c r="H920" s="651" t="s">
        <v>2435</v>
      </c>
      <c r="I920" s="651" t="s">
        <v>2436</v>
      </c>
      <c r="J920" s="651" t="s">
        <v>2437</v>
      </c>
      <c r="K920" s="651" t="s">
        <v>950</v>
      </c>
      <c r="L920" s="653">
        <v>36.56</v>
      </c>
      <c r="M920" s="653">
        <v>2</v>
      </c>
      <c r="N920" s="654">
        <v>73.12</v>
      </c>
    </row>
    <row r="921" spans="1:14" ht="14.4" customHeight="1" x14ac:dyDescent="0.3">
      <c r="A921" s="649" t="s">
        <v>595</v>
      </c>
      <c r="B921" s="650" t="s">
        <v>596</v>
      </c>
      <c r="C921" s="651" t="s">
        <v>617</v>
      </c>
      <c r="D921" s="652" t="s">
        <v>3384</v>
      </c>
      <c r="E921" s="651" t="s">
        <v>638</v>
      </c>
      <c r="F921" s="652" t="s">
        <v>3390</v>
      </c>
      <c r="G921" s="651" t="s">
        <v>642</v>
      </c>
      <c r="H921" s="651" t="s">
        <v>2438</v>
      </c>
      <c r="I921" s="651" t="s">
        <v>2439</v>
      </c>
      <c r="J921" s="651" t="s">
        <v>2440</v>
      </c>
      <c r="K921" s="651" t="s">
        <v>2441</v>
      </c>
      <c r="L921" s="653">
        <v>37.74</v>
      </c>
      <c r="M921" s="653">
        <v>2</v>
      </c>
      <c r="N921" s="654">
        <v>75.48</v>
      </c>
    </row>
    <row r="922" spans="1:14" ht="14.4" customHeight="1" x14ac:dyDescent="0.3">
      <c r="A922" s="649" t="s">
        <v>595</v>
      </c>
      <c r="B922" s="650" t="s">
        <v>596</v>
      </c>
      <c r="C922" s="651" t="s">
        <v>617</v>
      </c>
      <c r="D922" s="652" t="s">
        <v>3384</v>
      </c>
      <c r="E922" s="651" t="s">
        <v>638</v>
      </c>
      <c r="F922" s="652" t="s">
        <v>3390</v>
      </c>
      <c r="G922" s="651" t="s">
        <v>642</v>
      </c>
      <c r="H922" s="651" t="s">
        <v>2442</v>
      </c>
      <c r="I922" s="651" t="s">
        <v>2443</v>
      </c>
      <c r="J922" s="651" t="s">
        <v>2444</v>
      </c>
      <c r="K922" s="651" t="s">
        <v>1868</v>
      </c>
      <c r="L922" s="653">
        <v>51.68</v>
      </c>
      <c r="M922" s="653">
        <v>1</v>
      </c>
      <c r="N922" s="654">
        <v>51.68</v>
      </c>
    </row>
    <row r="923" spans="1:14" ht="14.4" customHeight="1" x14ac:dyDescent="0.3">
      <c r="A923" s="649" t="s">
        <v>595</v>
      </c>
      <c r="B923" s="650" t="s">
        <v>596</v>
      </c>
      <c r="C923" s="651" t="s">
        <v>617</v>
      </c>
      <c r="D923" s="652" t="s">
        <v>3384</v>
      </c>
      <c r="E923" s="651" t="s">
        <v>638</v>
      </c>
      <c r="F923" s="652" t="s">
        <v>3390</v>
      </c>
      <c r="G923" s="651" t="s">
        <v>642</v>
      </c>
      <c r="H923" s="651" t="s">
        <v>1068</v>
      </c>
      <c r="I923" s="651" t="s">
        <v>1068</v>
      </c>
      <c r="J923" s="651" t="s">
        <v>671</v>
      </c>
      <c r="K923" s="651" t="s">
        <v>1069</v>
      </c>
      <c r="L923" s="653">
        <v>0</v>
      </c>
      <c r="M923" s="653">
        <v>0</v>
      </c>
      <c r="N923" s="654">
        <v>0</v>
      </c>
    </row>
    <row r="924" spans="1:14" ht="14.4" customHeight="1" x14ac:dyDescent="0.3">
      <c r="A924" s="649" t="s">
        <v>595</v>
      </c>
      <c r="B924" s="650" t="s">
        <v>596</v>
      </c>
      <c r="C924" s="651" t="s">
        <v>617</v>
      </c>
      <c r="D924" s="652" t="s">
        <v>3384</v>
      </c>
      <c r="E924" s="651" t="s">
        <v>638</v>
      </c>
      <c r="F924" s="652" t="s">
        <v>3390</v>
      </c>
      <c r="G924" s="651" t="s">
        <v>1072</v>
      </c>
      <c r="H924" s="651" t="s">
        <v>1081</v>
      </c>
      <c r="I924" s="651" t="s">
        <v>1082</v>
      </c>
      <c r="J924" s="651" t="s">
        <v>1083</v>
      </c>
      <c r="K924" s="651" t="s">
        <v>1084</v>
      </c>
      <c r="L924" s="653">
        <v>85.581999999999994</v>
      </c>
      <c r="M924" s="653">
        <v>5</v>
      </c>
      <c r="N924" s="654">
        <v>427.90999999999997</v>
      </c>
    </row>
    <row r="925" spans="1:14" ht="14.4" customHeight="1" x14ac:dyDescent="0.3">
      <c r="A925" s="649" t="s">
        <v>595</v>
      </c>
      <c r="B925" s="650" t="s">
        <v>596</v>
      </c>
      <c r="C925" s="651" t="s">
        <v>617</v>
      </c>
      <c r="D925" s="652" t="s">
        <v>3384</v>
      </c>
      <c r="E925" s="651" t="s">
        <v>1204</v>
      </c>
      <c r="F925" s="652" t="s">
        <v>3392</v>
      </c>
      <c r="G925" s="651" t="s">
        <v>642</v>
      </c>
      <c r="H925" s="651" t="s">
        <v>1649</v>
      </c>
      <c r="I925" s="651" t="s">
        <v>1650</v>
      </c>
      <c r="J925" s="651" t="s">
        <v>1277</v>
      </c>
      <c r="K925" s="651" t="s">
        <v>1651</v>
      </c>
      <c r="L925" s="653">
        <v>33.409999999999997</v>
      </c>
      <c r="M925" s="653">
        <v>1</v>
      </c>
      <c r="N925" s="654">
        <v>33.409999999999997</v>
      </c>
    </row>
    <row r="926" spans="1:14" ht="14.4" customHeight="1" x14ac:dyDescent="0.3">
      <c r="A926" s="649" t="s">
        <v>595</v>
      </c>
      <c r="B926" s="650" t="s">
        <v>596</v>
      </c>
      <c r="C926" s="651" t="s">
        <v>617</v>
      </c>
      <c r="D926" s="652" t="s">
        <v>3384</v>
      </c>
      <c r="E926" s="651" t="s">
        <v>1204</v>
      </c>
      <c r="F926" s="652" t="s">
        <v>3392</v>
      </c>
      <c r="G926" s="651" t="s">
        <v>642</v>
      </c>
      <c r="H926" s="651" t="s">
        <v>2213</v>
      </c>
      <c r="I926" s="651" t="s">
        <v>2214</v>
      </c>
      <c r="J926" s="651" t="s">
        <v>2215</v>
      </c>
      <c r="K926" s="651" t="s">
        <v>2216</v>
      </c>
      <c r="L926" s="653">
        <v>140.02000000000004</v>
      </c>
      <c r="M926" s="653">
        <v>1</v>
      </c>
      <c r="N926" s="654">
        <v>140.02000000000004</v>
      </c>
    </row>
    <row r="927" spans="1:14" ht="14.4" customHeight="1" x14ac:dyDescent="0.3">
      <c r="A927" s="649" t="s">
        <v>595</v>
      </c>
      <c r="B927" s="650" t="s">
        <v>596</v>
      </c>
      <c r="C927" s="651" t="s">
        <v>617</v>
      </c>
      <c r="D927" s="652" t="s">
        <v>3384</v>
      </c>
      <c r="E927" s="651" t="s">
        <v>1204</v>
      </c>
      <c r="F927" s="652" t="s">
        <v>3392</v>
      </c>
      <c r="G927" s="651" t="s">
        <v>1072</v>
      </c>
      <c r="H927" s="651" t="s">
        <v>2236</v>
      </c>
      <c r="I927" s="651" t="s">
        <v>2237</v>
      </c>
      <c r="J927" s="651" t="s">
        <v>2238</v>
      </c>
      <c r="K927" s="651" t="s">
        <v>1640</v>
      </c>
      <c r="L927" s="653">
        <v>120</v>
      </c>
      <c r="M927" s="653">
        <v>1</v>
      </c>
      <c r="N927" s="654">
        <v>120</v>
      </c>
    </row>
    <row r="928" spans="1:14" ht="14.4" customHeight="1" x14ac:dyDescent="0.3">
      <c r="A928" s="649" t="s">
        <v>595</v>
      </c>
      <c r="B928" s="650" t="s">
        <v>596</v>
      </c>
      <c r="C928" s="651" t="s">
        <v>620</v>
      </c>
      <c r="D928" s="652" t="s">
        <v>3385</v>
      </c>
      <c r="E928" s="651" t="s">
        <v>638</v>
      </c>
      <c r="F928" s="652" t="s">
        <v>3390</v>
      </c>
      <c r="G928" s="651"/>
      <c r="H928" s="651" t="s">
        <v>639</v>
      </c>
      <c r="I928" s="651" t="s">
        <v>640</v>
      </c>
      <c r="J928" s="651" t="s">
        <v>641</v>
      </c>
      <c r="K928" s="651"/>
      <c r="L928" s="653">
        <v>75.830117760006388</v>
      </c>
      <c r="M928" s="653">
        <v>10</v>
      </c>
      <c r="N928" s="654">
        <v>758.30117760006385</v>
      </c>
    </row>
    <row r="929" spans="1:14" ht="14.4" customHeight="1" x14ac:dyDescent="0.3">
      <c r="A929" s="649" t="s">
        <v>595</v>
      </c>
      <c r="B929" s="650" t="s">
        <v>596</v>
      </c>
      <c r="C929" s="651" t="s">
        <v>620</v>
      </c>
      <c r="D929" s="652" t="s">
        <v>3385</v>
      </c>
      <c r="E929" s="651" t="s">
        <v>638</v>
      </c>
      <c r="F929" s="652" t="s">
        <v>3390</v>
      </c>
      <c r="G929" s="651" t="s">
        <v>642</v>
      </c>
      <c r="H929" s="651" t="s">
        <v>643</v>
      </c>
      <c r="I929" s="651" t="s">
        <v>643</v>
      </c>
      <c r="J929" s="651" t="s">
        <v>644</v>
      </c>
      <c r="K929" s="651" t="s">
        <v>645</v>
      </c>
      <c r="L929" s="653">
        <v>179.39994898466477</v>
      </c>
      <c r="M929" s="653">
        <v>72</v>
      </c>
      <c r="N929" s="654">
        <v>12916.796326895863</v>
      </c>
    </row>
    <row r="930" spans="1:14" ht="14.4" customHeight="1" x14ac:dyDescent="0.3">
      <c r="A930" s="649" t="s">
        <v>595</v>
      </c>
      <c r="B930" s="650" t="s">
        <v>596</v>
      </c>
      <c r="C930" s="651" t="s">
        <v>620</v>
      </c>
      <c r="D930" s="652" t="s">
        <v>3385</v>
      </c>
      <c r="E930" s="651" t="s">
        <v>638</v>
      </c>
      <c r="F930" s="652" t="s">
        <v>3390</v>
      </c>
      <c r="G930" s="651" t="s">
        <v>642</v>
      </c>
      <c r="H930" s="651" t="s">
        <v>646</v>
      </c>
      <c r="I930" s="651" t="s">
        <v>646</v>
      </c>
      <c r="J930" s="651" t="s">
        <v>647</v>
      </c>
      <c r="K930" s="651" t="s">
        <v>648</v>
      </c>
      <c r="L930" s="653">
        <v>181.58976762856034</v>
      </c>
      <c r="M930" s="653">
        <v>8</v>
      </c>
      <c r="N930" s="654">
        <v>1452.7181410284827</v>
      </c>
    </row>
    <row r="931" spans="1:14" ht="14.4" customHeight="1" x14ac:dyDescent="0.3">
      <c r="A931" s="649" t="s">
        <v>595</v>
      </c>
      <c r="B931" s="650" t="s">
        <v>596</v>
      </c>
      <c r="C931" s="651" t="s">
        <v>620</v>
      </c>
      <c r="D931" s="652" t="s">
        <v>3385</v>
      </c>
      <c r="E931" s="651" t="s">
        <v>638</v>
      </c>
      <c r="F931" s="652" t="s">
        <v>3390</v>
      </c>
      <c r="G931" s="651" t="s">
        <v>642</v>
      </c>
      <c r="H931" s="651" t="s">
        <v>2445</v>
      </c>
      <c r="I931" s="651" t="s">
        <v>2445</v>
      </c>
      <c r="J931" s="651" t="s">
        <v>1323</v>
      </c>
      <c r="K931" s="651" t="s">
        <v>648</v>
      </c>
      <c r="L931" s="653">
        <v>149.5</v>
      </c>
      <c r="M931" s="653">
        <v>5</v>
      </c>
      <c r="N931" s="654">
        <v>747.5</v>
      </c>
    </row>
    <row r="932" spans="1:14" ht="14.4" customHeight="1" x14ac:dyDescent="0.3">
      <c r="A932" s="649" t="s">
        <v>595</v>
      </c>
      <c r="B932" s="650" t="s">
        <v>596</v>
      </c>
      <c r="C932" s="651" t="s">
        <v>620</v>
      </c>
      <c r="D932" s="652" t="s">
        <v>3385</v>
      </c>
      <c r="E932" s="651" t="s">
        <v>638</v>
      </c>
      <c r="F932" s="652" t="s">
        <v>3390</v>
      </c>
      <c r="G932" s="651" t="s">
        <v>642</v>
      </c>
      <c r="H932" s="651" t="s">
        <v>2446</v>
      </c>
      <c r="I932" s="651" t="s">
        <v>2446</v>
      </c>
      <c r="J932" s="651" t="s">
        <v>1323</v>
      </c>
      <c r="K932" s="651" t="s">
        <v>2447</v>
      </c>
      <c r="L932" s="653">
        <v>132.25</v>
      </c>
      <c r="M932" s="653">
        <v>19</v>
      </c>
      <c r="N932" s="654">
        <v>2512.75</v>
      </c>
    </row>
    <row r="933" spans="1:14" ht="14.4" customHeight="1" x14ac:dyDescent="0.3">
      <c r="A933" s="649" t="s">
        <v>595</v>
      </c>
      <c r="B933" s="650" t="s">
        <v>596</v>
      </c>
      <c r="C933" s="651" t="s">
        <v>620</v>
      </c>
      <c r="D933" s="652" t="s">
        <v>3385</v>
      </c>
      <c r="E933" s="651" t="s">
        <v>638</v>
      </c>
      <c r="F933" s="652" t="s">
        <v>3390</v>
      </c>
      <c r="G933" s="651" t="s">
        <v>642</v>
      </c>
      <c r="H933" s="651" t="s">
        <v>1322</v>
      </c>
      <c r="I933" s="651" t="s">
        <v>1322</v>
      </c>
      <c r="J933" s="651" t="s">
        <v>1323</v>
      </c>
      <c r="K933" s="651" t="s">
        <v>1324</v>
      </c>
      <c r="L933" s="653">
        <v>232.29947153345023</v>
      </c>
      <c r="M933" s="653">
        <v>9</v>
      </c>
      <c r="N933" s="654">
        <v>2090.6952438010521</v>
      </c>
    </row>
    <row r="934" spans="1:14" ht="14.4" customHeight="1" x14ac:dyDescent="0.3">
      <c r="A934" s="649" t="s">
        <v>595</v>
      </c>
      <c r="B934" s="650" t="s">
        <v>596</v>
      </c>
      <c r="C934" s="651" t="s">
        <v>620</v>
      </c>
      <c r="D934" s="652" t="s">
        <v>3385</v>
      </c>
      <c r="E934" s="651" t="s">
        <v>638</v>
      </c>
      <c r="F934" s="652" t="s">
        <v>3390</v>
      </c>
      <c r="G934" s="651" t="s">
        <v>642</v>
      </c>
      <c r="H934" s="651" t="s">
        <v>649</v>
      </c>
      <c r="I934" s="651" t="s">
        <v>649</v>
      </c>
      <c r="J934" s="651" t="s">
        <v>644</v>
      </c>
      <c r="K934" s="651" t="s">
        <v>650</v>
      </c>
      <c r="L934" s="653">
        <v>97.179927028103435</v>
      </c>
      <c r="M934" s="653">
        <v>45</v>
      </c>
      <c r="N934" s="654">
        <v>4373.0967162646548</v>
      </c>
    </row>
    <row r="935" spans="1:14" ht="14.4" customHeight="1" x14ac:dyDescent="0.3">
      <c r="A935" s="649" t="s">
        <v>595</v>
      </c>
      <c r="B935" s="650" t="s">
        <v>596</v>
      </c>
      <c r="C935" s="651" t="s">
        <v>620</v>
      </c>
      <c r="D935" s="652" t="s">
        <v>3385</v>
      </c>
      <c r="E935" s="651" t="s">
        <v>638</v>
      </c>
      <c r="F935" s="652" t="s">
        <v>3390</v>
      </c>
      <c r="G935" s="651" t="s">
        <v>642</v>
      </c>
      <c r="H935" s="651" t="s">
        <v>651</v>
      </c>
      <c r="I935" s="651" t="s">
        <v>651</v>
      </c>
      <c r="J935" s="651" t="s">
        <v>644</v>
      </c>
      <c r="K935" s="651" t="s">
        <v>652</v>
      </c>
      <c r="L935" s="653">
        <v>97.75</v>
      </c>
      <c r="M935" s="653">
        <v>14</v>
      </c>
      <c r="N935" s="654">
        <v>1368.5</v>
      </c>
    </row>
    <row r="936" spans="1:14" ht="14.4" customHeight="1" x14ac:dyDescent="0.3">
      <c r="A936" s="649" t="s">
        <v>595</v>
      </c>
      <c r="B936" s="650" t="s">
        <v>596</v>
      </c>
      <c r="C936" s="651" t="s">
        <v>620</v>
      </c>
      <c r="D936" s="652" t="s">
        <v>3385</v>
      </c>
      <c r="E936" s="651" t="s">
        <v>638</v>
      </c>
      <c r="F936" s="652" t="s">
        <v>3390</v>
      </c>
      <c r="G936" s="651" t="s">
        <v>642</v>
      </c>
      <c r="H936" s="651" t="s">
        <v>653</v>
      </c>
      <c r="I936" s="651" t="s">
        <v>654</v>
      </c>
      <c r="J936" s="651" t="s">
        <v>655</v>
      </c>
      <c r="K936" s="651" t="s">
        <v>656</v>
      </c>
      <c r="L936" s="653">
        <v>53.691586825756275</v>
      </c>
      <c r="M936" s="653">
        <v>24</v>
      </c>
      <c r="N936" s="654">
        <v>1288.5980838181506</v>
      </c>
    </row>
    <row r="937" spans="1:14" ht="14.4" customHeight="1" x14ac:dyDescent="0.3">
      <c r="A937" s="649" t="s">
        <v>595</v>
      </c>
      <c r="B937" s="650" t="s">
        <v>596</v>
      </c>
      <c r="C937" s="651" t="s">
        <v>620</v>
      </c>
      <c r="D937" s="652" t="s">
        <v>3385</v>
      </c>
      <c r="E937" s="651" t="s">
        <v>638</v>
      </c>
      <c r="F937" s="652" t="s">
        <v>3390</v>
      </c>
      <c r="G937" s="651" t="s">
        <v>642</v>
      </c>
      <c r="H937" s="651" t="s">
        <v>1727</v>
      </c>
      <c r="I937" s="651" t="s">
        <v>1727</v>
      </c>
      <c r="J937" s="651" t="s">
        <v>1406</v>
      </c>
      <c r="K937" s="651" t="s">
        <v>1728</v>
      </c>
      <c r="L937" s="653">
        <v>71.649971965642749</v>
      </c>
      <c r="M937" s="653">
        <v>1</v>
      </c>
      <c r="N937" s="654">
        <v>71.649971965642749</v>
      </c>
    </row>
    <row r="938" spans="1:14" ht="14.4" customHeight="1" x14ac:dyDescent="0.3">
      <c r="A938" s="649" t="s">
        <v>595</v>
      </c>
      <c r="B938" s="650" t="s">
        <v>596</v>
      </c>
      <c r="C938" s="651" t="s">
        <v>620</v>
      </c>
      <c r="D938" s="652" t="s">
        <v>3385</v>
      </c>
      <c r="E938" s="651" t="s">
        <v>638</v>
      </c>
      <c r="F938" s="652" t="s">
        <v>3390</v>
      </c>
      <c r="G938" s="651" t="s">
        <v>642</v>
      </c>
      <c r="H938" s="651" t="s">
        <v>657</v>
      </c>
      <c r="I938" s="651" t="s">
        <v>658</v>
      </c>
      <c r="J938" s="651" t="s">
        <v>659</v>
      </c>
      <c r="K938" s="651" t="s">
        <v>660</v>
      </c>
      <c r="L938" s="653">
        <v>87.808200062439354</v>
      </c>
      <c r="M938" s="653">
        <v>6</v>
      </c>
      <c r="N938" s="654">
        <v>526.8492003746361</v>
      </c>
    </row>
    <row r="939" spans="1:14" ht="14.4" customHeight="1" x14ac:dyDescent="0.3">
      <c r="A939" s="649" t="s">
        <v>595</v>
      </c>
      <c r="B939" s="650" t="s">
        <v>596</v>
      </c>
      <c r="C939" s="651" t="s">
        <v>620</v>
      </c>
      <c r="D939" s="652" t="s">
        <v>3385</v>
      </c>
      <c r="E939" s="651" t="s">
        <v>638</v>
      </c>
      <c r="F939" s="652" t="s">
        <v>3390</v>
      </c>
      <c r="G939" s="651" t="s">
        <v>642</v>
      </c>
      <c r="H939" s="651" t="s">
        <v>661</v>
      </c>
      <c r="I939" s="651" t="s">
        <v>662</v>
      </c>
      <c r="J939" s="651" t="s">
        <v>663</v>
      </c>
      <c r="K939" s="651" t="s">
        <v>664</v>
      </c>
      <c r="L939" s="653">
        <v>98.573009785254754</v>
      </c>
      <c r="M939" s="653">
        <v>73</v>
      </c>
      <c r="N939" s="654">
        <v>7195.8297143235968</v>
      </c>
    </row>
    <row r="940" spans="1:14" ht="14.4" customHeight="1" x14ac:dyDescent="0.3">
      <c r="A940" s="649" t="s">
        <v>595</v>
      </c>
      <c r="B940" s="650" t="s">
        <v>596</v>
      </c>
      <c r="C940" s="651" t="s">
        <v>620</v>
      </c>
      <c r="D940" s="652" t="s">
        <v>3385</v>
      </c>
      <c r="E940" s="651" t="s">
        <v>638</v>
      </c>
      <c r="F940" s="652" t="s">
        <v>3390</v>
      </c>
      <c r="G940" s="651" t="s">
        <v>642</v>
      </c>
      <c r="H940" s="651" t="s">
        <v>2448</v>
      </c>
      <c r="I940" s="651" t="s">
        <v>2449</v>
      </c>
      <c r="J940" s="651" t="s">
        <v>1433</v>
      </c>
      <c r="K940" s="651" t="s">
        <v>2450</v>
      </c>
      <c r="L940" s="653">
        <v>77.450000000000017</v>
      </c>
      <c r="M940" s="653">
        <v>1</v>
      </c>
      <c r="N940" s="654">
        <v>77.450000000000017</v>
      </c>
    </row>
    <row r="941" spans="1:14" ht="14.4" customHeight="1" x14ac:dyDescent="0.3">
      <c r="A941" s="649" t="s">
        <v>595</v>
      </c>
      <c r="B941" s="650" t="s">
        <v>596</v>
      </c>
      <c r="C941" s="651" t="s">
        <v>620</v>
      </c>
      <c r="D941" s="652" t="s">
        <v>3385</v>
      </c>
      <c r="E941" s="651" t="s">
        <v>638</v>
      </c>
      <c r="F941" s="652" t="s">
        <v>3390</v>
      </c>
      <c r="G941" s="651" t="s">
        <v>642</v>
      </c>
      <c r="H941" s="651" t="s">
        <v>673</v>
      </c>
      <c r="I941" s="651" t="s">
        <v>674</v>
      </c>
      <c r="J941" s="651" t="s">
        <v>675</v>
      </c>
      <c r="K941" s="651" t="s">
        <v>676</v>
      </c>
      <c r="L941" s="653">
        <v>56.218804112622365</v>
      </c>
      <c r="M941" s="653">
        <v>9</v>
      </c>
      <c r="N941" s="654">
        <v>505.96923701360129</v>
      </c>
    </row>
    <row r="942" spans="1:14" ht="14.4" customHeight="1" x14ac:dyDescent="0.3">
      <c r="A942" s="649" t="s">
        <v>595</v>
      </c>
      <c r="B942" s="650" t="s">
        <v>596</v>
      </c>
      <c r="C942" s="651" t="s">
        <v>620</v>
      </c>
      <c r="D942" s="652" t="s">
        <v>3385</v>
      </c>
      <c r="E942" s="651" t="s">
        <v>638</v>
      </c>
      <c r="F942" s="652" t="s">
        <v>3390</v>
      </c>
      <c r="G942" s="651" t="s">
        <v>642</v>
      </c>
      <c r="H942" s="651" t="s">
        <v>680</v>
      </c>
      <c r="I942" s="651" t="s">
        <v>681</v>
      </c>
      <c r="J942" s="651" t="s">
        <v>671</v>
      </c>
      <c r="K942" s="651" t="s">
        <v>682</v>
      </c>
      <c r="L942" s="653">
        <v>65.035566481289493</v>
      </c>
      <c r="M942" s="653">
        <v>7</v>
      </c>
      <c r="N942" s="654">
        <v>455.24896536902645</v>
      </c>
    </row>
    <row r="943" spans="1:14" ht="14.4" customHeight="1" x14ac:dyDescent="0.3">
      <c r="A943" s="649" t="s">
        <v>595</v>
      </c>
      <c r="B943" s="650" t="s">
        <v>596</v>
      </c>
      <c r="C943" s="651" t="s">
        <v>620</v>
      </c>
      <c r="D943" s="652" t="s">
        <v>3385</v>
      </c>
      <c r="E943" s="651" t="s">
        <v>638</v>
      </c>
      <c r="F943" s="652" t="s">
        <v>3390</v>
      </c>
      <c r="G943" s="651" t="s">
        <v>642</v>
      </c>
      <c r="H943" s="651" t="s">
        <v>1729</v>
      </c>
      <c r="I943" s="651" t="s">
        <v>1730</v>
      </c>
      <c r="J943" s="651" t="s">
        <v>1731</v>
      </c>
      <c r="K943" s="651" t="s">
        <v>1732</v>
      </c>
      <c r="L943" s="653">
        <v>29.229972137598132</v>
      </c>
      <c r="M943" s="653">
        <v>20</v>
      </c>
      <c r="N943" s="654">
        <v>584.59944275196267</v>
      </c>
    </row>
    <row r="944" spans="1:14" ht="14.4" customHeight="1" x14ac:dyDescent="0.3">
      <c r="A944" s="649" t="s">
        <v>595</v>
      </c>
      <c r="B944" s="650" t="s">
        <v>596</v>
      </c>
      <c r="C944" s="651" t="s">
        <v>620</v>
      </c>
      <c r="D944" s="652" t="s">
        <v>3385</v>
      </c>
      <c r="E944" s="651" t="s">
        <v>638</v>
      </c>
      <c r="F944" s="652" t="s">
        <v>3390</v>
      </c>
      <c r="G944" s="651" t="s">
        <v>642</v>
      </c>
      <c r="H944" s="651" t="s">
        <v>686</v>
      </c>
      <c r="I944" s="651" t="s">
        <v>687</v>
      </c>
      <c r="J944" s="651" t="s">
        <v>688</v>
      </c>
      <c r="K944" s="651" t="s">
        <v>656</v>
      </c>
      <c r="L944" s="653">
        <v>42.06851997656296</v>
      </c>
      <c r="M944" s="653">
        <v>7</v>
      </c>
      <c r="N944" s="654">
        <v>294.4796398359407</v>
      </c>
    </row>
    <row r="945" spans="1:14" ht="14.4" customHeight="1" x14ac:dyDescent="0.3">
      <c r="A945" s="649" t="s">
        <v>595</v>
      </c>
      <c r="B945" s="650" t="s">
        <v>596</v>
      </c>
      <c r="C945" s="651" t="s">
        <v>620</v>
      </c>
      <c r="D945" s="652" t="s">
        <v>3385</v>
      </c>
      <c r="E945" s="651" t="s">
        <v>638</v>
      </c>
      <c r="F945" s="652" t="s">
        <v>3390</v>
      </c>
      <c r="G945" s="651" t="s">
        <v>642</v>
      </c>
      <c r="H945" s="651" t="s">
        <v>1329</v>
      </c>
      <c r="I945" s="651" t="s">
        <v>1330</v>
      </c>
      <c r="J945" s="651" t="s">
        <v>688</v>
      </c>
      <c r="K945" s="651" t="s">
        <v>1331</v>
      </c>
      <c r="L945" s="653">
        <v>81.156753996217262</v>
      </c>
      <c r="M945" s="653">
        <v>12</v>
      </c>
      <c r="N945" s="654">
        <v>973.88104795460708</v>
      </c>
    </row>
    <row r="946" spans="1:14" ht="14.4" customHeight="1" x14ac:dyDescent="0.3">
      <c r="A946" s="649" t="s">
        <v>595</v>
      </c>
      <c r="B946" s="650" t="s">
        <v>596</v>
      </c>
      <c r="C946" s="651" t="s">
        <v>620</v>
      </c>
      <c r="D946" s="652" t="s">
        <v>3385</v>
      </c>
      <c r="E946" s="651" t="s">
        <v>638</v>
      </c>
      <c r="F946" s="652" t="s">
        <v>3390</v>
      </c>
      <c r="G946" s="651" t="s">
        <v>642</v>
      </c>
      <c r="H946" s="651" t="s">
        <v>689</v>
      </c>
      <c r="I946" s="651" t="s">
        <v>690</v>
      </c>
      <c r="J946" s="651" t="s">
        <v>691</v>
      </c>
      <c r="K946" s="651" t="s">
        <v>692</v>
      </c>
      <c r="L946" s="653">
        <v>61.899808661147901</v>
      </c>
      <c r="M946" s="653">
        <v>1</v>
      </c>
      <c r="N946" s="654">
        <v>61.899808661147901</v>
      </c>
    </row>
    <row r="947" spans="1:14" ht="14.4" customHeight="1" x14ac:dyDescent="0.3">
      <c r="A947" s="649" t="s">
        <v>595</v>
      </c>
      <c r="B947" s="650" t="s">
        <v>596</v>
      </c>
      <c r="C947" s="651" t="s">
        <v>620</v>
      </c>
      <c r="D947" s="652" t="s">
        <v>3385</v>
      </c>
      <c r="E947" s="651" t="s">
        <v>638</v>
      </c>
      <c r="F947" s="652" t="s">
        <v>3390</v>
      </c>
      <c r="G947" s="651" t="s">
        <v>642</v>
      </c>
      <c r="H947" s="651" t="s">
        <v>697</v>
      </c>
      <c r="I947" s="651" t="s">
        <v>698</v>
      </c>
      <c r="J947" s="651" t="s">
        <v>699</v>
      </c>
      <c r="K947" s="651" t="s">
        <v>700</v>
      </c>
      <c r="L947" s="653">
        <v>176.31</v>
      </c>
      <c r="M947" s="653">
        <v>1</v>
      </c>
      <c r="N947" s="654">
        <v>176.31</v>
      </c>
    </row>
    <row r="948" spans="1:14" ht="14.4" customHeight="1" x14ac:dyDescent="0.3">
      <c r="A948" s="649" t="s">
        <v>595</v>
      </c>
      <c r="B948" s="650" t="s">
        <v>596</v>
      </c>
      <c r="C948" s="651" t="s">
        <v>620</v>
      </c>
      <c r="D948" s="652" t="s">
        <v>3385</v>
      </c>
      <c r="E948" s="651" t="s">
        <v>638</v>
      </c>
      <c r="F948" s="652" t="s">
        <v>3390</v>
      </c>
      <c r="G948" s="651" t="s">
        <v>642</v>
      </c>
      <c r="H948" s="651" t="s">
        <v>1335</v>
      </c>
      <c r="I948" s="651" t="s">
        <v>1336</v>
      </c>
      <c r="J948" s="651" t="s">
        <v>1337</v>
      </c>
      <c r="K948" s="651" t="s">
        <v>1338</v>
      </c>
      <c r="L948" s="653">
        <v>47.36</v>
      </c>
      <c r="M948" s="653">
        <v>5</v>
      </c>
      <c r="N948" s="654">
        <v>236.8</v>
      </c>
    </row>
    <row r="949" spans="1:14" ht="14.4" customHeight="1" x14ac:dyDescent="0.3">
      <c r="A949" s="649" t="s">
        <v>595</v>
      </c>
      <c r="B949" s="650" t="s">
        <v>596</v>
      </c>
      <c r="C949" s="651" t="s">
        <v>620</v>
      </c>
      <c r="D949" s="652" t="s">
        <v>3385</v>
      </c>
      <c r="E949" s="651" t="s">
        <v>638</v>
      </c>
      <c r="F949" s="652" t="s">
        <v>3390</v>
      </c>
      <c r="G949" s="651" t="s">
        <v>642</v>
      </c>
      <c r="H949" s="651" t="s">
        <v>701</v>
      </c>
      <c r="I949" s="651" t="s">
        <v>702</v>
      </c>
      <c r="J949" s="651" t="s">
        <v>703</v>
      </c>
      <c r="K949" s="651" t="s">
        <v>704</v>
      </c>
      <c r="L949" s="653">
        <v>60.350030662357739</v>
      </c>
      <c r="M949" s="653">
        <v>13</v>
      </c>
      <c r="N949" s="654">
        <v>784.55039861065063</v>
      </c>
    </row>
    <row r="950" spans="1:14" ht="14.4" customHeight="1" x14ac:dyDescent="0.3">
      <c r="A950" s="649" t="s">
        <v>595</v>
      </c>
      <c r="B950" s="650" t="s">
        <v>596</v>
      </c>
      <c r="C950" s="651" t="s">
        <v>620</v>
      </c>
      <c r="D950" s="652" t="s">
        <v>3385</v>
      </c>
      <c r="E950" s="651" t="s">
        <v>638</v>
      </c>
      <c r="F950" s="652" t="s">
        <v>3390</v>
      </c>
      <c r="G950" s="651" t="s">
        <v>642</v>
      </c>
      <c r="H950" s="651" t="s">
        <v>2451</v>
      </c>
      <c r="I950" s="651" t="s">
        <v>2452</v>
      </c>
      <c r="J950" s="651" t="s">
        <v>2101</v>
      </c>
      <c r="K950" s="651" t="s">
        <v>2453</v>
      </c>
      <c r="L950" s="653">
        <v>66.42</v>
      </c>
      <c r="M950" s="653">
        <v>1</v>
      </c>
      <c r="N950" s="654">
        <v>66.42</v>
      </c>
    </row>
    <row r="951" spans="1:14" ht="14.4" customHeight="1" x14ac:dyDescent="0.3">
      <c r="A951" s="649" t="s">
        <v>595</v>
      </c>
      <c r="B951" s="650" t="s">
        <v>596</v>
      </c>
      <c r="C951" s="651" t="s">
        <v>620</v>
      </c>
      <c r="D951" s="652" t="s">
        <v>3385</v>
      </c>
      <c r="E951" s="651" t="s">
        <v>638</v>
      </c>
      <c r="F951" s="652" t="s">
        <v>3390</v>
      </c>
      <c r="G951" s="651" t="s">
        <v>642</v>
      </c>
      <c r="H951" s="651" t="s">
        <v>1343</v>
      </c>
      <c r="I951" s="651" t="s">
        <v>1344</v>
      </c>
      <c r="J951" s="651" t="s">
        <v>1345</v>
      </c>
      <c r="K951" s="651" t="s">
        <v>1346</v>
      </c>
      <c r="L951" s="653">
        <v>598.61569250056198</v>
      </c>
      <c r="M951" s="653">
        <v>1</v>
      </c>
      <c r="N951" s="654">
        <v>598.61569250056198</v>
      </c>
    </row>
    <row r="952" spans="1:14" ht="14.4" customHeight="1" x14ac:dyDescent="0.3">
      <c r="A952" s="649" t="s">
        <v>595</v>
      </c>
      <c r="B952" s="650" t="s">
        <v>596</v>
      </c>
      <c r="C952" s="651" t="s">
        <v>620</v>
      </c>
      <c r="D952" s="652" t="s">
        <v>3385</v>
      </c>
      <c r="E952" s="651" t="s">
        <v>638</v>
      </c>
      <c r="F952" s="652" t="s">
        <v>3390</v>
      </c>
      <c r="G952" s="651" t="s">
        <v>642</v>
      </c>
      <c r="H952" s="651" t="s">
        <v>1347</v>
      </c>
      <c r="I952" s="651" t="s">
        <v>1348</v>
      </c>
      <c r="J952" s="651" t="s">
        <v>1349</v>
      </c>
      <c r="K952" s="651" t="s">
        <v>793</v>
      </c>
      <c r="L952" s="653">
        <v>363.77</v>
      </c>
      <c r="M952" s="653">
        <v>1</v>
      </c>
      <c r="N952" s="654">
        <v>363.77</v>
      </c>
    </row>
    <row r="953" spans="1:14" ht="14.4" customHeight="1" x14ac:dyDescent="0.3">
      <c r="A953" s="649" t="s">
        <v>595</v>
      </c>
      <c r="B953" s="650" t="s">
        <v>596</v>
      </c>
      <c r="C953" s="651" t="s">
        <v>620</v>
      </c>
      <c r="D953" s="652" t="s">
        <v>3385</v>
      </c>
      <c r="E953" s="651" t="s">
        <v>638</v>
      </c>
      <c r="F953" s="652" t="s">
        <v>3390</v>
      </c>
      <c r="G953" s="651" t="s">
        <v>642</v>
      </c>
      <c r="H953" s="651" t="s">
        <v>1353</v>
      </c>
      <c r="I953" s="651" t="s">
        <v>1354</v>
      </c>
      <c r="J953" s="651" t="s">
        <v>1355</v>
      </c>
      <c r="K953" s="651" t="s">
        <v>1356</v>
      </c>
      <c r="L953" s="653">
        <v>112.28874999999996</v>
      </c>
      <c r="M953" s="653">
        <v>8</v>
      </c>
      <c r="N953" s="654">
        <v>898.30999999999972</v>
      </c>
    </row>
    <row r="954" spans="1:14" ht="14.4" customHeight="1" x14ac:dyDescent="0.3">
      <c r="A954" s="649" t="s">
        <v>595</v>
      </c>
      <c r="B954" s="650" t="s">
        <v>596</v>
      </c>
      <c r="C954" s="651" t="s">
        <v>620</v>
      </c>
      <c r="D954" s="652" t="s">
        <v>3385</v>
      </c>
      <c r="E954" s="651" t="s">
        <v>638</v>
      </c>
      <c r="F954" s="652" t="s">
        <v>3390</v>
      </c>
      <c r="G954" s="651" t="s">
        <v>642</v>
      </c>
      <c r="H954" s="651" t="s">
        <v>705</v>
      </c>
      <c r="I954" s="651" t="s">
        <v>706</v>
      </c>
      <c r="J954" s="651" t="s">
        <v>707</v>
      </c>
      <c r="K954" s="651" t="s">
        <v>708</v>
      </c>
      <c r="L954" s="653">
        <v>40.650000000000006</v>
      </c>
      <c r="M954" s="653">
        <v>4</v>
      </c>
      <c r="N954" s="654">
        <v>162.60000000000002</v>
      </c>
    </row>
    <row r="955" spans="1:14" ht="14.4" customHeight="1" x14ac:dyDescent="0.3">
      <c r="A955" s="649" t="s">
        <v>595</v>
      </c>
      <c r="B955" s="650" t="s">
        <v>596</v>
      </c>
      <c r="C955" s="651" t="s">
        <v>620</v>
      </c>
      <c r="D955" s="652" t="s">
        <v>3385</v>
      </c>
      <c r="E955" s="651" t="s">
        <v>638</v>
      </c>
      <c r="F955" s="652" t="s">
        <v>3390</v>
      </c>
      <c r="G955" s="651" t="s">
        <v>642</v>
      </c>
      <c r="H955" s="651" t="s">
        <v>2454</v>
      </c>
      <c r="I955" s="651" t="s">
        <v>2455</v>
      </c>
      <c r="J955" s="651" t="s">
        <v>2456</v>
      </c>
      <c r="K955" s="651" t="s">
        <v>2457</v>
      </c>
      <c r="L955" s="653">
        <v>91.200265763691817</v>
      </c>
      <c r="M955" s="653">
        <v>1</v>
      </c>
      <c r="N955" s="654">
        <v>91.200265763691817</v>
      </c>
    </row>
    <row r="956" spans="1:14" ht="14.4" customHeight="1" x14ac:dyDescent="0.3">
      <c r="A956" s="649" t="s">
        <v>595</v>
      </c>
      <c r="B956" s="650" t="s">
        <v>596</v>
      </c>
      <c r="C956" s="651" t="s">
        <v>620</v>
      </c>
      <c r="D956" s="652" t="s">
        <v>3385</v>
      </c>
      <c r="E956" s="651" t="s">
        <v>638</v>
      </c>
      <c r="F956" s="652" t="s">
        <v>3390</v>
      </c>
      <c r="G956" s="651" t="s">
        <v>642</v>
      </c>
      <c r="H956" s="651" t="s">
        <v>1740</v>
      </c>
      <c r="I956" s="651" t="s">
        <v>1741</v>
      </c>
      <c r="J956" s="651" t="s">
        <v>1742</v>
      </c>
      <c r="K956" s="651" t="s">
        <v>1743</v>
      </c>
      <c r="L956" s="653">
        <v>102.75000000000003</v>
      </c>
      <c r="M956" s="653">
        <v>1</v>
      </c>
      <c r="N956" s="654">
        <v>102.75000000000003</v>
      </c>
    </row>
    <row r="957" spans="1:14" ht="14.4" customHeight="1" x14ac:dyDescent="0.3">
      <c r="A957" s="649" t="s">
        <v>595</v>
      </c>
      <c r="B957" s="650" t="s">
        <v>596</v>
      </c>
      <c r="C957" s="651" t="s">
        <v>620</v>
      </c>
      <c r="D957" s="652" t="s">
        <v>3385</v>
      </c>
      <c r="E957" s="651" t="s">
        <v>638</v>
      </c>
      <c r="F957" s="652" t="s">
        <v>3390</v>
      </c>
      <c r="G957" s="651" t="s">
        <v>642</v>
      </c>
      <c r="H957" s="651" t="s">
        <v>709</v>
      </c>
      <c r="I957" s="651" t="s">
        <v>709</v>
      </c>
      <c r="J957" s="651" t="s">
        <v>710</v>
      </c>
      <c r="K957" s="651" t="s">
        <v>711</v>
      </c>
      <c r="L957" s="653">
        <v>38.217024341468715</v>
      </c>
      <c r="M957" s="653">
        <v>150</v>
      </c>
      <c r="N957" s="654">
        <v>5732.5536512203071</v>
      </c>
    </row>
    <row r="958" spans="1:14" ht="14.4" customHeight="1" x14ac:dyDescent="0.3">
      <c r="A958" s="649" t="s">
        <v>595</v>
      </c>
      <c r="B958" s="650" t="s">
        <v>596</v>
      </c>
      <c r="C958" s="651" t="s">
        <v>620</v>
      </c>
      <c r="D958" s="652" t="s">
        <v>3385</v>
      </c>
      <c r="E958" s="651" t="s">
        <v>638</v>
      </c>
      <c r="F958" s="652" t="s">
        <v>3390</v>
      </c>
      <c r="G958" s="651" t="s">
        <v>642</v>
      </c>
      <c r="H958" s="651" t="s">
        <v>1357</v>
      </c>
      <c r="I958" s="651" t="s">
        <v>1358</v>
      </c>
      <c r="J958" s="651" t="s">
        <v>1359</v>
      </c>
      <c r="K958" s="651" t="s">
        <v>1360</v>
      </c>
      <c r="L958" s="653">
        <v>73.44</v>
      </c>
      <c r="M958" s="653">
        <v>1</v>
      </c>
      <c r="N958" s="654">
        <v>73.44</v>
      </c>
    </row>
    <row r="959" spans="1:14" ht="14.4" customHeight="1" x14ac:dyDescent="0.3">
      <c r="A959" s="649" t="s">
        <v>595</v>
      </c>
      <c r="B959" s="650" t="s">
        <v>596</v>
      </c>
      <c r="C959" s="651" t="s">
        <v>620</v>
      </c>
      <c r="D959" s="652" t="s">
        <v>3385</v>
      </c>
      <c r="E959" s="651" t="s">
        <v>638</v>
      </c>
      <c r="F959" s="652" t="s">
        <v>3390</v>
      </c>
      <c r="G959" s="651" t="s">
        <v>642</v>
      </c>
      <c r="H959" s="651" t="s">
        <v>1744</v>
      </c>
      <c r="I959" s="651" t="s">
        <v>1745</v>
      </c>
      <c r="J959" s="651" t="s">
        <v>1359</v>
      </c>
      <c r="K959" s="651" t="s">
        <v>1746</v>
      </c>
      <c r="L959" s="653">
        <v>237.51004953401144</v>
      </c>
      <c r="M959" s="653">
        <v>8</v>
      </c>
      <c r="N959" s="654">
        <v>1900.0803962720915</v>
      </c>
    </row>
    <row r="960" spans="1:14" ht="14.4" customHeight="1" x14ac:dyDescent="0.3">
      <c r="A960" s="649" t="s">
        <v>595</v>
      </c>
      <c r="B960" s="650" t="s">
        <v>596</v>
      </c>
      <c r="C960" s="651" t="s">
        <v>620</v>
      </c>
      <c r="D960" s="652" t="s">
        <v>3385</v>
      </c>
      <c r="E960" s="651" t="s">
        <v>638</v>
      </c>
      <c r="F960" s="652" t="s">
        <v>3390</v>
      </c>
      <c r="G960" s="651" t="s">
        <v>642</v>
      </c>
      <c r="H960" s="651" t="s">
        <v>1361</v>
      </c>
      <c r="I960" s="651" t="s">
        <v>1362</v>
      </c>
      <c r="J960" s="651" t="s">
        <v>1363</v>
      </c>
      <c r="K960" s="651" t="s">
        <v>1364</v>
      </c>
      <c r="L960" s="653">
        <v>331.02877060477186</v>
      </c>
      <c r="M960" s="653">
        <v>6</v>
      </c>
      <c r="N960" s="654">
        <v>1986.1726236286313</v>
      </c>
    </row>
    <row r="961" spans="1:14" ht="14.4" customHeight="1" x14ac:dyDescent="0.3">
      <c r="A961" s="649" t="s">
        <v>595</v>
      </c>
      <c r="B961" s="650" t="s">
        <v>596</v>
      </c>
      <c r="C961" s="651" t="s">
        <v>620</v>
      </c>
      <c r="D961" s="652" t="s">
        <v>3385</v>
      </c>
      <c r="E961" s="651" t="s">
        <v>638</v>
      </c>
      <c r="F961" s="652" t="s">
        <v>3390</v>
      </c>
      <c r="G961" s="651" t="s">
        <v>642</v>
      </c>
      <c r="H961" s="651" t="s">
        <v>1365</v>
      </c>
      <c r="I961" s="651" t="s">
        <v>1366</v>
      </c>
      <c r="J961" s="651" t="s">
        <v>1062</v>
      </c>
      <c r="K961" s="651" t="s">
        <v>880</v>
      </c>
      <c r="L961" s="653">
        <v>46.000011298723905</v>
      </c>
      <c r="M961" s="653">
        <v>1</v>
      </c>
      <c r="N961" s="654">
        <v>46.000011298723905</v>
      </c>
    </row>
    <row r="962" spans="1:14" ht="14.4" customHeight="1" x14ac:dyDescent="0.3">
      <c r="A962" s="649" t="s">
        <v>595</v>
      </c>
      <c r="B962" s="650" t="s">
        <v>596</v>
      </c>
      <c r="C962" s="651" t="s">
        <v>620</v>
      </c>
      <c r="D962" s="652" t="s">
        <v>3385</v>
      </c>
      <c r="E962" s="651" t="s">
        <v>638</v>
      </c>
      <c r="F962" s="652" t="s">
        <v>3390</v>
      </c>
      <c r="G962" s="651" t="s">
        <v>642</v>
      </c>
      <c r="H962" s="651" t="s">
        <v>712</v>
      </c>
      <c r="I962" s="651" t="s">
        <v>713</v>
      </c>
      <c r="J962" s="651" t="s">
        <v>714</v>
      </c>
      <c r="K962" s="651" t="s">
        <v>715</v>
      </c>
      <c r="L962" s="653">
        <v>8.9680460994719535</v>
      </c>
      <c r="M962" s="653">
        <v>97</v>
      </c>
      <c r="N962" s="654">
        <v>869.90047164877944</v>
      </c>
    </row>
    <row r="963" spans="1:14" ht="14.4" customHeight="1" x14ac:dyDescent="0.3">
      <c r="A963" s="649" t="s">
        <v>595</v>
      </c>
      <c r="B963" s="650" t="s">
        <v>596</v>
      </c>
      <c r="C963" s="651" t="s">
        <v>620</v>
      </c>
      <c r="D963" s="652" t="s">
        <v>3385</v>
      </c>
      <c r="E963" s="651" t="s">
        <v>638</v>
      </c>
      <c r="F963" s="652" t="s">
        <v>3390</v>
      </c>
      <c r="G963" s="651" t="s">
        <v>642</v>
      </c>
      <c r="H963" s="651" t="s">
        <v>2458</v>
      </c>
      <c r="I963" s="651" t="s">
        <v>2459</v>
      </c>
      <c r="J963" s="651" t="s">
        <v>2460</v>
      </c>
      <c r="K963" s="651" t="s">
        <v>2461</v>
      </c>
      <c r="L963" s="653">
        <v>38.988598616936223</v>
      </c>
      <c r="M963" s="653">
        <v>7</v>
      </c>
      <c r="N963" s="654">
        <v>272.92019031855358</v>
      </c>
    </row>
    <row r="964" spans="1:14" ht="14.4" customHeight="1" x14ac:dyDescent="0.3">
      <c r="A964" s="649" t="s">
        <v>595</v>
      </c>
      <c r="B964" s="650" t="s">
        <v>596</v>
      </c>
      <c r="C964" s="651" t="s">
        <v>620</v>
      </c>
      <c r="D964" s="652" t="s">
        <v>3385</v>
      </c>
      <c r="E964" s="651" t="s">
        <v>638</v>
      </c>
      <c r="F964" s="652" t="s">
        <v>3390</v>
      </c>
      <c r="G964" s="651" t="s">
        <v>642</v>
      </c>
      <c r="H964" s="651" t="s">
        <v>1367</v>
      </c>
      <c r="I964" s="651" t="s">
        <v>1368</v>
      </c>
      <c r="J964" s="651" t="s">
        <v>1369</v>
      </c>
      <c r="K964" s="651" t="s">
        <v>1370</v>
      </c>
      <c r="L964" s="653">
        <v>119.26717789543862</v>
      </c>
      <c r="M964" s="653">
        <v>11</v>
      </c>
      <c r="N964" s="654">
        <v>1311.9389568498248</v>
      </c>
    </row>
    <row r="965" spans="1:14" ht="14.4" customHeight="1" x14ac:dyDescent="0.3">
      <c r="A965" s="649" t="s">
        <v>595</v>
      </c>
      <c r="B965" s="650" t="s">
        <v>596</v>
      </c>
      <c r="C965" s="651" t="s">
        <v>620</v>
      </c>
      <c r="D965" s="652" t="s">
        <v>3385</v>
      </c>
      <c r="E965" s="651" t="s">
        <v>638</v>
      </c>
      <c r="F965" s="652" t="s">
        <v>3390</v>
      </c>
      <c r="G965" s="651" t="s">
        <v>642</v>
      </c>
      <c r="H965" s="651" t="s">
        <v>1754</v>
      </c>
      <c r="I965" s="651" t="s">
        <v>1755</v>
      </c>
      <c r="J965" s="651" t="s">
        <v>703</v>
      </c>
      <c r="K965" s="651" t="s">
        <v>1756</v>
      </c>
      <c r="L965" s="653">
        <v>22.51628741529694</v>
      </c>
      <c r="M965" s="653">
        <v>8</v>
      </c>
      <c r="N965" s="654">
        <v>180.13029932237552</v>
      </c>
    </row>
    <row r="966" spans="1:14" ht="14.4" customHeight="1" x14ac:dyDescent="0.3">
      <c r="A966" s="649" t="s">
        <v>595</v>
      </c>
      <c r="B966" s="650" t="s">
        <v>596</v>
      </c>
      <c r="C966" s="651" t="s">
        <v>620</v>
      </c>
      <c r="D966" s="652" t="s">
        <v>3385</v>
      </c>
      <c r="E966" s="651" t="s">
        <v>638</v>
      </c>
      <c r="F966" s="652" t="s">
        <v>3390</v>
      </c>
      <c r="G966" s="651" t="s">
        <v>642</v>
      </c>
      <c r="H966" s="651" t="s">
        <v>1757</v>
      </c>
      <c r="I966" s="651" t="s">
        <v>1758</v>
      </c>
      <c r="J966" s="651" t="s">
        <v>1759</v>
      </c>
      <c r="K966" s="651" t="s">
        <v>1760</v>
      </c>
      <c r="L966" s="653">
        <v>60.48238993490645</v>
      </c>
      <c r="M966" s="653">
        <v>4</v>
      </c>
      <c r="N966" s="654">
        <v>241.9295597396258</v>
      </c>
    </row>
    <row r="967" spans="1:14" ht="14.4" customHeight="1" x14ac:dyDescent="0.3">
      <c r="A967" s="649" t="s">
        <v>595</v>
      </c>
      <c r="B967" s="650" t="s">
        <v>596</v>
      </c>
      <c r="C967" s="651" t="s">
        <v>620</v>
      </c>
      <c r="D967" s="652" t="s">
        <v>3385</v>
      </c>
      <c r="E967" s="651" t="s">
        <v>638</v>
      </c>
      <c r="F967" s="652" t="s">
        <v>3390</v>
      </c>
      <c r="G967" s="651" t="s">
        <v>642</v>
      </c>
      <c r="H967" s="651" t="s">
        <v>1761</v>
      </c>
      <c r="I967" s="651" t="s">
        <v>1762</v>
      </c>
      <c r="J967" s="651" t="s">
        <v>1763</v>
      </c>
      <c r="K967" s="651" t="s">
        <v>1764</v>
      </c>
      <c r="L967" s="653">
        <v>76.43985562643222</v>
      </c>
      <c r="M967" s="653">
        <v>4</v>
      </c>
      <c r="N967" s="654">
        <v>305.75942250572888</v>
      </c>
    </row>
    <row r="968" spans="1:14" ht="14.4" customHeight="1" x14ac:dyDescent="0.3">
      <c r="A968" s="649" t="s">
        <v>595</v>
      </c>
      <c r="B968" s="650" t="s">
        <v>596</v>
      </c>
      <c r="C968" s="651" t="s">
        <v>620</v>
      </c>
      <c r="D968" s="652" t="s">
        <v>3385</v>
      </c>
      <c r="E968" s="651" t="s">
        <v>638</v>
      </c>
      <c r="F968" s="652" t="s">
        <v>3390</v>
      </c>
      <c r="G968" s="651" t="s">
        <v>642</v>
      </c>
      <c r="H968" s="651" t="s">
        <v>1371</v>
      </c>
      <c r="I968" s="651" t="s">
        <v>1372</v>
      </c>
      <c r="J968" s="651" t="s">
        <v>1373</v>
      </c>
      <c r="K968" s="651" t="s">
        <v>1374</v>
      </c>
      <c r="L968" s="653">
        <v>103.4694896908526</v>
      </c>
      <c r="M968" s="653">
        <v>1</v>
      </c>
      <c r="N968" s="654">
        <v>103.4694896908526</v>
      </c>
    </row>
    <row r="969" spans="1:14" ht="14.4" customHeight="1" x14ac:dyDescent="0.3">
      <c r="A969" s="649" t="s">
        <v>595</v>
      </c>
      <c r="B969" s="650" t="s">
        <v>596</v>
      </c>
      <c r="C969" s="651" t="s">
        <v>620</v>
      </c>
      <c r="D969" s="652" t="s">
        <v>3385</v>
      </c>
      <c r="E969" s="651" t="s">
        <v>638</v>
      </c>
      <c r="F969" s="652" t="s">
        <v>3390</v>
      </c>
      <c r="G969" s="651" t="s">
        <v>642</v>
      </c>
      <c r="H969" s="651" t="s">
        <v>2462</v>
      </c>
      <c r="I969" s="651" t="s">
        <v>2463</v>
      </c>
      <c r="J969" s="651" t="s">
        <v>2464</v>
      </c>
      <c r="K969" s="651" t="s">
        <v>2465</v>
      </c>
      <c r="L969" s="653">
        <v>67.870211675732733</v>
      </c>
      <c r="M969" s="653">
        <v>5</v>
      </c>
      <c r="N969" s="654">
        <v>339.35105837866365</v>
      </c>
    </row>
    <row r="970" spans="1:14" ht="14.4" customHeight="1" x14ac:dyDescent="0.3">
      <c r="A970" s="649" t="s">
        <v>595</v>
      </c>
      <c r="B970" s="650" t="s">
        <v>596</v>
      </c>
      <c r="C970" s="651" t="s">
        <v>620</v>
      </c>
      <c r="D970" s="652" t="s">
        <v>3385</v>
      </c>
      <c r="E970" s="651" t="s">
        <v>638</v>
      </c>
      <c r="F970" s="652" t="s">
        <v>3390</v>
      </c>
      <c r="G970" s="651" t="s">
        <v>642</v>
      </c>
      <c r="H970" s="651" t="s">
        <v>1375</v>
      </c>
      <c r="I970" s="651" t="s">
        <v>1376</v>
      </c>
      <c r="J970" s="651" t="s">
        <v>1377</v>
      </c>
      <c r="K970" s="651"/>
      <c r="L970" s="653">
        <v>198.99888781949099</v>
      </c>
      <c r="M970" s="653">
        <v>1</v>
      </c>
      <c r="N970" s="654">
        <v>198.99888781949099</v>
      </c>
    </row>
    <row r="971" spans="1:14" ht="14.4" customHeight="1" x14ac:dyDescent="0.3">
      <c r="A971" s="649" t="s">
        <v>595</v>
      </c>
      <c r="B971" s="650" t="s">
        <v>596</v>
      </c>
      <c r="C971" s="651" t="s">
        <v>620</v>
      </c>
      <c r="D971" s="652" t="s">
        <v>3385</v>
      </c>
      <c r="E971" s="651" t="s">
        <v>638</v>
      </c>
      <c r="F971" s="652" t="s">
        <v>3390</v>
      </c>
      <c r="G971" s="651" t="s">
        <v>642</v>
      </c>
      <c r="H971" s="651" t="s">
        <v>1769</v>
      </c>
      <c r="I971" s="651" t="s">
        <v>1770</v>
      </c>
      <c r="J971" s="651" t="s">
        <v>1771</v>
      </c>
      <c r="K971" s="651" t="s">
        <v>1772</v>
      </c>
      <c r="L971" s="653">
        <v>122.74999999999997</v>
      </c>
      <c r="M971" s="653">
        <v>2</v>
      </c>
      <c r="N971" s="654">
        <v>245.49999999999994</v>
      </c>
    </row>
    <row r="972" spans="1:14" ht="14.4" customHeight="1" x14ac:dyDescent="0.3">
      <c r="A972" s="649" t="s">
        <v>595</v>
      </c>
      <c r="B972" s="650" t="s">
        <v>596</v>
      </c>
      <c r="C972" s="651" t="s">
        <v>620</v>
      </c>
      <c r="D972" s="652" t="s">
        <v>3385</v>
      </c>
      <c r="E972" s="651" t="s">
        <v>638</v>
      </c>
      <c r="F972" s="652" t="s">
        <v>3390</v>
      </c>
      <c r="G972" s="651" t="s">
        <v>642</v>
      </c>
      <c r="H972" s="651" t="s">
        <v>1773</v>
      </c>
      <c r="I972" s="651" t="s">
        <v>1774</v>
      </c>
      <c r="J972" s="651" t="s">
        <v>1775</v>
      </c>
      <c r="K972" s="651" t="s">
        <v>1776</v>
      </c>
      <c r="L972" s="653">
        <v>69.700000000000017</v>
      </c>
      <c r="M972" s="653">
        <v>1</v>
      </c>
      <c r="N972" s="654">
        <v>69.700000000000017</v>
      </c>
    </row>
    <row r="973" spans="1:14" ht="14.4" customHeight="1" x14ac:dyDescent="0.3">
      <c r="A973" s="649" t="s">
        <v>595</v>
      </c>
      <c r="B973" s="650" t="s">
        <v>596</v>
      </c>
      <c r="C973" s="651" t="s">
        <v>620</v>
      </c>
      <c r="D973" s="652" t="s">
        <v>3385</v>
      </c>
      <c r="E973" s="651" t="s">
        <v>638</v>
      </c>
      <c r="F973" s="652" t="s">
        <v>3390</v>
      </c>
      <c r="G973" s="651" t="s">
        <v>642</v>
      </c>
      <c r="H973" s="651" t="s">
        <v>2466</v>
      </c>
      <c r="I973" s="651" t="s">
        <v>2467</v>
      </c>
      <c r="J973" s="651" t="s">
        <v>2468</v>
      </c>
      <c r="K973" s="651" t="s">
        <v>2469</v>
      </c>
      <c r="L973" s="653">
        <v>122.05</v>
      </c>
      <c r="M973" s="653">
        <v>1</v>
      </c>
      <c r="N973" s="654">
        <v>122.05</v>
      </c>
    </row>
    <row r="974" spans="1:14" ht="14.4" customHeight="1" x14ac:dyDescent="0.3">
      <c r="A974" s="649" t="s">
        <v>595</v>
      </c>
      <c r="B974" s="650" t="s">
        <v>596</v>
      </c>
      <c r="C974" s="651" t="s">
        <v>620</v>
      </c>
      <c r="D974" s="652" t="s">
        <v>3385</v>
      </c>
      <c r="E974" s="651" t="s">
        <v>638</v>
      </c>
      <c r="F974" s="652" t="s">
        <v>3390</v>
      </c>
      <c r="G974" s="651" t="s">
        <v>642</v>
      </c>
      <c r="H974" s="651" t="s">
        <v>1787</v>
      </c>
      <c r="I974" s="651" t="s">
        <v>1788</v>
      </c>
      <c r="J974" s="651" t="s">
        <v>1789</v>
      </c>
      <c r="K974" s="651" t="s">
        <v>1790</v>
      </c>
      <c r="L974" s="653">
        <v>124.41576706832214</v>
      </c>
      <c r="M974" s="653">
        <v>4</v>
      </c>
      <c r="N974" s="654">
        <v>497.66306827328856</v>
      </c>
    </row>
    <row r="975" spans="1:14" ht="14.4" customHeight="1" x14ac:dyDescent="0.3">
      <c r="A975" s="649" t="s">
        <v>595</v>
      </c>
      <c r="B975" s="650" t="s">
        <v>596</v>
      </c>
      <c r="C975" s="651" t="s">
        <v>620</v>
      </c>
      <c r="D975" s="652" t="s">
        <v>3385</v>
      </c>
      <c r="E975" s="651" t="s">
        <v>638</v>
      </c>
      <c r="F975" s="652" t="s">
        <v>3390</v>
      </c>
      <c r="G975" s="651" t="s">
        <v>642</v>
      </c>
      <c r="H975" s="651" t="s">
        <v>743</v>
      </c>
      <c r="I975" s="651" t="s">
        <v>744</v>
      </c>
      <c r="J975" s="651" t="s">
        <v>745</v>
      </c>
      <c r="K975" s="651" t="s">
        <v>746</v>
      </c>
      <c r="L975" s="653">
        <v>92.669999999999987</v>
      </c>
      <c r="M975" s="653">
        <v>1</v>
      </c>
      <c r="N975" s="654">
        <v>92.669999999999987</v>
      </c>
    </row>
    <row r="976" spans="1:14" ht="14.4" customHeight="1" x14ac:dyDescent="0.3">
      <c r="A976" s="649" t="s">
        <v>595</v>
      </c>
      <c r="B976" s="650" t="s">
        <v>596</v>
      </c>
      <c r="C976" s="651" t="s">
        <v>620</v>
      </c>
      <c r="D976" s="652" t="s">
        <v>3385</v>
      </c>
      <c r="E976" s="651" t="s">
        <v>638</v>
      </c>
      <c r="F976" s="652" t="s">
        <v>3390</v>
      </c>
      <c r="G976" s="651" t="s">
        <v>642</v>
      </c>
      <c r="H976" s="651" t="s">
        <v>1389</v>
      </c>
      <c r="I976" s="651" t="s">
        <v>1390</v>
      </c>
      <c r="J976" s="651" t="s">
        <v>753</v>
      </c>
      <c r="K976" s="651" t="s">
        <v>1391</v>
      </c>
      <c r="L976" s="653">
        <v>41.7</v>
      </c>
      <c r="M976" s="653">
        <v>1</v>
      </c>
      <c r="N976" s="654">
        <v>41.7</v>
      </c>
    </row>
    <row r="977" spans="1:14" ht="14.4" customHeight="1" x14ac:dyDescent="0.3">
      <c r="A977" s="649" t="s">
        <v>595</v>
      </c>
      <c r="B977" s="650" t="s">
        <v>596</v>
      </c>
      <c r="C977" s="651" t="s">
        <v>620</v>
      </c>
      <c r="D977" s="652" t="s">
        <v>3385</v>
      </c>
      <c r="E977" s="651" t="s">
        <v>638</v>
      </c>
      <c r="F977" s="652" t="s">
        <v>3390</v>
      </c>
      <c r="G977" s="651" t="s">
        <v>642</v>
      </c>
      <c r="H977" s="651" t="s">
        <v>751</v>
      </c>
      <c r="I977" s="651" t="s">
        <v>752</v>
      </c>
      <c r="J977" s="651" t="s">
        <v>753</v>
      </c>
      <c r="K977" s="651" t="s">
        <v>754</v>
      </c>
      <c r="L977" s="653">
        <v>292.4708535828974</v>
      </c>
      <c r="M977" s="653">
        <v>1</v>
      </c>
      <c r="N977" s="654">
        <v>292.4708535828974</v>
      </c>
    </row>
    <row r="978" spans="1:14" ht="14.4" customHeight="1" x14ac:dyDescent="0.3">
      <c r="A978" s="649" t="s">
        <v>595</v>
      </c>
      <c r="B978" s="650" t="s">
        <v>596</v>
      </c>
      <c r="C978" s="651" t="s">
        <v>620</v>
      </c>
      <c r="D978" s="652" t="s">
        <v>3385</v>
      </c>
      <c r="E978" s="651" t="s">
        <v>638</v>
      </c>
      <c r="F978" s="652" t="s">
        <v>3390</v>
      </c>
      <c r="G978" s="651" t="s">
        <v>642</v>
      </c>
      <c r="H978" s="651" t="s">
        <v>755</v>
      </c>
      <c r="I978" s="651" t="s">
        <v>756</v>
      </c>
      <c r="J978" s="651" t="s">
        <v>757</v>
      </c>
      <c r="K978" s="651" t="s">
        <v>758</v>
      </c>
      <c r="L978" s="653">
        <v>392.88966484117446</v>
      </c>
      <c r="M978" s="653">
        <v>66</v>
      </c>
      <c r="N978" s="654">
        <v>25930.717879517513</v>
      </c>
    </row>
    <row r="979" spans="1:14" ht="14.4" customHeight="1" x14ac:dyDescent="0.3">
      <c r="A979" s="649" t="s">
        <v>595</v>
      </c>
      <c r="B979" s="650" t="s">
        <v>596</v>
      </c>
      <c r="C979" s="651" t="s">
        <v>620</v>
      </c>
      <c r="D979" s="652" t="s">
        <v>3385</v>
      </c>
      <c r="E979" s="651" t="s">
        <v>638</v>
      </c>
      <c r="F979" s="652" t="s">
        <v>3390</v>
      </c>
      <c r="G979" s="651" t="s">
        <v>642</v>
      </c>
      <c r="H979" s="651" t="s">
        <v>1795</v>
      </c>
      <c r="I979" s="651" t="s">
        <v>1796</v>
      </c>
      <c r="J979" s="651" t="s">
        <v>1797</v>
      </c>
      <c r="K979" s="651" t="s">
        <v>1798</v>
      </c>
      <c r="L979" s="653">
        <v>37.921382523548104</v>
      </c>
      <c r="M979" s="653">
        <v>7</v>
      </c>
      <c r="N979" s="654">
        <v>265.44967766483671</v>
      </c>
    </row>
    <row r="980" spans="1:14" ht="14.4" customHeight="1" x14ac:dyDescent="0.3">
      <c r="A980" s="649" t="s">
        <v>595</v>
      </c>
      <c r="B980" s="650" t="s">
        <v>596</v>
      </c>
      <c r="C980" s="651" t="s">
        <v>620</v>
      </c>
      <c r="D980" s="652" t="s">
        <v>3385</v>
      </c>
      <c r="E980" s="651" t="s">
        <v>638</v>
      </c>
      <c r="F980" s="652" t="s">
        <v>3390</v>
      </c>
      <c r="G980" s="651" t="s">
        <v>642</v>
      </c>
      <c r="H980" s="651" t="s">
        <v>2470</v>
      </c>
      <c r="I980" s="651" t="s">
        <v>2471</v>
      </c>
      <c r="J980" s="651" t="s">
        <v>2472</v>
      </c>
      <c r="K980" s="651" t="s">
        <v>2473</v>
      </c>
      <c r="L980" s="653">
        <v>117.09</v>
      </c>
      <c r="M980" s="653">
        <v>1</v>
      </c>
      <c r="N980" s="654">
        <v>117.09</v>
      </c>
    </row>
    <row r="981" spans="1:14" ht="14.4" customHeight="1" x14ac:dyDescent="0.3">
      <c r="A981" s="649" t="s">
        <v>595</v>
      </c>
      <c r="B981" s="650" t="s">
        <v>596</v>
      </c>
      <c r="C981" s="651" t="s">
        <v>620</v>
      </c>
      <c r="D981" s="652" t="s">
        <v>3385</v>
      </c>
      <c r="E981" s="651" t="s">
        <v>638</v>
      </c>
      <c r="F981" s="652" t="s">
        <v>3390</v>
      </c>
      <c r="G981" s="651" t="s">
        <v>642</v>
      </c>
      <c r="H981" s="651" t="s">
        <v>2474</v>
      </c>
      <c r="I981" s="651" t="s">
        <v>2475</v>
      </c>
      <c r="J981" s="651" t="s">
        <v>2476</v>
      </c>
      <c r="K981" s="651" t="s">
        <v>2477</v>
      </c>
      <c r="L981" s="653">
        <v>10.978531721256399</v>
      </c>
      <c r="M981" s="653">
        <v>21</v>
      </c>
      <c r="N981" s="654">
        <v>230.54916614638438</v>
      </c>
    </row>
    <row r="982" spans="1:14" ht="14.4" customHeight="1" x14ac:dyDescent="0.3">
      <c r="A982" s="649" t="s">
        <v>595</v>
      </c>
      <c r="B982" s="650" t="s">
        <v>596</v>
      </c>
      <c r="C982" s="651" t="s">
        <v>620</v>
      </c>
      <c r="D982" s="652" t="s">
        <v>3385</v>
      </c>
      <c r="E982" s="651" t="s">
        <v>638</v>
      </c>
      <c r="F982" s="652" t="s">
        <v>3390</v>
      </c>
      <c r="G982" s="651" t="s">
        <v>642</v>
      </c>
      <c r="H982" s="651" t="s">
        <v>2478</v>
      </c>
      <c r="I982" s="651" t="s">
        <v>2479</v>
      </c>
      <c r="J982" s="651" t="s">
        <v>2480</v>
      </c>
      <c r="K982" s="651" t="s">
        <v>2481</v>
      </c>
      <c r="L982" s="653">
        <v>56.34</v>
      </c>
      <c r="M982" s="653">
        <v>1</v>
      </c>
      <c r="N982" s="654">
        <v>56.34</v>
      </c>
    </row>
    <row r="983" spans="1:14" ht="14.4" customHeight="1" x14ac:dyDescent="0.3">
      <c r="A983" s="649" t="s">
        <v>595</v>
      </c>
      <c r="B983" s="650" t="s">
        <v>596</v>
      </c>
      <c r="C983" s="651" t="s">
        <v>620</v>
      </c>
      <c r="D983" s="652" t="s">
        <v>3385</v>
      </c>
      <c r="E983" s="651" t="s">
        <v>638</v>
      </c>
      <c r="F983" s="652" t="s">
        <v>3390</v>
      </c>
      <c r="G983" s="651" t="s">
        <v>642</v>
      </c>
      <c r="H983" s="651" t="s">
        <v>1396</v>
      </c>
      <c r="I983" s="651" t="s">
        <v>1397</v>
      </c>
      <c r="J983" s="651" t="s">
        <v>1398</v>
      </c>
      <c r="K983" s="651" t="s">
        <v>1399</v>
      </c>
      <c r="L983" s="653">
        <v>27.486621506419638</v>
      </c>
      <c r="M983" s="653">
        <v>3</v>
      </c>
      <c r="N983" s="654">
        <v>82.459864519258915</v>
      </c>
    </row>
    <row r="984" spans="1:14" ht="14.4" customHeight="1" x14ac:dyDescent="0.3">
      <c r="A984" s="649" t="s">
        <v>595</v>
      </c>
      <c r="B984" s="650" t="s">
        <v>596</v>
      </c>
      <c r="C984" s="651" t="s">
        <v>620</v>
      </c>
      <c r="D984" s="652" t="s">
        <v>3385</v>
      </c>
      <c r="E984" s="651" t="s">
        <v>638</v>
      </c>
      <c r="F984" s="652" t="s">
        <v>3390</v>
      </c>
      <c r="G984" s="651" t="s">
        <v>642</v>
      </c>
      <c r="H984" s="651" t="s">
        <v>763</v>
      </c>
      <c r="I984" s="651" t="s">
        <v>764</v>
      </c>
      <c r="J984" s="651" t="s">
        <v>765</v>
      </c>
      <c r="K984" s="651" t="s">
        <v>766</v>
      </c>
      <c r="L984" s="653">
        <v>154.71326630591562</v>
      </c>
      <c r="M984" s="653">
        <v>65</v>
      </c>
      <c r="N984" s="654">
        <v>10056.362309884516</v>
      </c>
    </row>
    <row r="985" spans="1:14" ht="14.4" customHeight="1" x14ac:dyDescent="0.3">
      <c r="A985" s="649" t="s">
        <v>595</v>
      </c>
      <c r="B985" s="650" t="s">
        <v>596</v>
      </c>
      <c r="C985" s="651" t="s">
        <v>620</v>
      </c>
      <c r="D985" s="652" t="s">
        <v>3385</v>
      </c>
      <c r="E985" s="651" t="s">
        <v>638</v>
      </c>
      <c r="F985" s="652" t="s">
        <v>3390</v>
      </c>
      <c r="G985" s="651" t="s">
        <v>642</v>
      </c>
      <c r="H985" s="651" t="s">
        <v>1803</v>
      </c>
      <c r="I985" s="651" t="s">
        <v>1804</v>
      </c>
      <c r="J985" s="651" t="s">
        <v>1805</v>
      </c>
      <c r="K985" s="651" t="s">
        <v>1806</v>
      </c>
      <c r="L985" s="653">
        <v>254.17780125223635</v>
      </c>
      <c r="M985" s="653">
        <v>4</v>
      </c>
      <c r="N985" s="654">
        <v>1016.7112050089454</v>
      </c>
    </row>
    <row r="986" spans="1:14" ht="14.4" customHeight="1" x14ac:dyDescent="0.3">
      <c r="A986" s="649" t="s">
        <v>595</v>
      </c>
      <c r="B986" s="650" t="s">
        <v>596</v>
      </c>
      <c r="C986" s="651" t="s">
        <v>620</v>
      </c>
      <c r="D986" s="652" t="s">
        <v>3385</v>
      </c>
      <c r="E986" s="651" t="s">
        <v>638</v>
      </c>
      <c r="F986" s="652" t="s">
        <v>3390</v>
      </c>
      <c r="G986" s="651" t="s">
        <v>642</v>
      </c>
      <c r="H986" s="651" t="s">
        <v>2482</v>
      </c>
      <c r="I986" s="651" t="s">
        <v>237</v>
      </c>
      <c r="J986" s="651" t="s">
        <v>2483</v>
      </c>
      <c r="K986" s="651"/>
      <c r="L986" s="653">
        <v>68.790000000000006</v>
      </c>
      <c r="M986" s="653">
        <v>1</v>
      </c>
      <c r="N986" s="654">
        <v>68.790000000000006</v>
      </c>
    </row>
    <row r="987" spans="1:14" ht="14.4" customHeight="1" x14ac:dyDescent="0.3">
      <c r="A987" s="649" t="s">
        <v>595</v>
      </c>
      <c r="B987" s="650" t="s">
        <v>596</v>
      </c>
      <c r="C987" s="651" t="s">
        <v>620</v>
      </c>
      <c r="D987" s="652" t="s">
        <v>3385</v>
      </c>
      <c r="E987" s="651" t="s">
        <v>638</v>
      </c>
      <c r="F987" s="652" t="s">
        <v>3390</v>
      </c>
      <c r="G987" s="651" t="s">
        <v>642</v>
      </c>
      <c r="H987" s="651" t="s">
        <v>767</v>
      </c>
      <c r="I987" s="651" t="s">
        <v>237</v>
      </c>
      <c r="J987" s="651" t="s">
        <v>768</v>
      </c>
      <c r="K987" s="651"/>
      <c r="L987" s="653">
        <v>218.2</v>
      </c>
      <c r="M987" s="653">
        <v>1</v>
      </c>
      <c r="N987" s="654">
        <v>218.2</v>
      </c>
    </row>
    <row r="988" spans="1:14" ht="14.4" customHeight="1" x14ac:dyDescent="0.3">
      <c r="A988" s="649" t="s">
        <v>595</v>
      </c>
      <c r="B988" s="650" t="s">
        <v>596</v>
      </c>
      <c r="C988" s="651" t="s">
        <v>620</v>
      </c>
      <c r="D988" s="652" t="s">
        <v>3385</v>
      </c>
      <c r="E988" s="651" t="s">
        <v>638</v>
      </c>
      <c r="F988" s="652" t="s">
        <v>3390</v>
      </c>
      <c r="G988" s="651" t="s">
        <v>642</v>
      </c>
      <c r="H988" s="651" t="s">
        <v>2484</v>
      </c>
      <c r="I988" s="651" t="s">
        <v>237</v>
      </c>
      <c r="J988" s="651" t="s">
        <v>2485</v>
      </c>
      <c r="K988" s="651"/>
      <c r="L988" s="653">
        <v>147.49969427190118</v>
      </c>
      <c r="M988" s="653">
        <v>1</v>
      </c>
      <c r="N988" s="654">
        <v>147.49969427190118</v>
      </c>
    </row>
    <row r="989" spans="1:14" ht="14.4" customHeight="1" x14ac:dyDescent="0.3">
      <c r="A989" s="649" t="s">
        <v>595</v>
      </c>
      <c r="B989" s="650" t="s">
        <v>596</v>
      </c>
      <c r="C989" s="651" t="s">
        <v>620</v>
      </c>
      <c r="D989" s="652" t="s">
        <v>3385</v>
      </c>
      <c r="E989" s="651" t="s">
        <v>638</v>
      </c>
      <c r="F989" s="652" t="s">
        <v>3390</v>
      </c>
      <c r="G989" s="651" t="s">
        <v>642</v>
      </c>
      <c r="H989" s="651" t="s">
        <v>1811</v>
      </c>
      <c r="I989" s="651" t="s">
        <v>1812</v>
      </c>
      <c r="J989" s="651" t="s">
        <v>1398</v>
      </c>
      <c r="K989" s="651" t="s">
        <v>1813</v>
      </c>
      <c r="L989" s="653">
        <v>59.3399341655375</v>
      </c>
      <c r="M989" s="653">
        <v>2</v>
      </c>
      <c r="N989" s="654">
        <v>118.679868331075</v>
      </c>
    </row>
    <row r="990" spans="1:14" ht="14.4" customHeight="1" x14ac:dyDescent="0.3">
      <c r="A990" s="649" t="s">
        <v>595</v>
      </c>
      <c r="B990" s="650" t="s">
        <v>596</v>
      </c>
      <c r="C990" s="651" t="s">
        <v>620</v>
      </c>
      <c r="D990" s="652" t="s">
        <v>3385</v>
      </c>
      <c r="E990" s="651" t="s">
        <v>638</v>
      </c>
      <c r="F990" s="652" t="s">
        <v>3390</v>
      </c>
      <c r="G990" s="651" t="s">
        <v>642</v>
      </c>
      <c r="H990" s="651" t="s">
        <v>769</v>
      </c>
      <c r="I990" s="651" t="s">
        <v>770</v>
      </c>
      <c r="J990" s="651" t="s">
        <v>771</v>
      </c>
      <c r="K990" s="651" t="s">
        <v>772</v>
      </c>
      <c r="L990" s="653">
        <v>64.049687406799166</v>
      </c>
      <c r="M990" s="653">
        <v>9</v>
      </c>
      <c r="N990" s="654">
        <v>576.44718666119252</v>
      </c>
    </row>
    <row r="991" spans="1:14" ht="14.4" customHeight="1" x14ac:dyDescent="0.3">
      <c r="A991" s="649" t="s">
        <v>595</v>
      </c>
      <c r="B991" s="650" t="s">
        <v>596</v>
      </c>
      <c r="C991" s="651" t="s">
        <v>620</v>
      </c>
      <c r="D991" s="652" t="s">
        <v>3385</v>
      </c>
      <c r="E991" s="651" t="s">
        <v>638</v>
      </c>
      <c r="F991" s="652" t="s">
        <v>3390</v>
      </c>
      <c r="G991" s="651" t="s">
        <v>642</v>
      </c>
      <c r="H991" s="651" t="s">
        <v>1404</v>
      </c>
      <c r="I991" s="651" t="s">
        <v>1405</v>
      </c>
      <c r="J991" s="651" t="s">
        <v>1406</v>
      </c>
      <c r="K991" s="651" t="s">
        <v>1407</v>
      </c>
      <c r="L991" s="653">
        <v>70.690000000000012</v>
      </c>
      <c r="M991" s="653">
        <v>1</v>
      </c>
      <c r="N991" s="654">
        <v>70.690000000000012</v>
      </c>
    </row>
    <row r="992" spans="1:14" ht="14.4" customHeight="1" x14ac:dyDescent="0.3">
      <c r="A992" s="649" t="s">
        <v>595</v>
      </c>
      <c r="B992" s="650" t="s">
        <v>596</v>
      </c>
      <c r="C992" s="651" t="s">
        <v>620</v>
      </c>
      <c r="D992" s="652" t="s">
        <v>3385</v>
      </c>
      <c r="E992" s="651" t="s">
        <v>638</v>
      </c>
      <c r="F992" s="652" t="s">
        <v>3390</v>
      </c>
      <c r="G992" s="651" t="s">
        <v>642</v>
      </c>
      <c r="H992" s="651" t="s">
        <v>1408</v>
      </c>
      <c r="I992" s="651" t="s">
        <v>1409</v>
      </c>
      <c r="J992" s="651" t="s">
        <v>1410</v>
      </c>
      <c r="K992" s="651" t="s">
        <v>1411</v>
      </c>
      <c r="L992" s="653">
        <v>34.879999999999995</v>
      </c>
      <c r="M992" s="653">
        <v>2</v>
      </c>
      <c r="N992" s="654">
        <v>69.759999999999991</v>
      </c>
    </row>
    <row r="993" spans="1:14" ht="14.4" customHeight="1" x14ac:dyDescent="0.3">
      <c r="A993" s="649" t="s">
        <v>595</v>
      </c>
      <c r="B993" s="650" t="s">
        <v>596</v>
      </c>
      <c r="C993" s="651" t="s">
        <v>620</v>
      </c>
      <c r="D993" s="652" t="s">
        <v>3385</v>
      </c>
      <c r="E993" s="651" t="s">
        <v>638</v>
      </c>
      <c r="F993" s="652" t="s">
        <v>3390</v>
      </c>
      <c r="G993" s="651" t="s">
        <v>642</v>
      </c>
      <c r="H993" s="651" t="s">
        <v>2486</v>
      </c>
      <c r="I993" s="651" t="s">
        <v>2487</v>
      </c>
      <c r="J993" s="651" t="s">
        <v>2488</v>
      </c>
      <c r="K993" s="651" t="s">
        <v>2489</v>
      </c>
      <c r="L993" s="653">
        <v>71.740185997149695</v>
      </c>
      <c r="M993" s="653">
        <v>4</v>
      </c>
      <c r="N993" s="654">
        <v>286.96074398859878</v>
      </c>
    </row>
    <row r="994" spans="1:14" ht="14.4" customHeight="1" x14ac:dyDescent="0.3">
      <c r="A994" s="649" t="s">
        <v>595</v>
      </c>
      <c r="B994" s="650" t="s">
        <v>596</v>
      </c>
      <c r="C994" s="651" t="s">
        <v>620</v>
      </c>
      <c r="D994" s="652" t="s">
        <v>3385</v>
      </c>
      <c r="E994" s="651" t="s">
        <v>638</v>
      </c>
      <c r="F994" s="652" t="s">
        <v>3390</v>
      </c>
      <c r="G994" s="651" t="s">
        <v>642</v>
      </c>
      <c r="H994" s="651" t="s">
        <v>1416</v>
      </c>
      <c r="I994" s="651" t="s">
        <v>1417</v>
      </c>
      <c r="J994" s="651" t="s">
        <v>1418</v>
      </c>
      <c r="K994" s="651" t="s">
        <v>1419</v>
      </c>
      <c r="L994" s="653">
        <v>76.052499999999981</v>
      </c>
      <c r="M994" s="653">
        <v>9</v>
      </c>
      <c r="N994" s="654">
        <v>684.47249999999985</v>
      </c>
    </row>
    <row r="995" spans="1:14" ht="14.4" customHeight="1" x14ac:dyDescent="0.3">
      <c r="A995" s="649" t="s">
        <v>595</v>
      </c>
      <c r="B995" s="650" t="s">
        <v>596</v>
      </c>
      <c r="C995" s="651" t="s">
        <v>620</v>
      </c>
      <c r="D995" s="652" t="s">
        <v>3385</v>
      </c>
      <c r="E995" s="651" t="s">
        <v>638</v>
      </c>
      <c r="F995" s="652" t="s">
        <v>3390</v>
      </c>
      <c r="G995" s="651" t="s">
        <v>642</v>
      </c>
      <c r="H995" s="651" t="s">
        <v>777</v>
      </c>
      <c r="I995" s="651" t="s">
        <v>778</v>
      </c>
      <c r="J995" s="651" t="s">
        <v>775</v>
      </c>
      <c r="K995" s="651" t="s">
        <v>779</v>
      </c>
      <c r="L995" s="653">
        <v>28.177508363071464</v>
      </c>
      <c r="M995" s="653">
        <v>12</v>
      </c>
      <c r="N995" s="654">
        <v>338.13010035685755</v>
      </c>
    </row>
    <row r="996" spans="1:14" ht="14.4" customHeight="1" x14ac:dyDescent="0.3">
      <c r="A996" s="649" t="s">
        <v>595</v>
      </c>
      <c r="B996" s="650" t="s">
        <v>596</v>
      </c>
      <c r="C996" s="651" t="s">
        <v>620</v>
      </c>
      <c r="D996" s="652" t="s">
        <v>3385</v>
      </c>
      <c r="E996" s="651" t="s">
        <v>638</v>
      </c>
      <c r="F996" s="652" t="s">
        <v>3390</v>
      </c>
      <c r="G996" s="651" t="s">
        <v>642</v>
      </c>
      <c r="H996" s="651" t="s">
        <v>1420</v>
      </c>
      <c r="I996" s="651" t="s">
        <v>1421</v>
      </c>
      <c r="J996" s="651" t="s">
        <v>1422</v>
      </c>
      <c r="K996" s="651" t="s">
        <v>1423</v>
      </c>
      <c r="L996" s="653">
        <v>42.779963430173005</v>
      </c>
      <c r="M996" s="653">
        <v>4</v>
      </c>
      <c r="N996" s="654">
        <v>171.11985372069202</v>
      </c>
    </row>
    <row r="997" spans="1:14" ht="14.4" customHeight="1" x14ac:dyDescent="0.3">
      <c r="A997" s="649" t="s">
        <v>595</v>
      </c>
      <c r="B997" s="650" t="s">
        <v>596</v>
      </c>
      <c r="C997" s="651" t="s">
        <v>620</v>
      </c>
      <c r="D997" s="652" t="s">
        <v>3385</v>
      </c>
      <c r="E997" s="651" t="s">
        <v>638</v>
      </c>
      <c r="F997" s="652" t="s">
        <v>3390</v>
      </c>
      <c r="G997" s="651" t="s">
        <v>642</v>
      </c>
      <c r="H997" s="651" t="s">
        <v>780</v>
      </c>
      <c r="I997" s="651" t="s">
        <v>781</v>
      </c>
      <c r="J997" s="651" t="s">
        <v>782</v>
      </c>
      <c r="K997" s="651"/>
      <c r="L997" s="653">
        <v>218.17791666666668</v>
      </c>
      <c r="M997" s="653">
        <v>3</v>
      </c>
      <c r="N997" s="654">
        <v>654.53375000000005</v>
      </c>
    </row>
    <row r="998" spans="1:14" ht="14.4" customHeight="1" x14ac:dyDescent="0.3">
      <c r="A998" s="649" t="s">
        <v>595</v>
      </c>
      <c r="B998" s="650" t="s">
        <v>596</v>
      </c>
      <c r="C998" s="651" t="s">
        <v>620</v>
      </c>
      <c r="D998" s="652" t="s">
        <v>3385</v>
      </c>
      <c r="E998" s="651" t="s">
        <v>638</v>
      </c>
      <c r="F998" s="652" t="s">
        <v>3390</v>
      </c>
      <c r="G998" s="651" t="s">
        <v>642</v>
      </c>
      <c r="H998" s="651" t="s">
        <v>1429</v>
      </c>
      <c r="I998" s="651" t="s">
        <v>237</v>
      </c>
      <c r="J998" s="651" t="s">
        <v>1430</v>
      </c>
      <c r="K998" s="651"/>
      <c r="L998" s="653">
        <v>193.9136798570415</v>
      </c>
      <c r="M998" s="653">
        <v>8</v>
      </c>
      <c r="N998" s="654">
        <v>1551.309438856332</v>
      </c>
    </row>
    <row r="999" spans="1:14" ht="14.4" customHeight="1" x14ac:dyDescent="0.3">
      <c r="A999" s="649" t="s">
        <v>595</v>
      </c>
      <c r="B999" s="650" t="s">
        <v>596</v>
      </c>
      <c r="C999" s="651" t="s">
        <v>620</v>
      </c>
      <c r="D999" s="652" t="s">
        <v>3385</v>
      </c>
      <c r="E999" s="651" t="s">
        <v>638</v>
      </c>
      <c r="F999" s="652" t="s">
        <v>3390</v>
      </c>
      <c r="G999" s="651" t="s">
        <v>642</v>
      </c>
      <c r="H999" s="651" t="s">
        <v>2490</v>
      </c>
      <c r="I999" s="651" t="s">
        <v>237</v>
      </c>
      <c r="J999" s="651" t="s">
        <v>2491</v>
      </c>
      <c r="K999" s="651"/>
      <c r="L999" s="653">
        <v>85.329999999999984</v>
      </c>
      <c r="M999" s="653">
        <v>2</v>
      </c>
      <c r="N999" s="654">
        <v>170.65999999999997</v>
      </c>
    </row>
    <row r="1000" spans="1:14" ht="14.4" customHeight="1" x14ac:dyDescent="0.3">
      <c r="A1000" s="649" t="s">
        <v>595</v>
      </c>
      <c r="B1000" s="650" t="s">
        <v>596</v>
      </c>
      <c r="C1000" s="651" t="s">
        <v>620</v>
      </c>
      <c r="D1000" s="652" t="s">
        <v>3385</v>
      </c>
      <c r="E1000" s="651" t="s">
        <v>638</v>
      </c>
      <c r="F1000" s="652" t="s">
        <v>3390</v>
      </c>
      <c r="G1000" s="651" t="s">
        <v>642</v>
      </c>
      <c r="H1000" s="651" t="s">
        <v>2492</v>
      </c>
      <c r="I1000" s="651" t="s">
        <v>2493</v>
      </c>
      <c r="J1000" s="651" t="s">
        <v>2494</v>
      </c>
      <c r="K1000" s="651" t="s">
        <v>1244</v>
      </c>
      <c r="L1000" s="653">
        <v>375.72</v>
      </c>
      <c r="M1000" s="653">
        <v>2</v>
      </c>
      <c r="N1000" s="654">
        <v>751.44</v>
      </c>
    </row>
    <row r="1001" spans="1:14" ht="14.4" customHeight="1" x14ac:dyDescent="0.3">
      <c r="A1001" s="649" t="s">
        <v>595</v>
      </c>
      <c r="B1001" s="650" t="s">
        <v>596</v>
      </c>
      <c r="C1001" s="651" t="s">
        <v>620</v>
      </c>
      <c r="D1001" s="652" t="s">
        <v>3385</v>
      </c>
      <c r="E1001" s="651" t="s">
        <v>638</v>
      </c>
      <c r="F1001" s="652" t="s">
        <v>3390</v>
      </c>
      <c r="G1001" s="651" t="s">
        <v>642</v>
      </c>
      <c r="H1001" s="651" t="s">
        <v>787</v>
      </c>
      <c r="I1001" s="651" t="s">
        <v>788</v>
      </c>
      <c r="J1001" s="651" t="s">
        <v>785</v>
      </c>
      <c r="K1001" s="651" t="s">
        <v>789</v>
      </c>
      <c r="L1001" s="653">
        <v>103.79588033332627</v>
      </c>
      <c r="M1001" s="653">
        <v>10</v>
      </c>
      <c r="N1001" s="654">
        <v>1037.9588033332627</v>
      </c>
    </row>
    <row r="1002" spans="1:14" ht="14.4" customHeight="1" x14ac:dyDescent="0.3">
      <c r="A1002" s="649" t="s">
        <v>595</v>
      </c>
      <c r="B1002" s="650" t="s">
        <v>596</v>
      </c>
      <c r="C1002" s="651" t="s">
        <v>620</v>
      </c>
      <c r="D1002" s="652" t="s">
        <v>3385</v>
      </c>
      <c r="E1002" s="651" t="s">
        <v>638</v>
      </c>
      <c r="F1002" s="652" t="s">
        <v>3390</v>
      </c>
      <c r="G1002" s="651" t="s">
        <v>642</v>
      </c>
      <c r="H1002" s="651" t="s">
        <v>1439</v>
      </c>
      <c r="I1002" s="651" t="s">
        <v>1440</v>
      </c>
      <c r="J1002" s="651" t="s">
        <v>1441</v>
      </c>
      <c r="K1002" s="651" t="s">
        <v>1442</v>
      </c>
      <c r="L1002" s="653">
        <v>126.03000000000002</v>
      </c>
      <c r="M1002" s="653">
        <v>3</v>
      </c>
      <c r="N1002" s="654">
        <v>378.09000000000003</v>
      </c>
    </row>
    <row r="1003" spans="1:14" ht="14.4" customHeight="1" x14ac:dyDescent="0.3">
      <c r="A1003" s="649" t="s">
        <v>595</v>
      </c>
      <c r="B1003" s="650" t="s">
        <v>596</v>
      </c>
      <c r="C1003" s="651" t="s">
        <v>620</v>
      </c>
      <c r="D1003" s="652" t="s">
        <v>3385</v>
      </c>
      <c r="E1003" s="651" t="s">
        <v>638</v>
      </c>
      <c r="F1003" s="652" t="s">
        <v>3390</v>
      </c>
      <c r="G1003" s="651" t="s">
        <v>642</v>
      </c>
      <c r="H1003" s="651" t="s">
        <v>2495</v>
      </c>
      <c r="I1003" s="651" t="s">
        <v>2496</v>
      </c>
      <c r="J1003" s="651" t="s">
        <v>2497</v>
      </c>
      <c r="K1003" s="651" t="s">
        <v>2498</v>
      </c>
      <c r="L1003" s="653">
        <v>703.08749999999998</v>
      </c>
      <c r="M1003" s="653">
        <v>2</v>
      </c>
      <c r="N1003" s="654">
        <v>1406.175</v>
      </c>
    </row>
    <row r="1004" spans="1:14" ht="14.4" customHeight="1" x14ac:dyDescent="0.3">
      <c r="A1004" s="649" t="s">
        <v>595</v>
      </c>
      <c r="B1004" s="650" t="s">
        <v>596</v>
      </c>
      <c r="C1004" s="651" t="s">
        <v>620</v>
      </c>
      <c r="D1004" s="652" t="s">
        <v>3385</v>
      </c>
      <c r="E1004" s="651" t="s">
        <v>638</v>
      </c>
      <c r="F1004" s="652" t="s">
        <v>3390</v>
      </c>
      <c r="G1004" s="651" t="s">
        <v>642</v>
      </c>
      <c r="H1004" s="651" t="s">
        <v>2499</v>
      </c>
      <c r="I1004" s="651" t="s">
        <v>2500</v>
      </c>
      <c r="J1004" s="651" t="s">
        <v>2501</v>
      </c>
      <c r="K1004" s="651" t="s">
        <v>899</v>
      </c>
      <c r="L1004" s="653">
        <v>21.898708237555773</v>
      </c>
      <c r="M1004" s="653">
        <v>80</v>
      </c>
      <c r="N1004" s="654">
        <v>1751.8966590044618</v>
      </c>
    </row>
    <row r="1005" spans="1:14" ht="14.4" customHeight="1" x14ac:dyDescent="0.3">
      <c r="A1005" s="649" t="s">
        <v>595</v>
      </c>
      <c r="B1005" s="650" t="s">
        <v>596</v>
      </c>
      <c r="C1005" s="651" t="s">
        <v>620</v>
      </c>
      <c r="D1005" s="652" t="s">
        <v>3385</v>
      </c>
      <c r="E1005" s="651" t="s">
        <v>638</v>
      </c>
      <c r="F1005" s="652" t="s">
        <v>3390</v>
      </c>
      <c r="G1005" s="651" t="s">
        <v>642</v>
      </c>
      <c r="H1005" s="651" t="s">
        <v>2502</v>
      </c>
      <c r="I1005" s="651" t="s">
        <v>2503</v>
      </c>
      <c r="J1005" s="651" t="s">
        <v>2504</v>
      </c>
      <c r="K1005" s="651" t="s">
        <v>2505</v>
      </c>
      <c r="L1005" s="653">
        <v>14.949912555987169</v>
      </c>
      <c r="M1005" s="653">
        <v>10</v>
      </c>
      <c r="N1005" s="654">
        <v>149.49912555987169</v>
      </c>
    </row>
    <row r="1006" spans="1:14" ht="14.4" customHeight="1" x14ac:dyDescent="0.3">
      <c r="A1006" s="649" t="s">
        <v>595</v>
      </c>
      <c r="B1006" s="650" t="s">
        <v>596</v>
      </c>
      <c r="C1006" s="651" t="s">
        <v>620</v>
      </c>
      <c r="D1006" s="652" t="s">
        <v>3385</v>
      </c>
      <c r="E1006" s="651" t="s">
        <v>638</v>
      </c>
      <c r="F1006" s="652" t="s">
        <v>3390</v>
      </c>
      <c r="G1006" s="651" t="s">
        <v>642</v>
      </c>
      <c r="H1006" s="651" t="s">
        <v>2506</v>
      </c>
      <c r="I1006" s="651" t="s">
        <v>2507</v>
      </c>
      <c r="J1006" s="651" t="s">
        <v>2508</v>
      </c>
      <c r="K1006" s="651" t="s">
        <v>2509</v>
      </c>
      <c r="L1006" s="653">
        <v>9.7744545560923815</v>
      </c>
      <c r="M1006" s="653">
        <v>21</v>
      </c>
      <c r="N1006" s="654">
        <v>205.26354567794002</v>
      </c>
    </row>
    <row r="1007" spans="1:14" ht="14.4" customHeight="1" x14ac:dyDescent="0.3">
      <c r="A1007" s="649" t="s">
        <v>595</v>
      </c>
      <c r="B1007" s="650" t="s">
        <v>596</v>
      </c>
      <c r="C1007" s="651" t="s">
        <v>620</v>
      </c>
      <c r="D1007" s="652" t="s">
        <v>3385</v>
      </c>
      <c r="E1007" s="651" t="s">
        <v>638</v>
      </c>
      <c r="F1007" s="652" t="s">
        <v>3390</v>
      </c>
      <c r="G1007" s="651" t="s">
        <v>642</v>
      </c>
      <c r="H1007" s="651" t="s">
        <v>1875</v>
      </c>
      <c r="I1007" s="651" t="s">
        <v>237</v>
      </c>
      <c r="J1007" s="651" t="s">
        <v>1876</v>
      </c>
      <c r="K1007" s="651"/>
      <c r="L1007" s="653">
        <v>30.604998721189247</v>
      </c>
      <c r="M1007" s="653">
        <v>8</v>
      </c>
      <c r="N1007" s="654">
        <v>244.83998976951398</v>
      </c>
    </row>
    <row r="1008" spans="1:14" ht="14.4" customHeight="1" x14ac:dyDescent="0.3">
      <c r="A1008" s="649" t="s">
        <v>595</v>
      </c>
      <c r="B1008" s="650" t="s">
        <v>596</v>
      </c>
      <c r="C1008" s="651" t="s">
        <v>620</v>
      </c>
      <c r="D1008" s="652" t="s">
        <v>3385</v>
      </c>
      <c r="E1008" s="651" t="s">
        <v>638</v>
      </c>
      <c r="F1008" s="652" t="s">
        <v>3390</v>
      </c>
      <c r="G1008" s="651" t="s">
        <v>642</v>
      </c>
      <c r="H1008" s="651" t="s">
        <v>2510</v>
      </c>
      <c r="I1008" s="651" t="s">
        <v>237</v>
      </c>
      <c r="J1008" s="651" t="s">
        <v>2511</v>
      </c>
      <c r="K1008" s="651"/>
      <c r="L1008" s="653">
        <v>0</v>
      </c>
      <c r="M1008" s="653">
        <v>0</v>
      </c>
      <c r="N1008" s="654">
        <v>0</v>
      </c>
    </row>
    <row r="1009" spans="1:14" ht="14.4" customHeight="1" x14ac:dyDescent="0.3">
      <c r="A1009" s="649" t="s">
        <v>595</v>
      </c>
      <c r="B1009" s="650" t="s">
        <v>596</v>
      </c>
      <c r="C1009" s="651" t="s">
        <v>620</v>
      </c>
      <c r="D1009" s="652" t="s">
        <v>3385</v>
      </c>
      <c r="E1009" s="651" t="s">
        <v>638</v>
      </c>
      <c r="F1009" s="652" t="s">
        <v>3390</v>
      </c>
      <c r="G1009" s="651" t="s">
        <v>642</v>
      </c>
      <c r="H1009" s="651" t="s">
        <v>2512</v>
      </c>
      <c r="I1009" s="651" t="s">
        <v>2513</v>
      </c>
      <c r="J1009" s="651" t="s">
        <v>2514</v>
      </c>
      <c r="K1009" s="651" t="s">
        <v>2515</v>
      </c>
      <c r="L1009" s="653">
        <v>153.54000000000002</v>
      </c>
      <c r="M1009" s="653">
        <v>1</v>
      </c>
      <c r="N1009" s="654">
        <v>153.54000000000002</v>
      </c>
    </row>
    <row r="1010" spans="1:14" ht="14.4" customHeight="1" x14ac:dyDescent="0.3">
      <c r="A1010" s="649" t="s">
        <v>595</v>
      </c>
      <c r="B1010" s="650" t="s">
        <v>596</v>
      </c>
      <c r="C1010" s="651" t="s">
        <v>620</v>
      </c>
      <c r="D1010" s="652" t="s">
        <v>3385</v>
      </c>
      <c r="E1010" s="651" t="s">
        <v>638</v>
      </c>
      <c r="F1010" s="652" t="s">
        <v>3390</v>
      </c>
      <c r="G1010" s="651" t="s">
        <v>642</v>
      </c>
      <c r="H1010" s="651" t="s">
        <v>1879</v>
      </c>
      <c r="I1010" s="651" t="s">
        <v>237</v>
      </c>
      <c r="J1010" s="651" t="s">
        <v>1880</v>
      </c>
      <c r="K1010" s="651"/>
      <c r="L1010" s="653">
        <v>114.21000000000001</v>
      </c>
      <c r="M1010" s="653">
        <v>4</v>
      </c>
      <c r="N1010" s="654">
        <v>456.84000000000003</v>
      </c>
    </row>
    <row r="1011" spans="1:14" ht="14.4" customHeight="1" x14ac:dyDescent="0.3">
      <c r="A1011" s="649" t="s">
        <v>595</v>
      </c>
      <c r="B1011" s="650" t="s">
        <v>596</v>
      </c>
      <c r="C1011" s="651" t="s">
        <v>620</v>
      </c>
      <c r="D1011" s="652" t="s">
        <v>3385</v>
      </c>
      <c r="E1011" s="651" t="s">
        <v>638</v>
      </c>
      <c r="F1011" s="652" t="s">
        <v>3390</v>
      </c>
      <c r="G1011" s="651" t="s">
        <v>642</v>
      </c>
      <c r="H1011" s="651" t="s">
        <v>790</v>
      </c>
      <c r="I1011" s="651" t="s">
        <v>791</v>
      </c>
      <c r="J1011" s="651" t="s">
        <v>792</v>
      </c>
      <c r="K1011" s="651" t="s">
        <v>793</v>
      </c>
      <c r="L1011" s="653">
        <v>165.16999999999996</v>
      </c>
      <c r="M1011" s="653">
        <v>1</v>
      </c>
      <c r="N1011" s="654">
        <v>165.16999999999996</v>
      </c>
    </row>
    <row r="1012" spans="1:14" ht="14.4" customHeight="1" x14ac:dyDescent="0.3">
      <c r="A1012" s="649" t="s">
        <v>595</v>
      </c>
      <c r="B1012" s="650" t="s">
        <v>596</v>
      </c>
      <c r="C1012" s="651" t="s">
        <v>620</v>
      </c>
      <c r="D1012" s="652" t="s">
        <v>3385</v>
      </c>
      <c r="E1012" s="651" t="s">
        <v>638</v>
      </c>
      <c r="F1012" s="652" t="s">
        <v>3390</v>
      </c>
      <c r="G1012" s="651" t="s">
        <v>642</v>
      </c>
      <c r="H1012" s="651" t="s">
        <v>2516</v>
      </c>
      <c r="I1012" s="651" t="s">
        <v>2517</v>
      </c>
      <c r="J1012" s="651" t="s">
        <v>1883</v>
      </c>
      <c r="K1012" s="651" t="s">
        <v>2518</v>
      </c>
      <c r="L1012" s="653">
        <v>77.840000000000018</v>
      </c>
      <c r="M1012" s="653">
        <v>1</v>
      </c>
      <c r="N1012" s="654">
        <v>77.840000000000018</v>
      </c>
    </row>
    <row r="1013" spans="1:14" ht="14.4" customHeight="1" x14ac:dyDescent="0.3">
      <c r="A1013" s="649" t="s">
        <v>595</v>
      </c>
      <c r="B1013" s="650" t="s">
        <v>596</v>
      </c>
      <c r="C1013" s="651" t="s">
        <v>620</v>
      </c>
      <c r="D1013" s="652" t="s">
        <v>3385</v>
      </c>
      <c r="E1013" s="651" t="s">
        <v>638</v>
      </c>
      <c r="F1013" s="652" t="s">
        <v>3390</v>
      </c>
      <c r="G1013" s="651" t="s">
        <v>642</v>
      </c>
      <c r="H1013" s="651" t="s">
        <v>1885</v>
      </c>
      <c r="I1013" s="651" t="s">
        <v>1886</v>
      </c>
      <c r="J1013" s="651" t="s">
        <v>1887</v>
      </c>
      <c r="K1013" s="651" t="s">
        <v>1888</v>
      </c>
      <c r="L1013" s="653">
        <v>95.879931772388943</v>
      </c>
      <c r="M1013" s="653">
        <v>3</v>
      </c>
      <c r="N1013" s="654">
        <v>287.63979531716683</v>
      </c>
    </row>
    <row r="1014" spans="1:14" ht="14.4" customHeight="1" x14ac:dyDescent="0.3">
      <c r="A1014" s="649" t="s">
        <v>595</v>
      </c>
      <c r="B1014" s="650" t="s">
        <v>596</v>
      </c>
      <c r="C1014" s="651" t="s">
        <v>620</v>
      </c>
      <c r="D1014" s="652" t="s">
        <v>3385</v>
      </c>
      <c r="E1014" s="651" t="s">
        <v>638</v>
      </c>
      <c r="F1014" s="652" t="s">
        <v>3390</v>
      </c>
      <c r="G1014" s="651" t="s">
        <v>642</v>
      </c>
      <c r="H1014" s="651" t="s">
        <v>1457</v>
      </c>
      <c r="I1014" s="651" t="s">
        <v>237</v>
      </c>
      <c r="J1014" s="651" t="s">
        <v>1458</v>
      </c>
      <c r="K1014" s="651"/>
      <c r="L1014" s="653">
        <v>320.34420483588349</v>
      </c>
      <c r="M1014" s="653">
        <v>2</v>
      </c>
      <c r="N1014" s="654">
        <v>640.68840967176698</v>
      </c>
    </row>
    <row r="1015" spans="1:14" ht="14.4" customHeight="1" x14ac:dyDescent="0.3">
      <c r="A1015" s="649" t="s">
        <v>595</v>
      </c>
      <c r="B1015" s="650" t="s">
        <v>596</v>
      </c>
      <c r="C1015" s="651" t="s">
        <v>620</v>
      </c>
      <c r="D1015" s="652" t="s">
        <v>3385</v>
      </c>
      <c r="E1015" s="651" t="s">
        <v>638</v>
      </c>
      <c r="F1015" s="652" t="s">
        <v>3390</v>
      </c>
      <c r="G1015" s="651" t="s">
        <v>642</v>
      </c>
      <c r="H1015" s="651" t="s">
        <v>801</v>
      </c>
      <c r="I1015" s="651" t="s">
        <v>802</v>
      </c>
      <c r="J1015" s="651" t="s">
        <v>691</v>
      </c>
      <c r="K1015" s="651" t="s">
        <v>803</v>
      </c>
      <c r="L1015" s="653">
        <v>147.91995369583407</v>
      </c>
      <c r="M1015" s="653">
        <v>9</v>
      </c>
      <c r="N1015" s="654">
        <v>1331.2795832625065</v>
      </c>
    </row>
    <row r="1016" spans="1:14" ht="14.4" customHeight="1" x14ac:dyDescent="0.3">
      <c r="A1016" s="649" t="s">
        <v>595</v>
      </c>
      <c r="B1016" s="650" t="s">
        <v>596</v>
      </c>
      <c r="C1016" s="651" t="s">
        <v>620</v>
      </c>
      <c r="D1016" s="652" t="s">
        <v>3385</v>
      </c>
      <c r="E1016" s="651" t="s">
        <v>638</v>
      </c>
      <c r="F1016" s="652" t="s">
        <v>3390</v>
      </c>
      <c r="G1016" s="651" t="s">
        <v>642</v>
      </c>
      <c r="H1016" s="651" t="s">
        <v>2519</v>
      </c>
      <c r="I1016" s="651" t="s">
        <v>2519</v>
      </c>
      <c r="J1016" s="651" t="s">
        <v>1323</v>
      </c>
      <c r="K1016" s="651" t="s">
        <v>2520</v>
      </c>
      <c r="L1016" s="653">
        <v>300.14999999999998</v>
      </c>
      <c r="M1016" s="653">
        <v>5</v>
      </c>
      <c r="N1016" s="654">
        <v>1500.7499999999998</v>
      </c>
    </row>
    <row r="1017" spans="1:14" ht="14.4" customHeight="1" x14ac:dyDescent="0.3">
      <c r="A1017" s="649" t="s">
        <v>595</v>
      </c>
      <c r="B1017" s="650" t="s">
        <v>596</v>
      </c>
      <c r="C1017" s="651" t="s">
        <v>620</v>
      </c>
      <c r="D1017" s="652" t="s">
        <v>3385</v>
      </c>
      <c r="E1017" s="651" t="s">
        <v>638</v>
      </c>
      <c r="F1017" s="652" t="s">
        <v>3390</v>
      </c>
      <c r="G1017" s="651" t="s">
        <v>642</v>
      </c>
      <c r="H1017" s="651" t="s">
        <v>1895</v>
      </c>
      <c r="I1017" s="651" t="s">
        <v>1896</v>
      </c>
      <c r="J1017" s="651" t="s">
        <v>913</v>
      </c>
      <c r="K1017" s="651" t="s">
        <v>1897</v>
      </c>
      <c r="L1017" s="653">
        <v>64.004999999999981</v>
      </c>
      <c r="M1017" s="653">
        <v>6</v>
      </c>
      <c r="N1017" s="654">
        <v>384.02999999999992</v>
      </c>
    </row>
    <row r="1018" spans="1:14" ht="14.4" customHeight="1" x14ac:dyDescent="0.3">
      <c r="A1018" s="649" t="s">
        <v>595</v>
      </c>
      <c r="B1018" s="650" t="s">
        <v>596</v>
      </c>
      <c r="C1018" s="651" t="s">
        <v>620</v>
      </c>
      <c r="D1018" s="652" t="s">
        <v>3385</v>
      </c>
      <c r="E1018" s="651" t="s">
        <v>638</v>
      </c>
      <c r="F1018" s="652" t="s">
        <v>3390</v>
      </c>
      <c r="G1018" s="651" t="s">
        <v>642</v>
      </c>
      <c r="H1018" s="651" t="s">
        <v>810</v>
      </c>
      <c r="I1018" s="651" t="s">
        <v>811</v>
      </c>
      <c r="J1018" s="651" t="s">
        <v>812</v>
      </c>
      <c r="K1018" s="651" t="s">
        <v>813</v>
      </c>
      <c r="L1018" s="653">
        <v>266.56999999999994</v>
      </c>
      <c r="M1018" s="653">
        <v>9</v>
      </c>
      <c r="N1018" s="654">
        <v>2399.1299999999997</v>
      </c>
    </row>
    <row r="1019" spans="1:14" ht="14.4" customHeight="1" x14ac:dyDescent="0.3">
      <c r="A1019" s="649" t="s">
        <v>595</v>
      </c>
      <c r="B1019" s="650" t="s">
        <v>596</v>
      </c>
      <c r="C1019" s="651" t="s">
        <v>620</v>
      </c>
      <c r="D1019" s="652" t="s">
        <v>3385</v>
      </c>
      <c r="E1019" s="651" t="s">
        <v>638</v>
      </c>
      <c r="F1019" s="652" t="s">
        <v>3390</v>
      </c>
      <c r="G1019" s="651" t="s">
        <v>642</v>
      </c>
      <c r="H1019" s="651" t="s">
        <v>2521</v>
      </c>
      <c r="I1019" s="651" t="s">
        <v>2522</v>
      </c>
      <c r="J1019" s="651" t="s">
        <v>2523</v>
      </c>
      <c r="K1019" s="651" t="s">
        <v>2524</v>
      </c>
      <c r="L1019" s="653">
        <v>1006.96</v>
      </c>
      <c r="M1019" s="653">
        <v>1</v>
      </c>
      <c r="N1019" s="654">
        <v>1006.96</v>
      </c>
    </row>
    <row r="1020" spans="1:14" ht="14.4" customHeight="1" x14ac:dyDescent="0.3">
      <c r="A1020" s="649" t="s">
        <v>595</v>
      </c>
      <c r="B1020" s="650" t="s">
        <v>596</v>
      </c>
      <c r="C1020" s="651" t="s">
        <v>620</v>
      </c>
      <c r="D1020" s="652" t="s">
        <v>3385</v>
      </c>
      <c r="E1020" s="651" t="s">
        <v>638</v>
      </c>
      <c r="F1020" s="652" t="s">
        <v>3390</v>
      </c>
      <c r="G1020" s="651" t="s">
        <v>642</v>
      </c>
      <c r="H1020" s="651" t="s">
        <v>2295</v>
      </c>
      <c r="I1020" s="651" t="s">
        <v>2296</v>
      </c>
      <c r="J1020" s="651" t="s">
        <v>2297</v>
      </c>
      <c r="K1020" s="651" t="s">
        <v>2298</v>
      </c>
      <c r="L1020" s="653">
        <v>12.180683283251666</v>
      </c>
      <c r="M1020" s="653">
        <v>12</v>
      </c>
      <c r="N1020" s="654">
        <v>146.16819939901998</v>
      </c>
    </row>
    <row r="1021" spans="1:14" ht="14.4" customHeight="1" x14ac:dyDescent="0.3">
      <c r="A1021" s="649" t="s">
        <v>595</v>
      </c>
      <c r="B1021" s="650" t="s">
        <v>596</v>
      </c>
      <c r="C1021" s="651" t="s">
        <v>620</v>
      </c>
      <c r="D1021" s="652" t="s">
        <v>3385</v>
      </c>
      <c r="E1021" s="651" t="s">
        <v>638</v>
      </c>
      <c r="F1021" s="652" t="s">
        <v>3390</v>
      </c>
      <c r="G1021" s="651" t="s">
        <v>642</v>
      </c>
      <c r="H1021" s="651" t="s">
        <v>2525</v>
      </c>
      <c r="I1021" s="651" t="s">
        <v>2526</v>
      </c>
      <c r="J1021" s="651" t="s">
        <v>2527</v>
      </c>
      <c r="K1021" s="651" t="s">
        <v>2528</v>
      </c>
      <c r="L1021" s="653">
        <v>1092.8046669918781</v>
      </c>
      <c r="M1021" s="653">
        <v>2</v>
      </c>
      <c r="N1021" s="654">
        <v>2185.6093339837562</v>
      </c>
    </row>
    <row r="1022" spans="1:14" ht="14.4" customHeight="1" x14ac:dyDescent="0.3">
      <c r="A1022" s="649" t="s">
        <v>595</v>
      </c>
      <c r="B1022" s="650" t="s">
        <v>596</v>
      </c>
      <c r="C1022" s="651" t="s">
        <v>620</v>
      </c>
      <c r="D1022" s="652" t="s">
        <v>3385</v>
      </c>
      <c r="E1022" s="651" t="s">
        <v>638</v>
      </c>
      <c r="F1022" s="652" t="s">
        <v>3390</v>
      </c>
      <c r="G1022" s="651" t="s">
        <v>642</v>
      </c>
      <c r="H1022" s="651" t="s">
        <v>2529</v>
      </c>
      <c r="I1022" s="651" t="s">
        <v>2530</v>
      </c>
      <c r="J1022" s="651" t="s">
        <v>1873</v>
      </c>
      <c r="K1022" s="651" t="s">
        <v>2531</v>
      </c>
      <c r="L1022" s="653">
        <v>63.179999999999978</v>
      </c>
      <c r="M1022" s="653">
        <v>1</v>
      </c>
      <c r="N1022" s="654">
        <v>63.179999999999978</v>
      </c>
    </row>
    <row r="1023" spans="1:14" ht="14.4" customHeight="1" x14ac:dyDescent="0.3">
      <c r="A1023" s="649" t="s">
        <v>595</v>
      </c>
      <c r="B1023" s="650" t="s">
        <v>596</v>
      </c>
      <c r="C1023" s="651" t="s">
        <v>620</v>
      </c>
      <c r="D1023" s="652" t="s">
        <v>3385</v>
      </c>
      <c r="E1023" s="651" t="s">
        <v>638</v>
      </c>
      <c r="F1023" s="652" t="s">
        <v>3390</v>
      </c>
      <c r="G1023" s="651" t="s">
        <v>642</v>
      </c>
      <c r="H1023" s="651" t="s">
        <v>2532</v>
      </c>
      <c r="I1023" s="651" t="s">
        <v>237</v>
      </c>
      <c r="J1023" s="651" t="s">
        <v>2533</v>
      </c>
      <c r="K1023" s="651"/>
      <c r="L1023" s="653">
        <v>80.904147897196196</v>
      </c>
      <c r="M1023" s="653">
        <v>4</v>
      </c>
      <c r="N1023" s="654">
        <v>323.61659158878479</v>
      </c>
    </row>
    <row r="1024" spans="1:14" ht="14.4" customHeight="1" x14ac:dyDescent="0.3">
      <c r="A1024" s="649" t="s">
        <v>595</v>
      </c>
      <c r="B1024" s="650" t="s">
        <v>596</v>
      </c>
      <c r="C1024" s="651" t="s">
        <v>620</v>
      </c>
      <c r="D1024" s="652" t="s">
        <v>3385</v>
      </c>
      <c r="E1024" s="651" t="s">
        <v>638</v>
      </c>
      <c r="F1024" s="652" t="s">
        <v>3390</v>
      </c>
      <c r="G1024" s="651" t="s">
        <v>642</v>
      </c>
      <c r="H1024" s="651" t="s">
        <v>1465</v>
      </c>
      <c r="I1024" s="651" t="s">
        <v>1466</v>
      </c>
      <c r="J1024" s="651" t="s">
        <v>913</v>
      </c>
      <c r="K1024" s="651" t="s">
        <v>1467</v>
      </c>
      <c r="L1024" s="653">
        <v>56.88244924391114</v>
      </c>
      <c r="M1024" s="653">
        <v>12</v>
      </c>
      <c r="N1024" s="654">
        <v>682.58939092693367</v>
      </c>
    </row>
    <row r="1025" spans="1:14" ht="14.4" customHeight="1" x14ac:dyDescent="0.3">
      <c r="A1025" s="649" t="s">
        <v>595</v>
      </c>
      <c r="B1025" s="650" t="s">
        <v>596</v>
      </c>
      <c r="C1025" s="651" t="s">
        <v>620</v>
      </c>
      <c r="D1025" s="652" t="s">
        <v>3385</v>
      </c>
      <c r="E1025" s="651" t="s">
        <v>638</v>
      </c>
      <c r="F1025" s="652" t="s">
        <v>3390</v>
      </c>
      <c r="G1025" s="651" t="s">
        <v>642</v>
      </c>
      <c r="H1025" s="651" t="s">
        <v>2534</v>
      </c>
      <c r="I1025" s="651" t="s">
        <v>2535</v>
      </c>
      <c r="J1025" s="651" t="s">
        <v>2536</v>
      </c>
      <c r="K1025" s="651"/>
      <c r="L1025" s="653">
        <v>92.35499999999999</v>
      </c>
      <c r="M1025" s="653">
        <v>2</v>
      </c>
      <c r="N1025" s="654">
        <v>184.70999999999998</v>
      </c>
    </row>
    <row r="1026" spans="1:14" ht="14.4" customHeight="1" x14ac:dyDescent="0.3">
      <c r="A1026" s="649" t="s">
        <v>595</v>
      </c>
      <c r="B1026" s="650" t="s">
        <v>596</v>
      </c>
      <c r="C1026" s="651" t="s">
        <v>620</v>
      </c>
      <c r="D1026" s="652" t="s">
        <v>3385</v>
      </c>
      <c r="E1026" s="651" t="s">
        <v>638</v>
      </c>
      <c r="F1026" s="652" t="s">
        <v>3390</v>
      </c>
      <c r="G1026" s="651" t="s">
        <v>642</v>
      </c>
      <c r="H1026" s="651" t="s">
        <v>1905</v>
      </c>
      <c r="I1026" s="651" t="s">
        <v>1906</v>
      </c>
      <c r="J1026" s="651" t="s">
        <v>729</v>
      </c>
      <c r="K1026" s="651" t="s">
        <v>1907</v>
      </c>
      <c r="L1026" s="653">
        <v>299.00007344170541</v>
      </c>
      <c r="M1026" s="653">
        <v>1</v>
      </c>
      <c r="N1026" s="654">
        <v>299.00007344170541</v>
      </c>
    </row>
    <row r="1027" spans="1:14" ht="14.4" customHeight="1" x14ac:dyDescent="0.3">
      <c r="A1027" s="649" t="s">
        <v>595</v>
      </c>
      <c r="B1027" s="650" t="s">
        <v>596</v>
      </c>
      <c r="C1027" s="651" t="s">
        <v>620</v>
      </c>
      <c r="D1027" s="652" t="s">
        <v>3385</v>
      </c>
      <c r="E1027" s="651" t="s">
        <v>638</v>
      </c>
      <c r="F1027" s="652" t="s">
        <v>3390</v>
      </c>
      <c r="G1027" s="651" t="s">
        <v>642</v>
      </c>
      <c r="H1027" s="651" t="s">
        <v>2537</v>
      </c>
      <c r="I1027" s="651" t="s">
        <v>2538</v>
      </c>
      <c r="J1027" s="651" t="s">
        <v>968</v>
      </c>
      <c r="K1027" s="651" t="s">
        <v>2539</v>
      </c>
      <c r="L1027" s="653">
        <v>39.185000000000002</v>
      </c>
      <c r="M1027" s="653">
        <v>4</v>
      </c>
      <c r="N1027" s="654">
        <v>156.74</v>
      </c>
    </row>
    <row r="1028" spans="1:14" ht="14.4" customHeight="1" x14ac:dyDescent="0.3">
      <c r="A1028" s="649" t="s">
        <v>595</v>
      </c>
      <c r="B1028" s="650" t="s">
        <v>596</v>
      </c>
      <c r="C1028" s="651" t="s">
        <v>620</v>
      </c>
      <c r="D1028" s="652" t="s">
        <v>3385</v>
      </c>
      <c r="E1028" s="651" t="s">
        <v>638</v>
      </c>
      <c r="F1028" s="652" t="s">
        <v>3390</v>
      </c>
      <c r="G1028" s="651" t="s">
        <v>642</v>
      </c>
      <c r="H1028" s="651" t="s">
        <v>822</v>
      </c>
      <c r="I1028" s="651" t="s">
        <v>237</v>
      </c>
      <c r="J1028" s="651" t="s">
        <v>823</v>
      </c>
      <c r="K1028" s="651"/>
      <c r="L1028" s="653">
        <v>46.719998392048886</v>
      </c>
      <c r="M1028" s="653">
        <v>3</v>
      </c>
      <c r="N1028" s="654">
        <v>140.15999517614665</v>
      </c>
    </row>
    <row r="1029" spans="1:14" ht="14.4" customHeight="1" x14ac:dyDescent="0.3">
      <c r="A1029" s="649" t="s">
        <v>595</v>
      </c>
      <c r="B1029" s="650" t="s">
        <v>596</v>
      </c>
      <c r="C1029" s="651" t="s">
        <v>620</v>
      </c>
      <c r="D1029" s="652" t="s">
        <v>3385</v>
      </c>
      <c r="E1029" s="651" t="s">
        <v>638</v>
      </c>
      <c r="F1029" s="652" t="s">
        <v>3390</v>
      </c>
      <c r="G1029" s="651" t="s">
        <v>642</v>
      </c>
      <c r="H1029" s="651" t="s">
        <v>824</v>
      </c>
      <c r="I1029" s="651" t="s">
        <v>825</v>
      </c>
      <c r="J1029" s="651" t="s">
        <v>826</v>
      </c>
      <c r="K1029" s="651" t="s">
        <v>827</v>
      </c>
      <c r="L1029" s="653">
        <v>29.850005220735756</v>
      </c>
      <c r="M1029" s="653">
        <v>14</v>
      </c>
      <c r="N1029" s="654">
        <v>417.90007309030057</v>
      </c>
    </row>
    <row r="1030" spans="1:14" ht="14.4" customHeight="1" x14ac:dyDescent="0.3">
      <c r="A1030" s="649" t="s">
        <v>595</v>
      </c>
      <c r="B1030" s="650" t="s">
        <v>596</v>
      </c>
      <c r="C1030" s="651" t="s">
        <v>620</v>
      </c>
      <c r="D1030" s="652" t="s">
        <v>3385</v>
      </c>
      <c r="E1030" s="651" t="s">
        <v>638</v>
      </c>
      <c r="F1030" s="652" t="s">
        <v>3390</v>
      </c>
      <c r="G1030" s="651" t="s">
        <v>642</v>
      </c>
      <c r="H1030" s="651" t="s">
        <v>832</v>
      </c>
      <c r="I1030" s="651" t="s">
        <v>833</v>
      </c>
      <c r="J1030" s="651" t="s">
        <v>834</v>
      </c>
      <c r="K1030" s="651" t="s">
        <v>835</v>
      </c>
      <c r="L1030" s="653">
        <v>128.48654498411031</v>
      </c>
      <c r="M1030" s="653">
        <v>22</v>
      </c>
      <c r="N1030" s="654">
        <v>2826.7039896504266</v>
      </c>
    </row>
    <row r="1031" spans="1:14" ht="14.4" customHeight="1" x14ac:dyDescent="0.3">
      <c r="A1031" s="649" t="s">
        <v>595</v>
      </c>
      <c r="B1031" s="650" t="s">
        <v>596</v>
      </c>
      <c r="C1031" s="651" t="s">
        <v>620</v>
      </c>
      <c r="D1031" s="652" t="s">
        <v>3385</v>
      </c>
      <c r="E1031" s="651" t="s">
        <v>638</v>
      </c>
      <c r="F1031" s="652" t="s">
        <v>3390</v>
      </c>
      <c r="G1031" s="651" t="s">
        <v>642</v>
      </c>
      <c r="H1031" s="651" t="s">
        <v>2540</v>
      </c>
      <c r="I1031" s="651" t="s">
        <v>2541</v>
      </c>
      <c r="J1031" s="651" t="s">
        <v>2456</v>
      </c>
      <c r="K1031" s="651" t="s">
        <v>2542</v>
      </c>
      <c r="L1031" s="653">
        <v>52.410064628856908</v>
      </c>
      <c r="M1031" s="653">
        <v>1</v>
      </c>
      <c r="N1031" s="654">
        <v>52.410064628856908</v>
      </c>
    </row>
    <row r="1032" spans="1:14" ht="14.4" customHeight="1" x14ac:dyDescent="0.3">
      <c r="A1032" s="649" t="s">
        <v>595</v>
      </c>
      <c r="B1032" s="650" t="s">
        <v>596</v>
      </c>
      <c r="C1032" s="651" t="s">
        <v>620</v>
      </c>
      <c r="D1032" s="652" t="s">
        <v>3385</v>
      </c>
      <c r="E1032" s="651" t="s">
        <v>638</v>
      </c>
      <c r="F1032" s="652" t="s">
        <v>3390</v>
      </c>
      <c r="G1032" s="651" t="s">
        <v>642</v>
      </c>
      <c r="H1032" s="651" t="s">
        <v>2543</v>
      </c>
      <c r="I1032" s="651" t="s">
        <v>2544</v>
      </c>
      <c r="J1032" s="651" t="s">
        <v>2545</v>
      </c>
      <c r="K1032" s="651" t="s">
        <v>864</v>
      </c>
      <c r="L1032" s="653">
        <v>128.15981552557923</v>
      </c>
      <c r="M1032" s="653">
        <v>2</v>
      </c>
      <c r="N1032" s="654">
        <v>256.31963105115847</v>
      </c>
    </row>
    <row r="1033" spans="1:14" ht="14.4" customHeight="1" x14ac:dyDescent="0.3">
      <c r="A1033" s="649" t="s">
        <v>595</v>
      </c>
      <c r="B1033" s="650" t="s">
        <v>596</v>
      </c>
      <c r="C1033" s="651" t="s">
        <v>620</v>
      </c>
      <c r="D1033" s="652" t="s">
        <v>3385</v>
      </c>
      <c r="E1033" s="651" t="s">
        <v>638</v>
      </c>
      <c r="F1033" s="652" t="s">
        <v>3390</v>
      </c>
      <c r="G1033" s="651" t="s">
        <v>642</v>
      </c>
      <c r="H1033" s="651" t="s">
        <v>836</v>
      </c>
      <c r="I1033" s="651" t="s">
        <v>837</v>
      </c>
      <c r="J1033" s="651" t="s">
        <v>838</v>
      </c>
      <c r="K1033" s="651" t="s">
        <v>839</v>
      </c>
      <c r="L1033" s="653">
        <v>107.20000000000003</v>
      </c>
      <c r="M1033" s="653">
        <v>3</v>
      </c>
      <c r="N1033" s="654">
        <v>321.60000000000008</v>
      </c>
    </row>
    <row r="1034" spans="1:14" ht="14.4" customHeight="1" x14ac:dyDescent="0.3">
      <c r="A1034" s="649" t="s">
        <v>595</v>
      </c>
      <c r="B1034" s="650" t="s">
        <v>596</v>
      </c>
      <c r="C1034" s="651" t="s">
        <v>620</v>
      </c>
      <c r="D1034" s="652" t="s">
        <v>3385</v>
      </c>
      <c r="E1034" s="651" t="s">
        <v>638</v>
      </c>
      <c r="F1034" s="652" t="s">
        <v>3390</v>
      </c>
      <c r="G1034" s="651" t="s">
        <v>642</v>
      </c>
      <c r="H1034" s="651" t="s">
        <v>840</v>
      </c>
      <c r="I1034" s="651" t="s">
        <v>237</v>
      </c>
      <c r="J1034" s="651" t="s">
        <v>841</v>
      </c>
      <c r="K1034" s="651"/>
      <c r="L1034" s="653">
        <v>238.3506893780856</v>
      </c>
      <c r="M1034" s="653">
        <v>1</v>
      </c>
      <c r="N1034" s="654">
        <v>238.3506893780856</v>
      </c>
    </row>
    <row r="1035" spans="1:14" ht="14.4" customHeight="1" x14ac:dyDescent="0.3">
      <c r="A1035" s="649" t="s">
        <v>595</v>
      </c>
      <c r="B1035" s="650" t="s">
        <v>596</v>
      </c>
      <c r="C1035" s="651" t="s">
        <v>620</v>
      </c>
      <c r="D1035" s="652" t="s">
        <v>3385</v>
      </c>
      <c r="E1035" s="651" t="s">
        <v>638</v>
      </c>
      <c r="F1035" s="652" t="s">
        <v>3390</v>
      </c>
      <c r="G1035" s="651" t="s">
        <v>642</v>
      </c>
      <c r="H1035" s="651" t="s">
        <v>2546</v>
      </c>
      <c r="I1035" s="651" t="s">
        <v>2547</v>
      </c>
      <c r="J1035" s="651" t="s">
        <v>2548</v>
      </c>
      <c r="K1035" s="651" t="s">
        <v>2549</v>
      </c>
      <c r="L1035" s="653">
        <v>30.59</v>
      </c>
      <c r="M1035" s="653">
        <v>2</v>
      </c>
      <c r="N1035" s="654">
        <v>61.18</v>
      </c>
    </row>
    <row r="1036" spans="1:14" ht="14.4" customHeight="1" x14ac:dyDescent="0.3">
      <c r="A1036" s="649" t="s">
        <v>595</v>
      </c>
      <c r="B1036" s="650" t="s">
        <v>596</v>
      </c>
      <c r="C1036" s="651" t="s">
        <v>620</v>
      </c>
      <c r="D1036" s="652" t="s">
        <v>3385</v>
      </c>
      <c r="E1036" s="651" t="s">
        <v>638</v>
      </c>
      <c r="F1036" s="652" t="s">
        <v>3390</v>
      </c>
      <c r="G1036" s="651" t="s">
        <v>642</v>
      </c>
      <c r="H1036" s="651" t="s">
        <v>2550</v>
      </c>
      <c r="I1036" s="651" t="s">
        <v>2551</v>
      </c>
      <c r="J1036" s="651" t="s">
        <v>2552</v>
      </c>
      <c r="K1036" s="651" t="s">
        <v>2553</v>
      </c>
      <c r="L1036" s="653">
        <v>128.20567365784072</v>
      </c>
      <c r="M1036" s="653">
        <v>7</v>
      </c>
      <c r="N1036" s="654">
        <v>897.43971560488512</v>
      </c>
    </row>
    <row r="1037" spans="1:14" ht="14.4" customHeight="1" x14ac:dyDescent="0.3">
      <c r="A1037" s="649" t="s">
        <v>595</v>
      </c>
      <c r="B1037" s="650" t="s">
        <v>596</v>
      </c>
      <c r="C1037" s="651" t="s">
        <v>620</v>
      </c>
      <c r="D1037" s="652" t="s">
        <v>3385</v>
      </c>
      <c r="E1037" s="651" t="s">
        <v>638</v>
      </c>
      <c r="F1037" s="652" t="s">
        <v>3390</v>
      </c>
      <c r="G1037" s="651" t="s">
        <v>642</v>
      </c>
      <c r="H1037" s="651" t="s">
        <v>842</v>
      </c>
      <c r="I1037" s="651" t="s">
        <v>843</v>
      </c>
      <c r="J1037" s="651" t="s">
        <v>844</v>
      </c>
      <c r="K1037" s="651" t="s">
        <v>845</v>
      </c>
      <c r="L1037" s="653">
        <v>101.58310134410527</v>
      </c>
      <c r="M1037" s="653">
        <v>23</v>
      </c>
      <c r="N1037" s="654">
        <v>2336.4113309144213</v>
      </c>
    </row>
    <row r="1038" spans="1:14" ht="14.4" customHeight="1" x14ac:dyDescent="0.3">
      <c r="A1038" s="649" t="s">
        <v>595</v>
      </c>
      <c r="B1038" s="650" t="s">
        <v>596</v>
      </c>
      <c r="C1038" s="651" t="s">
        <v>620</v>
      </c>
      <c r="D1038" s="652" t="s">
        <v>3385</v>
      </c>
      <c r="E1038" s="651" t="s">
        <v>638</v>
      </c>
      <c r="F1038" s="652" t="s">
        <v>3390</v>
      </c>
      <c r="G1038" s="651" t="s">
        <v>642</v>
      </c>
      <c r="H1038" s="651" t="s">
        <v>846</v>
      </c>
      <c r="I1038" s="651" t="s">
        <v>846</v>
      </c>
      <c r="J1038" s="651" t="s">
        <v>847</v>
      </c>
      <c r="K1038" s="651" t="s">
        <v>848</v>
      </c>
      <c r="L1038" s="653">
        <v>75.592482857334701</v>
      </c>
      <c r="M1038" s="653">
        <v>8</v>
      </c>
      <c r="N1038" s="654">
        <v>604.73986285867761</v>
      </c>
    </row>
    <row r="1039" spans="1:14" ht="14.4" customHeight="1" x14ac:dyDescent="0.3">
      <c r="A1039" s="649" t="s">
        <v>595</v>
      </c>
      <c r="B1039" s="650" t="s">
        <v>596</v>
      </c>
      <c r="C1039" s="651" t="s">
        <v>620</v>
      </c>
      <c r="D1039" s="652" t="s">
        <v>3385</v>
      </c>
      <c r="E1039" s="651" t="s">
        <v>638</v>
      </c>
      <c r="F1039" s="652" t="s">
        <v>3390</v>
      </c>
      <c r="G1039" s="651" t="s">
        <v>642</v>
      </c>
      <c r="H1039" s="651" t="s">
        <v>2303</v>
      </c>
      <c r="I1039" s="651" t="s">
        <v>2304</v>
      </c>
      <c r="J1039" s="651" t="s">
        <v>2305</v>
      </c>
      <c r="K1039" s="651" t="s">
        <v>2306</v>
      </c>
      <c r="L1039" s="653">
        <v>304.14960594284304</v>
      </c>
      <c r="M1039" s="653">
        <v>4</v>
      </c>
      <c r="N1039" s="654">
        <v>1216.5984237713722</v>
      </c>
    </row>
    <row r="1040" spans="1:14" ht="14.4" customHeight="1" x14ac:dyDescent="0.3">
      <c r="A1040" s="649" t="s">
        <v>595</v>
      </c>
      <c r="B1040" s="650" t="s">
        <v>596</v>
      </c>
      <c r="C1040" s="651" t="s">
        <v>620</v>
      </c>
      <c r="D1040" s="652" t="s">
        <v>3385</v>
      </c>
      <c r="E1040" s="651" t="s">
        <v>638</v>
      </c>
      <c r="F1040" s="652" t="s">
        <v>3390</v>
      </c>
      <c r="G1040" s="651" t="s">
        <v>642</v>
      </c>
      <c r="H1040" s="651" t="s">
        <v>2554</v>
      </c>
      <c r="I1040" s="651" t="s">
        <v>2554</v>
      </c>
      <c r="J1040" s="651" t="s">
        <v>2555</v>
      </c>
      <c r="K1040" s="651" t="s">
        <v>2556</v>
      </c>
      <c r="L1040" s="653">
        <v>260.71381812574919</v>
      </c>
      <c r="M1040" s="653">
        <v>5</v>
      </c>
      <c r="N1040" s="654">
        <v>1303.5690906287459</v>
      </c>
    </row>
    <row r="1041" spans="1:14" ht="14.4" customHeight="1" x14ac:dyDescent="0.3">
      <c r="A1041" s="649" t="s">
        <v>595</v>
      </c>
      <c r="B1041" s="650" t="s">
        <v>596</v>
      </c>
      <c r="C1041" s="651" t="s">
        <v>620</v>
      </c>
      <c r="D1041" s="652" t="s">
        <v>3385</v>
      </c>
      <c r="E1041" s="651" t="s">
        <v>638</v>
      </c>
      <c r="F1041" s="652" t="s">
        <v>3390</v>
      </c>
      <c r="G1041" s="651" t="s">
        <v>642</v>
      </c>
      <c r="H1041" s="651" t="s">
        <v>1468</v>
      </c>
      <c r="I1041" s="651" t="s">
        <v>1469</v>
      </c>
      <c r="J1041" s="651" t="s">
        <v>812</v>
      </c>
      <c r="K1041" s="651" t="s">
        <v>1470</v>
      </c>
      <c r="L1041" s="653">
        <v>66.098589021133051</v>
      </c>
      <c r="M1041" s="653">
        <v>13</v>
      </c>
      <c r="N1041" s="654">
        <v>859.28165727472958</v>
      </c>
    </row>
    <row r="1042" spans="1:14" ht="14.4" customHeight="1" x14ac:dyDescent="0.3">
      <c r="A1042" s="649" t="s">
        <v>595</v>
      </c>
      <c r="B1042" s="650" t="s">
        <v>596</v>
      </c>
      <c r="C1042" s="651" t="s">
        <v>620</v>
      </c>
      <c r="D1042" s="652" t="s">
        <v>3385</v>
      </c>
      <c r="E1042" s="651" t="s">
        <v>638</v>
      </c>
      <c r="F1042" s="652" t="s">
        <v>3390</v>
      </c>
      <c r="G1042" s="651" t="s">
        <v>642</v>
      </c>
      <c r="H1042" s="651" t="s">
        <v>2307</v>
      </c>
      <c r="I1042" s="651" t="s">
        <v>2308</v>
      </c>
      <c r="J1042" s="651" t="s">
        <v>2309</v>
      </c>
      <c r="K1042" s="651" t="s">
        <v>2310</v>
      </c>
      <c r="L1042" s="653">
        <v>65.81</v>
      </c>
      <c r="M1042" s="653">
        <v>1</v>
      </c>
      <c r="N1042" s="654">
        <v>65.81</v>
      </c>
    </row>
    <row r="1043" spans="1:14" ht="14.4" customHeight="1" x14ac:dyDescent="0.3">
      <c r="A1043" s="649" t="s">
        <v>595</v>
      </c>
      <c r="B1043" s="650" t="s">
        <v>596</v>
      </c>
      <c r="C1043" s="651" t="s">
        <v>620</v>
      </c>
      <c r="D1043" s="652" t="s">
        <v>3385</v>
      </c>
      <c r="E1043" s="651" t="s">
        <v>638</v>
      </c>
      <c r="F1043" s="652" t="s">
        <v>3390</v>
      </c>
      <c r="G1043" s="651" t="s">
        <v>642</v>
      </c>
      <c r="H1043" s="651" t="s">
        <v>2557</v>
      </c>
      <c r="I1043" s="651" t="s">
        <v>2558</v>
      </c>
      <c r="J1043" s="651" t="s">
        <v>2559</v>
      </c>
      <c r="K1043" s="651" t="s">
        <v>1331</v>
      </c>
      <c r="L1043" s="653">
        <v>110.29</v>
      </c>
      <c r="M1043" s="653">
        <v>1</v>
      </c>
      <c r="N1043" s="654">
        <v>110.29</v>
      </c>
    </row>
    <row r="1044" spans="1:14" ht="14.4" customHeight="1" x14ac:dyDescent="0.3">
      <c r="A1044" s="649" t="s">
        <v>595</v>
      </c>
      <c r="B1044" s="650" t="s">
        <v>596</v>
      </c>
      <c r="C1044" s="651" t="s">
        <v>620</v>
      </c>
      <c r="D1044" s="652" t="s">
        <v>3385</v>
      </c>
      <c r="E1044" s="651" t="s">
        <v>638</v>
      </c>
      <c r="F1044" s="652" t="s">
        <v>3390</v>
      </c>
      <c r="G1044" s="651" t="s">
        <v>642</v>
      </c>
      <c r="H1044" s="651" t="s">
        <v>1912</v>
      </c>
      <c r="I1044" s="651" t="s">
        <v>1913</v>
      </c>
      <c r="J1044" s="651" t="s">
        <v>1914</v>
      </c>
      <c r="K1044" s="651" t="s">
        <v>1915</v>
      </c>
      <c r="L1044" s="653">
        <v>54.579999999999977</v>
      </c>
      <c r="M1044" s="653">
        <v>1</v>
      </c>
      <c r="N1044" s="654">
        <v>54.579999999999977</v>
      </c>
    </row>
    <row r="1045" spans="1:14" ht="14.4" customHeight="1" x14ac:dyDescent="0.3">
      <c r="A1045" s="649" t="s">
        <v>595</v>
      </c>
      <c r="B1045" s="650" t="s">
        <v>596</v>
      </c>
      <c r="C1045" s="651" t="s">
        <v>620</v>
      </c>
      <c r="D1045" s="652" t="s">
        <v>3385</v>
      </c>
      <c r="E1045" s="651" t="s">
        <v>638</v>
      </c>
      <c r="F1045" s="652" t="s">
        <v>3390</v>
      </c>
      <c r="G1045" s="651" t="s">
        <v>642</v>
      </c>
      <c r="H1045" s="651" t="s">
        <v>2560</v>
      </c>
      <c r="I1045" s="651" t="s">
        <v>2561</v>
      </c>
      <c r="J1045" s="651" t="s">
        <v>2562</v>
      </c>
      <c r="K1045" s="651" t="s">
        <v>2563</v>
      </c>
      <c r="L1045" s="653">
        <v>13.224364129161925</v>
      </c>
      <c r="M1045" s="653">
        <v>4</v>
      </c>
      <c r="N1045" s="654">
        <v>52.897456516647701</v>
      </c>
    </row>
    <row r="1046" spans="1:14" ht="14.4" customHeight="1" x14ac:dyDescent="0.3">
      <c r="A1046" s="649" t="s">
        <v>595</v>
      </c>
      <c r="B1046" s="650" t="s">
        <v>596</v>
      </c>
      <c r="C1046" s="651" t="s">
        <v>620</v>
      </c>
      <c r="D1046" s="652" t="s">
        <v>3385</v>
      </c>
      <c r="E1046" s="651" t="s">
        <v>638</v>
      </c>
      <c r="F1046" s="652" t="s">
        <v>3390</v>
      </c>
      <c r="G1046" s="651" t="s">
        <v>642</v>
      </c>
      <c r="H1046" s="651" t="s">
        <v>2564</v>
      </c>
      <c r="I1046" s="651" t="s">
        <v>237</v>
      </c>
      <c r="J1046" s="651" t="s">
        <v>2565</v>
      </c>
      <c r="K1046" s="651"/>
      <c r="L1046" s="653">
        <v>78.759425912134603</v>
      </c>
      <c r="M1046" s="653">
        <v>1</v>
      </c>
      <c r="N1046" s="654">
        <v>78.759425912134603</v>
      </c>
    </row>
    <row r="1047" spans="1:14" ht="14.4" customHeight="1" x14ac:dyDescent="0.3">
      <c r="A1047" s="649" t="s">
        <v>595</v>
      </c>
      <c r="B1047" s="650" t="s">
        <v>596</v>
      </c>
      <c r="C1047" s="651" t="s">
        <v>620</v>
      </c>
      <c r="D1047" s="652" t="s">
        <v>3385</v>
      </c>
      <c r="E1047" s="651" t="s">
        <v>638</v>
      </c>
      <c r="F1047" s="652" t="s">
        <v>3390</v>
      </c>
      <c r="G1047" s="651" t="s">
        <v>642</v>
      </c>
      <c r="H1047" s="651" t="s">
        <v>2566</v>
      </c>
      <c r="I1047" s="651" t="s">
        <v>237</v>
      </c>
      <c r="J1047" s="651" t="s">
        <v>2567</v>
      </c>
      <c r="K1047" s="651"/>
      <c r="L1047" s="653">
        <v>76.422564384313674</v>
      </c>
      <c r="M1047" s="653">
        <v>16</v>
      </c>
      <c r="N1047" s="654">
        <v>1222.7610301490188</v>
      </c>
    </row>
    <row r="1048" spans="1:14" ht="14.4" customHeight="1" x14ac:dyDescent="0.3">
      <c r="A1048" s="649" t="s">
        <v>595</v>
      </c>
      <c r="B1048" s="650" t="s">
        <v>596</v>
      </c>
      <c r="C1048" s="651" t="s">
        <v>620</v>
      </c>
      <c r="D1048" s="652" t="s">
        <v>3385</v>
      </c>
      <c r="E1048" s="651" t="s">
        <v>638</v>
      </c>
      <c r="F1048" s="652" t="s">
        <v>3390</v>
      </c>
      <c r="G1048" s="651" t="s">
        <v>642</v>
      </c>
      <c r="H1048" s="651" t="s">
        <v>2568</v>
      </c>
      <c r="I1048" s="651" t="s">
        <v>237</v>
      </c>
      <c r="J1048" s="651" t="s">
        <v>2569</v>
      </c>
      <c r="K1048" s="651"/>
      <c r="L1048" s="653">
        <v>64.129801768003503</v>
      </c>
      <c r="M1048" s="653">
        <v>2</v>
      </c>
      <c r="N1048" s="654">
        <v>128.25960353600701</v>
      </c>
    </row>
    <row r="1049" spans="1:14" ht="14.4" customHeight="1" x14ac:dyDescent="0.3">
      <c r="A1049" s="649" t="s">
        <v>595</v>
      </c>
      <c r="B1049" s="650" t="s">
        <v>596</v>
      </c>
      <c r="C1049" s="651" t="s">
        <v>620</v>
      </c>
      <c r="D1049" s="652" t="s">
        <v>3385</v>
      </c>
      <c r="E1049" s="651" t="s">
        <v>638</v>
      </c>
      <c r="F1049" s="652" t="s">
        <v>3390</v>
      </c>
      <c r="G1049" s="651" t="s">
        <v>642</v>
      </c>
      <c r="H1049" s="651" t="s">
        <v>2311</v>
      </c>
      <c r="I1049" s="651" t="s">
        <v>2311</v>
      </c>
      <c r="J1049" s="651" t="s">
        <v>2312</v>
      </c>
      <c r="K1049" s="651" t="s">
        <v>2122</v>
      </c>
      <c r="L1049" s="653">
        <v>2661.2250000000004</v>
      </c>
      <c r="M1049" s="653">
        <v>8</v>
      </c>
      <c r="N1049" s="654">
        <v>21289.800000000003</v>
      </c>
    </row>
    <row r="1050" spans="1:14" ht="14.4" customHeight="1" x14ac:dyDescent="0.3">
      <c r="A1050" s="649" t="s">
        <v>595</v>
      </c>
      <c r="B1050" s="650" t="s">
        <v>596</v>
      </c>
      <c r="C1050" s="651" t="s">
        <v>620</v>
      </c>
      <c r="D1050" s="652" t="s">
        <v>3385</v>
      </c>
      <c r="E1050" s="651" t="s">
        <v>638</v>
      </c>
      <c r="F1050" s="652" t="s">
        <v>3390</v>
      </c>
      <c r="G1050" s="651" t="s">
        <v>642</v>
      </c>
      <c r="H1050" s="651" t="s">
        <v>1916</v>
      </c>
      <c r="I1050" s="651" t="s">
        <v>1917</v>
      </c>
      <c r="J1050" s="651" t="s">
        <v>1918</v>
      </c>
      <c r="K1050" s="651" t="s">
        <v>1697</v>
      </c>
      <c r="L1050" s="653">
        <v>48.56166666666666</v>
      </c>
      <c r="M1050" s="653">
        <v>2</v>
      </c>
      <c r="N1050" s="654">
        <v>97.123333333333321</v>
      </c>
    </row>
    <row r="1051" spans="1:14" ht="14.4" customHeight="1" x14ac:dyDescent="0.3">
      <c r="A1051" s="649" t="s">
        <v>595</v>
      </c>
      <c r="B1051" s="650" t="s">
        <v>596</v>
      </c>
      <c r="C1051" s="651" t="s">
        <v>620</v>
      </c>
      <c r="D1051" s="652" t="s">
        <v>3385</v>
      </c>
      <c r="E1051" s="651" t="s">
        <v>638</v>
      </c>
      <c r="F1051" s="652" t="s">
        <v>3390</v>
      </c>
      <c r="G1051" s="651" t="s">
        <v>642</v>
      </c>
      <c r="H1051" s="651" t="s">
        <v>2570</v>
      </c>
      <c r="I1051" s="651" t="s">
        <v>2571</v>
      </c>
      <c r="J1051" s="651" t="s">
        <v>2572</v>
      </c>
      <c r="K1051" s="651" t="s">
        <v>2573</v>
      </c>
      <c r="L1051" s="653">
        <v>117.73793987961899</v>
      </c>
      <c r="M1051" s="653">
        <v>3</v>
      </c>
      <c r="N1051" s="654">
        <v>353.21381963885699</v>
      </c>
    </row>
    <row r="1052" spans="1:14" ht="14.4" customHeight="1" x14ac:dyDescent="0.3">
      <c r="A1052" s="649" t="s">
        <v>595</v>
      </c>
      <c r="B1052" s="650" t="s">
        <v>596</v>
      </c>
      <c r="C1052" s="651" t="s">
        <v>620</v>
      </c>
      <c r="D1052" s="652" t="s">
        <v>3385</v>
      </c>
      <c r="E1052" s="651" t="s">
        <v>638</v>
      </c>
      <c r="F1052" s="652" t="s">
        <v>3390</v>
      </c>
      <c r="G1052" s="651" t="s">
        <v>642</v>
      </c>
      <c r="H1052" s="651" t="s">
        <v>1479</v>
      </c>
      <c r="I1052" s="651" t="s">
        <v>1480</v>
      </c>
      <c r="J1052" s="651" t="s">
        <v>1481</v>
      </c>
      <c r="K1052" s="651" t="s">
        <v>1482</v>
      </c>
      <c r="L1052" s="653">
        <v>568.91000000000008</v>
      </c>
      <c r="M1052" s="653">
        <v>10</v>
      </c>
      <c r="N1052" s="654">
        <v>5689.1</v>
      </c>
    </row>
    <row r="1053" spans="1:14" ht="14.4" customHeight="1" x14ac:dyDescent="0.3">
      <c r="A1053" s="649" t="s">
        <v>595</v>
      </c>
      <c r="B1053" s="650" t="s">
        <v>596</v>
      </c>
      <c r="C1053" s="651" t="s">
        <v>620</v>
      </c>
      <c r="D1053" s="652" t="s">
        <v>3385</v>
      </c>
      <c r="E1053" s="651" t="s">
        <v>638</v>
      </c>
      <c r="F1053" s="652" t="s">
        <v>3390</v>
      </c>
      <c r="G1053" s="651" t="s">
        <v>642</v>
      </c>
      <c r="H1053" s="651" t="s">
        <v>2574</v>
      </c>
      <c r="I1053" s="651" t="s">
        <v>2575</v>
      </c>
      <c r="J1053" s="651" t="s">
        <v>2552</v>
      </c>
      <c r="K1053" s="651" t="s">
        <v>2576</v>
      </c>
      <c r="L1053" s="653">
        <v>137.30000000000004</v>
      </c>
      <c r="M1053" s="653">
        <v>1</v>
      </c>
      <c r="N1053" s="654">
        <v>137.30000000000004</v>
      </c>
    </row>
    <row r="1054" spans="1:14" ht="14.4" customHeight="1" x14ac:dyDescent="0.3">
      <c r="A1054" s="649" t="s">
        <v>595</v>
      </c>
      <c r="B1054" s="650" t="s">
        <v>596</v>
      </c>
      <c r="C1054" s="651" t="s">
        <v>620</v>
      </c>
      <c r="D1054" s="652" t="s">
        <v>3385</v>
      </c>
      <c r="E1054" s="651" t="s">
        <v>638</v>
      </c>
      <c r="F1054" s="652" t="s">
        <v>3390</v>
      </c>
      <c r="G1054" s="651" t="s">
        <v>642</v>
      </c>
      <c r="H1054" s="651" t="s">
        <v>1487</v>
      </c>
      <c r="I1054" s="651" t="s">
        <v>1488</v>
      </c>
      <c r="J1054" s="651" t="s">
        <v>1489</v>
      </c>
      <c r="K1054" s="651" t="s">
        <v>1490</v>
      </c>
      <c r="L1054" s="653">
        <v>118.54214618163047</v>
      </c>
      <c r="M1054" s="653">
        <v>4</v>
      </c>
      <c r="N1054" s="654">
        <v>474.16858472652189</v>
      </c>
    </row>
    <row r="1055" spans="1:14" ht="14.4" customHeight="1" x14ac:dyDescent="0.3">
      <c r="A1055" s="649" t="s">
        <v>595</v>
      </c>
      <c r="B1055" s="650" t="s">
        <v>596</v>
      </c>
      <c r="C1055" s="651" t="s">
        <v>620</v>
      </c>
      <c r="D1055" s="652" t="s">
        <v>3385</v>
      </c>
      <c r="E1055" s="651" t="s">
        <v>638</v>
      </c>
      <c r="F1055" s="652" t="s">
        <v>3390</v>
      </c>
      <c r="G1055" s="651" t="s">
        <v>642</v>
      </c>
      <c r="H1055" s="651" t="s">
        <v>2577</v>
      </c>
      <c r="I1055" s="651" t="s">
        <v>2578</v>
      </c>
      <c r="J1055" s="651" t="s">
        <v>2579</v>
      </c>
      <c r="K1055" s="651" t="s">
        <v>2580</v>
      </c>
      <c r="L1055" s="653">
        <v>40.679604264172617</v>
      </c>
      <c r="M1055" s="653">
        <v>1</v>
      </c>
      <c r="N1055" s="654">
        <v>40.679604264172617</v>
      </c>
    </row>
    <row r="1056" spans="1:14" ht="14.4" customHeight="1" x14ac:dyDescent="0.3">
      <c r="A1056" s="649" t="s">
        <v>595</v>
      </c>
      <c r="B1056" s="650" t="s">
        <v>596</v>
      </c>
      <c r="C1056" s="651" t="s">
        <v>620</v>
      </c>
      <c r="D1056" s="652" t="s">
        <v>3385</v>
      </c>
      <c r="E1056" s="651" t="s">
        <v>638</v>
      </c>
      <c r="F1056" s="652" t="s">
        <v>3390</v>
      </c>
      <c r="G1056" s="651" t="s">
        <v>642</v>
      </c>
      <c r="H1056" s="651" t="s">
        <v>2581</v>
      </c>
      <c r="I1056" s="651" t="s">
        <v>2582</v>
      </c>
      <c r="J1056" s="651" t="s">
        <v>1053</v>
      </c>
      <c r="K1056" s="651" t="s">
        <v>2583</v>
      </c>
      <c r="L1056" s="653">
        <v>399.47932507378277</v>
      </c>
      <c r="M1056" s="653">
        <v>4</v>
      </c>
      <c r="N1056" s="654">
        <v>1597.9173002951311</v>
      </c>
    </row>
    <row r="1057" spans="1:14" ht="14.4" customHeight="1" x14ac:dyDescent="0.3">
      <c r="A1057" s="649" t="s">
        <v>595</v>
      </c>
      <c r="B1057" s="650" t="s">
        <v>596</v>
      </c>
      <c r="C1057" s="651" t="s">
        <v>620</v>
      </c>
      <c r="D1057" s="652" t="s">
        <v>3385</v>
      </c>
      <c r="E1057" s="651" t="s">
        <v>638</v>
      </c>
      <c r="F1057" s="652" t="s">
        <v>3390</v>
      </c>
      <c r="G1057" s="651" t="s">
        <v>642</v>
      </c>
      <c r="H1057" s="651" t="s">
        <v>2584</v>
      </c>
      <c r="I1057" s="651" t="s">
        <v>2585</v>
      </c>
      <c r="J1057" s="651" t="s">
        <v>2586</v>
      </c>
      <c r="K1057" s="651" t="s">
        <v>2587</v>
      </c>
      <c r="L1057" s="653">
        <v>243.75</v>
      </c>
      <c r="M1057" s="653">
        <v>1</v>
      </c>
      <c r="N1057" s="654">
        <v>243.75</v>
      </c>
    </row>
    <row r="1058" spans="1:14" ht="14.4" customHeight="1" x14ac:dyDescent="0.3">
      <c r="A1058" s="649" t="s">
        <v>595</v>
      </c>
      <c r="B1058" s="650" t="s">
        <v>596</v>
      </c>
      <c r="C1058" s="651" t="s">
        <v>620</v>
      </c>
      <c r="D1058" s="652" t="s">
        <v>3385</v>
      </c>
      <c r="E1058" s="651" t="s">
        <v>638</v>
      </c>
      <c r="F1058" s="652" t="s">
        <v>3390</v>
      </c>
      <c r="G1058" s="651" t="s">
        <v>642</v>
      </c>
      <c r="H1058" s="651" t="s">
        <v>869</v>
      </c>
      <c r="I1058" s="651" t="s">
        <v>870</v>
      </c>
      <c r="J1058" s="651" t="s">
        <v>871</v>
      </c>
      <c r="K1058" s="651" t="s">
        <v>872</v>
      </c>
      <c r="L1058" s="653">
        <v>93.535058993660186</v>
      </c>
      <c r="M1058" s="653">
        <v>4</v>
      </c>
      <c r="N1058" s="654">
        <v>374.14023597464075</v>
      </c>
    </row>
    <row r="1059" spans="1:14" ht="14.4" customHeight="1" x14ac:dyDescent="0.3">
      <c r="A1059" s="649" t="s">
        <v>595</v>
      </c>
      <c r="B1059" s="650" t="s">
        <v>596</v>
      </c>
      <c r="C1059" s="651" t="s">
        <v>620</v>
      </c>
      <c r="D1059" s="652" t="s">
        <v>3385</v>
      </c>
      <c r="E1059" s="651" t="s">
        <v>638</v>
      </c>
      <c r="F1059" s="652" t="s">
        <v>3390</v>
      </c>
      <c r="G1059" s="651" t="s">
        <v>642</v>
      </c>
      <c r="H1059" s="651" t="s">
        <v>1930</v>
      </c>
      <c r="I1059" s="651" t="s">
        <v>1931</v>
      </c>
      <c r="J1059" s="651" t="s">
        <v>1932</v>
      </c>
      <c r="K1059" s="651" t="s">
        <v>1933</v>
      </c>
      <c r="L1059" s="653">
        <v>36.994999999999997</v>
      </c>
      <c r="M1059" s="653">
        <v>2</v>
      </c>
      <c r="N1059" s="654">
        <v>73.989999999999995</v>
      </c>
    </row>
    <row r="1060" spans="1:14" ht="14.4" customHeight="1" x14ac:dyDescent="0.3">
      <c r="A1060" s="649" t="s">
        <v>595</v>
      </c>
      <c r="B1060" s="650" t="s">
        <v>596</v>
      </c>
      <c r="C1060" s="651" t="s">
        <v>620</v>
      </c>
      <c r="D1060" s="652" t="s">
        <v>3385</v>
      </c>
      <c r="E1060" s="651" t="s">
        <v>638</v>
      </c>
      <c r="F1060" s="652" t="s">
        <v>3390</v>
      </c>
      <c r="G1060" s="651" t="s">
        <v>642</v>
      </c>
      <c r="H1060" s="651" t="s">
        <v>2588</v>
      </c>
      <c r="I1060" s="651" t="s">
        <v>2589</v>
      </c>
      <c r="J1060" s="651" t="s">
        <v>2590</v>
      </c>
      <c r="K1060" s="651" t="s">
        <v>2591</v>
      </c>
      <c r="L1060" s="653">
        <v>113.95000000000003</v>
      </c>
      <c r="M1060" s="653">
        <v>1</v>
      </c>
      <c r="N1060" s="654">
        <v>113.95000000000003</v>
      </c>
    </row>
    <row r="1061" spans="1:14" ht="14.4" customHeight="1" x14ac:dyDescent="0.3">
      <c r="A1061" s="649" t="s">
        <v>595</v>
      </c>
      <c r="B1061" s="650" t="s">
        <v>596</v>
      </c>
      <c r="C1061" s="651" t="s">
        <v>620</v>
      </c>
      <c r="D1061" s="652" t="s">
        <v>3385</v>
      </c>
      <c r="E1061" s="651" t="s">
        <v>638</v>
      </c>
      <c r="F1061" s="652" t="s">
        <v>3390</v>
      </c>
      <c r="G1061" s="651" t="s">
        <v>642</v>
      </c>
      <c r="H1061" s="651" t="s">
        <v>2592</v>
      </c>
      <c r="I1061" s="651" t="s">
        <v>2593</v>
      </c>
      <c r="J1061" s="651" t="s">
        <v>2594</v>
      </c>
      <c r="K1061" s="651" t="s">
        <v>2595</v>
      </c>
      <c r="L1061" s="653">
        <v>2647.8571428571436</v>
      </c>
      <c r="M1061" s="653">
        <v>7</v>
      </c>
      <c r="N1061" s="654">
        <v>18535.000000000004</v>
      </c>
    </row>
    <row r="1062" spans="1:14" ht="14.4" customHeight="1" x14ac:dyDescent="0.3">
      <c r="A1062" s="649" t="s">
        <v>595</v>
      </c>
      <c r="B1062" s="650" t="s">
        <v>596</v>
      </c>
      <c r="C1062" s="651" t="s">
        <v>620</v>
      </c>
      <c r="D1062" s="652" t="s">
        <v>3385</v>
      </c>
      <c r="E1062" s="651" t="s">
        <v>638</v>
      </c>
      <c r="F1062" s="652" t="s">
        <v>3390</v>
      </c>
      <c r="G1062" s="651" t="s">
        <v>642</v>
      </c>
      <c r="H1062" s="651" t="s">
        <v>873</v>
      </c>
      <c r="I1062" s="651" t="s">
        <v>874</v>
      </c>
      <c r="J1062" s="651" t="s">
        <v>875</v>
      </c>
      <c r="K1062" s="651" t="s">
        <v>876</v>
      </c>
      <c r="L1062" s="653">
        <v>74.245336422247462</v>
      </c>
      <c r="M1062" s="653">
        <v>22</v>
      </c>
      <c r="N1062" s="654">
        <v>1633.3974012894441</v>
      </c>
    </row>
    <row r="1063" spans="1:14" ht="14.4" customHeight="1" x14ac:dyDescent="0.3">
      <c r="A1063" s="649" t="s">
        <v>595</v>
      </c>
      <c r="B1063" s="650" t="s">
        <v>596</v>
      </c>
      <c r="C1063" s="651" t="s">
        <v>620</v>
      </c>
      <c r="D1063" s="652" t="s">
        <v>3385</v>
      </c>
      <c r="E1063" s="651" t="s">
        <v>638</v>
      </c>
      <c r="F1063" s="652" t="s">
        <v>3390</v>
      </c>
      <c r="G1063" s="651" t="s">
        <v>642</v>
      </c>
      <c r="H1063" s="651" t="s">
        <v>1941</v>
      </c>
      <c r="I1063" s="651" t="s">
        <v>1942</v>
      </c>
      <c r="J1063" s="651" t="s">
        <v>1943</v>
      </c>
      <c r="K1063" s="651" t="s">
        <v>1944</v>
      </c>
      <c r="L1063" s="653">
        <v>76.0396960579872</v>
      </c>
      <c r="M1063" s="653">
        <v>1</v>
      </c>
      <c r="N1063" s="654">
        <v>76.0396960579872</v>
      </c>
    </row>
    <row r="1064" spans="1:14" ht="14.4" customHeight="1" x14ac:dyDescent="0.3">
      <c r="A1064" s="649" t="s">
        <v>595</v>
      </c>
      <c r="B1064" s="650" t="s">
        <v>596</v>
      </c>
      <c r="C1064" s="651" t="s">
        <v>620</v>
      </c>
      <c r="D1064" s="652" t="s">
        <v>3385</v>
      </c>
      <c r="E1064" s="651" t="s">
        <v>638</v>
      </c>
      <c r="F1064" s="652" t="s">
        <v>3390</v>
      </c>
      <c r="G1064" s="651" t="s">
        <v>642</v>
      </c>
      <c r="H1064" s="651" t="s">
        <v>2596</v>
      </c>
      <c r="I1064" s="651" t="s">
        <v>2597</v>
      </c>
      <c r="J1064" s="651" t="s">
        <v>2598</v>
      </c>
      <c r="K1064" s="651" t="s">
        <v>2599</v>
      </c>
      <c r="L1064" s="653">
        <v>154.68967936895183</v>
      </c>
      <c r="M1064" s="653">
        <v>1</v>
      </c>
      <c r="N1064" s="654">
        <v>154.68967936895183</v>
      </c>
    </row>
    <row r="1065" spans="1:14" ht="14.4" customHeight="1" x14ac:dyDescent="0.3">
      <c r="A1065" s="649" t="s">
        <v>595</v>
      </c>
      <c r="B1065" s="650" t="s">
        <v>596</v>
      </c>
      <c r="C1065" s="651" t="s">
        <v>620</v>
      </c>
      <c r="D1065" s="652" t="s">
        <v>3385</v>
      </c>
      <c r="E1065" s="651" t="s">
        <v>638</v>
      </c>
      <c r="F1065" s="652" t="s">
        <v>3390</v>
      </c>
      <c r="G1065" s="651" t="s">
        <v>642</v>
      </c>
      <c r="H1065" s="651" t="s">
        <v>2313</v>
      </c>
      <c r="I1065" s="651" t="s">
        <v>2314</v>
      </c>
      <c r="J1065" s="651" t="s">
        <v>2315</v>
      </c>
      <c r="K1065" s="651" t="s">
        <v>2316</v>
      </c>
      <c r="L1065" s="653">
        <v>644.04960970284685</v>
      </c>
      <c r="M1065" s="653">
        <v>3.2525010999999995</v>
      </c>
      <c r="N1065" s="654">
        <v>2094.7720640130797</v>
      </c>
    </row>
    <row r="1066" spans="1:14" ht="14.4" customHeight="1" x14ac:dyDescent="0.3">
      <c r="A1066" s="649" t="s">
        <v>595</v>
      </c>
      <c r="B1066" s="650" t="s">
        <v>596</v>
      </c>
      <c r="C1066" s="651" t="s">
        <v>620</v>
      </c>
      <c r="D1066" s="652" t="s">
        <v>3385</v>
      </c>
      <c r="E1066" s="651" t="s">
        <v>638</v>
      </c>
      <c r="F1066" s="652" t="s">
        <v>3390</v>
      </c>
      <c r="G1066" s="651" t="s">
        <v>642</v>
      </c>
      <c r="H1066" s="651" t="s">
        <v>2600</v>
      </c>
      <c r="I1066" s="651" t="s">
        <v>2601</v>
      </c>
      <c r="J1066" s="651" t="s">
        <v>2602</v>
      </c>
      <c r="K1066" s="651" t="s">
        <v>2603</v>
      </c>
      <c r="L1066" s="653">
        <v>159.68969511769362</v>
      </c>
      <c r="M1066" s="653">
        <v>12.921001800000001</v>
      </c>
      <c r="N1066" s="654">
        <v>2063.3508380571707</v>
      </c>
    </row>
    <row r="1067" spans="1:14" ht="14.4" customHeight="1" x14ac:dyDescent="0.3">
      <c r="A1067" s="649" t="s">
        <v>595</v>
      </c>
      <c r="B1067" s="650" t="s">
        <v>596</v>
      </c>
      <c r="C1067" s="651" t="s">
        <v>620</v>
      </c>
      <c r="D1067" s="652" t="s">
        <v>3385</v>
      </c>
      <c r="E1067" s="651" t="s">
        <v>638</v>
      </c>
      <c r="F1067" s="652" t="s">
        <v>3390</v>
      </c>
      <c r="G1067" s="651" t="s">
        <v>642</v>
      </c>
      <c r="H1067" s="651" t="s">
        <v>2604</v>
      </c>
      <c r="I1067" s="651" t="s">
        <v>2605</v>
      </c>
      <c r="J1067" s="651" t="s">
        <v>2606</v>
      </c>
      <c r="K1067" s="651" t="s">
        <v>1644</v>
      </c>
      <c r="L1067" s="653">
        <v>326.29499936820451</v>
      </c>
      <c r="M1067" s="653">
        <v>4.2072769999999995</v>
      </c>
      <c r="N1067" s="654">
        <v>1372.8134460568613</v>
      </c>
    </row>
    <row r="1068" spans="1:14" ht="14.4" customHeight="1" x14ac:dyDescent="0.3">
      <c r="A1068" s="649" t="s">
        <v>595</v>
      </c>
      <c r="B1068" s="650" t="s">
        <v>596</v>
      </c>
      <c r="C1068" s="651" t="s">
        <v>620</v>
      </c>
      <c r="D1068" s="652" t="s">
        <v>3385</v>
      </c>
      <c r="E1068" s="651" t="s">
        <v>638</v>
      </c>
      <c r="F1068" s="652" t="s">
        <v>3390</v>
      </c>
      <c r="G1068" s="651" t="s">
        <v>642</v>
      </c>
      <c r="H1068" s="651" t="s">
        <v>2607</v>
      </c>
      <c r="I1068" s="651" t="s">
        <v>2608</v>
      </c>
      <c r="J1068" s="651" t="s">
        <v>2609</v>
      </c>
      <c r="K1068" s="651" t="s">
        <v>2610</v>
      </c>
      <c r="L1068" s="653">
        <v>40.390000000000022</v>
      </c>
      <c r="M1068" s="653">
        <v>1</v>
      </c>
      <c r="N1068" s="654">
        <v>40.390000000000022</v>
      </c>
    </row>
    <row r="1069" spans="1:14" ht="14.4" customHeight="1" x14ac:dyDescent="0.3">
      <c r="A1069" s="649" t="s">
        <v>595</v>
      </c>
      <c r="B1069" s="650" t="s">
        <v>596</v>
      </c>
      <c r="C1069" s="651" t="s">
        <v>620</v>
      </c>
      <c r="D1069" s="652" t="s">
        <v>3385</v>
      </c>
      <c r="E1069" s="651" t="s">
        <v>638</v>
      </c>
      <c r="F1069" s="652" t="s">
        <v>3390</v>
      </c>
      <c r="G1069" s="651" t="s">
        <v>642</v>
      </c>
      <c r="H1069" s="651" t="s">
        <v>1956</v>
      </c>
      <c r="I1069" s="651" t="s">
        <v>1957</v>
      </c>
      <c r="J1069" s="651" t="s">
        <v>1958</v>
      </c>
      <c r="K1069" s="651" t="s">
        <v>1959</v>
      </c>
      <c r="L1069" s="653">
        <v>111.61</v>
      </c>
      <c r="M1069" s="653">
        <v>1</v>
      </c>
      <c r="N1069" s="654">
        <v>111.61</v>
      </c>
    </row>
    <row r="1070" spans="1:14" ht="14.4" customHeight="1" x14ac:dyDescent="0.3">
      <c r="A1070" s="649" t="s">
        <v>595</v>
      </c>
      <c r="B1070" s="650" t="s">
        <v>596</v>
      </c>
      <c r="C1070" s="651" t="s">
        <v>620</v>
      </c>
      <c r="D1070" s="652" t="s">
        <v>3385</v>
      </c>
      <c r="E1070" s="651" t="s">
        <v>638</v>
      </c>
      <c r="F1070" s="652" t="s">
        <v>3390</v>
      </c>
      <c r="G1070" s="651" t="s">
        <v>642</v>
      </c>
      <c r="H1070" s="651" t="s">
        <v>881</v>
      </c>
      <c r="I1070" s="651" t="s">
        <v>799</v>
      </c>
      <c r="J1070" s="651" t="s">
        <v>882</v>
      </c>
      <c r="K1070" s="651"/>
      <c r="L1070" s="653">
        <v>310.05829268283594</v>
      </c>
      <c r="M1070" s="653">
        <v>13</v>
      </c>
      <c r="N1070" s="654">
        <v>4030.7578048768673</v>
      </c>
    </row>
    <row r="1071" spans="1:14" ht="14.4" customHeight="1" x14ac:dyDescent="0.3">
      <c r="A1071" s="649" t="s">
        <v>595</v>
      </c>
      <c r="B1071" s="650" t="s">
        <v>596</v>
      </c>
      <c r="C1071" s="651" t="s">
        <v>620</v>
      </c>
      <c r="D1071" s="652" t="s">
        <v>3385</v>
      </c>
      <c r="E1071" s="651" t="s">
        <v>638</v>
      </c>
      <c r="F1071" s="652" t="s">
        <v>3390</v>
      </c>
      <c r="G1071" s="651" t="s">
        <v>642</v>
      </c>
      <c r="H1071" s="651" t="s">
        <v>2611</v>
      </c>
      <c r="I1071" s="651" t="s">
        <v>2612</v>
      </c>
      <c r="J1071" s="651" t="s">
        <v>2613</v>
      </c>
      <c r="K1071" s="651" t="s">
        <v>2614</v>
      </c>
      <c r="L1071" s="653">
        <v>458.85003828990909</v>
      </c>
      <c r="M1071" s="653">
        <v>7.1567499999999997</v>
      </c>
      <c r="N1071" s="654">
        <v>3283.8750115313069</v>
      </c>
    </row>
    <row r="1072" spans="1:14" ht="14.4" customHeight="1" x14ac:dyDescent="0.3">
      <c r="A1072" s="649" t="s">
        <v>595</v>
      </c>
      <c r="B1072" s="650" t="s">
        <v>596</v>
      </c>
      <c r="C1072" s="651" t="s">
        <v>620</v>
      </c>
      <c r="D1072" s="652" t="s">
        <v>3385</v>
      </c>
      <c r="E1072" s="651" t="s">
        <v>638</v>
      </c>
      <c r="F1072" s="652" t="s">
        <v>3390</v>
      </c>
      <c r="G1072" s="651" t="s">
        <v>642</v>
      </c>
      <c r="H1072" s="651" t="s">
        <v>2615</v>
      </c>
      <c r="I1072" s="651" t="s">
        <v>2616</v>
      </c>
      <c r="J1072" s="651" t="s">
        <v>2613</v>
      </c>
      <c r="K1072" s="651" t="s">
        <v>2617</v>
      </c>
      <c r="L1072" s="653">
        <v>102.58028786208378</v>
      </c>
      <c r="M1072" s="653">
        <v>9.843</v>
      </c>
      <c r="N1072" s="654">
        <v>1009.6977734264907</v>
      </c>
    </row>
    <row r="1073" spans="1:14" ht="14.4" customHeight="1" x14ac:dyDescent="0.3">
      <c r="A1073" s="649" t="s">
        <v>595</v>
      </c>
      <c r="B1073" s="650" t="s">
        <v>596</v>
      </c>
      <c r="C1073" s="651" t="s">
        <v>620</v>
      </c>
      <c r="D1073" s="652" t="s">
        <v>3385</v>
      </c>
      <c r="E1073" s="651" t="s">
        <v>638</v>
      </c>
      <c r="F1073" s="652" t="s">
        <v>3390</v>
      </c>
      <c r="G1073" s="651" t="s">
        <v>642</v>
      </c>
      <c r="H1073" s="651" t="s">
        <v>2618</v>
      </c>
      <c r="I1073" s="651" t="s">
        <v>237</v>
      </c>
      <c r="J1073" s="651" t="s">
        <v>2619</v>
      </c>
      <c r="K1073" s="651"/>
      <c r="L1073" s="653">
        <v>70.420000000000016</v>
      </c>
      <c r="M1073" s="653">
        <v>1</v>
      </c>
      <c r="N1073" s="654">
        <v>70.420000000000016</v>
      </c>
    </row>
    <row r="1074" spans="1:14" ht="14.4" customHeight="1" x14ac:dyDescent="0.3">
      <c r="A1074" s="649" t="s">
        <v>595</v>
      </c>
      <c r="B1074" s="650" t="s">
        <v>596</v>
      </c>
      <c r="C1074" s="651" t="s">
        <v>620</v>
      </c>
      <c r="D1074" s="652" t="s">
        <v>3385</v>
      </c>
      <c r="E1074" s="651" t="s">
        <v>638</v>
      </c>
      <c r="F1074" s="652" t="s">
        <v>3390</v>
      </c>
      <c r="G1074" s="651" t="s">
        <v>642</v>
      </c>
      <c r="H1074" s="651" t="s">
        <v>2620</v>
      </c>
      <c r="I1074" s="651" t="s">
        <v>237</v>
      </c>
      <c r="J1074" s="651" t="s">
        <v>2621</v>
      </c>
      <c r="K1074" s="651"/>
      <c r="L1074" s="653">
        <v>21.560000000000002</v>
      </c>
      <c r="M1074" s="653">
        <v>3</v>
      </c>
      <c r="N1074" s="654">
        <v>64.680000000000007</v>
      </c>
    </row>
    <row r="1075" spans="1:14" ht="14.4" customHeight="1" x14ac:dyDescent="0.3">
      <c r="A1075" s="649" t="s">
        <v>595</v>
      </c>
      <c r="B1075" s="650" t="s">
        <v>596</v>
      </c>
      <c r="C1075" s="651" t="s">
        <v>620</v>
      </c>
      <c r="D1075" s="652" t="s">
        <v>3385</v>
      </c>
      <c r="E1075" s="651" t="s">
        <v>638</v>
      </c>
      <c r="F1075" s="652" t="s">
        <v>3390</v>
      </c>
      <c r="G1075" s="651" t="s">
        <v>642</v>
      </c>
      <c r="H1075" s="651" t="s">
        <v>1964</v>
      </c>
      <c r="I1075" s="651" t="s">
        <v>237</v>
      </c>
      <c r="J1075" s="651" t="s">
        <v>1965</v>
      </c>
      <c r="K1075" s="651"/>
      <c r="L1075" s="653">
        <v>217.12657365344134</v>
      </c>
      <c r="M1075" s="653">
        <v>19</v>
      </c>
      <c r="N1075" s="654">
        <v>4125.4048994153854</v>
      </c>
    </row>
    <row r="1076" spans="1:14" ht="14.4" customHeight="1" x14ac:dyDescent="0.3">
      <c r="A1076" s="649" t="s">
        <v>595</v>
      </c>
      <c r="B1076" s="650" t="s">
        <v>596</v>
      </c>
      <c r="C1076" s="651" t="s">
        <v>620</v>
      </c>
      <c r="D1076" s="652" t="s">
        <v>3385</v>
      </c>
      <c r="E1076" s="651" t="s">
        <v>638</v>
      </c>
      <c r="F1076" s="652" t="s">
        <v>3390</v>
      </c>
      <c r="G1076" s="651" t="s">
        <v>642</v>
      </c>
      <c r="H1076" s="651" t="s">
        <v>1511</v>
      </c>
      <c r="I1076" s="651" t="s">
        <v>1512</v>
      </c>
      <c r="J1076" s="651" t="s">
        <v>1513</v>
      </c>
      <c r="K1076" s="651" t="s">
        <v>1514</v>
      </c>
      <c r="L1076" s="653">
        <v>792.15800000000002</v>
      </c>
      <c r="M1076" s="653">
        <v>5</v>
      </c>
      <c r="N1076" s="654">
        <v>3960.79</v>
      </c>
    </row>
    <row r="1077" spans="1:14" ht="14.4" customHeight="1" x14ac:dyDescent="0.3">
      <c r="A1077" s="649" t="s">
        <v>595</v>
      </c>
      <c r="B1077" s="650" t="s">
        <v>596</v>
      </c>
      <c r="C1077" s="651" t="s">
        <v>620</v>
      </c>
      <c r="D1077" s="652" t="s">
        <v>3385</v>
      </c>
      <c r="E1077" s="651" t="s">
        <v>638</v>
      </c>
      <c r="F1077" s="652" t="s">
        <v>3390</v>
      </c>
      <c r="G1077" s="651" t="s">
        <v>642</v>
      </c>
      <c r="H1077" s="651" t="s">
        <v>2317</v>
      </c>
      <c r="I1077" s="651" t="s">
        <v>2317</v>
      </c>
      <c r="J1077" s="651" t="s">
        <v>2318</v>
      </c>
      <c r="K1077" s="651" t="s">
        <v>2319</v>
      </c>
      <c r="L1077" s="653">
        <v>2103.0961538461538</v>
      </c>
      <c r="M1077" s="653">
        <v>13</v>
      </c>
      <c r="N1077" s="654">
        <v>27340.25</v>
      </c>
    </row>
    <row r="1078" spans="1:14" ht="14.4" customHeight="1" x14ac:dyDescent="0.3">
      <c r="A1078" s="649" t="s">
        <v>595</v>
      </c>
      <c r="B1078" s="650" t="s">
        <v>596</v>
      </c>
      <c r="C1078" s="651" t="s">
        <v>620</v>
      </c>
      <c r="D1078" s="652" t="s">
        <v>3385</v>
      </c>
      <c r="E1078" s="651" t="s">
        <v>638</v>
      </c>
      <c r="F1078" s="652" t="s">
        <v>3390</v>
      </c>
      <c r="G1078" s="651" t="s">
        <v>642</v>
      </c>
      <c r="H1078" s="651" t="s">
        <v>1970</v>
      </c>
      <c r="I1078" s="651" t="s">
        <v>1971</v>
      </c>
      <c r="J1078" s="651" t="s">
        <v>1972</v>
      </c>
      <c r="K1078" s="651" t="s">
        <v>1973</v>
      </c>
      <c r="L1078" s="653">
        <v>34.534922114627093</v>
      </c>
      <c r="M1078" s="653">
        <v>2</v>
      </c>
      <c r="N1078" s="654">
        <v>69.069844229254187</v>
      </c>
    </row>
    <row r="1079" spans="1:14" ht="14.4" customHeight="1" x14ac:dyDescent="0.3">
      <c r="A1079" s="649" t="s">
        <v>595</v>
      </c>
      <c r="B1079" s="650" t="s">
        <v>596</v>
      </c>
      <c r="C1079" s="651" t="s">
        <v>620</v>
      </c>
      <c r="D1079" s="652" t="s">
        <v>3385</v>
      </c>
      <c r="E1079" s="651" t="s">
        <v>638</v>
      </c>
      <c r="F1079" s="652" t="s">
        <v>3390</v>
      </c>
      <c r="G1079" s="651" t="s">
        <v>642</v>
      </c>
      <c r="H1079" s="651" t="s">
        <v>885</v>
      </c>
      <c r="I1079" s="651" t="s">
        <v>886</v>
      </c>
      <c r="J1079" s="651" t="s">
        <v>887</v>
      </c>
      <c r="K1079" s="651"/>
      <c r="L1079" s="653">
        <v>2.6219670871043848</v>
      </c>
      <c r="M1079" s="653">
        <v>106</v>
      </c>
      <c r="N1079" s="654">
        <v>277.9285112330648</v>
      </c>
    </row>
    <row r="1080" spans="1:14" ht="14.4" customHeight="1" x14ac:dyDescent="0.3">
      <c r="A1080" s="649" t="s">
        <v>595</v>
      </c>
      <c r="B1080" s="650" t="s">
        <v>596</v>
      </c>
      <c r="C1080" s="651" t="s">
        <v>620</v>
      </c>
      <c r="D1080" s="652" t="s">
        <v>3385</v>
      </c>
      <c r="E1080" s="651" t="s">
        <v>638</v>
      </c>
      <c r="F1080" s="652" t="s">
        <v>3390</v>
      </c>
      <c r="G1080" s="651" t="s">
        <v>642</v>
      </c>
      <c r="H1080" s="651" t="s">
        <v>2320</v>
      </c>
      <c r="I1080" s="651" t="s">
        <v>886</v>
      </c>
      <c r="J1080" s="651" t="s">
        <v>2321</v>
      </c>
      <c r="K1080" s="651"/>
      <c r="L1080" s="653">
        <v>3.6917984830400035</v>
      </c>
      <c r="M1080" s="653">
        <v>75</v>
      </c>
      <c r="N1080" s="654">
        <v>276.88488622800025</v>
      </c>
    </row>
    <row r="1081" spans="1:14" ht="14.4" customHeight="1" x14ac:dyDescent="0.3">
      <c r="A1081" s="649" t="s">
        <v>595</v>
      </c>
      <c r="B1081" s="650" t="s">
        <v>596</v>
      </c>
      <c r="C1081" s="651" t="s">
        <v>620</v>
      </c>
      <c r="D1081" s="652" t="s">
        <v>3385</v>
      </c>
      <c r="E1081" s="651" t="s">
        <v>638</v>
      </c>
      <c r="F1081" s="652" t="s">
        <v>3390</v>
      </c>
      <c r="G1081" s="651" t="s">
        <v>642</v>
      </c>
      <c r="H1081" s="651" t="s">
        <v>2622</v>
      </c>
      <c r="I1081" s="651" t="s">
        <v>2623</v>
      </c>
      <c r="J1081" s="651" t="s">
        <v>2624</v>
      </c>
      <c r="K1081" s="651" t="s">
        <v>2625</v>
      </c>
      <c r="L1081" s="653">
        <v>171.82</v>
      </c>
      <c r="M1081" s="653">
        <v>1</v>
      </c>
      <c r="N1081" s="654">
        <v>171.82</v>
      </c>
    </row>
    <row r="1082" spans="1:14" ht="14.4" customHeight="1" x14ac:dyDescent="0.3">
      <c r="A1082" s="649" t="s">
        <v>595</v>
      </c>
      <c r="B1082" s="650" t="s">
        <v>596</v>
      </c>
      <c r="C1082" s="651" t="s">
        <v>620</v>
      </c>
      <c r="D1082" s="652" t="s">
        <v>3385</v>
      </c>
      <c r="E1082" s="651" t="s">
        <v>638</v>
      </c>
      <c r="F1082" s="652" t="s">
        <v>3390</v>
      </c>
      <c r="G1082" s="651" t="s">
        <v>642</v>
      </c>
      <c r="H1082" s="651" t="s">
        <v>888</v>
      </c>
      <c r="I1082" s="651" t="s">
        <v>889</v>
      </c>
      <c r="J1082" s="651" t="s">
        <v>890</v>
      </c>
      <c r="K1082" s="651" t="s">
        <v>891</v>
      </c>
      <c r="L1082" s="653">
        <v>101.89</v>
      </c>
      <c r="M1082" s="653">
        <v>1</v>
      </c>
      <c r="N1082" s="654">
        <v>101.89</v>
      </c>
    </row>
    <row r="1083" spans="1:14" ht="14.4" customHeight="1" x14ac:dyDescent="0.3">
      <c r="A1083" s="649" t="s">
        <v>595</v>
      </c>
      <c r="B1083" s="650" t="s">
        <v>596</v>
      </c>
      <c r="C1083" s="651" t="s">
        <v>620</v>
      </c>
      <c r="D1083" s="652" t="s">
        <v>3385</v>
      </c>
      <c r="E1083" s="651" t="s">
        <v>638</v>
      </c>
      <c r="F1083" s="652" t="s">
        <v>3390</v>
      </c>
      <c r="G1083" s="651" t="s">
        <v>642</v>
      </c>
      <c r="H1083" s="651" t="s">
        <v>1515</v>
      </c>
      <c r="I1083" s="651" t="s">
        <v>1516</v>
      </c>
      <c r="J1083" s="651" t="s">
        <v>1517</v>
      </c>
      <c r="K1083" s="651" t="s">
        <v>1518</v>
      </c>
      <c r="L1083" s="653">
        <v>109.22999999999999</v>
      </c>
      <c r="M1083" s="653">
        <v>20</v>
      </c>
      <c r="N1083" s="654">
        <v>2184.6</v>
      </c>
    </row>
    <row r="1084" spans="1:14" ht="14.4" customHeight="1" x14ac:dyDescent="0.3">
      <c r="A1084" s="649" t="s">
        <v>595</v>
      </c>
      <c r="B1084" s="650" t="s">
        <v>596</v>
      </c>
      <c r="C1084" s="651" t="s">
        <v>620</v>
      </c>
      <c r="D1084" s="652" t="s">
        <v>3385</v>
      </c>
      <c r="E1084" s="651" t="s">
        <v>638</v>
      </c>
      <c r="F1084" s="652" t="s">
        <v>3390</v>
      </c>
      <c r="G1084" s="651" t="s">
        <v>642</v>
      </c>
      <c r="H1084" s="651" t="s">
        <v>1519</v>
      </c>
      <c r="I1084" s="651" t="s">
        <v>1520</v>
      </c>
      <c r="J1084" s="651" t="s">
        <v>1521</v>
      </c>
      <c r="K1084" s="651" t="s">
        <v>1490</v>
      </c>
      <c r="L1084" s="653">
        <v>595.17915056537015</v>
      </c>
      <c r="M1084" s="653">
        <v>3</v>
      </c>
      <c r="N1084" s="654">
        <v>1785.5374516961106</v>
      </c>
    </row>
    <row r="1085" spans="1:14" ht="14.4" customHeight="1" x14ac:dyDescent="0.3">
      <c r="A1085" s="649" t="s">
        <v>595</v>
      </c>
      <c r="B1085" s="650" t="s">
        <v>596</v>
      </c>
      <c r="C1085" s="651" t="s">
        <v>620</v>
      </c>
      <c r="D1085" s="652" t="s">
        <v>3385</v>
      </c>
      <c r="E1085" s="651" t="s">
        <v>638</v>
      </c>
      <c r="F1085" s="652" t="s">
        <v>3390</v>
      </c>
      <c r="G1085" s="651" t="s">
        <v>642</v>
      </c>
      <c r="H1085" s="651" t="s">
        <v>2626</v>
      </c>
      <c r="I1085" s="651" t="s">
        <v>2627</v>
      </c>
      <c r="J1085" s="651" t="s">
        <v>1477</v>
      </c>
      <c r="K1085" s="651" t="s">
        <v>2628</v>
      </c>
      <c r="L1085" s="653">
        <v>51.990043413809353</v>
      </c>
      <c r="M1085" s="653">
        <v>4</v>
      </c>
      <c r="N1085" s="654">
        <v>207.96017365523741</v>
      </c>
    </row>
    <row r="1086" spans="1:14" ht="14.4" customHeight="1" x14ac:dyDescent="0.3">
      <c r="A1086" s="649" t="s">
        <v>595</v>
      </c>
      <c r="B1086" s="650" t="s">
        <v>596</v>
      </c>
      <c r="C1086" s="651" t="s">
        <v>620</v>
      </c>
      <c r="D1086" s="652" t="s">
        <v>3385</v>
      </c>
      <c r="E1086" s="651" t="s">
        <v>638</v>
      </c>
      <c r="F1086" s="652" t="s">
        <v>3390</v>
      </c>
      <c r="G1086" s="651" t="s">
        <v>642</v>
      </c>
      <c r="H1086" s="651" t="s">
        <v>2629</v>
      </c>
      <c r="I1086" s="651" t="s">
        <v>2630</v>
      </c>
      <c r="J1086" s="651" t="s">
        <v>2631</v>
      </c>
      <c r="K1086" s="651" t="s">
        <v>1874</v>
      </c>
      <c r="L1086" s="653">
        <v>28.34</v>
      </c>
      <c r="M1086" s="653">
        <v>2</v>
      </c>
      <c r="N1086" s="654">
        <v>56.68</v>
      </c>
    </row>
    <row r="1087" spans="1:14" ht="14.4" customHeight="1" x14ac:dyDescent="0.3">
      <c r="A1087" s="649" t="s">
        <v>595</v>
      </c>
      <c r="B1087" s="650" t="s">
        <v>596</v>
      </c>
      <c r="C1087" s="651" t="s">
        <v>620</v>
      </c>
      <c r="D1087" s="652" t="s">
        <v>3385</v>
      </c>
      <c r="E1087" s="651" t="s">
        <v>638</v>
      </c>
      <c r="F1087" s="652" t="s">
        <v>3390</v>
      </c>
      <c r="G1087" s="651" t="s">
        <v>642</v>
      </c>
      <c r="H1087" s="651" t="s">
        <v>1522</v>
      </c>
      <c r="I1087" s="651" t="s">
        <v>1523</v>
      </c>
      <c r="J1087" s="651" t="s">
        <v>1524</v>
      </c>
      <c r="K1087" s="651" t="s">
        <v>1525</v>
      </c>
      <c r="L1087" s="653">
        <v>72.06</v>
      </c>
      <c r="M1087" s="653">
        <v>3</v>
      </c>
      <c r="N1087" s="654">
        <v>216.18</v>
      </c>
    </row>
    <row r="1088" spans="1:14" ht="14.4" customHeight="1" x14ac:dyDescent="0.3">
      <c r="A1088" s="649" t="s">
        <v>595</v>
      </c>
      <c r="B1088" s="650" t="s">
        <v>596</v>
      </c>
      <c r="C1088" s="651" t="s">
        <v>620</v>
      </c>
      <c r="D1088" s="652" t="s">
        <v>3385</v>
      </c>
      <c r="E1088" s="651" t="s">
        <v>638</v>
      </c>
      <c r="F1088" s="652" t="s">
        <v>3390</v>
      </c>
      <c r="G1088" s="651" t="s">
        <v>642</v>
      </c>
      <c r="H1088" s="651" t="s">
        <v>892</v>
      </c>
      <c r="I1088" s="651" t="s">
        <v>893</v>
      </c>
      <c r="J1088" s="651" t="s">
        <v>894</v>
      </c>
      <c r="K1088" s="651" t="s">
        <v>895</v>
      </c>
      <c r="L1088" s="653">
        <v>334.40808114034388</v>
      </c>
      <c r="M1088" s="653">
        <v>3</v>
      </c>
      <c r="N1088" s="654">
        <v>1003.2242434210316</v>
      </c>
    </row>
    <row r="1089" spans="1:14" ht="14.4" customHeight="1" x14ac:dyDescent="0.3">
      <c r="A1089" s="649" t="s">
        <v>595</v>
      </c>
      <c r="B1089" s="650" t="s">
        <v>596</v>
      </c>
      <c r="C1089" s="651" t="s">
        <v>620</v>
      </c>
      <c r="D1089" s="652" t="s">
        <v>3385</v>
      </c>
      <c r="E1089" s="651" t="s">
        <v>638</v>
      </c>
      <c r="F1089" s="652" t="s">
        <v>3390</v>
      </c>
      <c r="G1089" s="651" t="s">
        <v>642</v>
      </c>
      <c r="H1089" s="651" t="s">
        <v>1526</v>
      </c>
      <c r="I1089" s="651" t="s">
        <v>1527</v>
      </c>
      <c r="J1089" s="651" t="s">
        <v>1528</v>
      </c>
      <c r="K1089" s="651" t="s">
        <v>1529</v>
      </c>
      <c r="L1089" s="653">
        <v>339.93997264627387</v>
      </c>
      <c r="M1089" s="653">
        <v>19</v>
      </c>
      <c r="N1089" s="654">
        <v>6458.859480279204</v>
      </c>
    </row>
    <row r="1090" spans="1:14" ht="14.4" customHeight="1" x14ac:dyDescent="0.3">
      <c r="A1090" s="649" t="s">
        <v>595</v>
      </c>
      <c r="B1090" s="650" t="s">
        <v>596</v>
      </c>
      <c r="C1090" s="651" t="s">
        <v>620</v>
      </c>
      <c r="D1090" s="652" t="s">
        <v>3385</v>
      </c>
      <c r="E1090" s="651" t="s">
        <v>638</v>
      </c>
      <c r="F1090" s="652" t="s">
        <v>3390</v>
      </c>
      <c r="G1090" s="651" t="s">
        <v>642</v>
      </c>
      <c r="H1090" s="651" t="s">
        <v>2632</v>
      </c>
      <c r="I1090" s="651" t="s">
        <v>237</v>
      </c>
      <c r="J1090" s="651" t="s">
        <v>2633</v>
      </c>
      <c r="K1090" s="651"/>
      <c r="L1090" s="653">
        <v>85.071378823117797</v>
      </c>
      <c r="M1090" s="653">
        <v>8</v>
      </c>
      <c r="N1090" s="654">
        <v>680.57103058494238</v>
      </c>
    </row>
    <row r="1091" spans="1:14" ht="14.4" customHeight="1" x14ac:dyDescent="0.3">
      <c r="A1091" s="649" t="s">
        <v>595</v>
      </c>
      <c r="B1091" s="650" t="s">
        <v>596</v>
      </c>
      <c r="C1091" s="651" t="s">
        <v>620</v>
      </c>
      <c r="D1091" s="652" t="s">
        <v>3385</v>
      </c>
      <c r="E1091" s="651" t="s">
        <v>638</v>
      </c>
      <c r="F1091" s="652" t="s">
        <v>3390</v>
      </c>
      <c r="G1091" s="651" t="s">
        <v>642</v>
      </c>
      <c r="H1091" s="651" t="s">
        <v>2634</v>
      </c>
      <c r="I1091" s="651" t="s">
        <v>237</v>
      </c>
      <c r="J1091" s="651" t="s">
        <v>2635</v>
      </c>
      <c r="K1091" s="651"/>
      <c r="L1091" s="653">
        <v>50.819587292190597</v>
      </c>
      <c r="M1091" s="653">
        <v>2</v>
      </c>
      <c r="N1091" s="654">
        <v>101.63917458438119</v>
      </c>
    </row>
    <row r="1092" spans="1:14" ht="14.4" customHeight="1" x14ac:dyDescent="0.3">
      <c r="A1092" s="649" t="s">
        <v>595</v>
      </c>
      <c r="B1092" s="650" t="s">
        <v>596</v>
      </c>
      <c r="C1092" s="651" t="s">
        <v>620</v>
      </c>
      <c r="D1092" s="652" t="s">
        <v>3385</v>
      </c>
      <c r="E1092" s="651" t="s">
        <v>638</v>
      </c>
      <c r="F1092" s="652" t="s">
        <v>3390</v>
      </c>
      <c r="G1092" s="651" t="s">
        <v>642</v>
      </c>
      <c r="H1092" s="651" t="s">
        <v>2636</v>
      </c>
      <c r="I1092" s="651" t="s">
        <v>2637</v>
      </c>
      <c r="J1092" s="651" t="s">
        <v>2590</v>
      </c>
      <c r="K1092" s="651" t="s">
        <v>2638</v>
      </c>
      <c r="L1092" s="653">
        <v>60.75</v>
      </c>
      <c r="M1092" s="653">
        <v>1</v>
      </c>
      <c r="N1092" s="654">
        <v>60.75</v>
      </c>
    </row>
    <row r="1093" spans="1:14" ht="14.4" customHeight="1" x14ac:dyDescent="0.3">
      <c r="A1093" s="649" t="s">
        <v>595</v>
      </c>
      <c r="B1093" s="650" t="s">
        <v>596</v>
      </c>
      <c r="C1093" s="651" t="s">
        <v>620</v>
      </c>
      <c r="D1093" s="652" t="s">
        <v>3385</v>
      </c>
      <c r="E1093" s="651" t="s">
        <v>638</v>
      </c>
      <c r="F1093" s="652" t="s">
        <v>3390</v>
      </c>
      <c r="G1093" s="651" t="s">
        <v>642</v>
      </c>
      <c r="H1093" s="651" t="s">
        <v>2639</v>
      </c>
      <c r="I1093" s="651" t="s">
        <v>237</v>
      </c>
      <c r="J1093" s="651" t="s">
        <v>2640</v>
      </c>
      <c r="K1093" s="651"/>
      <c r="L1093" s="653">
        <v>258.27000000000004</v>
      </c>
      <c r="M1093" s="653">
        <v>1</v>
      </c>
      <c r="N1093" s="654">
        <v>258.27000000000004</v>
      </c>
    </row>
    <row r="1094" spans="1:14" ht="14.4" customHeight="1" x14ac:dyDescent="0.3">
      <c r="A1094" s="649" t="s">
        <v>595</v>
      </c>
      <c r="B1094" s="650" t="s">
        <v>596</v>
      </c>
      <c r="C1094" s="651" t="s">
        <v>620</v>
      </c>
      <c r="D1094" s="652" t="s">
        <v>3385</v>
      </c>
      <c r="E1094" s="651" t="s">
        <v>638</v>
      </c>
      <c r="F1094" s="652" t="s">
        <v>3390</v>
      </c>
      <c r="G1094" s="651" t="s">
        <v>642</v>
      </c>
      <c r="H1094" s="651" t="s">
        <v>2641</v>
      </c>
      <c r="I1094" s="651" t="s">
        <v>2642</v>
      </c>
      <c r="J1094" s="651" t="s">
        <v>2643</v>
      </c>
      <c r="K1094" s="651" t="s">
        <v>2644</v>
      </c>
      <c r="L1094" s="653">
        <v>33.046639005020971</v>
      </c>
      <c r="M1094" s="653">
        <v>21</v>
      </c>
      <c r="N1094" s="654">
        <v>693.97941910544046</v>
      </c>
    </row>
    <row r="1095" spans="1:14" ht="14.4" customHeight="1" x14ac:dyDescent="0.3">
      <c r="A1095" s="649" t="s">
        <v>595</v>
      </c>
      <c r="B1095" s="650" t="s">
        <v>596</v>
      </c>
      <c r="C1095" s="651" t="s">
        <v>620</v>
      </c>
      <c r="D1095" s="652" t="s">
        <v>3385</v>
      </c>
      <c r="E1095" s="651" t="s">
        <v>638</v>
      </c>
      <c r="F1095" s="652" t="s">
        <v>3390</v>
      </c>
      <c r="G1095" s="651" t="s">
        <v>642</v>
      </c>
      <c r="H1095" s="651" t="s">
        <v>2645</v>
      </c>
      <c r="I1095" s="651" t="s">
        <v>2646</v>
      </c>
      <c r="J1095" s="651" t="s">
        <v>2647</v>
      </c>
      <c r="K1095" s="651" t="s">
        <v>2648</v>
      </c>
      <c r="L1095" s="653">
        <v>29.530000000000008</v>
      </c>
      <c r="M1095" s="653">
        <v>2</v>
      </c>
      <c r="N1095" s="654">
        <v>59.060000000000016</v>
      </c>
    </row>
    <row r="1096" spans="1:14" ht="14.4" customHeight="1" x14ac:dyDescent="0.3">
      <c r="A1096" s="649" t="s">
        <v>595</v>
      </c>
      <c r="B1096" s="650" t="s">
        <v>596</v>
      </c>
      <c r="C1096" s="651" t="s">
        <v>620</v>
      </c>
      <c r="D1096" s="652" t="s">
        <v>3385</v>
      </c>
      <c r="E1096" s="651" t="s">
        <v>638</v>
      </c>
      <c r="F1096" s="652" t="s">
        <v>3390</v>
      </c>
      <c r="G1096" s="651" t="s">
        <v>642</v>
      </c>
      <c r="H1096" s="651" t="s">
        <v>2649</v>
      </c>
      <c r="I1096" s="651" t="s">
        <v>2650</v>
      </c>
      <c r="J1096" s="651" t="s">
        <v>2651</v>
      </c>
      <c r="K1096" s="651" t="s">
        <v>2652</v>
      </c>
      <c r="L1096" s="653">
        <v>142.64972785092374</v>
      </c>
      <c r="M1096" s="653">
        <v>1</v>
      </c>
      <c r="N1096" s="654">
        <v>142.64972785092374</v>
      </c>
    </row>
    <row r="1097" spans="1:14" ht="14.4" customHeight="1" x14ac:dyDescent="0.3">
      <c r="A1097" s="649" t="s">
        <v>595</v>
      </c>
      <c r="B1097" s="650" t="s">
        <v>596</v>
      </c>
      <c r="C1097" s="651" t="s">
        <v>620</v>
      </c>
      <c r="D1097" s="652" t="s">
        <v>3385</v>
      </c>
      <c r="E1097" s="651" t="s">
        <v>638</v>
      </c>
      <c r="F1097" s="652" t="s">
        <v>3390</v>
      </c>
      <c r="G1097" s="651" t="s">
        <v>642</v>
      </c>
      <c r="H1097" s="651" t="s">
        <v>896</v>
      </c>
      <c r="I1097" s="651" t="s">
        <v>897</v>
      </c>
      <c r="J1097" s="651" t="s">
        <v>898</v>
      </c>
      <c r="K1097" s="651" t="s">
        <v>899</v>
      </c>
      <c r="L1097" s="653">
        <v>20.11</v>
      </c>
      <c r="M1097" s="653">
        <v>11</v>
      </c>
      <c r="N1097" s="654">
        <v>221.20999999999998</v>
      </c>
    </row>
    <row r="1098" spans="1:14" ht="14.4" customHeight="1" x14ac:dyDescent="0.3">
      <c r="A1098" s="649" t="s">
        <v>595</v>
      </c>
      <c r="B1098" s="650" t="s">
        <v>596</v>
      </c>
      <c r="C1098" s="651" t="s">
        <v>620</v>
      </c>
      <c r="D1098" s="652" t="s">
        <v>3385</v>
      </c>
      <c r="E1098" s="651" t="s">
        <v>638</v>
      </c>
      <c r="F1098" s="652" t="s">
        <v>3390</v>
      </c>
      <c r="G1098" s="651" t="s">
        <v>642</v>
      </c>
      <c r="H1098" s="651" t="s">
        <v>2653</v>
      </c>
      <c r="I1098" s="651" t="s">
        <v>237</v>
      </c>
      <c r="J1098" s="651" t="s">
        <v>2654</v>
      </c>
      <c r="K1098" s="651"/>
      <c r="L1098" s="653">
        <v>107.73000167878303</v>
      </c>
      <c r="M1098" s="653">
        <v>1</v>
      </c>
      <c r="N1098" s="654">
        <v>107.73000167878303</v>
      </c>
    </row>
    <row r="1099" spans="1:14" ht="14.4" customHeight="1" x14ac:dyDescent="0.3">
      <c r="A1099" s="649" t="s">
        <v>595</v>
      </c>
      <c r="B1099" s="650" t="s">
        <v>596</v>
      </c>
      <c r="C1099" s="651" t="s">
        <v>620</v>
      </c>
      <c r="D1099" s="652" t="s">
        <v>3385</v>
      </c>
      <c r="E1099" s="651" t="s">
        <v>638</v>
      </c>
      <c r="F1099" s="652" t="s">
        <v>3390</v>
      </c>
      <c r="G1099" s="651" t="s">
        <v>642</v>
      </c>
      <c r="H1099" s="651" t="s">
        <v>1539</v>
      </c>
      <c r="I1099" s="651" t="s">
        <v>1539</v>
      </c>
      <c r="J1099" s="651" t="s">
        <v>1540</v>
      </c>
      <c r="K1099" s="651" t="s">
        <v>1541</v>
      </c>
      <c r="L1099" s="653">
        <v>649.62930297365017</v>
      </c>
      <c r="M1099" s="653">
        <v>12</v>
      </c>
      <c r="N1099" s="654">
        <v>7795.5516356838025</v>
      </c>
    </row>
    <row r="1100" spans="1:14" ht="14.4" customHeight="1" x14ac:dyDescent="0.3">
      <c r="A1100" s="649" t="s">
        <v>595</v>
      </c>
      <c r="B1100" s="650" t="s">
        <v>596</v>
      </c>
      <c r="C1100" s="651" t="s">
        <v>620</v>
      </c>
      <c r="D1100" s="652" t="s">
        <v>3385</v>
      </c>
      <c r="E1100" s="651" t="s">
        <v>638</v>
      </c>
      <c r="F1100" s="652" t="s">
        <v>3390</v>
      </c>
      <c r="G1100" s="651" t="s">
        <v>642</v>
      </c>
      <c r="H1100" s="651" t="s">
        <v>904</v>
      </c>
      <c r="I1100" s="651" t="s">
        <v>904</v>
      </c>
      <c r="J1100" s="651" t="s">
        <v>905</v>
      </c>
      <c r="K1100" s="651" t="s">
        <v>906</v>
      </c>
      <c r="L1100" s="653">
        <v>775.46</v>
      </c>
      <c r="M1100" s="653">
        <v>2</v>
      </c>
      <c r="N1100" s="654">
        <v>1550.92</v>
      </c>
    </row>
    <row r="1101" spans="1:14" ht="14.4" customHeight="1" x14ac:dyDescent="0.3">
      <c r="A1101" s="649" t="s">
        <v>595</v>
      </c>
      <c r="B1101" s="650" t="s">
        <v>596</v>
      </c>
      <c r="C1101" s="651" t="s">
        <v>620</v>
      </c>
      <c r="D1101" s="652" t="s">
        <v>3385</v>
      </c>
      <c r="E1101" s="651" t="s">
        <v>638</v>
      </c>
      <c r="F1101" s="652" t="s">
        <v>3390</v>
      </c>
      <c r="G1101" s="651" t="s">
        <v>642</v>
      </c>
      <c r="H1101" s="651" t="s">
        <v>2655</v>
      </c>
      <c r="I1101" s="651" t="s">
        <v>2656</v>
      </c>
      <c r="J1101" s="651" t="s">
        <v>838</v>
      </c>
      <c r="K1101" s="651" t="s">
        <v>2657</v>
      </c>
      <c r="L1101" s="653">
        <v>134.08000000000001</v>
      </c>
      <c r="M1101" s="653">
        <v>1</v>
      </c>
      <c r="N1101" s="654">
        <v>134.08000000000001</v>
      </c>
    </row>
    <row r="1102" spans="1:14" ht="14.4" customHeight="1" x14ac:dyDescent="0.3">
      <c r="A1102" s="649" t="s">
        <v>595</v>
      </c>
      <c r="B1102" s="650" t="s">
        <v>596</v>
      </c>
      <c r="C1102" s="651" t="s">
        <v>620</v>
      </c>
      <c r="D1102" s="652" t="s">
        <v>3385</v>
      </c>
      <c r="E1102" s="651" t="s">
        <v>638</v>
      </c>
      <c r="F1102" s="652" t="s">
        <v>3390</v>
      </c>
      <c r="G1102" s="651" t="s">
        <v>642</v>
      </c>
      <c r="H1102" s="651" t="s">
        <v>2325</v>
      </c>
      <c r="I1102" s="651" t="s">
        <v>2326</v>
      </c>
      <c r="J1102" s="651" t="s">
        <v>2327</v>
      </c>
      <c r="K1102" s="651" t="s">
        <v>2328</v>
      </c>
      <c r="L1102" s="653">
        <v>74.071082825989976</v>
      </c>
      <c r="M1102" s="653">
        <v>105</v>
      </c>
      <c r="N1102" s="654">
        <v>7777.463696728948</v>
      </c>
    </row>
    <row r="1103" spans="1:14" ht="14.4" customHeight="1" x14ac:dyDescent="0.3">
      <c r="A1103" s="649" t="s">
        <v>595</v>
      </c>
      <c r="B1103" s="650" t="s">
        <v>596</v>
      </c>
      <c r="C1103" s="651" t="s">
        <v>620</v>
      </c>
      <c r="D1103" s="652" t="s">
        <v>3385</v>
      </c>
      <c r="E1103" s="651" t="s">
        <v>638</v>
      </c>
      <c r="F1103" s="652" t="s">
        <v>3390</v>
      </c>
      <c r="G1103" s="651" t="s">
        <v>642</v>
      </c>
      <c r="H1103" s="651" t="s">
        <v>911</v>
      </c>
      <c r="I1103" s="651" t="s">
        <v>912</v>
      </c>
      <c r="J1103" s="651" t="s">
        <v>913</v>
      </c>
      <c r="K1103" s="651" t="s">
        <v>914</v>
      </c>
      <c r="L1103" s="653">
        <v>51.049943010793925</v>
      </c>
      <c r="M1103" s="653">
        <v>3</v>
      </c>
      <c r="N1103" s="654">
        <v>153.14982903238177</v>
      </c>
    </row>
    <row r="1104" spans="1:14" ht="14.4" customHeight="1" x14ac:dyDescent="0.3">
      <c r="A1104" s="649" t="s">
        <v>595</v>
      </c>
      <c r="B1104" s="650" t="s">
        <v>596</v>
      </c>
      <c r="C1104" s="651" t="s">
        <v>620</v>
      </c>
      <c r="D1104" s="652" t="s">
        <v>3385</v>
      </c>
      <c r="E1104" s="651" t="s">
        <v>638</v>
      </c>
      <c r="F1104" s="652" t="s">
        <v>3390</v>
      </c>
      <c r="G1104" s="651" t="s">
        <v>642</v>
      </c>
      <c r="H1104" s="651" t="s">
        <v>2658</v>
      </c>
      <c r="I1104" s="651" t="s">
        <v>2659</v>
      </c>
      <c r="J1104" s="651" t="s">
        <v>2660</v>
      </c>
      <c r="K1104" s="651" t="s">
        <v>2661</v>
      </c>
      <c r="L1104" s="653">
        <v>88.22</v>
      </c>
      <c r="M1104" s="653">
        <v>1</v>
      </c>
      <c r="N1104" s="654">
        <v>88.22</v>
      </c>
    </row>
    <row r="1105" spans="1:14" ht="14.4" customHeight="1" x14ac:dyDescent="0.3">
      <c r="A1105" s="649" t="s">
        <v>595</v>
      </c>
      <c r="B1105" s="650" t="s">
        <v>596</v>
      </c>
      <c r="C1105" s="651" t="s">
        <v>620</v>
      </c>
      <c r="D1105" s="652" t="s">
        <v>3385</v>
      </c>
      <c r="E1105" s="651" t="s">
        <v>638</v>
      </c>
      <c r="F1105" s="652" t="s">
        <v>3390</v>
      </c>
      <c r="G1105" s="651" t="s">
        <v>642</v>
      </c>
      <c r="H1105" s="651" t="s">
        <v>2000</v>
      </c>
      <c r="I1105" s="651" t="s">
        <v>2001</v>
      </c>
      <c r="J1105" s="651" t="s">
        <v>894</v>
      </c>
      <c r="K1105" s="651" t="s">
        <v>2002</v>
      </c>
      <c r="L1105" s="653">
        <v>643.59775365125404</v>
      </c>
      <c r="M1105" s="653">
        <v>2</v>
      </c>
      <c r="N1105" s="654">
        <v>1287.1955073025081</v>
      </c>
    </row>
    <row r="1106" spans="1:14" ht="14.4" customHeight="1" x14ac:dyDescent="0.3">
      <c r="A1106" s="649" t="s">
        <v>595</v>
      </c>
      <c r="B1106" s="650" t="s">
        <v>596</v>
      </c>
      <c r="C1106" s="651" t="s">
        <v>620</v>
      </c>
      <c r="D1106" s="652" t="s">
        <v>3385</v>
      </c>
      <c r="E1106" s="651" t="s">
        <v>638</v>
      </c>
      <c r="F1106" s="652" t="s">
        <v>3390</v>
      </c>
      <c r="G1106" s="651" t="s">
        <v>642</v>
      </c>
      <c r="H1106" s="651" t="s">
        <v>2333</v>
      </c>
      <c r="I1106" s="651" t="s">
        <v>2334</v>
      </c>
      <c r="J1106" s="651" t="s">
        <v>2327</v>
      </c>
      <c r="K1106" s="651" t="s">
        <v>2335</v>
      </c>
      <c r="L1106" s="653">
        <v>61.200792763848199</v>
      </c>
      <c r="M1106" s="653">
        <v>80</v>
      </c>
      <c r="N1106" s="654">
        <v>4896.0634211078559</v>
      </c>
    </row>
    <row r="1107" spans="1:14" ht="14.4" customHeight="1" x14ac:dyDescent="0.3">
      <c r="A1107" s="649" t="s">
        <v>595</v>
      </c>
      <c r="B1107" s="650" t="s">
        <v>596</v>
      </c>
      <c r="C1107" s="651" t="s">
        <v>620</v>
      </c>
      <c r="D1107" s="652" t="s">
        <v>3385</v>
      </c>
      <c r="E1107" s="651" t="s">
        <v>638</v>
      </c>
      <c r="F1107" s="652" t="s">
        <v>3390</v>
      </c>
      <c r="G1107" s="651" t="s">
        <v>642</v>
      </c>
      <c r="H1107" s="651" t="s">
        <v>1548</v>
      </c>
      <c r="I1107" s="651" t="s">
        <v>237</v>
      </c>
      <c r="J1107" s="651" t="s">
        <v>1549</v>
      </c>
      <c r="K1107" s="651"/>
      <c r="L1107" s="653">
        <v>145.59982497211928</v>
      </c>
      <c r="M1107" s="653">
        <v>4</v>
      </c>
      <c r="N1107" s="654">
        <v>582.39929988847712</v>
      </c>
    </row>
    <row r="1108" spans="1:14" ht="14.4" customHeight="1" x14ac:dyDescent="0.3">
      <c r="A1108" s="649" t="s">
        <v>595</v>
      </c>
      <c r="B1108" s="650" t="s">
        <v>596</v>
      </c>
      <c r="C1108" s="651" t="s">
        <v>620</v>
      </c>
      <c r="D1108" s="652" t="s">
        <v>3385</v>
      </c>
      <c r="E1108" s="651" t="s">
        <v>638</v>
      </c>
      <c r="F1108" s="652" t="s">
        <v>3390</v>
      </c>
      <c r="G1108" s="651" t="s">
        <v>642</v>
      </c>
      <c r="H1108" s="651" t="s">
        <v>918</v>
      </c>
      <c r="I1108" s="651" t="s">
        <v>919</v>
      </c>
      <c r="J1108" s="651" t="s">
        <v>920</v>
      </c>
      <c r="K1108" s="651" t="s">
        <v>921</v>
      </c>
      <c r="L1108" s="653">
        <v>19.200000000000003</v>
      </c>
      <c r="M1108" s="653">
        <v>4</v>
      </c>
      <c r="N1108" s="654">
        <v>76.800000000000011</v>
      </c>
    </row>
    <row r="1109" spans="1:14" ht="14.4" customHeight="1" x14ac:dyDescent="0.3">
      <c r="A1109" s="649" t="s">
        <v>595</v>
      </c>
      <c r="B1109" s="650" t="s">
        <v>596</v>
      </c>
      <c r="C1109" s="651" t="s">
        <v>620</v>
      </c>
      <c r="D1109" s="652" t="s">
        <v>3385</v>
      </c>
      <c r="E1109" s="651" t="s">
        <v>638</v>
      </c>
      <c r="F1109" s="652" t="s">
        <v>3390</v>
      </c>
      <c r="G1109" s="651" t="s">
        <v>642</v>
      </c>
      <c r="H1109" s="651" t="s">
        <v>2662</v>
      </c>
      <c r="I1109" s="651" t="s">
        <v>2663</v>
      </c>
      <c r="J1109" s="651" t="s">
        <v>2664</v>
      </c>
      <c r="K1109" s="651" t="s">
        <v>2665</v>
      </c>
      <c r="L1109" s="653">
        <v>2908.3600000000006</v>
      </c>
      <c r="M1109" s="653">
        <v>6</v>
      </c>
      <c r="N1109" s="654">
        <v>17450.160000000003</v>
      </c>
    </row>
    <row r="1110" spans="1:14" ht="14.4" customHeight="1" x14ac:dyDescent="0.3">
      <c r="A1110" s="649" t="s">
        <v>595</v>
      </c>
      <c r="B1110" s="650" t="s">
        <v>596</v>
      </c>
      <c r="C1110" s="651" t="s">
        <v>620</v>
      </c>
      <c r="D1110" s="652" t="s">
        <v>3385</v>
      </c>
      <c r="E1110" s="651" t="s">
        <v>638</v>
      </c>
      <c r="F1110" s="652" t="s">
        <v>3390</v>
      </c>
      <c r="G1110" s="651" t="s">
        <v>642</v>
      </c>
      <c r="H1110" s="651" t="s">
        <v>924</v>
      </c>
      <c r="I1110" s="651" t="s">
        <v>925</v>
      </c>
      <c r="J1110" s="651" t="s">
        <v>913</v>
      </c>
      <c r="K1110" s="651" t="s">
        <v>926</v>
      </c>
      <c r="L1110" s="653">
        <v>51.017179086489321</v>
      </c>
      <c r="M1110" s="653">
        <v>18</v>
      </c>
      <c r="N1110" s="654">
        <v>918.30922355680775</v>
      </c>
    </row>
    <row r="1111" spans="1:14" ht="14.4" customHeight="1" x14ac:dyDescent="0.3">
      <c r="A1111" s="649" t="s">
        <v>595</v>
      </c>
      <c r="B1111" s="650" t="s">
        <v>596</v>
      </c>
      <c r="C1111" s="651" t="s">
        <v>620</v>
      </c>
      <c r="D1111" s="652" t="s">
        <v>3385</v>
      </c>
      <c r="E1111" s="651" t="s">
        <v>638</v>
      </c>
      <c r="F1111" s="652" t="s">
        <v>3390</v>
      </c>
      <c r="G1111" s="651" t="s">
        <v>642</v>
      </c>
      <c r="H1111" s="651" t="s">
        <v>927</v>
      </c>
      <c r="I1111" s="651" t="s">
        <v>928</v>
      </c>
      <c r="J1111" s="651" t="s">
        <v>929</v>
      </c>
      <c r="K1111" s="651" t="s">
        <v>930</v>
      </c>
      <c r="L1111" s="653">
        <v>102.51666666666669</v>
      </c>
      <c r="M1111" s="653">
        <v>3</v>
      </c>
      <c r="N1111" s="654">
        <v>307.55000000000007</v>
      </c>
    </row>
    <row r="1112" spans="1:14" ht="14.4" customHeight="1" x14ac:dyDescent="0.3">
      <c r="A1112" s="649" t="s">
        <v>595</v>
      </c>
      <c r="B1112" s="650" t="s">
        <v>596</v>
      </c>
      <c r="C1112" s="651" t="s">
        <v>620</v>
      </c>
      <c r="D1112" s="652" t="s">
        <v>3385</v>
      </c>
      <c r="E1112" s="651" t="s">
        <v>638</v>
      </c>
      <c r="F1112" s="652" t="s">
        <v>3390</v>
      </c>
      <c r="G1112" s="651" t="s">
        <v>642</v>
      </c>
      <c r="H1112" s="651" t="s">
        <v>943</v>
      </c>
      <c r="I1112" s="651" t="s">
        <v>944</v>
      </c>
      <c r="J1112" s="651" t="s">
        <v>945</v>
      </c>
      <c r="K1112" s="651" t="s">
        <v>946</v>
      </c>
      <c r="L1112" s="653">
        <v>39.799999999999997</v>
      </c>
      <c r="M1112" s="653">
        <v>1</v>
      </c>
      <c r="N1112" s="654">
        <v>39.799999999999997</v>
      </c>
    </row>
    <row r="1113" spans="1:14" ht="14.4" customHeight="1" x14ac:dyDescent="0.3">
      <c r="A1113" s="649" t="s">
        <v>595</v>
      </c>
      <c r="B1113" s="650" t="s">
        <v>596</v>
      </c>
      <c r="C1113" s="651" t="s">
        <v>620</v>
      </c>
      <c r="D1113" s="652" t="s">
        <v>3385</v>
      </c>
      <c r="E1113" s="651" t="s">
        <v>638</v>
      </c>
      <c r="F1113" s="652" t="s">
        <v>3390</v>
      </c>
      <c r="G1113" s="651" t="s">
        <v>642</v>
      </c>
      <c r="H1113" s="651" t="s">
        <v>947</v>
      </c>
      <c r="I1113" s="651" t="s">
        <v>948</v>
      </c>
      <c r="J1113" s="651" t="s">
        <v>949</v>
      </c>
      <c r="K1113" s="651" t="s">
        <v>950</v>
      </c>
      <c r="L1113" s="653">
        <v>57.83</v>
      </c>
      <c r="M1113" s="653">
        <v>2</v>
      </c>
      <c r="N1113" s="654">
        <v>115.66</v>
      </c>
    </row>
    <row r="1114" spans="1:14" ht="14.4" customHeight="1" x14ac:dyDescent="0.3">
      <c r="A1114" s="649" t="s">
        <v>595</v>
      </c>
      <c r="B1114" s="650" t="s">
        <v>596</v>
      </c>
      <c r="C1114" s="651" t="s">
        <v>620</v>
      </c>
      <c r="D1114" s="652" t="s">
        <v>3385</v>
      </c>
      <c r="E1114" s="651" t="s">
        <v>638</v>
      </c>
      <c r="F1114" s="652" t="s">
        <v>3390</v>
      </c>
      <c r="G1114" s="651" t="s">
        <v>642</v>
      </c>
      <c r="H1114" s="651" t="s">
        <v>951</v>
      </c>
      <c r="I1114" s="651" t="s">
        <v>952</v>
      </c>
      <c r="J1114" s="651" t="s">
        <v>953</v>
      </c>
      <c r="K1114" s="651" t="s">
        <v>954</v>
      </c>
      <c r="L1114" s="653">
        <v>84.50704023281375</v>
      </c>
      <c r="M1114" s="653">
        <v>14</v>
      </c>
      <c r="N1114" s="654">
        <v>1183.0985632593924</v>
      </c>
    </row>
    <row r="1115" spans="1:14" ht="14.4" customHeight="1" x14ac:dyDescent="0.3">
      <c r="A1115" s="649" t="s">
        <v>595</v>
      </c>
      <c r="B1115" s="650" t="s">
        <v>596</v>
      </c>
      <c r="C1115" s="651" t="s">
        <v>620</v>
      </c>
      <c r="D1115" s="652" t="s">
        <v>3385</v>
      </c>
      <c r="E1115" s="651" t="s">
        <v>638</v>
      </c>
      <c r="F1115" s="652" t="s">
        <v>3390</v>
      </c>
      <c r="G1115" s="651" t="s">
        <v>642</v>
      </c>
      <c r="H1115" s="651" t="s">
        <v>959</v>
      </c>
      <c r="I1115" s="651" t="s">
        <v>960</v>
      </c>
      <c r="J1115" s="651" t="s">
        <v>961</v>
      </c>
      <c r="K1115" s="651" t="s">
        <v>962</v>
      </c>
      <c r="L1115" s="653">
        <v>34.419924921883442</v>
      </c>
      <c r="M1115" s="653">
        <v>372</v>
      </c>
      <c r="N1115" s="654">
        <v>12804.212070940641</v>
      </c>
    </row>
    <row r="1116" spans="1:14" ht="14.4" customHeight="1" x14ac:dyDescent="0.3">
      <c r="A1116" s="649" t="s">
        <v>595</v>
      </c>
      <c r="B1116" s="650" t="s">
        <v>596</v>
      </c>
      <c r="C1116" s="651" t="s">
        <v>620</v>
      </c>
      <c r="D1116" s="652" t="s">
        <v>3385</v>
      </c>
      <c r="E1116" s="651" t="s">
        <v>638</v>
      </c>
      <c r="F1116" s="652" t="s">
        <v>3390</v>
      </c>
      <c r="G1116" s="651" t="s">
        <v>642</v>
      </c>
      <c r="H1116" s="651" t="s">
        <v>963</v>
      </c>
      <c r="I1116" s="651" t="s">
        <v>964</v>
      </c>
      <c r="J1116" s="651" t="s">
        <v>965</v>
      </c>
      <c r="K1116" s="651" t="s">
        <v>817</v>
      </c>
      <c r="L1116" s="653">
        <v>12.509999999999998</v>
      </c>
      <c r="M1116" s="653">
        <v>60</v>
      </c>
      <c r="N1116" s="654">
        <v>750.59999999999991</v>
      </c>
    </row>
    <row r="1117" spans="1:14" ht="14.4" customHeight="1" x14ac:dyDescent="0.3">
      <c r="A1117" s="649" t="s">
        <v>595</v>
      </c>
      <c r="B1117" s="650" t="s">
        <v>596</v>
      </c>
      <c r="C1117" s="651" t="s">
        <v>620</v>
      </c>
      <c r="D1117" s="652" t="s">
        <v>3385</v>
      </c>
      <c r="E1117" s="651" t="s">
        <v>638</v>
      </c>
      <c r="F1117" s="652" t="s">
        <v>3390</v>
      </c>
      <c r="G1117" s="651" t="s">
        <v>642</v>
      </c>
      <c r="H1117" s="651" t="s">
        <v>966</v>
      </c>
      <c r="I1117" s="651" t="s">
        <v>967</v>
      </c>
      <c r="J1117" s="651" t="s">
        <v>968</v>
      </c>
      <c r="K1117" s="651" t="s">
        <v>969</v>
      </c>
      <c r="L1117" s="653">
        <v>36.97</v>
      </c>
      <c r="M1117" s="653">
        <v>1</v>
      </c>
      <c r="N1117" s="654">
        <v>36.97</v>
      </c>
    </row>
    <row r="1118" spans="1:14" ht="14.4" customHeight="1" x14ac:dyDescent="0.3">
      <c r="A1118" s="649" t="s">
        <v>595</v>
      </c>
      <c r="B1118" s="650" t="s">
        <v>596</v>
      </c>
      <c r="C1118" s="651" t="s">
        <v>620</v>
      </c>
      <c r="D1118" s="652" t="s">
        <v>3385</v>
      </c>
      <c r="E1118" s="651" t="s">
        <v>638</v>
      </c>
      <c r="F1118" s="652" t="s">
        <v>3390</v>
      </c>
      <c r="G1118" s="651" t="s">
        <v>642</v>
      </c>
      <c r="H1118" s="651" t="s">
        <v>2005</v>
      </c>
      <c r="I1118" s="651" t="s">
        <v>2006</v>
      </c>
      <c r="J1118" s="651" t="s">
        <v>961</v>
      </c>
      <c r="K1118" s="651" t="s">
        <v>899</v>
      </c>
      <c r="L1118" s="653">
        <v>48.55</v>
      </c>
      <c r="M1118" s="653">
        <v>20</v>
      </c>
      <c r="N1118" s="654">
        <v>971</v>
      </c>
    </row>
    <row r="1119" spans="1:14" ht="14.4" customHeight="1" x14ac:dyDescent="0.3">
      <c r="A1119" s="649" t="s">
        <v>595</v>
      </c>
      <c r="B1119" s="650" t="s">
        <v>596</v>
      </c>
      <c r="C1119" s="651" t="s">
        <v>620</v>
      </c>
      <c r="D1119" s="652" t="s">
        <v>3385</v>
      </c>
      <c r="E1119" s="651" t="s">
        <v>638</v>
      </c>
      <c r="F1119" s="652" t="s">
        <v>3390</v>
      </c>
      <c r="G1119" s="651" t="s">
        <v>642</v>
      </c>
      <c r="H1119" s="651" t="s">
        <v>970</v>
      </c>
      <c r="I1119" s="651" t="s">
        <v>971</v>
      </c>
      <c r="J1119" s="651" t="s">
        <v>972</v>
      </c>
      <c r="K1119" s="651" t="s">
        <v>899</v>
      </c>
      <c r="L1119" s="653">
        <v>29.589999999999996</v>
      </c>
      <c r="M1119" s="653">
        <v>20</v>
      </c>
      <c r="N1119" s="654">
        <v>591.79999999999995</v>
      </c>
    </row>
    <row r="1120" spans="1:14" ht="14.4" customHeight="1" x14ac:dyDescent="0.3">
      <c r="A1120" s="649" t="s">
        <v>595</v>
      </c>
      <c r="B1120" s="650" t="s">
        <v>596</v>
      </c>
      <c r="C1120" s="651" t="s">
        <v>620</v>
      </c>
      <c r="D1120" s="652" t="s">
        <v>3385</v>
      </c>
      <c r="E1120" s="651" t="s">
        <v>638</v>
      </c>
      <c r="F1120" s="652" t="s">
        <v>3390</v>
      </c>
      <c r="G1120" s="651" t="s">
        <v>642</v>
      </c>
      <c r="H1120" s="651" t="s">
        <v>1554</v>
      </c>
      <c r="I1120" s="651" t="s">
        <v>237</v>
      </c>
      <c r="J1120" s="651" t="s">
        <v>1555</v>
      </c>
      <c r="K1120" s="651"/>
      <c r="L1120" s="653">
        <v>222.29963604038647</v>
      </c>
      <c r="M1120" s="653">
        <v>19</v>
      </c>
      <c r="N1120" s="654">
        <v>4223.693084767343</v>
      </c>
    </row>
    <row r="1121" spans="1:14" ht="14.4" customHeight="1" x14ac:dyDescent="0.3">
      <c r="A1121" s="649" t="s">
        <v>595</v>
      </c>
      <c r="B1121" s="650" t="s">
        <v>596</v>
      </c>
      <c r="C1121" s="651" t="s">
        <v>620</v>
      </c>
      <c r="D1121" s="652" t="s">
        <v>3385</v>
      </c>
      <c r="E1121" s="651" t="s">
        <v>638</v>
      </c>
      <c r="F1121" s="652" t="s">
        <v>3390</v>
      </c>
      <c r="G1121" s="651" t="s">
        <v>642</v>
      </c>
      <c r="H1121" s="651" t="s">
        <v>985</v>
      </c>
      <c r="I1121" s="651" t="s">
        <v>986</v>
      </c>
      <c r="J1121" s="651" t="s">
        <v>987</v>
      </c>
      <c r="K1121" s="651"/>
      <c r="L1121" s="653">
        <v>103.57761277561191</v>
      </c>
      <c r="M1121" s="653">
        <v>4</v>
      </c>
      <c r="N1121" s="654">
        <v>414.31045110244764</v>
      </c>
    </row>
    <row r="1122" spans="1:14" ht="14.4" customHeight="1" x14ac:dyDescent="0.3">
      <c r="A1122" s="649" t="s">
        <v>595</v>
      </c>
      <c r="B1122" s="650" t="s">
        <v>596</v>
      </c>
      <c r="C1122" s="651" t="s">
        <v>620</v>
      </c>
      <c r="D1122" s="652" t="s">
        <v>3385</v>
      </c>
      <c r="E1122" s="651" t="s">
        <v>638</v>
      </c>
      <c r="F1122" s="652" t="s">
        <v>3390</v>
      </c>
      <c r="G1122" s="651" t="s">
        <v>642</v>
      </c>
      <c r="H1122" s="651" t="s">
        <v>993</v>
      </c>
      <c r="I1122" s="651" t="s">
        <v>237</v>
      </c>
      <c r="J1122" s="651" t="s">
        <v>994</v>
      </c>
      <c r="K1122" s="651"/>
      <c r="L1122" s="653">
        <v>195.09054795819131</v>
      </c>
      <c r="M1122" s="653">
        <v>25</v>
      </c>
      <c r="N1122" s="654">
        <v>4877.2636989547827</v>
      </c>
    </row>
    <row r="1123" spans="1:14" ht="14.4" customHeight="1" x14ac:dyDescent="0.3">
      <c r="A1123" s="649" t="s">
        <v>595</v>
      </c>
      <c r="B1123" s="650" t="s">
        <v>596</v>
      </c>
      <c r="C1123" s="651" t="s">
        <v>620</v>
      </c>
      <c r="D1123" s="652" t="s">
        <v>3385</v>
      </c>
      <c r="E1123" s="651" t="s">
        <v>638</v>
      </c>
      <c r="F1123" s="652" t="s">
        <v>3390</v>
      </c>
      <c r="G1123" s="651" t="s">
        <v>642</v>
      </c>
      <c r="H1123" s="651" t="s">
        <v>1558</v>
      </c>
      <c r="I1123" s="651" t="s">
        <v>237</v>
      </c>
      <c r="J1123" s="651" t="s">
        <v>1559</v>
      </c>
      <c r="K1123" s="651"/>
      <c r="L1123" s="653">
        <v>192.12563986147342</v>
      </c>
      <c r="M1123" s="653">
        <v>1</v>
      </c>
      <c r="N1123" s="654">
        <v>192.12563986147342</v>
      </c>
    </row>
    <row r="1124" spans="1:14" ht="14.4" customHeight="1" x14ac:dyDescent="0.3">
      <c r="A1124" s="649" t="s">
        <v>595</v>
      </c>
      <c r="B1124" s="650" t="s">
        <v>596</v>
      </c>
      <c r="C1124" s="651" t="s">
        <v>620</v>
      </c>
      <c r="D1124" s="652" t="s">
        <v>3385</v>
      </c>
      <c r="E1124" s="651" t="s">
        <v>638</v>
      </c>
      <c r="F1124" s="652" t="s">
        <v>3390</v>
      </c>
      <c r="G1124" s="651" t="s">
        <v>642</v>
      </c>
      <c r="H1124" s="651" t="s">
        <v>1564</v>
      </c>
      <c r="I1124" s="651" t="s">
        <v>1565</v>
      </c>
      <c r="J1124" s="651" t="s">
        <v>1566</v>
      </c>
      <c r="K1124" s="651" t="s">
        <v>1567</v>
      </c>
      <c r="L1124" s="653">
        <v>80.41</v>
      </c>
      <c r="M1124" s="653">
        <v>2</v>
      </c>
      <c r="N1124" s="654">
        <v>160.82</v>
      </c>
    </row>
    <row r="1125" spans="1:14" ht="14.4" customHeight="1" x14ac:dyDescent="0.3">
      <c r="A1125" s="649" t="s">
        <v>595</v>
      </c>
      <c r="B1125" s="650" t="s">
        <v>596</v>
      </c>
      <c r="C1125" s="651" t="s">
        <v>620</v>
      </c>
      <c r="D1125" s="652" t="s">
        <v>3385</v>
      </c>
      <c r="E1125" s="651" t="s">
        <v>638</v>
      </c>
      <c r="F1125" s="652" t="s">
        <v>3390</v>
      </c>
      <c r="G1125" s="651" t="s">
        <v>642</v>
      </c>
      <c r="H1125" s="651" t="s">
        <v>2340</v>
      </c>
      <c r="I1125" s="651" t="s">
        <v>237</v>
      </c>
      <c r="J1125" s="651" t="s">
        <v>2341</v>
      </c>
      <c r="K1125" s="651"/>
      <c r="L1125" s="653">
        <v>121.16174855436275</v>
      </c>
      <c r="M1125" s="653">
        <v>3</v>
      </c>
      <c r="N1125" s="654">
        <v>363.48524566308822</v>
      </c>
    </row>
    <row r="1126" spans="1:14" ht="14.4" customHeight="1" x14ac:dyDescent="0.3">
      <c r="A1126" s="649" t="s">
        <v>595</v>
      </c>
      <c r="B1126" s="650" t="s">
        <v>596</v>
      </c>
      <c r="C1126" s="651" t="s">
        <v>620</v>
      </c>
      <c r="D1126" s="652" t="s">
        <v>3385</v>
      </c>
      <c r="E1126" s="651" t="s">
        <v>638</v>
      </c>
      <c r="F1126" s="652" t="s">
        <v>3390</v>
      </c>
      <c r="G1126" s="651" t="s">
        <v>642</v>
      </c>
      <c r="H1126" s="651" t="s">
        <v>1012</v>
      </c>
      <c r="I1126" s="651" t="s">
        <v>1013</v>
      </c>
      <c r="J1126" s="651" t="s">
        <v>1014</v>
      </c>
      <c r="K1126" s="651" t="s">
        <v>962</v>
      </c>
      <c r="L1126" s="653">
        <v>37.53991029215419</v>
      </c>
      <c r="M1126" s="653">
        <v>1212</v>
      </c>
      <c r="N1126" s="654">
        <v>45498.371274090881</v>
      </c>
    </row>
    <row r="1127" spans="1:14" ht="14.4" customHeight="1" x14ac:dyDescent="0.3">
      <c r="A1127" s="649" t="s">
        <v>595</v>
      </c>
      <c r="B1127" s="650" t="s">
        <v>596</v>
      </c>
      <c r="C1127" s="651" t="s">
        <v>620</v>
      </c>
      <c r="D1127" s="652" t="s">
        <v>3385</v>
      </c>
      <c r="E1127" s="651" t="s">
        <v>638</v>
      </c>
      <c r="F1127" s="652" t="s">
        <v>3390</v>
      </c>
      <c r="G1127" s="651" t="s">
        <v>642</v>
      </c>
      <c r="H1127" s="651" t="s">
        <v>2666</v>
      </c>
      <c r="I1127" s="651" t="s">
        <v>2667</v>
      </c>
      <c r="J1127" s="651" t="s">
        <v>2668</v>
      </c>
      <c r="K1127" s="651" t="s">
        <v>817</v>
      </c>
      <c r="L1127" s="653">
        <v>18.64</v>
      </c>
      <c r="M1127" s="653">
        <v>40</v>
      </c>
      <c r="N1127" s="654">
        <v>745.6</v>
      </c>
    </row>
    <row r="1128" spans="1:14" ht="14.4" customHeight="1" x14ac:dyDescent="0.3">
      <c r="A1128" s="649" t="s">
        <v>595</v>
      </c>
      <c r="B1128" s="650" t="s">
        <v>596</v>
      </c>
      <c r="C1128" s="651" t="s">
        <v>620</v>
      </c>
      <c r="D1128" s="652" t="s">
        <v>3385</v>
      </c>
      <c r="E1128" s="651" t="s">
        <v>638</v>
      </c>
      <c r="F1128" s="652" t="s">
        <v>3390</v>
      </c>
      <c r="G1128" s="651" t="s">
        <v>642</v>
      </c>
      <c r="H1128" s="651" t="s">
        <v>2342</v>
      </c>
      <c r="I1128" s="651" t="s">
        <v>2343</v>
      </c>
      <c r="J1128" s="651" t="s">
        <v>1014</v>
      </c>
      <c r="K1128" s="651" t="s">
        <v>899</v>
      </c>
      <c r="L1128" s="653">
        <v>34.094999999999999</v>
      </c>
      <c r="M1128" s="653">
        <v>80</v>
      </c>
      <c r="N1128" s="654">
        <v>2727.6</v>
      </c>
    </row>
    <row r="1129" spans="1:14" ht="14.4" customHeight="1" x14ac:dyDescent="0.3">
      <c r="A1129" s="649" t="s">
        <v>595</v>
      </c>
      <c r="B1129" s="650" t="s">
        <v>596</v>
      </c>
      <c r="C1129" s="651" t="s">
        <v>620</v>
      </c>
      <c r="D1129" s="652" t="s">
        <v>3385</v>
      </c>
      <c r="E1129" s="651" t="s">
        <v>638</v>
      </c>
      <c r="F1129" s="652" t="s">
        <v>3390</v>
      </c>
      <c r="G1129" s="651" t="s">
        <v>642</v>
      </c>
      <c r="H1129" s="651" t="s">
        <v>2669</v>
      </c>
      <c r="I1129" s="651" t="s">
        <v>2670</v>
      </c>
      <c r="J1129" s="651" t="s">
        <v>1026</v>
      </c>
      <c r="K1129" s="651" t="s">
        <v>2671</v>
      </c>
      <c r="L1129" s="653">
        <v>188.75940202936107</v>
      </c>
      <c r="M1129" s="653">
        <v>15.154</v>
      </c>
      <c r="N1129" s="654">
        <v>2860.4599783529375</v>
      </c>
    </row>
    <row r="1130" spans="1:14" ht="14.4" customHeight="1" x14ac:dyDescent="0.3">
      <c r="A1130" s="649" t="s">
        <v>595</v>
      </c>
      <c r="B1130" s="650" t="s">
        <v>596</v>
      </c>
      <c r="C1130" s="651" t="s">
        <v>620</v>
      </c>
      <c r="D1130" s="652" t="s">
        <v>3385</v>
      </c>
      <c r="E1130" s="651" t="s">
        <v>638</v>
      </c>
      <c r="F1130" s="652" t="s">
        <v>3390</v>
      </c>
      <c r="G1130" s="651" t="s">
        <v>642</v>
      </c>
      <c r="H1130" s="651" t="s">
        <v>1024</v>
      </c>
      <c r="I1130" s="651" t="s">
        <v>1025</v>
      </c>
      <c r="J1130" s="651" t="s">
        <v>1026</v>
      </c>
      <c r="K1130" s="651" t="s">
        <v>1027</v>
      </c>
      <c r="L1130" s="653">
        <v>377.85419689700524</v>
      </c>
      <c r="M1130" s="653">
        <v>23.726321599999999</v>
      </c>
      <c r="N1130" s="654">
        <v>8965.0901934880676</v>
      </c>
    </row>
    <row r="1131" spans="1:14" ht="14.4" customHeight="1" x14ac:dyDescent="0.3">
      <c r="A1131" s="649" t="s">
        <v>595</v>
      </c>
      <c r="B1131" s="650" t="s">
        <v>596</v>
      </c>
      <c r="C1131" s="651" t="s">
        <v>620</v>
      </c>
      <c r="D1131" s="652" t="s">
        <v>3385</v>
      </c>
      <c r="E1131" s="651" t="s">
        <v>638</v>
      </c>
      <c r="F1131" s="652" t="s">
        <v>3390</v>
      </c>
      <c r="G1131" s="651" t="s">
        <v>642</v>
      </c>
      <c r="H1131" s="651" t="s">
        <v>2672</v>
      </c>
      <c r="I1131" s="651" t="s">
        <v>2673</v>
      </c>
      <c r="J1131" s="651" t="s">
        <v>2674</v>
      </c>
      <c r="K1131" s="651" t="s">
        <v>2675</v>
      </c>
      <c r="L1131" s="653">
        <v>489.10666666666674</v>
      </c>
      <c r="M1131" s="653">
        <v>3</v>
      </c>
      <c r="N1131" s="654">
        <v>1467.3200000000002</v>
      </c>
    </row>
    <row r="1132" spans="1:14" ht="14.4" customHeight="1" x14ac:dyDescent="0.3">
      <c r="A1132" s="649" t="s">
        <v>595</v>
      </c>
      <c r="B1132" s="650" t="s">
        <v>596</v>
      </c>
      <c r="C1132" s="651" t="s">
        <v>620</v>
      </c>
      <c r="D1132" s="652" t="s">
        <v>3385</v>
      </c>
      <c r="E1132" s="651" t="s">
        <v>638</v>
      </c>
      <c r="F1132" s="652" t="s">
        <v>3390</v>
      </c>
      <c r="G1132" s="651" t="s">
        <v>642</v>
      </c>
      <c r="H1132" s="651" t="s">
        <v>2373</v>
      </c>
      <c r="I1132" s="651" t="s">
        <v>2374</v>
      </c>
      <c r="J1132" s="651" t="s">
        <v>2375</v>
      </c>
      <c r="K1132" s="651" t="s">
        <v>2376</v>
      </c>
      <c r="L1132" s="653">
        <v>769.77499999999998</v>
      </c>
      <c r="M1132" s="653">
        <v>4</v>
      </c>
      <c r="N1132" s="654">
        <v>3079.1</v>
      </c>
    </row>
    <row r="1133" spans="1:14" ht="14.4" customHeight="1" x14ac:dyDescent="0.3">
      <c r="A1133" s="649" t="s">
        <v>595</v>
      </c>
      <c r="B1133" s="650" t="s">
        <v>596</v>
      </c>
      <c r="C1133" s="651" t="s">
        <v>620</v>
      </c>
      <c r="D1133" s="652" t="s">
        <v>3385</v>
      </c>
      <c r="E1133" s="651" t="s">
        <v>638</v>
      </c>
      <c r="F1133" s="652" t="s">
        <v>3390</v>
      </c>
      <c r="G1133" s="651" t="s">
        <v>642</v>
      </c>
      <c r="H1133" s="651" t="s">
        <v>2377</v>
      </c>
      <c r="I1133" s="651" t="s">
        <v>2378</v>
      </c>
      <c r="J1133" s="651" t="s">
        <v>2379</v>
      </c>
      <c r="K1133" s="651" t="s">
        <v>2380</v>
      </c>
      <c r="L1133" s="653">
        <v>84.605536963800404</v>
      </c>
      <c r="M1133" s="653">
        <v>70.89129419999999</v>
      </c>
      <c r="N1133" s="654">
        <v>5997.7960118497485</v>
      </c>
    </row>
    <row r="1134" spans="1:14" ht="14.4" customHeight="1" x14ac:dyDescent="0.3">
      <c r="A1134" s="649" t="s">
        <v>595</v>
      </c>
      <c r="B1134" s="650" t="s">
        <v>596</v>
      </c>
      <c r="C1134" s="651" t="s">
        <v>620</v>
      </c>
      <c r="D1134" s="652" t="s">
        <v>3385</v>
      </c>
      <c r="E1134" s="651" t="s">
        <v>638</v>
      </c>
      <c r="F1134" s="652" t="s">
        <v>3390</v>
      </c>
      <c r="G1134" s="651" t="s">
        <v>642</v>
      </c>
      <c r="H1134" s="651" t="s">
        <v>2676</v>
      </c>
      <c r="I1134" s="651" t="s">
        <v>2677</v>
      </c>
      <c r="J1134" s="651" t="s">
        <v>2678</v>
      </c>
      <c r="K1134" s="651" t="s">
        <v>1644</v>
      </c>
      <c r="L1134" s="653">
        <v>497.76590909090896</v>
      </c>
      <c r="M1134" s="653">
        <v>0.78835980000000005</v>
      </c>
      <c r="N1134" s="654">
        <v>392.41863253772721</v>
      </c>
    </row>
    <row r="1135" spans="1:14" ht="14.4" customHeight="1" x14ac:dyDescent="0.3">
      <c r="A1135" s="649" t="s">
        <v>595</v>
      </c>
      <c r="B1135" s="650" t="s">
        <v>596</v>
      </c>
      <c r="C1135" s="651" t="s">
        <v>620</v>
      </c>
      <c r="D1135" s="652" t="s">
        <v>3385</v>
      </c>
      <c r="E1135" s="651" t="s">
        <v>638</v>
      </c>
      <c r="F1135" s="652" t="s">
        <v>3390</v>
      </c>
      <c r="G1135" s="651" t="s">
        <v>642</v>
      </c>
      <c r="H1135" s="651" t="s">
        <v>2679</v>
      </c>
      <c r="I1135" s="651" t="s">
        <v>2680</v>
      </c>
      <c r="J1135" s="651" t="s">
        <v>2681</v>
      </c>
      <c r="K1135" s="651" t="s">
        <v>2682</v>
      </c>
      <c r="L1135" s="653">
        <v>109.69907689127707</v>
      </c>
      <c r="M1135" s="653">
        <v>6.1760000000000002</v>
      </c>
      <c r="N1135" s="654">
        <v>677.50149888052727</v>
      </c>
    </row>
    <row r="1136" spans="1:14" ht="14.4" customHeight="1" x14ac:dyDescent="0.3">
      <c r="A1136" s="649" t="s">
        <v>595</v>
      </c>
      <c r="B1136" s="650" t="s">
        <v>596</v>
      </c>
      <c r="C1136" s="651" t="s">
        <v>620</v>
      </c>
      <c r="D1136" s="652" t="s">
        <v>3385</v>
      </c>
      <c r="E1136" s="651" t="s">
        <v>638</v>
      </c>
      <c r="F1136" s="652" t="s">
        <v>3390</v>
      </c>
      <c r="G1136" s="651" t="s">
        <v>642</v>
      </c>
      <c r="H1136" s="651" t="s">
        <v>2683</v>
      </c>
      <c r="I1136" s="651" t="s">
        <v>2684</v>
      </c>
      <c r="J1136" s="651" t="s">
        <v>2681</v>
      </c>
      <c r="K1136" s="651" t="s">
        <v>2685</v>
      </c>
      <c r="L1136" s="653">
        <v>235.36799169663496</v>
      </c>
      <c r="M1136" s="653">
        <v>2.2029999999999998</v>
      </c>
      <c r="N1136" s="654">
        <v>518.51568570768677</v>
      </c>
    </row>
    <row r="1137" spans="1:14" ht="14.4" customHeight="1" x14ac:dyDescent="0.3">
      <c r="A1137" s="649" t="s">
        <v>595</v>
      </c>
      <c r="B1137" s="650" t="s">
        <v>596</v>
      </c>
      <c r="C1137" s="651" t="s">
        <v>620</v>
      </c>
      <c r="D1137" s="652" t="s">
        <v>3385</v>
      </c>
      <c r="E1137" s="651" t="s">
        <v>638</v>
      </c>
      <c r="F1137" s="652" t="s">
        <v>3390</v>
      </c>
      <c r="G1137" s="651" t="s">
        <v>642</v>
      </c>
      <c r="H1137" s="651" t="s">
        <v>2686</v>
      </c>
      <c r="I1137" s="651" t="s">
        <v>2687</v>
      </c>
      <c r="J1137" s="651" t="s">
        <v>2688</v>
      </c>
      <c r="K1137" s="651" t="s">
        <v>2603</v>
      </c>
      <c r="L1137" s="653">
        <v>431.54749995454171</v>
      </c>
      <c r="M1137" s="653">
        <v>5.9999998999999988</v>
      </c>
      <c r="N1137" s="654">
        <v>2589.2849565724996</v>
      </c>
    </row>
    <row r="1138" spans="1:14" ht="14.4" customHeight="1" x14ac:dyDescent="0.3">
      <c r="A1138" s="649" t="s">
        <v>595</v>
      </c>
      <c r="B1138" s="650" t="s">
        <v>596</v>
      </c>
      <c r="C1138" s="651" t="s">
        <v>620</v>
      </c>
      <c r="D1138" s="652" t="s">
        <v>3385</v>
      </c>
      <c r="E1138" s="651" t="s">
        <v>638</v>
      </c>
      <c r="F1138" s="652" t="s">
        <v>3390</v>
      </c>
      <c r="G1138" s="651" t="s">
        <v>642</v>
      </c>
      <c r="H1138" s="651" t="s">
        <v>2689</v>
      </c>
      <c r="I1138" s="651" t="s">
        <v>2690</v>
      </c>
      <c r="J1138" s="651" t="s">
        <v>2691</v>
      </c>
      <c r="K1138" s="651" t="s">
        <v>1644</v>
      </c>
      <c r="L1138" s="653">
        <v>940.0688038823655</v>
      </c>
      <c r="M1138" s="653">
        <v>7.8096192000000002</v>
      </c>
      <c r="N1138" s="654">
        <v>7341.5793801207565</v>
      </c>
    </row>
    <row r="1139" spans="1:14" ht="14.4" customHeight="1" x14ac:dyDescent="0.3">
      <c r="A1139" s="649" t="s">
        <v>595</v>
      </c>
      <c r="B1139" s="650" t="s">
        <v>596</v>
      </c>
      <c r="C1139" s="651" t="s">
        <v>620</v>
      </c>
      <c r="D1139" s="652" t="s">
        <v>3385</v>
      </c>
      <c r="E1139" s="651" t="s">
        <v>638</v>
      </c>
      <c r="F1139" s="652" t="s">
        <v>3390</v>
      </c>
      <c r="G1139" s="651" t="s">
        <v>642</v>
      </c>
      <c r="H1139" s="651" t="s">
        <v>2692</v>
      </c>
      <c r="I1139" s="651" t="s">
        <v>2693</v>
      </c>
      <c r="J1139" s="651" t="s">
        <v>2694</v>
      </c>
      <c r="K1139" s="651" t="s">
        <v>2695</v>
      </c>
      <c r="L1139" s="653">
        <v>1739.2516201550388</v>
      </c>
      <c r="M1139" s="653">
        <v>2.0640000000000001</v>
      </c>
      <c r="N1139" s="654">
        <v>3589.8153440000001</v>
      </c>
    </row>
    <row r="1140" spans="1:14" ht="14.4" customHeight="1" x14ac:dyDescent="0.3">
      <c r="A1140" s="649" t="s">
        <v>595</v>
      </c>
      <c r="B1140" s="650" t="s">
        <v>596</v>
      </c>
      <c r="C1140" s="651" t="s">
        <v>620</v>
      </c>
      <c r="D1140" s="652" t="s">
        <v>3385</v>
      </c>
      <c r="E1140" s="651" t="s">
        <v>638</v>
      </c>
      <c r="F1140" s="652" t="s">
        <v>3390</v>
      </c>
      <c r="G1140" s="651" t="s">
        <v>642</v>
      </c>
      <c r="H1140" s="651" t="s">
        <v>2696</v>
      </c>
      <c r="I1140" s="651" t="s">
        <v>2696</v>
      </c>
      <c r="J1140" s="651" t="s">
        <v>2697</v>
      </c>
      <c r="K1140" s="651" t="s">
        <v>2698</v>
      </c>
      <c r="L1140" s="653">
        <v>378.75006095907321</v>
      </c>
      <c r="M1140" s="653">
        <v>42.92499999999999</v>
      </c>
      <c r="N1140" s="654">
        <v>16257.846366668215</v>
      </c>
    </row>
    <row r="1141" spans="1:14" ht="14.4" customHeight="1" x14ac:dyDescent="0.3">
      <c r="A1141" s="649" t="s">
        <v>595</v>
      </c>
      <c r="B1141" s="650" t="s">
        <v>596</v>
      </c>
      <c r="C1141" s="651" t="s">
        <v>620</v>
      </c>
      <c r="D1141" s="652" t="s">
        <v>3385</v>
      </c>
      <c r="E1141" s="651" t="s">
        <v>638</v>
      </c>
      <c r="F1141" s="652" t="s">
        <v>3390</v>
      </c>
      <c r="G1141" s="651" t="s">
        <v>642</v>
      </c>
      <c r="H1141" s="651" t="s">
        <v>2699</v>
      </c>
      <c r="I1141" s="651" t="s">
        <v>2699</v>
      </c>
      <c r="J1141" s="651" t="s">
        <v>2697</v>
      </c>
      <c r="K1141" s="651" t="s">
        <v>2700</v>
      </c>
      <c r="L1141" s="653">
        <v>2188.231447641303</v>
      </c>
      <c r="M1141" s="653">
        <v>0.752</v>
      </c>
      <c r="N1141" s="654">
        <v>1645.5500486262599</v>
      </c>
    </row>
    <row r="1142" spans="1:14" ht="14.4" customHeight="1" x14ac:dyDescent="0.3">
      <c r="A1142" s="649" t="s">
        <v>595</v>
      </c>
      <c r="B1142" s="650" t="s">
        <v>596</v>
      </c>
      <c r="C1142" s="651" t="s">
        <v>620</v>
      </c>
      <c r="D1142" s="652" t="s">
        <v>3385</v>
      </c>
      <c r="E1142" s="651" t="s">
        <v>638</v>
      </c>
      <c r="F1142" s="652" t="s">
        <v>3390</v>
      </c>
      <c r="G1142" s="651" t="s">
        <v>642</v>
      </c>
      <c r="H1142" s="651" t="s">
        <v>2701</v>
      </c>
      <c r="I1142" s="651" t="s">
        <v>2701</v>
      </c>
      <c r="J1142" s="651" t="s">
        <v>2702</v>
      </c>
      <c r="K1142" s="651" t="s">
        <v>2703</v>
      </c>
      <c r="L1142" s="653">
        <v>391.00000000000006</v>
      </c>
      <c r="M1142" s="653">
        <v>3.8270399999999993</v>
      </c>
      <c r="N1142" s="654">
        <v>1496.37264</v>
      </c>
    </row>
    <row r="1143" spans="1:14" ht="14.4" customHeight="1" x14ac:dyDescent="0.3">
      <c r="A1143" s="649" t="s">
        <v>595</v>
      </c>
      <c r="B1143" s="650" t="s">
        <v>596</v>
      </c>
      <c r="C1143" s="651" t="s">
        <v>620</v>
      </c>
      <c r="D1143" s="652" t="s">
        <v>3385</v>
      </c>
      <c r="E1143" s="651" t="s">
        <v>638</v>
      </c>
      <c r="F1143" s="652" t="s">
        <v>3390</v>
      </c>
      <c r="G1143" s="651" t="s">
        <v>642</v>
      </c>
      <c r="H1143" s="651" t="s">
        <v>2704</v>
      </c>
      <c r="I1143" s="651" t="s">
        <v>2705</v>
      </c>
      <c r="J1143" s="651" t="s">
        <v>867</v>
      </c>
      <c r="K1143" s="651" t="s">
        <v>2706</v>
      </c>
      <c r="L1143" s="653">
        <v>44.869994433242049</v>
      </c>
      <c r="M1143" s="653">
        <v>2</v>
      </c>
      <c r="N1143" s="654">
        <v>89.739988866484097</v>
      </c>
    </row>
    <row r="1144" spans="1:14" ht="14.4" customHeight="1" x14ac:dyDescent="0.3">
      <c r="A1144" s="649" t="s">
        <v>595</v>
      </c>
      <c r="B1144" s="650" t="s">
        <v>596</v>
      </c>
      <c r="C1144" s="651" t="s">
        <v>620</v>
      </c>
      <c r="D1144" s="652" t="s">
        <v>3385</v>
      </c>
      <c r="E1144" s="651" t="s">
        <v>638</v>
      </c>
      <c r="F1144" s="652" t="s">
        <v>3390</v>
      </c>
      <c r="G1144" s="651" t="s">
        <v>642</v>
      </c>
      <c r="H1144" s="651" t="s">
        <v>1028</v>
      </c>
      <c r="I1144" s="651" t="s">
        <v>886</v>
      </c>
      <c r="J1144" s="651" t="s">
        <v>1029</v>
      </c>
      <c r="K1144" s="651"/>
      <c r="L1144" s="653">
        <v>45080.000000000007</v>
      </c>
      <c r="M1144" s="653">
        <v>10</v>
      </c>
      <c r="N1144" s="654">
        <v>450800.00000000006</v>
      </c>
    </row>
    <row r="1145" spans="1:14" ht="14.4" customHeight="1" x14ac:dyDescent="0.3">
      <c r="A1145" s="649" t="s">
        <v>595</v>
      </c>
      <c r="B1145" s="650" t="s">
        <v>596</v>
      </c>
      <c r="C1145" s="651" t="s">
        <v>620</v>
      </c>
      <c r="D1145" s="652" t="s">
        <v>3385</v>
      </c>
      <c r="E1145" s="651" t="s">
        <v>638</v>
      </c>
      <c r="F1145" s="652" t="s">
        <v>3390</v>
      </c>
      <c r="G1145" s="651" t="s">
        <v>642</v>
      </c>
      <c r="H1145" s="651" t="s">
        <v>1030</v>
      </c>
      <c r="I1145" s="651" t="s">
        <v>886</v>
      </c>
      <c r="J1145" s="651" t="s">
        <v>1031</v>
      </c>
      <c r="K1145" s="651" t="s">
        <v>1032</v>
      </c>
      <c r="L1145" s="653">
        <v>716.63327647957283</v>
      </c>
      <c r="M1145" s="653">
        <v>18.414554500000001</v>
      </c>
      <c r="N1145" s="654">
        <v>13196.482526246664</v>
      </c>
    </row>
    <row r="1146" spans="1:14" ht="14.4" customHeight="1" x14ac:dyDescent="0.3">
      <c r="A1146" s="649" t="s">
        <v>595</v>
      </c>
      <c r="B1146" s="650" t="s">
        <v>596</v>
      </c>
      <c r="C1146" s="651" t="s">
        <v>620</v>
      </c>
      <c r="D1146" s="652" t="s">
        <v>3385</v>
      </c>
      <c r="E1146" s="651" t="s">
        <v>638</v>
      </c>
      <c r="F1146" s="652" t="s">
        <v>3390</v>
      </c>
      <c r="G1146" s="651" t="s">
        <v>642</v>
      </c>
      <c r="H1146" s="651" t="s">
        <v>2707</v>
      </c>
      <c r="I1146" s="651" t="s">
        <v>2708</v>
      </c>
      <c r="J1146" s="651" t="s">
        <v>2709</v>
      </c>
      <c r="K1146" s="651" t="s">
        <v>2710</v>
      </c>
      <c r="L1146" s="653">
        <v>102.17</v>
      </c>
      <c r="M1146" s="653">
        <v>2</v>
      </c>
      <c r="N1146" s="654">
        <v>204.34</v>
      </c>
    </row>
    <row r="1147" spans="1:14" ht="14.4" customHeight="1" x14ac:dyDescent="0.3">
      <c r="A1147" s="649" t="s">
        <v>595</v>
      </c>
      <c r="B1147" s="650" t="s">
        <v>596</v>
      </c>
      <c r="C1147" s="651" t="s">
        <v>620</v>
      </c>
      <c r="D1147" s="652" t="s">
        <v>3385</v>
      </c>
      <c r="E1147" s="651" t="s">
        <v>638</v>
      </c>
      <c r="F1147" s="652" t="s">
        <v>3390</v>
      </c>
      <c r="G1147" s="651" t="s">
        <v>642</v>
      </c>
      <c r="H1147" s="651" t="s">
        <v>2711</v>
      </c>
      <c r="I1147" s="651" t="s">
        <v>237</v>
      </c>
      <c r="J1147" s="651" t="s">
        <v>2712</v>
      </c>
      <c r="K1147" s="651"/>
      <c r="L1147" s="653">
        <v>104.92999999999999</v>
      </c>
      <c r="M1147" s="653">
        <v>3</v>
      </c>
      <c r="N1147" s="654">
        <v>314.78999999999996</v>
      </c>
    </row>
    <row r="1148" spans="1:14" ht="14.4" customHeight="1" x14ac:dyDescent="0.3">
      <c r="A1148" s="649" t="s">
        <v>595</v>
      </c>
      <c r="B1148" s="650" t="s">
        <v>596</v>
      </c>
      <c r="C1148" s="651" t="s">
        <v>620</v>
      </c>
      <c r="D1148" s="652" t="s">
        <v>3385</v>
      </c>
      <c r="E1148" s="651" t="s">
        <v>638</v>
      </c>
      <c r="F1148" s="652" t="s">
        <v>3390</v>
      </c>
      <c r="G1148" s="651" t="s">
        <v>642</v>
      </c>
      <c r="H1148" s="651" t="s">
        <v>1033</v>
      </c>
      <c r="I1148" s="651" t="s">
        <v>1034</v>
      </c>
      <c r="J1148" s="651" t="s">
        <v>1035</v>
      </c>
      <c r="K1148" s="651" t="s">
        <v>1036</v>
      </c>
      <c r="L1148" s="653">
        <v>110.24623269749601</v>
      </c>
      <c r="M1148" s="653">
        <v>32.642581299999996</v>
      </c>
      <c r="N1148" s="654">
        <v>3598.7216138467315</v>
      </c>
    </row>
    <row r="1149" spans="1:14" ht="14.4" customHeight="1" x14ac:dyDescent="0.3">
      <c r="A1149" s="649" t="s">
        <v>595</v>
      </c>
      <c r="B1149" s="650" t="s">
        <v>596</v>
      </c>
      <c r="C1149" s="651" t="s">
        <v>620</v>
      </c>
      <c r="D1149" s="652" t="s">
        <v>3385</v>
      </c>
      <c r="E1149" s="651" t="s">
        <v>638</v>
      </c>
      <c r="F1149" s="652" t="s">
        <v>3390</v>
      </c>
      <c r="G1149" s="651" t="s">
        <v>642</v>
      </c>
      <c r="H1149" s="651" t="s">
        <v>2032</v>
      </c>
      <c r="I1149" s="651" t="s">
        <v>237</v>
      </c>
      <c r="J1149" s="651" t="s">
        <v>1928</v>
      </c>
      <c r="K1149" s="651" t="s">
        <v>2033</v>
      </c>
      <c r="L1149" s="653">
        <v>125.75238907980132</v>
      </c>
      <c r="M1149" s="653">
        <v>1</v>
      </c>
      <c r="N1149" s="654">
        <v>125.75238907980132</v>
      </c>
    </row>
    <row r="1150" spans="1:14" ht="14.4" customHeight="1" x14ac:dyDescent="0.3">
      <c r="A1150" s="649" t="s">
        <v>595</v>
      </c>
      <c r="B1150" s="650" t="s">
        <v>596</v>
      </c>
      <c r="C1150" s="651" t="s">
        <v>620</v>
      </c>
      <c r="D1150" s="652" t="s">
        <v>3385</v>
      </c>
      <c r="E1150" s="651" t="s">
        <v>638</v>
      </c>
      <c r="F1150" s="652" t="s">
        <v>3390</v>
      </c>
      <c r="G1150" s="651" t="s">
        <v>642</v>
      </c>
      <c r="H1150" s="651" t="s">
        <v>2713</v>
      </c>
      <c r="I1150" s="651" t="s">
        <v>2713</v>
      </c>
      <c r="J1150" s="651" t="s">
        <v>1573</v>
      </c>
      <c r="K1150" s="651" t="s">
        <v>2714</v>
      </c>
      <c r="L1150" s="653">
        <v>2700.63</v>
      </c>
      <c r="M1150" s="653">
        <v>1</v>
      </c>
      <c r="N1150" s="654">
        <v>2700.63</v>
      </c>
    </row>
    <row r="1151" spans="1:14" ht="14.4" customHeight="1" x14ac:dyDescent="0.3">
      <c r="A1151" s="649" t="s">
        <v>595</v>
      </c>
      <c r="B1151" s="650" t="s">
        <v>596</v>
      </c>
      <c r="C1151" s="651" t="s">
        <v>620</v>
      </c>
      <c r="D1151" s="652" t="s">
        <v>3385</v>
      </c>
      <c r="E1151" s="651" t="s">
        <v>638</v>
      </c>
      <c r="F1151" s="652" t="s">
        <v>3390</v>
      </c>
      <c r="G1151" s="651" t="s">
        <v>642</v>
      </c>
      <c r="H1151" s="651" t="s">
        <v>2715</v>
      </c>
      <c r="I1151" s="651" t="s">
        <v>2716</v>
      </c>
      <c r="J1151" s="651" t="s">
        <v>2717</v>
      </c>
      <c r="K1151" s="651" t="s">
        <v>2718</v>
      </c>
      <c r="L1151" s="653">
        <v>1090.3799999999999</v>
      </c>
      <c r="M1151" s="653">
        <v>1</v>
      </c>
      <c r="N1151" s="654">
        <v>1090.3799999999999</v>
      </c>
    </row>
    <row r="1152" spans="1:14" ht="14.4" customHeight="1" x14ac:dyDescent="0.3">
      <c r="A1152" s="649" t="s">
        <v>595</v>
      </c>
      <c r="B1152" s="650" t="s">
        <v>596</v>
      </c>
      <c r="C1152" s="651" t="s">
        <v>620</v>
      </c>
      <c r="D1152" s="652" t="s">
        <v>3385</v>
      </c>
      <c r="E1152" s="651" t="s">
        <v>638</v>
      </c>
      <c r="F1152" s="652" t="s">
        <v>3390</v>
      </c>
      <c r="G1152" s="651" t="s">
        <v>642</v>
      </c>
      <c r="H1152" s="651" t="s">
        <v>1041</v>
      </c>
      <c r="I1152" s="651" t="s">
        <v>237</v>
      </c>
      <c r="J1152" s="651" t="s">
        <v>1042</v>
      </c>
      <c r="K1152" s="651"/>
      <c r="L1152" s="653">
        <v>95.656351230098721</v>
      </c>
      <c r="M1152" s="653">
        <v>7</v>
      </c>
      <c r="N1152" s="654">
        <v>669.59445861069105</v>
      </c>
    </row>
    <row r="1153" spans="1:14" ht="14.4" customHeight="1" x14ac:dyDescent="0.3">
      <c r="A1153" s="649" t="s">
        <v>595</v>
      </c>
      <c r="B1153" s="650" t="s">
        <v>596</v>
      </c>
      <c r="C1153" s="651" t="s">
        <v>620</v>
      </c>
      <c r="D1153" s="652" t="s">
        <v>3385</v>
      </c>
      <c r="E1153" s="651" t="s">
        <v>638</v>
      </c>
      <c r="F1153" s="652" t="s">
        <v>3390</v>
      </c>
      <c r="G1153" s="651" t="s">
        <v>642</v>
      </c>
      <c r="H1153" s="651" t="s">
        <v>2719</v>
      </c>
      <c r="I1153" s="651" t="s">
        <v>2720</v>
      </c>
      <c r="J1153" s="651" t="s">
        <v>2101</v>
      </c>
      <c r="K1153" s="651" t="s">
        <v>2721</v>
      </c>
      <c r="L1153" s="653">
        <v>135.82998595747964</v>
      </c>
      <c r="M1153" s="653">
        <v>1</v>
      </c>
      <c r="N1153" s="654">
        <v>135.82998595747964</v>
      </c>
    </row>
    <row r="1154" spans="1:14" ht="14.4" customHeight="1" x14ac:dyDescent="0.3">
      <c r="A1154" s="649" t="s">
        <v>595</v>
      </c>
      <c r="B1154" s="650" t="s">
        <v>596</v>
      </c>
      <c r="C1154" s="651" t="s">
        <v>620</v>
      </c>
      <c r="D1154" s="652" t="s">
        <v>3385</v>
      </c>
      <c r="E1154" s="651" t="s">
        <v>638</v>
      </c>
      <c r="F1154" s="652" t="s">
        <v>3390</v>
      </c>
      <c r="G1154" s="651" t="s">
        <v>642</v>
      </c>
      <c r="H1154" s="651" t="s">
        <v>2722</v>
      </c>
      <c r="I1154" s="651" t="s">
        <v>2723</v>
      </c>
      <c r="J1154" s="651" t="s">
        <v>2724</v>
      </c>
      <c r="K1154" s="651" t="s">
        <v>2725</v>
      </c>
      <c r="L1154" s="653">
        <v>69.47</v>
      </c>
      <c r="M1154" s="653">
        <v>1</v>
      </c>
      <c r="N1154" s="654">
        <v>69.47</v>
      </c>
    </row>
    <row r="1155" spans="1:14" ht="14.4" customHeight="1" x14ac:dyDescent="0.3">
      <c r="A1155" s="649" t="s">
        <v>595</v>
      </c>
      <c r="B1155" s="650" t="s">
        <v>596</v>
      </c>
      <c r="C1155" s="651" t="s">
        <v>620</v>
      </c>
      <c r="D1155" s="652" t="s">
        <v>3385</v>
      </c>
      <c r="E1155" s="651" t="s">
        <v>638</v>
      </c>
      <c r="F1155" s="652" t="s">
        <v>3390</v>
      </c>
      <c r="G1155" s="651" t="s">
        <v>642</v>
      </c>
      <c r="H1155" s="651" t="s">
        <v>2726</v>
      </c>
      <c r="I1155" s="651" t="s">
        <v>2727</v>
      </c>
      <c r="J1155" s="651" t="s">
        <v>2728</v>
      </c>
      <c r="K1155" s="651" t="s">
        <v>2729</v>
      </c>
      <c r="L1155" s="653">
        <v>1554.4999999999995</v>
      </c>
      <c r="M1155" s="653">
        <v>1</v>
      </c>
      <c r="N1155" s="654">
        <v>1554.4999999999995</v>
      </c>
    </row>
    <row r="1156" spans="1:14" ht="14.4" customHeight="1" x14ac:dyDescent="0.3">
      <c r="A1156" s="649" t="s">
        <v>595</v>
      </c>
      <c r="B1156" s="650" t="s">
        <v>596</v>
      </c>
      <c r="C1156" s="651" t="s">
        <v>620</v>
      </c>
      <c r="D1156" s="652" t="s">
        <v>3385</v>
      </c>
      <c r="E1156" s="651" t="s">
        <v>638</v>
      </c>
      <c r="F1156" s="652" t="s">
        <v>3390</v>
      </c>
      <c r="G1156" s="651" t="s">
        <v>642</v>
      </c>
      <c r="H1156" s="651" t="s">
        <v>2730</v>
      </c>
      <c r="I1156" s="651" t="s">
        <v>2731</v>
      </c>
      <c r="J1156" s="651" t="s">
        <v>2732</v>
      </c>
      <c r="K1156" s="651" t="s">
        <v>2733</v>
      </c>
      <c r="L1156" s="653">
        <v>263.20999999999998</v>
      </c>
      <c r="M1156" s="653">
        <v>1</v>
      </c>
      <c r="N1156" s="654">
        <v>263.20999999999998</v>
      </c>
    </row>
    <row r="1157" spans="1:14" ht="14.4" customHeight="1" x14ac:dyDescent="0.3">
      <c r="A1157" s="649" t="s">
        <v>595</v>
      </c>
      <c r="B1157" s="650" t="s">
        <v>596</v>
      </c>
      <c r="C1157" s="651" t="s">
        <v>620</v>
      </c>
      <c r="D1157" s="652" t="s">
        <v>3385</v>
      </c>
      <c r="E1157" s="651" t="s">
        <v>638</v>
      </c>
      <c r="F1157" s="652" t="s">
        <v>3390</v>
      </c>
      <c r="G1157" s="651" t="s">
        <v>642</v>
      </c>
      <c r="H1157" s="651" t="s">
        <v>2734</v>
      </c>
      <c r="I1157" s="651" t="s">
        <v>2735</v>
      </c>
      <c r="J1157" s="651" t="s">
        <v>2736</v>
      </c>
      <c r="K1157" s="651" t="s">
        <v>2737</v>
      </c>
      <c r="L1157" s="653">
        <v>268.78078444288695</v>
      </c>
      <c r="M1157" s="653">
        <v>1</v>
      </c>
      <c r="N1157" s="654">
        <v>268.78078444288695</v>
      </c>
    </row>
    <row r="1158" spans="1:14" ht="14.4" customHeight="1" x14ac:dyDescent="0.3">
      <c r="A1158" s="649" t="s">
        <v>595</v>
      </c>
      <c r="B1158" s="650" t="s">
        <v>596</v>
      </c>
      <c r="C1158" s="651" t="s">
        <v>620</v>
      </c>
      <c r="D1158" s="652" t="s">
        <v>3385</v>
      </c>
      <c r="E1158" s="651" t="s">
        <v>638</v>
      </c>
      <c r="F1158" s="652" t="s">
        <v>3390</v>
      </c>
      <c r="G1158" s="651" t="s">
        <v>642</v>
      </c>
      <c r="H1158" s="651" t="s">
        <v>2738</v>
      </c>
      <c r="I1158" s="651" t="s">
        <v>2739</v>
      </c>
      <c r="J1158" s="651" t="s">
        <v>2740</v>
      </c>
      <c r="K1158" s="651" t="s">
        <v>2741</v>
      </c>
      <c r="L1158" s="653">
        <v>128.96</v>
      </c>
      <c r="M1158" s="653">
        <v>1</v>
      </c>
      <c r="N1158" s="654">
        <v>128.96</v>
      </c>
    </row>
    <row r="1159" spans="1:14" ht="14.4" customHeight="1" x14ac:dyDescent="0.3">
      <c r="A1159" s="649" t="s">
        <v>595</v>
      </c>
      <c r="B1159" s="650" t="s">
        <v>596</v>
      </c>
      <c r="C1159" s="651" t="s">
        <v>620</v>
      </c>
      <c r="D1159" s="652" t="s">
        <v>3385</v>
      </c>
      <c r="E1159" s="651" t="s">
        <v>638</v>
      </c>
      <c r="F1159" s="652" t="s">
        <v>3390</v>
      </c>
      <c r="G1159" s="651" t="s">
        <v>642</v>
      </c>
      <c r="H1159" s="651" t="s">
        <v>2742</v>
      </c>
      <c r="I1159" s="651" t="s">
        <v>2743</v>
      </c>
      <c r="J1159" s="651" t="s">
        <v>2744</v>
      </c>
      <c r="K1159" s="651" t="s">
        <v>2745</v>
      </c>
      <c r="L1159" s="653">
        <v>203.20150070695999</v>
      </c>
      <c r="M1159" s="653">
        <v>5</v>
      </c>
      <c r="N1159" s="654">
        <v>1016.0075035348</v>
      </c>
    </row>
    <row r="1160" spans="1:14" ht="14.4" customHeight="1" x14ac:dyDescent="0.3">
      <c r="A1160" s="649" t="s">
        <v>595</v>
      </c>
      <c r="B1160" s="650" t="s">
        <v>596</v>
      </c>
      <c r="C1160" s="651" t="s">
        <v>620</v>
      </c>
      <c r="D1160" s="652" t="s">
        <v>3385</v>
      </c>
      <c r="E1160" s="651" t="s">
        <v>638</v>
      </c>
      <c r="F1160" s="652" t="s">
        <v>3390</v>
      </c>
      <c r="G1160" s="651" t="s">
        <v>642</v>
      </c>
      <c r="H1160" s="651" t="s">
        <v>2746</v>
      </c>
      <c r="I1160" s="651" t="s">
        <v>886</v>
      </c>
      <c r="J1160" s="651" t="s">
        <v>2747</v>
      </c>
      <c r="K1160" s="651" t="s">
        <v>2748</v>
      </c>
      <c r="L1160" s="653">
        <v>3487.5360000000001</v>
      </c>
      <c r="M1160" s="653">
        <v>2</v>
      </c>
      <c r="N1160" s="654">
        <v>6975.0720000000001</v>
      </c>
    </row>
    <row r="1161" spans="1:14" ht="14.4" customHeight="1" x14ac:dyDescent="0.3">
      <c r="A1161" s="649" t="s">
        <v>595</v>
      </c>
      <c r="B1161" s="650" t="s">
        <v>596</v>
      </c>
      <c r="C1161" s="651" t="s">
        <v>620</v>
      </c>
      <c r="D1161" s="652" t="s">
        <v>3385</v>
      </c>
      <c r="E1161" s="651" t="s">
        <v>638</v>
      </c>
      <c r="F1161" s="652" t="s">
        <v>3390</v>
      </c>
      <c r="G1161" s="651" t="s">
        <v>642</v>
      </c>
      <c r="H1161" s="651" t="s">
        <v>1049</v>
      </c>
      <c r="I1161" s="651" t="s">
        <v>1049</v>
      </c>
      <c r="J1161" s="651" t="s">
        <v>1050</v>
      </c>
      <c r="K1161" s="651" t="s">
        <v>1051</v>
      </c>
      <c r="L1161" s="653">
        <v>258.74977117550173</v>
      </c>
      <c r="M1161" s="653">
        <v>18</v>
      </c>
      <c r="N1161" s="654">
        <v>4657.4958811590313</v>
      </c>
    </row>
    <row r="1162" spans="1:14" ht="14.4" customHeight="1" x14ac:dyDescent="0.3">
      <c r="A1162" s="649" t="s">
        <v>595</v>
      </c>
      <c r="B1162" s="650" t="s">
        <v>596</v>
      </c>
      <c r="C1162" s="651" t="s">
        <v>620</v>
      </c>
      <c r="D1162" s="652" t="s">
        <v>3385</v>
      </c>
      <c r="E1162" s="651" t="s">
        <v>638</v>
      </c>
      <c r="F1162" s="652" t="s">
        <v>3390</v>
      </c>
      <c r="G1162" s="651" t="s">
        <v>642</v>
      </c>
      <c r="H1162" s="651" t="s">
        <v>2749</v>
      </c>
      <c r="I1162" s="651" t="s">
        <v>2749</v>
      </c>
      <c r="J1162" s="651" t="s">
        <v>2750</v>
      </c>
      <c r="K1162" s="651" t="s">
        <v>1847</v>
      </c>
      <c r="L1162" s="653">
        <v>56.929999999999993</v>
      </c>
      <c r="M1162" s="653">
        <v>1</v>
      </c>
      <c r="N1162" s="654">
        <v>56.929999999999993</v>
      </c>
    </row>
    <row r="1163" spans="1:14" ht="14.4" customHeight="1" x14ac:dyDescent="0.3">
      <c r="A1163" s="649" t="s">
        <v>595</v>
      </c>
      <c r="B1163" s="650" t="s">
        <v>596</v>
      </c>
      <c r="C1163" s="651" t="s">
        <v>620</v>
      </c>
      <c r="D1163" s="652" t="s">
        <v>3385</v>
      </c>
      <c r="E1163" s="651" t="s">
        <v>638</v>
      </c>
      <c r="F1163" s="652" t="s">
        <v>3390</v>
      </c>
      <c r="G1163" s="651" t="s">
        <v>642</v>
      </c>
      <c r="H1163" s="651" t="s">
        <v>2751</v>
      </c>
      <c r="I1163" s="651" t="s">
        <v>886</v>
      </c>
      <c r="J1163" s="651" t="s">
        <v>2752</v>
      </c>
      <c r="K1163" s="651"/>
      <c r="L1163" s="653">
        <v>1155.0715</v>
      </c>
      <c r="M1163" s="653">
        <v>2</v>
      </c>
      <c r="N1163" s="654">
        <v>2310.143</v>
      </c>
    </row>
    <row r="1164" spans="1:14" ht="14.4" customHeight="1" x14ac:dyDescent="0.3">
      <c r="A1164" s="649" t="s">
        <v>595</v>
      </c>
      <c r="B1164" s="650" t="s">
        <v>596</v>
      </c>
      <c r="C1164" s="651" t="s">
        <v>620</v>
      </c>
      <c r="D1164" s="652" t="s">
        <v>3385</v>
      </c>
      <c r="E1164" s="651" t="s">
        <v>638</v>
      </c>
      <c r="F1164" s="652" t="s">
        <v>3390</v>
      </c>
      <c r="G1164" s="651" t="s">
        <v>642</v>
      </c>
      <c r="H1164" s="651" t="s">
        <v>2065</v>
      </c>
      <c r="I1164" s="651" t="s">
        <v>2066</v>
      </c>
      <c r="J1164" s="651" t="s">
        <v>2067</v>
      </c>
      <c r="K1164" s="651" t="s">
        <v>2068</v>
      </c>
      <c r="L1164" s="653">
        <v>388.80000000000013</v>
      </c>
      <c r="M1164" s="653">
        <v>1</v>
      </c>
      <c r="N1164" s="654">
        <v>388.80000000000013</v>
      </c>
    </row>
    <row r="1165" spans="1:14" ht="14.4" customHeight="1" x14ac:dyDescent="0.3">
      <c r="A1165" s="649" t="s">
        <v>595</v>
      </c>
      <c r="B1165" s="650" t="s">
        <v>596</v>
      </c>
      <c r="C1165" s="651" t="s">
        <v>620</v>
      </c>
      <c r="D1165" s="652" t="s">
        <v>3385</v>
      </c>
      <c r="E1165" s="651" t="s">
        <v>638</v>
      </c>
      <c r="F1165" s="652" t="s">
        <v>3390</v>
      </c>
      <c r="G1165" s="651" t="s">
        <v>642</v>
      </c>
      <c r="H1165" s="651" t="s">
        <v>2753</v>
      </c>
      <c r="I1165" s="651" t="s">
        <v>2754</v>
      </c>
      <c r="J1165" s="651" t="s">
        <v>2755</v>
      </c>
      <c r="K1165" s="651" t="s">
        <v>2756</v>
      </c>
      <c r="L1165" s="653">
        <v>816.35000000000025</v>
      </c>
      <c r="M1165" s="653">
        <v>1</v>
      </c>
      <c r="N1165" s="654">
        <v>816.35000000000025</v>
      </c>
    </row>
    <row r="1166" spans="1:14" ht="14.4" customHeight="1" x14ac:dyDescent="0.3">
      <c r="A1166" s="649" t="s">
        <v>595</v>
      </c>
      <c r="B1166" s="650" t="s">
        <v>596</v>
      </c>
      <c r="C1166" s="651" t="s">
        <v>620</v>
      </c>
      <c r="D1166" s="652" t="s">
        <v>3385</v>
      </c>
      <c r="E1166" s="651" t="s">
        <v>638</v>
      </c>
      <c r="F1166" s="652" t="s">
        <v>3390</v>
      </c>
      <c r="G1166" s="651" t="s">
        <v>642</v>
      </c>
      <c r="H1166" s="651" t="s">
        <v>2078</v>
      </c>
      <c r="I1166" s="651" t="s">
        <v>237</v>
      </c>
      <c r="J1166" s="651" t="s">
        <v>2079</v>
      </c>
      <c r="K1166" s="651"/>
      <c r="L1166" s="653">
        <v>265.73999999999995</v>
      </c>
      <c r="M1166" s="653">
        <v>2</v>
      </c>
      <c r="N1166" s="654">
        <v>531.4799999999999</v>
      </c>
    </row>
    <row r="1167" spans="1:14" ht="14.4" customHeight="1" x14ac:dyDescent="0.3">
      <c r="A1167" s="649" t="s">
        <v>595</v>
      </c>
      <c r="B1167" s="650" t="s">
        <v>596</v>
      </c>
      <c r="C1167" s="651" t="s">
        <v>620</v>
      </c>
      <c r="D1167" s="652" t="s">
        <v>3385</v>
      </c>
      <c r="E1167" s="651" t="s">
        <v>638</v>
      </c>
      <c r="F1167" s="652" t="s">
        <v>3390</v>
      </c>
      <c r="G1167" s="651" t="s">
        <v>642</v>
      </c>
      <c r="H1167" s="651" t="s">
        <v>1061</v>
      </c>
      <c r="I1167" s="651" t="s">
        <v>1061</v>
      </c>
      <c r="J1167" s="651" t="s">
        <v>1062</v>
      </c>
      <c r="K1167" s="651" t="s">
        <v>1063</v>
      </c>
      <c r="L1167" s="653">
        <v>92.179999999999993</v>
      </c>
      <c r="M1167" s="653">
        <v>1</v>
      </c>
      <c r="N1167" s="654">
        <v>92.179999999999993</v>
      </c>
    </row>
    <row r="1168" spans="1:14" ht="14.4" customHeight="1" x14ac:dyDescent="0.3">
      <c r="A1168" s="649" t="s">
        <v>595</v>
      </c>
      <c r="B1168" s="650" t="s">
        <v>596</v>
      </c>
      <c r="C1168" s="651" t="s">
        <v>620</v>
      </c>
      <c r="D1168" s="652" t="s">
        <v>3385</v>
      </c>
      <c r="E1168" s="651" t="s">
        <v>638</v>
      </c>
      <c r="F1168" s="652" t="s">
        <v>3390</v>
      </c>
      <c r="G1168" s="651" t="s">
        <v>642</v>
      </c>
      <c r="H1168" s="651" t="s">
        <v>1064</v>
      </c>
      <c r="I1168" s="651" t="s">
        <v>1065</v>
      </c>
      <c r="J1168" s="651" t="s">
        <v>1066</v>
      </c>
      <c r="K1168" s="651" t="s">
        <v>1067</v>
      </c>
      <c r="L1168" s="653">
        <v>91.069929698685499</v>
      </c>
      <c r="M1168" s="653">
        <v>1</v>
      </c>
      <c r="N1168" s="654">
        <v>91.069929698685499</v>
      </c>
    </row>
    <row r="1169" spans="1:14" ht="14.4" customHeight="1" x14ac:dyDescent="0.3">
      <c r="A1169" s="649" t="s">
        <v>595</v>
      </c>
      <c r="B1169" s="650" t="s">
        <v>596</v>
      </c>
      <c r="C1169" s="651" t="s">
        <v>620</v>
      </c>
      <c r="D1169" s="652" t="s">
        <v>3385</v>
      </c>
      <c r="E1169" s="651" t="s">
        <v>638</v>
      </c>
      <c r="F1169" s="652" t="s">
        <v>3390</v>
      </c>
      <c r="G1169" s="651" t="s">
        <v>642</v>
      </c>
      <c r="H1169" s="651" t="s">
        <v>2757</v>
      </c>
      <c r="I1169" s="651" t="s">
        <v>2757</v>
      </c>
      <c r="J1169" s="651" t="s">
        <v>2702</v>
      </c>
      <c r="K1169" s="651" t="s">
        <v>2758</v>
      </c>
      <c r="L1169" s="653">
        <v>244.29662238741426</v>
      </c>
      <c r="M1169" s="653">
        <v>8.4259579000000002</v>
      </c>
      <c r="N1169" s="654">
        <v>2058.4330553485502</v>
      </c>
    </row>
    <row r="1170" spans="1:14" ht="14.4" customHeight="1" x14ac:dyDescent="0.3">
      <c r="A1170" s="649" t="s">
        <v>595</v>
      </c>
      <c r="B1170" s="650" t="s">
        <v>596</v>
      </c>
      <c r="C1170" s="651" t="s">
        <v>620</v>
      </c>
      <c r="D1170" s="652" t="s">
        <v>3385</v>
      </c>
      <c r="E1170" s="651" t="s">
        <v>638</v>
      </c>
      <c r="F1170" s="652" t="s">
        <v>3390</v>
      </c>
      <c r="G1170" s="651" t="s">
        <v>642</v>
      </c>
      <c r="H1170" s="651" t="s">
        <v>2759</v>
      </c>
      <c r="I1170" s="651" t="s">
        <v>2759</v>
      </c>
      <c r="J1170" s="651" t="s">
        <v>2702</v>
      </c>
      <c r="K1170" s="651" t="s">
        <v>2760</v>
      </c>
      <c r="L1170" s="653">
        <v>746.35000000000014</v>
      </c>
      <c r="M1170" s="653">
        <v>14.737868999999998</v>
      </c>
      <c r="N1170" s="654">
        <v>10999.60852815</v>
      </c>
    </row>
    <row r="1171" spans="1:14" ht="14.4" customHeight="1" x14ac:dyDescent="0.3">
      <c r="A1171" s="649" t="s">
        <v>595</v>
      </c>
      <c r="B1171" s="650" t="s">
        <v>596</v>
      </c>
      <c r="C1171" s="651" t="s">
        <v>620</v>
      </c>
      <c r="D1171" s="652" t="s">
        <v>3385</v>
      </c>
      <c r="E1171" s="651" t="s">
        <v>638</v>
      </c>
      <c r="F1171" s="652" t="s">
        <v>3390</v>
      </c>
      <c r="G1171" s="651" t="s">
        <v>642</v>
      </c>
      <c r="H1171" s="651" t="s">
        <v>1068</v>
      </c>
      <c r="I1171" s="651" t="s">
        <v>1068</v>
      </c>
      <c r="J1171" s="651" t="s">
        <v>671</v>
      </c>
      <c r="K1171" s="651" t="s">
        <v>1069</v>
      </c>
      <c r="L1171" s="653">
        <v>60.004173875058378</v>
      </c>
      <c r="M1171" s="653">
        <v>21</v>
      </c>
      <c r="N1171" s="654">
        <v>1260.0876513762259</v>
      </c>
    </row>
    <row r="1172" spans="1:14" ht="14.4" customHeight="1" x14ac:dyDescent="0.3">
      <c r="A1172" s="649" t="s">
        <v>595</v>
      </c>
      <c r="B1172" s="650" t="s">
        <v>596</v>
      </c>
      <c r="C1172" s="651" t="s">
        <v>620</v>
      </c>
      <c r="D1172" s="652" t="s">
        <v>3385</v>
      </c>
      <c r="E1172" s="651" t="s">
        <v>638</v>
      </c>
      <c r="F1172" s="652" t="s">
        <v>3390</v>
      </c>
      <c r="G1172" s="651" t="s">
        <v>642</v>
      </c>
      <c r="H1172" s="651" t="s">
        <v>1588</v>
      </c>
      <c r="I1172" s="651" t="s">
        <v>237</v>
      </c>
      <c r="J1172" s="651" t="s">
        <v>1589</v>
      </c>
      <c r="K1172" s="651"/>
      <c r="L1172" s="653">
        <v>35.572857142857153</v>
      </c>
      <c r="M1172" s="653">
        <v>7</v>
      </c>
      <c r="N1172" s="654">
        <v>249.01000000000005</v>
      </c>
    </row>
    <row r="1173" spans="1:14" ht="14.4" customHeight="1" x14ac:dyDescent="0.3">
      <c r="A1173" s="649" t="s">
        <v>595</v>
      </c>
      <c r="B1173" s="650" t="s">
        <v>596</v>
      </c>
      <c r="C1173" s="651" t="s">
        <v>620</v>
      </c>
      <c r="D1173" s="652" t="s">
        <v>3385</v>
      </c>
      <c r="E1173" s="651" t="s">
        <v>638</v>
      </c>
      <c r="F1173" s="652" t="s">
        <v>3390</v>
      </c>
      <c r="G1173" s="651" t="s">
        <v>642</v>
      </c>
      <c r="H1173" s="651" t="s">
        <v>2761</v>
      </c>
      <c r="I1173" s="651" t="s">
        <v>237</v>
      </c>
      <c r="J1173" s="651" t="s">
        <v>2762</v>
      </c>
      <c r="K1173" s="651"/>
      <c r="L1173" s="653">
        <v>43.2</v>
      </c>
      <c r="M1173" s="653">
        <v>4</v>
      </c>
      <c r="N1173" s="654">
        <v>172.8</v>
      </c>
    </row>
    <row r="1174" spans="1:14" ht="14.4" customHeight="1" x14ac:dyDescent="0.3">
      <c r="A1174" s="649" t="s">
        <v>595</v>
      </c>
      <c r="B1174" s="650" t="s">
        <v>596</v>
      </c>
      <c r="C1174" s="651" t="s">
        <v>620</v>
      </c>
      <c r="D1174" s="652" t="s">
        <v>3385</v>
      </c>
      <c r="E1174" s="651" t="s">
        <v>638</v>
      </c>
      <c r="F1174" s="652" t="s">
        <v>3390</v>
      </c>
      <c r="G1174" s="651" t="s">
        <v>642</v>
      </c>
      <c r="H1174" s="651" t="s">
        <v>2763</v>
      </c>
      <c r="I1174" s="651" t="s">
        <v>2764</v>
      </c>
      <c r="J1174" s="651" t="s">
        <v>2765</v>
      </c>
      <c r="K1174" s="651" t="s">
        <v>2766</v>
      </c>
      <c r="L1174" s="653">
        <v>147.05018133320758</v>
      </c>
      <c r="M1174" s="653">
        <v>1</v>
      </c>
      <c r="N1174" s="654">
        <v>147.05018133320758</v>
      </c>
    </row>
    <row r="1175" spans="1:14" ht="14.4" customHeight="1" x14ac:dyDescent="0.3">
      <c r="A1175" s="649" t="s">
        <v>595</v>
      </c>
      <c r="B1175" s="650" t="s">
        <v>596</v>
      </c>
      <c r="C1175" s="651" t="s">
        <v>620</v>
      </c>
      <c r="D1175" s="652" t="s">
        <v>3385</v>
      </c>
      <c r="E1175" s="651" t="s">
        <v>638</v>
      </c>
      <c r="F1175" s="652" t="s">
        <v>3390</v>
      </c>
      <c r="G1175" s="651" t="s">
        <v>1072</v>
      </c>
      <c r="H1175" s="651" t="s">
        <v>2767</v>
      </c>
      <c r="I1175" s="651" t="s">
        <v>2767</v>
      </c>
      <c r="J1175" s="651" t="s">
        <v>2768</v>
      </c>
      <c r="K1175" s="651" t="s">
        <v>2769</v>
      </c>
      <c r="L1175" s="653">
        <v>22.008017177949579</v>
      </c>
      <c r="M1175" s="653">
        <v>5</v>
      </c>
      <c r="N1175" s="654">
        <v>110.0400858897479</v>
      </c>
    </row>
    <row r="1176" spans="1:14" ht="14.4" customHeight="1" x14ac:dyDescent="0.3">
      <c r="A1176" s="649" t="s">
        <v>595</v>
      </c>
      <c r="B1176" s="650" t="s">
        <v>596</v>
      </c>
      <c r="C1176" s="651" t="s">
        <v>620</v>
      </c>
      <c r="D1176" s="652" t="s">
        <v>3385</v>
      </c>
      <c r="E1176" s="651" t="s">
        <v>638</v>
      </c>
      <c r="F1176" s="652" t="s">
        <v>3390</v>
      </c>
      <c r="G1176" s="651" t="s">
        <v>1072</v>
      </c>
      <c r="H1176" s="651" t="s">
        <v>1073</v>
      </c>
      <c r="I1176" s="651" t="s">
        <v>1074</v>
      </c>
      <c r="J1176" s="651" t="s">
        <v>1075</v>
      </c>
      <c r="K1176" s="651" t="s">
        <v>1076</v>
      </c>
      <c r="L1176" s="653">
        <v>36.366276606376218</v>
      </c>
      <c r="M1176" s="653">
        <v>27</v>
      </c>
      <c r="N1176" s="654">
        <v>981.88946837215781</v>
      </c>
    </row>
    <row r="1177" spans="1:14" ht="14.4" customHeight="1" x14ac:dyDescent="0.3">
      <c r="A1177" s="649" t="s">
        <v>595</v>
      </c>
      <c r="B1177" s="650" t="s">
        <v>596</v>
      </c>
      <c r="C1177" s="651" t="s">
        <v>620</v>
      </c>
      <c r="D1177" s="652" t="s">
        <v>3385</v>
      </c>
      <c r="E1177" s="651" t="s">
        <v>638</v>
      </c>
      <c r="F1177" s="652" t="s">
        <v>3390</v>
      </c>
      <c r="G1177" s="651" t="s">
        <v>1072</v>
      </c>
      <c r="H1177" s="651" t="s">
        <v>1590</v>
      </c>
      <c r="I1177" s="651" t="s">
        <v>1591</v>
      </c>
      <c r="J1177" s="651" t="s">
        <v>1592</v>
      </c>
      <c r="K1177" s="651" t="s">
        <v>1593</v>
      </c>
      <c r="L1177" s="653">
        <v>59.049942393569914</v>
      </c>
      <c r="M1177" s="653">
        <v>3</v>
      </c>
      <c r="N1177" s="654">
        <v>177.14982718070974</v>
      </c>
    </row>
    <row r="1178" spans="1:14" ht="14.4" customHeight="1" x14ac:dyDescent="0.3">
      <c r="A1178" s="649" t="s">
        <v>595</v>
      </c>
      <c r="B1178" s="650" t="s">
        <v>596</v>
      </c>
      <c r="C1178" s="651" t="s">
        <v>620</v>
      </c>
      <c r="D1178" s="652" t="s">
        <v>3385</v>
      </c>
      <c r="E1178" s="651" t="s">
        <v>638</v>
      </c>
      <c r="F1178" s="652" t="s">
        <v>3390</v>
      </c>
      <c r="G1178" s="651" t="s">
        <v>1072</v>
      </c>
      <c r="H1178" s="651" t="s">
        <v>1594</v>
      </c>
      <c r="I1178" s="651" t="s">
        <v>1595</v>
      </c>
      <c r="J1178" s="651" t="s">
        <v>1596</v>
      </c>
      <c r="K1178" s="651" t="s">
        <v>1597</v>
      </c>
      <c r="L1178" s="653">
        <v>144.53000000000003</v>
      </c>
      <c r="M1178" s="653">
        <v>4</v>
      </c>
      <c r="N1178" s="654">
        <v>578.12000000000012</v>
      </c>
    </row>
    <row r="1179" spans="1:14" ht="14.4" customHeight="1" x14ac:dyDescent="0.3">
      <c r="A1179" s="649" t="s">
        <v>595</v>
      </c>
      <c r="B1179" s="650" t="s">
        <v>596</v>
      </c>
      <c r="C1179" s="651" t="s">
        <v>620</v>
      </c>
      <c r="D1179" s="652" t="s">
        <v>3385</v>
      </c>
      <c r="E1179" s="651" t="s">
        <v>638</v>
      </c>
      <c r="F1179" s="652" t="s">
        <v>3390</v>
      </c>
      <c r="G1179" s="651" t="s">
        <v>1072</v>
      </c>
      <c r="H1179" s="651" t="s">
        <v>1077</v>
      </c>
      <c r="I1179" s="651" t="s">
        <v>1078</v>
      </c>
      <c r="J1179" s="651" t="s">
        <v>1079</v>
      </c>
      <c r="K1179" s="651" t="s">
        <v>1080</v>
      </c>
      <c r="L1179" s="653">
        <v>492.19997964594404</v>
      </c>
      <c r="M1179" s="653">
        <v>5</v>
      </c>
      <c r="N1179" s="654">
        <v>2460.9998982297202</v>
      </c>
    </row>
    <row r="1180" spans="1:14" ht="14.4" customHeight="1" x14ac:dyDescent="0.3">
      <c r="A1180" s="649" t="s">
        <v>595</v>
      </c>
      <c r="B1180" s="650" t="s">
        <v>596</v>
      </c>
      <c r="C1180" s="651" t="s">
        <v>620</v>
      </c>
      <c r="D1180" s="652" t="s">
        <v>3385</v>
      </c>
      <c r="E1180" s="651" t="s">
        <v>638</v>
      </c>
      <c r="F1180" s="652" t="s">
        <v>3390</v>
      </c>
      <c r="G1180" s="651" t="s">
        <v>1072</v>
      </c>
      <c r="H1180" s="651" t="s">
        <v>2770</v>
      </c>
      <c r="I1180" s="651" t="s">
        <v>2771</v>
      </c>
      <c r="J1180" s="651" t="s">
        <v>2772</v>
      </c>
      <c r="K1180" s="651" t="s">
        <v>2773</v>
      </c>
      <c r="L1180" s="653">
        <v>61.340000000000039</v>
      </c>
      <c r="M1180" s="653">
        <v>1</v>
      </c>
      <c r="N1180" s="654">
        <v>61.340000000000039</v>
      </c>
    </row>
    <row r="1181" spans="1:14" ht="14.4" customHeight="1" x14ac:dyDescent="0.3">
      <c r="A1181" s="649" t="s">
        <v>595</v>
      </c>
      <c r="B1181" s="650" t="s">
        <v>596</v>
      </c>
      <c r="C1181" s="651" t="s">
        <v>620</v>
      </c>
      <c r="D1181" s="652" t="s">
        <v>3385</v>
      </c>
      <c r="E1181" s="651" t="s">
        <v>638</v>
      </c>
      <c r="F1181" s="652" t="s">
        <v>3390</v>
      </c>
      <c r="G1181" s="651" t="s">
        <v>1072</v>
      </c>
      <c r="H1181" s="651" t="s">
        <v>2774</v>
      </c>
      <c r="I1181" s="651" t="s">
        <v>2775</v>
      </c>
      <c r="J1181" s="651" t="s">
        <v>2776</v>
      </c>
      <c r="K1181" s="651" t="s">
        <v>2777</v>
      </c>
      <c r="L1181" s="653">
        <v>58.769999999999975</v>
      </c>
      <c r="M1181" s="653">
        <v>2</v>
      </c>
      <c r="N1181" s="654">
        <v>117.53999999999995</v>
      </c>
    </row>
    <row r="1182" spans="1:14" ht="14.4" customHeight="1" x14ac:dyDescent="0.3">
      <c r="A1182" s="649" t="s">
        <v>595</v>
      </c>
      <c r="B1182" s="650" t="s">
        <v>596</v>
      </c>
      <c r="C1182" s="651" t="s">
        <v>620</v>
      </c>
      <c r="D1182" s="652" t="s">
        <v>3385</v>
      </c>
      <c r="E1182" s="651" t="s">
        <v>638</v>
      </c>
      <c r="F1182" s="652" t="s">
        <v>3390</v>
      </c>
      <c r="G1182" s="651" t="s">
        <v>1072</v>
      </c>
      <c r="H1182" s="651" t="s">
        <v>2778</v>
      </c>
      <c r="I1182" s="651" t="s">
        <v>2779</v>
      </c>
      <c r="J1182" s="651" t="s">
        <v>2780</v>
      </c>
      <c r="K1182" s="651" t="s">
        <v>2781</v>
      </c>
      <c r="L1182" s="653">
        <v>49.039999999999992</v>
      </c>
      <c r="M1182" s="653">
        <v>1</v>
      </c>
      <c r="N1182" s="654">
        <v>49.039999999999992</v>
      </c>
    </row>
    <row r="1183" spans="1:14" ht="14.4" customHeight="1" x14ac:dyDescent="0.3">
      <c r="A1183" s="649" t="s">
        <v>595</v>
      </c>
      <c r="B1183" s="650" t="s">
        <v>596</v>
      </c>
      <c r="C1183" s="651" t="s">
        <v>620</v>
      </c>
      <c r="D1183" s="652" t="s">
        <v>3385</v>
      </c>
      <c r="E1183" s="651" t="s">
        <v>638</v>
      </c>
      <c r="F1183" s="652" t="s">
        <v>3390</v>
      </c>
      <c r="G1183" s="651" t="s">
        <v>1072</v>
      </c>
      <c r="H1183" s="651" t="s">
        <v>1598</v>
      </c>
      <c r="I1183" s="651" t="s">
        <v>1599</v>
      </c>
      <c r="J1183" s="651" t="s">
        <v>1099</v>
      </c>
      <c r="K1183" s="651" t="s">
        <v>1600</v>
      </c>
      <c r="L1183" s="653">
        <v>115.52227556775851</v>
      </c>
      <c r="M1183" s="653">
        <v>4</v>
      </c>
      <c r="N1183" s="654">
        <v>462.08910227103405</v>
      </c>
    </row>
    <row r="1184" spans="1:14" ht="14.4" customHeight="1" x14ac:dyDescent="0.3">
      <c r="A1184" s="649" t="s">
        <v>595</v>
      </c>
      <c r="B1184" s="650" t="s">
        <v>596</v>
      </c>
      <c r="C1184" s="651" t="s">
        <v>620</v>
      </c>
      <c r="D1184" s="652" t="s">
        <v>3385</v>
      </c>
      <c r="E1184" s="651" t="s">
        <v>638</v>
      </c>
      <c r="F1184" s="652" t="s">
        <v>3390</v>
      </c>
      <c r="G1184" s="651" t="s">
        <v>1072</v>
      </c>
      <c r="H1184" s="651" t="s">
        <v>2109</v>
      </c>
      <c r="I1184" s="651" t="s">
        <v>2110</v>
      </c>
      <c r="J1184" s="651" t="s">
        <v>1087</v>
      </c>
      <c r="K1184" s="651" t="s">
        <v>861</v>
      </c>
      <c r="L1184" s="653">
        <v>103.52010630425009</v>
      </c>
      <c r="M1184" s="653">
        <v>1</v>
      </c>
      <c r="N1184" s="654">
        <v>103.52010630425009</v>
      </c>
    </row>
    <row r="1185" spans="1:14" ht="14.4" customHeight="1" x14ac:dyDescent="0.3">
      <c r="A1185" s="649" t="s">
        <v>595</v>
      </c>
      <c r="B1185" s="650" t="s">
        <v>596</v>
      </c>
      <c r="C1185" s="651" t="s">
        <v>620</v>
      </c>
      <c r="D1185" s="652" t="s">
        <v>3385</v>
      </c>
      <c r="E1185" s="651" t="s">
        <v>638</v>
      </c>
      <c r="F1185" s="652" t="s">
        <v>3390</v>
      </c>
      <c r="G1185" s="651" t="s">
        <v>1072</v>
      </c>
      <c r="H1185" s="651" t="s">
        <v>2782</v>
      </c>
      <c r="I1185" s="651" t="s">
        <v>2783</v>
      </c>
      <c r="J1185" s="651" t="s">
        <v>2784</v>
      </c>
      <c r="K1185" s="651" t="s">
        <v>2785</v>
      </c>
      <c r="L1185" s="653">
        <v>47.239897728677008</v>
      </c>
      <c r="M1185" s="653">
        <v>1</v>
      </c>
      <c r="N1185" s="654">
        <v>47.239897728677008</v>
      </c>
    </row>
    <row r="1186" spans="1:14" ht="14.4" customHeight="1" x14ac:dyDescent="0.3">
      <c r="A1186" s="649" t="s">
        <v>595</v>
      </c>
      <c r="B1186" s="650" t="s">
        <v>596</v>
      </c>
      <c r="C1186" s="651" t="s">
        <v>620</v>
      </c>
      <c r="D1186" s="652" t="s">
        <v>3385</v>
      </c>
      <c r="E1186" s="651" t="s">
        <v>638</v>
      </c>
      <c r="F1186" s="652" t="s">
        <v>3390</v>
      </c>
      <c r="G1186" s="651" t="s">
        <v>1072</v>
      </c>
      <c r="H1186" s="651" t="s">
        <v>2786</v>
      </c>
      <c r="I1186" s="651" t="s">
        <v>2787</v>
      </c>
      <c r="J1186" s="651" t="s">
        <v>2788</v>
      </c>
      <c r="K1186" s="651" t="s">
        <v>2789</v>
      </c>
      <c r="L1186" s="653">
        <v>135.47</v>
      </c>
      <c r="M1186" s="653">
        <v>1</v>
      </c>
      <c r="N1186" s="654">
        <v>135.47</v>
      </c>
    </row>
    <row r="1187" spans="1:14" ht="14.4" customHeight="1" x14ac:dyDescent="0.3">
      <c r="A1187" s="649" t="s">
        <v>595</v>
      </c>
      <c r="B1187" s="650" t="s">
        <v>596</v>
      </c>
      <c r="C1187" s="651" t="s">
        <v>620</v>
      </c>
      <c r="D1187" s="652" t="s">
        <v>3385</v>
      </c>
      <c r="E1187" s="651" t="s">
        <v>638</v>
      </c>
      <c r="F1187" s="652" t="s">
        <v>3390</v>
      </c>
      <c r="G1187" s="651" t="s">
        <v>1072</v>
      </c>
      <c r="H1187" s="651" t="s">
        <v>2790</v>
      </c>
      <c r="I1187" s="651" t="s">
        <v>2791</v>
      </c>
      <c r="J1187" s="651" t="s">
        <v>2101</v>
      </c>
      <c r="K1187" s="651" t="s">
        <v>2792</v>
      </c>
      <c r="L1187" s="653">
        <v>65.599999999999994</v>
      </c>
      <c r="M1187" s="653">
        <v>1</v>
      </c>
      <c r="N1187" s="654">
        <v>65.599999999999994</v>
      </c>
    </row>
    <row r="1188" spans="1:14" ht="14.4" customHeight="1" x14ac:dyDescent="0.3">
      <c r="A1188" s="649" t="s">
        <v>595</v>
      </c>
      <c r="B1188" s="650" t="s">
        <v>596</v>
      </c>
      <c r="C1188" s="651" t="s">
        <v>620</v>
      </c>
      <c r="D1188" s="652" t="s">
        <v>3385</v>
      </c>
      <c r="E1188" s="651" t="s">
        <v>638</v>
      </c>
      <c r="F1188" s="652" t="s">
        <v>3390</v>
      </c>
      <c r="G1188" s="651" t="s">
        <v>1072</v>
      </c>
      <c r="H1188" s="651" t="s">
        <v>1093</v>
      </c>
      <c r="I1188" s="651" t="s">
        <v>1094</v>
      </c>
      <c r="J1188" s="651" t="s">
        <v>1095</v>
      </c>
      <c r="K1188" s="651" t="s">
        <v>1096</v>
      </c>
      <c r="L1188" s="653">
        <v>52.810425319799549</v>
      </c>
      <c r="M1188" s="653">
        <v>3</v>
      </c>
      <c r="N1188" s="654">
        <v>158.43127595939865</v>
      </c>
    </row>
    <row r="1189" spans="1:14" ht="14.4" customHeight="1" x14ac:dyDescent="0.3">
      <c r="A1189" s="649" t="s">
        <v>595</v>
      </c>
      <c r="B1189" s="650" t="s">
        <v>596</v>
      </c>
      <c r="C1189" s="651" t="s">
        <v>620</v>
      </c>
      <c r="D1189" s="652" t="s">
        <v>3385</v>
      </c>
      <c r="E1189" s="651" t="s">
        <v>638</v>
      </c>
      <c r="F1189" s="652" t="s">
        <v>3390</v>
      </c>
      <c r="G1189" s="651" t="s">
        <v>1072</v>
      </c>
      <c r="H1189" s="651" t="s">
        <v>1097</v>
      </c>
      <c r="I1189" s="651" t="s">
        <v>1098</v>
      </c>
      <c r="J1189" s="651" t="s">
        <v>1099</v>
      </c>
      <c r="K1189" s="651" t="s">
        <v>1100</v>
      </c>
      <c r="L1189" s="653">
        <v>73.850559131932883</v>
      </c>
      <c r="M1189" s="653">
        <v>1</v>
      </c>
      <c r="N1189" s="654">
        <v>73.850559131932883</v>
      </c>
    </row>
    <row r="1190" spans="1:14" ht="14.4" customHeight="1" x14ac:dyDescent="0.3">
      <c r="A1190" s="649" t="s">
        <v>595</v>
      </c>
      <c r="B1190" s="650" t="s">
        <v>596</v>
      </c>
      <c r="C1190" s="651" t="s">
        <v>620</v>
      </c>
      <c r="D1190" s="652" t="s">
        <v>3385</v>
      </c>
      <c r="E1190" s="651" t="s">
        <v>638</v>
      </c>
      <c r="F1190" s="652" t="s">
        <v>3390</v>
      </c>
      <c r="G1190" s="651" t="s">
        <v>1072</v>
      </c>
      <c r="H1190" s="651" t="s">
        <v>2793</v>
      </c>
      <c r="I1190" s="651" t="s">
        <v>2794</v>
      </c>
      <c r="J1190" s="651" t="s">
        <v>2795</v>
      </c>
      <c r="K1190" s="651" t="s">
        <v>2796</v>
      </c>
      <c r="L1190" s="653">
        <v>162.00999999999996</v>
      </c>
      <c r="M1190" s="653">
        <v>1</v>
      </c>
      <c r="N1190" s="654">
        <v>162.00999999999996</v>
      </c>
    </row>
    <row r="1191" spans="1:14" ht="14.4" customHeight="1" x14ac:dyDescent="0.3">
      <c r="A1191" s="649" t="s">
        <v>595</v>
      </c>
      <c r="B1191" s="650" t="s">
        <v>596</v>
      </c>
      <c r="C1191" s="651" t="s">
        <v>620</v>
      </c>
      <c r="D1191" s="652" t="s">
        <v>3385</v>
      </c>
      <c r="E1191" s="651" t="s">
        <v>638</v>
      </c>
      <c r="F1191" s="652" t="s">
        <v>3390</v>
      </c>
      <c r="G1191" s="651" t="s">
        <v>1072</v>
      </c>
      <c r="H1191" s="651" t="s">
        <v>2131</v>
      </c>
      <c r="I1191" s="651" t="s">
        <v>2132</v>
      </c>
      <c r="J1191" s="651" t="s">
        <v>1075</v>
      </c>
      <c r="K1191" s="651" t="s">
        <v>2133</v>
      </c>
      <c r="L1191" s="653">
        <v>224.53148225317284</v>
      </c>
      <c r="M1191" s="653">
        <v>18</v>
      </c>
      <c r="N1191" s="654">
        <v>4041.5666805571109</v>
      </c>
    </row>
    <row r="1192" spans="1:14" ht="14.4" customHeight="1" x14ac:dyDescent="0.3">
      <c r="A1192" s="649" t="s">
        <v>595</v>
      </c>
      <c r="B1192" s="650" t="s">
        <v>596</v>
      </c>
      <c r="C1192" s="651" t="s">
        <v>620</v>
      </c>
      <c r="D1192" s="652" t="s">
        <v>3385</v>
      </c>
      <c r="E1192" s="651" t="s">
        <v>638</v>
      </c>
      <c r="F1192" s="652" t="s">
        <v>3390</v>
      </c>
      <c r="G1192" s="651" t="s">
        <v>1072</v>
      </c>
      <c r="H1192" s="651" t="s">
        <v>1101</v>
      </c>
      <c r="I1192" s="651" t="s">
        <v>1102</v>
      </c>
      <c r="J1192" s="651" t="s">
        <v>1079</v>
      </c>
      <c r="K1192" s="651" t="s">
        <v>1103</v>
      </c>
      <c r="L1192" s="653">
        <v>356.50042076260189</v>
      </c>
      <c r="M1192" s="653">
        <v>3</v>
      </c>
      <c r="N1192" s="654">
        <v>1069.5012622878057</v>
      </c>
    </row>
    <row r="1193" spans="1:14" ht="14.4" customHeight="1" x14ac:dyDescent="0.3">
      <c r="A1193" s="649" t="s">
        <v>595</v>
      </c>
      <c r="B1193" s="650" t="s">
        <v>596</v>
      </c>
      <c r="C1193" s="651" t="s">
        <v>620</v>
      </c>
      <c r="D1193" s="652" t="s">
        <v>3385</v>
      </c>
      <c r="E1193" s="651" t="s">
        <v>638</v>
      </c>
      <c r="F1193" s="652" t="s">
        <v>3390</v>
      </c>
      <c r="G1193" s="651" t="s">
        <v>1072</v>
      </c>
      <c r="H1193" s="651" t="s">
        <v>1604</v>
      </c>
      <c r="I1193" s="651" t="s">
        <v>1605</v>
      </c>
      <c r="J1193" s="651" t="s">
        <v>1079</v>
      </c>
      <c r="K1193" s="651" t="s">
        <v>1606</v>
      </c>
      <c r="L1193" s="653">
        <v>414.000689806357</v>
      </c>
      <c r="M1193" s="653">
        <v>1</v>
      </c>
      <c r="N1193" s="654">
        <v>414.000689806357</v>
      </c>
    </row>
    <row r="1194" spans="1:14" ht="14.4" customHeight="1" x14ac:dyDescent="0.3">
      <c r="A1194" s="649" t="s">
        <v>595</v>
      </c>
      <c r="B1194" s="650" t="s">
        <v>596</v>
      </c>
      <c r="C1194" s="651" t="s">
        <v>620</v>
      </c>
      <c r="D1194" s="652" t="s">
        <v>3385</v>
      </c>
      <c r="E1194" s="651" t="s">
        <v>638</v>
      </c>
      <c r="F1194" s="652" t="s">
        <v>3390</v>
      </c>
      <c r="G1194" s="651" t="s">
        <v>1072</v>
      </c>
      <c r="H1194" s="651" t="s">
        <v>2797</v>
      </c>
      <c r="I1194" s="651" t="s">
        <v>2798</v>
      </c>
      <c r="J1194" s="651" t="s">
        <v>1609</v>
      </c>
      <c r="K1194" s="651" t="s">
        <v>2799</v>
      </c>
      <c r="L1194" s="653">
        <v>255.00999999999993</v>
      </c>
      <c r="M1194" s="653">
        <v>1</v>
      </c>
      <c r="N1194" s="654">
        <v>255.00999999999993</v>
      </c>
    </row>
    <row r="1195" spans="1:14" ht="14.4" customHeight="1" x14ac:dyDescent="0.3">
      <c r="A1195" s="649" t="s">
        <v>595</v>
      </c>
      <c r="B1195" s="650" t="s">
        <v>596</v>
      </c>
      <c r="C1195" s="651" t="s">
        <v>620</v>
      </c>
      <c r="D1195" s="652" t="s">
        <v>3385</v>
      </c>
      <c r="E1195" s="651" t="s">
        <v>638</v>
      </c>
      <c r="F1195" s="652" t="s">
        <v>3390</v>
      </c>
      <c r="G1195" s="651" t="s">
        <v>1072</v>
      </c>
      <c r="H1195" s="651" t="s">
        <v>2800</v>
      </c>
      <c r="I1195" s="651" t="s">
        <v>2801</v>
      </c>
      <c r="J1195" s="651" t="s">
        <v>1075</v>
      </c>
      <c r="K1195" s="651" t="s">
        <v>2802</v>
      </c>
      <c r="L1195" s="653">
        <v>130.79995534910842</v>
      </c>
      <c r="M1195" s="653">
        <v>13</v>
      </c>
      <c r="N1195" s="654">
        <v>1700.3994195384096</v>
      </c>
    </row>
    <row r="1196" spans="1:14" ht="14.4" customHeight="1" x14ac:dyDescent="0.3">
      <c r="A1196" s="649" t="s">
        <v>595</v>
      </c>
      <c r="B1196" s="650" t="s">
        <v>596</v>
      </c>
      <c r="C1196" s="651" t="s">
        <v>620</v>
      </c>
      <c r="D1196" s="652" t="s">
        <v>3385</v>
      </c>
      <c r="E1196" s="651" t="s">
        <v>638</v>
      </c>
      <c r="F1196" s="652" t="s">
        <v>3390</v>
      </c>
      <c r="G1196" s="651" t="s">
        <v>1072</v>
      </c>
      <c r="H1196" s="651" t="s">
        <v>2803</v>
      </c>
      <c r="I1196" s="651" t="s">
        <v>2804</v>
      </c>
      <c r="J1196" s="651" t="s">
        <v>2805</v>
      </c>
      <c r="K1196" s="651" t="s">
        <v>2806</v>
      </c>
      <c r="L1196" s="653">
        <v>284.37400000000002</v>
      </c>
      <c r="M1196" s="653">
        <v>5</v>
      </c>
      <c r="N1196" s="654">
        <v>1421.8700000000001</v>
      </c>
    </row>
    <row r="1197" spans="1:14" ht="14.4" customHeight="1" x14ac:dyDescent="0.3">
      <c r="A1197" s="649" t="s">
        <v>595</v>
      </c>
      <c r="B1197" s="650" t="s">
        <v>596</v>
      </c>
      <c r="C1197" s="651" t="s">
        <v>620</v>
      </c>
      <c r="D1197" s="652" t="s">
        <v>3385</v>
      </c>
      <c r="E1197" s="651" t="s">
        <v>638</v>
      </c>
      <c r="F1197" s="652" t="s">
        <v>3390</v>
      </c>
      <c r="G1197" s="651" t="s">
        <v>1072</v>
      </c>
      <c r="H1197" s="651" t="s">
        <v>2807</v>
      </c>
      <c r="I1197" s="651" t="s">
        <v>2808</v>
      </c>
      <c r="J1197" s="651" t="s">
        <v>1075</v>
      </c>
      <c r="K1197" s="651" t="s">
        <v>2809</v>
      </c>
      <c r="L1197" s="653">
        <v>67.0100191391804</v>
      </c>
      <c r="M1197" s="653">
        <v>8</v>
      </c>
      <c r="N1197" s="654">
        <v>536.0801531134432</v>
      </c>
    </row>
    <row r="1198" spans="1:14" ht="14.4" customHeight="1" x14ac:dyDescent="0.3">
      <c r="A1198" s="649" t="s">
        <v>595</v>
      </c>
      <c r="B1198" s="650" t="s">
        <v>596</v>
      </c>
      <c r="C1198" s="651" t="s">
        <v>620</v>
      </c>
      <c r="D1198" s="652" t="s">
        <v>3385</v>
      </c>
      <c r="E1198" s="651" t="s">
        <v>638</v>
      </c>
      <c r="F1198" s="652" t="s">
        <v>3390</v>
      </c>
      <c r="G1198" s="651" t="s">
        <v>1072</v>
      </c>
      <c r="H1198" s="651" t="s">
        <v>2810</v>
      </c>
      <c r="I1198" s="651" t="s">
        <v>2811</v>
      </c>
      <c r="J1198" s="651" t="s">
        <v>1075</v>
      </c>
      <c r="K1198" s="651" t="s">
        <v>2812</v>
      </c>
      <c r="L1198" s="653">
        <v>371.50891271643485</v>
      </c>
      <c r="M1198" s="653">
        <v>10</v>
      </c>
      <c r="N1198" s="654">
        <v>3715.0891271643486</v>
      </c>
    </row>
    <row r="1199" spans="1:14" ht="14.4" customHeight="1" x14ac:dyDescent="0.3">
      <c r="A1199" s="649" t="s">
        <v>595</v>
      </c>
      <c r="B1199" s="650" t="s">
        <v>596</v>
      </c>
      <c r="C1199" s="651" t="s">
        <v>620</v>
      </c>
      <c r="D1199" s="652" t="s">
        <v>3385</v>
      </c>
      <c r="E1199" s="651" t="s">
        <v>638</v>
      </c>
      <c r="F1199" s="652" t="s">
        <v>3390</v>
      </c>
      <c r="G1199" s="651" t="s">
        <v>1072</v>
      </c>
      <c r="H1199" s="651" t="s">
        <v>1607</v>
      </c>
      <c r="I1199" s="651" t="s">
        <v>1608</v>
      </c>
      <c r="J1199" s="651" t="s">
        <v>1609</v>
      </c>
      <c r="K1199" s="651" t="s">
        <v>876</v>
      </c>
      <c r="L1199" s="653">
        <v>29.59</v>
      </c>
      <c r="M1199" s="653">
        <v>3</v>
      </c>
      <c r="N1199" s="654">
        <v>88.77</v>
      </c>
    </row>
    <row r="1200" spans="1:14" ht="14.4" customHeight="1" x14ac:dyDescent="0.3">
      <c r="A1200" s="649" t="s">
        <v>595</v>
      </c>
      <c r="B1200" s="650" t="s">
        <v>596</v>
      </c>
      <c r="C1200" s="651" t="s">
        <v>620</v>
      </c>
      <c r="D1200" s="652" t="s">
        <v>3385</v>
      </c>
      <c r="E1200" s="651" t="s">
        <v>638</v>
      </c>
      <c r="F1200" s="652" t="s">
        <v>3390</v>
      </c>
      <c r="G1200" s="651" t="s">
        <v>1072</v>
      </c>
      <c r="H1200" s="651" t="s">
        <v>1104</v>
      </c>
      <c r="I1200" s="651" t="s">
        <v>1105</v>
      </c>
      <c r="J1200" s="651" t="s">
        <v>1106</v>
      </c>
      <c r="K1200" s="651" t="s">
        <v>1107</v>
      </c>
      <c r="L1200" s="653">
        <v>151.25</v>
      </c>
      <c r="M1200" s="653">
        <v>2</v>
      </c>
      <c r="N1200" s="654">
        <v>302.5</v>
      </c>
    </row>
    <row r="1201" spans="1:14" ht="14.4" customHeight="1" x14ac:dyDescent="0.3">
      <c r="A1201" s="649" t="s">
        <v>595</v>
      </c>
      <c r="B1201" s="650" t="s">
        <v>596</v>
      </c>
      <c r="C1201" s="651" t="s">
        <v>620</v>
      </c>
      <c r="D1201" s="652" t="s">
        <v>3385</v>
      </c>
      <c r="E1201" s="651" t="s">
        <v>638</v>
      </c>
      <c r="F1201" s="652" t="s">
        <v>3390</v>
      </c>
      <c r="G1201" s="651" t="s">
        <v>1072</v>
      </c>
      <c r="H1201" s="651" t="s">
        <v>2813</v>
      </c>
      <c r="I1201" s="651" t="s">
        <v>2813</v>
      </c>
      <c r="J1201" s="651" t="s">
        <v>2814</v>
      </c>
      <c r="K1201" s="651" t="s">
        <v>2815</v>
      </c>
      <c r="L1201" s="653">
        <v>90.480292487898026</v>
      </c>
      <c r="M1201" s="653">
        <v>6.0250000000000004</v>
      </c>
      <c r="N1201" s="654">
        <v>545.14376223958561</v>
      </c>
    </row>
    <row r="1202" spans="1:14" ht="14.4" customHeight="1" x14ac:dyDescent="0.3">
      <c r="A1202" s="649" t="s">
        <v>595</v>
      </c>
      <c r="B1202" s="650" t="s">
        <v>596</v>
      </c>
      <c r="C1202" s="651" t="s">
        <v>620</v>
      </c>
      <c r="D1202" s="652" t="s">
        <v>3385</v>
      </c>
      <c r="E1202" s="651" t="s">
        <v>638</v>
      </c>
      <c r="F1202" s="652" t="s">
        <v>3390</v>
      </c>
      <c r="G1202" s="651" t="s">
        <v>1072</v>
      </c>
      <c r="H1202" s="651" t="s">
        <v>2816</v>
      </c>
      <c r="I1202" s="651" t="s">
        <v>2817</v>
      </c>
      <c r="J1202" s="651" t="s">
        <v>2814</v>
      </c>
      <c r="K1202" s="651" t="s">
        <v>2818</v>
      </c>
      <c r="L1202" s="653">
        <v>238.1222658098516</v>
      </c>
      <c r="M1202" s="653">
        <v>12.318268000000002</v>
      </c>
      <c r="N1202" s="654">
        <v>2933.2538870129893</v>
      </c>
    </row>
    <row r="1203" spans="1:14" ht="14.4" customHeight="1" x14ac:dyDescent="0.3">
      <c r="A1203" s="649" t="s">
        <v>595</v>
      </c>
      <c r="B1203" s="650" t="s">
        <v>596</v>
      </c>
      <c r="C1203" s="651" t="s">
        <v>620</v>
      </c>
      <c r="D1203" s="652" t="s">
        <v>3385</v>
      </c>
      <c r="E1203" s="651" t="s">
        <v>638</v>
      </c>
      <c r="F1203" s="652" t="s">
        <v>3390</v>
      </c>
      <c r="G1203" s="651" t="s">
        <v>1072</v>
      </c>
      <c r="H1203" s="651" t="s">
        <v>2819</v>
      </c>
      <c r="I1203" s="651" t="s">
        <v>2820</v>
      </c>
      <c r="J1203" s="651" t="s">
        <v>2821</v>
      </c>
      <c r="K1203" s="651" t="s">
        <v>2822</v>
      </c>
      <c r="L1203" s="653">
        <v>5967.75</v>
      </c>
      <c r="M1203" s="653">
        <v>1</v>
      </c>
      <c r="N1203" s="654">
        <v>5967.75</v>
      </c>
    </row>
    <row r="1204" spans="1:14" ht="14.4" customHeight="1" x14ac:dyDescent="0.3">
      <c r="A1204" s="649" t="s">
        <v>595</v>
      </c>
      <c r="B1204" s="650" t="s">
        <v>596</v>
      </c>
      <c r="C1204" s="651" t="s">
        <v>620</v>
      </c>
      <c r="D1204" s="652" t="s">
        <v>3385</v>
      </c>
      <c r="E1204" s="651" t="s">
        <v>638</v>
      </c>
      <c r="F1204" s="652" t="s">
        <v>3390</v>
      </c>
      <c r="G1204" s="651" t="s">
        <v>1072</v>
      </c>
      <c r="H1204" s="651" t="s">
        <v>2823</v>
      </c>
      <c r="I1204" s="651" t="s">
        <v>2824</v>
      </c>
      <c r="J1204" s="651" t="s">
        <v>2825</v>
      </c>
      <c r="K1204" s="651" t="s">
        <v>2826</v>
      </c>
      <c r="L1204" s="653">
        <v>530.31999999999994</v>
      </c>
      <c r="M1204" s="653">
        <v>3</v>
      </c>
      <c r="N1204" s="654">
        <v>1590.9599999999998</v>
      </c>
    </row>
    <row r="1205" spans="1:14" ht="14.4" customHeight="1" x14ac:dyDescent="0.3">
      <c r="A1205" s="649" t="s">
        <v>595</v>
      </c>
      <c r="B1205" s="650" t="s">
        <v>596</v>
      </c>
      <c r="C1205" s="651" t="s">
        <v>620</v>
      </c>
      <c r="D1205" s="652" t="s">
        <v>3385</v>
      </c>
      <c r="E1205" s="651" t="s">
        <v>638</v>
      </c>
      <c r="F1205" s="652" t="s">
        <v>3390</v>
      </c>
      <c r="G1205" s="651" t="s">
        <v>1072</v>
      </c>
      <c r="H1205" s="651" t="s">
        <v>2827</v>
      </c>
      <c r="I1205" s="651" t="s">
        <v>2828</v>
      </c>
      <c r="J1205" s="651" t="s">
        <v>2829</v>
      </c>
      <c r="K1205" s="651" t="s">
        <v>2830</v>
      </c>
      <c r="L1205" s="653">
        <v>83.100000000000037</v>
      </c>
      <c r="M1205" s="653">
        <v>1</v>
      </c>
      <c r="N1205" s="654">
        <v>83.100000000000037</v>
      </c>
    </row>
    <row r="1206" spans="1:14" ht="14.4" customHeight="1" x14ac:dyDescent="0.3">
      <c r="A1206" s="649" t="s">
        <v>595</v>
      </c>
      <c r="B1206" s="650" t="s">
        <v>596</v>
      </c>
      <c r="C1206" s="651" t="s">
        <v>620</v>
      </c>
      <c r="D1206" s="652" t="s">
        <v>3385</v>
      </c>
      <c r="E1206" s="651" t="s">
        <v>638</v>
      </c>
      <c r="F1206" s="652" t="s">
        <v>3390</v>
      </c>
      <c r="G1206" s="651" t="s">
        <v>1072</v>
      </c>
      <c r="H1206" s="651" t="s">
        <v>1108</v>
      </c>
      <c r="I1206" s="651" t="s">
        <v>1109</v>
      </c>
      <c r="J1206" s="651" t="s">
        <v>1110</v>
      </c>
      <c r="K1206" s="651" t="s">
        <v>1111</v>
      </c>
      <c r="L1206" s="653">
        <v>183.79</v>
      </c>
      <c r="M1206" s="653">
        <v>1</v>
      </c>
      <c r="N1206" s="654">
        <v>183.79</v>
      </c>
    </row>
    <row r="1207" spans="1:14" ht="14.4" customHeight="1" x14ac:dyDescent="0.3">
      <c r="A1207" s="649" t="s">
        <v>595</v>
      </c>
      <c r="B1207" s="650" t="s">
        <v>596</v>
      </c>
      <c r="C1207" s="651" t="s">
        <v>620</v>
      </c>
      <c r="D1207" s="652" t="s">
        <v>3385</v>
      </c>
      <c r="E1207" s="651" t="s">
        <v>638</v>
      </c>
      <c r="F1207" s="652" t="s">
        <v>3390</v>
      </c>
      <c r="G1207" s="651" t="s">
        <v>1072</v>
      </c>
      <c r="H1207" s="651" t="s">
        <v>1610</v>
      </c>
      <c r="I1207" s="651" t="s">
        <v>1611</v>
      </c>
      <c r="J1207" s="651" t="s">
        <v>1612</v>
      </c>
      <c r="K1207" s="651" t="s">
        <v>1613</v>
      </c>
      <c r="L1207" s="653">
        <v>82.72</v>
      </c>
      <c r="M1207" s="653">
        <v>1</v>
      </c>
      <c r="N1207" s="654">
        <v>82.72</v>
      </c>
    </row>
    <row r="1208" spans="1:14" ht="14.4" customHeight="1" x14ac:dyDescent="0.3">
      <c r="A1208" s="649" t="s">
        <v>595</v>
      </c>
      <c r="B1208" s="650" t="s">
        <v>596</v>
      </c>
      <c r="C1208" s="651" t="s">
        <v>620</v>
      </c>
      <c r="D1208" s="652" t="s">
        <v>3385</v>
      </c>
      <c r="E1208" s="651" t="s">
        <v>638</v>
      </c>
      <c r="F1208" s="652" t="s">
        <v>3390</v>
      </c>
      <c r="G1208" s="651" t="s">
        <v>1072</v>
      </c>
      <c r="H1208" s="651" t="s">
        <v>2831</v>
      </c>
      <c r="I1208" s="651" t="s">
        <v>2831</v>
      </c>
      <c r="J1208" s="651" t="s">
        <v>2832</v>
      </c>
      <c r="K1208" s="651" t="s">
        <v>2833</v>
      </c>
      <c r="L1208" s="653">
        <v>173.06157261661389</v>
      </c>
      <c r="M1208" s="653">
        <v>7.1947318000000013</v>
      </c>
      <c r="N1208" s="654">
        <v>1245.1315998627613</v>
      </c>
    </row>
    <row r="1209" spans="1:14" ht="14.4" customHeight="1" x14ac:dyDescent="0.3">
      <c r="A1209" s="649" t="s">
        <v>595</v>
      </c>
      <c r="B1209" s="650" t="s">
        <v>596</v>
      </c>
      <c r="C1209" s="651" t="s">
        <v>620</v>
      </c>
      <c r="D1209" s="652" t="s">
        <v>3385</v>
      </c>
      <c r="E1209" s="651" t="s">
        <v>638</v>
      </c>
      <c r="F1209" s="652" t="s">
        <v>3390</v>
      </c>
      <c r="G1209" s="651" t="s">
        <v>1072</v>
      </c>
      <c r="H1209" s="651" t="s">
        <v>2834</v>
      </c>
      <c r="I1209" s="651" t="s">
        <v>2835</v>
      </c>
      <c r="J1209" s="651" t="s">
        <v>2836</v>
      </c>
      <c r="K1209" s="651" t="s">
        <v>2837</v>
      </c>
      <c r="L1209" s="653">
        <v>528.75977187678097</v>
      </c>
      <c r="M1209" s="653">
        <v>29</v>
      </c>
      <c r="N1209" s="654">
        <v>15334.03338442665</v>
      </c>
    </row>
    <row r="1210" spans="1:14" ht="14.4" customHeight="1" x14ac:dyDescent="0.3">
      <c r="A1210" s="649" t="s">
        <v>595</v>
      </c>
      <c r="B1210" s="650" t="s">
        <v>596</v>
      </c>
      <c r="C1210" s="651" t="s">
        <v>620</v>
      </c>
      <c r="D1210" s="652" t="s">
        <v>3385</v>
      </c>
      <c r="E1210" s="651" t="s">
        <v>638</v>
      </c>
      <c r="F1210" s="652" t="s">
        <v>3390</v>
      </c>
      <c r="G1210" s="651" t="s">
        <v>1072</v>
      </c>
      <c r="H1210" s="651" t="s">
        <v>2838</v>
      </c>
      <c r="I1210" s="651" t="s">
        <v>2839</v>
      </c>
      <c r="J1210" s="651" t="s">
        <v>2840</v>
      </c>
      <c r="K1210" s="651" t="s">
        <v>2841</v>
      </c>
      <c r="L1210" s="653">
        <v>382.49999999999989</v>
      </c>
      <c r="M1210" s="653">
        <v>1</v>
      </c>
      <c r="N1210" s="654">
        <v>382.49999999999989</v>
      </c>
    </row>
    <row r="1211" spans="1:14" ht="14.4" customHeight="1" x14ac:dyDescent="0.3">
      <c r="A1211" s="649" t="s">
        <v>595</v>
      </c>
      <c r="B1211" s="650" t="s">
        <v>596</v>
      </c>
      <c r="C1211" s="651" t="s">
        <v>620</v>
      </c>
      <c r="D1211" s="652" t="s">
        <v>3385</v>
      </c>
      <c r="E1211" s="651" t="s">
        <v>638</v>
      </c>
      <c r="F1211" s="652" t="s">
        <v>3390</v>
      </c>
      <c r="G1211" s="651" t="s">
        <v>1072</v>
      </c>
      <c r="H1211" s="651" t="s">
        <v>2842</v>
      </c>
      <c r="I1211" s="651" t="s">
        <v>2842</v>
      </c>
      <c r="J1211" s="651" t="s">
        <v>2843</v>
      </c>
      <c r="K1211" s="651" t="s">
        <v>2844</v>
      </c>
      <c r="L1211" s="653">
        <v>2700.5450000000001</v>
      </c>
      <c r="M1211" s="653">
        <v>1.6789364</v>
      </c>
      <c r="N1211" s="654">
        <v>4534.0433003380003</v>
      </c>
    </row>
    <row r="1212" spans="1:14" ht="14.4" customHeight="1" x14ac:dyDescent="0.3">
      <c r="A1212" s="649" t="s">
        <v>595</v>
      </c>
      <c r="B1212" s="650" t="s">
        <v>596</v>
      </c>
      <c r="C1212" s="651" t="s">
        <v>620</v>
      </c>
      <c r="D1212" s="652" t="s">
        <v>3385</v>
      </c>
      <c r="E1212" s="651" t="s">
        <v>638</v>
      </c>
      <c r="F1212" s="652" t="s">
        <v>3390</v>
      </c>
      <c r="G1212" s="651" t="s">
        <v>1072</v>
      </c>
      <c r="H1212" s="651" t="s">
        <v>2845</v>
      </c>
      <c r="I1212" s="651" t="s">
        <v>2845</v>
      </c>
      <c r="J1212" s="651" t="s">
        <v>2832</v>
      </c>
      <c r="K1212" s="651" t="s">
        <v>2846</v>
      </c>
      <c r="L1212" s="653">
        <v>622.25221259463353</v>
      </c>
      <c r="M1212" s="653">
        <v>3.75254E-2</v>
      </c>
      <c r="N1212" s="654">
        <v>23.350263178498661</v>
      </c>
    </row>
    <row r="1213" spans="1:14" ht="14.4" customHeight="1" x14ac:dyDescent="0.3">
      <c r="A1213" s="649" t="s">
        <v>595</v>
      </c>
      <c r="B1213" s="650" t="s">
        <v>596</v>
      </c>
      <c r="C1213" s="651" t="s">
        <v>620</v>
      </c>
      <c r="D1213" s="652" t="s">
        <v>3385</v>
      </c>
      <c r="E1213" s="651" t="s">
        <v>1120</v>
      </c>
      <c r="F1213" s="652" t="s">
        <v>3391</v>
      </c>
      <c r="G1213" s="651" t="s">
        <v>642</v>
      </c>
      <c r="H1213" s="651" t="s">
        <v>2847</v>
      </c>
      <c r="I1213" s="651" t="s">
        <v>2848</v>
      </c>
      <c r="J1213" s="651" t="s">
        <v>2404</v>
      </c>
      <c r="K1213" s="651" t="s">
        <v>2849</v>
      </c>
      <c r="L1213" s="653">
        <v>3243</v>
      </c>
      <c r="M1213" s="653">
        <v>2</v>
      </c>
      <c r="N1213" s="654">
        <v>6486</v>
      </c>
    </row>
    <row r="1214" spans="1:14" ht="14.4" customHeight="1" x14ac:dyDescent="0.3">
      <c r="A1214" s="649" t="s">
        <v>595</v>
      </c>
      <c r="B1214" s="650" t="s">
        <v>596</v>
      </c>
      <c r="C1214" s="651" t="s">
        <v>620</v>
      </c>
      <c r="D1214" s="652" t="s">
        <v>3385</v>
      </c>
      <c r="E1214" s="651" t="s">
        <v>1120</v>
      </c>
      <c r="F1214" s="652" t="s">
        <v>3391</v>
      </c>
      <c r="G1214" s="651" t="s">
        <v>642</v>
      </c>
      <c r="H1214" s="651" t="s">
        <v>2402</v>
      </c>
      <c r="I1214" s="651" t="s">
        <v>2403</v>
      </c>
      <c r="J1214" s="651" t="s">
        <v>2404</v>
      </c>
      <c r="K1214" s="651" t="s">
        <v>2405</v>
      </c>
      <c r="L1214" s="653">
        <v>2842.8000000000006</v>
      </c>
      <c r="M1214" s="653">
        <v>3</v>
      </c>
      <c r="N1214" s="654">
        <v>8528.4000000000015</v>
      </c>
    </row>
    <row r="1215" spans="1:14" ht="14.4" customHeight="1" x14ac:dyDescent="0.3">
      <c r="A1215" s="649" t="s">
        <v>595</v>
      </c>
      <c r="B1215" s="650" t="s">
        <v>596</v>
      </c>
      <c r="C1215" s="651" t="s">
        <v>620</v>
      </c>
      <c r="D1215" s="652" t="s">
        <v>3385</v>
      </c>
      <c r="E1215" s="651" t="s">
        <v>1120</v>
      </c>
      <c r="F1215" s="652" t="s">
        <v>3391</v>
      </c>
      <c r="G1215" s="651" t="s">
        <v>642</v>
      </c>
      <c r="H1215" s="651" t="s">
        <v>2850</v>
      </c>
      <c r="I1215" s="651" t="s">
        <v>2851</v>
      </c>
      <c r="J1215" s="651" t="s">
        <v>2852</v>
      </c>
      <c r="K1215" s="651" t="s">
        <v>2853</v>
      </c>
      <c r="L1215" s="653">
        <v>2288.44</v>
      </c>
      <c r="M1215" s="653">
        <v>1</v>
      </c>
      <c r="N1215" s="654">
        <v>2288.44</v>
      </c>
    </row>
    <row r="1216" spans="1:14" ht="14.4" customHeight="1" x14ac:dyDescent="0.3">
      <c r="A1216" s="649" t="s">
        <v>595</v>
      </c>
      <c r="B1216" s="650" t="s">
        <v>596</v>
      </c>
      <c r="C1216" s="651" t="s">
        <v>620</v>
      </c>
      <c r="D1216" s="652" t="s">
        <v>3385</v>
      </c>
      <c r="E1216" s="651" t="s">
        <v>1120</v>
      </c>
      <c r="F1216" s="652" t="s">
        <v>3391</v>
      </c>
      <c r="G1216" s="651" t="s">
        <v>642</v>
      </c>
      <c r="H1216" s="651" t="s">
        <v>2854</v>
      </c>
      <c r="I1216" s="651" t="s">
        <v>237</v>
      </c>
      <c r="J1216" s="651" t="s">
        <v>2855</v>
      </c>
      <c r="K1216" s="651"/>
      <c r="L1216" s="653">
        <v>44.840000000000011</v>
      </c>
      <c r="M1216" s="653">
        <v>50</v>
      </c>
      <c r="N1216" s="654">
        <v>2242.0000000000005</v>
      </c>
    </row>
    <row r="1217" spans="1:14" ht="14.4" customHeight="1" x14ac:dyDescent="0.3">
      <c r="A1217" s="649" t="s">
        <v>595</v>
      </c>
      <c r="B1217" s="650" t="s">
        <v>596</v>
      </c>
      <c r="C1217" s="651" t="s">
        <v>620</v>
      </c>
      <c r="D1217" s="652" t="s">
        <v>3385</v>
      </c>
      <c r="E1217" s="651" t="s">
        <v>1120</v>
      </c>
      <c r="F1217" s="652" t="s">
        <v>3391</v>
      </c>
      <c r="G1217" s="651" t="s">
        <v>642</v>
      </c>
      <c r="H1217" s="651" t="s">
        <v>1614</v>
      </c>
      <c r="I1217" s="651" t="s">
        <v>237</v>
      </c>
      <c r="J1217" s="651" t="s">
        <v>1615</v>
      </c>
      <c r="K1217" s="651"/>
      <c r="L1217" s="653">
        <v>44.840000063522986</v>
      </c>
      <c r="M1217" s="653">
        <v>55</v>
      </c>
      <c r="N1217" s="654">
        <v>2466.2000034937641</v>
      </c>
    </row>
    <row r="1218" spans="1:14" ht="14.4" customHeight="1" x14ac:dyDescent="0.3">
      <c r="A1218" s="649" t="s">
        <v>595</v>
      </c>
      <c r="B1218" s="650" t="s">
        <v>596</v>
      </c>
      <c r="C1218" s="651" t="s">
        <v>620</v>
      </c>
      <c r="D1218" s="652" t="s">
        <v>3385</v>
      </c>
      <c r="E1218" s="651" t="s">
        <v>1120</v>
      </c>
      <c r="F1218" s="652" t="s">
        <v>3391</v>
      </c>
      <c r="G1218" s="651" t="s">
        <v>642</v>
      </c>
      <c r="H1218" s="651" t="s">
        <v>2856</v>
      </c>
      <c r="I1218" s="651" t="s">
        <v>2857</v>
      </c>
      <c r="J1218" s="651" t="s">
        <v>2858</v>
      </c>
      <c r="K1218" s="651" t="s">
        <v>2159</v>
      </c>
      <c r="L1218" s="653">
        <v>3910.0000000000009</v>
      </c>
      <c r="M1218" s="653">
        <v>1</v>
      </c>
      <c r="N1218" s="654">
        <v>3910.0000000000009</v>
      </c>
    </row>
    <row r="1219" spans="1:14" ht="14.4" customHeight="1" x14ac:dyDescent="0.3">
      <c r="A1219" s="649" t="s">
        <v>595</v>
      </c>
      <c r="B1219" s="650" t="s">
        <v>596</v>
      </c>
      <c r="C1219" s="651" t="s">
        <v>620</v>
      </c>
      <c r="D1219" s="652" t="s">
        <v>3385</v>
      </c>
      <c r="E1219" s="651" t="s">
        <v>1120</v>
      </c>
      <c r="F1219" s="652" t="s">
        <v>3391</v>
      </c>
      <c r="G1219" s="651" t="s">
        <v>642</v>
      </c>
      <c r="H1219" s="651" t="s">
        <v>1141</v>
      </c>
      <c r="I1219" s="651" t="s">
        <v>237</v>
      </c>
      <c r="J1219" s="651" t="s">
        <v>1142</v>
      </c>
      <c r="K1219" s="651"/>
      <c r="L1219" s="653">
        <v>314.85757030638831</v>
      </c>
      <c r="M1219" s="653">
        <v>1</v>
      </c>
      <c r="N1219" s="654">
        <v>314.85757030638831</v>
      </c>
    </row>
    <row r="1220" spans="1:14" ht="14.4" customHeight="1" x14ac:dyDescent="0.3">
      <c r="A1220" s="649" t="s">
        <v>595</v>
      </c>
      <c r="B1220" s="650" t="s">
        <v>596</v>
      </c>
      <c r="C1220" s="651" t="s">
        <v>620</v>
      </c>
      <c r="D1220" s="652" t="s">
        <v>3385</v>
      </c>
      <c r="E1220" s="651" t="s">
        <v>1120</v>
      </c>
      <c r="F1220" s="652" t="s">
        <v>3391</v>
      </c>
      <c r="G1220" s="651" t="s">
        <v>642</v>
      </c>
      <c r="H1220" s="651" t="s">
        <v>1145</v>
      </c>
      <c r="I1220" s="651" t="s">
        <v>237</v>
      </c>
      <c r="J1220" s="651" t="s">
        <v>1146</v>
      </c>
      <c r="K1220" s="651"/>
      <c r="L1220" s="653">
        <v>63.019513690874014</v>
      </c>
      <c r="M1220" s="653">
        <v>4</v>
      </c>
      <c r="N1220" s="654">
        <v>252.07805476349606</v>
      </c>
    </row>
    <row r="1221" spans="1:14" ht="14.4" customHeight="1" x14ac:dyDescent="0.3">
      <c r="A1221" s="649" t="s">
        <v>595</v>
      </c>
      <c r="B1221" s="650" t="s">
        <v>596</v>
      </c>
      <c r="C1221" s="651" t="s">
        <v>620</v>
      </c>
      <c r="D1221" s="652" t="s">
        <v>3385</v>
      </c>
      <c r="E1221" s="651" t="s">
        <v>1120</v>
      </c>
      <c r="F1221" s="652" t="s">
        <v>3391</v>
      </c>
      <c r="G1221" s="651" t="s">
        <v>642</v>
      </c>
      <c r="H1221" s="651" t="s">
        <v>1147</v>
      </c>
      <c r="I1221" s="651" t="s">
        <v>237</v>
      </c>
      <c r="J1221" s="651" t="s">
        <v>1148</v>
      </c>
      <c r="K1221" s="651" t="s">
        <v>1149</v>
      </c>
      <c r="L1221" s="653">
        <v>314.86757022922092</v>
      </c>
      <c r="M1221" s="653">
        <v>2</v>
      </c>
      <c r="N1221" s="654">
        <v>629.73514045844183</v>
      </c>
    </row>
    <row r="1222" spans="1:14" ht="14.4" customHeight="1" x14ac:dyDescent="0.3">
      <c r="A1222" s="649" t="s">
        <v>595</v>
      </c>
      <c r="B1222" s="650" t="s">
        <v>596</v>
      </c>
      <c r="C1222" s="651" t="s">
        <v>620</v>
      </c>
      <c r="D1222" s="652" t="s">
        <v>3385</v>
      </c>
      <c r="E1222" s="651" t="s">
        <v>1120</v>
      </c>
      <c r="F1222" s="652" t="s">
        <v>3391</v>
      </c>
      <c r="G1222" s="651" t="s">
        <v>642</v>
      </c>
      <c r="H1222" s="651" t="s">
        <v>2859</v>
      </c>
      <c r="I1222" s="651" t="s">
        <v>237</v>
      </c>
      <c r="J1222" s="651" t="s">
        <v>2860</v>
      </c>
      <c r="K1222" s="651"/>
      <c r="L1222" s="653">
        <v>314.85757030638831</v>
      </c>
      <c r="M1222" s="653">
        <v>4</v>
      </c>
      <c r="N1222" s="654">
        <v>1259.4302812255532</v>
      </c>
    </row>
    <row r="1223" spans="1:14" ht="14.4" customHeight="1" x14ac:dyDescent="0.3">
      <c r="A1223" s="649" t="s">
        <v>595</v>
      </c>
      <c r="B1223" s="650" t="s">
        <v>596</v>
      </c>
      <c r="C1223" s="651" t="s">
        <v>620</v>
      </c>
      <c r="D1223" s="652" t="s">
        <v>3385</v>
      </c>
      <c r="E1223" s="651" t="s">
        <v>1120</v>
      </c>
      <c r="F1223" s="652" t="s">
        <v>3391</v>
      </c>
      <c r="G1223" s="651" t="s">
        <v>642</v>
      </c>
      <c r="H1223" s="651" t="s">
        <v>1158</v>
      </c>
      <c r="I1223" s="651" t="s">
        <v>237</v>
      </c>
      <c r="J1223" s="651" t="s">
        <v>1159</v>
      </c>
      <c r="K1223" s="651"/>
      <c r="L1223" s="653">
        <v>224.62826658808362</v>
      </c>
      <c r="M1223" s="653">
        <v>3</v>
      </c>
      <c r="N1223" s="654">
        <v>673.88479976425083</v>
      </c>
    </row>
    <row r="1224" spans="1:14" ht="14.4" customHeight="1" x14ac:dyDescent="0.3">
      <c r="A1224" s="649" t="s">
        <v>595</v>
      </c>
      <c r="B1224" s="650" t="s">
        <v>596</v>
      </c>
      <c r="C1224" s="651" t="s">
        <v>620</v>
      </c>
      <c r="D1224" s="652" t="s">
        <v>3385</v>
      </c>
      <c r="E1224" s="651" t="s">
        <v>1120</v>
      </c>
      <c r="F1224" s="652" t="s">
        <v>3391</v>
      </c>
      <c r="G1224" s="651" t="s">
        <v>642</v>
      </c>
      <c r="H1224" s="651" t="s">
        <v>1166</v>
      </c>
      <c r="I1224" s="651" t="s">
        <v>1167</v>
      </c>
      <c r="J1224" s="651" t="s">
        <v>1168</v>
      </c>
      <c r="K1224" s="651" t="s">
        <v>1169</v>
      </c>
      <c r="L1224" s="653">
        <v>3243.0000000000005</v>
      </c>
      <c r="M1224" s="653">
        <v>7</v>
      </c>
      <c r="N1224" s="654">
        <v>22701.000000000004</v>
      </c>
    </row>
    <row r="1225" spans="1:14" ht="14.4" customHeight="1" x14ac:dyDescent="0.3">
      <c r="A1225" s="649" t="s">
        <v>595</v>
      </c>
      <c r="B1225" s="650" t="s">
        <v>596</v>
      </c>
      <c r="C1225" s="651" t="s">
        <v>620</v>
      </c>
      <c r="D1225" s="652" t="s">
        <v>3385</v>
      </c>
      <c r="E1225" s="651" t="s">
        <v>1120</v>
      </c>
      <c r="F1225" s="652" t="s">
        <v>3391</v>
      </c>
      <c r="G1225" s="651" t="s">
        <v>1072</v>
      </c>
      <c r="H1225" s="651" t="s">
        <v>2861</v>
      </c>
      <c r="I1225" s="651" t="s">
        <v>2861</v>
      </c>
      <c r="J1225" s="651" t="s">
        <v>2862</v>
      </c>
      <c r="K1225" s="651" t="s">
        <v>2172</v>
      </c>
      <c r="L1225" s="653">
        <v>197.04000000000002</v>
      </c>
      <c r="M1225" s="653">
        <v>13</v>
      </c>
      <c r="N1225" s="654">
        <v>2561.5200000000004</v>
      </c>
    </row>
    <row r="1226" spans="1:14" ht="14.4" customHeight="1" x14ac:dyDescent="0.3">
      <c r="A1226" s="649" t="s">
        <v>595</v>
      </c>
      <c r="B1226" s="650" t="s">
        <v>596</v>
      </c>
      <c r="C1226" s="651" t="s">
        <v>620</v>
      </c>
      <c r="D1226" s="652" t="s">
        <v>3385</v>
      </c>
      <c r="E1226" s="651" t="s">
        <v>1120</v>
      </c>
      <c r="F1226" s="652" t="s">
        <v>3391</v>
      </c>
      <c r="G1226" s="651" t="s">
        <v>1072</v>
      </c>
      <c r="H1226" s="651" t="s">
        <v>2863</v>
      </c>
      <c r="I1226" s="651" t="s">
        <v>2863</v>
      </c>
      <c r="J1226" s="651" t="s">
        <v>2864</v>
      </c>
      <c r="K1226" s="651" t="s">
        <v>2172</v>
      </c>
      <c r="L1226" s="653">
        <v>197.04000307052266</v>
      </c>
      <c r="M1226" s="653">
        <v>5</v>
      </c>
      <c r="N1226" s="654">
        <v>985.20001535261326</v>
      </c>
    </row>
    <row r="1227" spans="1:14" ht="14.4" customHeight="1" x14ac:dyDescent="0.3">
      <c r="A1227" s="649" t="s">
        <v>595</v>
      </c>
      <c r="B1227" s="650" t="s">
        <v>596</v>
      </c>
      <c r="C1227" s="651" t="s">
        <v>620</v>
      </c>
      <c r="D1227" s="652" t="s">
        <v>3385</v>
      </c>
      <c r="E1227" s="651" t="s">
        <v>1120</v>
      </c>
      <c r="F1227" s="652" t="s">
        <v>3391</v>
      </c>
      <c r="G1227" s="651" t="s">
        <v>1072</v>
      </c>
      <c r="H1227" s="651" t="s">
        <v>2865</v>
      </c>
      <c r="I1227" s="651" t="s">
        <v>2865</v>
      </c>
      <c r="J1227" s="651" t="s">
        <v>2866</v>
      </c>
      <c r="K1227" s="651" t="s">
        <v>2172</v>
      </c>
      <c r="L1227" s="653">
        <v>197.04</v>
      </c>
      <c r="M1227" s="653">
        <v>4</v>
      </c>
      <c r="N1227" s="654">
        <v>788.16</v>
      </c>
    </row>
    <row r="1228" spans="1:14" ht="14.4" customHeight="1" x14ac:dyDescent="0.3">
      <c r="A1228" s="649" t="s">
        <v>595</v>
      </c>
      <c r="B1228" s="650" t="s">
        <v>596</v>
      </c>
      <c r="C1228" s="651" t="s">
        <v>620</v>
      </c>
      <c r="D1228" s="652" t="s">
        <v>3385</v>
      </c>
      <c r="E1228" s="651" t="s">
        <v>1120</v>
      </c>
      <c r="F1228" s="652" t="s">
        <v>3391</v>
      </c>
      <c r="G1228" s="651" t="s">
        <v>1072</v>
      </c>
      <c r="H1228" s="651" t="s">
        <v>2867</v>
      </c>
      <c r="I1228" s="651" t="s">
        <v>2867</v>
      </c>
      <c r="J1228" s="651" t="s">
        <v>2868</v>
      </c>
      <c r="K1228" s="651" t="s">
        <v>2172</v>
      </c>
      <c r="L1228" s="653">
        <v>197.04000000000002</v>
      </c>
      <c r="M1228" s="653">
        <v>13</v>
      </c>
      <c r="N1228" s="654">
        <v>2561.5200000000004</v>
      </c>
    </row>
    <row r="1229" spans="1:14" ht="14.4" customHeight="1" x14ac:dyDescent="0.3">
      <c r="A1229" s="649" t="s">
        <v>595</v>
      </c>
      <c r="B1229" s="650" t="s">
        <v>596</v>
      </c>
      <c r="C1229" s="651" t="s">
        <v>620</v>
      </c>
      <c r="D1229" s="652" t="s">
        <v>3385</v>
      </c>
      <c r="E1229" s="651" t="s">
        <v>1120</v>
      </c>
      <c r="F1229" s="652" t="s">
        <v>3391</v>
      </c>
      <c r="G1229" s="651" t="s">
        <v>1072</v>
      </c>
      <c r="H1229" s="651" t="s">
        <v>1179</v>
      </c>
      <c r="I1229" s="651" t="s">
        <v>1180</v>
      </c>
      <c r="J1229" s="651" t="s">
        <v>1181</v>
      </c>
      <c r="K1229" s="651" t="s">
        <v>1182</v>
      </c>
      <c r="L1229" s="653">
        <v>198.26000000000002</v>
      </c>
      <c r="M1229" s="653">
        <v>2</v>
      </c>
      <c r="N1229" s="654">
        <v>396.52000000000004</v>
      </c>
    </row>
    <row r="1230" spans="1:14" ht="14.4" customHeight="1" x14ac:dyDescent="0.3">
      <c r="A1230" s="649" t="s">
        <v>595</v>
      </c>
      <c r="B1230" s="650" t="s">
        <v>596</v>
      </c>
      <c r="C1230" s="651" t="s">
        <v>620</v>
      </c>
      <c r="D1230" s="652" t="s">
        <v>3385</v>
      </c>
      <c r="E1230" s="651" t="s">
        <v>1120</v>
      </c>
      <c r="F1230" s="652" t="s">
        <v>3391</v>
      </c>
      <c r="G1230" s="651" t="s">
        <v>1072</v>
      </c>
      <c r="H1230" s="651" t="s">
        <v>1195</v>
      </c>
      <c r="I1230" s="651" t="s">
        <v>1196</v>
      </c>
      <c r="J1230" s="651" t="s">
        <v>1197</v>
      </c>
      <c r="K1230" s="651" t="s">
        <v>1198</v>
      </c>
      <c r="L1230" s="653">
        <v>76.13</v>
      </c>
      <c r="M1230" s="653">
        <v>20</v>
      </c>
      <c r="N1230" s="654">
        <v>1522.6</v>
      </c>
    </row>
    <row r="1231" spans="1:14" ht="14.4" customHeight="1" x14ac:dyDescent="0.3">
      <c r="A1231" s="649" t="s">
        <v>595</v>
      </c>
      <c r="B1231" s="650" t="s">
        <v>596</v>
      </c>
      <c r="C1231" s="651" t="s">
        <v>620</v>
      </c>
      <c r="D1231" s="652" t="s">
        <v>3385</v>
      </c>
      <c r="E1231" s="651" t="s">
        <v>1120</v>
      </c>
      <c r="F1231" s="652" t="s">
        <v>3391</v>
      </c>
      <c r="G1231" s="651" t="s">
        <v>1072</v>
      </c>
      <c r="H1231" s="651" t="s">
        <v>2173</v>
      </c>
      <c r="I1231" s="651" t="s">
        <v>2174</v>
      </c>
      <c r="J1231" s="651" t="s">
        <v>2175</v>
      </c>
      <c r="K1231" s="651" t="s">
        <v>2172</v>
      </c>
      <c r="L1231" s="653">
        <v>179.37000000000003</v>
      </c>
      <c r="M1231" s="653">
        <v>5</v>
      </c>
      <c r="N1231" s="654">
        <v>896.85000000000014</v>
      </c>
    </row>
    <row r="1232" spans="1:14" ht="14.4" customHeight="1" x14ac:dyDescent="0.3">
      <c r="A1232" s="649" t="s">
        <v>595</v>
      </c>
      <c r="B1232" s="650" t="s">
        <v>596</v>
      </c>
      <c r="C1232" s="651" t="s">
        <v>620</v>
      </c>
      <c r="D1232" s="652" t="s">
        <v>3385</v>
      </c>
      <c r="E1232" s="651" t="s">
        <v>2869</v>
      </c>
      <c r="F1232" s="652" t="s">
        <v>3397</v>
      </c>
      <c r="G1232" s="651" t="s">
        <v>642</v>
      </c>
      <c r="H1232" s="651" t="s">
        <v>2870</v>
      </c>
      <c r="I1232" s="651" t="s">
        <v>2871</v>
      </c>
      <c r="J1232" s="651" t="s">
        <v>2872</v>
      </c>
      <c r="K1232" s="651" t="s">
        <v>2873</v>
      </c>
      <c r="L1232" s="653">
        <v>4968.6400000000012</v>
      </c>
      <c r="M1232" s="653">
        <v>2</v>
      </c>
      <c r="N1232" s="654">
        <v>9937.2800000000025</v>
      </c>
    </row>
    <row r="1233" spans="1:14" ht="14.4" customHeight="1" x14ac:dyDescent="0.3">
      <c r="A1233" s="649" t="s">
        <v>595</v>
      </c>
      <c r="B1233" s="650" t="s">
        <v>596</v>
      </c>
      <c r="C1233" s="651" t="s">
        <v>620</v>
      </c>
      <c r="D1233" s="652" t="s">
        <v>3385</v>
      </c>
      <c r="E1233" s="651" t="s">
        <v>1204</v>
      </c>
      <c r="F1233" s="652" t="s">
        <v>3392</v>
      </c>
      <c r="G1233" s="651" t="s">
        <v>642</v>
      </c>
      <c r="H1233" s="651" t="s">
        <v>1641</v>
      </c>
      <c r="I1233" s="651" t="s">
        <v>1642</v>
      </c>
      <c r="J1233" s="651" t="s">
        <v>1643</v>
      </c>
      <c r="K1233" s="651" t="s">
        <v>1644</v>
      </c>
      <c r="L1233" s="653">
        <v>35.213888888888881</v>
      </c>
      <c r="M1233" s="653">
        <v>36</v>
      </c>
      <c r="N1233" s="654">
        <v>1267.6999999999998</v>
      </c>
    </row>
    <row r="1234" spans="1:14" ht="14.4" customHeight="1" x14ac:dyDescent="0.3">
      <c r="A1234" s="649" t="s">
        <v>595</v>
      </c>
      <c r="B1234" s="650" t="s">
        <v>596</v>
      </c>
      <c r="C1234" s="651" t="s">
        <v>620</v>
      </c>
      <c r="D1234" s="652" t="s">
        <v>3385</v>
      </c>
      <c r="E1234" s="651" t="s">
        <v>1204</v>
      </c>
      <c r="F1234" s="652" t="s">
        <v>3392</v>
      </c>
      <c r="G1234" s="651" t="s">
        <v>642</v>
      </c>
      <c r="H1234" s="651" t="s">
        <v>1205</v>
      </c>
      <c r="I1234" s="651" t="s">
        <v>1205</v>
      </c>
      <c r="J1234" s="651" t="s">
        <v>1206</v>
      </c>
      <c r="K1234" s="651" t="s">
        <v>1207</v>
      </c>
      <c r="L1234" s="653">
        <v>72.839971032152562</v>
      </c>
      <c r="M1234" s="653">
        <v>8.8000000000000007</v>
      </c>
      <c r="N1234" s="654">
        <v>640.99174508294266</v>
      </c>
    </row>
    <row r="1235" spans="1:14" ht="14.4" customHeight="1" x14ac:dyDescent="0.3">
      <c r="A1235" s="649" t="s">
        <v>595</v>
      </c>
      <c r="B1235" s="650" t="s">
        <v>596</v>
      </c>
      <c r="C1235" s="651" t="s">
        <v>620</v>
      </c>
      <c r="D1235" s="652" t="s">
        <v>3385</v>
      </c>
      <c r="E1235" s="651" t="s">
        <v>1204</v>
      </c>
      <c r="F1235" s="652" t="s">
        <v>3392</v>
      </c>
      <c r="G1235" s="651" t="s">
        <v>642</v>
      </c>
      <c r="H1235" s="651" t="s">
        <v>1208</v>
      </c>
      <c r="I1235" s="651" t="s">
        <v>629</v>
      </c>
      <c r="J1235" s="651" t="s">
        <v>1209</v>
      </c>
      <c r="K1235" s="651" t="s">
        <v>1210</v>
      </c>
      <c r="L1235" s="653">
        <v>39.682294661151872</v>
      </c>
      <c r="M1235" s="653">
        <v>22</v>
      </c>
      <c r="N1235" s="654">
        <v>873.01048254534123</v>
      </c>
    </row>
    <row r="1236" spans="1:14" ht="14.4" customHeight="1" x14ac:dyDescent="0.3">
      <c r="A1236" s="649" t="s">
        <v>595</v>
      </c>
      <c r="B1236" s="650" t="s">
        <v>596</v>
      </c>
      <c r="C1236" s="651" t="s">
        <v>620</v>
      </c>
      <c r="D1236" s="652" t="s">
        <v>3385</v>
      </c>
      <c r="E1236" s="651" t="s">
        <v>1204</v>
      </c>
      <c r="F1236" s="652" t="s">
        <v>3392</v>
      </c>
      <c r="G1236" s="651" t="s">
        <v>642</v>
      </c>
      <c r="H1236" s="651" t="s">
        <v>1211</v>
      </c>
      <c r="I1236" s="651" t="s">
        <v>1212</v>
      </c>
      <c r="J1236" s="651" t="s">
        <v>1213</v>
      </c>
      <c r="K1236" s="651" t="s">
        <v>682</v>
      </c>
      <c r="L1236" s="653">
        <v>67.445714285714288</v>
      </c>
      <c r="M1236" s="653">
        <v>7</v>
      </c>
      <c r="N1236" s="654">
        <v>472.12</v>
      </c>
    </row>
    <row r="1237" spans="1:14" ht="14.4" customHeight="1" x14ac:dyDescent="0.3">
      <c r="A1237" s="649" t="s">
        <v>595</v>
      </c>
      <c r="B1237" s="650" t="s">
        <v>596</v>
      </c>
      <c r="C1237" s="651" t="s">
        <v>620</v>
      </c>
      <c r="D1237" s="652" t="s">
        <v>3385</v>
      </c>
      <c r="E1237" s="651" t="s">
        <v>1204</v>
      </c>
      <c r="F1237" s="652" t="s">
        <v>3392</v>
      </c>
      <c r="G1237" s="651" t="s">
        <v>642</v>
      </c>
      <c r="H1237" s="651" t="s">
        <v>2178</v>
      </c>
      <c r="I1237" s="651" t="s">
        <v>2179</v>
      </c>
      <c r="J1237" s="651" t="s">
        <v>2180</v>
      </c>
      <c r="K1237" s="651" t="s">
        <v>1697</v>
      </c>
      <c r="L1237" s="653">
        <v>26.849932720293292</v>
      </c>
      <c r="M1237" s="653">
        <v>1</v>
      </c>
      <c r="N1237" s="654">
        <v>26.849932720293292</v>
      </c>
    </row>
    <row r="1238" spans="1:14" ht="14.4" customHeight="1" x14ac:dyDescent="0.3">
      <c r="A1238" s="649" t="s">
        <v>595</v>
      </c>
      <c r="B1238" s="650" t="s">
        <v>596</v>
      </c>
      <c r="C1238" s="651" t="s">
        <v>620</v>
      </c>
      <c r="D1238" s="652" t="s">
        <v>3385</v>
      </c>
      <c r="E1238" s="651" t="s">
        <v>1204</v>
      </c>
      <c r="F1238" s="652" t="s">
        <v>3392</v>
      </c>
      <c r="G1238" s="651" t="s">
        <v>642</v>
      </c>
      <c r="H1238" s="651" t="s">
        <v>1645</v>
      </c>
      <c r="I1238" s="651" t="s">
        <v>1646</v>
      </c>
      <c r="J1238" s="651" t="s">
        <v>1647</v>
      </c>
      <c r="K1238" s="651" t="s">
        <v>1648</v>
      </c>
      <c r="L1238" s="653">
        <v>128.83664555297065</v>
      </c>
      <c r="M1238" s="653">
        <v>9</v>
      </c>
      <c r="N1238" s="654">
        <v>1159.5298099767358</v>
      </c>
    </row>
    <row r="1239" spans="1:14" ht="14.4" customHeight="1" x14ac:dyDescent="0.3">
      <c r="A1239" s="649" t="s">
        <v>595</v>
      </c>
      <c r="B1239" s="650" t="s">
        <v>596</v>
      </c>
      <c r="C1239" s="651" t="s">
        <v>620</v>
      </c>
      <c r="D1239" s="652" t="s">
        <v>3385</v>
      </c>
      <c r="E1239" s="651" t="s">
        <v>1204</v>
      </c>
      <c r="F1239" s="652" t="s">
        <v>3392</v>
      </c>
      <c r="G1239" s="651" t="s">
        <v>642</v>
      </c>
      <c r="H1239" s="651" t="s">
        <v>1649</v>
      </c>
      <c r="I1239" s="651" t="s">
        <v>1650</v>
      </c>
      <c r="J1239" s="651" t="s">
        <v>1277</v>
      </c>
      <c r="K1239" s="651" t="s">
        <v>1651</v>
      </c>
      <c r="L1239" s="653">
        <v>33.317075646238536</v>
      </c>
      <c r="M1239" s="653">
        <v>20</v>
      </c>
      <c r="N1239" s="654">
        <v>666.34151292477077</v>
      </c>
    </row>
    <row r="1240" spans="1:14" ht="14.4" customHeight="1" x14ac:dyDescent="0.3">
      <c r="A1240" s="649" t="s">
        <v>595</v>
      </c>
      <c r="B1240" s="650" t="s">
        <v>596</v>
      </c>
      <c r="C1240" s="651" t="s">
        <v>620</v>
      </c>
      <c r="D1240" s="652" t="s">
        <v>3385</v>
      </c>
      <c r="E1240" s="651" t="s">
        <v>1204</v>
      </c>
      <c r="F1240" s="652" t="s">
        <v>3392</v>
      </c>
      <c r="G1240" s="651" t="s">
        <v>642</v>
      </c>
      <c r="H1240" s="651" t="s">
        <v>2181</v>
      </c>
      <c r="I1240" s="651" t="s">
        <v>2182</v>
      </c>
      <c r="J1240" s="651" t="s">
        <v>2183</v>
      </c>
      <c r="K1240" s="651" t="s">
        <v>2184</v>
      </c>
      <c r="L1240" s="653">
        <v>428.73113333333339</v>
      </c>
      <c r="M1240" s="653">
        <v>5</v>
      </c>
      <c r="N1240" s="654">
        <v>2143.655666666667</v>
      </c>
    </row>
    <row r="1241" spans="1:14" ht="14.4" customHeight="1" x14ac:dyDescent="0.3">
      <c r="A1241" s="649" t="s">
        <v>595</v>
      </c>
      <c r="B1241" s="650" t="s">
        <v>596</v>
      </c>
      <c r="C1241" s="651" t="s">
        <v>620</v>
      </c>
      <c r="D1241" s="652" t="s">
        <v>3385</v>
      </c>
      <c r="E1241" s="651" t="s">
        <v>1204</v>
      </c>
      <c r="F1241" s="652" t="s">
        <v>3392</v>
      </c>
      <c r="G1241" s="651" t="s">
        <v>642</v>
      </c>
      <c r="H1241" s="651" t="s">
        <v>2874</v>
      </c>
      <c r="I1241" s="651" t="s">
        <v>2875</v>
      </c>
      <c r="J1241" s="651" t="s">
        <v>1705</v>
      </c>
      <c r="K1241" s="651" t="s">
        <v>2876</v>
      </c>
      <c r="L1241" s="653">
        <v>181.79999999999995</v>
      </c>
      <c r="M1241" s="653">
        <v>2</v>
      </c>
      <c r="N1241" s="654">
        <v>363.59999999999991</v>
      </c>
    </row>
    <row r="1242" spans="1:14" ht="14.4" customHeight="1" x14ac:dyDescent="0.3">
      <c r="A1242" s="649" t="s">
        <v>595</v>
      </c>
      <c r="B1242" s="650" t="s">
        <v>596</v>
      </c>
      <c r="C1242" s="651" t="s">
        <v>620</v>
      </c>
      <c r="D1242" s="652" t="s">
        <v>3385</v>
      </c>
      <c r="E1242" s="651" t="s">
        <v>1204</v>
      </c>
      <c r="F1242" s="652" t="s">
        <v>3392</v>
      </c>
      <c r="G1242" s="651" t="s">
        <v>642</v>
      </c>
      <c r="H1242" s="651" t="s">
        <v>1214</v>
      </c>
      <c r="I1242" s="651" t="s">
        <v>1215</v>
      </c>
      <c r="J1242" s="651" t="s">
        <v>1216</v>
      </c>
      <c r="K1242" s="651" t="s">
        <v>1217</v>
      </c>
      <c r="L1242" s="653">
        <v>1109.3080560418709</v>
      </c>
      <c r="M1242" s="653">
        <v>11.098299999999998</v>
      </c>
      <c r="N1242" s="654">
        <v>12311.433598369495</v>
      </c>
    </row>
    <row r="1243" spans="1:14" ht="14.4" customHeight="1" x14ac:dyDescent="0.3">
      <c r="A1243" s="649" t="s">
        <v>595</v>
      </c>
      <c r="B1243" s="650" t="s">
        <v>596</v>
      </c>
      <c r="C1243" s="651" t="s">
        <v>620</v>
      </c>
      <c r="D1243" s="652" t="s">
        <v>3385</v>
      </c>
      <c r="E1243" s="651" t="s">
        <v>1204</v>
      </c>
      <c r="F1243" s="652" t="s">
        <v>3392</v>
      </c>
      <c r="G1243" s="651" t="s">
        <v>642</v>
      </c>
      <c r="H1243" s="651" t="s">
        <v>2877</v>
      </c>
      <c r="I1243" s="651" t="s">
        <v>2878</v>
      </c>
      <c r="J1243" s="651" t="s">
        <v>2879</v>
      </c>
      <c r="K1243" s="651" t="s">
        <v>2880</v>
      </c>
      <c r="L1243" s="653">
        <v>641.99004789492142</v>
      </c>
      <c r="M1243" s="653">
        <v>23</v>
      </c>
      <c r="N1243" s="654">
        <v>14765.771101583192</v>
      </c>
    </row>
    <row r="1244" spans="1:14" ht="14.4" customHeight="1" x14ac:dyDescent="0.3">
      <c r="A1244" s="649" t="s">
        <v>595</v>
      </c>
      <c r="B1244" s="650" t="s">
        <v>596</v>
      </c>
      <c r="C1244" s="651" t="s">
        <v>620</v>
      </c>
      <c r="D1244" s="652" t="s">
        <v>3385</v>
      </c>
      <c r="E1244" s="651" t="s">
        <v>1204</v>
      </c>
      <c r="F1244" s="652" t="s">
        <v>3392</v>
      </c>
      <c r="G1244" s="651" t="s">
        <v>642</v>
      </c>
      <c r="H1244" s="651" t="s">
        <v>1218</v>
      </c>
      <c r="I1244" s="651" t="s">
        <v>1218</v>
      </c>
      <c r="J1244" s="651" t="s">
        <v>1219</v>
      </c>
      <c r="K1244" s="651" t="s">
        <v>1220</v>
      </c>
      <c r="L1244" s="653">
        <v>610.95000000000005</v>
      </c>
      <c r="M1244" s="653">
        <v>2.1</v>
      </c>
      <c r="N1244" s="654">
        <v>1282.9950000000001</v>
      </c>
    </row>
    <row r="1245" spans="1:14" ht="14.4" customHeight="1" x14ac:dyDescent="0.3">
      <c r="A1245" s="649" t="s">
        <v>595</v>
      </c>
      <c r="B1245" s="650" t="s">
        <v>596</v>
      </c>
      <c r="C1245" s="651" t="s">
        <v>620</v>
      </c>
      <c r="D1245" s="652" t="s">
        <v>3385</v>
      </c>
      <c r="E1245" s="651" t="s">
        <v>1204</v>
      </c>
      <c r="F1245" s="652" t="s">
        <v>3392</v>
      </c>
      <c r="G1245" s="651" t="s">
        <v>642</v>
      </c>
      <c r="H1245" s="651" t="s">
        <v>1221</v>
      </c>
      <c r="I1245" s="651" t="s">
        <v>1222</v>
      </c>
      <c r="J1245" s="651" t="s">
        <v>1223</v>
      </c>
      <c r="K1245" s="651" t="s">
        <v>1224</v>
      </c>
      <c r="L1245" s="653">
        <v>91.999835517545606</v>
      </c>
      <c r="M1245" s="653">
        <v>14.399999999999999</v>
      </c>
      <c r="N1245" s="654">
        <v>1324.7976314526566</v>
      </c>
    </row>
    <row r="1246" spans="1:14" ht="14.4" customHeight="1" x14ac:dyDescent="0.3">
      <c r="A1246" s="649" t="s">
        <v>595</v>
      </c>
      <c r="B1246" s="650" t="s">
        <v>596</v>
      </c>
      <c r="C1246" s="651" t="s">
        <v>620</v>
      </c>
      <c r="D1246" s="652" t="s">
        <v>3385</v>
      </c>
      <c r="E1246" s="651" t="s">
        <v>1204</v>
      </c>
      <c r="F1246" s="652" t="s">
        <v>3392</v>
      </c>
      <c r="G1246" s="651" t="s">
        <v>642</v>
      </c>
      <c r="H1246" s="651" t="s">
        <v>1655</v>
      </c>
      <c r="I1246" s="651" t="s">
        <v>1656</v>
      </c>
      <c r="J1246" s="651" t="s">
        <v>1657</v>
      </c>
      <c r="K1246" s="651" t="s">
        <v>1658</v>
      </c>
      <c r="L1246" s="653">
        <v>2899.2112833999795</v>
      </c>
      <c r="M1246" s="653">
        <v>14</v>
      </c>
      <c r="N1246" s="654">
        <v>40588.957967599716</v>
      </c>
    </row>
    <row r="1247" spans="1:14" ht="14.4" customHeight="1" x14ac:dyDescent="0.3">
      <c r="A1247" s="649" t="s">
        <v>595</v>
      </c>
      <c r="B1247" s="650" t="s">
        <v>596</v>
      </c>
      <c r="C1247" s="651" t="s">
        <v>620</v>
      </c>
      <c r="D1247" s="652" t="s">
        <v>3385</v>
      </c>
      <c r="E1247" s="651" t="s">
        <v>1204</v>
      </c>
      <c r="F1247" s="652" t="s">
        <v>3392</v>
      </c>
      <c r="G1247" s="651" t="s">
        <v>642</v>
      </c>
      <c r="H1247" s="651" t="s">
        <v>2881</v>
      </c>
      <c r="I1247" s="651" t="s">
        <v>2882</v>
      </c>
      <c r="J1247" s="651" t="s">
        <v>2883</v>
      </c>
      <c r="K1247" s="651" t="s">
        <v>2884</v>
      </c>
      <c r="L1247" s="653">
        <v>2762.76</v>
      </c>
      <c r="M1247" s="653">
        <v>2</v>
      </c>
      <c r="N1247" s="654">
        <v>5525.52</v>
      </c>
    </row>
    <row r="1248" spans="1:14" ht="14.4" customHeight="1" x14ac:dyDescent="0.3">
      <c r="A1248" s="649" t="s">
        <v>595</v>
      </c>
      <c r="B1248" s="650" t="s">
        <v>596</v>
      </c>
      <c r="C1248" s="651" t="s">
        <v>620</v>
      </c>
      <c r="D1248" s="652" t="s">
        <v>3385</v>
      </c>
      <c r="E1248" s="651" t="s">
        <v>1204</v>
      </c>
      <c r="F1248" s="652" t="s">
        <v>3392</v>
      </c>
      <c r="G1248" s="651" t="s">
        <v>642</v>
      </c>
      <c r="H1248" s="651" t="s">
        <v>1662</v>
      </c>
      <c r="I1248" s="651" t="s">
        <v>1663</v>
      </c>
      <c r="J1248" s="651" t="s">
        <v>1664</v>
      </c>
      <c r="K1248" s="651" t="s">
        <v>1665</v>
      </c>
      <c r="L1248" s="653">
        <v>86.667252644193198</v>
      </c>
      <c r="M1248" s="653">
        <v>7</v>
      </c>
      <c r="N1248" s="654">
        <v>606.67076850935234</v>
      </c>
    </row>
    <row r="1249" spans="1:14" ht="14.4" customHeight="1" x14ac:dyDescent="0.3">
      <c r="A1249" s="649" t="s">
        <v>595</v>
      </c>
      <c r="B1249" s="650" t="s">
        <v>596</v>
      </c>
      <c r="C1249" s="651" t="s">
        <v>620</v>
      </c>
      <c r="D1249" s="652" t="s">
        <v>3385</v>
      </c>
      <c r="E1249" s="651" t="s">
        <v>1204</v>
      </c>
      <c r="F1249" s="652" t="s">
        <v>3392</v>
      </c>
      <c r="G1249" s="651" t="s">
        <v>642</v>
      </c>
      <c r="H1249" s="651" t="s">
        <v>2193</v>
      </c>
      <c r="I1249" s="651" t="s">
        <v>2194</v>
      </c>
      <c r="J1249" s="651" t="s">
        <v>2195</v>
      </c>
      <c r="K1249" s="651" t="s">
        <v>2196</v>
      </c>
      <c r="L1249" s="653">
        <v>517.5</v>
      </c>
      <c r="M1249" s="653">
        <v>4</v>
      </c>
      <c r="N1249" s="654">
        <v>2070</v>
      </c>
    </row>
    <row r="1250" spans="1:14" ht="14.4" customHeight="1" x14ac:dyDescent="0.3">
      <c r="A1250" s="649" t="s">
        <v>595</v>
      </c>
      <c r="B1250" s="650" t="s">
        <v>596</v>
      </c>
      <c r="C1250" s="651" t="s">
        <v>620</v>
      </c>
      <c r="D1250" s="652" t="s">
        <v>3385</v>
      </c>
      <c r="E1250" s="651" t="s">
        <v>1204</v>
      </c>
      <c r="F1250" s="652" t="s">
        <v>3392</v>
      </c>
      <c r="G1250" s="651" t="s">
        <v>642</v>
      </c>
      <c r="H1250" s="651" t="s">
        <v>1225</v>
      </c>
      <c r="I1250" s="651" t="s">
        <v>1226</v>
      </c>
      <c r="J1250" s="651" t="s">
        <v>1227</v>
      </c>
      <c r="K1250" s="651" t="s">
        <v>1228</v>
      </c>
      <c r="L1250" s="653">
        <v>84.700086978071695</v>
      </c>
      <c r="M1250" s="653">
        <v>2</v>
      </c>
      <c r="N1250" s="654">
        <v>169.40017395614339</v>
      </c>
    </row>
    <row r="1251" spans="1:14" ht="14.4" customHeight="1" x14ac:dyDescent="0.3">
      <c r="A1251" s="649" t="s">
        <v>595</v>
      </c>
      <c r="B1251" s="650" t="s">
        <v>596</v>
      </c>
      <c r="C1251" s="651" t="s">
        <v>620</v>
      </c>
      <c r="D1251" s="652" t="s">
        <v>3385</v>
      </c>
      <c r="E1251" s="651" t="s">
        <v>1204</v>
      </c>
      <c r="F1251" s="652" t="s">
        <v>3392</v>
      </c>
      <c r="G1251" s="651" t="s">
        <v>642</v>
      </c>
      <c r="H1251" s="651" t="s">
        <v>1229</v>
      </c>
      <c r="I1251" s="651" t="s">
        <v>1230</v>
      </c>
      <c r="J1251" s="651" t="s">
        <v>1231</v>
      </c>
      <c r="K1251" s="651" t="s">
        <v>1232</v>
      </c>
      <c r="L1251" s="653">
        <v>74.815193445489413</v>
      </c>
      <c r="M1251" s="653">
        <v>2</v>
      </c>
      <c r="N1251" s="654">
        <v>149.63038689097883</v>
      </c>
    </row>
    <row r="1252" spans="1:14" ht="14.4" customHeight="1" x14ac:dyDescent="0.3">
      <c r="A1252" s="649" t="s">
        <v>595</v>
      </c>
      <c r="B1252" s="650" t="s">
        <v>596</v>
      </c>
      <c r="C1252" s="651" t="s">
        <v>620</v>
      </c>
      <c r="D1252" s="652" t="s">
        <v>3385</v>
      </c>
      <c r="E1252" s="651" t="s">
        <v>1204</v>
      </c>
      <c r="F1252" s="652" t="s">
        <v>3392</v>
      </c>
      <c r="G1252" s="651" t="s">
        <v>642</v>
      </c>
      <c r="H1252" s="651" t="s">
        <v>2197</v>
      </c>
      <c r="I1252" s="651" t="s">
        <v>2198</v>
      </c>
      <c r="J1252" s="651" t="s">
        <v>2199</v>
      </c>
      <c r="K1252" s="651" t="s">
        <v>2200</v>
      </c>
      <c r="L1252" s="653">
        <v>1440.9499064576396</v>
      </c>
      <c r="M1252" s="653">
        <v>0.3</v>
      </c>
      <c r="N1252" s="654">
        <v>432.28497193729186</v>
      </c>
    </row>
    <row r="1253" spans="1:14" ht="14.4" customHeight="1" x14ac:dyDescent="0.3">
      <c r="A1253" s="649" t="s">
        <v>595</v>
      </c>
      <c r="B1253" s="650" t="s">
        <v>596</v>
      </c>
      <c r="C1253" s="651" t="s">
        <v>620</v>
      </c>
      <c r="D1253" s="652" t="s">
        <v>3385</v>
      </c>
      <c r="E1253" s="651" t="s">
        <v>1204</v>
      </c>
      <c r="F1253" s="652" t="s">
        <v>3392</v>
      </c>
      <c r="G1253" s="651" t="s">
        <v>642</v>
      </c>
      <c r="H1253" s="651" t="s">
        <v>1233</v>
      </c>
      <c r="I1253" s="651" t="s">
        <v>1234</v>
      </c>
      <c r="J1253" s="651" t="s">
        <v>1235</v>
      </c>
      <c r="K1253" s="651" t="s">
        <v>1236</v>
      </c>
      <c r="L1253" s="653">
        <v>955.03721589187148</v>
      </c>
      <c r="M1253" s="653">
        <v>2</v>
      </c>
      <c r="N1253" s="654">
        <v>1910.074431783743</v>
      </c>
    </row>
    <row r="1254" spans="1:14" ht="14.4" customHeight="1" x14ac:dyDescent="0.3">
      <c r="A1254" s="649" t="s">
        <v>595</v>
      </c>
      <c r="B1254" s="650" t="s">
        <v>596</v>
      </c>
      <c r="C1254" s="651" t="s">
        <v>620</v>
      </c>
      <c r="D1254" s="652" t="s">
        <v>3385</v>
      </c>
      <c r="E1254" s="651" t="s">
        <v>1204</v>
      </c>
      <c r="F1254" s="652" t="s">
        <v>3392</v>
      </c>
      <c r="G1254" s="651" t="s">
        <v>642</v>
      </c>
      <c r="H1254" s="651" t="s">
        <v>1237</v>
      </c>
      <c r="I1254" s="651" t="s">
        <v>1238</v>
      </c>
      <c r="J1254" s="651" t="s">
        <v>1239</v>
      </c>
      <c r="K1254" s="651" t="s">
        <v>1240</v>
      </c>
      <c r="L1254" s="653">
        <v>51.889999999999993</v>
      </c>
      <c r="M1254" s="653">
        <v>3</v>
      </c>
      <c r="N1254" s="654">
        <v>155.66999999999999</v>
      </c>
    </row>
    <row r="1255" spans="1:14" ht="14.4" customHeight="1" x14ac:dyDescent="0.3">
      <c r="A1255" s="649" t="s">
        <v>595</v>
      </c>
      <c r="B1255" s="650" t="s">
        <v>596</v>
      </c>
      <c r="C1255" s="651" t="s">
        <v>620</v>
      </c>
      <c r="D1255" s="652" t="s">
        <v>3385</v>
      </c>
      <c r="E1255" s="651" t="s">
        <v>1204</v>
      </c>
      <c r="F1255" s="652" t="s">
        <v>3392</v>
      </c>
      <c r="G1255" s="651" t="s">
        <v>642</v>
      </c>
      <c r="H1255" s="651" t="s">
        <v>2885</v>
      </c>
      <c r="I1255" s="651" t="s">
        <v>2886</v>
      </c>
      <c r="J1255" s="651" t="s">
        <v>2887</v>
      </c>
      <c r="K1255" s="651" t="s">
        <v>2888</v>
      </c>
      <c r="L1255" s="653">
        <v>82.772101128199779</v>
      </c>
      <c r="M1255" s="653">
        <v>81</v>
      </c>
      <c r="N1255" s="654">
        <v>6704.5401913841815</v>
      </c>
    </row>
    <row r="1256" spans="1:14" ht="14.4" customHeight="1" x14ac:dyDescent="0.3">
      <c r="A1256" s="649" t="s">
        <v>595</v>
      </c>
      <c r="B1256" s="650" t="s">
        <v>596</v>
      </c>
      <c r="C1256" s="651" t="s">
        <v>620</v>
      </c>
      <c r="D1256" s="652" t="s">
        <v>3385</v>
      </c>
      <c r="E1256" s="651" t="s">
        <v>1204</v>
      </c>
      <c r="F1256" s="652" t="s">
        <v>3392</v>
      </c>
      <c r="G1256" s="651" t="s">
        <v>642</v>
      </c>
      <c r="H1256" s="651" t="s">
        <v>1249</v>
      </c>
      <c r="I1256" s="651" t="s">
        <v>1249</v>
      </c>
      <c r="J1256" s="651" t="s">
        <v>1250</v>
      </c>
      <c r="K1256" s="651" t="s">
        <v>1251</v>
      </c>
      <c r="L1256" s="653">
        <v>46</v>
      </c>
      <c r="M1256" s="653">
        <v>2</v>
      </c>
      <c r="N1256" s="654">
        <v>92</v>
      </c>
    </row>
    <row r="1257" spans="1:14" ht="14.4" customHeight="1" x14ac:dyDescent="0.3">
      <c r="A1257" s="649" t="s">
        <v>595</v>
      </c>
      <c r="B1257" s="650" t="s">
        <v>596</v>
      </c>
      <c r="C1257" s="651" t="s">
        <v>620</v>
      </c>
      <c r="D1257" s="652" t="s">
        <v>3385</v>
      </c>
      <c r="E1257" s="651" t="s">
        <v>1204</v>
      </c>
      <c r="F1257" s="652" t="s">
        <v>3392</v>
      </c>
      <c r="G1257" s="651" t="s">
        <v>642</v>
      </c>
      <c r="H1257" s="651" t="s">
        <v>2205</v>
      </c>
      <c r="I1257" s="651" t="s">
        <v>2206</v>
      </c>
      <c r="J1257" s="651" t="s">
        <v>2207</v>
      </c>
      <c r="K1257" s="651" t="s">
        <v>2208</v>
      </c>
      <c r="L1257" s="653">
        <v>77.280112258186421</v>
      </c>
      <c r="M1257" s="653">
        <v>1</v>
      </c>
      <c r="N1257" s="654">
        <v>77.280112258186421</v>
      </c>
    </row>
    <row r="1258" spans="1:14" ht="14.4" customHeight="1" x14ac:dyDescent="0.3">
      <c r="A1258" s="649" t="s">
        <v>595</v>
      </c>
      <c r="B1258" s="650" t="s">
        <v>596</v>
      </c>
      <c r="C1258" s="651" t="s">
        <v>620</v>
      </c>
      <c r="D1258" s="652" t="s">
        <v>3385</v>
      </c>
      <c r="E1258" s="651" t="s">
        <v>1204</v>
      </c>
      <c r="F1258" s="652" t="s">
        <v>3392</v>
      </c>
      <c r="G1258" s="651" t="s">
        <v>642</v>
      </c>
      <c r="H1258" s="651" t="s">
        <v>1272</v>
      </c>
      <c r="I1258" s="651" t="s">
        <v>1273</v>
      </c>
      <c r="J1258" s="651" t="s">
        <v>1274</v>
      </c>
      <c r="K1258" s="651" t="s">
        <v>1119</v>
      </c>
      <c r="L1258" s="653">
        <v>90.409999999999982</v>
      </c>
      <c r="M1258" s="653">
        <v>1</v>
      </c>
      <c r="N1258" s="654">
        <v>90.409999999999982</v>
      </c>
    </row>
    <row r="1259" spans="1:14" ht="14.4" customHeight="1" x14ac:dyDescent="0.3">
      <c r="A1259" s="649" t="s">
        <v>595</v>
      </c>
      <c r="B1259" s="650" t="s">
        <v>596</v>
      </c>
      <c r="C1259" s="651" t="s">
        <v>620</v>
      </c>
      <c r="D1259" s="652" t="s">
        <v>3385</v>
      </c>
      <c r="E1259" s="651" t="s">
        <v>1204</v>
      </c>
      <c r="F1259" s="652" t="s">
        <v>3392</v>
      </c>
      <c r="G1259" s="651" t="s">
        <v>642</v>
      </c>
      <c r="H1259" s="651" t="s">
        <v>1275</v>
      </c>
      <c r="I1259" s="651" t="s">
        <v>1276</v>
      </c>
      <c r="J1259" s="651" t="s">
        <v>1277</v>
      </c>
      <c r="K1259" s="651" t="s">
        <v>1278</v>
      </c>
      <c r="L1259" s="653">
        <v>39.907460399353205</v>
      </c>
      <c r="M1259" s="653">
        <v>4</v>
      </c>
      <c r="N1259" s="654">
        <v>159.62984159741282</v>
      </c>
    </row>
    <row r="1260" spans="1:14" ht="14.4" customHeight="1" x14ac:dyDescent="0.3">
      <c r="A1260" s="649" t="s">
        <v>595</v>
      </c>
      <c r="B1260" s="650" t="s">
        <v>596</v>
      </c>
      <c r="C1260" s="651" t="s">
        <v>620</v>
      </c>
      <c r="D1260" s="652" t="s">
        <v>3385</v>
      </c>
      <c r="E1260" s="651" t="s">
        <v>1204</v>
      </c>
      <c r="F1260" s="652" t="s">
        <v>3392</v>
      </c>
      <c r="G1260" s="651" t="s">
        <v>642</v>
      </c>
      <c r="H1260" s="651" t="s">
        <v>1698</v>
      </c>
      <c r="I1260" s="651" t="s">
        <v>1699</v>
      </c>
      <c r="J1260" s="651" t="s">
        <v>1700</v>
      </c>
      <c r="K1260" s="651" t="s">
        <v>1701</v>
      </c>
      <c r="L1260" s="653">
        <v>13.349909925932806</v>
      </c>
      <c r="M1260" s="653">
        <v>1</v>
      </c>
      <c r="N1260" s="654">
        <v>13.349909925932806</v>
      </c>
    </row>
    <row r="1261" spans="1:14" ht="14.4" customHeight="1" x14ac:dyDescent="0.3">
      <c r="A1261" s="649" t="s">
        <v>595</v>
      </c>
      <c r="B1261" s="650" t="s">
        <v>596</v>
      </c>
      <c r="C1261" s="651" t="s">
        <v>620</v>
      </c>
      <c r="D1261" s="652" t="s">
        <v>3385</v>
      </c>
      <c r="E1261" s="651" t="s">
        <v>1204</v>
      </c>
      <c r="F1261" s="652" t="s">
        <v>3392</v>
      </c>
      <c r="G1261" s="651" t="s">
        <v>642</v>
      </c>
      <c r="H1261" s="651" t="s">
        <v>2889</v>
      </c>
      <c r="I1261" s="651" t="s">
        <v>2889</v>
      </c>
      <c r="J1261" s="651" t="s">
        <v>2890</v>
      </c>
      <c r="K1261" s="651" t="s">
        <v>2891</v>
      </c>
      <c r="L1261" s="653">
        <v>919.99999999999977</v>
      </c>
      <c r="M1261" s="653">
        <v>0.59999999999999987</v>
      </c>
      <c r="N1261" s="654">
        <v>551.99999999999977</v>
      </c>
    </row>
    <row r="1262" spans="1:14" ht="14.4" customHeight="1" x14ac:dyDescent="0.3">
      <c r="A1262" s="649" t="s">
        <v>595</v>
      </c>
      <c r="B1262" s="650" t="s">
        <v>596</v>
      </c>
      <c r="C1262" s="651" t="s">
        <v>620</v>
      </c>
      <c r="D1262" s="652" t="s">
        <v>3385</v>
      </c>
      <c r="E1262" s="651" t="s">
        <v>1204</v>
      </c>
      <c r="F1262" s="652" t="s">
        <v>3392</v>
      </c>
      <c r="G1262" s="651" t="s">
        <v>1072</v>
      </c>
      <c r="H1262" s="651" t="s">
        <v>1703</v>
      </c>
      <c r="I1262" s="651" t="s">
        <v>1704</v>
      </c>
      <c r="J1262" s="651" t="s">
        <v>1705</v>
      </c>
      <c r="K1262" s="651" t="s">
        <v>1706</v>
      </c>
      <c r="L1262" s="653">
        <v>45.85</v>
      </c>
      <c r="M1262" s="653">
        <v>5</v>
      </c>
      <c r="N1262" s="654">
        <v>229.25</v>
      </c>
    </row>
    <row r="1263" spans="1:14" ht="14.4" customHeight="1" x14ac:dyDescent="0.3">
      <c r="A1263" s="649" t="s">
        <v>595</v>
      </c>
      <c r="B1263" s="650" t="s">
        <v>596</v>
      </c>
      <c r="C1263" s="651" t="s">
        <v>620</v>
      </c>
      <c r="D1263" s="652" t="s">
        <v>3385</v>
      </c>
      <c r="E1263" s="651" t="s">
        <v>1204</v>
      </c>
      <c r="F1263" s="652" t="s">
        <v>3392</v>
      </c>
      <c r="G1263" s="651" t="s">
        <v>1072</v>
      </c>
      <c r="H1263" s="651" t="s">
        <v>1707</v>
      </c>
      <c r="I1263" s="651" t="s">
        <v>1708</v>
      </c>
      <c r="J1263" s="651" t="s">
        <v>1709</v>
      </c>
      <c r="K1263" s="651" t="s">
        <v>1710</v>
      </c>
      <c r="L1263" s="653">
        <v>137.17386197215239</v>
      </c>
      <c r="M1263" s="653">
        <v>5</v>
      </c>
      <c r="N1263" s="654">
        <v>685.86930986076197</v>
      </c>
    </row>
    <row r="1264" spans="1:14" ht="14.4" customHeight="1" x14ac:dyDescent="0.3">
      <c r="A1264" s="649" t="s">
        <v>595</v>
      </c>
      <c r="B1264" s="650" t="s">
        <v>596</v>
      </c>
      <c r="C1264" s="651" t="s">
        <v>620</v>
      </c>
      <c r="D1264" s="652" t="s">
        <v>3385</v>
      </c>
      <c r="E1264" s="651" t="s">
        <v>1204</v>
      </c>
      <c r="F1264" s="652" t="s">
        <v>3392</v>
      </c>
      <c r="G1264" s="651" t="s">
        <v>1072</v>
      </c>
      <c r="H1264" s="651" t="s">
        <v>1283</v>
      </c>
      <c r="I1264" s="651" t="s">
        <v>1284</v>
      </c>
      <c r="J1264" s="651" t="s">
        <v>1285</v>
      </c>
      <c r="K1264" s="651" t="s">
        <v>1286</v>
      </c>
      <c r="L1264" s="653">
        <v>261.05000000000007</v>
      </c>
      <c r="M1264" s="653">
        <v>21</v>
      </c>
      <c r="N1264" s="654">
        <v>5482.0500000000011</v>
      </c>
    </row>
    <row r="1265" spans="1:14" ht="14.4" customHeight="1" x14ac:dyDescent="0.3">
      <c r="A1265" s="649" t="s">
        <v>595</v>
      </c>
      <c r="B1265" s="650" t="s">
        <v>596</v>
      </c>
      <c r="C1265" s="651" t="s">
        <v>620</v>
      </c>
      <c r="D1265" s="652" t="s">
        <v>3385</v>
      </c>
      <c r="E1265" s="651" t="s">
        <v>1204</v>
      </c>
      <c r="F1265" s="652" t="s">
        <v>3392</v>
      </c>
      <c r="G1265" s="651" t="s">
        <v>1072</v>
      </c>
      <c r="H1265" s="651" t="s">
        <v>1287</v>
      </c>
      <c r="I1265" s="651" t="s">
        <v>1288</v>
      </c>
      <c r="J1265" s="651" t="s">
        <v>1289</v>
      </c>
      <c r="K1265" s="651" t="s">
        <v>1290</v>
      </c>
      <c r="L1265" s="653">
        <v>75.2209</v>
      </c>
      <c r="M1265" s="653">
        <v>25</v>
      </c>
      <c r="N1265" s="654">
        <v>1880.5225</v>
      </c>
    </row>
    <row r="1266" spans="1:14" ht="14.4" customHeight="1" x14ac:dyDescent="0.3">
      <c r="A1266" s="649" t="s">
        <v>595</v>
      </c>
      <c r="B1266" s="650" t="s">
        <v>596</v>
      </c>
      <c r="C1266" s="651" t="s">
        <v>620</v>
      </c>
      <c r="D1266" s="652" t="s">
        <v>3385</v>
      </c>
      <c r="E1266" s="651" t="s">
        <v>1204</v>
      </c>
      <c r="F1266" s="652" t="s">
        <v>3392</v>
      </c>
      <c r="G1266" s="651" t="s">
        <v>1072</v>
      </c>
      <c r="H1266" s="651" t="s">
        <v>2236</v>
      </c>
      <c r="I1266" s="651" t="s">
        <v>2237</v>
      </c>
      <c r="J1266" s="651" t="s">
        <v>2238</v>
      </c>
      <c r="K1266" s="651" t="s">
        <v>1640</v>
      </c>
      <c r="L1266" s="653">
        <v>120.88395817827765</v>
      </c>
      <c r="M1266" s="653">
        <v>5</v>
      </c>
      <c r="N1266" s="654">
        <v>604.41979089138829</v>
      </c>
    </row>
    <row r="1267" spans="1:14" ht="14.4" customHeight="1" x14ac:dyDescent="0.3">
      <c r="A1267" s="649" t="s">
        <v>595</v>
      </c>
      <c r="B1267" s="650" t="s">
        <v>596</v>
      </c>
      <c r="C1267" s="651" t="s">
        <v>620</v>
      </c>
      <c r="D1267" s="652" t="s">
        <v>3385</v>
      </c>
      <c r="E1267" s="651" t="s">
        <v>1204</v>
      </c>
      <c r="F1267" s="652" t="s">
        <v>3392</v>
      </c>
      <c r="G1267" s="651" t="s">
        <v>1072</v>
      </c>
      <c r="H1267" s="651" t="s">
        <v>2892</v>
      </c>
      <c r="I1267" s="651" t="s">
        <v>2893</v>
      </c>
      <c r="J1267" s="651" t="s">
        <v>2894</v>
      </c>
      <c r="K1267" s="651" t="s">
        <v>2895</v>
      </c>
      <c r="L1267" s="653">
        <v>887.27004527432905</v>
      </c>
      <c r="M1267" s="653">
        <v>20</v>
      </c>
      <c r="N1267" s="654">
        <v>17745.400905486582</v>
      </c>
    </row>
    <row r="1268" spans="1:14" ht="14.4" customHeight="1" x14ac:dyDescent="0.3">
      <c r="A1268" s="649" t="s">
        <v>595</v>
      </c>
      <c r="B1268" s="650" t="s">
        <v>596</v>
      </c>
      <c r="C1268" s="651" t="s">
        <v>620</v>
      </c>
      <c r="D1268" s="652" t="s">
        <v>3385</v>
      </c>
      <c r="E1268" s="651" t="s">
        <v>1204</v>
      </c>
      <c r="F1268" s="652" t="s">
        <v>3392</v>
      </c>
      <c r="G1268" s="651" t="s">
        <v>1072</v>
      </c>
      <c r="H1268" s="651" t="s">
        <v>2896</v>
      </c>
      <c r="I1268" s="651" t="s">
        <v>2897</v>
      </c>
      <c r="J1268" s="651" t="s">
        <v>2898</v>
      </c>
      <c r="K1268" s="651" t="s">
        <v>2899</v>
      </c>
      <c r="L1268" s="653">
        <v>449.10023591641055</v>
      </c>
      <c r="M1268" s="653">
        <v>30</v>
      </c>
      <c r="N1268" s="654">
        <v>13473.007077492317</v>
      </c>
    </row>
    <row r="1269" spans="1:14" ht="14.4" customHeight="1" x14ac:dyDescent="0.3">
      <c r="A1269" s="649" t="s">
        <v>595</v>
      </c>
      <c r="B1269" s="650" t="s">
        <v>596</v>
      </c>
      <c r="C1269" s="651" t="s">
        <v>620</v>
      </c>
      <c r="D1269" s="652" t="s">
        <v>3385</v>
      </c>
      <c r="E1269" s="651" t="s">
        <v>1204</v>
      </c>
      <c r="F1269" s="652" t="s">
        <v>3392</v>
      </c>
      <c r="G1269" s="651" t="s">
        <v>1072</v>
      </c>
      <c r="H1269" s="651" t="s">
        <v>1294</v>
      </c>
      <c r="I1269" s="651" t="s">
        <v>1295</v>
      </c>
      <c r="J1269" s="651" t="s">
        <v>1296</v>
      </c>
      <c r="K1269" s="651" t="s">
        <v>1297</v>
      </c>
      <c r="L1269" s="653">
        <v>106.83657686493</v>
      </c>
      <c r="M1269" s="653">
        <v>3</v>
      </c>
      <c r="N1269" s="654">
        <v>320.50973059478997</v>
      </c>
    </row>
    <row r="1270" spans="1:14" ht="14.4" customHeight="1" x14ac:dyDescent="0.3">
      <c r="A1270" s="649" t="s">
        <v>595</v>
      </c>
      <c r="B1270" s="650" t="s">
        <v>596</v>
      </c>
      <c r="C1270" s="651" t="s">
        <v>620</v>
      </c>
      <c r="D1270" s="652" t="s">
        <v>3385</v>
      </c>
      <c r="E1270" s="651" t="s">
        <v>1204</v>
      </c>
      <c r="F1270" s="652" t="s">
        <v>3392</v>
      </c>
      <c r="G1270" s="651" t="s">
        <v>1072</v>
      </c>
      <c r="H1270" s="651" t="s">
        <v>1298</v>
      </c>
      <c r="I1270" s="651" t="s">
        <v>1299</v>
      </c>
      <c r="J1270" s="651" t="s">
        <v>1300</v>
      </c>
      <c r="K1270" s="651" t="s">
        <v>1301</v>
      </c>
      <c r="L1270" s="653">
        <v>276.91114003976401</v>
      </c>
      <c r="M1270" s="653">
        <v>1</v>
      </c>
      <c r="N1270" s="654">
        <v>276.91114003976401</v>
      </c>
    </row>
    <row r="1271" spans="1:14" ht="14.4" customHeight="1" x14ac:dyDescent="0.3">
      <c r="A1271" s="649" t="s">
        <v>595</v>
      </c>
      <c r="B1271" s="650" t="s">
        <v>596</v>
      </c>
      <c r="C1271" s="651" t="s">
        <v>620</v>
      </c>
      <c r="D1271" s="652" t="s">
        <v>3385</v>
      </c>
      <c r="E1271" s="651" t="s">
        <v>1308</v>
      </c>
      <c r="F1271" s="652" t="s">
        <v>3393</v>
      </c>
      <c r="G1271" s="651" t="s">
        <v>642</v>
      </c>
      <c r="H1271" s="651" t="s">
        <v>2900</v>
      </c>
      <c r="I1271" s="651" t="s">
        <v>2901</v>
      </c>
      <c r="J1271" s="651" t="s">
        <v>2902</v>
      </c>
      <c r="K1271" s="651" t="s">
        <v>2903</v>
      </c>
      <c r="L1271" s="653">
        <v>7690</v>
      </c>
      <c r="M1271" s="653">
        <v>7</v>
      </c>
      <c r="N1271" s="654">
        <v>53830</v>
      </c>
    </row>
    <row r="1272" spans="1:14" ht="14.4" customHeight="1" x14ac:dyDescent="0.3">
      <c r="A1272" s="649" t="s">
        <v>595</v>
      </c>
      <c r="B1272" s="650" t="s">
        <v>596</v>
      </c>
      <c r="C1272" s="651" t="s">
        <v>620</v>
      </c>
      <c r="D1272" s="652" t="s">
        <v>3385</v>
      </c>
      <c r="E1272" s="651" t="s">
        <v>1308</v>
      </c>
      <c r="F1272" s="652" t="s">
        <v>3393</v>
      </c>
      <c r="G1272" s="651" t="s">
        <v>642</v>
      </c>
      <c r="H1272" s="651" t="s">
        <v>2414</v>
      </c>
      <c r="I1272" s="651" t="s">
        <v>2415</v>
      </c>
      <c r="J1272" s="651" t="s">
        <v>2416</v>
      </c>
      <c r="K1272" s="651" t="s">
        <v>2417</v>
      </c>
      <c r="L1272" s="653">
        <v>26059.364508516424</v>
      </c>
      <c r="M1272" s="653">
        <v>34.6</v>
      </c>
      <c r="N1272" s="654">
        <v>901654.01199466828</v>
      </c>
    </row>
    <row r="1273" spans="1:14" ht="14.4" customHeight="1" x14ac:dyDescent="0.3">
      <c r="A1273" s="649" t="s">
        <v>595</v>
      </c>
      <c r="B1273" s="650" t="s">
        <v>596</v>
      </c>
      <c r="C1273" s="651" t="s">
        <v>620</v>
      </c>
      <c r="D1273" s="652" t="s">
        <v>3385</v>
      </c>
      <c r="E1273" s="651" t="s">
        <v>1308</v>
      </c>
      <c r="F1273" s="652" t="s">
        <v>3393</v>
      </c>
      <c r="G1273" s="651" t="s">
        <v>642</v>
      </c>
      <c r="H1273" s="651" t="s">
        <v>2265</v>
      </c>
      <c r="I1273" s="651" t="s">
        <v>2266</v>
      </c>
      <c r="J1273" s="651" t="s">
        <v>2267</v>
      </c>
      <c r="K1273" s="651" t="s">
        <v>2268</v>
      </c>
      <c r="L1273" s="653">
        <v>17078.128633079661</v>
      </c>
      <c r="M1273" s="653">
        <v>37</v>
      </c>
      <c r="N1273" s="654">
        <v>631890.75942394743</v>
      </c>
    </row>
    <row r="1274" spans="1:14" ht="14.4" customHeight="1" x14ac:dyDescent="0.3">
      <c r="A1274" s="649" t="s">
        <v>595</v>
      </c>
      <c r="B1274" s="650" t="s">
        <v>596</v>
      </c>
      <c r="C1274" s="651" t="s">
        <v>620</v>
      </c>
      <c r="D1274" s="652" t="s">
        <v>3385</v>
      </c>
      <c r="E1274" s="651" t="s">
        <v>1308</v>
      </c>
      <c r="F1274" s="652" t="s">
        <v>3393</v>
      </c>
      <c r="G1274" s="651" t="s">
        <v>1072</v>
      </c>
      <c r="H1274" s="651" t="s">
        <v>2249</v>
      </c>
      <c r="I1274" s="651" t="s">
        <v>2250</v>
      </c>
      <c r="J1274" s="651" t="s">
        <v>2251</v>
      </c>
      <c r="K1274" s="651"/>
      <c r="L1274" s="653">
        <v>31.59000628200662</v>
      </c>
      <c r="M1274" s="653">
        <v>30</v>
      </c>
      <c r="N1274" s="654">
        <v>947.70018846019855</v>
      </c>
    </row>
    <row r="1275" spans="1:14" ht="14.4" customHeight="1" x14ac:dyDescent="0.3">
      <c r="A1275" s="649" t="s">
        <v>595</v>
      </c>
      <c r="B1275" s="650" t="s">
        <v>596</v>
      </c>
      <c r="C1275" s="651" t="s">
        <v>620</v>
      </c>
      <c r="D1275" s="652" t="s">
        <v>3385</v>
      </c>
      <c r="E1275" s="651" t="s">
        <v>1308</v>
      </c>
      <c r="F1275" s="652" t="s">
        <v>3393</v>
      </c>
      <c r="G1275" s="651" t="s">
        <v>1072</v>
      </c>
      <c r="H1275" s="651" t="s">
        <v>1313</v>
      </c>
      <c r="I1275" s="651" t="s">
        <v>1314</v>
      </c>
      <c r="J1275" s="651" t="s">
        <v>1315</v>
      </c>
      <c r="K1275" s="651" t="s">
        <v>1316</v>
      </c>
      <c r="L1275" s="653">
        <v>1834.90616960086</v>
      </c>
      <c r="M1275" s="653">
        <v>3</v>
      </c>
      <c r="N1275" s="654">
        <v>5504.7185088025799</v>
      </c>
    </row>
    <row r="1276" spans="1:14" ht="14.4" customHeight="1" x14ac:dyDescent="0.3">
      <c r="A1276" s="649" t="s">
        <v>595</v>
      </c>
      <c r="B1276" s="650" t="s">
        <v>596</v>
      </c>
      <c r="C1276" s="651" t="s">
        <v>620</v>
      </c>
      <c r="D1276" s="652" t="s">
        <v>3385</v>
      </c>
      <c r="E1276" s="651" t="s">
        <v>1308</v>
      </c>
      <c r="F1276" s="652" t="s">
        <v>3393</v>
      </c>
      <c r="G1276" s="651" t="s">
        <v>1072</v>
      </c>
      <c r="H1276" s="651" t="s">
        <v>2904</v>
      </c>
      <c r="I1276" s="651" t="s">
        <v>2905</v>
      </c>
      <c r="J1276" s="651" t="s">
        <v>2906</v>
      </c>
      <c r="K1276" s="651" t="s">
        <v>2907</v>
      </c>
      <c r="L1276" s="653">
        <v>2997.3799999999997</v>
      </c>
      <c r="M1276" s="653">
        <v>6</v>
      </c>
      <c r="N1276" s="654">
        <v>17984.28</v>
      </c>
    </row>
    <row r="1277" spans="1:14" ht="14.4" customHeight="1" x14ac:dyDescent="0.3">
      <c r="A1277" s="649" t="s">
        <v>595</v>
      </c>
      <c r="B1277" s="650" t="s">
        <v>596</v>
      </c>
      <c r="C1277" s="651" t="s">
        <v>620</v>
      </c>
      <c r="D1277" s="652" t="s">
        <v>3385</v>
      </c>
      <c r="E1277" s="651" t="s">
        <v>1317</v>
      </c>
      <c r="F1277" s="652" t="s">
        <v>3394</v>
      </c>
      <c r="G1277" s="651"/>
      <c r="H1277" s="651"/>
      <c r="I1277" s="651" t="s">
        <v>1318</v>
      </c>
      <c r="J1277" s="651" t="s">
        <v>1319</v>
      </c>
      <c r="K1277" s="651"/>
      <c r="L1277" s="653">
        <v>6210</v>
      </c>
      <c r="M1277" s="653">
        <v>8</v>
      </c>
      <c r="N1277" s="654">
        <v>49680</v>
      </c>
    </row>
    <row r="1278" spans="1:14" ht="14.4" customHeight="1" x14ac:dyDescent="0.3">
      <c r="A1278" s="649" t="s">
        <v>595</v>
      </c>
      <c r="B1278" s="650" t="s">
        <v>596</v>
      </c>
      <c r="C1278" s="651" t="s">
        <v>620</v>
      </c>
      <c r="D1278" s="652" t="s">
        <v>3385</v>
      </c>
      <c r="E1278" s="651" t="s">
        <v>1317</v>
      </c>
      <c r="F1278" s="652" t="s">
        <v>3394</v>
      </c>
      <c r="G1278" s="651"/>
      <c r="H1278" s="651"/>
      <c r="I1278" s="651" t="s">
        <v>2908</v>
      </c>
      <c r="J1278" s="651" t="s">
        <v>2909</v>
      </c>
      <c r="K1278" s="651"/>
      <c r="L1278" s="653">
        <v>1407.54</v>
      </c>
      <c r="M1278" s="653">
        <v>1</v>
      </c>
      <c r="N1278" s="654">
        <v>1407.54</v>
      </c>
    </row>
    <row r="1279" spans="1:14" ht="14.4" customHeight="1" x14ac:dyDescent="0.3">
      <c r="A1279" s="649" t="s">
        <v>595</v>
      </c>
      <c r="B1279" s="650" t="s">
        <v>596</v>
      </c>
      <c r="C1279" s="651" t="s">
        <v>620</v>
      </c>
      <c r="D1279" s="652" t="s">
        <v>3385</v>
      </c>
      <c r="E1279" s="651" t="s">
        <v>1317</v>
      </c>
      <c r="F1279" s="652" t="s">
        <v>3394</v>
      </c>
      <c r="G1279" s="651"/>
      <c r="H1279" s="651"/>
      <c r="I1279" s="651" t="s">
        <v>2252</v>
      </c>
      <c r="J1279" s="651" t="s">
        <v>2253</v>
      </c>
      <c r="K1279" s="651"/>
      <c r="L1279" s="653">
        <v>10465</v>
      </c>
      <c r="M1279" s="653">
        <v>1</v>
      </c>
      <c r="N1279" s="654">
        <v>10465</v>
      </c>
    </row>
    <row r="1280" spans="1:14" ht="14.4" customHeight="1" x14ac:dyDescent="0.3">
      <c r="A1280" s="649" t="s">
        <v>595</v>
      </c>
      <c r="B1280" s="650" t="s">
        <v>596</v>
      </c>
      <c r="C1280" s="651" t="s">
        <v>620</v>
      </c>
      <c r="D1280" s="652" t="s">
        <v>3385</v>
      </c>
      <c r="E1280" s="651" t="s">
        <v>1317</v>
      </c>
      <c r="F1280" s="652" t="s">
        <v>3394</v>
      </c>
      <c r="G1280" s="651"/>
      <c r="H1280" s="651"/>
      <c r="I1280" s="651" t="s">
        <v>2910</v>
      </c>
      <c r="J1280" s="651" t="s">
        <v>2911</v>
      </c>
      <c r="K1280" s="651"/>
      <c r="L1280" s="653">
        <v>5586</v>
      </c>
      <c r="M1280" s="653">
        <v>1</v>
      </c>
      <c r="N1280" s="654">
        <v>5586</v>
      </c>
    </row>
    <row r="1281" spans="1:14" ht="14.4" customHeight="1" x14ac:dyDescent="0.3">
      <c r="A1281" s="649" t="s">
        <v>595</v>
      </c>
      <c r="B1281" s="650" t="s">
        <v>596</v>
      </c>
      <c r="C1281" s="651" t="s">
        <v>620</v>
      </c>
      <c r="D1281" s="652" t="s">
        <v>3385</v>
      </c>
      <c r="E1281" s="651" t="s">
        <v>1317</v>
      </c>
      <c r="F1281" s="652" t="s">
        <v>3394</v>
      </c>
      <c r="G1281" s="651"/>
      <c r="H1281" s="651"/>
      <c r="I1281" s="651" t="s">
        <v>2254</v>
      </c>
      <c r="J1281" s="651" t="s">
        <v>2255</v>
      </c>
      <c r="K1281" s="651"/>
      <c r="L1281" s="653">
        <v>10538.181818181818</v>
      </c>
      <c r="M1281" s="653">
        <v>66</v>
      </c>
      <c r="N1281" s="654">
        <v>695520</v>
      </c>
    </row>
    <row r="1282" spans="1:14" ht="14.4" customHeight="1" x14ac:dyDescent="0.3">
      <c r="A1282" s="649" t="s">
        <v>595</v>
      </c>
      <c r="B1282" s="650" t="s">
        <v>596</v>
      </c>
      <c r="C1282" s="651" t="s">
        <v>620</v>
      </c>
      <c r="D1282" s="652" t="s">
        <v>3385</v>
      </c>
      <c r="E1282" s="651" t="s">
        <v>1317</v>
      </c>
      <c r="F1282" s="652" t="s">
        <v>3394</v>
      </c>
      <c r="G1282" s="651"/>
      <c r="H1282" s="651"/>
      <c r="I1282" s="651" t="s">
        <v>2912</v>
      </c>
      <c r="J1282" s="651" t="s">
        <v>2913</v>
      </c>
      <c r="K1282" s="651"/>
      <c r="L1282" s="653">
        <v>2187.3000000000002</v>
      </c>
      <c r="M1282" s="653">
        <v>4</v>
      </c>
      <c r="N1282" s="654">
        <v>8749.2000000000007</v>
      </c>
    </row>
    <row r="1283" spans="1:14" ht="14.4" customHeight="1" x14ac:dyDescent="0.3">
      <c r="A1283" s="649" t="s">
        <v>595</v>
      </c>
      <c r="B1283" s="650" t="s">
        <v>596</v>
      </c>
      <c r="C1283" s="651" t="s">
        <v>620</v>
      </c>
      <c r="D1283" s="652" t="s">
        <v>3385</v>
      </c>
      <c r="E1283" s="651" t="s">
        <v>1317</v>
      </c>
      <c r="F1283" s="652" t="s">
        <v>3394</v>
      </c>
      <c r="G1283" s="651"/>
      <c r="H1283" s="651"/>
      <c r="I1283" s="651" t="s">
        <v>2418</v>
      </c>
      <c r="J1283" s="651" t="s">
        <v>2419</v>
      </c>
      <c r="K1283" s="651"/>
      <c r="L1283" s="653">
        <v>3105</v>
      </c>
      <c r="M1283" s="653">
        <v>2</v>
      </c>
      <c r="N1283" s="654">
        <v>6210</v>
      </c>
    </row>
    <row r="1284" spans="1:14" ht="14.4" customHeight="1" x14ac:dyDescent="0.3">
      <c r="A1284" s="649" t="s">
        <v>595</v>
      </c>
      <c r="B1284" s="650" t="s">
        <v>596</v>
      </c>
      <c r="C1284" s="651" t="s">
        <v>620</v>
      </c>
      <c r="D1284" s="652" t="s">
        <v>3385</v>
      </c>
      <c r="E1284" s="651" t="s">
        <v>1317</v>
      </c>
      <c r="F1284" s="652" t="s">
        <v>3394</v>
      </c>
      <c r="G1284" s="651"/>
      <c r="H1284" s="651"/>
      <c r="I1284" s="651" t="s">
        <v>2914</v>
      </c>
      <c r="J1284" s="651" t="s">
        <v>2915</v>
      </c>
      <c r="K1284" s="651" t="s">
        <v>2916</v>
      </c>
      <c r="L1284" s="653">
        <v>3565</v>
      </c>
      <c r="M1284" s="653">
        <v>5</v>
      </c>
      <c r="N1284" s="654">
        <v>17825</v>
      </c>
    </row>
    <row r="1285" spans="1:14" ht="14.4" customHeight="1" x14ac:dyDescent="0.3">
      <c r="A1285" s="649" t="s">
        <v>595</v>
      </c>
      <c r="B1285" s="650" t="s">
        <v>596</v>
      </c>
      <c r="C1285" s="651" t="s">
        <v>620</v>
      </c>
      <c r="D1285" s="652" t="s">
        <v>3385</v>
      </c>
      <c r="E1285" s="651" t="s">
        <v>1317</v>
      </c>
      <c r="F1285" s="652" t="s">
        <v>3394</v>
      </c>
      <c r="G1285" s="651"/>
      <c r="H1285" s="651"/>
      <c r="I1285" s="651" t="s">
        <v>2917</v>
      </c>
      <c r="J1285" s="651" t="s">
        <v>2270</v>
      </c>
      <c r="K1285" s="651"/>
      <c r="L1285" s="653">
        <v>6817.2</v>
      </c>
      <c r="M1285" s="653">
        <v>22</v>
      </c>
      <c r="N1285" s="654">
        <v>149978.4</v>
      </c>
    </row>
    <row r="1286" spans="1:14" ht="14.4" customHeight="1" x14ac:dyDescent="0.3">
      <c r="A1286" s="649" t="s">
        <v>595</v>
      </c>
      <c r="B1286" s="650" t="s">
        <v>596</v>
      </c>
      <c r="C1286" s="651" t="s">
        <v>620</v>
      </c>
      <c r="D1286" s="652" t="s">
        <v>3385</v>
      </c>
      <c r="E1286" s="651" t="s">
        <v>1317</v>
      </c>
      <c r="F1286" s="652" t="s">
        <v>3394</v>
      </c>
      <c r="G1286" s="651"/>
      <c r="H1286" s="651"/>
      <c r="I1286" s="651" t="s">
        <v>2269</v>
      </c>
      <c r="J1286" s="651" t="s">
        <v>2270</v>
      </c>
      <c r="K1286" s="651"/>
      <c r="L1286" s="653">
        <v>6817.2</v>
      </c>
      <c r="M1286" s="653">
        <v>1</v>
      </c>
      <c r="N1286" s="654">
        <v>6817.2</v>
      </c>
    </row>
    <row r="1287" spans="1:14" ht="14.4" customHeight="1" x14ac:dyDescent="0.3">
      <c r="A1287" s="649" t="s">
        <v>595</v>
      </c>
      <c r="B1287" s="650" t="s">
        <v>596</v>
      </c>
      <c r="C1287" s="651" t="s">
        <v>620</v>
      </c>
      <c r="D1287" s="652" t="s">
        <v>3385</v>
      </c>
      <c r="E1287" s="651" t="s">
        <v>2271</v>
      </c>
      <c r="F1287" s="652" t="s">
        <v>3395</v>
      </c>
      <c r="G1287" s="651"/>
      <c r="H1287" s="651"/>
      <c r="I1287" s="651" t="s">
        <v>2272</v>
      </c>
      <c r="J1287" s="651" t="s">
        <v>2273</v>
      </c>
      <c r="K1287" s="651"/>
      <c r="L1287" s="653">
        <v>4692</v>
      </c>
      <c r="M1287" s="653">
        <v>6</v>
      </c>
      <c r="N1287" s="654">
        <v>28152</v>
      </c>
    </row>
    <row r="1288" spans="1:14" ht="14.4" customHeight="1" x14ac:dyDescent="0.3">
      <c r="A1288" s="649" t="s">
        <v>595</v>
      </c>
      <c r="B1288" s="650" t="s">
        <v>596</v>
      </c>
      <c r="C1288" s="651" t="s">
        <v>623</v>
      </c>
      <c r="D1288" s="652" t="s">
        <v>3386</v>
      </c>
      <c r="E1288" s="651" t="s">
        <v>638</v>
      </c>
      <c r="F1288" s="652" t="s">
        <v>3390</v>
      </c>
      <c r="G1288" s="651" t="s">
        <v>642</v>
      </c>
      <c r="H1288" s="651" t="s">
        <v>686</v>
      </c>
      <c r="I1288" s="651" t="s">
        <v>687</v>
      </c>
      <c r="J1288" s="651" t="s">
        <v>688</v>
      </c>
      <c r="K1288" s="651" t="s">
        <v>656</v>
      </c>
      <c r="L1288" s="653">
        <v>42.080000000000005</v>
      </c>
      <c r="M1288" s="653">
        <v>2</v>
      </c>
      <c r="N1288" s="654">
        <v>84.160000000000011</v>
      </c>
    </row>
    <row r="1289" spans="1:14" ht="14.4" customHeight="1" x14ac:dyDescent="0.3">
      <c r="A1289" s="649" t="s">
        <v>595</v>
      </c>
      <c r="B1289" s="650" t="s">
        <v>596</v>
      </c>
      <c r="C1289" s="651" t="s">
        <v>623</v>
      </c>
      <c r="D1289" s="652" t="s">
        <v>3386</v>
      </c>
      <c r="E1289" s="651" t="s">
        <v>638</v>
      </c>
      <c r="F1289" s="652" t="s">
        <v>3390</v>
      </c>
      <c r="G1289" s="651" t="s">
        <v>642</v>
      </c>
      <c r="H1289" s="651" t="s">
        <v>1329</v>
      </c>
      <c r="I1289" s="651" t="s">
        <v>1330</v>
      </c>
      <c r="J1289" s="651" t="s">
        <v>688</v>
      </c>
      <c r="K1289" s="651" t="s">
        <v>1331</v>
      </c>
      <c r="L1289" s="653">
        <v>81.13000000000001</v>
      </c>
      <c r="M1289" s="653">
        <v>2</v>
      </c>
      <c r="N1289" s="654">
        <v>162.26000000000002</v>
      </c>
    </row>
    <row r="1290" spans="1:14" ht="14.4" customHeight="1" x14ac:dyDescent="0.3">
      <c r="A1290" s="649" t="s">
        <v>595</v>
      </c>
      <c r="B1290" s="650" t="s">
        <v>596</v>
      </c>
      <c r="C1290" s="651" t="s">
        <v>623</v>
      </c>
      <c r="D1290" s="652" t="s">
        <v>3386</v>
      </c>
      <c r="E1290" s="651" t="s">
        <v>638</v>
      </c>
      <c r="F1290" s="652" t="s">
        <v>3390</v>
      </c>
      <c r="G1290" s="651" t="s">
        <v>642</v>
      </c>
      <c r="H1290" s="651" t="s">
        <v>719</v>
      </c>
      <c r="I1290" s="651" t="s">
        <v>720</v>
      </c>
      <c r="J1290" s="651" t="s">
        <v>721</v>
      </c>
      <c r="K1290" s="651" t="s">
        <v>722</v>
      </c>
      <c r="L1290" s="653">
        <v>161.82000000000002</v>
      </c>
      <c r="M1290" s="653">
        <v>2</v>
      </c>
      <c r="N1290" s="654">
        <v>323.64000000000004</v>
      </c>
    </row>
    <row r="1291" spans="1:14" ht="14.4" customHeight="1" x14ac:dyDescent="0.3">
      <c r="A1291" s="649" t="s">
        <v>595</v>
      </c>
      <c r="B1291" s="650" t="s">
        <v>596</v>
      </c>
      <c r="C1291" s="651" t="s">
        <v>623</v>
      </c>
      <c r="D1291" s="652" t="s">
        <v>3386</v>
      </c>
      <c r="E1291" s="651" t="s">
        <v>638</v>
      </c>
      <c r="F1291" s="652" t="s">
        <v>3390</v>
      </c>
      <c r="G1291" s="651" t="s">
        <v>642</v>
      </c>
      <c r="H1291" s="651" t="s">
        <v>1389</v>
      </c>
      <c r="I1291" s="651" t="s">
        <v>1390</v>
      </c>
      <c r="J1291" s="651" t="s">
        <v>753</v>
      </c>
      <c r="K1291" s="651" t="s">
        <v>1391</v>
      </c>
      <c r="L1291" s="653">
        <v>41.620000000000019</v>
      </c>
      <c r="M1291" s="653">
        <v>2</v>
      </c>
      <c r="N1291" s="654">
        <v>83.240000000000038</v>
      </c>
    </row>
    <row r="1292" spans="1:14" ht="14.4" customHeight="1" x14ac:dyDescent="0.3">
      <c r="A1292" s="649" t="s">
        <v>595</v>
      </c>
      <c r="B1292" s="650" t="s">
        <v>596</v>
      </c>
      <c r="C1292" s="651" t="s">
        <v>623</v>
      </c>
      <c r="D1292" s="652" t="s">
        <v>3386</v>
      </c>
      <c r="E1292" s="651" t="s">
        <v>638</v>
      </c>
      <c r="F1292" s="652" t="s">
        <v>3390</v>
      </c>
      <c r="G1292" s="651" t="s">
        <v>642</v>
      </c>
      <c r="H1292" s="651" t="s">
        <v>1402</v>
      </c>
      <c r="I1292" s="651" t="s">
        <v>237</v>
      </c>
      <c r="J1292" s="651" t="s">
        <v>1403</v>
      </c>
      <c r="K1292" s="651"/>
      <c r="L1292" s="653">
        <v>70.539731041556294</v>
      </c>
      <c r="M1292" s="653">
        <v>1</v>
      </c>
      <c r="N1292" s="654">
        <v>70.539731041556294</v>
      </c>
    </row>
    <row r="1293" spans="1:14" ht="14.4" customHeight="1" x14ac:dyDescent="0.3">
      <c r="A1293" s="649" t="s">
        <v>595</v>
      </c>
      <c r="B1293" s="650" t="s">
        <v>596</v>
      </c>
      <c r="C1293" s="651" t="s">
        <v>623</v>
      </c>
      <c r="D1293" s="652" t="s">
        <v>3386</v>
      </c>
      <c r="E1293" s="651" t="s">
        <v>638</v>
      </c>
      <c r="F1293" s="652" t="s">
        <v>3390</v>
      </c>
      <c r="G1293" s="651" t="s">
        <v>642</v>
      </c>
      <c r="H1293" s="651" t="s">
        <v>2918</v>
      </c>
      <c r="I1293" s="651" t="s">
        <v>2919</v>
      </c>
      <c r="J1293" s="651" t="s">
        <v>2920</v>
      </c>
      <c r="K1293" s="651" t="s">
        <v>2921</v>
      </c>
      <c r="L1293" s="653">
        <v>603.67999999999995</v>
      </c>
      <c r="M1293" s="653">
        <v>1</v>
      </c>
      <c r="N1293" s="654">
        <v>603.67999999999995</v>
      </c>
    </row>
    <row r="1294" spans="1:14" ht="14.4" customHeight="1" x14ac:dyDescent="0.3">
      <c r="A1294" s="649" t="s">
        <v>595</v>
      </c>
      <c r="B1294" s="650" t="s">
        <v>596</v>
      </c>
      <c r="C1294" s="651" t="s">
        <v>623</v>
      </c>
      <c r="D1294" s="652" t="s">
        <v>3386</v>
      </c>
      <c r="E1294" s="651" t="s">
        <v>638</v>
      </c>
      <c r="F1294" s="652" t="s">
        <v>3390</v>
      </c>
      <c r="G1294" s="651" t="s">
        <v>642</v>
      </c>
      <c r="H1294" s="651" t="s">
        <v>794</v>
      </c>
      <c r="I1294" s="651" t="s">
        <v>795</v>
      </c>
      <c r="J1294" s="651" t="s">
        <v>796</v>
      </c>
      <c r="K1294" s="651" t="s">
        <v>797</v>
      </c>
      <c r="L1294" s="653">
        <v>177.50000000000003</v>
      </c>
      <c r="M1294" s="653">
        <v>1</v>
      </c>
      <c r="N1294" s="654">
        <v>177.50000000000003</v>
      </c>
    </row>
    <row r="1295" spans="1:14" ht="14.4" customHeight="1" x14ac:dyDescent="0.3">
      <c r="A1295" s="649" t="s">
        <v>595</v>
      </c>
      <c r="B1295" s="650" t="s">
        <v>596</v>
      </c>
      <c r="C1295" s="651" t="s">
        <v>623</v>
      </c>
      <c r="D1295" s="652" t="s">
        <v>3386</v>
      </c>
      <c r="E1295" s="651" t="s">
        <v>638</v>
      </c>
      <c r="F1295" s="652" t="s">
        <v>3390</v>
      </c>
      <c r="G1295" s="651" t="s">
        <v>642</v>
      </c>
      <c r="H1295" s="651" t="s">
        <v>881</v>
      </c>
      <c r="I1295" s="651" t="s">
        <v>799</v>
      </c>
      <c r="J1295" s="651" t="s">
        <v>882</v>
      </c>
      <c r="K1295" s="651"/>
      <c r="L1295" s="653">
        <v>429.71048391373699</v>
      </c>
      <c r="M1295" s="653">
        <v>1</v>
      </c>
      <c r="N1295" s="654">
        <v>429.71048391373699</v>
      </c>
    </row>
    <row r="1296" spans="1:14" ht="14.4" customHeight="1" x14ac:dyDescent="0.3">
      <c r="A1296" s="649" t="s">
        <v>595</v>
      </c>
      <c r="B1296" s="650" t="s">
        <v>596</v>
      </c>
      <c r="C1296" s="651" t="s">
        <v>623</v>
      </c>
      <c r="D1296" s="652" t="s">
        <v>3386</v>
      </c>
      <c r="E1296" s="651" t="s">
        <v>638</v>
      </c>
      <c r="F1296" s="652" t="s">
        <v>3390</v>
      </c>
      <c r="G1296" s="651" t="s">
        <v>642</v>
      </c>
      <c r="H1296" s="651" t="s">
        <v>2034</v>
      </c>
      <c r="I1296" s="651" t="s">
        <v>237</v>
      </c>
      <c r="J1296" s="651" t="s">
        <v>2035</v>
      </c>
      <c r="K1296" s="651"/>
      <c r="L1296" s="653">
        <v>940.12545443209365</v>
      </c>
      <c r="M1296" s="653">
        <v>3</v>
      </c>
      <c r="N1296" s="654">
        <v>2820.3763632962809</v>
      </c>
    </row>
    <row r="1297" spans="1:14" ht="14.4" customHeight="1" x14ac:dyDescent="0.3">
      <c r="A1297" s="649" t="s">
        <v>595</v>
      </c>
      <c r="B1297" s="650" t="s">
        <v>596</v>
      </c>
      <c r="C1297" s="651" t="s">
        <v>626</v>
      </c>
      <c r="D1297" s="652" t="s">
        <v>3387</v>
      </c>
      <c r="E1297" s="651" t="s">
        <v>638</v>
      </c>
      <c r="F1297" s="652" t="s">
        <v>3390</v>
      </c>
      <c r="G1297" s="651"/>
      <c r="H1297" s="651" t="s">
        <v>639</v>
      </c>
      <c r="I1297" s="651" t="s">
        <v>640</v>
      </c>
      <c r="J1297" s="651" t="s">
        <v>641</v>
      </c>
      <c r="K1297" s="651"/>
      <c r="L1297" s="653">
        <v>75.867430908642021</v>
      </c>
      <c r="M1297" s="653">
        <v>160</v>
      </c>
      <c r="N1297" s="654">
        <v>12138.788945382723</v>
      </c>
    </row>
    <row r="1298" spans="1:14" ht="14.4" customHeight="1" x14ac:dyDescent="0.3">
      <c r="A1298" s="649" t="s">
        <v>595</v>
      </c>
      <c r="B1298" s="650" t="s">
        <v>596</v>
      </c>
      <c r="C1298" s="651" t="s">
        <v>626</v>
      </c>
      <c r="D1298" s="652" t="s">
        <v>3387</v>
      </c>
      <c r="E1298" s="651" t="s">
        <v>638</v>
      </c>
      <c r="F1298" s="652" t="s">
        <v>3390</v>
      </c>
      <c r="G1298" s="651"/>
      <c r="H1298" s="651" t="s">
        <v>2922</v>
      </c>
      <c r="I1298" s="651" t="s">
        <v>2923</v>
      </c>
      <c r="J1298" s="651" t="s">
        <v>2924</v>
      </c>
      <c r="K1298" s="651" t="s">
        <v>2925</v>
      </c>
      <c r="L1298" s="653">
        <v>260.72788191875622</v>
      </c>
      <c r="M1298" s="653">
        <v>32</v>
      </c>
      <c r="N1298" s="654">
        <v>8343.2922214001992</v>
      </c>
    </row>
    <row r="1299" spans="1:14" ht="14.4" customHeight="1" x14ac:dyDescent="0.3">
      <c r="A1299" s="649" t="s">
        <v>595</v>
      </c>
      <c r="B1299" s="650" t="s">
        <v>596</v>
      </c>
      <c r="C1299" s="651" t="s">
        <v>626</v>
      </c>
      <c r="D1299" s="652" t="s">
        <v>3387</v>
      </c>
      <c r="E1299" s="651" t="s">
        <v>638</v>
      </c>
      <c r="F1299" s="652" t="s">
        <v>3390</v>
      </c>
      <c r="G1299" s="651"/>
      <c r="H1299" s="651" t="s">
        <v>2926</v>
      </c>
      <c r="I1299" s="651" t="s">
        <v>2927</v>
      </c>
      <c r="J1299" s="651" t="s">
        <v>2928</v>
      </c>
      <c r="K1299" s="651" t="s">
        <v>2929</v>
      </c>
      <c r="L1299" s="653">
        <v>101.56999999999996</v>
      </c>
      <c r="M1299" s="653">
        <v>2</v>
      </c>
      <c r="N1299" s="654">
        <v>203.13999999999993</v>
      </c>
    </row>
    <row r="1300" spans="1:14" ht="14.4" customHeight="1" x14ac:dyDescent="0.3">
      <c r="A1300" s="649" t="s">
        <v>595</v>
      </c>
      <c r="B1300" s="650" t="s">
        <v>596</v>
      </c>
      <c r="C1300" s="651" t="s">
        <v>626</v>
      </c>
      <c r="D1300" s="652" t="s">
        <v>3387</v>
      </c>
      <c r="E1300" s="651" t="s">
        <v>638</v>
      </c>
      <c r="F1300" s="652" t="s">
        <v>3390</v>
      </c>
      <c r="G1300" s="651"/>
      <c r="H1300" s="651" t="s">
        <v>2930</v>
      </c>
      <c r="I1300" s="651" t="s">
        <v>2931</v>
      </c>
      <c r="J1300" s="651" t="s">
        <v>2932</v>
      </c>
      <c r="K1300" s="651" t="s">
        <v>2933</v>
      </c>
      <c r="L1300" s="653">
        <v>70.829999999999984</v>
      </c>
      <c r="M1300" s="653">
        <v>2</v>
      </c>
      <c r="N1300" s="654">
        <v>141.65999999999997</v>
      </c>
    </row>
    <row r="1301" spans="1:14" ht="14.4" customHeight="1" x14ac:dyDescent="0.3">
      <c r="A1301" s="649" t="s">
        <v>595</v>
      </c>
      <c r="B1301" s="650" t="s">
        <v>596</v>
      </c>
      <c r="C1301" s="651" t="s">
        <v>626</v>
      </c>
      <c r="D1301" s="652" t="s">
        <v>3387</v>
      </c>
      <c r="E1301" s="651" t="s">
        <v>638</v>
      </c>
      <c r="F1301" s="652" t="s">
        <v>3390</v>
      </c>
      <c r="G1301" s="651"/>
      <c r="H1301" s="651" t="s">
        <v>2934</v>
      </c>
      <c r="I1301" s="651" t="s">
        <v>2934</v>
      </c>
      <c r="J1301" s="651" t="s">
        <v>2935</v>
      </c>
      <c r="K1301" s="651" t="s">
        <v>2936</v>
      </c>
      <c r="L1301" s="653">
        <v>49.799854252317424</v>
      </c>
      <c r="M1301" s="653">
        <v>1</v>
      </c>
      <c r="N1301" s="654">
        <v>49.799854252317424</v>
      </c>
    </row>
    <row r="1302" spans="1:14" ht="14.4" customHeight="1" x14ac:dyDescent="0.3">
      <c r="A1302" s="649" t="s">
        <v>595</v>
      </c>
      <c r="B1302" s="650" t="s">
        <v>596</v>
      </c>
      <c r="C1302" s="651" t="s">
        <v>626</v>
      </c>
      <c r="D1302" s="652" t="s">
        <v>3387</v>
      </c>
      <c r="E1302" s="651" t="s">
        <v>638</v>
      </c>
      <c r="F1302" s="652" t="s">
        <v>3390</v>
      </c>
      <c r="G1302" s="651"/>
      <c r="H1302" s="651" t="s">
        <v>2937</v>
      </c>
      <c r="I1302" s="651" t="s">
        <v>2937</v>
      </c>
      <c r="J1302" s="651" t="s">
        <v>2938</v>
      </c>
      <c r="K1302" s="651" t="s">
        <v>2939</v>
      </c>
      <c r="L1302" s="653">
        <v>86.84</v>
      </c>
      <c r="M1302" s="653">
        <v>4</v>
      </c>
      <c r="N1302" s="654">
        <v>347.36</v>
      </c>
    </row>
    <row r="1303" spans="1:14" ht="14.4" customHeight="1" x14ac:dyDescent="0.3">
      <c r="A1303" s="649" t="s">
        <v>595</v>
      </c>
      <c r="B1303" s="650" t="s">
        <v>596</v>
      </c>
      <c r="C1303" s="651" t="s">
        <v>626</v>
      </c>
      <c r="D1303" s="652" t="s">
        <v>3387</v>
      </c>
      <c r="E1303" s="651" t="s">
        <v>638</v>
      </c>
      <c r="F1303" s="652" t="s">
        <v>3390</v>
      </c>
      <c r="G1303" s="651" t="s">
        <v>642</v>
      </c>
      <c r="H1303" s="651" t="s">
        <v>643</v>
      </c>
      <c r="I1303" s="651" t="s">
        <v>643</v>
      </c>
      <c r="J1303" s="651" t="s">
        <v>644</v>
      </c>
      <c r="K1303" s="651" t="s">
        <v>645</v>
      </c>
      <c r="L1303" s="653">
        <v>179.39999999999998</v>
      </c>
      <c r="M1303" s="653">
        <v>52</v>
      </c>
      <c r="N1303" s="654">
        <v>9328.7999999999993</v>
      </c>
    </row>
    <row r="1304" spans="1:14" ht="14.4" customHeight="1" x14ac:dyDescent="0.3">
      <c r="A1304" s="649" t="s">
        <v>595</v>
      </c>
      <c r="B1304" s="650" t="s">
        <v>596</v>
      </c>
      <c r="C1304" s="651" t="s">
        <v>626</v>
      </c>
      <c r="D1304" s="652" t="s">
        <v>3387</v>
      </c>
      <c r="E1304" s="651" t="s">
        <v>638</v>
      </c>
      <c r="F1304" s="652" t="s">
        <v>3390</v>
      </c>
      <c r="G1304" s="651" t="s">
        <v>642</v>
      </c>
      <c r="H1304" s="651" t="s">
        <v>646</v>
      </c>
      <c r="I1304" s="651" t="s">
        <v>646</v>
      </c>
      <c r="J1304" s="651" t="s">
        <v>647</v>
      </c>
      <c r="K1304" s="651" t="s">
        <v>648</v>
      </c>
      <c r="L1304" s="653">
        <v>181.58981410284829</v>
      </c>
      <c r="M1304" s="653">
        <v>60</v>
      </c>
      <c r="N1304" s="654">
        <v>10895.388846170898</v>
      </c>
    </row>
    <row r="1305" spans="1:14" ht="14.4" customHeight="1" x14ac:dyDescent="0.3">
      <c r="A1305" s="649" t="s">
        <v>595</v>
      </c>
      <c r="B1305" s="650" t="s">
        <v>596</v>
      </c>
      <c r="C1305" s="651" t="s">
        <v>626</v>
      </c>
      <c r="D1305" s="652" t="s">
        <v>3387</v>
      </c>
      <c r="E1305" s="651" t="s">
        <v>638</v>
      </c>
      <c r="F1305" s="652" t="s">
        <v>3390</v>
      </c>
      <c r="G1305" s="651" t="s">
        <v>642</v>
      </c>
      <c r="H1305" s="651" t="s">
        <v>649</v>
      </c>
      <c r="I1305" s="651" t="s">
        <v>649</v>
      </c>
      <c r="J1305" s="651" t="s">
        <v>644</v>
      </c>
      <c r="K1305" s="651" t="s">
        <v>650</v>
      </c>
      <c r="L1305" s="653">
        <v>94.837804878048772</v>
      </c>
      <c r="M1305" s="653">
        <v>41</v>
      </c>
      <c r="N1305" s="654">
        <v>3888.35</v>
      </c>
    </row>
    <row r="1306" spans="1:14" ht="14.4" customHeight="1" x14ac:dyDescent="0.3">
      <c r="A1306" s="649" t="s">
        <v>595</v>
      </c>
      <c r="B1306" s="650" t="s">
        <v>596</v>
      </c>
      <c r="C1306" s="651" t="s">
        <v>626</v>
      </c>
      <c r="D1306" s="652" t="s">
        <v>3387</v>
      </c>
      <c r="E1306" s="651" t="s">
        <v>638</v>
      </c>
      <c r="F1306" s="652" t="s">
        <v>3390</v>
      </c>
      <c r="G1306" s="651" t="s">
        <v>642</v>
      </c>
      <c r="H1306" s="651" t="s">
        <v>651</v>
      </c>
      <c r="I1306" s="651" t="s">
        <v>651</v>
      </c>
      <c r="J1306" s="651" t="s">
        <v>644</v>
      </c>
      <c r="K1306" s="651" t="s">
        <v>652</v>
      </c>
      <c r="L1306" s="653">
        <v>97.75</v>
      </c>
      <c r="M1306" s="653">
        <v>33</v>
      </c>
      <c r="N1306" s="654">
        <v>3225.75</v>
      </c>
    </row>
    <row r="1307" spans="1:14" ht="14.4" customHeight="1" x14ac:dyDescent="0.3">
      <c r="A1307" s="649" t="s">
        <v>595</v>
      </c>
      <c r="B1307" s="650" t="s">
        <v>596</v>
      </c>
      <c r="C1307" s="651" t="s">
        <v>626</v>
      </c>
      <c r="D1307" s="652" t="s">
        <v>3387</v>
      </c>
      <c r="E1307" s="651" t="s">
        <v>638</v>
      </c>
      <c r="F1307" s="652" t="s">
        <v>3390</v>
      </c>
      <c r="G1307" s="651" t="s">
        <v>642</v>
      </c>
      <c r="H1307" s="651" t="s">
        <v>1727</v>
      </c>
      <c r="I1307" s="651" t="s">
        <v>1727</v>
      </c>
      <c r="J1307" s="651" t="s">
        <v>1406</v>
      </c>
      <c r="K1307" s="651" t="s">
        <v>1728</v>
      </c>
      <c r="L1307" s="653">
        <v>71.650000000000006</v>
      </c>
      <c r="M1307" s="653">
        <v>2</v>
      </c>
      <c r="N1307" s="654">
        <v>143.30000000000001</v>
      </c>
    </row>
    <row r="1308" spans="1:14" ht="14.4" customHeight="1" x14ac:dyDescent="0.3">
      <c r="A1308" s="649" t="s">
        <v>595</v>
      </c>
      <c r="B1308" s="650" t="s">
        <v>596</v>
      </c>
      <c r="C1308" s="651" t="s">
        <v>626</v>
      </c>
      <c r="D1308" s="652" t="s">
        <v>3387</v>
      </c>
      <c r="E1308" s="651" t="s">
        <v>638</v>
      </c>
      <c r="F1308" s="652" t="s">
        <v>3390</v>
      </c>
      <c r="G1308" s="651" t="s">
        <v>642</v>
      </c>
      <c r="H1308" s="651" t="s">
        <v>657</v>
      </c>
      <c r="I1308" s="651" t="s">
        <v>658</v>
      </c>
      <c r="J1308" s="651" t="s">
        <v>659</v>
      </c>
      <c r="K1308" s="651" t="s">
        <v>660</v>
      </c>
      <c r="L1308" s="653">
        <v>84.570009801012972</v>
      </c>
      <c r="M1308" s="653">
        <v>47</v>
      </c>
      <c r="N1308" s="654">
        <v>3974.7904606476095</v>
      </c>
    </row>
    <row r="1309" spans="1:14" ht="14.4" customHeight="1" x14ac:dyDescent="0.3">
      <c r="A1309" s="649" t="s">
        <v>595</v>
      </c>
      <c r="B1309" s="650" t="s">
        <v>596</v>
      </c>
      <c r="C1309" s="651" t="s">
        <v>626</v>
      </c>
      <c r="D1309" s="652" t="s">
        <v>3387</v>
      </c>
      <c r="E1309" s="651" t="s">
        <v>638</v>
      </c>
      <c r="F1309" s="652" t="s">
        <v>3390</v>
      </c>
      <c r="G1309" s="651" t="s">
        <v>642</v>
      </c>
      <c r="H1309" s="651" t="s">
        <v>661</v>
      </c>
      <c r="I1309" s="651" t="s">
        <v>662</v>
      </c>
      <c r="J1309" s="651" t="s">
        <v>663</v>
      </c>
      <c r="K1309" s="651" t="s">
        <v>664</v>
      </c>
      <c r="L1309" s="653">
        <v>100.32294720509469</v>
      </c>
      <c r="M1309" s="653">
        <v>215</v>
      </c>
      <c r="N1309" s="654">
        <v>21569.433649095357</v>
      </c>
    </row>
    <row r="1310" spans="1:14" ht="14.4" customHeight="1" x14ac:dyDescent="0.3">
      <c r="A1310" s="649" t="s">
        <v>595</v>
      </c>
      <c r="B1310" s="650" t="s">
        <v>596</v>
      </c>
      <c r="C1310" s="651" t="s">
        <v>626</v>
      </c>
      <c r="D1310" s="652" t="s">
        <v>3387</v>
      </c>
      <c r="E1310" s="651" t="s">
        <v>638</v>
      </c>
      <c r="F1310" s="652" t="s">
        <v>3390</v>
      </c>
      <c r="G1310" s="651" t="s">
        <v>642</v>
      </c>
      <c r="H1310" s="651" t="s">
        <v>2940</v>
      </c>
      <c r="I1310" s="651" t="s">
        <v>2941</v>
      </c>
      <c r="J1310" s="651" t="s">
        <v>1461</v>
      </c>
      <c r="K1310" s="651" t="s">
        <v>2942</v>
      </c>
      <c r="L1310" s="653">
        <v>170.12000000000003</v>
      </c>
      <c r="M1310" s="653">
        <v>1</v>
      </c>
      <c r="N1310" s="654">
        <v>170.12000000000003</v>
      </c>
    </row>
    <row r="1311" spans="1:14" ht="14.4" customHeight="1" x14ac:dyDescent="0.3">
      <c r="A1311" s="649" t="s">
        <v>595</v>
      </c>
      <c r="B1311" s="650" t="s">
        <v>596</v>
      </c>
      <c r="C1311" s="651" t="s">
        <v>626</v>
      </c>
      <c r="D1311" s="652" t="s">
        <v>3387</v>
      </c>
      <c r="E1311" s="651" t="s">
        <v>638</v>
      </c>
      <c r="F1311" s="652" t="s">
        <v>3390</v>
      </c>
      <c r="G1311" s="651" t="s">
        <v>642</v>
      </c>
      <c r="H1311" s="651" t="s">
        <v>665</v>
      </c>
      <c r="I1311" s="651" t="s">
        <v>666</v>
      </c>
      <c r="J1311" s="651" t="s">
        <v>667</v>
      </c>
      <c r="K1311" s="651" t="s">
        <v>668</v>
      </c>
      <c r="L1311" s="653">
        <v>67.42452725664026</v>
      </c>
      <c r="M1311" s="653">
        <v>18</v>
      </c>
      <c r="N1311" s="654">
        <v>1213.6414906195248</v>
      </c>
    </row>
    <row r="1312" spans="1:14" ht="14.4" customHeight="1" x14ac:dyDescent="0.3">
      <c r="A1312" s="649" t="s">
        <v>595</v>
      </c>
      <c r="B1312" s="650" t="s">
        <v>596</v>
      </c>
      <c r="C1312" s="651" t="s">
        <v>626</v>
      </c>
      <c r="D1312" s="652" t="s">
        <v>3387</v>
      </c>
      <c r="E1312" s="651" t="s">
        <v>638</v>
      </c>
      <c r="F1312" s="652" t="s">
        <v>3390</v>
      </c>
      <c r="G1312" s="651" t="s">
        <v>642</v>
      </c>
      <c r="H1312" s="651" t="s">
        <v>2448</v>
      </c>
      <c r="I1312" s="651" t="s">
        <v>2449</v>
      </c>
      <c r="J1312" s="651" t="s">
        <v>1433</v>
      </c>
      <c r="K1312" s="651" t="s">
        <v>2450</v>
      </c>
      <c r="L1312" s="653">
        <v>78.945000000000022</v>
      </c>
      <c r="M1312" s="653">
        <v>2</v>
      </c>
      <c r="N1312" s="654">
        <v>157.89000000000004</v>
      </c>
    </row>
    <row r="1313" spans="1:14" ht="14.4" customHeight="1" x14ac:dyDescent="0.3">
      <c r="A1313" s="649" t="s">
        <v>595</v>
      </c>
      <c r="B1313" s="650" t="s">
        <v>596</v>
      </c>
      <c r="C1313" s="651" t="s">
        <v>626</v>
      </c>
      <c r="D1313" s="652" t="s">
        <v>3387</v>
      </c>
      <c r="E1313" s="651" t="s">
        <v>638</v>
      </c>
      <c r="F1313" s="652" t="s">
        <v>3390</v>
      </c>
      <c r="G1313" s="651" t="s">
        <v>642</v>
      </c>
      <c r="H1313" s="651" t="s">
        <v>669</v>
      </c>
      <c r="I1313" s="651" t="s">
        <v>670</v>
      </c>
      <c r="J1313" s="651" t="s">
        <v>671</v>
      </c>
      <c r="K1313" s="651" t="s">
        <v>672</v>
      </c>
      <c r="L1313" s="653">
        <v>59.847999999999999</v>
      </c>
      <c r="M1313" s="653">
        <v>15</v>
      </c>
      <c r="N1313" s="654">
        <v>897.72</v>
      </c>
    </row>
    <row r="1314" spans="1:14" ht="14.4" customHeight="1" x14ac:dyDescent="0.3">
      <c r="A1314" s="649" t="s">
        <v>595</v>
      </c>
      <c r="B1314" s="650" t="s">
        <v>596</v>
      </c>
      <c r="C1314" s="651" t="s">
        <v>626</v>
      </c>
      <c r="D1314" s="652" t="s">
        <v>3387</v>
      </c>
      <c r="E1314" s="651" t="s">
        <v>638</v>
      </c>
      <c r="F1314" s="652" t="s">
        <v>3390</v>
      </c>
      <c r="G1314" s="651" t="s">
        <v>642</v>
      </c>
      <c r="H1314" s="651" t="s">
        <v>673</v>
      </c>
      <c r="I1314" s="651" t="s">
        <v>674</v>
      </c>
      <c r="J1314" s="651" t="s">
        <v>675</v>
      </c>
      <c r="K1314" s="651" t="s">
        <v>676</v>
      </c>
      <c r="L1314" s="653">
        <v>56.176176400047872</v>
      </c>
      <c r="M1314" s="653">
        <v>5</v>
      </c>
      <c r="N1314" s="654">
        <v>280.88088200023935</v>
      </c>
    </row>
    <row r="1315" spans="1:14" ht="14.4" customHeight="1" x14ac:dyDescent="0.3">
      <c r="A1315" s="649" t="s">
        <v>595</v>
      </c>
      <c r="B1315" s="650" t="s">
        <v>596</v>
      </c>
      <c r="C1315" s="651" t="s">
        <v>626</v>
      </c>
      <c r="D1315" s="652" t="s">
        <v>3387</v>
      </c>
      <c r="E1315" s="651" t="s">
        <v>638</v>
      </c>
      <c r="F1315" s="652" t="s">
        <v>3390</v>
      </c>
      <c r="G1315" s="651" t="s">
        <v>642</v>
      </c>
      <c r="H1315" s="651" t="s">
        <v>677</v>
      </c>
      <c r="I1315" s="651" t="s">
        <v>678</v>
      </c>
      <c r="J1315" s="651" t="s">
        <v>679</v>
      </c>
      <c r="K1315" s="651" t="s">
        <v>676</v>
      </c>
      <c r="L1315" s="653">
        <v>89.600927341826491</v>
      </c>
      <c r="M1315" s="653">
        <v>32</v>
      </c>
      <c r="N1315" s="654">
        <v>2867.2296749384477</v>
      </c>
    </row>
    <row r="1316" spans="1:14" ht="14.4" customHeight="1" x14ac:dyDescent="0.3">
      <c r="A1316" s="649" t="s">
        <v>595</v>
      </c>
      <c r="B1316" s="650" t="s">
        <v>596</v>
      </c>
      <c r="C1316" s="651" t="s">
        <v>626</v>
      </c>
      <c r="D1316" s="652" t="s">
        <v>3387</v>
      </c>
      <c r="E1316" s="651" t="s">
        <v>638</v>
      </c>
      <c r="F1316" s="652" t="s">
        <v>3390</v>
      </c>
      <c r="G1316" s="651" t="s">
        <v>642</v>
      </c>
      <c r="H1316" s="651" t="s">
        <v>680</v>
      </c>
      <c r="I1316" s="651" t="s">
        <v>681</v>
      </c>
      <c r="J1316" s="651" t="s">
        <v>671</v>
      </c>
      <c r="K1316" s="651" t="s">
        <v>682</v>
      </c>
      <c r="L1316" s="653">
        <v>65.149936201343593</v>
      </c>
      <c r="M1316" s="653">
        <v>8</v>
      </c>
      <c r="N1316" s="654">
        <v>521.19948961074874</v>
      </c>
    </row>
    <row r="1317" spans="1:14" ht="14.4" customHeight="1" x14ac:dyDescent="0.3">
      <c r="A1317" s="649" t="s">
        <v>595</v>
      </c>
      <c r="B1317" s="650" t="s">
        <v>596</v>
      </c>
      <c r="C1317" s="651" t="s">
        <v>626</v>
      </c>
      <c r="D1317" s="652" t="s">
        <v>3387</v>
      </c>
      <c r="E1317" s="651" t="s">
        <v>638</v>
      </c>
      <c r="F1317" s="652" t="s">
        <v>3390</v>
      </c>
      <c r="G1317" s="651" t="s">
        <v>642</v>
      </c>
      <c r="H1317" s="651" t="s">
        <v>683</v>
      </c>
      <c r="I1317" s="651" t="s">
        <v>684</v>
      </c>
      <c r="J1317" s="651" t="s">
        <v>685</v>
      </c>
      <c r="K1317" s="651" t="s">
        <v>676</v>
      </c>
      <c r="L1317" s="653">
        <v>30.725072673824304</v>
      </c>
      <c r="M1317" s="653">
        <v>24</v>
      </c>
      <c r="N1317" s="654">
        <v>737.40174417178332</v>
      </c>
    </row>
    <row r="1318" spans="1:14" ht="14.4" customHeight="1" x14ac:dyDescent="0.3">
      <c r="A1318" s="649" t="s">
        <v>595</v>
      </c>
      <c r="B1318" s="650" t="s">
        <v>596</v>
      </c>
      <c r="C1318" s="651" t="s">
        <v>626</v>
      </c>
      <c r="D1318" s="652" t="s">
        <v>3387</v>
      </c>
      <c r="E1318" s="651" t="s">
        <v>638</v>
      </c>
      <c r="F1318" s="652" t="s">
        <v>3390</v>
      </c>
      <c r="G1318" s="651" t="s">
        <v>642</v>
      </c>
      <c r="H1318" s="651" t="s">
        <v>2943</v>
      </c>
      <c r="I1318" s="651" t="s">
        <v>2944</v>
      </c>
      <c r="J1318" s="651" t="s">
        <v>2945</v>
      </c>
      <c r="K1318" s="651" t="s">
        <v>2946</v>
      </c>
      <c r="L1318" s="653">
        <v>84.89</v>
      </c>
      <c r="M1318" s="653">
        <v>2</v>
      </c>
      <c r="N1318" s="654">
        <v>169.78</v>
      </c>
    </row>
    <row r="1319" spans="1:14" ht="14.4" customHeight="1" x14ac:dyDescent="0.3">
      <c r="A1319" s="649" t="s">
        <v>595</v>
      </c>
      <c r="B1319" s="650" t="s">
        <v>596</v>
      </c>
      <c r="C1319" s="651" t="s">
        <v>626</v>
      </c>
      <c r="D1319" s="652" t="s">
        <v>3387</v>
      </c>
      <c r="E1319" s="651" t="s">
        <v>638</v>
      </c>
      <c r="F1319" s="652" t="s">
        <v>3390</v>
      </c>
      <c r="G1319" s="651" t="s">
        <v>642</v>
      </c>
      <c r="H1319" s="651" t="s">
        <v>1729</v>
      </c>
      <c r="I1319" s="651" t="s">
        <v>1730</v>
      </c>
      <c r="J1319" s="651" t="s">
        <v>1731</v>
      </c>
      <c r="K1319" s="651" t="s">
        <v>1732</v>
      </c>
      <c r="L1319" s="653">
        <v>28.777468496815477</v>
      </c>
      <c r="M1319" s="653">
        <v>24</v>
      </c>
      <c r="N1319" s="654">
        <v>690.65924392357147</v>
      </c>
    </row>
    <row r="1320" spans="1:14" ht="14.4" customHeight="1" x14ac:dyDescent="0.3">
      <c r="A1320" s="649" t="s">
        <v>595</v>
      </c>
      <c r="B1320" s="650" t="s">
        <v>596</v>
      </c>
      <c r="C1320" s="651" t="s">
        <v>626</v>
      </c>
      <c r="D1320" s="652" t="s">
        <v>3387</v>
      </c>
      <c r="E1320" s="651" t="s">
        <v>638</v>
      </c>
      <c r="F1320" s="652" t="s">
        <v>3390</v>
      </c>
      <c r="G1320" s="651" t="s">
        <v>642</v>
      </c>
      <c r="H1320" s="651" t="s">
        <v>686</v>
      </c>
      <c r="I1320" s="651" t="s">
        <v>687</v>
      </c>
      <c r="J1320" s="651" t="s">
        <v>688</v>
      </c>
      <c r="K1320" s="651" t="s">
        <v>656</v>
      </c>
      <c r="L1320" s="653">
        <v>42.07997298863026</v>
      </c>
      <c r="M1320" s="653">
        <v>1</v>
      </c>
      <c r="N1320" s="654">
        <v>42.07997298863026</v>
      </c>
    </row>
    <row r="1321" spans="1:14" ht="14.4" customHeight="1" x14ac:dyDescent="0.3">
      <c r="A1321" s="649" t="s">
        <v>595</v>
      </c>
      <c r="B1321" s="650" t="s">
        <v>596</v>
      </c>
      <c r="C1321" s="651" t="s">
        <v>626</v>
      </c>
      <c r="D1321" s="652" t="s">
        <v>3387</v>
      </c>
      <c r="E1321" s="651" t="s">
        <v>638</v>
      </c>
      <c r="F1321" s="652" t="s">
        <v>3390</v>
      </c>
      <c r="G1321" s="651" t="s">
        <v>642</v>
      </c>
      <c r="H1321" s="651" t="s">
        <v>1329</v>
      </c>
      <c r="I1321" s="651" t="s">
        <v>1330</v>
      </c>
      <c r="J1321" s="651" t="s">
        <v>688</v>
      </c>
      <c r="K1321" s="651" t="s">
        <v>1331</v>
      </c>
      <c r="L1321" s="653">
        <v>81.13</v>
      </c>
      <c r="M1321" s="653">
        <v>1</v>
      </c>
      <c r="N1321" s="654">
        <v>81.13</v>
      </c>
    </row>
    <row r="1322" spans="1:14" ht="14.4" customHeight="1" x14ac:dyDescent="0.3">
      <c r="A1322" s="649" t="s">
        <v>595</v>
      </c>
      <c r="B1322" s="650" t="s">
        <v>596</v>
      </c>
      <c r="C1322" s="651" t="s">
        <v>626</v>
      </c>
      <c r="D1322" s="652" t="s">
        <v>3387</v>
      </c>
      <c r="E1322" s="651" t="s">
        <v>638</v>
      </c>
      <c r="F1322" s="652" t="s">
        <v>3390</v>
      </c>
      <c r="G1322" s="651" t="s">
        <v>642</v>
      </c>
      <c r="H1322" s="651" t="s">
        <v>2947</v>
      </c>
      <c r="I1322" s="651" t="s">
        <v>2948</v>
      </c>
      <c r="J1322" s="651" t="s">
        <v>2949</v>
      </c>
      <c r="K1322" s="651" t="s">
        <v>2950</v>
      </c>
      <c r="L1322" s="653">
        <v>38.190000000000005</v>
      </c>
      <c r="M1322" s="653">
        <v>1</v>
      </c>
      <c r="N1322" s="654">
        <v>38.190000000000005</v>
      </c>
    </row>
    <row r="1323" spans="1:14" ht="14.4" customHeight="1" x14ac:dyDescent="0.3">
      <c r="A1323" s="649" t="s">
        <v>595</v>
      </c>
      <c r="B1323" s="650" t="s">
        <v>596</v>
      </c>
      <c r="C1323" s="651" t="s">
        <v>626</v>
      </c>
      <c r="D1323" s="652" t="s">
        <v>3387</v>
      </c>
      <c r="E1323" s="651" t="s">
        <v>638</v>
      </c>
      <c r="F1323" s="652" t="s">
        <v>3390</v>
      </c>
      <c r="G1323" s="651" t="s">
        <v>642</v>
      </c>
      <c r="H1323" s="651" t="s">
        <v>2951</v>
      </c>
      <c r="I1323" s="651" t="s">
        <v>2952</v>
      </c>
      <c r="J1323" s="651" t="s">
        <v>2953</v>
      </c>
      <c r="K1323" s="651" t="s">
        <v>2954</v>
      </c>
      <c r="L1323" s="653">
        <v>61.81</v>
      </c>
      <c r="M1323" s="653">
        <v>1</v>
      </c>
      <c r="N1323" s="654">
        <v>61.81</v>
      </c>
    </row>
    <row r="1324" spans="1:14" ht="14.4" customHeight="1" x14ac:dyDescent="0.3">
      <c r="A1324" s="649" t="s">
        <v>595</v>
      </c>
      <c r="B1324" s="650" t="s">
        <v>596</v>
      </c>
      <c r="C1324" s="651" t="s">
        <v>626</v>
      </c>
      <c r="D1324" s="652" t="s">
        <v>3387</v>
      </c>
      <c r="E1324" s="651" t="s">
        <v>638</v>
      </c>
      <c r="F1324" s="652" t="s">
        <v>3390</v>
      </c>
      <c r="G1324" s="651" t="s">
        <v>642</v>
      </c>
      <c r="H1324" s="651" t="s">
        <v>697</v>
      </c>
      <c r="I1324" s="651" t="s">
        <v>698</v>
      </c>
      <c r="J1324" s="651" t="s">
        <v>699</v>
      </c>
      <c r="K1324" s="651" t="s">
        <v>700</v>
      </c>
      <c r="L1324" s="653">
        <v>176.31</v>
      </c>
      <c r="M1324" s="653">
        <v>2</v>
      </c>
      <c r="N1324" s="654">
        <v>352.62</v>
      </c>
    </row>
    <row r="1325" spans="1:14" ht="14.4" customHeight="1" x14ac:dyDescent="0.3">
      <c r="A1325" s="649" t="s">
        <v>595</v>
      </c>
      <c r="B1325" s="650" t="s">
        <v>596</v>
      </c>
      <c r="C1325" s="651" t="s">
        <v>626</v>
      </c>
      <c r="D1325" s="652" t="s">
        <v>3387</v>
      </c>
      <c r="E1325" s="651" t="s">
        <v>638</v>
      </c>
      <c r="F1325" s="652" t="s">
        <v>3390</v>
      </c>
      <c r="G1325" s="651" t="s">
        <v>642</v>
      </c>
      <c r="H1325" s="651" t="s">
        <v>1335</v>
      </c>
      <c r="I1325" s="651" t="s">
        <v>1336</v>
      </c>
      <c r="J1325" s="651" t="s">
        <v>1337</v>
      </c>
      <c r="K1325" s="651" t="s">
        <v>1338</v>
      </c>
      <c r="L1325" s="653">
        <v>59.24799999999999</v>
      </c>
      <c r="M1325" s="653">
        <v>5</v>
      </c>
      <c r="N1325" s="654">
        <v>296.23999999999995</v>
      </c>
    </row>
    <row r="1326" spans="1:14" ht="14.4" customHeight="1" x14ac:dyDescent="0.3">
      <c r="A1326" s="649" t="s">
        <v>595</v>
      </c>
      <c r="B1326" s="650" t="s">
        <v>596</v>
      </c>
      <c r="C1326" s="651" t="s">
        <v>626</v>
      </c>
      <c r="D1326" s="652" t="s">
        <v>3387</v>
      </c>
      <c r="E1326" s="651" t="s">
        <v>638</v>
      </c>
      <c r="F1326" s="652" t="s">
        <v>3390</v>
      </c>
      <c r="G1326" s="651" t="s">
        <v>642</v>
      </c>
      <c r="H1326" s="651" t="s">
        <v>701</v>
      </c>
      <c r="I1326" s="651" t="s">
        <v>702</v>
      </c>
      <c r="J1326" s="651" t="s">
        <v>703</v>
      </c>
      <c r="K1326" s="651" t="s">
        <v>704</v>
      </c>
      <c r="L1326" s="653">
        <v>60.35016995073579</v>
      </c>
      <c r="M1326" s="653">
        <v>19</v>
      </c>
      <c r="N1326" s="654">
        <v>1146.65322906398</v>
      </c>
    </row>
    <row r="1327" spans="1:14" ht="14.4" customHeight="1" x14ac:dyDescent="0.3">
      <c r="A1327" s="649" t="s">
        <v>595</v>
      </c>
      <c r="B1327" s="650" t="s">
        <v>596</v>
      </c>
      <c r="C1327" s="651" t="s">
        <v>626</v>
      </c>
      <c r="D1327" s="652" t="s">
        <v>3387</v>
      </c>
      <c r="E1327" s="651" t="s">
        <v>638</v>
      </c>
      <c r="F1327" s="652" t="s">
        <v>3390</v>
      </c>
      <c r="G1327" s="651" t="s">
        <v>642</v>
      </c>
      <c r="H1327" s="651" t="s">
        <v>2955</v>
      </c>
      <c r="I1327" s="651" t="s">
        <v>2956</v>
      </c>
      <c r="J1327" s="651" t="s">
        <v>2957</v>
      </c>
      <c r="K1327" s="651" t="s">
        <v>2958</v>
      </c>
      <c r="L1327" s="653">
        <v>260</v>
      </c>
      <c r="M1327" s="653">
        <v>6</v>
      </c>
      <c r="N1327" s="654">
        <v>1560</v>
      </c>
    </row>
    <row r="1328" spans="1:14" ht="14.4" customHeight="1" x14ac:dyDescent="0.3">
      <c r="A1328" s="649" t="s">
        <v>595</v>
      </c>
      <c r="B1328" s="650" t="s">
        <v>596</v>
      </c>
      <c r="C1328" s="651" t="s">
        <v>626</v>
      </c>
      <c r="D1328" s="652" t="s">
        <v>3387</v>
      </c>
      <c r="E1328" s="651" t="s">
        <v>638</v>
      </c>
      <c r="F1328" s="652" t="s">
        <v>3390</v>
      </c>
      <c r="G1328" s="651" t="s">
        <v>642</v>
      </c>
      <c r="H1328" s="651" t="s">
        <v>1343</v>
      </c>
      <c r="I1328" s="651" t="s">
        <v>1344</v>
      </c>
      <c r="J1328" s="651" t="s">
        <v>1345</v>
      </c>
      <c r="K1328" s="651" t="s">
        <v>1346</v>
      </c>
      <c r="L1328" s="653">
        <v>598.62</v>
      </c>
      <c r="M1328" s="653">
        <v>1</v>
      </c>
      <c r="N1328" s="654">
        <v>598.62</v>
      </c>
    </row>
    <row r="1329" spans="1:14" ht="14.4" customHeight="1" x14ac:dyDescent="0.3">
      <c r="A1329" s="649" t="s">
        <v>595</v>
      </c>
      <c r="B1329" s="650" t="s">
        <v>596</v>
      </c>
      <c r="C1329" s="651" t="s">
        <v>626</v>
      </c>
      <c r="D1329" s="652" t="s">
        <v>3387</v>
      </c>
      <c r="E1329" s="651" t="s">
        <v>638</v>
      </c>
      <c r="F1329" s="652" t="s">
        <v>3390</v>
      </c>
      <c r="G1329" s="651" t="s">
        <v>642</v>
      </c>
      <c r="H1329" s="651" t="s">
        <v>2959</v>
      </c>
      <c r="I1329" s="651" t="s">
        <v>2960</v>
      </c>
      <c r="J1329" s="651" t="s">
        <v>2961</v>
      </c>
      <c r="K1329" s="651" t="s">
        <v>2962</v>
      </c>
      <c r="L1329" s="653">
        <v>116.17</v>
      </c>
      <c r="M1329" s="653">
        <v>1</v>
      </c>
      <c r="N1329" s="654">
        <v>116.17</v>
      </c>
    </row>
    <row r="1330" spans="1:14" ht="14.4" customHeight="1" x14ac:dyDescent="0.3">
      <c r="A1330" s="649" t="s">
        <v>595</v>
      </c>
      <c r="B1330" s="650" t="s">
        <v>596</v>
      </c>
      <c r="C1330" s="651" t="s">
        <v>626</v>
      </c>
      <c r="D1330" s="652" t="s">
        <v>3387</v>
      </c>
      <c r="E1330" s="651" t="s">
        <v>638</v>
      </c>
      <c r="F1330" s="652" t="s">
        <v>3390</v>
      </c>
      <c r="G1330" s="651" t="s">
        <v>642</v>
      </c>
      <c r="H1330" s="651" t="s">
        <v>1350</v>
      </c>
      <c r="I1330" s="651" t="s">
        <v>1351</v>
      </c>
      <c r="J1330" s="651" t="s">
        <v>929</v>
      </c>
      <c r="K1330" s="651" t="s">
        <v>1352</v>
      </c>
      <c r="L1330" s="653">
        <v>123.45</v>
      </c>
      <c r="M1330" s="653">
        <v>3</v>
      </c>
      <c r="N1330" s="654">
        <v>370.35</v>
      </c>
    </row>
    <row r="1331" spans="1:14" ht="14.4" customHeight="1" x14ac:dyDescent="0.3">
      <c r="A1331" s="649" t="s">
        <v>595</v>
      </c>
      <c r="B1331" s="650" t="s">
        <v>596</v>
      </c>
      <c r="C1331" s="651" t="s">
        <v>626</v>
      </c>
      <c r="D1331" s="652" t="s">
        <v>3387</v>
      </c>
      <c r="E1331" s="651" t="s">
        <v>638</v>
      </c>
      <c r="F1331" s="652" t="s">
        <v>3390</v>
      </c>
      <c r="G1331" s="651" t="s">
        <v>642</v>
      </c>
      <c r="H1331" s="651" t="s">
        <v>705</v>
      </c>
      <c r="I1331" s="651" t="s">
        <v>706</v>
      </c>
      <c r="J1331" s="651" t="s">
        <v>707</v>
      </c>
      <c r="K1331" s="651" t="s">
        <v>708</v>
      </c>
      <c r="L1331" s="653">
        <v>39.76</v>
      </c>
      <c r="M1331" s="653">
        <v>1</v>
      </c>
      <c r="N1331" s="654">
        <v>39.76</v>
      </c>
    </row>
    <row r="1332" spans="1:14" ht="14.4" customHeight="1" x14ac:dyDescent="0.3">
      <c r="A1332" s="649" t="s">
        <v>595</v>
      </c>
      <c r="B1332" s="650" t="s">
        <v>596</v>
      </c>
      <c r="C1332" s="651" t="s">
        <v>626</v>
      </c>
      <c r="D1332" s="652" t="s">
        <v>3387</v>
      </c>
      <c r="E1332" s="651" t="s">
        <v>638</v>
      </c>
      <c r="F1332" s="652" t="s">
        <v>3390</v>
      </c>
      <c r="G1332" s="651" t="s">
        <v>642</v>
      </c>
      <c r="H1332" s="651" t="s">
        <v>709</v>
      </c>
      <c r="I1332" s="651" t="s">
        <v>709</v>
      </c>
      <c r="J1332" s="651" t="s">
        <v>710</v>
      </c>
      <c r="K1332" s="651" t="s">
        <v>711</v>
      </c>
      <c r="L1332" s="653">
        <v>38.235744104305901</v>
      </c>
      <c r="M1332" s="653">
        <v>28</v>
      </c>
      <c r="N1332" s="654">
        <v>1070.6008349205651</v>
      </c>
    </row>
    <row r="1333" spans="1:14" ht="14.4" customHeight="1" x14ac:dyDescent="0.3">
      <c r="A1333" s="649" t="s">
        <v>595</v>
      </c>
      <c r="B1333" s="650" t="s">
        <v>596</v>
      </c>
      <c r="C1333" s="651" t="s">
        <v>626</v>
      </c>
      <c r="D1333" s="652" t="s">
        <v>3387</v>
      </c>
      <c r="E1333" s="651" t="s">
        <v>638</v>
      </c>
      <c r="F1333" s="652" t="s">
        <v>3390</v>
      </c>
      <c r="G1333" s="651" t="s">
        <v>642</v>
      </c>
      <c r="H1333" s="651" t="s">
        <v>1744</v>
      </c>
      <c r="I1333" s="651" t="s">
        <v>1745</v>
      </c>
      <c r="J1333" s="651" t="s">
        <v>1359</v>
      </c>
      <c r="K1333" s="651" t="s">
        <v>1746</v>
      </c>
      <c r="L1333" s="653">
        <v>237.83089775084252</v>
      </c>
      <c r="M1333" s="653">
        <v>7</v>
      </c>
      <c r="N1333" s="654">
        <v>1664.8162842558977</v>
      </c>
    </row>
    <row r="1334" spans="1:14" ht="14.4" customHeight="1" x14ac:dyDescent="0.3">
      <c r="A1334" s="649" t="s">
        <v>595</v>
      </c>
      <c r="B1334" s="650" t="s">
        <v>596</v>
      </c>
      <c r="C1334" s="651" t="s">
        <v>626</v>
      </c>
      <c r="D1334" s="652" t="s">
        <v>3387</v>
      </c>
      <c r="E1334" s="651" t="s">
        <v>638</v>
      </c>
      <c r="F1334" s="652" t="s">
        <v>3390</v>
      </c>
      <c r="G1334" s="651" t="s">
        <v>642</v>
      </c>
      <c r="H1334" s="651" t="s">
        <v>2963</v>
      </c>
      <c r="I1334" s="651" t="s">
        <v>2964</v>
      </c>
      <c r="J1334" s="651" t="s">
        <v>2965</v>
      </c>
      <c r="K1334" s="651" t="s">
        <v>2966</v>
      </c>
      <c r="L1334" s="653">
        <v>126.03</v>
      </c>
      <c r="M1334" s="653">
        <v>2</v>
      </c>
      <c r="N1334" s="654">
        <v>252.06</v>
      </c>
    </row>
    <row r="1335" spans="1:14" ht="14.4" customHeight="1" x14ac:dyDescent="0.3">
      <c r="A1335" s="649" t="s">
        <v>595</v>
      </c>
      <c r="B1335" s="650" t="s">
        <v>596</v>
      </c>
      <c r="C1335" s="651" t="s">
        <v>626</v>
      </c>
      <c r="D1335" s="652" t="s">
        <v>3387</v>
      </c>
      <c r="E1335" s="651" t="s">
        <v>638</v>
      </c>
      <c r="F1335" s="652" t="s">
        <v>3390</v>
      </c>
      <c r="G1335" s="651" t="s">
        <v>642</v>
      </c>
      <c r="H1335" s="651" t="s">
        <v>2967</v>
      </c>
      <c r="I1335" s="651" t="s">
        <v>2968</v>
      </c>
      <c r="J1335" s="651" t="s">
        <v>2969</v>
      </c>
      <c r="K1335" s="651" t="s">
        <v>2970</v>
      </c>
      <c r="L1335" s="653">
        <v>163.60989497789441</v>
      </c>
      <c r="M1335" s="653">
        <v>1</v>
      </c>
      <c r="N1335" s="654">
        <v>163.60989497789441</v>
      </c>
    </row>
    <row r="1336" spans="1:14" ht="14.4" customHeight="1" x14ac:dyDescent="0.3">
      <c r="A1336" s="649" t="s">
        <v>595</v>
      </c>
      <c r="B1336" s="650" t="s">
        <v>596</v>
      </c>
      <c r="C1336" s="651" t="s">
        <v>626</v>
      </c>
      <c r="D1336" s="652" t="s">
        <v>3387</v>
      </c>
      <c r="E1336" s="651" t="s">
        <v>638</v>
      </c>
      <c r="F1336" s="652" t="s">
        <v>3390</v>
      </c>
      <c r="G1336" s="651" t="s">
        <v>642</v>
      </c>
      <c r="H1336" s="651" t="s">
        <v>1747</v>
      </c>
      <c r="I1336" s="651" t="s">
        <v>1748</v>
      </c>
      <c r="J1336" s="651" t="s">
        <v>1749</v>
      </c>
      <c r="K1336" s="651" t="s">
        <v>1750</v>
      </c>
      <c r="L1336" s="653">
        <v>42.94017362601376</v>
      </c>
      <c r="M1336" s="653">
        <v>2</v>
      </c>
      <c r="N1336" s="654">
        <v>85.880347252027519</v>
      </c>
    </row>
    <row r="1337" spans="1:14" ht="14.4" customHeight="1" x14ac:dyDescent="0.3">
      <c r="A1337" s="649" t="s">
        <v>595</v>
      </c>
      <c r="B1337" s="650" t="s">
        <v>596</v>
      </c>
      <c r="C1337" s="651" t="s">
        <v>626</v>
      </c>
      <c r="D1337" s="652" t="s">
        <v>3387</v>
      </c>
      <c r="E1337" s="651" t="s">
        <v>638</v>
      </c>
      <c r="F1337" s="652" t="s">
        <v>3390</v>
      </c>
      <c r="G1337" s="651" t="s">
        <v>642</v>
      </c>
      <c r="H1337" s="651" t="s">
        <v>1751</v>
      </c>
      <c r="I1337" s="651" t="s">
        <v>1751</v>
      </c>
      <c r="J1337" s="651" t="s">
        <v>1752</v>
      </c>
      <c r="K1337" s="651" t="s">
        <v>1753</v>
      </c>
      <c r="L1337" s="653">
        <v>67.42</v>
      </c>
      <c r="M1337" s="653">
        <v>1</v>
      </c>
      <c r="N1337" s="654">
        <v>67.42</v>
      </c>
    </row>
    <row r="1338" spans="1:14" ht="14.4" customHeight="1" x14ac:dyDescent="0.3">
      <c r="A1338" s="649" t="s">
        <v>595</v>
      </c>
      <c r="B1338" s="650" t="s">
        <v>596</v>
      </c>
      <c r="C1338" s="651" t="s">
        <v>626</v>
      </c>
      <c r="D1338" s="652" t="s">
        <v>3387</v>
      </c>
      <c r="E1338" s="651" t="s">
        <v>638</v>
      </c>
      <c r="F1338" s="652" t="s">
        <v>3390</v>
      </c>
      <c r="G1338" s="651" t="s">
        <v>642</v>
      </c>
      <c r="H1338" s="651" t="s">
        <v>2971</v>
      </c>
      <c r="I1338" s="651" t="s">
        <v>2972</v>
      </c>
      <c r="J1338" s="651" t="s">
        <v>2973</v>
      </c>
      <c r="K1338" s="651" t="s">
        <v>2974</v>
      </c>
      <c r="L1338" s="653">
        <v>66.139831937374097</v>
      </c>
      <c r="M1338" s="653">
        <v>1</v>
      </c>
      <c r="N1338" s="654">
        <v>66.139831937374097</v>
      </c>
    </row>
    <row r="1339" spans="1:14" ht="14.4" customHeight="1" x14ac:dyDescent="0.3">
      <c r="A1339" s="649" t="s">
        <v>595</v>
      </c>
      <c r="B1339" s="650" t="s">
        <v>596</v>
      </c>
      <c r="C1339" s="651" t="s">
        <v>626</v>
      </c>
      <c r="D1339" s="652" t="s">
        <v>3387</v>
      </c>
      <c r="E1339" s="651" t="s">
        <v>638</v>
      </c>
      <c r="F1339" s="652" t="s">
        <v>3390</v>
      </c>
      <c r="G1339" s="651" t="s">
        <v>642</v>
      </c>
      <c r="H1339" s="651" t="s">
        <v>1361</v>
      </c>
      <c r="I1339" s="651" t="s">
        <v>1362</v>
      </c>
      <c r="J1339" s="651" t="s">
        <v>1363</v>
      </c>
      <c r="K1339" s="651" t="s">
        <v>1364</v>
      </c>
      <c r="L1339" s="653">
        <v>331.35421395335965</v>
      </c>
      <c r="M1339" s="653">
        <v>70</v>
      </c>
      <c r="N1339" s="654">
        <v>23194.794976735175</v>
      </c>
    </row>
    <row r="1340" spans="1:14" ht="14.4" customHeight="1" x14ac:dyDescent="0.3">
      <c r="A1340" s="649" t="s">
        <v>595</v>
      </c>
      <c r="B1340" s="650" t="s">
        <v>596</v>
      </c>
      <c r="C1340" s="651" t="s">
        <v>626</v>
      </c>
      <c r="D1340" s="652" t="s">
        <v>3387</v>
      </c>
      <c r="E1340" s="651" t="s">
        <v>638</v>
      </c>
      <c r="F1340" s="652" t="s">
        <v>3390</v>
      </c>
      <c r="G1340" s="651" t="s">
        <v>642</v>
      </c>
      <c r="H1340" s="651" t="s">
        <v>2458</v>
      </c>
      <c r="I1340" s="651" t="s">
        <v>2459</v>
      </c>
      <c r="J1340" s="651" t="s">
        <v>2460</v>
      </c>
      <c r="K1340" s="651" t="s">
        <v>2461</v>
      </c>
      <c r="L1340" s="653">
        <v>38.97</v>
      </c>
      <c r="M1340" s="653">
        <v>9</v>
      </c>
      <c r="N1340" s="654">
        <v>350.73</v>
      </c>
    </row>
    <row r="1341" spans="1:14" ht="14.4" customHeight="1" x14ac:dyDescent="0.3">
      <c r="A1341" s="649" t="s">
        <v>595</v>
      </c>
      <c r="B1341" s="650" t="s">
        <v>596</v>
      </c>
      <c r="C1341" s="651" t="s">
        <v>626</v>
      </c>
      <c r="D1341" s="652" t="s">
        <v>3387</v>
      </c>
      <c r="E1341" s="651" t="s">
        <v>638</v>
      </c>
      <c r="F1341" s="652" t="s">
        <v>3390</v>
      </c>
      <c r="G1341" s="651" t="s">
        <v>642</v>
      </c>
      <c r="H1341" s="651" t="s">
        <v>1367</v>
      </c>
      <c r="I1341" s="651" t="s">
        <v>1368</v>
      </c>
      <c r="J1341" s="651" t="s">
        <v>1369</v>
      </c>
      <c r="K1341" s="651" t="s">
        <v>1370</v>
      </c>
      <c r="L1341" s="653">
        <v>118.78482112938626</v>
      </c>
      <c r="M1341" s="653">
        <v>2</v>
      </c>
      <c r="N1341" s="654">
        <v>237.56964225877252</v>
      </c>
    </row>
    <row r="1342" spans="1:14" ht="14.4" customHeight="1" x14ac:dyDescent="0.3">
      <c r="A1342" s="649" t="s">
        <v>595</v>
      </c>
      <c r="B1342" s="650" t="s">
        <v>596</v>
      </c>
      <c r="C1342" s="651" t="s">
        <v>626</v>
      </c>
      <c r="D1342" s="652" t="s">
        <v>3387</v>
      </c>
      <c r="E1342" s="651" t="s">
        <v>638</v>
      </c>
      <c r="F1342" s="652" t="s">
        <v>3390</v>
      </c>
      <c r="G1342" s="651" t="s">
        <v>642</v>
      </c>
      <c r="H1342" s="651" t="s">
        <v>1754</v>
      </c>
      <c r="I1342" s="651" t="s">
        <v>1755</v>
      </c>
      <c r="J1342" s="651" t="s">
        <v>703</v>
      </c>
      <c r="K1342" s="651" t="s">
        <v>1756</v>
      </c>
      <c r="L1342" s="653">
        <v>22.712</v>
      </c>
      <c r="M1342" s="653">
        <v>5</v>
      </c>
      <c r="N1342" s="654">
        <v>113.56</v>
      </c>
    </row>
    <row r="1343" spans="1:14" ht="14.4" customHeight="1" x14ac:dyDescent="0.3">
      <c r="A1343" s="649" t="s">
        <v>595</v>
      </c>
      <c r="B1343" s="650" t="s">
        <v>596</v>
      </c>
      <c r="C1343" s="651" t="s">
        <v>626</v>
      </c>
      <c r="D1343" s="652" t="s">
        <v>3387</v>
      </c>
      <c r="E1343" s="651" t="s">
        <v>638</v>
      </c>
      <c r="F1343" s="652" t="s">
        <v>3390</v>
      </c>
      <c r="G1343" s="651" t="s">
        <v>642</v>
      </c>
      <c r="H1343" s="651" t="s">
        <v>1761</v>
      </c>
      <c r="I1343" s="651" t="s">
        <v>1762</v>
      </c>
      <c r="J1343" s="651" t="s">
        <v>1763</v>
      </c>
      <c r="K1343" s="651" t="s">
        <v>1764</v>
      </c>
      <c r="L1343" s="653">
        <v>77.000000000000014</v>
      </c>
      <c r="M1343" s="653">
        <v>3</v>
      </c>
      <c r="N1343" s="654">
        <v>231.00000000000003</v>
      </c>
    </row>
    <row r="1344" spans="1:14" ht="14.4" customHeight="1" x14ac:dyDescent="0.3">
      <c r="A1344" s="649" t="s">
        <v>595</v>
      </c>
      <c r="B1344" s="650" t="s">
        <v>596</v>
      </c>
      <c r="C1344" s="651" t="s">
        <v>626</v>
      </c>
      <c r="D1344" s="652" t="s">
        <v>3387</v>
      </c>
      <c r="E1344" s="651" t="s">
        <v>638</v>
      </c>
      <c r="F1344" s="652" t="s">
        <v>3390</v>
      </c>
      <c r="G1344" s="651" t="s">
        <v>642</v>
      </c>
      <c r="H1344" s="651" t="s">
        <v>727</v>
      </c>
      <c r="I1344" s="651" t="s">
        <v>728</v>
      </c>
      <c r="J1344" s="651" t="s">
        <v>729</v>
      </c>
      <c r="K1344" s="651" t="s">
        <v>730</v>
      </c>
      <c r="L1344" s="653">
        <v>150.79403234956823</v>
      </c>
      <c r="M1344" s="653">
        <v>5</v>
      </c>
      <c r="N1344" s="654">
        <v>753.97016174784108</v>
      </c>
    </row>
    <row r="1345" spans="1:14" ht="14.4" customHeight="1" x14ac:dyDescent="0.3">
      <c r="A1345" s="649" t="s">
        <v>595</v>
      </c>
      <c r="B1345" s="650" t="s">
        <v>596</v>
      </c>
      <c r="C1345" s="651" t="s">
        <v>626</v>
      </c>
      <c r="D1345" s="652" t="s">
        <v>3387</v>
      </c>
      <c r="E1345" s="651" t="s">
        <v>638</v>
      </c>
      <c r="F1345" s="652" t="s">
        <v>3390</v>
      </c>
      <c r="G1345" s="651" t="s">
        <v>642</v>
      </c>
      <c r="H1345" s="651" t="s">
        <v>1381</v>
      </c>
      <c r="I1345" s="651" t="s">
        <v>1382</v>
      </c>
      <c r="J1345" s="651" t="s">
        <v>1383</v>
      </c>
      <c r="K1345" s="651" t="s">
        <v>1384</v>
      </c>
      <c r="L1345" s="653">
        <v>87.830418920919797</v>
      </c>
      <c r="M1345" s="653">
        <v>1</v>
      </c>
      <c r="N1345" s="654">
        <v>87.830418920919797</v>
      </c>
    </row>
    <row r="1346" spans="1:14" ht="14.4" customHeight="1" x14ac:dyDescent="0.3">
      <c r="A1346" s="649" t="s">
        <v>595</v>
      </c>
      <c r="B1346" s="650" t="s">
        <v>596</v>
      </c>
      <c r="C1346" s="651" t="s">
        <v>626</v>
      </c>
      <c r="D1346" s="652" t="s">
        <v>3387</v>
      </c>
      <c r="E1346" s="651" t="s">
        <v>638</v>
      </c>
      <c r="F1346" s="652" t="s">
        <v>3390</v>
      </c>
      <c r="G1346" s="651" t="s">
        <v>642</v>
      </c>
      <c r="H1346" s="651" t="s">
        <v>2975</v>
      </c>
      <c r="I1346" s="651" t="s">
        <v>2976</v>
      </c>
      <c r="J1346" s="651" t="s">
        <v>2977</v>
      </c>
      <c r="K1346" s="651" t="s">
        <v>2978</v>
      </c>
      <c r="L1346" s="653">
        <v>247.1500674195801</v>
      </c>
      <c r="M1346" s="653">
        <v>1</v>
      </c>
      <c r="N1346" s="654">
        <v>247.1500674195801</v>
      </c>
    </row>
    <row r="1347" spans="1:14" ht="14.4" customHeight="1" x14ac:dyDescent="0.3">
      <c r="A1347" s="649" t="s">
        <v>595</v>
      </c>
      <c r="B1347" s="650" t="s">
        <v>596</v>
      </c>
      <c r="C1347" s="651" t="s">
        <v>626</v>
      </c>
      <c r="D1347" s="652" t="s">
        <v>3387</v>
      </c>
      <c r="E1347" s="651" t="s">
        <v>638</v>
      </c>
      <c r="F1347" s="652" t="s">
        <v>3390</v>
      </c>
      <c r="G1347" s="651" t="s">
        <v>642</v>
      </c>
      <c r="H1347" s="651" t="s">
        <v>1773</v>
      </c>
      <c r="I1347" s="651" t="s">
        <v>1774</v>
      </c>
      <c r="J1347" s="651" t="s">
        <v>1775</v>
      </c>
      <c r="K1347" s="651" t="s">
        <v>1776</v>
      </c>
      <c r="L1347" s="653">
        <v>69.56</v>
      </c>
      <c r="M1347" s="653">
        <v>1</v>
      </c>
      <c r="N1347" s="654">
        <v>69.56</v>
      </c>
    </row>
    <row r="1348" spans="1:14" ht="14.4" customHeight="1" x14ac:dyDescent="0.3">
      <c r="A1348" s="649" t="s">
        <v>595</v>
      </c>
      <c r="B1348" s="650" t="s">
        <v>596</v>
      </c>
      <c r="C1348" s="651" t="s">
        <v>626</v>
      </c>
      <c r="D1348" s="652" t="s">
        <v>3387</v>
      </c>
      <c r="E1348" s="651" t="s">
        <v>638</v>
      </c>
      <c r="F1348" s="652" t="s">
        <v>3390</v>
      </c>
      <c r="G1348" s="651" t="s">
        <v>642</v>
      </c>
      <c r="H1348" s="651" t="s">
        <v>735</v>
      </c>
      <c r="I1348" s="651" t="s">
        <v>736</v>
      </c>
      <c r="J1348" s="651" t="s">
        <v>737</v>
      </c>
      <c r="K1348" s="651" t="s">
        <v>738</v>
      </c>
      <c r="L1348" s="653">
        <v>68.411320000481012</v>
      </c>
      <c r="M1348" s="653">
        <v>5</v>
      </c>
      <c r="N1348" s="654">
        <v>342.05660000240505</v>
      </c>
    </row>
    <row r="1349" spans="1:14" ht="14.4" customHeight="1" x14ac:dyDescent="0.3">
      <c r="A1349" s="649" t="s">
        <v>595</v>
      </c>
      <c r="B1349" s="650" t="s">
        <v>596</v>
      </c>
      <c r="C1349" s="651" t="s">
        <v>626</v>
      </c>
      <c r="D1349" s="652" t="s">
        <v>3387</v>
      </c>
      <c r="E1349" s="651" t="s">
        <v>638</v>
      </c>
      <c r="F1349" s="652" t="s">
        <v>3390</v>
      </c>
      <c r="G1349" s="651" t="s">
        <v>642</v>
      </c>
      <c r="H1349" s="651" t="s">
        <v>1780</v>
      </c>
      <c r="I1349" s="651" t="s">
        <v>1781</v>
      </c>
      <c r="J1349" s="651" t="s">
        <v>1782</v>
      </c>
      <c r="K1349" s="651" t="s">
        <v>1518</v>
      </c>
      <c r="L1349" s="653">
        <v>41.639687152701981</v>
      </c>
      <c r="M1349" s="653">
        <v>9</v>
      </c>
      <c r="N1349" s="654">
        <v>374.75718437431783</v>
      </c>
    </row>
    <row r="1350" spans="1:14" ht="14.4" customHeight="1" x14ac:dyDescent="0.3">
      <c r="A1350" s="649" t="s">
        <v>595</v>
      </c>
      <c r="B1350" s="650" t="s">
        <v>596</v>
      </c>
      <c r="C1350" s="651" t="s">
        <v>626</v>
      </c>
      <c r="D1350" s="652" t="s">
        <v>3387</v>
      </c>
      <c r="E1350" s="651" t="s">
        <v>638</v>
      </c>
      <c r="F1350" s="652" t="s">
        <v>3390</v>
      </c>
      <c r="G1350" s="651" t="s">
        <v>642</v>
      </c>
      <c r="H1350" s="651" t="s">
        <v>2466</v>
      </c>
      <c r="I1350" s="651" t="s">
        <v>2467</v>
      </c>
      <c r="J1350" s="651" t="s">
        <v>2468</v>
      </c>
      <c r="K1350" s="651" t="s">
        <v>2469</v>
      </c>
      <c r="L1350" s="653">
        <v>121.50335106471634</v>
      </c>
      <c r="M1350" s="653">
        <v>5</v>
      </c>
      <c r="N1350" s="654">
        <v>607.51675532358172</v>
      </c>
    </row>
    <row r="1351" spans="1:14" ht="14.4" customHeight="1" x14ac:dyDescent="0.3">
      <c r="A1351" s="649" t="s">
        <v>595</v>
      </c>
      <c r="B1351" s="650" t="s">
        <v>596</v>
      </c>
      <c r="C1351" s="651" t="s">
        <v>626</v>
      </c>
      <c r="D1351" s="652" t="s">
        <v>3387</v>
      </c>
      <c r="E1351" s="651" t="s">
        <v>638</v>
      </c>
      <c r="F1351" s="652" t="s">
        <v>3390</v>
      </c>
      <c r="G1351" s="651" t="s">
        <v>642</v>
      </c>
      <c r="H1351" s="651" t="s">
        <v>1783</v>
      </c>
      <c r="I1351" s="651" t="s">
        <v>1784</v>
      </c>
      <c r="J1351" s="651" t="s">
        <v>1785</v>
      </c>
      <c r="K1351" s="651" t="s">
        <v>1786</v>
      </c>
      <c r="L1351" s="653">
        <v>15.39</v>
      </c>
      <c r="M1351" s="653">
        <v>2</v>
      </c>
      <c r="N1351" s="654">
        <v>30.78</v>
      </c>
    </row>
    <row r="1352" spans="1:14" ht="14.4" customHeight="1" x14ac:dyDescent="0.3">
      <c r="A1352" s="649" t="s">
        <v>595</v>
      </c>
      <c r="B1352" s="650" t="s">
        <v>596</v>
      </c>
      <c r="C1352" s="651" t="s">
        <v>626</v>
      </c>
      <c r="D1352" s="652" t="s">
        <v>3387</v>
      </c>
      <c r="E1352" s="651" t="s">
        <v>638</v>
      </c>
      <c r="F1352" s="652" t="s">
        <v>3390</v>
      </c>
      <c r="G1352" s="651" t="s">
        <v>642</v>
      </c>
      <c r="H1352" s="651" t="s">
        <v>1787</v>
      </c>
      <c r="I1352" s="651" t="s">
        <v>1788</v>
      </c>
      <c r="J1352" s="651" t="s">
        <v>1789</v>
      </c>
      <c r="K1352" s="651" t="s">
        <v>1790</v>
      </c>
      <c r="L1352" s="653">
        <v>135.32</v>
      </c>
      <c r="M1352" s="653">
        <v>2</v>
      </c>
      <c r="N1352" s="654">
        <v>270.64</v>
      </c>
    </row>
    <row r="1353" spans="1:14" ht="14.4" customHeight="1" x14ac:dyDescent="0.3">
      <c r="A1353" s="649" t="s">
        <v>595</v>
      </c>
      <c r="B1353" s="650" t="s">
        <v>596</v>
      </c>
      <c r="C1353" s="651" t="s">
        <v>626</v>
      </c>
      <c r="D1353" s="652" t="s">
        <v>3387</v>
      </c>
      <c r="E1353" s="651" t="s">
        <v>638</v>
      </c>
      <c r="F1353" s="652" t="s">
        <v>3390</v>
      </c>
      <c r="G1353" s="651" t="s">
        <v>642</v>
      </c>
      <c r="H1353" s="651" t="s">
        <v>1385</v>
      </c>
      <c r="I1353" s="651" t="s">
        <v>1386</v>
      </c>
      <c r="J1353" s="651" t="s">
        <v>1387</v>
      </c>
      <c r="K1353" s="651" t="s">
        <v>1388</v>
      </c>
      <c r="L1353" s="653">
        <v>76.680000000000021</v>
      </c>
      <c r="M1353" s="653">
        <v>2</v>
      </c>
      <c r="N1353" s="654">
        <v>153.36000000000004</v>
      </c>
    </row>
    <row r="1354" spans="1:14" ht="14.4" customHeight="1" x14ac:dyDescent="0.3">
      <c r="A1354" s="649" t="s">
        <v>595</v>
      </c>
      <c r="B1354" s="650" t="s">
        <v>596</v>
      </c>
      <c r="C1354" s="651" t="s">
        <v>626</v>
      </c>
      <c r="D1354" s="652" t="s">
        <v>3387</v>
      </c>
      <c r="E1354" s="651" t="s">
        <v>638</v>
      </c>
      <c r="F1354" s="652" t="s">
        <v>3390</v>
      </c>
      <c r="G1354" s="651" t="s">
        <v>642</v>
      </c>
      <c r="H1354" s="651" t="s">
        <v>743</v>
      </c>
      <c r="I1354" s="651" t="s">
        <v>744</v>
      </c>
      <c r="J1354" s="651" t="s">
        <v>745</v>
      </c>
      <c r="K1354" s="651" t="s">
        <v>746</v>
      </c>
      <c r="L1354" s="653">
        <v>92.67</v>
      </c>
      <c r="M1354" s="653">
        <v>3</v>
      </c>
      <c r="N1354" s="654">
        <v>278.01</v>
      </c>
    </row>
    <row r="1355" spans="1:14" ht="14.4" customHeight="1" x14ac:dyDescent="0.3">
      <c r="A1355" s="649" t="s">
        <v>595</v>
      </c>
      <c r="B1355" s="650" t="s">
        <v>596</v>
      </c>
      <c r="C1355" s="651" t="s">
        <v>626</v>
      </c>
      <c r="D1355" s="652" t="s">
        <v>3387</v>
      </c>
      <c r="E1355" s="651" t="s">
        <v>638</v>
      </c>
      <c r="F1355" s="652" t="s">
        <v>3390</v>
      </c>
      <c r="G1355" s="651" t="s">
        <v>642</v>
      </c>
      <c r="H1355" s="651" t="s">
        <v>747</v>
      </c>
      <c r="I1355" s="651" t="s">
        <v>748</v>
      </c>
      <c r="J1355" s="651" t="s">
        <v>749</v>
      </c>
      <c r="K1355" s="651" t="s">
        <v>750</v>
      </c>
      <c r="L1355" s="653">
        <v>51.0011113795669</v>
      </c>
      <c r="M1355" s="653">
        <v>7</v>
      </c>
      <c r="N1355" s="654">
        <v>357.0077796569683</v>
      </c>
    </row>
    <row r="1356" spans="1:14" ht="14.4" customHeight="1" x14ac:dyDescent="0.3">
      <c r="A1356" s="649" t="s">
        <v>595</v>
      </c>
      <c r="B1356" s="650" t="s">
        <v>596</v>
      </c>
      <c r="C1356" s="651" t="s">
        <v>626</v>
      </c>
      <c r="D1356" s="652" t="s">
        <v>3387</v>
      </c>
      <c r="E1356" s="651" t="s">
        <v>638</v>
      </c>
      <c r="F1356" s="652" t="s">
        <v>3390</v>
      </c>
      <c r="G1356" s="651" t="s">
        <v>642</v>
      </c>
      <c r="H1356" s="651" t="s">
        <v>751</v>
      </c>
      <c r="I1356" s="651" t="s">
        <v>752</v>
      </c>
      <c r="J1356" s="651" t="s">
        <v>753</v>
      </c>
      <c r="K1356" s="651" t="s">
        <v>754</v>
      </c>
      <c r="L1356" s="653">
        <v>292.47006901218685</v>
      </c>
      <c r="M1356" s="653">
        <v>5</v>
      </c>
      <c r="N1356" s="654">
        <v>1462.3503450609342</v>
      </c>
    </row>
    <row r="1357" spans="1:14" ht="14.4" customHeight="1" x14ac:dyDescent="0.3">
      <c r="A1357" s="649" t="s">
        <v>595</v>
      </c>
      <c r="B1357" s="650" t="s">
        <v>596</v>
      </c>
      <c r="C1357" s="651" t="s">
        <v>626</v>
      </c>
      <c r="D1357" s="652" t="s">
        <v>3387</v>
      </c>
      <c r="E1357" s="651" t="s">
        <v>638</v>
      </c>
      <c r="F1357" s="652" t="s">
        <v>3390</v>
      </c>
      <c r="G1357" s="651" t="s">
        <v>642</v>
      </c>
      <c r="H1357" s="651" t="s">
        <v>755</v>
      </c>
      <c r="I1357" s="651" t="s">
        <v>756</v>
      </c>
      <c r="J1357" s="651" t="s">
        <v>757</v>
      </c>
      <c r="K1357" s="651" t="s">
        <v>758</v>
      </c>
      <c r="L1357" s="653">
        <v>392.88995706498372</v>
      </c>
      <c r="M1357" s="653">
        <v>5</v>
      </c>
      <c r="N1357" s="654">
        <v>1964.4497853249186</v>
      </c>
    </row>
    <row r="1358" spans="1:14" ht="14.4" customHeight="1" x14ac:dyDescent="0.3">
      <c r="A1358" s="649" t="s">
        <v>595</v>
      </c>
      <c r="B1358" s="650" t="s">
        <v>596</v>
      </c>
      <c r="C1358" s="651" t="s">
        <v>626</v>
      </c>
      <c r="D1358" s="652" t="s">
        <v>3387</v>
      </c>
      <c r="E1358" s="651" t="s">
        <v>638</v>
      </c>
      <c r="F1358" s="652" t="s">
        <v>3390</v>
      </c>
      <c r="G1358" s="651" t="s">
        <v>642</v>
      </c>
      <c r="H1358" s="651" t="s">
        <v>2979</v>
      </c>
      <c r="I1358" s="651" t="s">
        <v>2980</v>
      </c>
      <c r="J1358" s="651" t="s">
        <v>761</v>
      </c>
      <c r="K1358" s="651" t="s">
        <v>2981</v>
      </c>
      <c r="L1358" s="653">
        <v>92.244999999999976</v>
      </c>
      <c r="M1358" s="653">
        <v>2</v>
      </c>
      <c r="N1358" s="654">
        <v>184.48999999999995</v>
      </c>
    </row>
    <row r="1359" spans="1:14" ht="14.4" customHeight="1" x14ac:dyDescent="0.3">
      <c r="A1359" s="649" t="s">
        <v>595</v>
      </c>
      <c r="B1359" s="650" t="s">
        <v>596</v>
      </c>
      <c r="C1359" s="651" t="s">
        <v>626</v>
      </c>
      <c r="D1359" s="652" t="s">
        <v>3387</v>
      </c>
      <c r="E1359" s="651" t="s">
        <v>638</v>
      </c>
      <c r="F1359" s="652" t="s">
        <v>3390</v>
      </c>
      <c r="G1359" s="651" t="s">
        <v>642</v>
      </c>
      <c r="H1359" s="651" t="s">
        <v>1795</v>
      </c>
      <c r="I1359" s="651" t="s">
        <v>1796</v>
      </c>
      <c r="J1359" s="651" t="s">
        <v>1797</v>
      </c>
      <c r="K1359" s="651" t="s">
        <v>1798</v>
      </c>
      <c r="L1359" s="653">
        <v>38.029726346925202</v>
      </c>
      <c r="M1359" s="653">
        <v>1</v>
      </c>
      <c r="N1359" s="654">
        <v>38.029726346925202</v>
      </c>
    </row>
    <row r="1360" spans="1:14" ht="14.4" customHeight="1" x14ac:dyDescent="0.3">
      <c r="A1360" s="649" t="s">
        <v>595</v>
      </c>
      <c r="B1360" s="650" t="s">
        <v>596</v>
      </c>
      <c r="C1360" s="651" t="s">
        <v>626</v>
      </c>
      <c r="D1360" s="652" t="s">
        <v>3387</v>
      </c>
      <c r="E1360" s="651" t="s">
        <v>638</v>
      </c>
      <c r="F1360" s="652" t="s">
        <v>3390</v>
      </c>
      <c r="G1360" s="651" t="s">
        <v>642</v>
      </c>
      <c r="H1360" s="651" t="s">
        <v>1400</v>
      </c>
      <c r="I1360" s="651" t="s">
        <v>237</v>
      </c>
      <c r="J1360" s="651" t="s">
        <v>1401</v>
      </c>
      <c r="K1360" s="651"/>
      <c r="L1360" s="653">
        <v>651.07999999999993</v>
      </c>
      <c r="M1360" s="653">
        <v>3</v>
      </c>
      <c r="N1360" s="654">
        <v>1953.2399999999998</v>
      </c>
    </row>
    <row r="1361" spans="1:14" ht="14.4" customHeight="1" x14ac:dyDescent="0.3">
      <c r="A1361" s="649" t="s">
        <v>595</v>
      </c>
      <c r="B1361" s="650" t="s">
        <v>596</v>
      </c>
      <c r="C1361" s="651" t="s">
        <v>626</v>
      </c>
      <c r="D1361" s="652" t="s">
        <v>3387</v>
      </c>
      <c r="E1361" s="651" t="s">
        <v>638</v>
      </c>
      <c r="F1361" s="652" t="s">
        <v>3390</v>
      </c>
      <c r="G1361" s="651" t="s">
        <v>642</v>
      </c>
      <c r="H1361" s="651" t="s">
        <v>763</v>
      </c>
      <c r="I1361" s="651" t="s">
        <v>764</v>
      </c>
      <c r="J1361" s="651" t="s">
        <v>765</v>
      </c>
      <c r="K1361" s="651" t="s">
        <v>766</v>
      </c>
      <c r="L1361" s="653">
        <v>153.02919396577721</v>
      </c>
      <c r="M1361" s="653">
        <v>15</v>
      </c>
      <c r="N1361" s="654">
        <v>2295.4379094866581</v>
      </c>
    </row>
    <row r="1362" spans="1:14" ht="14.4" customHeight="1" x14ac:dyDescent="0.3">
      <c r="A1362" s="649" t="s">
        <v>595</v>
      </c>
      <c r="B1362" s="650" t="s">
        <v>596</v>
      </c>
      <c r="C1362" s="651" t="s">
        <v>626</v>
      </c>
      <c r="D1362" s="652" t="s">
        <v>3387</v>
      </c>
      <c r="E1362" s="651" t="s">
        <v>638</v>
      </c>
      <c r="F1362" s="652" t="s">
        <v>3390</v>
      </c>
      <c r="G1362" s="651" t="s">
        <v>642</v>
      </c>
      <c r="H1362" s="651" t="s">
        <v>1803</v>
      </c>
      <c r="I1362" s="651" t="s">
        <v>1804</v>
      </c>
      <c r="J1362" s="651" t="s">
        <v>1805</v>
      </c>
      <c r="K1362" s="651" t="s">
        <v>1806</v>
      </c>
      <c r="L1362" s="653">
        <v>255.31163814269831</v>
      </c>
      <c r="M1362" s="653">
        <v>1</v>
      </c>
      <c r="N1362" s="654">
        <v>255.31163814269831</v>
      </c>
    </row>
    <row r="1363" spans="1:14" ht="14.4" customHeight="1" x14ac:dyDescent="0.3">
      <c r="A1363" s="649" t="s">
        <v>595</v>
      </c>
      <c r="B1363" s="650" t="s">
        <v>596</v>
      </c>
      <c r="C1363" s="651" t="s">
        <v>626</v>
      </c>
      <c r="D1363" s="652" t="s">
        <v>3387</v>
      </c>
      <c r="E1363" s="651" t="s">
        <v>638</v>
      </c>
      <c r="F1363" s="652" t="s">
        <v>3390</v>
      </c>
      <c r="G1363" s="651" t="s">
        <v>642</v>
      </c>
      <c r="H1363" s="651" t="s">
        <v>767</v>
      </c>
      <c r="I1363" s="651" t="s">
        <v>237</v>
      </c>
      <c r="J1363" s="651" t="s">
        <v>768</v>
      </c>
      <c r="K1363" s="651"/>
      <c r="L1363" s="653">
        <v>191.37318262378068</v>
      </c>
      <c r="M1363" s="653">
        <v>15</v>
      </c>
      <c r="N1363" s="654">
        <v>2870.59773935671</v>
      </c>
    </row>
    <row r="1364" spans="1:14" ht="14.4" customHeight="1" x14ac:dyDescent="0.3">
      <c r="A1364" s="649" t="s">
        <v>595</v>
      </c>
      <c r="B1364" s="650" t="s">
        <v>596</v>
      </c>
      <c r="C1364" s="651" t="s">
        <v>626</v>
      </c>
      <c r="D1364" s="652" t="s">
        <v>3387</v>
      </c>
      <c r="E1364" s="651" t="s">
        <v>638</v>
      </c>
      <c r="F1364" s="652" t="s">
        <v>3390</v>
      </c>
      <c r="G1364" s="651" t="s">
        <v>642</v>
      </c>
      <c r="H1364" s="651" t="s">
        <v>2982</v>
      </c>
      <c r="I1364" s="651" t="s">
        <v>237</v>
      </c>
      <c r="J1364" s="651" t="s">
        <v>2983</v>
      </c>
      <c r="K1364" s="651"/>
      <c r="L1364" s="653">
        <v>41.989999999999995</v>
      </c>
      <c r="M1364" s="653">
        <v>5</v>
      </c>
      <c r="N1364" s="654">
        <v>209.95</v>
      </c>
    </row>
    <row r="1365" spans="1:14" ht="14.4" customHeight="1" x14ac:dyDescent="0.3">
      <c r="A1365" s="649" t="s">
        <v>595</v>
      </c>
      <c r="B1365" s="650" t="s">
        <v>596</v>
      </c>
      <c r="C1365" s="651" t="s">
        <v>626</v>
      </c>
      <c r="D1365" s="652" t="s">
        <v>3387</v>
      </c>
      <c r="E1365" s="651" t="s">
        <v>638</v>
      </c>
      <c r="F1365" s="652" t="s">
        <v>3390</v>
      </c>
      <c r="G1365" s="651" t="s">
        <v>642</v>
      </c>
      <c r="H1365" s="651" t="s">
        <v>2484</v>
      </c>
      <c r="I1365" s="651" t="s">
        <v>237</v>
      </c>
      <c r="J1365" s="651" t="s">
        <v>2485</v>
      </c>
      <c r="K1365" s="651"/>
      <c r="L1365" s="653">
        <v>147.50104810136284</v>
      </c>
      <c r="M1365" s="653">
        <v>2</v>
      </c>
      <c r="N1365" s="654">
        <v>295.00209620272568</v>
      </c>
    </row>
    <row r="1366" spans="1:14" ht="14.4" customHeight="1" x14ac:dyDescent="0.3">
      <c r="A1366" s="649" t="s">
        <v>595</v>
      </c>
      <c r="B1366" s="650" t="s">
        <v>596</v>
      </c>
      <c r="C1366" s="651" t="s">
        <v>626</v>
      </c>
      <c r="D1366" s="652" t="s">
        <v>3387</v>
      </c>
      <c r="E1366" s="651" t="s">
        <v>638</v>
      </c>
      <c r="F1366" s="652" t="s">
        <v>3390</v>
      </c>
      <c r="G1366" s="651" t="s">
        <v>642</v>
      </c>
      <c r="H1366" s="651" t="s">
        <v>1807</v>
      </c>
      <c r="I1366" s="651" t="s">
        <v>237</v>
      </c>
      <c r="J1366" s="651" t="s">
        <v>1808</v>
      </c>
      <c r="K1366" s="651"/>
      <c r="L1366" s="653">
        <v>98.755687740156674</v>
      </c>
      <c r="M1366" s="653">
        <v>19</v>
      </c>
      <c r="N1366" s="654">
        <v>1876.3580670629767</v>
      </c>
    </row>
    <row r="1367" spans="1:14" ht="14.4" customHeight="1" x14ac:dyDescent="0.3">
      <c r="A1367" s="649" t="s">
        <v>595</v>
      </c>
      <c r="B1367" s="650" t="s">
        <v>596</v>
      </c>
      <c r="C1367" s="651" t="s">
        <v>626</v>
      </c>
      <c r="D1367" s="652" t="s">
        <v>3387</v>
      </c>
      <c r="E1367" s="651" t="s">
        <v>638</v>
      </c>
      <c r="F1367" s="652" t="s">
        <v>3390</v>
      </c>
      <c r="G1367" s="651" t="s">
        <v>642</v>
      </c>
      <c r="H1367" s="651" t="s">
        <v>769</v>
      </c>
      <c r="I1367" s="651" t="s">
        <v>770</v>
      </c>
      <c r="J1367" s="651" t="s">
        <v>771</v>
      </c>
      <c r="K1367" s="651" t="s">
        <v>772</v>
      </c>
      <c r="L1367" s="653">
        <v>64.424999999999997</v>
      </c>
      <c r="M1367" s="653">
        <v>4</v>
      </c>
      <c r="N1367" s="654">
        <v>257.7</v>
      </c>
    </row>
    <row r="1368" spans="1:14" ht="14.4" customHeight="1" x14ac:dyDescent="0.3">
      <c r="A1368" s="649" t="s">
        <v>595</v>
      </c>
      <c r="B1368" s="650" t="s">
        <v>596</v>
      </c>
      <c r="C1368" s="651" t="s">
        <v>626</v>
      </c>
      <c r="D1368" s="652" t="s">
        <v>3387</v>
      </c>
      <c r="E1368" s="651" t="s">
        <v>638</v>
      </c>
      <c r="F1368" s="652" t="s">
        <v>3390</v>
      </c>
      <c r="G1368" s="651" t="s">
        <v>642</v>
      </c>
      <c r="H1368" s="651" t="s">
        <v>1402</v>
      </c>
      <c r="I1368" s="651" t="s">
        <v>237</v>
      </c>
      <c r="J1368" s="651" t="s">
        <v>1403</v>
      </c>
      <c r="K1368" s="651"/>
      <c r="L1368" s="653">
        <v>70.045091287428548</v>
      </c>
      <c r="M1368" s="653">
        <v>4</v>
      </c>
      <c r="N1368" s="654">
        <v>280.18036514971419</v>
      </c>
    </row>
    <row r="1369" spans="1:14" ht="14.4" customHeight="1" x14ac:dyDescent="0.3">
      <c r="A1369" s="649" t="s">
        <v>595</v>
      </c>
      <c r="B1369" s="650" t="s">
        <v>596</v>
      </c>
      <c r="C1369" s="651" t="s">
        <v>626</v>
      </c>
      <c r="D1369" s="652" t="s">
        <v>3387</v>
      </c>
      <c r="E1369" s="651" t="s">
        <v>638</v>
      </c>
      <c r="F1369" s="652" t="s">
        <v>3390</v>
      </c>
      <c r="G1369" s="651" t="s">
        <v>642</v>
      </c>
      <c r="H1369" s="651" t="s">
        <v>1404</v>
      </c>
      <c r="I1369" s="651" t="s">
        <v>1405</v>
      </c>
      <c r="J1369" s="651" t="s">
        <v>1406</v>
      </c>
      <c r="K1369" s="651" t="s">
        <v>1407</v>
      </c>
      <c r="L1369" s="653">
        <v>68.117142857142852</v>
      </c>
      <c r="M1369" s="653">
        <v>7</v>
      </c>
      <c r="N1369" s="654">
        <v>476.82</v>
      </c>
    </row>
    <row r="1370" spans="1:14" ht="14.4" customHeight="1" x14ac:dyDescent="0.3">
      <c r="A1370" s="649" t="s">
        <v>595</v>
      </c>
      <c r="B1370" s="650" t="s">
        <v>596</v>
      </c>
      <c r="C1370" s="651" t="s">
        <v>626</v>
      </c>
      <c r="D1370" s="652" t="s">
        <v>3387</v>
      </c>
      <c r="E1370" s="651" t="s">
        <v>638</v>
      </c>
      <c r="F1370" s="652" t="s">
        <v>3390</v>
      </c>
      <c r="G1370" s="651" t="s">
        <v>642</v>
      </c>
      <c r="H1370" s="651" t="s">
        <v>1408</v>
      </c>
      <c r="I1370" s="651" t="s">
        <v>1409</v>
      </c>
      <c r="J1370" s="651" t="s">
        <v>1410</v>
      </c>
      <c r="K1370" s="651" t="s">
        <v>1411</v>
      </c>
      <c r="L1370" s="653">
        <v>34.879999999999995</v>
      </c>
      <c r="M1370" s="653">
        <v>4</v>
      </c>
      <c r="N1370" s="654">
        <v>139.51999999999998</v>
      </c>
    </row>
    <row r="1371" spans="1:14" ht="14.4" customHeight="1" x14ac:dyDescent="0.3">
      <c r="A1371" s="649" t="s">
        <v>595</v>
      </c>
      <c r="B1371" s="650" t="s">
        <v>596</v>
      </c>
      <c r="C1371" s="651" t="s">
        <v>626</v>
      </c>
      <c r="D1371" s="652" t="s">
        <v>3387</v>
      </c>
      <c r="E1371" s="651" t="s">
        <v>638</v>
      </c>
      <c r="F1371" s="652" t="s">
        <v>3390</v>
      </c>
      <c r="G1371" s="651" t="s">
        <v>642</v>
      </c>
      <c r="H1371" s="651" t="s">
        <v>2984</v>
      </c>
      <c r="I1371" s="651" t="s">
        <v>237</v>
      </c>
      <c r="J1371" s="651" t="s">
        <v>2985</v>
      </c>
      <c r="K1371" s="651" t="s">
        <v>2986</v>
      </c>
      <c r="L1371" s="653">
        <v>43.48</v>
      </c>
      <c r="M1371" s="653">
        <v>5</v>
      </c>
      <c r="N1371" s="654">
        <v>217.39999999999998</v>
      </c>
    </row>
    <row r="1372" spans="1:14" ht="14.4" customHeight="1" x14ac:dyDescent="0.3">
      <c r="A1372" s="649" t="s">
        <v>595</v>
      </c>
      <c r="B1372" s="650" t="s">
        <v>596</v>
      </c>
      <c r="C1372" s="651" t="s">
        <v>626</v>
      </c>
      <c r="D1372" s="652" t="s">
        <v>3387</v>
      </c>
      <c r="E1372" s="651" t="s">
        <v>638</v>
      </c>
      <c r="F1372" s="652" t="s">
        <v>3390</v>
      </c>
      <c r="G1372" s="651" t="s">
        <v>642</v>
      </c>
      <c r="H1372" s="651" t="s">
        <v>2987</v>
      </c>
      <c r="I1372" s="651" t="s">
        <v>2988</v>
      </c>
      <c r="J1372" s="651" t="s">
        <v>2989</v>
      </c>
      <c r="K1372" s="651"/>
      <c r="L1372" s="653">
        <v>139.3133333333333</v>
      </c>
      <c r="M1372" s="653">
        <v>6</v>
      </c>
      <c r="N1372" s="654">
        <v>835.87999999999988</v>
      </c>
    </row>
    <row r="1373" spans="1:14" ht="14.4" customHeight="1" x14ac:dyDescent="0.3">
      <c r="A1373" s="649" t="s">
        <v>595</v>
      </c>
      <c r="B1373" s="650" t="s">
        <v>596</v>
      </c>
      <c r="C1373" s="651" t="s">
        <v>626</v>
      </c>
      <c r="D1373" s="652" t="s">
        <v>3387</v>
      </c>
      <c r="E1373" s="651" t="s">
        <v>638</v>
      </c>
      <c r="F1373" s="652" t="s">
        <v>3390</v>
      </c>
      <c r="G1373" s="651" t="s">
        <v>642</v>
      </c>
      <c r="H1373" s="651" t="s">
        <v>2990</v>
      </c>
      <c r="I1373" s="651" t="s">
        <v>2991</v>
      </c>
      <c r="J1373" s="651" t="s">
        <v>2992</v>
      </c>
      <c r="K1373" s="651" t="s">
        <v>2993</v>
      </c>
      <c r="L1373" s="653">
        <v>42.463122959204227</v>
      </c>
      <c r="M1373" s="653">
        <v>65</v>
      </c>
      <c r="N1373" s="654">
        <v>2760.1029923482747</v>
      </c>
    </row>
    <row r="1374" spans="1:14" ht="14.4" customHeight="1" x14ac:dyDescent="0.3">
      <c r="A1374" s="649" t="s">
        <v>595</v>
      </c>
      <c r="B1374" s="650" t="s">
        <v>596</v>
      </c>
      <c r="C1374" s="651" t="s">
        <v>626</v>
      </c>
      <c r="D1374" s="652" t="s">
        <v>3387</v>
      </c>
      <c r="E1374" s="651" t="s">
        <v>638</v>
      </c>
      <c r="F1374" s="652" t="s">
        <v>3390</v>
      </c>
      <c r="G1374" s="651" t="s">
        <v>642</v>
      </c>
      <c r="H1374" s="651" t="s">
        <v>1416</v>
      </c>
      <c r="I1374" s="651" t="s">
        <v>1417</v>
      </c>
      <c r="J1374" s="651" t="s">
        <v>1418</v>
      </c>
      <c r="K1374" s="651" t="s">
        <v>1419</v>
      </c>
      <c r="L1374" s="653">
        <v>67.555833333333339</v>
      </c>
      <c r="M1374" s="653">
        <v>9</v>
      </c>
      <c r="N1374" s="654">
        <v>608.00250000000005</v>
      </c>
    </row>
    <row r="1375" spans="1:14" ht="14.4" customHeight="1" x14ac:dyDescent="0.3">
      <c r="A1375" s="649" t="s">
        <v>595</v>
      </c>
      <c r="B1375" s="650" t="s">
        <v>596</v>
      </c>
      <c r="C1375" s="651" t="s">
        <v>626</v>
      </c>
      <c r="D1375" s="652" t="s">
        <v>3387</v>
      </c>
      <c r="E1375" s="651" t="s">
        <v>638</v>
      </c>
      <c r="F1375" s="652" t="s">
        <v>3390</v>
      </c>
      <c r="G1375" s="651" t="s">
        <v>642</v>
      </c>
      <c r="H1375" s="651" t="s">
        <v>1821</v>
      </c>
      <c r="I1375" s="651" t="s">
        <v>1822</v>
      </c>
      <c r="J1375" s="651" t="s">
        <v>894</v>
      </c>
      <c r="K1375" s="651" t="s">
        <v>1823</v>
      </c>
      <c r="L1375" s="653">
        <v>890.83647604084604</v>
      </c>
      <c r="M1375" s="653">
        <v>1</v>
      </c>
      <c r="N1375" s="654">
        <v>890.83647604084604</v>
      </c>
    </row>
    <row r="1376" spans="1:14" ht="14.4" customHeight="1" x14ac:dyDescent="0.3">
      <c r="A1376" s="649" t="s">
        <v>595</v>
      </c>
      <c r="B1376" s="650" t="s">
        <v>596</v>
      </c>
      <c r="C1376" s="651" t="s">
        <v>626</v>
      </c>
      <c r="D1376" s="652" t="s">
        <v>3387</v>
      </c>
      <c r="E1376" s="651" t="s">
        <v>638</v>
      </c>
      <c r="F1376" s="652" t="s">
        <v>3390</v>
      </c>
      <c r="G1376" s="651" t="s">
        <v>642</v>
      </c>
      <c r="H1376" s="651" t="s">
        <v>777</v>
      </c>
      <c r="I1376" s="651" t="s">
        <v>778</v>
      </c>
      <c r="J1376" s="651" t="s">
        <v>775</v>
      </c>
      <c r="K1376" s="651" t="s">
        <v>779</v>
      </c>
      <c r="L1376" s="653">
        <v>28.120113034716653</v>
      </c>
      <c r="M1376" s="653">
        <v>3</v>
      </c>
      <c r="N1376" s="654">
        <v>84.360339104149958</v>
      </c>
    </row>
    <row r="1377" spans="1:14" ht="14.4" customHeight="1" x14ac:dyDescent="0.3">
      <c r="A1377" s="649" t="s">
        <v>595</v>
      </c>
      <c r="B1377" s="650" t="s">
        <v>596</v>
      </c>
      <c r="C1377" s="651" t="s">
        <v>626</v>
      </c>
      <c r="D1377" s="652" t="s">
        <v>3387</v>
      </c>
      <c r="E1377" s="651" t="s">
        <v>638</v>
      </c>
      <c r="F1377" s="652" t="s">
        <v>3390</v>
      </c>
      <c r="G1377" s="651" t="s">
        <v>642</v>
      </c>
      <c r="H1377" s="651" t="s">
        <v>1420</v>
      </c>
      <c r="I1377" s="651" t="s">
        <v>1421</v>
      </c>
      <c r="J1377" s="651" t="s">
        <v>1422</v>
      </c>
      <c r="K1377" s="651" t="s">
        <v>1423</v>
      </c>
      <c r="L1377" s="653">
        <v>42.84</v>
      </c>
      <c r="M1377" s="653">
        <v>1</v>
      </c>
      <c r="N1377" s="654">
        <v>42.84</v>
      </c>
    </row>
    <row r="1378" spans="1:14" ht="14.4" customHeight="1" x14ac:dyDescent="0.3">
      <c r="A1378" s="649" t="s">
        <v>595</v>
      </c>
      <c r="B1378" s="650" t="s">
        <v>596</v>
      </c>
      <c r="C1378" s="651" t="s">
        <v>626</v>
      </c>
      <c r="D1378" s="652" t="s">
        <v>3387</v>
      </c>
      <c r="E1378" s="651" t="s">
        <v>638</v>
      </c>
      <c r="F1378" s="652" t="s">
        <v>3390</v>
      </c>
      <c r="G1378" s="651" t="s">
        <v>642</v>
      </c>
      <c r="H1378" s="651" t="s">
        <v>780</v>
      </c>
      <c r="I1378" s="651" t="s">
        <v>781</v>
      </c>
      <c r="J1378" s="651" t="s">
        <v>782</v>
      </c>
      <c r="K1378" s="651"/>
      <c r="L1378" s="653">
        <v>218.17793444379677</v>
      </c>
      <c r="M1378" s="653">
        <v>4</v>
      </c>
      <c r="N1378" s="654">
        <v>872.71173777518709</v>
      </c>
    </row>
    <row r="1379" spans="1:14" ht="14.4" customHeight="1" x14ac:dyDescent="0.3">
      <c r="A1379" s="649" t="s">
        <v>595</v>
      </c>
      <c r="B1379" s="650" t="s">
        <v>596</v>
      </c>
      <c r="C1379" s="651" t="s">
        <v>626</v>
      </c>
      <c r="D1379" s="652" t="s">
        <v>3387</v>
      </c>
      <c r="E1379" s="651" t="s">
        <v>638</v>
      </c>
      <c r="F1379" s="652" t="s">
        <v>3390</v>
      </c>
      <c r="G1379" s="651" t="s">
        <v>642</v>
      </c>
      <c r="H1379" s="651" t="s">
        <v>1424</v>
      </c>
      <c r="I1379" s="651" t="s">
        <v>1425</v>
      </c>
      <c r="J1379" s="651" t="s">
        <v>1426</v>
      </c>
      <c r="K1379" s="651"/>
      <c r="L1379" s="653">
        <v>527.85</v>
      </c>
      <c r="M1379" s="653">
        <v>2</v>
      </c>
      <c r="N1379" s="654">
        <v>1055.7</v>
      </c>
    </row>
    <row r="1380" spans="1:14" ht="14.4" customHeight="1" x14ac:dyDescent="0.3">
      <c r="A1380" s="649" t="s">
        <v>595</v>
      </c>
      <c r="B1380" s="650" t="s">
        <v>596</v>
      </c>
      <c r="C1380" s="651" t="s">
        <v>626</v>
      </c>
      <c r="D1380" s="652" t="s">
        <v>3387</v>
      </c>
      <c r="E1380" s="651" t="s">
        <v>638</v>
      </c>
      <c r="F1380" s="652" t="s">
        <v>3390</v>
      </c>
      <c r="G1380" s="651" t="s">
        <v>642</v>
      </c>
      <c r="H1380" s="651" t="s">
        <v>1427</v>
      </c>
      <c r="I1380" s="651" t="s">
        <v>237</v>
      </c>
      <c r="J1380" s="651" t="s">
        <v>1428</v>
      </c>
      <c r="K1380" s="651"/>
      <c r="L1380" s="653">
        <v>79.537388379305597</v>
      </c>
      <c r="M1380" s="653">
        <v>1</v>
      </c>
      <c r="N1380" s="654">
        <v>79.537388379305597</v>
      </c>
    </row>
    <row r="1381" spans="1:14" ht="14.4" customHeight="1" x14ac:dyDescent="0.3">
      <c r="A1381" s="649" t="s">
        <v>595</v>
      </c>
      <c r="B1381" s="650" t="s">
        <v>596</v>
      </c>
      <c r="C1381" s="651" t="s">
        <v>626</v>
      </c>
      <c r="D1381" s="652" t="s">
        <v>3387</v>
      </c>
      <c r="E1381" s="651" t="s">
        <v>638</v>
      </c>
      <c r="F1381" s="652" t="s">
        <v>3390</v>
      </c>
      <c r="G1381" s="651" t="s">
        <v>642</v>
      </c>
      <c r="H1381" s="651" t="s">
        <v>1429</v>
      </c>
      <c r="I1381" s="651" t="s">
        <v>237</v>
      </c>
      <c r="J1381" s="651" t="s">
        <v>1430</v>
      </c>
      <c r="K1381" s="651"/>
      <c r="L1381" s="653">
        <v>192.72072657966731</v>
      </c>
      <c r="M1381" s="653">
        <v>14</v>
      </c>
      <c r="N1381" s="654">
        <v>2698.0901721153423</v>
      </c>
    </row>
    <row r="1382" spans="1:14" ht="14.4" customHeight="1" x14ac:dyDescent="0.3">
      <c r="A1382" s="649" t="s">
        <v>595</v>
      </c>
      <c r="B1382" s="650" t="s">
        <v>596</v>
      </c>
      <c r="C1382" s="651" t="s">
        <v>626</v>
      </c>
      <c r="D1382" s="652" t="s">
        <v>3387</v>
      </c>
      <c r="E1382" s="651" t="s">
        <v>638</v>
      </c>
      <c r="F1382" s="652" t="s">
        <v>3390</v>
      </c>
      <c r="G1382" s="651" t="s">
        <v>642</v>
      </c>
      <c r="H1382" s="651" t="s">
        <v>1826</v>
      </c>
      <c r="I1382" s="651" t="s">
        <v>237</v>
      </c>
      <c r="J1382" s="651" t="s">
        <v>1827</v>
      </c>
      <c r="K1382" s="651"/>
      <c r="L1382" s="653">
        <v>99.740172226298213</v>
      </c>
      <c r="M1382" s="653">
        <v>15</v>
      </c>
      <c r="N1382" s="654">
        <v>1496.1025833944732</v>
      </c>
    </row>
    <row r="1383" spans="1:14" ht="14.4" customHeight="1" x14ac:dyDescent="0.3">
      <c r="A1383" s="649" t="s">
        <v>595</v>
      </c>
      <c r="B1383" s="650" t="s">
        <v>596</v>
      </c>
      <c r="C1383" s="651" t="s">
        <v>626</v>
      </c>
      <c r="D1383" s="652" t="s">
        <v>3387</v>
      </c>
      <c r="E1383" s="651" t="s">
        <v>638</v>
      </c>
      <c r="F1383" s="652" t="s">
        <v>3390</v>
      </c>
      <c r="G1383" s="651" t="s">
        <v>642</v>
      </c>
      <c r="H1383" s="651" t="s">
        <v>2994</v>
      </c>
      <c r="I1383" s="651" t="s">
        <v>2995</v>
      </c>
      <c r="J1383" s="651" t="s">
        <v>2996</v>
      </c>
      <c r="K1383" s="651" t="s">
        <v>2997</v>
      </c>
      <c r="L1383" s="653">
        <v>69.66</v>
      </c>
      <c r="M1383" s="653">
        <v>4</v>
      </c>
      <c r="N1383" s="654">
        <v>278.64</v>
      </c>
    </row>
    <row r="1384" spans="1:14" ht="14.4" customHeight="1" x14ac:dyDescent="0.3">
      <c r="A1384" s="649" t="s">
        <v>595</v>
      </c>
      <c r="B1384" s="650" t="s">
        <v>596</v>
      </c>
      <c r="C1384" s="651" t="s">
        <v>626</v>
      </c>
      <c r="D1384" s="652" t="s">
        <v>3387</v>
      </c>
      <c r="E1384" s="651" t="s">
        <v>638</v>
      </c>
      <c r="F1384" s="652" t="s">
        <v>3390</v>
      </c>
      <c r="G1384" s="651" t="s">
        <v>642</v>
      </c>
      <c r="H1384" s="651" t="s">
        <v>1431</v>
      </c>
      <c r="I1384" s="651" t="s">
        <v>1432</v>
      </c>
      <c r="J1384" s="651" t="s">
        <v>1433</v>
      </c>
      <c r="K1384" s="651" t="s">
        <v>1434</v>
      </c>
      <c r="L1384" s="653">
        <v>44.39982544074293</v>
      </c>
      <c r="M1384" s="653">
        <v>5</v>
      </c>
      <c r="N1384" s="654">
        <v>221.99912720371464</v>
      </c>
    </row>
    <row r="1385" spans="1:14" ht="14.4" customHeight="1" x14ac:dyDescent="0.3">
      <c r="A1385" s="649" t="s">
        <v>595</v>
      </c>
      <c r="B1385" s="650" t="s">
        <v>596</v>
      </c>
      <c r="C1385" s="651" t="s">
        <v>626</v>
      </c>
      <c r="D1385" s="652" t="s">
        <v>3387</v>
      </c>
      <c r="E1385" s="651" t="s">
        <v>638</v>
      </c>
      <c r="F1385" s="652" t="s">
        <v>3390</v>
      </c>
      <c r="G1385" s="651" t="s">
        <v>642</v>
      </c>
      <c r="H1385" s="651" t="s">
        <v>2998</v>
      </c>
      <c r="I1385" s="651" t="s">
        <v>2999</v>
      </c>
      <c r="J1385" s="651" t="s">
        <v>3000</v>
      </c>
      <c r="K1385" s="651" t="s">
        <v>660</v>
      </c>
      <c r="L1385" s="653">
        <v>121.73000000000002</v>
      </c>
      <c r="M1385" s="653">
        <v>30</v>
      </c>
      <c r="N1385" s="654">
        <v>3651.9000000000005</v>
      </c>
    </row>
    <row r="1386" spans="1:14" ht="14.4" customHeight="1" x14ac:dyDescent="0.3">
      <c r="A1386" s="649" t="s">
        <v>595</v>
      </c>
      <c r="B1386" s="650" t="s">
        <v>596</v>
      </c>
      <c r="C1386" s="651" t="s">
        <v>626</v>
      </c>
      <c r="D1386" s="652" t="s">
        <v>3387</v>
      </c>
      <c r="E1386" s="651" t="s">
        <v>638</v>
      </c>
      <c r="F1386" s="652" t="s">
        <v>3390</v>
      </c>
      <c r="G1386" s="651" t="s">
        <v>642</v>
      </c>
      <c r="H1386" s="651" t="s">
        <v>1435</v>
      </c>
      <c r="I1386" s="651" t="s">
        <v>1436</v>
      </c>
      <c r="J1386" s="651" t="s">
        <v>1437</v>
      </c>
      <c r="K1386" s="651" t="s">
        <v>1438</v>
      </c>
      <c r="L1386" s="653">
        <v>63.479999942349728</v>
      </c>
      <c r="M1386" s="653">
        <v>4</v>
      </c>
      <c r="N1386" s="654">
        <v>253.91999976939891</v>
      </c>
    </row>
    <row r="1387" spans="1:14" ht="14.4" customHeight="1" x14ac:dyDescent="0.3">
      <c r="A1387" s="649" t="s">
        <v>595</v>
      </c>
      <c r="B1387" s="650" t="s">
        <v>596</v>
      </c>
      <c r="C1387" s="651" t="s">
        <v>626</v>
      </c>
      <c r="D1387" s="652" t="s">
        <v>3387</v>
      </c>
      <c r="E1387" s="651" t="s">
        <v>638</v>
      </c>
      <c r="F1387" s="652" t="s">
        <v>3390</v>
      </c>
      <c r="G1387" s="651" t="s">
        <v>642</v>
      </c>
      <c r="H1387" s="651" t="s">
        <v>1828</v>
      </c>
      <c r="I1387" s="651" t="s">
        <v>1829</v>
      </c>
      <c r="J1387" s="651" t="s">
        <v>1830</v>
      </c>
      <c r="K1387" s="651" t="s">
        <v>1831</v>
      </c>
      <c r="L1387" s="653">
        <v>57.775348647872036</v>
      </c>
      <c r="M1387" s="653">
        <v>2</v>
      </c>
      <c r="N1387" s="654">
        <v>115.55069729574407</v>
      </c>
    </row>
    <row r="1388" spans="1:14" ht="14.4" customHeight="1" x14ac:dyDescent="0.3">
      <c r="A1388" s="649" t="s">
        <v>595</v>
      </c>
      <c r="B1388" s="650" t="s">
        <v>596</v>
      </c>
      <c r="C1388" s="651" t="s">
        <v>626</v>
      </c>
      <c r="D1388" s="652" t="s">
        <v>3387</v>
      </c>
      <c r="E1388" s="651" t="s">
        <v>638</v>
      </c>
      <c r="F1388" s="652" t="s">
        <v>3390</v>
      </c>
      <c r="G1388" s="651" t="s">
        <v>642</v>
      </c>
      <c r="H1388" s="651" t="s">
        <v>2492</v>
      </c>
      <c r="I1388" s="651" t="s">
        <v>2493</v>
      </c>
      <c r="J1388" s="651" t="s">
        <v>2494</v>
      </c>
      <c r="K1388" s="651" t="s">
        <v>1244</v>
      </c>
      <c r="L1388" s="653">
        <v>375.1670585781016</v>
      </c>
      <c r="M1388" s="653">
        <v>12</v>
      </c>
      <c r="N1388" s="654">
        <v>4502.004702937219</v>
      </c>
    </row>
    <row r="1389" spans="1:14" ht="14.4" customHeight="1" x14ac:dyDescent="0.3">
      <c r="A1389" s="649" t="s">
        <v>595</v>
      </c>
      <c r="B1389" s="650" t="s">
        <v>596</v>
      </c>
      <c r="C1389" s="651" t="s">
        <v>626</v>
      </c>
      <c r="D1389" s="652" t="s">
        <v>3387</v>
      </c>
      <c r="E1389" s="651" t="s">
        <v>638</v>
      </c>
      <c r="F1389" s="652" t="s">
        <v>3390</v>
      </c>
      <c r="G1389" s="651" t="s">
        <v>642</v>
      </c>
      <c r="H1389" s="651" t="s">
        <v>787</v>
      </c>
      <c r="I1389" s="651" t="s">
        <v>788</v>
      </c>
      <c r="J1389" s="651" t="s">
        <v>785</v>
      </c>
      <c r="K1389" s="651" t="s">
        <v>789</v>
      </c>
      <c r="L1389" s="653">
        <v>104.35333333333335</v>
      </c>
      <c r="M1389" s="653">
        <v>3</v>
      </c>
      <c r="N1389" s="654">
        <v>313.06000000000006</v>
      </c>
    </row>
    <row r="1390" spans="1:14" ht="14.4" customHeight="1" x14ac:dyDescent="0.3">
      <c r="A1390" s="649" t="s">
        <v>595</v>
      </c>
      <c r="B1390" s="650" t="s">
        <v>596</v>
      </c>
      <c r="C1390" s="651" t="s">
        <v>626</v>
      </c>
      <c r="D1390" s="652" t="s">
        <v>3387</v>
      </c>
      <c r="E1390" s="651" t="s">
        <v>638</v>
      </c>
      <c r="F1390" s="652" t="s">
        <v>3390</v>
      </c>
      <c r="G1390" s="651" t="s">
        <v>642</v>
      </c>
      <c r="H1390" s="651" t="s">
        <v>1848</v>
      </c>
      <c r="I1390" s="651" t="s">
        <v>1849</v>
      </c>
      <c r="J1390" s="651" t="s">
        <v>1850</v>
      </c>
      <c r="K1390" s="651" t="s">
        <v>1851</v>
      </c>
      <c r="L1390" s="653">
        <v>1713.5</v>
      </c>
      <c r="M1390" s="653">
        <v>4</v>
      </c>
      <c r="N1390" s="654">
        <v>6854</v>
      </c>
    </row>
    <row r="1391" spans="1:14" ht="14.4" customHeight="1" x14ac:dyDescent="0.3">
      <c r="A1391" s="649" t="s">
        <v>595</v>
      </c>
      <c r="B1391" s="650" t="s">
        <v>596</v>
      </c>
      <c r="C1391" s="651" t="s">
        <v>626</v>
      </c>
      <c r="D1391" s="652" t="s">
        <v>3387</v>
      </c>
      <c r="E1391" s="651" t="s">
        <v>638</v>
      </c>
      <c r="F1391" s="652" t="s">
        <v>3390</v>
      </c>
      <c r="G1391" s="651" t="s">
        <v>642</v>
      </c>
      <c r="H1391" s="651" t="s">
        <v>3001</v>
      </c>
      <c r="I1391" s="651" t="s">
        <v>3002</v>
      </c>
      <c r="J1391" s="651" t="s">
        <v>703</v>
      </c>
      <c r="K1391" s="651" t="s">
        <v>3003</v>
      </c>
      <c r="L1391" s="653">
        <v>60.350091983850902</v>
      </c>
      <c r="M1391" s="653">
        <v>7</v>
      </c>
      <c r="N1391" s="654">
        <v>422.4506438869563</v>
      </c>
    </row>
    <row r="1392" spans="1:14" ht="14.4" customHeight="1" x14ac:dyDescent="0.3">
      <c r="A1392" s="649" t="s">
        <v>595</v>
      </c>
      <c r="B1392" s="650" t="s">
        <v>596</v>
      </c>
      <c r="C1392" s="651" t="s">
        <v>626</v>
      </c>
      <c r="D1392" s="652" t="s">
        <v>3387</v>
      </c>
      <c r="E1392" s="651" t="s">
        <v>638</v>
      </c>
      <c r="F1392" s="652" t="s">
        <v>3390</v>
      </c>
      <c r="G1392" s="651" t="s">
        <v>642</v>
      </c>
      <c r="H1392" s="651" t="s">
        <v>1852</v>
      </c>
      <c r="I1392" s="651" t="s">
        <v>1853</v>
      </c>
      <c r="J1392" s="651" t="s">
        <v>1854</v>
      </c>
      <c r="K1392" s="651" t="s">
        <v>1855</v>
      </c>
      <c r="L1392" s="653">
        <v>95.439999999999969</v>
      </c>
      <c r="M1392" s="653">
        <v>1</v>
      </c>
      <c r="N1392" s="654">
        <v>95.439999999999969</v>
      </c>
    </row>
    <row r="1393" spans="1:14" ht="14.4" customHeight="1" x14ac:dyDescent="0.3">
      <c r="A1393" s="649" t="s">
        <v>595</v>
      </c>
      <c r="B1393" s="650" t="s">
        <v>596</v>
      </c>
      <c r="C1393" s="651" t="s">
        <v>626</v>
      </c>
      <c r="D1393" s="652" t="s">
        <v>3387</v>
      </c>
      <c r="E1393" s="651" t="s">
        <v>638</v>
      </c>
      <c r="F1393" s="652" t="s">
        <v>3390</v>
      </c>
      <c r="G1393" s="651" t="s">
        <v>642</v>
      </c>
      <c r="H1393" s="651" t="s">
        <v>3004</v>
      </c>
      <c r="I1393" s="651" t="s">
        <v>3005</v>
      </c>
      <c r="J1393" s="651" t="s">
        <v>3006</v>
      </c>
      <c r="K1393" s="651" t="s">
        <v>3007</v>
      </c>
      <c r="L1393" s="653">
        <v>219.21056736935688</v>
      </c>
      <c r="M1393" s="653">
        <v>4</v>
      </c>
      <c r="N1393" s="654">
        <v>876.84226947742752</v>
      </c>
    </row>
    <row r="1394" spans="1:14" ht="14.4" customHeight="1" x14ac:dyDescent="0.3">
      <c r="A1394" s="649" t="s">
        <v>595</v>
      </c>
      <c r="B1394" s="650" t="s">
        <v>596</v>
      </c>
      <c r="C1394" s="651" t="s">
        <v>626</v>
      </c>
      <c r="D1394" s="652" t="s">
        <v>3387</v>
      </c>
      <c r="E1394" s="651" t="s">
        <v>638</v>
      </c>
      <c r="F1394" s="652" t="s">
        <v>3390</v>
      </c>
      <c r="G1394" s="651" t="s">
        <v>642</v>
      </c>
      <c r="H1394" s="651" t="s">
        <v>1447</v>
      </c>
      <c r="I1394" s="651" t="s">
        <v>1448</v>
      </c>
      <c r="J1394" s="651" t="s">
        <v>1449</v>
      </c>
      <c r="K1394" s="651" t="s">
        <v>1450</v>
      </c>
      <c r="L1394" s="653">
        <v>197.47085891902501</v>
      </c>
      <c r="M1394" s="653">
        <v>65</v>
      </c>
      <c r="N1394" s="654">
        <v>12835.605829736625</v>
      </c>
    </row>
    <row r="1395" spans="1:14" ht="14.4" customHeight="1" x14ac:dyDescent="0.3">
      <c r="A1395" s="649" t="s">
        <v>595</v>
      </c>
      <c r="B1395" s="650" t="s">
        <v>596</v>
      </c>
      <c r="C1395" s="651" t="s">
        <v>626</v>
      </c>
      <c r="D1395" s="652" t="s">
        <v>3387</v>
      </c>
      <c r="E1395" s="651" t="s">
        <v>638</v>
      </c>
      <c r="F1395" s="652" t="s">
        <v>3390</v>
      </c>
      <c r="G1395" s="651" t="s">
        <v>642</v>
      </c>
      <c r="H1395" s="651" t="s">
        <v>2495</v>
      </c>
      <c r="I1395" s="651" t="s">
        <v>2496</v>
      </c>
      <c r="J1395" s="651" t="s">
        <v>2497</v>
      </c>
      <c r="K1395" s="651" t="s">
        <v>2498</v>
      </c>
      <c r="L1395" s="653">
        <v>394.78160761333879</v>
      </c>
      <c r="M1395" s="653">
        <v>2</v>
      </c>
      <c r="N1395" s="654">
        <v>789.56321522667758</v>
      </c>
    </row>
    <row r="1396" spans="1:14" ht="14.4" customHeight="1" x14ac:dyDescent="0.3">
      <c r="A1396" s="649" t="s">
        <v>595</v>
      </c>
      <c r="B1396" s="650" t="s">
        <v>596</v>
      </c>
      <c r="C1396" s="651" t="s">
        <v>626</v>
      </c>
      <c r="D1396" s="652" t="s">
        <v>3387</v>
      </c>
      <c r="E1396" s="651" t="s">
        <v>638</v>
      </c>
      <c r="F1396" s="652" t="s">
        <v>3390</v>
      </c>
      <c r="G1396" s="651" t="s">
        <v>642</v>
      </c>
      <c r="H1396" s="651" t="s">
        <v>2499</v>
      </c>
      <c r="I1396" s="651" t="s">
        <v>2500</v>
      </c>
      <c r="J1396" s="651" t="s">
        <v>2501</v>
      </c>
      <c r="K1396" s="651" t="s">
        <v>899</v>
      </c>
      <c r="L1396" s="653">
        <v>21.897329684860061</v>
      </c>
      <c r="M1396" s="653">
        <v>40</v>
      </c>
      <c r="N1396" s="654">
        <v>875.89318739440239</v>
      </c>
    </row>
    <row r="1397" spans="1:14" ht="14.4" customHeight="1" x14ac:dyDescent="0.3">
      <c r="A1397" s="649" t="s">
        <v>595</v>
      </c>
      <c r="B1397" s="650" t="s">
        <v>596</v>
      </c>
      <c r="C1397" s="651" t="s">
        <v>626</v>
      </c>
      <c r="D1397" s="652" t="s">
        <v>3387</v>
      </c>
      <c r="E1397" s="651" t="s">
        <v>638</v>
      </c>
      <c r="F1397" s="652" t="s">
        <v>3390</v>
      </c>
      <c r="G1397" s="651" t="s">
        <v>642</v>
      </c>
      <c r="H1397" s="651" t="s">
        <v>1871</v>
      </c>
      <c r="I1397" s="651" t="s">
        <v>1872</v>
      </c>
      <c r="J1397" s="651" t="s">
        <v>1873</v>
      </c>
      <c r="K1397" s="651" t="s">
        <v>1874</v>
      </c>
      <c r="L1397" s="653">
        <v>42.609499365454468</v>
      </c>
      <c r="M1397" s="653">
        <v>3</v>
      </c>
      <c r="N1397" s="654">
        <v>127.8284980963634</v>
      </c>
    </row>
    <row r="1398" spans="1:14" ht="14.4" customHeight="1" x14ac:dyDescent="0.3">
      <c r="A1398" s="649" t="s">
        <v>595</v>
      </c>
      <c r="B1398" s="650" t="s">
        <v>596</v>
      </c>
      <c r="C1398" s="651" t="s">
        <v>626</v>
      </c>
      <c r="D1398" s="652" t="s">
        <v>3387</v>
      </c>
      <c r="E1398" s="651" t="s">
        <v>638</v>
      </c>
      <c r="F1398" s="652" t="s">
        <v>3390</v>
      </c>
      <c r="G1398" s="651" t="s">
        <v>642</v>
      </c>
      <c r="H1398" s="651" t="s">
        <v>3008</v>
      </c>
      <c r="I1398" s="651" t="s">
        <v>3009</v>
      </c>
      <c r="J1398" s="651" t="s">
        <v>3010</v>
      </c>
      <c r="K1398" s="651" t="s">
        <v>3011</v>
      </c>
      <c r="L1398" s="653">
        <v>54.539999999999985</v>
      </c>
      <c r="M1398" s="653">
        <v>2</v>
      </c>
      <c r="N1398" s="654">
        <v>109.07999999999997</v>
      </c>
    </row>
    <row r="1399" spans="1:14" ht="14.4" customHeight="1" x14ac:dyDescent="0.3">
      <c r="A1399" s="649" t="s">
        <v>595</v>
      </c>
      <c r="B1399" s="650" t="s">
        <v>596</v>
      </c>
      <c r="C1399" s="651" t="s">
        <v>626</v>
      </c>
      <c r="D1399" s="652" t="s">
        <v>3387</v>
      </c>
      <c r="E1399" s="651" t="s">
        <v>638</v>
      </c>
      <c r="F1399" s="652" t="s">
        <v>3390</v>
      </c>
      <c r="G1399" s="651" t="s">
        <v>642</v>
      </c>
      <c r="H1399" s="651" t="s">
        <v>1877</v>
      </c>
      <c r="I1399" s="651" t="s">
        <v>237</v>
      </c>
      <c r="J1399" s="651" t="s">
        <v>1878</v>
      </c>
      <c r="K1399" s="651"/>
      <c r="L1399" s="653">
        <v>228.41004293661683</v>
      </c>
      <c r="M1399" s="653">
        <v>1</v>
      </c>
      <c r="N1399" s="654">
        <v>228.41004293661683</v>
      </c>
    </row>
    <row r="1400" spans="1:14" ht="14.4" customHeight="1" x14ac:dyDescent="0.3">
      <c r="A1400" s="649" t="s">
        <v>595</v>
      </c>
      <c r="B1400" s="650" t="s">
        <v>596</v>
      </c>
      <c r="C1400" s="651" t="s">
        <v>626</v>
      </c>
      <c r="D1400" s="652" t="s">
        <v>3387</v>
      </c>
      <c r="E1400" s="651" t="s">
        <v>638</v>
      </c>
      <c r="F1400" s="652" t="s">
        <v>3390</v>
      </c>
      <c r="G1400" s="651" t="s">
        <v>642</v>
      </c>
      <c r="H1400" s="651" t="s">
        <v>3012</v>
      </c>
      <c r="I1400" s="651" t="s">
        <v>3013</v>
      </c>
      <c r="J1400" s="651" t="s">
        <v>3014</v>
      </c>
      <c r="K1400" s="651" t="s">
        <v>3015</v>
      </c>
      <c r="L1400" s="653">
        <v>49.770145255310979</v>
      </c>
      <c r="M1400" s="653">
        <v>10</v>
      </c>
      <c r="N1400" s="654">
        <v>497.70145255310979</v>
      </c>
    </row>
    <row r="1401" spans="1:14" ht="14.4" customHeight="1" x14ac:dyDescent="0.3">
      <c r="A1401" s="649" t="s">
        <v>595</v>
      </c>
      <c r="B1401" s="650" t="s">
        <v>596</v>
      </c>
      <c r="C1401" s="651" t="s">
        <v>626</v>
      </c>
      <c r="D1401" s="652" t="s">
        <v>3387</v>
      </c>
      <c r="E1401" s="651" t="s">
        <v>638</v>
      </c>
      <c r="F1401" s="652" t="s">
        <v>3390</v>
      </c>
      <c r="G1401" s="651" t="s">
        <v>642</v>
      </c>
      <c r="H1401" s="651" t="s">
        <v>1457</v>
      </c>
      <c r="I1401" s="651" t="s">
        <v>237</v>
      </c>
      <c r="J1401" s="651" t="s">
        <v>1458</v>
      </c>
      <c r="K1401" s="651"/>
      <c r="L1401" s="653">
        <v>320.3441950072106</v>
      </c>
      <c r="M1401" s="653">
        <v>1</v>
      </c>
      <c r="N1401" s="654">
        <v>320.3441950072106</v>
      </c>
    </row>
    <row r="1402" spans="1:14" ht="14.4" customHeight="1" x14ac:dyDescent="0.3">
      <c r="A1402" s="649" t="s">
        <v>595</v>
      </c>
      <c r="B1402" s="650" t="s">
        <v>596</v>
      </c>
      <c r="C1402" s="651" t="s">
        <v>626</v>
      </c>
      <c r="D1402" s="652" t="s">
        <v>3387</v>
      </c>
      <c r="E1402" s="651" t="s">
        <v>638</v>
      </c>
      <c r="F1402" s="652" t="s">
        <v>3390</v>
      </c>
      <c r="G1402" s="651" t="s">
        <v>642</v>
      </c>
      <c r="H1402" s="651" t="s">
        <v>1459</v>
      </c>
      <c r="I1402" s="651" t="s">
        <v>1460</v>
      </c>
      <c r="J1402" s="651" t="s">
        <v>1461</v>
      </c>
      <c r="K1402" s="651" t="s">
        <v>1462</v>
      </c>
      <c r="L1402" s="653">
        <v>49.964000000000006</v>
      </c>
      <c r="M1402" s="653">
        <v>5</v>
      </c>
      <c r="N1402" s="654">
        <v>249.82000000000002</v>
      </c>
    </row>
    <row r="1403" spans="1:14" ht="14.4" customHeight="1" x14ac:dyDescent="0.3">
      <c r="A1403" s="649" t="s">
        <v>595</v>
      </c>
      <c r="B1403" s="650" t="s">
        <v>596</v>
      </c>
      <c r="C1403" s="651" t="s">
        <v>626</v>
      </c>
      <c r="D1403" s="652" t="s">
        <v>3387</v>
      </c>
      <c r="E1403" s="651" t="s">
        <v>638</v>
      </c>
      <c r="F1403" s="652" t="s">
        <v>3390</v>
      </c>
      <c r="G1403" s="651" t="s">
        <v>642</v>
      </c>
      <c r="H1403" s="651" t="s">
        <v>801</v>
      </c>
      <c r="I1403" s="651" t="s">
        <v>802</v>
      </c>
      <c r="J1403" s="651" t="s">
        <v>691</v>
      </c>
      <c r="K1403" s="651" t="s">
        <v>803</v>
      </c>
      <c r="L1403" s="653">
        <v>147.91999999999999</v>
      </c>
      <c r="M1403" s="653">
        <v>2</v>
      </c>
      <c r="N1403" s="654">
        <v>295.83999999999997</v>
      </c>
    </row>
    <row r="1404" spans="1:14" ht="14.4" customHeight="1" x14ac:dyDescent="0.3">
      <c r="A1404" s="649" t="s">
        <v>595</v>
      </c>
      <c r="B1404" s="650" t="s">
        <v>596</v>
      </c>
      <c r="C1404" s="651" t="s">
        <v>626</v>
      </c>
      <c r="D1404" s="652" t="s">
        <v>3387</v>
      </c>
      <c r="E1404" s="651" t="s">
        <v>638</v>
      </c>
      <c r="F1404" s="652" t="s">
        <v>3390</v>
      </c>
      <c r="G1404" s="651" t="s">
        <v>642</v>
      </c>
      <c r="H1404" s="651" t="s">
        <v>807</v>
      </c>
      <c r="I1404" s="651" t="s">
        <v>808</v>
      </c>
      <c r="J1404" s="651" t="s">
        <v>809</v>
      </c>
      <c r="K1404" s="651" t="s">
        <v>682</v>
      </c>
      <c r="L1404" s="653">
        <v>41.49351749368941</v>
      </c>
      <c r="M1404" s="653">
        <v>32</v>
      </c>
      <c r="N1404" s="654">
        <v>1327.7925597980611</v>
      </c>
    </row>
    <row r="1405" spans="1:14" ht="14.4" customHeight="1" x14ac:dyDescent="0.3">
      <c r="A1405" s="649" t="s">
        <v>595</v>
      </c>
      <c r="B1405" s="650" t="s">
        <v>596</v>
      </c>
      <c r="C1405" s="651" t="s">
        <v>626</v>
      </c>
      <c r="D1405" s="652" t="s">
        <v>3387</v>
      </c>
      <c r="E1405" s="651" t="s">
        <v>638</v>
      </c>
      <c r="F1405" s="652" t="s">
        <v>3390</v>
      </c>
      <c r="G1405" s="651" t="s">
        <v>642</v>
      </c>
      <c r="H1405" s="651" t="s">
        <v>2291</v>
      </c>
      <c r="I1405" s="651" t="s">
        <v>2292</v>
      </c>
      <c r="J1405" s="651" t="s">
        <v>2293</v>
      </c>
      <c r="K1405" s="651" t="s">
        <v>2294</v>
      </c>
      <c r="L1405" s="653">
        <v>155.25007796539703</v>
      </c>
      <c r="M1405" s="653">
        <v>6</v>
      </c>
      <c r="N1405" s="654">
        <v>931.5004677923821</v>
      </c>
    </row>
    <row r="1406" spans="1:14" ht="14.4" customHeight="1" x14ac:dyDescent="0.3">
      <c r="A1406" s="649" t="s">
        <v>595</v>
      </c>
      <c r="B1406" s="650" t="s">
        <v>596</v>
      </c>
      <c r="C1406" s="651" t="s">
        <v>626</v>
      </c>
      <c r="D1406" s="652" t="s">
        <v>3387</v>
      </c>
      <c r="E1406" s="651" t="s">
        <v>638</v>
      </c>
      <c r="F1406" s="652" t="s">
        <v>3390</v>
      </c>
      <c r="G1406" s="651" t="s">
        <v>642</v>
      </c>
      <c r="H1406" s="651" t="s">
        <v>1895</v>
      </c>
      <c r="I1406" s="651" t="s">
        <v>1896</v>
      </c>
      <c r="J1406" s="651" t="s">
        <v>913</v>
      </c>
      <c r="K1406" s="651" t="s">
        <v>1897</v>
      </c>
      <c r="L1406" s="653">
        <v>64.099641754921393</v>
      </c>
      <c r="M1406" s="653">
        <v>1</v>
      </c>
      <c r="N1406" s="654">
        <v>64.099641754921393</v>
      </c>
    </row>
    <row r="1407" spans="1:14" ht="14.4" customHeight="1" x14ac:dyDescent="0.3">
      <c r="A1407" s="649" t="s">
        <v>595</v>
      </c>
      <c r="B1407" s="650" t="s">
        <v>596</v>
      </c>
      <c r="C1407" s="651" t="s">
        <v>626</v>
      </c>
      <c r="D1407" s="652" t="s">
        <v>3387</v>
      </c>
      <c r="E1407" s="651" t="s">
        <v>638</v>
      </c>
      <c r="F1407" s="652" t="s">
        <v>3390</v>
      </c>
      <c r="G1407" s="651" t="s">
        <v>642</v>
      </c>
      <c r="H1407" s="651" t="s">
        <v>810</v>
      </c>
      <c r="I1407" s="651" t="s">
        <v>811</v>
      </c>
      <c r="J1407" s="651" t="s">
        <v>812</v>
      </c>
      <c r="K1407" s="651" t="s">
        <v>813</v>
      </c>
      <c r="L1407" s="653">
        <v>266.56987132194587</v>
      </c>
      <c r="M1407" s="653">
        <v>28</v>
      </c>
      <c r="N1407" s="654">
        <v>7463.9563970144836</v>
      </c>
    </row>
    <row r="1408" spans="1:14" ht="14.4" customHeight="1" x14ac:dyDescent="0.3">
      <c r="A1408" s="649" t="s">
        <v>595</v>
      </c>
      <c r="B1408" s="650" t="s">
        <v>596</v>
      </c>
      <c r="C1408" s="651" t="s">
        <v>626</v>
      </c>
      <c r="D1408" s="652" t="s">
        <v>3387</v>
      </c>
      <c r="E1408" s="651" t="s">
        <v>638</v>
      </c>
      <c r="F1408" s="652" t="s">
        <v>3390</v>
      </c>
      <c r="G1408" s="651" t="s">
        <v>642</v>
      </c>
      <c r="H1408" s="651" t="s">
        <v>3016</v>
      </c>
      <c r="I1408" s="651" t="s">
        <v>3017</v>
      </c>
      <c r="J1408" s="651" t="s">
        <v>3018</v>
      </c>
      <c r="K1408" s="651" t="s">
        <v>3019</v>
      </c>
      <c r="L1408" s="653">
        <v>389.89777213608289</v>
      </c>
      <c r="M1408" s="653">
        <v>5</v>
      </c>
      <c r="N1408" s="654">
        <v>1949.4888606804145</v>
      </c>
    </row>
    <row r="1409" spans="1:14" ht="14.4" customHeight="1" x14ac:dyDescent="0.3">
      <c r="A1409" s="649" t="s">
        <v>595</v>
      </c>
      <c r="B1409" s="650" t="s">
        <v>596</v>
      </c>
      <c r="C1409" s="651" t="s">
        <v>626</v>
      </c>
      <c r="D1409" s="652" t="s">
        <v>3387</v>
      </c>
      <c r="E1409" s="651" t="s">
        <v>638</v>
      </c>
      <c r="F1409" s="652" t="s">
        <v>3390</v>
      </c>
      <c r="G1409" s="651" t="s">
        <v>642</v>
      </c>
      <c r="H1409" s="651" t="s">
        <v>2521</v>
      </c>
      <c r="I1409" s="651" t="s">
        <v>2522</v>
      </c>
      <c r="J1409" s="651" t="s">
        <v>2523</v>
      </c>
      <c r="K1409" s="651" t="s">
        <v>2524</v>
      </c>
      <c r="L1409" s="653">
        <v>1006.96</v>
      </c>
      <c r="M1409" s="653">
        <v>1</v>
      </c>
      <c r="N1409" s="654">
        <v>1006.96</v>
      </c>
    </row>
    <row r="1410" spans="1:14" ht="14.4" customHeight="1" x14ac:dyDescent="0.3">
      <c r="A1410" s="649" t="s">
        <v>595</v>
      </c>
      <c r="B1410" s="650" t="s">
        <v>596</v>
      </c>
      <c r="C1410" s="651" t="s">
        <v>626</v>
      </c>
      <c r="D1410" s="652" t="s">
        <v>3387</v>
      </c>
      <c r="E1410" s="651" t="s">
        <v>638</v>
      </c>
      <c r="F1410" s="652" t="s">
        <v>3390</v>
      </c>
      <c r="G1410" s="651" t="s">
        <v>642</v>
      </c>
      <c r="H1410" s="651" t="s">
        <v>814</v>
      </c>
      <c r="I1410" s="651" t="s">
        <v>815</v>
      </c>
      <c r="J1410" s="651" t="s">
        <v>816</v>
      </c>
      <c r="K1410" s="651" t="s">
        <v>817</v>
      </c>
      <c r="L1410" s="653">
        <v>31.92</v>
      </c>
      <c r="M1410" s="653">
        <v>4</v>
      </c>
      <c r="N1410" s="654">
        <v>127.68</v>
      </c>
    </row>
    <row r="1411" spans="1:14" ht="14.4" customHeight="1" x14ac:dyDescent="0.3">
      <c r="A1411" s="649" t="s">
        <v>595</v>
      </c>
      <c r="B1411" s="650" t="s">
        <v>596</v>
      </c>
      <c r="C1411" s="651" t="s">
        <v>626</v>
      </c>
      <c r="D1411" s="652" t="s">
        <v>3387</v>
      </c>
      <c r="E1411" s="651" t="s">
        <v>638</v>
      </c>
      <c r="F1411" s="652" t="s">
        <v>3390</v>
      </c>
      <c r="G1411" s="651" t="s">
        <v>642</v>
      </c>
      <c r="H1411" s="651" t="s">
        <v>3020</v>
      </c>
      <c r="I1411" s="651" t="s">
        <v>3021</v>
      </c>
      <c r="J1411" s="651" t="s">
        <v>2501</v>
      </c>
      <c r="K1411" s="651" t="s">
        <v>962</v>
      </c>
      <c r="L1411" s="653">
        <v>23.08</v>
      </c>
      <c r="M1411" s="653">
        <v>48</v>
      </c>
      <c r="N1411" s="654">
        <v>1107.8399999999999</v>
      </c>
    </row>
    <row r="1412" spans="1:14" ht="14.4" customHeight="1" x14ac:dyDescent="0.3">
      <c r="A1412" s="649" t="s">
        <v>595</v>
      </c>
      <c r="B1412" s="650" t="s">
        <v>596</v>
      </c>
      <c r="C1412" s="651" t="s">
        <v>626</v>
      </c>
      <c r="D1412" s="652" t="s">
        <v>3387</v>
      </c>
      <c r="E1412" s="651" t="s">
        <v>638</v>
      </c>
      <c r="F1412" s="652" t="s">
        <v>3390</v>
      </c>
      <c r="G1412" s="651" t="s">
        <v>642</v>
      </c>
      <c r="H1412" s="651" t="s">
        <v>3022</v>
      </c>
      <c r="I1412" s="651" t="s">
        <v>3023</v>
      </c>
      <c r="J1412" s="651" t="s">
        <v>3024</v>
      </c>
      <c r="K1412" s="651" t="s">
        <v>3025</v>
      </c>
      <c r="L1412" s="653">
        <v>1102.7900000000002</v>
      </c>
      <c r="M1412" s="653">
        <v>1</v>
      </c>
      <c r="N1412" s="654">
        <v>1102.7900000000002</v>
      </c>
    </row>
    <row r="1413" spans="1:14" ht="14.4" customHeight="1" x14ac:dyDescent="0.3">
      <c r="A1413" s="649" t="s">
        <v>595</v>
      </c>
      <c r="B1413" s="650" t="s">
        <v>596</v>
      </c>
      <c r="C1413" s="651" t="s">
        <v>626</v>
      </c>
      <c r="D1413" s="652" t="s">
        <v>3387</v>
      </c>
      <c r="E1413" s="651" t="s">
        <v>638</v>
      </c>
      <c r="F1413" s="652" t="s">
        <v>3390</v>
      </c>
      <c r="G1413" s="651" t="s">
        <v>642</v>
      </c>
      <c r="H1413" s="651" t="s">
        <v>2525</v>
      </c>
      <c r="I1413" s="651" t="s">
        <v>2526</v>
      </c>
      <c r="J1413" s="651" t="s">
        <v>2527</v>
      </c>
      <c r="K1413" s="651" t="s">
        <v>2528</v>
      </c>
      <c r="L1413" s="653">
        <v>1095.4496240930541</v>
      </c>
      <c r="M1413" s="653">
        <v>15</v>
      </c>
      <c r="N1413" s="654">
        <v>16431.744361395813</v>
      </c>
    </row>
    <row r="1414" spans="1:14" ht="14.4" customHeight="1" x14ac:dyDescent="0.3">
      <c r="A1414" s="649" t="s">
        <v>595</v>
      </c>
      <c r="B1414" s="650" t="s">
        <v>596</v>
      </c>
      <c r="C1414" s="651" t="s">
        <v>626</v>
      </c>
      <c r="D1414" s="652" t="s">
        <v>3387</v>
      </c>
      <c r="E1414" s="651" t="s">
        <v>638</v>
      </c>
      <c r="F1414" s="652" t="s">
        <v>3390</v>
      </c>
      <c r="G1414" s="651" t="s">
        <v>642</v>
      </c>
      <c r="H1414" s="651" t="s">
        <v>3026</v>
      </c>
      <c r="I1414" s="651" t="s">
        <v>3027</v>
      </c>
      <c r="J1414" s="651" t="s">
        <v>1873</v>
      </c>
      <c r="K1414" s="651" t="s">
        <v>3028</v>
      </c>
      <c r="L1414" s="653">
        <v>89.640038928733262</v>
      </c>
      <c r="M1414" s="653">
        <v>43</v>
      </c>
      <c r="N1414" s="654">
        <v>3854.5216739355305</v>
      </c>
    </row>
    <row r="1415" spans="1:14" ht="14.4" customHeight="1" x14ac:dyDescent="0.3">
      <c r="A1415" s="649" t="s">
        <v>595</v>
      </c>
      <c r="B1415" s="650" t="s">
        <v>596</v>
      </c>
      <c r="C1415" s="651" t="s">
        <v>626</v>
      </c>
      <c r="D1415" s="652" t="s">
        <v>3387</v>
      </c>
      <c r="E1415" s="651" t="s">
        <v>638</v>
      </c>
      <c r="F1415" s="652" t="s">
        <v>3390</v>
      </c>
      <c r="G1415" s="651" t="s">
        <v>642</v>
      </c>
      <c r="H1415" s="651" t="s">
        <v>2529</v>
      </c>
      <c r="I1415" s="651" t="s">
        <v>2530</v>
      </c>
      <c r="J1415" s="651" t="s">
        <v>1873</v>
      </c>
      <c r="K1415" s="651" t="s">
        <v>2531</v>
      </c>
      <c r="L1415" s="653">
        <v>64.013932880813286</v>
      </c>
      <c r="M1415" s="653">
        <v>5</v>
      </c>
      <c r="N1415" s="654">
        <v>320.06966440406643</v>
      </c>
    </row>
    <row r="1416" spans="1:14" ht="14.4" customHeight="1" x14ac:dyDescent="0.3">
      <c r="A1416" s="649" t="s">
        <v>595</v>
      </c>
      <c r="B1416" s="650" t="s">
        <v>596</v>
      </c>
      <c r="C1416" s="651" t="s">
        <v>626</v>
      </c>
      <c r="D1416" s="652" t="s">
        <v>3387</v>
      </c>
      <c r="E1416" s="651" t="s">
        <v>638</v>
      </c>
      <c r="F1416" s="652" t="s">
        <v>3390</v>
      </c>
      <c r="G1416" s="651" t="s">
        <v>642</v>
      </c>
      <c r="H1416" s="651" t="s">
        <v>818</v>
      </c>
      <c r="I1416" s="651" t="s">
        <v>237</v>
      </c>
      <c r="J1416" s="651" t="s">
        <v>819</v>
      </c>
      <c r="K1416" s="651"/>
      <c r="L1416" s="653">
        <v>36.54606186600023</v>
      </c>
      <c r="M1416" s="653">
        <v>133</v>
      </c>
      <c r="N1416" s="654">
        <v>4860.6262281780309</v>
      </c>
    </row>
    <row r="1417" spans="1:14" ht="14.4" customHeight="1" x14ac:dyDescent="0.3">
      <c r="A1417" s="649" t="s">
        <v>595</v>
      </c>
      <c r="B1417" s="650" t="s">
        <v>596</v>
      </c>
      <c r="C1417" s="651" t="s">
        <v>626</v>
      </c>
      <c r="D1417" s="652" t="s">
        <v>3387</v>
      </c>
      <c r="E1417" s="651" t="s">
        <v>638</v>
      </c>
      <c r="F1417" s="652" t="s">
        <v>3390</v>
      </c>
      <c r="G1417" s="651" t="s">
        <v>642</v>
      </c>
      <c r="H1417" s="651" t="s">
        <v>3029</v>
      </c>
      <c r="I1417" s="651" t="s">
        <v>237</v>
      </c>
      <c r="J1417" s="651" t="s">
        <v>3030</v>
      </c>
      <c r="K1417" s="651"/>
      <c r="L1417" s="653">
        <v>64.649745827568267</v>
      </c>
      <c r="M1417" s="653">
        <v>1</v>
      </c>
      <c r="N1417" s="654">
        <v>64.649745827568267</v>
      </c>
    </row>
    <row r="1418" spans="1:14" ht="14.4" customHeight="1" x14ac:dyDescent="0.3">
      <c r="A1418" s="649" t="s">
        <v>595</v>
      </c>
      <c r="B1418" s="650" t="s">
        <v>596</v>
      </c>
      <c r="C1418" s="651" t="s">
        <v>626</v>
      </c>
      <c r="D1418" s="652" t="s">
        <v>3387</v>
      </c>
      <c r="E1418" s="651" t="s">
        <v>638</v>
      </c>
      <c r="F1418" s="652" t="s">
        <v>3390</v>
      </c>
      <c r="G1418" s="651" t="s">
        <v>642</v>
      </c>
      <c r="H1418" s="651" t="s">
        <v>820</v>
      </c>
      <c r="I1418" s="651" t="s">
        <v>237</v>
      </c>
      <c r="J1418" s="651" t="s">
        <v>821</v>
      </c>
      <c r="K1418" s="651"/>
      <c r="L1418" s="653">
        <v>39.814285714285724</v>
      </c>
      <c r="M1418" s="653">
        <v>7</v>
      </c>
      <c r="N1418" s="654">
        <v>278.70000000000005</v>
      </c>
    </row>
    <row r="1419" spans="1:14" ht="14.4" customHeight="1" x14ac:dyDescent="0.3">
      <c r="A1419" s="649" t="s">
        <v>595</v>
      </c>
      <c r="B1419" s="650" t="s">
        <v>596</v>
      </c>
      <c r="C1419" s="651" t="s">
        <v>626</v>
      </c>
      <c r="D1419" s="652" t="s">
        <v>3387</v>
      </c>
      <c r="E1419" s="651" t="s">
        <v>638</v>
      </c>
      <c r="F1419" s="652" t="s">
        <v>3390</v>
      </c>
      <c r="G1419" s="651" t="s">
        <v>642</v>
      </c>
      <c r="H1419" s="651" t="s">
        <v>3031</v>
      </c>
      <c r="I1419" s="651" t="s">
        <v>3032</v>
      </c>
      <c r="J1419" s="651" t="s">
        <v>3033</v>
      </c>
      <c r="K1419" s="651" t="s">
        <v>1438</v>
      </c>
      <c r="L1419" s="653">
        <v>52.409999999999961</v>
      </c>
      <c r="M1419" s="653">
        <v>1</v>
      </c>
      <c r="N1419" s="654">
        <v>52.409999999999961</v>
      </c>
    </row>
    <row r="1420" spans="1:14" ht="14.4" customHeight="1" x14ac:dyDescent="0.3">
      <c r="A1420" s="649" t="s">
        <v>595</v>
      </c>
      <c r="B1420" s="650" t="s">
        <v>596</v>
      </c>
      <c r="C1420" s="651" t="s">
        <v>626</v>
      </c>
      <c r="D1420" s="652" t="s">
        <v>3387</v>
      </c>
      <c r="E1420" s="651" t="s">
        <v>638</v>
      </c>
      <c r="F1420" s="652" t="s">
        <v>3390</v>
      </c>
      <c r="G1420" s="651" t="s">
        <v>642</v>
      </c>
      <c r="H1420" s="651" t="s">
        <v>1465</v>
      </c>
      <c r="I1420" s="651" t="s">
        <v>1466</v>
      </c>
      <c r="J1420" s="651" t="s">
        <v>913</v>
      </c>
      <c r="K1420" s="651" t="s">
        <v>1467</v>
      </c>
      <c r="L1420" s="653">
        <v>56.92122114384216</v>
      </c>
      <c r="M1420" s="653">
        <v>7</v>
      </c>
      <c r="N1420" s="654">
        <v>398.44854800689512</v>
      </c>
    </row>
    <row r="1421" spans="1:14" ht="14.4" customHeight="1" x14ac:dyDescent="0.3">
      <c r="A1421" s="649" t="s">
        <v>595</v>
      </c>
      <c r="B1421" s="650" t="s">
        <v>596</v>
      </c>
      <c r="C1421" s="651" t="s">
        <v>626</v>
      </c>
      <c r="D1421" s="652" t="s">
        <v>3387</v>
      </c>
      <c r="E1421" s="651" t="s">
        <v>638</v>
      </c>
      <c r="F1421" s="652" t="s">
        <v>3390</v>
      </c>
      <c r="G1421" s="651" t="s">
        <v>642</v>
      </c>
      <c r="H1421" s="651" t="s">
        <v>3034</v>
      </c>
      <c r="I1421" s="651" t="s">
        <v>3035</v>
      </c>
      <c r="J1421" s="651" t="s">
        <v>3036</v>
      </c>
      <c r="K1421" s="651" t="s">
        <v>3037</v>
      </c>
      <c r="L1421" s="653">
        <v>269.61750000000006</v>
      </c>
      <c r="M1421" s="653">
        <v>1</v>
      </c>
      <c r="N1421" s="654">
        <v>269.61750000000006</v>
      </c>
    </row>
    <row r="1422" spans="1:14" ht="14.4" customHeight="1" x14ac:dyDescent="0.3">
      <c r="A1422" s="649" t="s">
        <v>595</v>
      </c>
      <c r="B1422" s="650" t="s">
        <v>596</v>
      </c>
      <c r="C1422" s="651" t="s">
        <v>626</v>
      </c>
      <c r="D1422" s="652" t="s">
        <v>3387</v>
      </c>
      <c r="E1422" s="651" t="s">
        <v>638</v>
      </c>
      <c r="F1422" s="652" t="s">
        <v>3390</v>
      </c>
      <c r="G1422" s="651" t="s">
        <v>642</v>
      </c>
      <c r="H1422" s="651" t="s">
        <v>1905</v>
      </c>
      <c r="I1422" s="651" t="s">
        <v>1906</v>
      </c>
      <c r="J1422" s="651" t="s">
        <v>729</v>
      </c>
      <c r="K1422" s="651" t="s">
        <v>1907</v>
      </c>
      <c r="L1422" s="653">
        <v>299.00001836042634</v>
      </c>
      <c r="M1422" s="653">
        <v>4</v>
      </c>
      <c r="N1422" s="654">
        <v>1196.0000734417054</v>
      </c>
    </row>
    <row r="1423" spans="1:14" ht="14.4" customHeight="1" x14ac:dyDescent="0.3">
      <c r="A1423" s="649" t="s">
        <v>595</v>
      </c>
      <c r="B1423" s="650" t="s">
        <v>596</v>
      </c>
      <c r="C1423" s="651" t="s">
        <v>626</v>
      </c>
      <c r="D1423" s="652" t="s">
        <v>3387</v>
      </c>
      <c r="E1423" s="651" t="s">
        <v>638</v>
      </c>
      <c r="F1423" s="652" t="s">
        <v>3390</v>
      </c>
      <c r="G1423" s="651" t="s">
        <v>642</v>
      </c>
      <c r="H1423" s="651" t="s">
        <v>824</v>
      </c>
      <c r="I1423" s="651" t="s">
        <v>825</v>
      </c>
      <c r="J1423" s="651" t="s">
        <v>826</v>
      </c>
      <c r="K1423" s="651" t="s">
        <v>827</v>
      </c>
      <c r="L1423" s="653">
        <v>29.970021602404593</v>
      </c>
      <c r="M1423" s="653">
        <v>7</v>
      </c>
      <c r="N1423" s="654">
        <v>209.79015121683216</v>
      </c>
    </row>
    <row r="1424" spans="1:14" ht="14.4" customHeight="1" x14ac:dyDescent="0.3">
      <c r="A1424" s="649" t="s">
        <v>595</v>
      </c>
      <c r="B1424" s="650" t="s">
        <v>596</v>
      </c>
      <c r="C1424" s="651" t="s">
        <v>626</v>
      </c>
      <c r="D1424" s="652" t="s">
        <v>3387</v>
      </c>
      <c r="E1424" s="651" t="s">
        <v>638</v>
      </c>
      <c r="F1424" s="652" t="s">
        <v>3390</v>
      </c>
      <c r="G1424" s="651" t="s">
        <v>642</v>
      </c>
      <c r="H1424" s="651" t="s">
        <v>3038</v>
      </c>
      <c r="I1424" s="651" t="s">
        <v>3039</v>
      </c>
      <c r="J1424" s="651" t="s">
        <v>3040</v>
      </c>
      <c r="K1424" s="651" t="s">
        <v>3041</v>
      </c>
      <c r="L1424" s="653">
        <v>61.585212625008495</v>
      </c>
      <c r="M1424" s="653">
        <v>153</v>
      </c>
      <c r="N1424" s="654">
        <v>9422.5375316262998</v>
      </c>
    </row>
    <row r="1425" spans="1:14" ht="14.4" customHeight="1" x14ac:dyDescent="0.3">
      <c r="A1425" s="649" t="s">
        <v>595</v>
      </c>
      <c r="B1425" s="650" t="s">
        <v>596</v>
      </c>
      <c r="C1425" s="651" t="s">
        <v>626</v>
      </c>
      <c r="D1425" s="652" t="s">
        <v>3387</v>
      </c>
      <c r="E1425" s="651" t="s">
        <v>638</v>
      </c>
      <c r="F1425" s="652" t="s">
        <v>3390</v>
      </c>
      <c r="G1425" s="651" t="s">
        <v>642</v>
      </c>
      <c r="H1425" s="651" t="s">
        <v>836</v>
      </c>
      <c r="I1425" s="651" t="s">
        <v>837</v>
      </c>
      <c r="J1425" s="651" t="s">
        <v>838</v>
      </c>
      <c r="K1425" s="651" t="s">
        <v>839</v>
      </c>
      <c r="L1425" s="653">
        <v>107.2</v>
      </c>
      <c r="M1425" s="653">
        <v>2</v>
      </c>
      <c r="N1425" s="654">
        <v>214.4</v>
      </c>
    </row>
    <row r="1426" spans="1:14" ht="14.4" customHeight="1" x14ac:dyDescent="0.3">
      <c r="A1426" s="649" t="s">
        <v>595</v>
      </c>
      <c r="B1426" s="650" t="s">
        <v>596</v>
      </c>
      <c r="C1426" s="651" t="s">
        <v>626</v>
      </c>
      <c r="D1426" s="652" t="s">
        <v>3387</v>
      </c>
      <c r="E1426" s="651" t="s">
        <v>638</v>
      </c>
      <c r="F1426" s="652" t="s">
        <v>3390</v>
      </c>
      <c r="G1426" s="651" t="s">
        <v>642</v>
      </c>
      <c r="H1426" s="651" t="s">
        <v>840</v>
      </c>
      <c r="I1426" s="651" t="s">
        <v>237</v>
      </c>
      <c r="J1426" s="651" t="s">
        <v>841</v>
      </c>
      <c r="K1426" s="651"/>
      <c r="L1426" s="653">
        <v>59.238177578127917</v>
      </c>
      <c r="M1426" s="653">
        <v>116</v>
      </c>
      <c r="N1426" s="654">
        <v>6871.6285990628385</v>
      </c>
    </row>
    <row r="1427" spans="1:14" ht="14.4" customHeight="1" x14ac:dyDescent="0.3">
      <c r="A1427" s="649" t="s">
        <v>595</v>
      </c>
      <c r="B1427" s="650" t="s">
        <v>596</v>
      </c>
      <c r="C1427" s="651" t="s">
        <v>626</v>
      </c>
      <c r="D1427" s="652" t="s">
        <v>3387</v>
      </c>
      <c r="E1427" s="651" t="s">
        <v>638</v>
      </c>
      <c r="F1427" s="652" t="s">
        <v>3390</v>
      </c>
      <c r="G1427" s="651" t="s">
        <v>642</v>
      </c>
      <c r="H1427" s="651" t="s">
        <v>842</v>
      </c>
      <c r="I1427" s="651" t="s">
        <v>843</v>
      </c>
      <c r="J1427" s="651" t="s">
        <v>844</v>
      </c>
      <c r="K1427" s="651" t="s">
        <v>845</v>
      </c>
      <c r="L1427" s="653">
        <v>109.29662651208527</v>
      </c>
      <c r="M1427" s="653">
        <v>36</v>
      </c>
      <c r="N1427" s="654">
        <v>3934.6785544350696</v>
      </c>
    </row>
    <row r="1428" spans="1:14" ht="14.4" customHeight="1" x14ac:dyDescent="0.3">
      <c r="A1428" s="649" t="s">
        <v>595</v>
      </c>
      <c r="B1428" s="650" t="s">
        <v>596</v>
      </c>
      <c r="C1428" s="651" t="s">
        <v>626</v>
      </c>
      <c r="D1428" s="652" t="s">
        <v>3387</v>
      </c>
      <c r="E1428" s="651" t="s">
        <v>638</v>
      </c>
      <c r="F1428" s="652" t="s">
        <v>3390</v>
      </c>
      <c r="G1428" s="651" t="s">
        <v>642</v>
      </c>
      <c r="H1428" s="651" t="s">
        <v>846</v>
      </c>
      <c r="I1428" s="651" t="s">
        <v>846</v>
      </c>
      <c r="J1428" s="651" t="s">
        <v>847</v>
      </c>
      <c r="K1428" s="651" t="s">
        <v>848</v>
      </c>
      <c r="L1428" s="653">
        <v>75.773184180158552</v>
      </c>
      <c r="M1428" s="653">
        <v>19</v>
      </c>
      <c r="N1428" s="654">
        <v>1439.6904994230124</v>
      </c>
    </row>
    <row r="1429" spans="1:14" ht="14.4" customHeight="1" x14ac:dyDescent="0.3">
      <c r="A1429" s="649" t="s">
        <v>595</v>
      </c>
      <c r="B1429" s="650" t="s">
        <v>596</v>
      </c>
      <c r="C1429" s="651" t="s">
        <v>626</v>
      </c>
      <c r="D1429" s="652" t="s">
        <v>3387</v>
      </c>
      <c r="E1429" s="651" t="s">
        <v>638</v>
      </c>
      <c r="F1429" s="652" t="s">
        <v>3390</v>
      </c>
      <c r="G1429" s="651" t="s">
        <v>642</v>
      </c>
      <c r="H1429" s="651" t="s">
        <v>1468</v>
      </c>
      <c r="I1429" s="651" t="s">
        <v>1469</v>
      </c>
      <c r="J1429" s="651" t="s">
        <v>812</v>
      </c>
      <c r="K1429" s="651" t="s">
        <v>1470</v>
      </c>
      <c r="L1429" s="653">
        <v>64.846123788464396</v>
      </c>
      <c r="M1429" s="653">
        <v>66</v>
      </c>
      <c r="N1429" s="654">
        <v>4279.8441700386502</v>
      </c>
    </row>
    <row r="1430" spans="1:14" ht="14.4" customHeight="1" x14ac:dyDescent="0.3">
      <c r="A1430" s="649" t="s">
        <v>595</v>
      </c>
      <c r="B1430" s="650" t="s">
        <v>596</v>
      </c>
      <c r="C1430" s="651" t="s">
        <v>626</v>
      </c>
      <c r="D1430" s="652" t="s">
        <v>3387</v>
      </c>
      <c r="E1430" s="651" t="s">
        <v>638</v>
      </c>
      <c r="F1430" s="652" t="s">
        <v>3390</v>
      </c>
      <c r="G1430" s="651" t="s">
        <v>642</v>
      </c>
      <c r="H1430" s="651" t="s">
        <v>849</v>
      </c>
      <c r="I1430" s="651" t="s">
        <v>850</v>
      </c>
      <c r="J1430" s="651" t="s">
        <v>851</v>
      </c>
      <c r="K1430" s="651" t="s">
        <v>852</v>
      </c>
      <c r="L1430" s="653">
        <v>723.19</v>
      </c>
      <c r="M1430" s="653">
        <v>1</v>
      </c>
      <c r="N1430" s="654">
        <v>723.19</v>
      </c>
    </row>
    <row r="1431" spans="1:14" ht="14.4" customHeight="1" x14ac:dyDescent="0.3">
      <c r="A1431" s="649" t="s">
        <v>595</v>
      </c>
      <c r="B1431" s="650" t="s">
        <v>596</v>
      </c>
      <c r="C1431" s="651" t="s">
        <v>626</v>
      </c>
      <c r="D1431" s="652" t="s">
        <v>3387</v>
      </c>
      <c r="E1431" s="651" t="s">
        <v>638</v>
      </c>
      <c r="F1431" s="652" t="s">
        <v>3390</v>
      </c>
      <c r="G1431" s="651" t="s">
        <v>642</v>
      </c>
      <c r="H1431" s="651" t="s">
        <v>853</v>
      </c>
      <c r="I1431" s="651" t="s">
        <v>237</v>
      </c>
      <c r="J1431" s="651" t="s">
        <v>854</v>
      </c>
      <c r="K1431" s="651" t="s">
        <v>855</v>
      </c>
      <c r="L1431" s="653">
        <v>23.7</v>
      </c>
      <c r="M1431" s="653">
        <v>180</v>
      </c>
      <c r="N1431" s="654">
        <v>4266</v>
      </c>
    </row>
    <row r="1432" spans="1:14" ht="14.4" customHeight="1" x14ac:dyDescent="0.3">
      <c r="A1432" s="649" t="s">
        <v>595</v>
      </c>
      <c r="B1432" s="650" t="s">
        <v>596</v>
      </c>
      <c r="C1432" s="651" t="s">
        <v>626</v>
      </c>
      <c r="D1432" s="652" t="s">
        <v>3387</v>
      </c>
      <c r="E1432" s="651" t="s">
        <v>638</v>
      </c>
      <c r="F1432" s="652" t="s">
        <v>3390</v>
      </c>
      <c r="G1432" s="651" t="s">
        <v>642</v>
      </c>
      <c r="H1432" s="651" t="s">
        <v>3042</v>
      </c>
      <c r="I1432" s="651" t="s">
        <v>3042</v>
      </c>
      <c r="J1432" s="651" t="s">
        <v>1477</v>
      </c>
      <c r="K1432" s="651" t="s">
        <v>3043</v>
      </c>
      <c r="L1432" s="653">
        <v>237.09999999999997</v>
      </c>
      <c r="M1432" s="653">
        <v>4</v>
      </c>
      <c r="N1432" s="654">
        <v>948.39999999999986</v>
      </c>
    </row>
    <row r="1433" spans="1:14" ht="14.4" customHeight="1" x14ac:dyDescent="0.3">
      <c r="A1433" s="649" t="s">
        <v>595</v>
      </c>
      <c r="B1433" s="650" t="s">
        <v>596</v>
      </c>
      <c r="C1433" s="651" t="s">
        <v>626</v>
      </c>
      <c r="D1433" s="652" t="s">
        <v>3387</v>
      </c>
      <c r="E1433" s="651" t="s">
        <v>638</v>
      </c>
      <c r="F1433" s="652" t="s">
        <v>3390</v>
      </c>
      <c r="G1433" s="651" t="s">
        <v>642</v>
      </c>
      <c r="H1433" s="651" t="s">
        <v>1916</v>
      </c>
      <c r="I1433" s="651" t="s">
        <v>1917</v>
      </c>
      <c r="J1433" s="651" t="s">
        <v>1918</v>
      </c>
      <c r="K1433" s="651" t="s">
        <v>1697</v>
      </c>
      <c r="L1433" s="653">
        <v>48.559999999999995</v>
      </c>
      <c r="M1433" s="653">
        <v>2</v>
      </c>
      <c r="N1433" s="654">
        <v>97.11999999999999</v>
      </c>
    </row>
    <row r="1434" spans="1:14" ht="14.4" customHeight="1" x14ac:dyDescent="0.3">
      <c r="A1434" s="649" t="s">
        <v>595</v>
      </c>
      <c r="B1434" s="650" t="s">
        <v>596</v>
      </c>
      <c r="C1434" s="651" t="s">
        <v>626</v>
      </c>
      <c r="D1434" s="652" t="s">
        <v>3387</v>
      </c>
      <c r="E1434" s="651" t="s">
        <v>638</v>
      </c>
      <c r="F1434" s="652" t="s">
        <v>3390</v>
      </c>
      <c r="G1434" s="651" t="s">
        <v>642</v>
      </c>
      <c r="H1434" s="651" t="s">
        <v>1919</v>
      </c>
      <c r="I1434" s="651" t="s">
        <v>1920</v>
      </c>
      <c r="J1434" s="651" t="s">
        <v>1921</v>
      </c>
      <c r="K1434" s="651" t="s">
        <v>1922</v>
      </c>
      <c r="L1434" s="653">
        <v>31.999999999999996</v>
      </c>
      <c r="M1434" s="653">
        <v>2</v>
      </c>
      <c r="N1434" s="654">
        <v>63.999999999999993</v>
      </c>
    </row>
    <row r="1435" spans="1:14" ht="14.4" customHeight="1" x14ac:dyDescent="0.3">
      <c r="A1435" s="649" t="s">
        <v>595</v>
      </c>
      <c r="B1435" s="650" t="s">
        <v>596</v>
      </c>
      <c r="C1435" s="651" t="s">
        <v>626</v>
      </c>
      <c r="D1435" s="652" t="s">
        <v>3387</v>
      </c>
      <c r="E1435" s="651" t="s">
        <v>638</v>
      </c>
      <c r="F1435" s="652" t="s">
        <v>3390</v>
      </c>
      <c r="G1435" s="651" t="s">
        <v>642</v>
      </c>
      <c r="H1435" s="651" t="s">
        <v>2570</v>
      </c>
      <c r="I1435" s="651" t="s">
        <v>2571</v>
      </c>
      <c r="J1435" s="651" t="s">
        <v>2572</v>
      </c>
      <c r="K1435" s="651" t="s">
        <v>2573</v>
      </c>
      <c r="L1435" s="653">
        <v>117.73999999999998</v>
      </c>
      <c r="M1435" s="653">
        <v>20</v>
      </c>
      <c r="N1435" s="654">
        <v>2354.7999999999997</v>
      </c>
    </row>
    <row r="1436" spans="1:14" ht="14.4" customHeight="1" x14ac:dyDescent="0.3">
      <c r="A1436" s="649" t="s">
        <v>595</v>
      </c>
      <c r="B1436" s="650" t="s">
        <v>596</v>
      </c>
      <c r="C1436" s="651" t="s">
        <v>626</v>
      </c>
      <c r="D1436" s="652" t="s">
        <v>3387</v>
      </c>
      <c r="E1436" s="651" t="s">
        <v>638</v>
      </c>
      <c r="F1436" s="652" t="s">
        <v>3390</v>
      </c>
      <c r="G1436" s="651" t="s">
        <v>642</v>
      </c>
      <c r="H1436" s="651" t="s">
        <v>1479</v>
      </c>
      <c r="I1436" s="651" t="s">
        <v>1480</v>
      </c>
      <c r="J1436" s="651" t="s">
        <v>1481</v>
      </c>
      <c r="K1436" s="651" t="s">
        <v>1482</v>
      </c>
      <c r="L1436" s="653">
        <v>568.91000000000008</v>
      </c>
      <c r="M1436" s="653">
        <v>10</v>
      </c>
      <c r="N1436" s="654">
        <v>5689.1</v>
      </c>
    </row>
    <row r="1437" spans="1:14" ht="14.4" customHeight="1" x14ac:dyDescent="0.3">
      <c r="A1437" s="649" t="s">
        <v>595</v>
      </c>
      <c r="B1437" s="650" t="s">
        <v>596</v>
      </c>
      <c r="C1437" s="651" t="s">
        <v>626</v>
      </c>
      <c r="D1437" s="652" t="s">
        <v>3387</v>
      </c>
      <c r="E1437" s="651" t="s">
        <v>638</v>
      </c>
      <c r="F1437" s="652" t="s">
        <v>3390</v>
      </c>
      <c r="G1437" s="651" t="s">
        <v>642</v>
      </c>
      <c r="H1437" s="651" t="s">
        <v>3044</v>
      </c>
      <c r="I1437" s="651" t="s">
        <v>3045</v>
      </c>
      <c r="J1437" s="651" t="s">
        <v>3046</v>
      </c>
      <c r="K1437" s="651" t="s">
        <v>3047</v>
      </c>
      <c r="L1437" s="653">
        <v>75.069999999999979</v>
      </c>
      <c r="M1437" s="653">
        <v>1</v>
      </c>
      <c r="N1437" s="654">
        <v>75.069999999999979</v>
      </c>
    </row>
    <row r="1438" spans="1:14" ht="14.4" customHeight="1" x14ac:dyDescent="0.3">
      <c r="A1438" s="649" t="s">
        <v>595</v>
      </c>
      <c r="B1438" s="650" t="s">
        <v>596</v>
      </c>
      <c r="C1438" s="651" t="s">
        <v>626</v>
      </c>
      <c r="D1438" s="652" t="s">
        <v>3387</v>
      </c>
      <c r="E1438" s="651" t="s">
        <v>638</v>
      </c>
      <c r="F1438" s="652" t="s">
        <v>3390</v>
      </c>
      <c r="G1438" s="651" t="s">
        <v>642</v>
      </c>
      <c r="H1438" s="651" t="s">
        <v>858</v>
      </c>
      <c r="I1438" s="651" t="s">
        <v>859</v>
      </c>
      <c r="J1438" s="651" t="s">
        <v>860</v>
      </c>
      <c r="K1438" s="651" t="s">
        <v>861</v>
      </c>
      <c r="L1438" s="653">
        <v>97.240000000000009</v>
      </c>
      <c r="M1438" s="653">
        <v>3</v>
      </c>
      <c r="N1438" s="654">
        <v>291.72000000000003</v>
      </c>
    </row>
    <row r="1439" spans="1:14" ht="14.4" customHeight="1" x14ac:dyDescent="0.3">
      <c r="A1439" s="649" t="s">
        <v>595</v>
      </c>
      <c r="B1439" s="650" t="s">
        <v>596</v>
      </c>
      <c r="C1439" s="651" t="s">
        <v>626</v>
      </c>
      <c r="D1439" s="652" t="s">
        <v>3387</v>
      </c>
      <c r="E1439" s="651" t="s">
        <v>638</v>
      </c>
      <c r="F1439" s="652" t="s">
        <v>3390</v>
      </c>
      <c r="G1439" s="651" t="s">
        <v>642</v>
      </c>
      <c r="H1439" s="651" t="s">
        <v>3048</v>
      </c>
      <c r="I1439" s="651" t="s">
        <v>3049</v>
      </c>
      <c r="J1439" s="651" t="s">
        <v>3050</v>
      </c>
      <c r="K1439" s="651" t="s">
        <v>3051</v>
      </c>
      <c r="L1439" s="653">
        <v>62.849972037549833</v>
      </c>
      <c r="M1439" s="653">
        <v>5</v>
      </c>
      <c r="N1439" s="654">
        <v>314.24986018774916</v>
      </c>
    </row>
    <row r="1440" spans="1:14" ht="14.4" customHeight="1" x14ac:dyDescent="0.3">
      <c r="A1440" s="649" t="s">
        <v>595</v>
      </c>
      <c r="B1440" s="650" t="s">
        <v>596</v>
      </c>
      <c r="C1440" s="651" t="s">
        <v>626</v>
      </c>
      <c r="D1440" s="652" t="s">
        <v>3387</v>
      </c>
      <c r="E1440" s="651" t="s">
        <v>638</v>
      </c>
      <c r="F1440" s="652" t="s">
        <v>3390</v>
      </c>
      <c r="G1440" s="651" t="s">
        <v>642</v>
      </c>
      <c r="H1440" s="651" t="s">
        <v>1487</v>
      </c>
      <c r="I1440" s="651" t="s">
        <v>1488</v>
      </c>
      <c r="J1440" s="651" t="s">
        <v>1489</v>
      </c>
      <c r="K1440" s="651" t="s">
        <v>1490</v>
      </c>
      <c r="L1440" s="653">
        <v>119.28999999999998</v>
      </c>
      <c r="M1440" s="653">
        <v>3</v>
      </c>
      <c r="N1440" s="654">
        <v>357.86999999999995</v>
      </c>
    </row>
    <row r="1441" spans="1:14" ht="14.4" customHeight="1" x14ac:dyDescent="0.3">
      <c r="A1441" s="649" t="s">
        <v>595</v>
      </c>
      <c r="B1441" s="650" t="s">
        <v>596</v>
      </c>
      <c r="C1441" s="651" t="s">
        <v>626</v>
      </c>
      <c r="D1441" s="652" t="s">
        <v>3387</v>
      </c>
      <c r="E1441" s="651" t="s">
        <v>638</v>
      </c>
      <c r="F1441" s="652" t="s">
        <v>3390</v>
      </c>
      <c r="G1441" s="651" t="s">
        <v>642</v>
      </c>
      <c r="H1441" s="651" t="s">
        <v>3052</v>
      </c>
      <c r="I1441" s="651" t="s">
        <v>3053</v>
      </c>
      <c r="J1441" s="651" t="s">
        <v>1782</v>
      </c>
      <c r="K1441" s="651" t="s">
        <v>817</v>
      </c>
      <c r="L1441" s="653">
        <v>39.049999999999997</v>
      </c>
      <c r="M1441" s="653">
        <v>6</v>
      </c>
      <c r="N1441" s="654">
        <v>234.29999999999998</v>
      </c>
    </row>
    <row r="1442" spans="1:14" ht="14.4" customHeight="1" x14ac:dyDescent="0.3">
      <c r="A1442" s="649" t="s">
        <v>595</v>
      </c>
      <c r="B1442" s="650" t="s">
        <v>596</v>
      </c>
      <c r="C1442" s="651" t="s">
        <v>626</v>
      </c>
      <c r="D1442" s="652" t="s">
        <v>3387</v>
      </c>
      <c r="E1442" s="651" t="s">
        <v>638</v>
      </c>
      <c r="F1442" s="652" t="s">
        <v>3390</v>
      </c>
      <c r="G1442" s="651" t="s">
        <v>642</v>
      </c>
      <c r="H1442" s="651" t="s">
        <v>1491</v>
      </c>
      <c r="I1442" s="651" t="s">
        <v>1492</v>
      </c>
      <c r="J1442" s="651" t="s">
        <v>1493</v>
      </c>
      <c r="K1442" s="651" t="s">
        <v>817</v>
      </c>
      <c r="L1442" s="653">
        <v>38.94</v>
      </c>
      <c r="M1442" s="653">
        <v>10</v>
      </c>
      <c r="N1442" s="654">
        <v>389.4</v>
      </c>
    </row>
    <row r="1443" spans="1:14" ht="14.4" customHeight="1" x14ac:dyDescent="0.3">
      <c r="A1443" s="649" t="s">
        <v>595</v>
      </c>
      <c r="B1443" s="650" t="s">
        <v>596</v>
      </c>
      <c r="C1443" s="651" t="s">
        <v>626</v>
      </c>
      <c r="D1443" s="652" t="s">
        <v>3387</v>
      </c>
      <c r="E1443" s="651" t="s">
        <v>638</v>
      </c>
      <c r="F1443" s="652" t="s">
        <v>3390</v>
      </c>
      <c r="G1443" s="651" t="s">
        <v>642</v>
      </c>
      <c r="H1443" s="651" t="s">
        <v>3054</v>
      </c>
      <c r="I1443" s="651" t="s">
        <v>3055</v>
      </c>
      <c r="J1443" s="651" t="s">
        <v>3056</v>
      </c>
      <c r="K1443" s="651" t="s">
        <v>3057</v>
      </c>
      <c r="L1443" s="653">
        <v>60.519999999999996</v>
      </c>
      <c r="M1443" s="653">
        <v>2</v>
      </c>
      <c r="N1443" s="654">
        <v>121.03999999999999</v>
      </c>
    </row>
    <row r="1444" spans="1:14" ht="14.4" customHeight="1" x14ac:dyDescent="0.3">
      <c r="A1444" s="649" t="s">
        <v>595</v>
      </c>
      <c r="B1444" s="650" t="s">
        <v>596</v>
      </c>
      <c r="C1444" s="651" t="s">
        <v>626</v>
      </c>
      <c r="D1444" s="652" t="s">
        <v>3387</v>
      </c>
      <c r="E1444" s="651" t="s">
        <v>638</v>
      </c>
      <c r="F1444" s="652" t="s">
        <v>3390</v>
      </c>
      <c r="G1444" s="651" t="s">
        <v>642</v>
      </c>
      <c r="H1444" s="651" t="s">
        <v>865</v>
      </c>
      <c r="I1444" s="651" t="s">
        <v>866</v>
      </c>
      <c r="J1444" s="651" t="s">
        <v>867</v>
      </c>
      <c r="K1444" s="651" t="s">
        <v>868</v>
      </c>
      <c r="L1444" s="653">
        <v>34.189797182495511</v>
      </c>
      <c r="M1444" s="653">
        <v>2</v>
      </c>
      <c r="N1444" s="654">
        <v>68.379594364991021</v>
      </c>
    </row>
    <row r="1445" spans="1:14" ht="14.4" customHeight="1" x14ac:dyDescent="0.3">
      <c r="A1445" s="649" t="s">
        <v>595</v>
      </c>
      <c r="B1445" s="650" t="s">
        <v>596</v>
      </c>
      <c r="C1445" s="651" t="s">
        <v>626</v>
      </c>
      <c r="D1445" s="652" t="s">
        <v>3387</v>
      </c>
      <c r="E1445" s="651" t="s">
        <v>638</v>
      </c>
      <c r="F1445" s="652" t="s">
        <v>3390</v>
      </c>
      <c r="G1445" s="651" t="s">
        <v>642</v>
      </c>
      <c r="H1445" s="651" t="s">
        <v>3058</v>
      </c>
      <c r="I1445" s="651" t="s">
        <v>237</v>
      </c>
      <c r="J1445" s="651" t="s">
        <v>3059</v>
      </c>
      <c r="K1445" s="651" t="s">
        <v>3060</v>
      </c>
      <c r="L1445" s="653">
        <v>173.09818181818187</v>
      </c>
      <c r="M1445" s="653">
        <v>6</v>
      </c>
      <c r="N1445" s="654">
        <v>1038.5890909090913</v>
      </c>
    </row>
    <row r="1446" spans="1:14" ht="14.4" customHeight="1" x14ac:dyDescent="0.3">
      <c r="A1446" s="649" t="s">
        <v>595</v>
      </c>
      <c r="B1446" s="650" t="s">
        <v>596</v>
      </c>
      <c r="C1446" s="651" t="s">
        <v>626</v>
      </c>
      <c r="D1446" s="652" t="s">
        <v>3387</v>
      </c>
      <c r="E1446" s="651" t="s">
        <v>638</v>
      </c>
      <c r="F1446" s="652" t="s">
        <v>3390</v>
      </c>
      <c r="G1446" s="651" t="s">
        <v>642</v>
      </c>
      <c r="H1446" s="651" t="s">
        <v>3061</v>
      </c>
      <c r="I1446" s="651" t="s">
        <v>3062</v>
      </c>
      <c r="J1446" s="651" t="s">
        <v>3063</v>
      </c>
      <c r="K1446" s="651" t="s">
        <v>3064</v>
      </c>
      <c r="L1446" s="653">
        <v>1036.82</v>
      </c>
      <c r="M1446" s="653">
        <v>20</v>
      </c>
      <c r="N1446" s="654">
        <v>20736.399999999998</v>
      </c>
    </row>
    <row r="1447" spans="1:14" ht="14.4" customHeight="1" x14ac:dyDescent="0.3">
      <c r="A1447" s="649" t="s">
        <v>595</v>
      </c>
      <c r="B1447" s="650" t="s">
        <v>596</v>
      </c>
      <c r="C1447" s="651" t="s">
        <v>626</v>
      </c>
      <c r="D1447" s="652" t="s">
        <v>3387</v>
      </c>
      <c r="E1447" s="651" t="s">
        <v>638</v>
      </c>
      <c r="F1447" s="652" t="s">
        <v>3390</v>
      </c>
      <c r="G1447" s="651" t="s">
        <v>642</v>
      </c>
      <c r="H1447" s="651" t="s">
        <v>2581</v>
      </c>
      <c r="I1447" s="651" t="s">
        <v>2582</v>
      </c>
      <c r="J1447" s="651" t="s">
        <v>1053</v>
      </c>
      <c r="K1447" s="651" t="s">
        <v>2583</v>
      </c>
      <c r="L1447" s="653">
        <v>399.4799999999999</v>
      </c>
      <c r="M1447" s="653">
        <v>14</v>
      </c>
      <c r="N1447" s="654">
        <v>5592.7199999999984</v>
      </c>
    </row>
    <row r="1448" spans="1:14" ht="14.4" customHeight="1" x14ac:dyDescent="0.3">
      <c r="A1448" s="649" t="s">
        <v>595</v>
      </c>
      <c r="B1448" s="650" t="s">
        <v>596</v>
      </c>
      <c r="C1448" s="651" t="s">
        <v>626</v>
      </c>
      <c r="D1448" s="652" t="s">
        <v>3387</v>
      </c>
      <c r="E1448" s="651" t="s">
        <v>638</v>
      </c>
      <c r="F1448" s="652" t="s">
        <v>3390</v>
      </c>
      <c r="G1448" s="651" t="s">
        <v>642</v>
      </c>
      <c r="H1448" s="651" t="s">
        <v>869</v>
      </c>
      <c r="I1448" s="651" t="s">
        <v>870</v>
      </c>
      <c r="J1448" s="651" t="s">
        <v>871</v>
      </c>
      <c r="K1448" s="651" t="s">
        <v>872</v>
      </c>
      <c r="L1448" s="653">
        <v>93.299999999999969</v>
      </c>
      <c r="M1448" s="653">
        <v>1</v>
      </c>
      <c r="N1448" s="654">
        <v>93.299999999999969</v>
      </c>
    </row>
    <row r="1449" spans="1:14" ht="14.4" customHeight="1" x14ac:dyDescent="0.3">
      <c r="A1449" s="649" t="s">
        <v>595</v>
      </c>
      <c r="B1449" s="650" t="s">
        <v>596</v>
      </c>
      <c r="C1449" s="651" t="s">
        <v>626</v>
      </c>
      <c r="D1449" s="652" t="s">
        <v>3387</v>
      </c>
      <c r="E1449" s="651" t="s">
        <v>638</v>
      </c>
      <c r="F1449" s="652" t="s">
        <v>3390</v>
      </c>
      <c r="G1449" s="651" t="s">
        <v>642</v>
      </c>
      <c r="H1449" s="651" t="s">
        <v>3065</v>
      </c>
      <c r="I1449" s="651" t="s">
        <v>237</v>
      </c>
      <c r="J1449" s="651" t="s">
        <v>3066</v>
      </c>
      <c r="K1449" s="651"/>
      <c r="L1449" s="653">
        <v>64.110100323767995</v>
      </c>
      <c r="M1449" s="653">
        <v>1</v>
      </c>
      <c r="N1449" s="654">
        <v>64.110100323767995</v>
      </c>
    </row>
    <row r="1450" spans="1:14" ht="14.4" customHeight="1" x14ac:dyDescent="0.3">
      <c r="A1450" s="649" t="s">
        <v>595</v>
      </c>
      <c r="B1450" s="650" t="s">
        <v>596</v>
      </c>
      <c r="C1450" s="651" t="s">
        <v>626</v>
      </c>
      <c r="D1450" s="652" t="s">
        <v>3387</v>
      </c>
      <c r="E1450" s="651" t="s">
        <v>638</v>
      </c>
      <c r="F1450" s="652" t="s">
        <v>3390</v>
      </c>
      <c r="G1450" s="651" t="s">
        <v>642</v>
      </c>
      <c r="H1450" s="651" t="s">
        <v>3067</v>
      </c>
      <c r="I1450" s="651" t="s">
        <v>3068</v>
      </c>
      <c r="J1450" s="651" t="s">
        <v>3069</v>
      </c>
      <c r="K1450" s="651" t="s">
        <v>3070</v>
      </c>
      <c r="L1450" s="653">
        <v>93.049999999999983</v>
      </c>
      <c r="M1450" s="653">
        <v>2</v>
      </c>
      <c r="N1450" s="654">
        <v>186.09999999999997</v>
      </c>
    </row>
    <row r="1451" spans="1:14" ht="14.4" customHeight="1" x14ac:dyDescent="0.3">
      <c r="A1451" s="649" t="s">
        <v>595</v>
      </c>
      <c r="B1451" s="650" t="s">
        <v>596</v>
      </c>
      <c r="C1451" s="651" t="s">
        <v>626</v>
      </c>
      <c r="D1451" s="652" t="s">
        <v>3387</v>
      </c>
      <c r="E1451" s="651" t="s">
        <v>638</v>
      </c>
      <c r="F1451" s="652" t="s">
        <v>3390</v>
      </c>
      <c r="G1451" s="651" t="s">
        <v>642</v>
      </c>
      <c r="H1451" s="651" t="s">
        <v>1930</v>
      </c>
      <c r="I1451" s="651" t="s">
        <v>1931</v>
      </c>
      <c r="J1451" s="651" t="s">
        <v>1932</v>
      </c>
      <c r="K1451" s="651" t="s">
        <v>1933</v>
      </c>
      <c r="L1451" s="653">
        <v>38.239999999999995</v>
      </c>
      <c r="M1451" s="653">
        <v>1</v>
      </c>
      <c r="N1451" s="654">
        <v>38.239999999999995</v>
      </c>
    </row>
    <row r="1452" spans="1:14" ht="14.4" customHeight="1" x14ac:dyDescent="0.3">
      <c r="A1452" s="649" t="s">
        <v>595</v>
      </c>
      <c r="B1452" s="650" t="s">
        <v>596</v>
      </c>
      <c r="C1452" s="651" t="s">
        <v>626</v>
      </c>
      <c r="D1452" s="652" t="s">
        <v>3387</v>
      </c>
      <c r="E1452" s="651" t="s">
        <v>638</v>
      </c>
      <c r="F1452" s="652" t="s">
        <v>3390</v>
      </c>
      <c r="G1452" s="651" t="s">
        <v>642</v>
      </c>
      <c r="H1452" s="651" t="s">
        <v>3071</v>
      </c>
      <c r="I1452" s="651" t="s">
        <v>3072</v>
      </c>
      <c r="J1452" s="651" t="s">
        <v>3073</v>
      </c>
      <c r="K1452" s="651" t="s">
        <v>3074</v>
      </c>
      <c r="L1452" s="653">
        <v>35.314957438105431</v>
      </c>
      <c r="M1452" s="653">
        <v>8</v>
      </c>
      <c r="N1452" s="654">
        <v>282.51965950484345</v>
      </c>
    </row>
    <row r="1453" spans="1:14" ht="14.4" customHeight="1" x14ac:dyDescent="0.3">
      <c r="A1453" s="649" t="s">
        <v>595</v>
      </c>
      <c r="B1453" s="650" t="s">
        <v>596</v>
      </c>
      <c r="C1453" s="651" t="s">
        <v>626</v>
      </c>
      <c r="D1453" s="652" t="s">
        <v>3387</v>
      </c>
      <c r="E1453" s="651" t="s">
        <v>638</v>
      </c>
      <c r="F1453" s="652" t="s">
        <v>3390</v>
      </c>
      <c r="G1453" s="651" t="s">
        <v>642</v>
      </c>
      <c r="H1453" s="651" t="s">
        <v>1934</v>
      </c>
      <c r="I1453" s="651" t="s">
        <v>1935</v>
      </c>
      <c r="J1453" s="651" t="s">
        <v>1830</v>
      </c>
      <c r="K1453" s="651" t="s">
        <v>1936</v>
      </c>
      <c r="L1453" s="653">
        <v>37.779999999999994</v>
      </c>
      <c r="M1453" s="653">
        <v>1</v>
      </c>
      <c r="N1453" s="654">
        <v>37.779999999999994</v>
      </c>
    </row>
    <row r="1454" spans="1:14" ht="14.4" customHeight="1" x14ac:dyDescent="0.3">
      <c r="A1454" s="649" t="s">
        <v>595</v>
      </c>
      <c r="B1454" s="650" t="s">
        <v>596</v>
      </c>
      <c r="C1454" s="651" t="s">
        <v>626</v>
      </c>
      <c r="D1454" s="652" t="s">
        <v>3387</v>
      </c>
      <c r="E1454" s="651" t="s">
        <v>638</v>
      </c>
      <c r="F1454" s="652" t="s">
        <v>3390</v>
      </c>
      <c r="G1454" s="651" t="s">
        <v>642</v>
      </c>
      <c r="H1454" s="651" t="s">
        <v>873</v>
      </c>
      <c r="I1454" s="651" t="s">
        <v>874</v>
      </c>
      <c r="J1454" s="651" t="s">
        <v>875</v>
      </c>
      <c r="K1454" s="651" t="s">
        <v>876</v>
      </c>
      <c r="L1454" s="653">
        <v>74.220349028986234</v>
      </c>
      <c r="M1454" s="653">
        <v>11</v>
      </c>
      <c r="N1454" s="654">
        <v>816.42383931884854</v>
      </c>
    </row>
    <row r="1455" spans="1:14" ht="14.4" customHeight="1" x14ac:dyDescent="0.3">
      <c r="A1455" s="649" t="s">
        <v>595</v>
      </c>
      <c r="B1455" s="650" t="s">
        <v>596</v>
      </c>
      <c r="C1455" s="651" t="s">
        <v>626</v>
      </c>
      <c r="D1455" s="652" t="s">
        <v>3387</v>
      </c>
      <c r="E1455" s="651" t="s">
        <v>638</v>
      </c>
      <c r="F1455" s="652" t="s">
        <v>3390</v>
      </c>
      <c r="G1455" s="651" t="s">
        <v>642</v>
      </c>
      <c r="H1455" s="651" t="s">
        <v>3075</v>
      </c>
      <c r="I1455" s="651" t="s">
        <v>3076</v>
      </c>
      <c r="J1455" s="651" t="s">
        <v>3077</v>
      </c>
      <c r="K1455" s="651" t="s">
        <v>3078</v>
      </c>
      <c r="L1455" s="653">
        <v>156.19</v>
      </c>
      <c r="M1455" s="653">
        <v>1</v>
      </c>
      <c r="N1455" s="654">
        <v>156.19</v>
      </c>
    </row>
    <row r="1456" spans="1:14" ht="14.4" customHeight="1" x14ac:dyDescent="0.3">
      <c r="A1456" s="649" t="s">
        <v>595</v>
      </c>
      <c r="B1456" s="650" t="s">
        <v>596</v>
      </c>
      <c r="C1456" s="651" t="s">
        <v>626</v>
      </c>
      <c r="D1456" s="652" t="s">
        <v>3387</v>
      </c>
      <c r="E1456" s="651" t="s">
        <v>638</v>
      </c>
      <c r="F1456" s="652" t="s">
        <v>3390</v>
      </c>
      <c r="G1456" s="651" t="s">
        <v>642</v>
      </c>
      <c r="H1456" s="651" t="s">
        <v>3079</v>
      </c>
      <c r="I1456" s="651" t="s">
        <v>3080</v>
      </c>
      <c r="J1456" s="651" t="s">
        <v>3081</v>
      </c>
      <c r="K1456" s="651" t="s">
        <v>3082</v>
      </c>
      <c r="L1456" s="653">
        <v>294.3539999999997</v>
      </c>
      <c r="M1456" s="653">
        <v>1</v>
      </c>
      <c r="N1456" s="654">
        <v>294.3539999999997</v>
      </c>
    </row>
    <row r="1457" spans="1:14" ht="14.4" customHeight="1" x14ac:dyDescent="0.3">
      <c r="A1457" s="649" t="s">
        <v>595</v>
      </c>
      <c r="B1457" s="650" t="s">
        <v>596</v>
      </c>
      <c r="C1457" s="651" t="s">
        <v>626</v>
      </c>
      <c r="D1457" s="652" t="s">
        <v>3387</v>
      </c>
      <c r="E1457" s="651" t="s">
        <v>638</v>
      </c>
      <c r="F1457" s="652" t="s">
        <v>3390</v>
      </c>
      <c r="G1457" s="651" t="s">
        <v>642</v>
      </c>
      <c r="H1457" s="651" t="s">
        <v>1953</v>
      </c>
      <c r="I1457" s="651" t="s">
        <v>1954</v>
      </c>
      <c r="J1457" s="651" t="s">
        <v>1010</v>
      </c>
      <c r="K1457" s="651" t="s">
        <v>1955</v>
      </c>
      <c r="L1457" s="653">
        <v>67.69</v>
      </c>
      <c r="M1457" s="653">
        <v>1</v>
      </c>
      <c r="N1457" s="654">
        <v>67.69</v>
      </c>
    </row>
    <row r="1458" spans="1:14" ht="14.4" customHeight="1" x14ac:dyDescent="0.3">
      <c r="A1458" s="649" t="s">
        <v>595</v>
      </c>
      <c r="B1458" s="650" t="s">
        <v>596</v>
      </c>
      <c r="C1458" s="651" t="s">
        <v>626</v>
      </c>
      <c r="D1458" s="652" t="s">
        <v>3387</v>
      </c>
      <c r="E1458" s="651" t="s">
        <v>638</v>
      </c>
      <c r="F1458" s="652" t="s">
        <v>3390</v>
      </c>
      <c r="G1458" s="651" t="s">
        <v>642</v>
      </c>
      <c r="H1458" s="651" t="s">
        <v>3083</v>
      </c>
      <c r="I1458" s="651" t="s">
        <v>3084</v>
      </c>
      <c r="J1458" s="651" t="s">
        <v>1925</v>
      </c>
      <c r="K1458" s="651" t="s">
        <v>3085</v>
      </c>
      <c r="L1458" s="653">
        <v>203.27167564375955</v>
      </c>
      <c r="M1458" s="653">
        <v>3</v>
      </c>
      <c r="N1458" s="654">
        <v>609.81502693127868</v>
      </c>
    </row>
    <row r="1459" spans="1:14" ht="14.4" customHeight="1" x14ac:dyDescent="0.3">
      <c r="A1459" s="649" t="s">
        <v>595</v>
      </c>
      <c r="B1459" s="650" t="s">
        <v>596</v>
      </c>
      <c r="C1459" s="651" t="s">
        <v>626</v>
      </c>
      <c r="D1459" s="652" t="s">
        <v>3387</v>
      </c>
      <c r="E1459" s="651" t="s">
        <v>638</v>
      </c>
      <c r="F1459" s="652" t="s">
        <v>3390</v>
      </c>
      <c r="G1459" s="651" t="s">
        <v>642</v>
      </c>
      <c r="H1459" s="651" t="s">
        <v>1501</v>
      </c>
      <c r="I1459" s="651" t="s">
        <v>1502</v>
      </c>
      <c r="J1459" s="651" t="s">
        <v>1503</v>
      </c>
      <c r="K1459" s="651" t="s">
        <v>1388</v>
      </c>
      <c r="L1459" s="653">
        <v>104.94941345053037</v>
      </c>
      <c r="M1459" s="653">
        <v>2</v>
      </c>
      <c r="N1459" s="654">
        <v>209.89882690106074</v>
      </c>
    </row>
    <row r="1460" spans="1:14" ht="14.4" customHeight="1" x14ac:dyDescent="0.3">
      <c r="A1460" s="649" t="s">
        <v>595</v>
      </c>
      <c r="B1460" s="650" t="s">
        <v>596</v>
      </c>
      <c r="C1460" s="651" t="s">
        <v>626</v>
      </c>
      <c r="D1460" s="652" t="s">
        <v>3387</v>
      </c>
      <c r="E1460" s="651" t="s">
        <v>638</v>
      </c>
      <c r="F1460" s="652" t="s">
        <v>3390</v>
      </c>
      <c r="G1460" s="651" t="s">
        <v>642</v>
      </c>
      <c r="H1460" s="651" t="s">
        <v>877</v>
      </c>
      <c r="I1460" s="651" t="s">
        <v>878</v>
      </c>
      <c r="J1460" s="651" t="s">
        <v>879</v>
      </c>
      <c r="K1460" s="651" t="s">
        <v>880</v>
      </c>
      <c r="L1460" s="653">
        <v>67.78</v>
      </c>
      <c r="M1460" s="653">
        <v>1</v>
      </c>
      <c r="N1460" s="654">
        <v>67.78</v>
      </c>
    </row>
    <row r="1461" spans="1:14" ht="14.4" customHeight="1" x14ac:dyDescent="0.3">
      <c r="A1461" s="649" t="s">
        <v>595</v>
      </c>
      <c r="B1461" s="650" t="s">
        <v>596</v>
      </c>
      <c r="C1461" s="651" t="s">
        <v>626</v>
      </c>
      <c r="D1461" s="652" t="s">
        <v>3387</v>
      </c>
      <c r="E1461" s="651" t="s">
        <v>638</v>
      </c>
      <c r="F1461" s="652" t="s">
        <v>3390</v>
      </c>
      <c r="G1461" s="651" t="s">
        <v>642</v>
      </c>
      <c r="H1461" s="651" t="s">
        <v>1956</v>
      </c>
      <c r="I1461" s="651" t="s">
        <v>1957</v>
      </c>
      <c r="J1461" s="651" t="s">
        <v>1958</v>
      </c>
      <c r="K1461" s="651" t="s">
        <v>1959</v>
      </c>
      <c r="L1461" s="653">
        <v>111.75818181818181</v>
      </c>
      <c r="M1461" s="653">
        <v>11</v>
      </c>
      <c r="N1461" s="654">
        <v>1229.3399999999999</v>
      </c>
    </row>
    <row r="1462" spans="1:14" ht="14.4" customHeight="1" x14ac:dyDescent="0.3">
      <c r="A1462" s="649" t="s">
        <v>595</v>
      </c>
      <c r="B1462" s="650" t="s">
        <v>596</v>
      </c>
      <c r="C1462" s="651" t="s">
        <v>626</v>
      </c>
      <c r="D1462" s="652" t="s">
        <v>3387</v>
      </c>
      <c r="E1462" s="651" t="s">
        <v>638</v>
      </c>
      <c r="F1462" s="652" t="s">
        <v>3390</v>
      </c>
      <c r="G1462" s="651" t="s">
        <v>642</v>
      </c>
      <c r="H1462" s="651" t="s">
        <v>1960</v>
      </c>
      <c r="I1462" s="651" t="s">
        <v>1961</v>
      </c>
      <c r="J1462" s="651" t="s">
        <v>1962</v>
      </c>
      <c r="K1462" s="651" t="s">
        <v>1963</v>
      </c>
      <c r="L1462" s="653">
        <v>357.7825423030888</v>
      </c>
      <c r="M1462" s="653">
        <v>2</v>
      </c>
      <c r="N1462" s="654">
        <v>715.56508460617761</v>
      </c>
    </row>
    <row r="1463" spans="1:14" ht="14.4" customHeight="1" x14ac:dyDescent="0.3">
      <c r="A1463" s="649" t="s">
        <v>595</v>
      </c>
      <c r="B1463" s="650" t="s">
        <v>596</v>
      </c>
      <c r="C1463" s="651" t="s">
        <v>626</v>
      </c>
      <c r="D1463" s="652" t="s">
        <v>3387</v>
      </c>
      <c r="E1463" s="651" t="s">
        <v>638</v>
      </c>
      <c r="F1463" s="652" t="s">
        <v>3390</v>
      </c>
      <c r="G1463" s="651" t="s">
        <v>642</v>
      </c>
      <c r="H1463" s="651" t="s">
        <v>881</v>
      </c>
      <c r="I1463" s="651" t="s">
        <v>799</v>
      </c>
      <c r="J1463" s="651" t="s">
        <v>882</v>
      </c>
      <c r="K1463" s="651"/>
      <c r="L1463" s="653">
        <v>355.22660115926442</v>
      </c>
      <c r="M1463" s="653">
        <v>9</v>
      </c>
      <c r="N1463" s="654">
        <v>3197.0394104333795</v>
      </c>
    </row>
    <row r="1464" spans="1:14" ht="14.4" customHeight="1" x14ac:dyDescent="0.3">
      <c r="A1464" s="649" t="s">
        <v>595</v>
      </c>
      <c r="B1464" s="650" t="s">
        <v>596</v>
      </c>
      <c r="C1464" s="651" t="s">
        <v>626</v>
      </c>
      <c r="D1464" s="652" t="s">
        <v>3387</v>
      </c>
      <c r="E1464" s="651" t="s">
        <v>638</v>
      </c>
      <c r="F1464" s="652" t="s">
        <v>3390</v>
      </c>
      <c r="G1464" s="651" t="s">
        <v>642</v>
      </c>
      <c r="H1464" s="651" t="s">
        <v>3086</v>
      </c>
      <c r="I1464" s="651" t="s">
        <v>3087</v>
      </c>
      <c r="J1464" s="651" t="s">
        <v>3088</v>
      </c>
      <c r="K1464" s="651" t="s">
        <v>3089</v>
      </c>
      <c r="L1464" s="653">
        <v>124.52</v>
      </c>
      <c r="M1464" s="653">
        <v>1</v>
      </c>
      <c r="N1464" s="654">
        <v>124.52</v>
      </c>
    </row>
    <row r="1465" spans="1:14" ht="14.4" customHeight="1" x14ac:dyDescent="0.3">
      <c r="A1465" s="649" t="s">
        <v>595</v>
      </c>
      <c r="B1465" s="650" t="s">
        <v>596</v>
      </c>
      <c r="C1465" s="651" t="s">
        <v>626</v>
      </c>
      <c r="D1465" s="652" t="s">
        <v>3387</v>
      </c>
      <c r="E1465" s="651" t="s">
        <v>638</v>
      </c>
      <c r="F1465" s="652" t="s">
        <v>3390</v>
      </c>
      <c r="G1465" s="651" t="s">
        <v>642</v>
      </c>
      <c r="H1465" s="651" t="s">
        <v>2431</v>
      </c>
      <c r="I1465" s="651" t="s">
        <v>237</v>
      </c>
      <c r="J1465" s="651" t="s">
        <v>2432</v>
      </c>
      <c r="K1465" s="651"/>
      <c r="L1465" s="653">
        <v>166.37321151607281</v>
      </c>
      <c r="M1465" s="653">
        <v>3</v>
      </c>
      <c r="N1465" s="654">
        <v>499.11963454821841</v>
      </c>
    </row>
    <row r="1466" spans="1:14" ht="14.4" customHeight="1" x14ac:dyDescent="0.3">
      <c r="A1466" s="649" t="s">
        <v>595</v>
      </c>
      <c r="B1466" s="650" t="s">
        <v>596</v>
      </c>
      <c r="C1466" s="651" t="s">
        <v>626</v>
      </c>
      <c r="D1466" s="652" t="s">
        <v>3387</v>
      </c>
      <c r="E1466" s="651" t="s">
        <v>638</v>
      </c>
      <c r="F1466" s="652" t="s">
        <v>3390</v>
      </c>
      <c r="G1466" s="651" t="s">
        <v>642</v>
      </c>
      <c r="H1466" s="651" t="s">
        <v>1966</v>
      </c>
      <c r="I1466" s="651" t="s">
        <v>237</v>
      </c>
      <c r="J1466" s="651" t="s">
        <v>1967</v>
      </c>
      <c r="K1466" s="651"/>
      <c r="L1466" s="653">
        <v>49.205798285321052</v>
      </c>
      <c r="M1466" s="653">
        <v>1</v>
      </c>
      <c r="N1466" s="654">
        <v>49.205798285321052</v>
      </c>
    </row>
    <row r="1467" spans="1:14" ht="14.4" customHeight="1" x14ac:dyDescent="0.3">
      <c r="A1467" s="649" t="s">
        <v>595</v>
      </c>
      <c r="B1467" s="650" t="s">
        <v>596</v>
      </c>
      <c r="C1467" s="651" t="s">
        <v>626</v>
      </c>
      <c r="D1467" s="652" t="s">
        <v>3387</v>
      </c>
      <c r="E1467" s="651" t="s">
        <v>638</v>
      </c>
      <c r="F1467" s="652" t="s">
        <v>3390</v>
      </c>
      <c r="G1467" s="651" t="s">
        <v>642</v>
      </c>
      <c r="H1467" s="651" t="s">
        <v>3090</v>
      </c>
      <c r="I1467" s="651" t="s">
        <v>3091</v>
      </c>
      <c r="J1467" s="651" t="s">
        <v>3092</v>
      </c>
      <c r="K1467" s="651" t="s">
        <v>3093</v>
      </c>
      <c r="L1467" s="653">
        <v>82.727500000000006</v>
      </c>
      <c r="M1467" s="653">
        <v>4</v>
      </c>
      <c r="N1467" s="654">
        <v>330.91</v>
      </c>
    </row>
    <row r="1468" spans="1:14" ht="14.4" customHeight="1" x14ac:dyDescent="0.3">
      <c r="A1468" s="649" t="s">
        <v>595</v>
      </c>
      <c r="B1468" s="650" t="s">
        <v>596</v>
      </c>
      <c r="C1468" s="651" t="s">
        <v>626</v>
      </c>
      <c r="D1468" s="652" t="s">
        <v>3387</v>
      </c>
      <c r="E1468" s="651" t="s">
        <v>638</v>
      </c>
      <c r="F1468" s="652" t="s">
        <v>3390</v>
      </c>
      <c r="G1468" s="651" t="s">
        <v>642</v>
      </c>
      <c r="H1468" s="651" t="s">
        <v>3094</v>
      </c>
      <c r="I1468" s="651" t="s">
        <v>3095</v>
      </c>
      <c r="J1468" s="651" t="s">
        <v>3096</v>
      </c>
      <c r="K1468" s="651" t="s">
        <v>700</v>
      </c>
      <c r="L1468" s="653">
        <v>139.77000000000004</v>
      </c>
      <c r="M1468" s="653">
        <v>5</v>
      </c>
      <c r="N1468" s="654">
        <v>698.85000000000014</v>
      </c>
    </row>
    <row r="1469" spans="1:14" ht="14.4" customHeight="1" x14ac:dyDescent="0.3">
      <c r="A1469" s="649" t="s">
        <v>595</v>
      </c>
      <c r="B1469" s="650" t="s">
        <v>596</v>
      </c>
      <c r="C1469" s="651" t="s">
        <v>626</v>
      </c>
      <c r="D1469" s="652" t="s">
        <v>3387</v>
      </c>
      <c r="E1469" s="651" t="s">
        <v>638</v>
      </c>
      <c r="F1469" s="652" t="s">
        <v>3390</v>
      </c>
      <c r="G1469" s="651" t="s">
        <v>642</v>
      </c>
      <c r="H1469" s="651" t="s">
        <v>3097</v>
      </c>
      <c r="I1469" s="651" t="s">
        <v>3098</v>
      </c>
      <c r="J1469" s="651" t="s">
        <v>3099</v>
      </c>
      <c r="K1469" s="651" t="s">
        <v>3100</v>
      </c>
      <c r="L1469" s="653">
        <v>54.750012373313595</v>
      </c>
      <c r="M1469" s="653">
        <v>10</v>
      </c>
      <c r="N1469" s="654">
        <v>547.50012373313598</v>
      </c>
    </row>
    <row r="1470" spans="1:14" ht="14.4" customHeight="1" x14ac:dyDescent="0.3">
      <c r="A1470" s="649" t="s">
        <v>595</v>
      </c>
      <c r="B1470" s="650" t="s">
        <v>596</v>
      </c>
      <c r="C1470" s="651" t="s">
        <v>626</v>
      </c>
      <c r="D1470" s="652" t="s">
        <v>3387</v>
      </c>
      <c r="E1470" s="651" t="s">
        <v>638</v>
      </c>
      <c r="F1470" s="652" t="s">
        <v>3390</v>
      </c>
      <c r="G1470" s="651" t="s">
        <v>642</v>
      </c>
      <c r="H1470" s="651" t="s">
        <v>1515</v>
      </c>
      <c r="I1470" s="651" t="s">
        <v>1516</v>
      </c>
      <c r="J1470" s="651" t="s">
        <v>1517</v>
      </c>
      <c r="K1470" s="651" t="s">
        <v>1518</v>
      </c>
      <c r="L1470" s="653">
        <v>109.22999999999999</v>
      </c>
      <c r="M1470" s="653">
        <v>58</v>
      </c>
      <c r="N1470" s="654">
        <v>6335.3399999999992</v>
      </c>
    </row>
    <row r="1471" spans="1:14" ht="14.4" customHeight="1" x14ac:dyDescent="0.3">
      <c r="A1471" s="649" t="s">
        <v>595</v>
      </c>
      <c r="B1471" s="650" t="s">
        <v>596</v>
      </c>
      <c r="C1471" s="651" t="s">
        <v>626</v>
      </c>
      <c r="D1471" s="652" t="s">
        <v>3387</v>
      </c>
      <c r="E1471" s="651" t="s">
        <v>638</v>
      </c>
      <c r="F1471" s="652" t="s">
        <v>3390</v>
      </c>
      <c r="G1471" s="651" t="s">
        <v>642</v>
      </c>
      <c r="H1471" s="651" t="s">
        <v>3101</v>
      </c>
      <c r="I1471" s="651" t="s">
        <v>3102</v>
      </c>
      <c r="J1471" s="651" t="s">
        <v>3103</v>
      </c>
      <c r="K1471" s="651" t="s">
        <v>3104</v>
      </c>
      <c r="L1471" s="653">
        <v>734.05</v>
      </c>
      <c r="M1471" s="653">
        <v>0.2</v>
      </c>
      <c r="N1471" s="654">
        <v>146.81</v>
      </c>
    </row>
    <row r="1472" spans="1:14" ht="14.4" customHeight="1" x14ac:dyDescent="0.3">
      <c r="A1472" s="649" t="s">
        <v>595</v>
      </c>
      <c r="B1472" s="650" t="s">
        <v>596</v>
      </c>
      <c r="C1472" s="651" t="s">
        <v>626</v>
      </c>
      <c r="D1472" s="652" t="s">
        <v>3387</v>
      </c>
      <c r="E1472" s="651" t="s">
        <v>638</v>
      </c>
      <c r="F1472" s="652" t="s">
        <v>3390</v>
      </c>
      <c r="G1472" s="651" t="s">
        <v>642</v>
      </c>
      <c r="H1472" s="651" t="s">
        <v>3105</v>
      </c>
      <c r="I1472" s="651" t="s">
        <v>3106</v>
      </c>
      <c r="J1472" s="651" t="s">
        <v>3107</v>
      </c>
      <c r="K1472" s="651" t="s">
        <v>3108</v>
      </c>
      <c r="L1472" s="653">
        <v>158.22500000000002</v>
      </c>
      <c r="M1472" s="653">
        <v>4</v>
      </c>
      <c r="N1472" s="654">
        <v>632.90000000000009</v>
      </c>
    </row>
    <row r="1473" spans="1:14" ht="14.4" customHeight="1" x14ac:dyDescent="0.3">
      <c r="A1473" s="649" t="s">
        <v>595</v>
      </c>
      <c r="B1473" s="650" t="s">
        <v>596</v>
      </c>
      <c r="C1473" s="651" t="s">
        <v>626</v>
      </c>
      <c r="D1473" s="652" t="s">
        <v>3387</v>
      </c>
      <c r="E1473" s="651" t="s">
        <v>638</v>
      </c>
      <c r="F1473" s="652" t="s">
        <v>3390</v>
      </c>
      <c r="G1473" s="651" t="s">
        <v>642</v>
      </c>
      <c r="H1473" s="651" t="s">
        <v>892</v>
      </c>
      <c r="I1473" s="651" t="s">
        <v>893</v>
      </c>
      <c r="J1473" s="651" t="s">
        <v>894</v>
      </c>
      <c r="K1473" s="651" t="s">
        <v>895</v>
      </c>
      <c r="L1473" s="653">
        <v>334.40854930234741</v>
      </c>
      <c r="M1473" s="653">
        <v>17</v>
      </c>
      <c r="N1473" s="654">
        <v>5684.9453381399062</v>
      </c>
    </row>
    <row r="1474" spans="1:14" ht="14.4" customHeight="1" x14ac:dyDescent="0.3">
      <c r="A1474" s="649" t="s">
        <v>595</v>
      </c>
      <c r="B1474" s="650" t="s">
        <v>596</v>
      </c>
      <c r="C1474" s="651" t="s">
        <v>626</v>
      </c>
      <c r="D1474" s="652" t="s">
        <v>3387</v>
      </c>
      <c r="E1474" s="651" t="s">
        <v>638</v>
      </c>
      <c r="F1474" s="652" t="s">
        <v>3390</v>
      </c>
      <c r="G1474" s="651" t="s">
        <v>642</v>
      </c>
      <c r="H1474" s="651" t="s">
        <v>3109</v>
      </c>
      <c r="I1474" s="651" t="s">
        <v>3110</v>
      </c>
      <c r="J1474" s="651" t="s">
        <v>3111</v>
      </c>
      <c r="K1474" s="651" t="s">
        <v>3112</v>
      </c>
      <c r="L1474" s="653">
        <v>41.53</v>
      </c>
      <c r="M1474" s="653">
        <v>2</v>
      </c>
      <c r="N1474" s="654">
        <v>83.06</v>
      </c>
    </row>
    <row r="1475" spans="1:14" ht="14.4" customHeight="1" x14ac:dyDescent="0.3">
      <c r="A1475" s="649" t="s">
        <v>595</v>
      </c>
      <c r="B1475" s="650" t="s">
        <v>596</v>
      </c>
      <c r="C1475" s="651" t="s">
        <v>626</v>
      </c>
      <c r="D1475" s="652" t="s">
        <v>3387</v>
      </c>
      <c r="E1475" s="651" t="s">
        <v>638</v>
      </c>
      <c r="F1475" s="652" t="s">
        <v>3390</v>
      </c>
      <c r="G1475" s="651" t="s">
        <v>642</v>
      </c>
      <c r="H1475" s="651" t="s">
        <v>1526</v>
      </c>
      <c r="I1475" s="651" t="s">
        <v>1527</v>
      </c>
      <c r="J1475" s="651" t="s">
        <v>1528</v>
      </c>
      <c r="K1475" s="651" t="s">
        <v>1529</v>
      </c>
      <c r="L1475" s="653">
        <v>339.94</v>
      </c>
      <c r="M1475" s="653">
        <v>13</v>
      </c>
      <c r="N1475" s="654">
        <v>4419.22</v>
      </c>
    </row>
    <row r="1476" spans="1:14" ht="14.4" customHeight="1" x14ac:dyDescent="0.3">
      <c r="A1476" s="649" t="s">
        <v>595</v>
      </c>
      <c r="B1476" s="650" t="s">
        <v>596</v>
      </c>
      <c r="C1476" s="651" t="s">
        <v>626</v>
      </c>
      <c r="D1476" s="652" t="s">
        <v>3387</v>
      </c>
      <c r="E1476" s="651" t="s">
        <v>638</v>
      </c>
      <c r="F1476" s="652" t="s">
        <v>3390</v>
      </c>
      <c r="G1476" s="651" t="s">
        <v>642</v>
      </c>
      <c r="H1476" s="651" t="s">
        <v>3113</v>
      </c>
      <c r="I1476" s="651" t="s">
        <v>237</v>
      </c>
      <c r="J1476" s="651" t="s">
        <v>3114</v>
      </c>
      <c r="K1476" s="651"/>
      <c r="L1476" s="653">
        <v>36.583622485089577</v>
      </c>
      <c r="M1476" s="653">
        <v>2</v>
      </c>
      <c r="N1476" s="654">
        <v>73.167244970179155</v>
      </c>
    </row>
    <row r="1477" spans="1:14" ht="14.4" customHeight="1" x14ac:dyDescent="0.3">
      <c r="A1477" s="649" t="s">
        <v>595</v>
      </c>
      <c r="B1477" s="650" t="s">
        <v>596</v>
      </c>
      <c r="C1477" s="651" t="s">
        <v>626</v>
      </c>
      <c r="D1477" s="652" t="s">
        <v>3387</v>
      </c>
      <c r="E1477" s="651" t="s">
        <v>638</v>
      </c>
      <c r="F1477" s="652" t="s">
        <v>3390</v>
      </c>
      <c r="G1477" s="651" t="s">
        <v>642</v>
      </c>
      <c r="H1477" s="651" t="s">
        <v>3115</v>
      </c>
      <c r="I1477" s="651" t="s">
        <v>237</v>
      </c>
      <c r="J1477" s="651" t="s">
        <v>3116</v>
      </c>
      <c r="K1477" s="651"/>
      <c r="L1477" s="653">
        <v>89.779999999999987</v>
      </c>
      <c r="M1477" s="653">
        <v>3</v>
      </c>
      <c r="N1477" s="654">
        <v>269.33999999999997</v>
      </c>
    </row>
    <row r="1478" spans="1:14" ht="14.4" customHeight="1" x14ac:dyDescent="0.3">
      <c r="A1478" s="649" t="s">
        <v>595</v>
      </c>
      <c r="B1478" s="650" t="s">
        <v>596</v>
      </c>
      <c r="C1478" s="651" t="s">
        <v>626</v>
      </c>
      <c r="D1478" s="652" t="s">
        <v>3387</v>
      </c>
      <c r="E1478" s="651" t="s">
        <v>638</v>
      </c>
      <c r="F1478" s="652" t="s">
        <v>3390</v>
      </c>
      <c r="G1478" s="651" t="s">
        <v>642</v>
      </c>
      <c r="H1478" s="651" t="s">
        <v>3117</v>
      </c>
      <c r="I1478" s="651" t="s">
        <v>237</v>
      </c>
      <c r="J1478" s="651" t="s">
        <v>3118</v>
      </c>
      <c r="K1478" s="651"/>
      <c r="L1478" s="653">
        <v>57.719935564799719</v>
      </c>
      <c r="M1478" s="653">
        <v>6</v>
      </c>
      <c r="N1478" s="654">
        <v>346.3196133887983</v>
      </c>
    </row>
    <row r="1479" spans="1:14" ht="14.4" customHeight="1" x14ac:dyDescent="0.3">
      <c r="A1479" s="649" t="s">
        <v>595</v>
      </c>
      <c r="B1479" s="650" t="s">
        <v>596</v>
      </c>
      <c r="C1479" s="651" t="s">
        <v>626</v>
      </c>
      <c r="D1479" s="652" t="s">
        <v>3387</v>
      </c>
      <c r="E1479" s="651" t="s">
        <v>638</v>
      </c>
      <c r="F1479" s="652" t="s">
        <v>3390</v>
      </c>
      <c r="G1479" s="651" t="s">
        <v>642</v>
      </c>
      <c r="H1479" s="651" t="s">
        <v>3119</v>
      </c>
      <c r="I1479" s="651" t="s">
        <v>237</v>
      </c>
      <c r="J1479" s="651" t="s">
        <v>3120</v>
      </c>
      <c r="K1479" s="651" t="s">
        <v>3121</v>
      </c>
      <c r="L1479" s="653">
        <v>52.86982108579366</v>
      </c>
      <c r="M1479" s="653">
        <v>1</v>
      </c>
      <c r="N1479" s="654">
        <v>52.86982108579366</v>
      </c>
    </row>
    <row r="1480" spans="1:14" ht="14.4" customHeight="1" x14ac:dyDescent="0.3">
      <c r="A1480" s="649" t="s">
        <v>595</v>
      </c>
      <c r="B1480" s="650" t="s">
        <v>596</v>
      </c>
      <c r="C1480" s="651" t="s">
        <v>626</v>
      </c>
      <c r="D1480" s="652" t="s">
        <v>3387</v>
      </c>
      <c r="E1480" s="651" t="s">
        <v>638</v>
      </c>
      <c r="F1480" s="652" t="s">
        <v>3390</v>
      </c>
      <c r="G1480" s="651" t="s">
        <v>642</v>
      </c>
      <c r="H1480" s="651" t="s">
        <v>3122</v>
      </c>
      <c r="I1480" s="651" t="s">
        <v>3123</v>
      </c>
      <c r="J1480" s="651" t="s">
        <v>1838</v>
      </c>
      <c r="K1480" s="651" t="s">
        <v>3124</v>
      </c>
      <c r="L1480" s="653">
        <v>192.08000000000007</v>
      </c>
      <c r="M1480" s="653">
        <v>1</v>
      </c>
      <c r="N1480" s="654">
        <v>192.08000000000007</v>
      </c>
    </row>
    <row r="1481" spans="1:14" ht="14.4" customHeight="1" x14ac:dyDescent="0.3">
      <c r="A1481" s="649" t="s">
        <v>595</v>
      </c>
      <c r="B1481" s="650" t="s">
        <v>596</v>
      </c>
      <c r="C1481" s="651" t="s">
        <v>626</v>
      </c>
      <c r="D1481" s="652" t="s">
        <v>3387</v>
      </c>
      <c r="E1481" s="651" t="s">
        <v>638</v>
      </c>
      <c r="F1481" s="652" t="s">
        <v>3390</v>
      </c>
      <c r="G1481" s="651" t="s">
        <v>642</v>
      </c>
      <c r="H1481" s="651" t="s">
        <v>2641</v>
      </c>
      <c r="I1481" s="651" t="s">
        <v>2642</v>
      </c>
      <c r="J1481" s="651" t="s">
        <v>2643</v>
      </c>
      <c r="K1481" s="651" t="s">
        <v>2644</v>
      </c>
      <c r="L1481" s="653">
        <v>32.886666666666663</v>
      </c>
      <c r="M1481" s="653">
        <v>6</v>
      </c>
      <c r="N1481" s="654">
        <v>197.32</v>
      </c>
    </row>
    <row r="1482" spans="1:14" ht="14.4" customHeight="1" x14ac:dyDescent="0.3">
      <c r="A1482" s="649" t="s">
        <v>595</v>
      </c>
      <c r="B1482" s="650" t="s">
        <v>596</v>
      </c>
      <c r="C1482" s="651" t="s">
        <v>626</v>
      </c>
      <c r="D1482" s="652" t="s">
        <v>3387</v>
      </c>
      <c r="E1482" s="651" t="s">
        <v>638</v>
      </c>
      <c r="F1482" s="652" t="s">
        <v>3390</v>
      </c>
      <c r="G1482" s="651" t="s">
        <v>642</v>
      </c>
      <c r="H1482" s="651" t="s">
        <v>3125</v>
      </c>
      <c r="I1482" s="651" t="s">
        <v>3126</v>
      </c>
      <c r="J1482" s="651" t="s">
        <v>3127</v>
      </c>
      <c r="K1482" s="651" t="s">
        <v>876</v>
      </c>
      <c r="L1482" s="653">
        <v>31.05500798411461</v>
      </c>
      <c r="M1482" s="653">
        <v>4</v>
      </c>
      <c r="N1482" s="654">
        <v>124.22003193645844</v>
      </c>
    </row>
    <row r="1483" spans="1:14" ht="14.4" customHeight="1" x14ac:dyDescent="0.3">
      <c r="A1483" s="649" t="s">
        <v>595</v>
      </c>
      <c r="B1483" s="650" t="s">
        <v>596</v>
      </c>
      <c r="C1483" s="651" t="s">
        <v>626</v>
      </c>
      <c r="D1483" s="652" t="s">
        <v>3387</v>
      </c>
      <c r="E1483" s="651" t="s">
        <v>638</v>
      </c>
      <c r="F1483" s="652" t="s">
        <v>3390</v>
      </c>
      <c r="G1483" s="651" t="s">
        <v>642</v>
      </c>
      <c r="H1483" s="651" t="s">
        <v>896</v>
      </c>
      <c r="I1483" s="651" t="s">
        <v>897</v>
      </c>
      <c r="J1483" s="651" t="s">
        <v>898</v>
      </c>
      <c r="K1483" s="651" t="s">
        <v>899</v>
      </c>
      <c r="L1483" s="653">
        <v>20.003750000000004</v>
      </c>
      <c r="M1483" s="653">
        <v>160</v>
      </c>
      <c r="N1483" s="654">
        <v>3200.6000000000004</v>
      </c>
    </row>
    <row r="1484" spans="1:14" ht="14.4" customHeight="1" x14ac:dyDescent="0.3">
      <c r="A1484" s="649" t="s">
        <v>595</v>
      </c>
      <c r="B1484" s="650" t="s">
        <v>596</v>
      </c>
      <c r="C1484" s="651" t="s">
        <v>626</v>
      </c>
      <c r="D1484" s="652" t="s">
        <v>3387</v>
      </c>
      <c r="E1484" s="651" t="s">
        <v>638</v>
      </c>
      <c r="F1484" s="652" t="s">
        <v>3390</v>
      </c>
      <c r="G1484" s="651" t="s">
        <v>642</v>
      </c>
      <c r="H1484" s="651" t="s">
        <v>900</v>
      </c>
      <c r="I1484" s="651" t="s">
        <v>237</v>
      </c>
      <c r="J1484" s="651" t="s">
        <v>901</v>
      </c>
      <c r="K1484" s="651"/>
      <c r="L1484" s="653">
        <v>92.966682918396771</v>
      </c>
      <c r="M1484" s="653">
        <v>13</v>
      </c>
      <c r="N1484" s="654">
        <v>1208.5668779391581</v>
      </c>
    </row>
    <row r="1485" spans="1:14" ht="14.4" customHeight="1" x14ac:dyDescent="0.3">
      <c r="A1485" s="649" t="s">
        <v>595</v>
      </c>
      <c r="B1485" s="650" t="s">
        <v>596</v>
      </c>
      <c r="C1485" s="651" t="s">
        <v>626</v>
      </c>
      <c r="D1485" s="652" t="s">
        <v>3387</v>
      </c>
      <c r="E1485" s="651" t="s">
        <v>638</v>
      </c>
      <c r="F1485" s="652" t="s">
        <v>3390</v>
      </c>
      <c r="G1485" s="651" t="s">
        <v>642</v>
      </c>
      <c r="H1485" s="651" t="s">
        <v>3128</v>
      </c>
      <c r="I1485" s="651" t="s">
        <v>3129</v>
      </c>
      <c r="J1485" s="651" t="s">
        <v>3130</v>
      </c>
      <c r="K1485" s="651" t="s">
        <v>2489</v>
      </c>
      <c r="L1485" s="653">
        <v>59.729999999999968</v>
      </c>
      <c r="M1485" s="653">
        <v>1</v>
      </c>
      <c r="N1485" s="654">
        <v>59.729999999999968</v>
      </c>
    </row>
    <row r="1486" spans="1:14" ht="14.4" customHeight="1" x14ac:dyDescent="0.3">
      <c r="A1486" s="649" t="s">
        <v>595</v>
      </c>
      <c r="B1486" s="650" t="s">
        <v>596</v>
      </c>
      <c r="C1486" s="651" t="s">
        <v>626</v>
      </c>
      <c r="D1486" s="652" t="s">
        <v>3387</v>
      </c>
      <c r="E1486" s="651" t="s">
        <v>638</v>
      </c>
      <c r="F1486" s="652" t="s">
        <v>3390</v>
      </c>
      <c r="G1486" s="651" t="s">
        <v>642</v>
      </c>
      <c r="H1486" s="651" t="s">
        <v>1539</v>
      </c>
      <c r="I1486" s="651" t="s">
        <v>1539</v>
      </c>
      <c r="J1486" s="651" t="s">
        <v>1540</v>
      </c>
      <c r="K1486" s="651" t="s">
        <v>1541</v>
      </c>
      <c r="L1486" s="653">
        <v>657.65109414965752</v>
      </c>
      <c r="M1486" s="653">
        <v>37</v>
      </c>
      <c r="N1486" s="654">
        <v>24333.090483537329</v>
      </c>
    </row>
    <row r="1487" spans="1:14" ht="14.4" customHeight="1" x14ac:dyDescent="0.3">
      <c r="A1487" s="649" t="s">
        <v>595</v>
      </c>
      <c r="B1487" s="650" t="s">
        <v>596</v>
      </c>
      <c r="C1487" s="651" t="s">
        <v>626</v>
      </c>
      <c r="D1487" s="652" t="s">
        <v>3387</v>
      </c>
      <c r="E1487" s="651" t="s">
        <v>638</v>
      </c>
      <c r="F1487" s="652" t="s">
        <v>3390</v>
      </c>
      <c r="G1487" s="651" t="s">
        <v>642</v>
      </c>
      <c r="H1487" s="651" t="s">
        <v>3131</v>
      </c>
      <c r="I1487" s="651" t="s">
        <v>3132</v>
      </c>
      <c r="J1487" s="651" t="s">
        <v>3133</v>
      </c>
      <c r="K1487" s="651" t="s">
        <v>3134</v>
      </c>
      <c r="L1487" s="653">
        <v>153.76961468899441</v>
      </c>
      <c r="M1487" s="653">
        <v>1</v>
      </c>
      <c r="N1487" s="654">
        <v>153.76961468899441</v>
      </c>
    </row>
    <row r="1488" spans="1:14" ht="14.4" customHeight="1" x14ac:dyDescent="0.3">
      <c r="A1488" s="649" t="s">
        <v>595</v>
      </c>
      <c r="B1488" s="650" t="s">
        <v>596</v>
      </c>
      <c r="C1488" s="651" t="s">
        <v>626</v>
      </c>
      <c r="D1488" s="652" t="s">
        <v>3387</v>
      </c>
      <c r="E1488" s="651" t="s">
        <v>638</v>
      </c>
      <c r="F1488" s="652" t="s">
        <v>3390</v>
      </c>
      <c r="G1488" s="651" t="s">
        <v>642</v>
      </c>
      <c r="H1488" s="651" t="s">
        <v>3135</v>
      </c>
      <c r="I1488" s="651" t="s">
        <v>237</v>
      </c>
      <c r="J1488" s="651" t="s">
        <v>3136</v>
      </c>
      <c r="K1488" s="651"/>
      <c r="L1488" s="653">
        <v>852.01</v>
      </c>
      <c r="M1488" s="653">
        <v>1</v>
      </c>
      <c r="N1488" s="654">
        <v>852.01</v>
      </c>
    </row>
    <row r="1489" spans="1:14" ht="14.4" customHeight="1" x14ac:dyDescent="0.3">
      <c r="A1489" s="649" t="s">
        <v>595</v>
      </c>
      <c r="B1489" s="650" t="s">
        <v>596</v>
      </c>
      <c r="C1489" s="651" t="s">
        <v>626</v>
      </c>
      <c r="D1489" s="652" t="s">
        <v>3387</v>
      </c>
      <c r="E1489" s="651" t="s">
        <v>638</v>
      </c>
      <c r="F1489" s="652" t="s">
        <v>3390</v>
      </c>
      <c r="G1489" s="651" t="s">
        <v>642</v>
      </c>
      <c r="H1489" s="651" t="s">
        <v>3137</v>
      </c>
      <c r="I1489" s="651" t="s">
        <v>3138</v>
      </c>
      <c r="J1489" s="651" t="s">
        <v>3139</v>
      </c>
      <c r="K1489" s="651" t="s">
        <v>3140</v>
      </c>
      <c r="L1489" s="653">
        <v>649.85</v>
      </c>
      <c r="M1489" s="653">
        <v>5</v>
      </c>
      <c r="N1489" s="654">
        <v>3249.25</v>
      </c>
    </row>
    <row r="1490" spans="1:14" ht="14.4" customHeight="1" x14ac:dyDescent="0.3">
      <c r="A1490" s="649" t="s">
        <v>595</v>
      </c>
      <c r="B1490" s="650" t="s">
        <v>596</v>
      </c>
      <c r="C1490" s="651" t="s">
        <v>626</v>
      </c>
      <c r="D1490" s="652" t="s">
        <v>3387</v>
      </c>
      <c r="E1490" s="651" t="s">
        <v>638</v>
      </c>
      <c r="F1490" s="652" t="s">
        <v>3390</v>
      </c>
      <c r="G1490" s="651" t="s">
        <v>642</v>
      </c>
      <c r="H1490" s="651" t="s">
        <v>3141</v>
      </c>
      <c r="I1490" s="651" t="s">
        <v>3142</v>
      </c>
      <c r="J1490" s="651" t="s">
        <v>3143</v>
      </c>
      <c r="K1490" s="651" t="s">
        <v>3144</v>
      </c>
      <c r="L1490" s="653">
        <v>564.1214093992578</v>
      </c>
      <c r="M1490" s="653">
        <v>10</v>
      </c>
      <c r="N1490" s="654">
        <v>5641.2140939925775</v>
      </c>
    </row>
    <row r="1491" spans="1:14" ht="14.4" customHeight="1" x14ac:dyDescent="0.3">
      <c r="A1491" s="649" t="s">
        <v>595</v>
      </c>
      <c r="B1491" s="650" t="s">
        <v>596</v>
      </c>
      <c r="C1491" s="651" t="s">
        <v>626</v>
      </c>
      <c r="D1491" s="652" t="s">
        <v>3387</v>
      </c>
      <c r="E1491" s="651" t="s">
        <v>638</v>
      </c>
      <c r="F1491" s="652" t="s">
        <v>3390</v>
      </c>
      <c r="G1491" s="651" t="s">
        <v>642</v>
      </c>
      <c r="H1491" s="651" t="s">
        <v>3145</v>
      </c>
      <c r="I1491" s="651" t="s">
        <v>3146</v>
      </c>
      <c r="J1491" s="651" t="s">
        <v>3147</v>
      </c>
      <c r="K1491" s="651" t="s">
        <v>3148</v>
      </c>
      <c r="L1491" s="653">
        <v>79.144999999999996</v>
      </c>
      <c r="M1491" s="653">
        <v>2</v>
      </c>
      <c r="N1491" s="654">
        <v>158.29</v>
      </c>
    </row>
    <row r="1492" spans="1:14" ht="14.4" customHeight="1" x14ac:dyDescent="0.3">
      <c r="A1492" s="649" t="s">
        <v>595</v>
      </c>
      <c r="B1492" s="650" t="s">
        <v>596</v>
      </c>
      <c r="C1492" s="651" t="s">
        <v>626</v>
      </c>
      <c r="D1492" s="652" t="s">
        <v>3387</v>
      </c>
      <c r="E1492" s="651" t="s">
        <v>638</v>
      </c>
      <c r="F1492" s="652" t="s">
        <v>3390</v>
      </c>
      <c r="G1492" s="651" t="s">
        <v>642</v>
      </c>
      <c r="H1492" s="651" t="s">
        <v>3149</v>
      </c>
      <c r="I1492" s="651" t="s">
        <v>3150</v>
      </c>
      <c r="J1492" s="651" t="s">
        <v>3151</v>
      </c>
      <c r="K1492" s="651" t="s">
        <v>3152</v>
      </c>
      <c r="L1492" s="653">
        <v>501.33</v>
      </c>
      <c r="M1492" s="653">
        <v>1</v>
      </c>
      <c r="N1492" s="654">
        <v>501.33</v>
      </c>
    </row>
    <row r="1493" spans="1:14" ht="14.4" customHeight="1" x14ac:dyDescent="0.3">
      <c r="A1493" s="649" t="s">
        <v>595</v>
      </c>
      <c r="B1493" s="650" t="s">
        <v>596</v>
      </c>
      <c r="C1493" s="651" t="s">
        <v>626</v>
      </c>
      <c r="D1493" s="652" t="s">
        <v>3387</v>
      </c>
      <c r="E1493" s="651" t="s">
        <v>638</v>
      </c>
      <c r="F1493" s="652" t="s">
        <v>3390</v>
      </c>
      <c r="G1493" s="651" t="s">
        <v>642</v>
      </c>
      <c r="H1493" s="651" t="s">
        <v>904</v>
      </c>
      <c r="I1493" s="651" t="s">
        <v>904</v>
      </c>
      <c r="J1493" s="651" t="s">
        <v>905</v>
      </c>
      <c r="K1493" s="651" t="s">
        <v>906</v>
      </c>
      <c r="L1493" s="653">
        <v>775.8059688282375</v>
      </c>
      <c r="M1493" s="653">
        <v>13</v>
      </c>
      <c r="N1493" s="654">
        <v>10085.477594767088</v>
      </c>
    </row>
    <row r="1494" spans="1:14" ht="14.4" customHeight="1" x14ac:dyDescent="0.3">
      <c r="A1494" s="649" t="s">
        <v>595</v>
      </c>
      <c r="B1494" s="650" t="s">
        <v>596</v>
      </c>
      <c r="C1494" s="651" t="s">
        <v>626</v>
      </c>
      <c r="D1494" s="652" t="s">
        <v>3387</v>
      </c>
      <c r="E1494" s="651" t="s">
        <v>638</v>
      </c>
      <c r="F1494" s="652" t="s">
        <v>3390</v>
      </c>
      <c r="G1494" s="651" t="s">
        <v>642</v>
      </c>
      <c r="H1494" s="651" t="s">
        <v>2325</v>
      </c>
      <c r="I1494" s="651" t="s">
        <v>2326</v>
      </c>
      <c r="J1494" s="651" t="s">
        <v>2327</v>
      </c>
      <c r="K1494" s="651" t="s">
        <v>2328</v>
      </c>
      <c r="L1494" s="653">
        <v>75.18077223697226</v>
      </c>
      <c r="M1494" s="653">
        <v>20</v>
      </c>
      <c r="N1494" s="654">
        <v>1503.6154447394451</v>
      </c>
    </row>
    <row r="1495" spans="1:14" ht="14.4" customHeight="1" x14ac:dyDescent="0.3">
      <c r="A1495" s="649" t="s">
        <v>595</v>
      </c>
      <c r="B1495" s="650" t="s">
        <v>596</v>
      </c>
      <c r="C1495" s="651" t="s">
        <v>626</v>
      </c>
      <c r="D1495" s="652" t="s">
        <v>3387</v>
      </c>
      <c r="E1495" s="651" t="s">
        <v>638</v>
      </c>
      <c r="F1495" s="652" t="s">
        <v>3390</v>
      </c>
      <c r="G1495" s="651" t="s">
        <v>642</v>
      </c>
      <c r="H1495" s="651" t="s">
        <v>1997</v>
      </c>
      <c r="I1495" s="651" t="s">
        <v>237</v>
      </c>
      <c r="J1495" s="651" t="s">
        <v>1998</v>
      </c>
      <c r="K1495" s="651" t="s">
        <v>1999</v>
      </c>
      <c r="L1495" s="653">
        <v>192.51</v>
      </c>
      <c r="M1495" s="653">
        <v>1</v>
      </c>
      <c r="N1495" s="654">
        <v>192.51</v>
      </c>
    </row>
    <row r="1496" spans="1:14" ht="14.4" customHeight="1" x14ac:dyDescent="0.3">
      <c r="A1496" s="649" t="s">
        <v>595</v>
      </c>
      <c r="B1496" s="650" t="s">
        <v>596</v>
      </c>
      <c r="C1496" s="651" t="s">
        <v>626</v>
      </c>
      <c r="D1496" s="652" t="s">
        <v>3387</v>
      </c>
      <c r="E1496" s="651" t="s">
        <v>638</v>
      </c>
      <c r="F1496" s="652" t="s">
        <v>3390</v>
      </c>
      <c r="G1496" s="651" t="s">
        <v>642</v>
      </c>
      <c r="H1496" s="651" t="s">
        <v>911</v>
      </c>
      <c r="I1496" s="651" t="s">
        <v>912</v>
      </c>
      <c r="J1496" s="651" t="s">
        <v>913</v>
      </c>
      <c r="K1496" s="651" t="s">
        <v>914</v>
      </c>
      <c r="L1496" s="653">
        <v>50.959966622709082</v>
      </c>
      <c r="M1496" s="653">
        <v>12</v>
      </c>
      <c r="N1496" s="654">
        <v>611.51959947250896</v>
      </c>
    </row>
    <row r="1497" spans="1:14" ht="14.4" customHeight="1" x14ac:dyDescent="0.3">
      <c r="A1497" s="649" t="s">
        <v>595</v>
      </c>
      <c r="B1497" s="650" t="s">
        <v>596</v>
      </c>
      <c r="C1497" s="651" t="s">
        <v>626</v>
      </c>
      <c r="D1497" s="652" t="s">
        <v>3387</v>
      </c>
      <c r="E1497" s="651" t="s">
        <v>638</v>
      </c>
      <c r="F1497" s="652" t="s">
        <v>3390</v>
      </c>
      <c r="G1497" s="651" t="s">
        <v>642</v>
      </c>
      <c r="H1497" s="651" t="s">
        <v>3153</v>
      </c>
      <c r="I1497" s="651" t="s">
        <v>3154</v>
      </c>
      <c r="J1497" s="651" t="s">
        <v>3155</v>
      </c>
      <c r="K1497" s="651" t="s">
        <v>3156</v>
      </c>
      <c r="L1497" s="653">
        <v>152.87977659590106</v>
      </c>
      <c r="M1497" s="653">
        <v>12</v>
      </c>
      <c r="N1497" s="654">
        <v>1834.5573191508129</v>
      </c>
    </row>
    <row r="1498" spans="1:14" ht="14.4" customHeight="1" x14ac:dyDescent="0.3">
      <c r="A1498" s="649" t="s">
        <v>595</v>
      </c>
      <c r="B1498" s="650" t="s">
        <v>596</v>
      </c>
      <c r="C1498" s="651" t="s">
        <v>626</v>
      </c>
      <c r="D1498" s="652" t="s">
        <v>3387</v>
      </c>
      <c r="E1498" s="651" t="s">
        <v>638</v>
      </c>
      <c r="F1498" s="652" t="s">
        <v>3390</v>
      </c>
      <c r="G1498" s="651" t="s">
        <v>642</v>
      </c>
      <c r="H1498" s="651" t="s">
        <v>2000</v>
      </c>
      <c r="I1498" s="651" t="s">
        <v>2001</v>
      </c>
      <c r="J1498" s="651" t="s">
        <v>894</v>
      </c>
      <c r="K1498" s="651" t="s">
        <v>2002</v>
      </c>
      <c r="L1498" s="653">
        <v>643.59764091736338</v>
      </c>
      <c r="M1498" s="653">
        <v>2</v>
      </c>
      <c r="N1498" s="654">
        <v>1287.1952818347268</v>
      </c>
    </row>
    <row r="1499" spans="1:14" ht="14.4" customHeight="1" x14ac:dyDescent="0.3">
      <c r="A1499" s="649" t="s">
        <v>595</v>
      </c>
      <c r="B1499" s="650" t="s">
        <v>596</v>
      </c>
      <c r="C1499" s="651" t="s">
        <v>626</v>
      </c>
      <c r="D1499" s="652" t="s">
        <v>3387</v>
      </c>
      <c r="E1499" s="651" t="s">
        <v>638</v>
      </c>
      <c r="F1499" s="652" t="s">
        <v>3390</v>
      </c>
      <c r="G1499" s="651" t="s">
        <v>642</v>
      </c>
      <c r="H1499" s="651" t="s">
        <v>3157</v>
      </c>
      <c r="I1499" s="651" t="s">
        <v>237</v>
      </c>
      <c r="J1499" s="651" t="s">
        <v>3158</v>
      </c>
      <c r="K1499" s="651"/>
      <c r="L1499" s="653">
        <v>37.700842386284805</v>
      </c>
      <c r="M1499" s="653">
        <v>15</v>
      </c>
      <c r="N1499" s="654">
        <v>565.51263579427211</v>
      </c>
    </row>
    <row r="1500" spans="1:14" ht="14.4" customHeight="1" x14ac:dyDescent="0.3">
      <c r="A1500" s="649" t="s">
        <v>595</v>
      </c>
      <c r="B1500" s="650" t="s">
        <v>596</v>
      </c>
      <c r="C1500" s="651" t="s">
        <v>626</v>
      </c>
      <c r="D1500" s="652" t="s">
        <v>3387</v>
      </c>
      <c r="E1500" s="651" t="s">
        <v>638</v>
      </c>
      <c r="F1500" s="652" t="s">
        <v>3390</v>
      </c>
      <c r="G1500" s="651" t="s">
        <v>642</v>
      </c>
      <c r="H1500" s="651" t="s">
        <v>2333</v>
      </c>
      <c r="I1500" s="651" t="s">
        <v>2334</v>
      </c>
      <c r="J1500" s="651" t="s">
        <v>2327</v>
      </c>
      <c r="K1500" s="651" t="s">
        <v>2335</v>
      </c>
      <c r="L1500" s="653">
        <v>60.526858755119704</v>
      </c>
      <c r="M1500" s="653">
        <v>100</v>
      </c>
      <c r="N1500" s="654">
        <v>6052.6858755119702</v>
      </c>
    </row>
    <row r="1501" spans="1:14" ht="14.4" customHeight="1" x14ac:dyDescent="0.3">
      <c r="A1501" s="649" t="s">
        <v>595</v>
      </c>
      <c r="B1501" s="650" t="s">
        <v>596</v>
      </c>
      <c r="C1501" s="651" t="s">
        <v>626</v>
      </c>
      <c r="D1501" s="652" t="s">
        <v>3387</v>
      </c>
      <c r="E1501" s="651" t="s">
        <v>638</v>
      </c>
      <c r="F1501" s="652" t="s">
        <v>3390</v>
      </c>
      <c r="G1501" s="651" t="s">
        <v>642</v>
      </c>
      <c r="H1501" s="651" t="s">
        <v>3159</v>
      </c>
      <c r="I1501" s="651" t="s">
        <v>3160</v>
      </c>
      <c r="J1501" s="651" t="s">
        <v>909</v>
      </c>
      <c r="K1501" s="651" t="s">
        <v>1446</v>
      </c>
      <c r="L1501" s="653">
        <v>77.23</v>
      </c>
      <c r="M1501" s="653">
        <v>2</v>
      </c>
      <c r="N1501" s="654">
        <v>154.46</v>
      </c>
    </row>
    <row r="1502" spans="1:14" ht="14.4" customHeight="1" x14ac:dyDescent="0.3">
      <c r="A1502" s="649" t="s">
        <v>595</v>
      </c>
      <c r="B1502" s="650" t="s">
        <v>596</v>
      </c>
      <c r="C1502" s="651" t="s">
        <v>626</v>
      </c>
      <c r="D1502" s="652" t="s">
        <v>3387</v>
      </c>
      <c r="E1502" s="651" t="s">
        <v>638</v>
      </c>
      <c r="F1502" s="652" t="s">
        <v>3390</v>
      </c>
      <c r="G1502" s="651" t="s">
        <v>642</v>
      </c>
      <c r="H1502" s="651" t="s">
        <v>3161</v>
      </c>
      <c r="I1502" s="651" t="s">
        <v>237</v>
      </c>
      <c r="J1502" s="651" t="s">
        <v>3162</v>
      </c>
      <c r="K1502" s="651"/>
      <c r="L1502" s="653">
        <v>532.79108498534288</v>
      </c>
      <c r="M1502" s="653">
        <v>2</v>
      </c>
      <c r="N1502" s="654">
        <v>1065.5821699706858</v>
      </c>
    </row>
    <row r="1503" spans="1:14" ht="14.4" customHeight="1" x14ac:dyDescent="0.3">
      <c r="A1503" s="649" t="s">
        <v>595</v>
      </c>
      <c r="B1503" s="650" t="s">
        <v>596</v>
      </c>
      <c r="C1503" s="651" t="s">
        <v>626</v>
      </c>
      <c r="D1503" s="652" t="s">
        <v>3387</v>
      </c>
      <c r="E1503" s="651" t="s">
        <v>638</v>
      </c>
      <c r="F1503" s="652" t="s">
        <v>3390</v>
      </c>
      <c r="G1503" s="651" t="s">
        <v>642</v>
      </c>
      <c r="H1503" s="651" t="s">
        <v>3163</v>
      </c>
      <c r="I1503" s="651" t="s">
        <v>237</v>
      </c>
      <c r="J1503" s="651" t="s">
        <v>3164</v>
      </c>
      <c r="K1503" s="651"/>
      <c r="L1503" s="653">
        <v>185.81006942681657</v>
      </c>
      <c r="M1503" s="653">
        <v>1</v>
      </c>
      <c r="N1503" s="654">
        <v>185.81006942681657</v>
      </c>
    </row>
    <row r="1504" spans="1:14" ht="14.4" customHeight="1" x14ac:dyDescent="0.3">
      <c r="A1504" s="649" t="s">
        <v>595</v>
      </c>
      <c r="B1504" s="650" t="s">
        <v>596</v>
      </c>
      <c r="C1504" s="651" t="s">
        <v>626</v>
      </c>
      <c r="D1504" s="652" t="s">
        <v>3387</v>
      </c>
      <c r="E1504" s="651" t="s">
        <v>638</v>
      </c>
      <c r="F1504" s="652" t="s">
        <v>3390</v>
      </c>
      <c r="G1504" s="651" t="s">
        <v>642</v>
      </c>
      <c r="H1504" s="651" t="s">
        <v>3165</v>
      </c>
      <c r="I1504" s="651" t="s">
        <v>3166</v>
      </c>
      <c r="J1504" s="651" t="s">
        <v>3167</v>
      </c>
      <c r="K1504" s="651" t="s">
        <v>3168</v>
      </c>
      <c r="L1504" s="653">
        <v>90.969491582608384</v>
      </c>
      <c r="M1504" s="653">
        <v>10</v>
      </c>
      <c r="N1504" s="654">
        <v>909.69491582608384</v>
      </c>
    </row>
    <row r="1505" spans="1:14" ht="14.4" customHeight="1" x14ac:dyDescent="0.3">
      <c r="A1505" s="649" t="s">
        <v>595</v>
      </c>
      <c r="B1505" s="650" t="s">
        <v>596</v>
      </c>
      <c r="C1505" s="651" t="s">
        <v>626</v>
      </c>
      <c r="D1505" s="652" t="s">
        <v>3387</v>
      </c>
      <c r="E1505" s="651" t="s">
        <v>638</v>
      </c>
      <c r="F1505" s="652" t="s">
        <v>3390</v>
      </c>
      <c r="G1505" s="651" t="s">
        <v>642</v>
      </c>
      <c r="H1505" s="651" t="s">
        <v>3169</v>
      </c>
      <c r="I1505" s="651" t="s">
        <v>3170</v>
      </c>
      <c r="J1505" s="651" t="s">
        <v>3171</v>
      </c>
      <c r="K1505" s="651" t="s">
        <v>2524</v>
      </c>
      <c r="L1505" s="653">
        <v>942.17187544192404</v>
      </c>
      <c r="M1505" s="653">
        <v>14</v>
      </c>
      <c r="N1505" s="654">
        <v>13190.406256186936</v>
      </c>
    </row>
    <row r="1506" spans="1:14" ht="14.4" customHeight="1" x14ac:dyDescent="0.3">
      <c r="A1506" s="649" t="s">
        <v>595</v>
      </c>
      <c r="B1506" s="650" t="s">
        <v>596</v>
      </c>
      <c r="C1506" s="651" t="s">
        <v>626</v>
      </c>
      <c r="D1506" s="652" t="s">
        <v>3387</v>
      </c>
      <c r="E1506" s="651" t="s">
        <v>638</v>
      </c>
      <c r="F1506" s="652" t="s">
        <v>3390</v>
      </c>
      <c r="G1506" s="651" t="s">
        <v>642</v>
      </c>
      <c r="H1506" s="651" t="s">
        <v>3172</v>
      </c>
      <c r="I1506" s="651" t="s">
        <v>3173</v>
      </c>
      <c r="J1506" s="651" t="s">
        <v>898</v>
      </c>
      <c r="K1506" s="651" t="s">
        <v>817</v>
      </c>
      <c r="L1506" s="653">
        <v>19.059032543519272</v>
      </c>
      <c r="M1506" s="653">
        <v>45</v>
      </c>
      <c r="N1506" s="654">
        <v>857.65646445836728</v>
      </c>
    </row>
    <row r="1507" spans="1:14" ht="14.4" customHeight="1" x14ac:dyDescent="0.3">
      <c r="A1507" s="649" t="s">
        <v>595</v>
      </c>
      <c r="B1507" s="650" t="s">
        <v>596</v>
      </c>
      <c r="C1507" s="651" t="s">
        <v>626</v>
      </c>
      <c r="D1507" s="652" t="s">
        <v>3387</v>
      </c>
      <c r="E1507" s="651" t="s">
        <v>638</v>
      </c>
      <c r="F1507" s="652" t="s">
        <v>3390</v>
      </c>
      <c r="G1507" s="651" t="s">
        <v>642</v>
      </c>
      <c r="H1507" s="651" t="s">
        <v>3174</v>
      </c>
      <c r="I1507" s="651" t="s">
        <v>3175</v>
      </c>
      <c r="J1507" s="651" t="s">
        <v>3176</v>
      </c>
      <c r="K1507" s="651" t="s">
        <v>3177</v>
      </c>
      <c r="L1507" s="653">
        <v>33.299999999999997</v>
      </c>
      <c r="M1507" s="653">
        <v>10</v>
      </c>
      <c r="N1507" s="654">
        <v>333</v>
      </c>
    </row>
    <row r="1508" spans="1:14" ht="14.4" customHeight="1" x14ac:dyDescent="0.3">
      <c r="A1508" s="649" t="s">
        <v>595</v>
      </c>
      <c r="B1508" s="650" t="s">
        <v>596</v>
      </c>
      <c r="C1508" s="651" t="s">
        <v>626</v>
      </c>
      <c r="D1508" s="652" t="s">
        <v>3387</v>
      </c>
      <c r="E1508" s="651" t="s">
        <v>638</v>
      </c>
      <c r="F1508" s="652" t="s">
        <v>3390</v>
      </c>
      <c r="G1508" s="651" t="s">
        <v>642</v>
      </c>
      <c r="H1508" s="651" t="s">
        <v>3178</v>
      </c>
      <c r="I1508" s="651" t="s">
        <v>3179</v>
      </c>
      <c r="J1508" s="651" t="s">
        <v>3180</v>
      </c>
      <c r="K1508" s="651" t="s">
        <v>3181</v>
      </c>
      <c r="L1508" s="653">
        <v>91.839963982908344</v>
      </c>
      <c r="M1508" s="653">
        <v>14</v>
      </c>
      <c r="N1508" s="654">
        <v>1285.7594957607168</v>
      </c>
    </row>
    <row r="1509" spans="1:14" ht="14.4" customHeight="1" x14ac:dyDescent="0.3">
      <c r="A1509" s="649" t="s">
        <v>595</v>
      </c>
      <c r="B1509" s="650" t="s">
        <v>596</v>
      </c>
      <c r="C1509" s="651" t="s">
        <v>626</v>
      </c>
      <c r="D1509" s="652" t="s">
        <v>3387</v>
      </c>
      <c r="E1509" s="651" t="s">
        <v>638</v>
      </c>
      <c r="F1509" s="652" t="s">
        <v>3390</v>
      </c>
      <c r="G1509" s="651" t="s">
        <v>642</v>
      </c>
      <c r="H1509" s="651" t="s">
        <v>918</v>
      </c>
      <c r="I1509" s="651" t="s">
        <v>919</v>
      </c>
      <c r="J1509" s="651" t="s">
        <v>920</v>
      </c>
      <c r="K1509" s="651" t="s">
        <v>921</v>
      </c>
      <c r="L1509" s="653">
        <v>19.502861530205831</v>
      </c>
      <c r="M1509" s="653">
        <v>7</v>
      </c>
      <c r="N1509" s="654">
        <v>136.52003071144082</v>
      </c>
    </row>
    <row r="1510" spans="1:14" ht="14.4" customHeight="1" x14ac:dyDescent="0.3">
      <c r="A1510" s="649" t="s">
        <v>595</v>
      </c>
      <c r="B1510" s="650" t="s">
        <v>596</v>
      </c>
      <c r="C1510" s="651" t="s">
        <v>626</v>
      </c>
      <c r="D1510" s="652" t="s">
        <v>3387</v>
      </c>
      <c r="E1510" s="651" t="s">
        <v>638</v>
      </c>
      <c r="F1510" s="652" t="s">
        <v>3390</v>
      </c>
      <c r="G1510" s="651" t="s">
        <v>642</v>
      </c>
      <c r="H1510" s="651" t="s">
        <v>2662</v>
      </c>
      <c r="I1510" s="651" t="s">
        <v>2663</v>
      </c>
      <c r="J1510" s="651" t="s">
        <v>2664</v>
      </c>
      <c r="K1510" s="651" t="s">
        <v>2665</v>
      </c>
      <c r="L1510" s="653">
        <v>2908.3600000000006</v>
      </c>
      <c r="M1510" s="653">
        <v>3</v>
      </c>
      <c r="N1510" s="654">
        <v>8725.0800000000017</v>
      </c>
    </row>
    <row r="1511" spans="1:14" ht="14.4" customHeight="1" x14ac:dyDescent="0.3">
      <c r="A1511" s="649" t="s">
        <v>595</v>
      </c>
      <c r="B1511" s="650" t="s">
        <v>596</v>
      </c>
      <c r="C1511" s="651" t="s">
        <v>626</v>
      </c>
      <c r="D1511" s="652" t="s">
        <v>3387</v>
      </c>
      <c r="E1511" s="651" t="s">
        <v>638</v>
      </c>
      <c r="F1511" s="652" t="s">
        <v>3390</v>
      </c>
      <c r="G1511" s="651" t="s">
        <v>642</v>
      </c>
      <c r="H1511" s="651" t="s">
        <v>3182</v>
      </c>
      <c r="I1511" s="651" t="s">
        <v>237</v>
      </c>
      <c r="J1511" s="651" t="s">
        <v>3183</v>
      </c>
      <c r="K1511" s="651"/>
      <c r="L1511" s="653">
        <v>388.55765760919905</v>
      </c>
      <c r="M1511" s="653">
        <v>5</v>
      </c>
      <c r="N1511" s="654">
        <v>1942.7882880459954</v>
      </c>
    </row>
    <row r="1512" spans="1:14" ht="14.4" customHeight="1" x14ac:dyDescent="0.3">
      <c r="A1512" s="649" t="s">
        <v>595</v>
      </c>
      <c r="B1512" s="650" t="s">
        <v>596</v>
      </c>
      <c r="C1512" s="651" t="s">
        <v>626</v>
      </c>
      <c r="D1512" s="652" t="s">
        <v>3387</v>
      </c>
      <c r="E1512" s="651" t="s">
        <v>638</v>
      </c>
      <c r="F1512" s="652" t="s">
        <v>3390</v>
      </c>
      <c r="G1512" s="651" t="s">
        <v>642</v>
      </c>
      <c r="H1512" s="651" t="s">
        <v>924</v>
      </c>
      <c r="I1512" s="651" t="s">
        <v>925</v>
      </c>
      <c r="J1512" s="651" t="s">
        <v>913</v>
      </c>
      <c r="K1512" s="651" t="s">
        <v>926</v>
      </c>
      <c r="L1512" s="653">
        <v>50.96392024421737</v>
      </c>
      <c r="M1512" s="653">
        <v>10</v>
      </c>
      <c r="N1512" s="654">
        <v>509.63920244217371</v>
      </c>
    </row>
    <row r="1513" spans="1:14" ht="14.4" customHeight="1" x14ac:dyDescent="0.3">
      <c r="A1513" s="649" t="s">
        <v>595</v>
      </c>
      <c r="B1513" s="650" t="s">
        <v>596</v>
      </c>
      <c r="C1513" s="651" t="s">
        <v>626</v>
      </c>
      <c r="D1513" s="652" t="s">
        <v>3387</v>
      </c>
      <c r="E1513" s="651" t="s">
        <v>638</v>
      </c>
      <c r="F1513" s="652" t="s">
        <v>3390</v>
      </c>
      <c r="G1513" s="651" t="s">
        <v>642</v>
      </c>
      <c r="H1513" s="651" t="s">
        <v>927</v>
      </c>
      <c r="I1513" s="651" t="s">
        <v>928</v>
      </c>
      <c r="J1513" s="651" t="s">
        <v>929</v>
      </c>
      <c r="K1513" s="651" t="s">
        <v>930</v>
      </c>
      <c r="L1513" s="653">
        <v>103.60000000000002</v>
      </c>
      <c r="M1513" s="653">
        <v>1</v>
      </c>
      <c r="N1513" s="654">
        <v>103.60000000000002</v>
      </c>
    </row>
    <row r="1514" spans="1:14" ht="14.4" customHeight="1" x14ac:dyDescent="0.3">
      <c r="A1514" s="649" t="s">
        <v>595</v>
      </c>
      <c r="B1514" s="650" t="s">
        <v>596</v>
      </c>
      <c r="C1514" s="651" t="s">
        <v>626</v>
      </c>
      <c r="D1514" s="652" t="s">
        <v>3387</v>
      </c>
      <c r="E1514" s="651" t="s">
        <v>638</v>
      </c>
      <c r="F1514" s="652" t="s">
        <v>3390</v>
      </c>
      <c r="G1514" s="651" t="s">
        <v>642</v>
      </c>
      <c r="H1514" s="651" t="s">
        <v>3184</v>
      </c>
      <c r="I1514" s="651" t="s">
        <v>3185</v>
      </c>
      <c r="J1514" s="651" t="s">
        <v>933</v>
      </c>
      <c r="K1514" s="651" t="s">
        <v>3186</v>
      </c>
      <c r="L1514" s="653">
        <v>83.66</v>
      </c>
      <c r="M1514" s="653">
        <v>2</v>
      </c>
      <c r="N1514" s="654">
        <v>167.32</v>
      </c>
    </row>
    <row r="1515" spans="1:14" ht="14.4" customHeight="1" x14ac:dyDescent="0.3">
      <c r="A1515" s="649" t="s">
        <v>595</v>
      </c>
      <c r="B1515" s="650" t="s">
        <v>596</v>
      </c>
      <c r="C1515" s="651" t="s">
        <v>626</v>
      </c>
      <c r="D1515" s="652" t="s">
        <v>3387</v>
      </c>
      <c r="E1515" s="651" t="s">
        <v>638</v>
      </c>
      <c r="F1515" s="652" t="s">
        <v>3390</v>
      </c>
      <c r="G1515" s="651" t="s">
        <v>642</v>
      </c>
      <c r="H1515" s="651" t="s">
        <v>1550</v>
      </c>
      <c r="I1515" s="651" t="s">
        <v>1551</v>
      </c>
      <c r="J1515" s="651" t="s">
        <v>1552</v>
      </c>
      <c r="K1515" s="651" t="s">
        <v>1553</v>
      </c>
      <c r="L1515" s="653">
        <v>93.489173864695729</v>
      </c>
      <c r="M1515" s="653">
        <v>13</v>
      </c>
      <c r="N1515" s="654">
        <v>1215.3592602410445</v>
      </c>
    </row>
    <row r="1516" spans="1:14" ht="14.4" customHeight="1" x14ac:dyDescent="0.3">
      <c r="A1516" s="649" t="s">
        <v>595</v>
      </c>
      <c r="B1516" s="650" t="s">
        <v>596</v>
      </c>
      <c r="C1516" s="651" t="s">
        <v>626</v>
      </c>
      <c r="D1516" s="652" t="s">
        <v>3387</v>
      </c>
      <c r="E1516" s="651" t="s">
        <v>638</v>
      </c>
      <c r="F1516" s="652" t="s">
        <v>3390</v>
      </c>
      <c r="G1516" s="651" t="s">
        <v>642</v>
      </c>
      <c r="H1516" s="651" t="s">
        <v>959</v>
      </c>
      <c r="I1516" s="651" t="s">
        <v>960</v>
      </c>
      <c r="J1516" s="651" t="s">
        <v>961</v>
      </c>
      <c r="K1516" s="651" t="s">
        <v>962</v>
      </c>
      <c r="L1516" s="653">
        <v>34.419947698390708</v>
      </c>
      <c r="M1516" s="653">
        <v>534</v>
      </c>
      <c r="N1516" s="654">
        <v>18380.252070940638</v>
      </c>
    </row>
    <row r="1517" spans="1:14" ht="14.4" customHeight="1" x14ac:dyDescent="0.3">
      <c r="A1517" s="649" t="s">
        <v>595</v>
      </c>
      <c r="B1517" s="650" t="s">
        <v>596</v>
      </c>
      <c r="C1517" s="651" t="s">
        <v>626</v>
      </c>
      <c r="D1517" s="652" t="s">
        <v>3387</v>
      </c>
      <c r="E1517" s="651" t="s">
        <v>638</v>
      </c>
      <c r="F1517" s="652" t="s">
        <v>3390</v>
      </c>
      <c r="G1517" s="651" t="s">
        <v>642</v>
      </c>
      <c r="H1517" s="651" t="s">
        <v>963</v>
      </c>
      <c r="I1517" s="651" t="s">
        <v>964</v>
      </c>
      <c r="J1517" s="651" t="s">
        <v>965</v>
      </c>
      <c r="K1517" s="651" t="s">
        <v>817</v>
      </c>
      <c r="L1517" s="653">
        <v>12.509999999999998</v>
      </c>
      <c r="M1517" s="653">
        <v>290</v>
      </c>
      <c r="N1517" s="654">
        <v>3627.8999999999996</v>
      </c>
    </row>
    <row r="1518" spans="1:14" ht="14.4" customHeight="1" x14ac:dyDescent="0.3">
      <c r="A1518" s="649" t="s">
        <v>595</v>
      </c>
      <c r="B1518" s="650" t="s">
        <v>596</v>
      </c>
      <c r="C1518" s="651" t="s">
        <v>626</v>
      </c>
      <c r="D1518" s="652" t="s">
        <v>3387</v>
      </c>
      <c r="E1518" s="651" t="s">
        <v>638</v>
      </c>
      <c r="F1518" s="652" t="s">
        <v>3390</v>
      </c>
      <c r="G1518" s="651" t="s">
        <v>642</v>
      </c>
      <c r="H1518" s="651" t="s">
        <v>966</v>
      </c>
      <c r="I1518" s="651" t="s">
        <v>967</v>
      </c>
      <c r="J1518" s="651" t="s">
        <v>968</v>
      </c>
      <c r="K1518" s="651" t="s">
        <v>969</v>
      </c>
      <c r="L1518" s="653">
        <v>37.479999999999997</v>
      </c>
      <c r="M1518" s="653">
        <v>1</v>
      </c>
      <c r="N1518" s="654">
        <v>37.479999999999997</v>
      </c>
    </row>
    <row r="1519" spans="1:14" ht="14.4" customHeight="1" x14ac:dyDescent="0.3">
      <c r="A1519" s="649" t="s">
        <v>595</v>
      </c>
      <c r="B1519" s="650" t="s">
        <v>596</v>
      </c>
      <c r="C1519" s="651" t="s">
        <v>626</v>
      </c>
      <c r="D1519" s="652" t="s">
        <v>3387</v>
      </c>
      <c r="E1519" s="651" t="s">
        <v>638</v>
      </c>
      <c r="F1519" s="652" t="s">
        <v>3390</v>
      </c>
      <c r="G1519" s="651" t="s">
        <v>642</v>
      </c>
      <c r="H1519" s="651" t="s">
        <v>2005</v>
      </c>
      <c r="I1519" s="651" t="s">
        <v>2006</v>
      </c>
      <c r="J1519" s="651" t="s">
        <v>961</v>
      </c>
      <c r="K1519" s="651" t="s">
        <v>899</v>
      </c>
      <c r="L1519" s="653">
        <v>48.55</v>
      </c>
      <c r="M1519" s="653">
        <v>20</v>
      </c>
      <c r="N1519" s="654">
        <v>971</v>
      </c>
    </row>
    <row r="1520" spans="1:14" ht="14.4" customHeight="1" x14ac:dyDescent="0.3">
      <c r="A1520" s="649" t="s">
        <v>595</v>
      </c>
      <c r="B1520" s="650" t="s">
        <v>596</v>
      </c>
      <c r="C1520" s="651" t="s">
        <v>626</v>
      </c>
      <c r="D1520" s="652" t="s">
        <v>3387</v>
      </c>
      <c r="E1520" s="651" t="s">
        <v>638</v>
      </c>
      <c r="F1520" s="652" t="s">
        <v>3390</v>
      </c>
      <c r="G1520" s="651" t="s">
        <v>642</v>
      </c>
      <c r="H1520" s="651" t="s">
        <v>970</v>
      </c>
      <c r="I1520" s="651" t="s">
        <v>971</v>
      </c>
      <c r="J1520" s="651" t="s">
        <v>972</v>
      </c>
      <c r="K1520" s="651" t="s">
        <v>899</v>
      </c>
      <c r="L1520" s="653">
        <v>29.69612244897959</v>
      </c>
      <c r="M1520" s="653">
        <v>294</v>
      </c>
      <c r="N1520" s="654">
        <v>8730.66</v>
      </c>
    </row>
    <row r="1521" spans="1:14" ht="14.4" customHeight="1" x14ac:dyDescent="0.3">
      <c r="A1521" s="649" t="s">
        <v>595</v>
      </c>
      <c r="B1521" s="650" t="s">
        <v>596</v>
      </c>
      <c r="C1521" s="651" t="s">
        <v>626</v>
      </c>
      <c r="D1521" s="652" t="s">
        <v>3387</v>
      </c>
      <c r="E1521" s="651" t="s">
        <v>638</v>
      </c>
      <c r="F1521" s="652" t="s">
        <v>3390</v>
      </c>
      <c r="G1521" s="651" t="s">
        <v>642</v>
      </c>
      <c r="H1521" s="651" t="s">
        <v>3187</v>
      </c>
      <c r="I1521" s="651" t="s">
        <v>237</v>
      </c>
      <c r="J1521" s="651" t="s">
        <v>3188</v>
      </c>
      <c r="K1521" s="651"/>
      <c r="L1521" s="653">
        <v>426.64999999999975</v>
      </c>
      <c r="M1521" s="653">
        <v>1</v>
      </c>
      <c r="N1521" s="654">
        <v>426.64999999999975</v>
      </c>
    </row>
    <row r="1522" spans="1:14" ht="14.4" customHeight="1" x14ac:dyDescent="0.3">
      <c r="A1522" s="649" t="s">
        <v>595</v>
      </c>
      <c r="B1522" s="650" t="s">
        <v>596</v>
      </c>
      <c r="C1522" s="651" t="s">
        <v>626</v>
      </c>
      <c r="D1522" s="652" t="s">
        <v>3387</v>
      </c>
      <c r="E1522" s="651" t="s">
        <v>638</v>
      </c>
      <c r="F1522" s="652" t="s">
        <v>3390</v>
      </c>
      <c r="G1522" s="651" t="s">
        <v>642</v>
      </c>
      <c r="H1522" s="651" t="s">
        <v>1554</v>
      </c>
      <c r="I1522" s="651" t="s">
        <v>237</v>
      </c>
      <c r="J1522" s="651" t="s">
        <v>1555</v>
      </c>
      <c r="K1522" s="651"/>
      <c r="L1522" s="653">
        <v>207.80080168767776</v>
      </c>
      <c r="M1522" s="653">
        <v>20</v>
      </c>
      <c r="N1522" s="654">
        <v>4156.0160337535553</v>
      </c>
    </row>
    <row r="1523" spans="1:14" ht="14.4" customHeight="1" x14ac:dyDescent="0.3">
      <c r="A1523" s="649" t="s">
        <v>595</v>
      </c>
      <c r="B1523" s="650" t="s">
        <v>596</v>
      </c>
      <c r="C1523" s="651" t="s">
        <v>626</v>
      </c>
      <c r="D1523" s="652" t="s">
        <v>3387</v>
      </c>
      <c r="E1523" s="651" t="s">
        <v>638</v>
      </c>
      <c r="F1523" s="652" t="s">
        <v>3390</v>
      </c>
      <c r="G1523" s="651" t="s">
        <v>642</v>
      </c>
      <c r="H1523" s="651" t="s">
        <v>983</v>
      </c>
      <c r="I1523" s="651" t="s">
        <v>237</v>
      </c>
      <c r="J1523" s="651" t="s">
        <v>984</v>
      </c>
      <c r="K1523" s="651"/>
      <c r="L1523" s="653">
        <v>486.80228214890712</v>
      </c>
      <c r="M1523" s="653">
        <v>6</v>
      </c>
      <c r="N1523" s="654">
        <v>2920.8136928934427</v>
      </c>
    </row>
    <row r="1524" spans="1:14" ht="14.4" customHeight="1" x14ac:dyDescent="0.3">
      <c r="A1524" s="649" t="s">
        <v>595</v>
      </c>
      <c r="B1524" s="650" t="s">
        <v>596</v>
      </c>
      <c r="C1524" s="651" t="s">
        <v>626</v>
      </c>
      <c r="D1524" s="652" t="s">
        <v>3387</v>
      </c>
      <c r="E1524" s="651" t="s">
        <v>638</v>
      </c>
      <c r="F1524" s="652" t="s">
        <v>3390</v>
      </c>
      <c r="G1524" s="651" t="s">
        <v>642</v>
      </c>
      <c r="H1524" s="651" t="s">
        <v>998</v>
      </c>
      <c r="I1524" s="651" t="s">
        <v>237</v>
      </c>
      <c r="J1524" s="651" t="s">
        <v>999</v>
      </c>
      <c r="K1524" s="651"/>
      <c r="L1524" s="653">
        <v>443.21858608077952</v>
      </c>
      <c r="M1524" s="653">
        <v>7</v>
      </c>
      <c r="N1524" s="654">
        <v>3102.5301025654567</v>
      </c>
    </row>
    <row r="1525" spans="1:14" ht="14.4" customHeight="1" x14ac:dyDescent="0.3">
      <c r="A1525" s="649" t="s">
        <v>595</v>
      </c>
      <c r="B1525" s="650" t="s">
        <v>596</v>
      </c>
      <c r="C1525" s="651" t="s">
        <v>626</v>
      </c>
      <c r="D1525" s="652" t="s">
        <v>3387</v>
      </c>
      <c r="E1525" s="651" t="s">
        <v>638</v>
      </c>
      <c r="F1525" s="652" t="s">
        <v>3390</v>
      </c>
      <c r="G1525" s="651" t="s">
        <v>642</v>
      </c>
      <c r="H1525" s="651" t="s">
        <v>1558</v>
      </c>
      <c r="I1525" s="651" t="s">
        <v>237</v>
      </c>
      <c r="J1525" s="651" t="s">
        <v>1559</v>
      </c>
      <c r="K1525" s="651"/>
      <c r="L1525" s="653">
        <v>214.01769339418615</v>
      </c>
      <c r="M1525" s="653">
        <v>2</v>
      </c>
      <c r="N1525" s="654">
        <v>428.03538678837231</v>
      </c>
    </row>
    <row r="1526" spans="1:14" ht="14.4" customHeight="1" x14ac:dyDescent="0.3">
      <c r="A1526" s="649" t="s">
        <v>595</v>
      </c>
      <c r="B1526" s="650" t="s">
        <v>596</v>
      </c>
      <c r="C1526" s="651" t="s">
        <v>626</v>
      </c>
      <c r="D1526" s="652" t="s">
        <v>3387</v>
      </c>
      <c r="E1526" s="651" t="s">
        <v>638</v>
      </c>
      <c r="F1526" s="652" t="s">
        <v>3390</v>
      </c>
      <c r="G1526" s="651" t="s">
        <v>642</v>
      </c>
      <c r="H1526" s="651" t="s">
        <v>1000</v>
      </c>
      <c r="I1526" s="651" t="s">
        <v>237</v>
      </c>
      <c r="J1526" s="651" t="s">
        <v>1001</v>
      </c>
      <c r="K1526" s="651"/>
      <c r="L1526" s="653">
        <v>314.6945858671674</v>
      </c>
      <c r="M1526" s="653">
        <v>3</v>
      </c>
      <c r="N1526" s="654">
        <v>944.08375760150216</v>
      </c>
    </row>
    <row r="1527" spans="1:14" ht="14.4" customHeight="1" x14ac:dyDescent="0.3">
      <c r="A1527" s="649" t="s">
        <v>595</v>
      </c>
      <c r="B1527" s="650" t="s">
        <v>596</v>
      </c>
      <c r="C1527" s="651" t="s">
        <v>626</v>
      </c>
      <c r="D1527" s="652" t="s">
        <v>3387</v>
      </c>
      <c r="E1527" s="651" t="s">
        <v>638</v>
      </c>
      <c r="F1527" s="652" t="s">
        <v>3390</v>
      </c>
      <c r="G1527" s="651" t="s">
        <v>642</v>
      </c>
      <c r="H1527" s="651" t="s">
        <v>1002</v>
      </c>
      <c r="I1527" s="651" t="s">
        <v>237</v>
      </c>
      <c r="J1527" s="651" t="s">
        <v>1003</v>
      </c>
      <c r="K1527" s="651"/>
      <c r="L1527" s="653">
        <v>217.45660583473213</v>
      </c>
      <c r="M1527" s="653">
        <v>6</v>
      </c>
      <c r="N1527" s="654">
        <v>1304.7396350083927</v>
      </c>
    </row>
    <row r="1528" spans="1:14" ht="14.4" customHeight="1" x14ac:dyDescent="0.3">
      <c r="A1528" s="649" t="s">
        <v>595</v>
      </c>
      <c r="B1528" s="650" t="s">
        <v>596</v>
      </c>
      <c r="C1528" s="651" t="s">
        <v>626</v>
      </c>
      <c r="D1528" s="652" t="s">
        <v>3387</v>
      </c>
      <c r="E1528" s="651" t="s">
        <v>638</v>
      </c>
      <c r="F1528" s="652" t="s">
        <v>3390</v>
      </c>
      <c r="G1528" s="651" t="s">
        <v>642</v>
      </c>
      <c r="H1528" s="651" t="s">
        <v>1004</v>
      </c>
      <c r="I1528" s="651" t="s">
        <v>237</v>
      </c>
      <c r="J1528" s="651" t="s">
        <v>1005</v>
      </c>
      <c r="K1528" s="651"/>
      <c r="L1528" s="653">
        <v>297.04041740304439</v>
      </c>
      <c r="M1528" s="653">
        <v>1</v>
      </c>
      <c r="N1528" s="654">
        <v>297.04041740304439</v>
      </c>
    </row>
    <row r="1529" spans="1:14" ht="14.4" customHeight="1" x14ac:dyDescent="0.3">
      <c r="A1529" s="649" t="s">
        <v>595</v>
      </c>
      <c r="B1529" s="650" t="s">
        <v>596</v>
      </c>
      <c r="C1529" s="651" t="s">
        <v>626</v>
      </c>
      <c r="D1529" s="652" t="s">
        <v>3387</v>
      </c>
      <c r="E1529" s="651" t="s">
        <v>638</v>
      </c>
      <c r="F1529" s="652" t="s">
        <v>3390</v>
      </c>
      <c r="G1529" s="651" t="s">
        <v>642</v>
      </c>
      <c r="H1529" s="651" t="s">
        <v>2338</v>
      </c>
      <c r="I1529" s="651" t="s">
        <v>237</v>
      </c>
      <c r="J1529" s="651" t="s">
        <v>2339</v>
      </c>
      <c r="K1529" s="651"/>
      <c r="L1529" s="653">
        <v>185.8760341833821</v>
      </c>
      <c r="M1529" s="653">
        <v>2</v>
      </c>
      <c r="N1529" s="654">
        <v>371.75206836676421</v>
      </c>
    </row>
    <row r="1530" spans="1:14" ht="14.4" customHeight="1" x14ac:dyDescent="0.3">
      <c r="A1530" s="649" t="s">
        <v>595</v>
      </c>
      <c r="B1530" s="650" t="s">
        <v>596</v>
      </c>
      <c r="C1530" s="651" t="s">
        <v>626</v>
      </c>
      <c r="D1530" s="652" t="s">
        <v>3387</v>
      </c>
      <c r="E1530" s="651" t="s">
        <v>638</v>
      </c>
      <c r="F1530" s="652" t="s">
        <v>3390</v>
      </c>
      <c r="G1530" s="651" t="s">
        <v>642</v>
      </c>
      <c r="H1530" s="651" t="s">
        <v>1006</v>
      </c>
      <c r="I1530" s="651" t="s">
        <v>237</v>
      </c>
      <c r="J1530" s="651" t="s">
        <v>1007</v>
      </c>
      <c r="K1530" s="651"/>
      <c r="L1530" s="653">
        <v>294.59833829828062</v>
      </c>
      <c r="M1530" s="653">
        <v>1</v>
      </c>
      <c r="N1530" s="654">
        <v>294.59833829828062</v>
      </c>
    </row>
    <row r="1531" spans="1:14" ht="14.4" customHeight="1" x14ac:dyDescent="0.3">
      <c r="A1531" s="649" t="s">
        <v>595</v>
      </c>
      <c r="B1531" s="650" t="s">
        <v>596</v>
      </c>
      <c r="C1531" s="651" t="s">
        <v>626</v>
      </c>
      <c r="D1531" s="652" t="s">
        <v>3387</v>
      </c>
      <c r="E1531" s="651" t="s">
        <v>638</v>
      </c>
      <c r="F1531" s="652" t="s">
        <v>3390</v>
      </c>
      <c r="G1531" s="651" t="s">
        <v>642</v>
      </c>
      <c r="H1531" s="651" t="s">
        <v>2340</v>
      </c>
      <c r="I1531" s="651" t="s">
        <v>237</v>
      </c>
      <c r="J1531" s="651" t="s">
        <v>2341</v>
      </c>
      <c r="K1531" s="651"/>
      <c r="L1531" s="653">
        <v>112.13936343914392</v>
      </c>
      <c r="M1531" s="653">
        <v>2</v>
      </c>
      <c r="N1531" s="654">
        <v>224.27872687828784</v>
      </c>
    </row>
    <row r="1532" spans="1:14" ht="14.4" customHeight="1" x14ac:dyDescent="0.3">
      <c r="A1532" s="649" t="s">
        <v>595</v>
      </c>
      <c r="B1532" s="650" t="s">
        <v>596</v>
      </c>
      <c r="C1532" s="651" t="s">
        <v>626</v>
      </c>
      <c r="D1532" s="652" t="s">
        <v>3387</v>
      </c>
      <c r="E1532" s="651" t="s">
        <v>638</v>
      </c>
      <c r="F1532" s="652" t="s">
        <v>3390</v>
      </c>
      <c r="G1532" s="651" t="s">
        <v>642</v>
      </c>
      <c r="H1532" s="651" t="s">
        <v>2007</v>
      </c>
      <c r="I1532" s="651" t="s">
        <v>2008</v>
      </c>
      <c r="J1532" s="651" t="s">
        <v>2009</v>
      </c>
      <c r="K1532" s="651" t="s">
        <v>793</v>
      </c>
      <c r="L1532" s="653">
        <v>188.39</v>
      </c>
      <c r="M1532" s="653">
        <v>1</v>
      </c>
      <c r="N1532" s="654">
        <v>188.39</v>
      </c>
    </row>
    <row r="1533" spans="1:14" ht="14.4" customHeight="1" x14ac:dyDescent="0.3">
      <c r="A1533" s="649" t="s">
        <v>595</v>
      </c>
      <c r="B1533" s="650" t="s">
        <v>596</v>
      </c>
      <c r="C1533" s="651" t="s">
        <v>626</v>
      </c>
      <c r="D1533" s="652" t="s">
        <v>3387</v>
      </c>
      <c r="E1533" s="651" t="s">
        <v>638</v>
      </c>
      <c r="F1533" s="652" t="s">
        <v>3390</v>
      </c>
      <c r="G1533" s="651" t="s">
        <v>642</v>
      </c>
      <c r="H1533" s="651" t="s">
        <v>1008</v>
      </c>
      <c r="I1533" s="651" t="s">
        <v>1009</v>
      </c>
      <c r="J1533" s="651" t="s">
        <v>1010</v>
      </c>
      <c r="K1533" s="651" t="s">
        <v>1011</v>
      </c>
      <c r="L1533" s="653">
        <v>22.420046360658368</v>
      </c>
      <c r="M1533" s="653">
        <v>5</v>
      </c>
      <c r="N1533" s="654">
        <v>112.10023180329185</v>
      </c>
    </row>
    <row r="1534" spans="1:14" ht="14.4" customHeight="1" x14ac:dyDescent="0.3">
      <c r="A1534" s="649" t="s">
        <v>595</v>
      </c>
      <c r="B1534" s="650" t="s">
        <v>596</v>
      </c>
      <c r="C1534" s="651" t="s">
        <v>626</v>
      </c>
      <c r="D1534" s="652" t="s">
        <v>3387</v>
      </c>
      <c r="E1534" s="651" t="s">
        <v>638</v>
      </c>
      <c r="F1534" s="652" t="s">
        <v>3390</v>
      </c>
      <c r="G1534" s="651" t="s">
        <v>642</v>
      </c>
      <c r="H1534" s="651" t="s">
        <v>1012</v>
      </c>
      <c r="I1534" s="651" t="s">
        <v>1013</v>
      </c>
      <c r="J1534" s="651" t="s">
        <v>1014</v>
      </c>
      <c r="K1534" s="651" t="s">
        <v>962</v>
      </c>
      <c r="L1534" s="653">
        <v>37.54</v>
      </c>
      <c r="M1534" s="653">
        <v>96</v>
      </c>
      <c r="N1534" s="654">
        <v>3603.84</v>
      </c>
    </row>
    <row r="1535" spans="1:14" ht="14.4" customHeight="1" x14ac:dyDescent="0.3">
      <c r="A1535" s="649" t="s">
        <v>595</v>
      </c>
      <c r="B1535" s="650" t="s">
        <v>596</v>
      </c>
      <c r="C1535" s="651" t="s">
        <v>626</v>
      </c>
      <c r="D1535" s="652" t="s">
        <v>3387</v>
      </c>
      <c r="E1535" s="651" t="s">
        <v>638</v>
      </c>
      <c r="F1535" s="652" t="s">
        <v>3390</v>
      </c>
      <c r="G1535" s="651" t="s">
        <v>642</v>
      </c>
      <c r="H1535" s="651" t="s">
        <v>2342</v>
      </c>
      <c r="I1535" s="651" t="s">
        <v>2343</v>
      </c>
      <c r="J1535" s="651" t="s">
        <v>1014</v>
      </c>
      <c r="K1535" s="651" t="s">
        <v>899</v>
      </c>
      <c r="L1535" s="653">
        <v>34.22</v>
      </c>
      <c r="M1535" s="653">
        <v>60</v>
      </c>
      <c r="N1535" s="654">
        <v>2053.1999999999998</v>
      </c>
    </row>
    <row r="1536" spans="1:14" ht="14.4" customHeight="1" x14ac:dyDescent="0.3">
      <c r="A1536" s="649" t="s">
        <v>595</v>
      </c>
      <c r="B1536" s="650" t="s">
        <v>596</v>
      </c>
      <c r="C1536" s="651" t="s">
        <v>626</v>
      </c>
      <c r="D1536" s="652" t="s">
        <v>3387</v>
      </c>
      <c r="E1536" s="651" t="s">
        <v>638</v>
      </c>
      <c r="F1536" s="652" t="s">
        <v>3390</v>
      </c>
      <c r="G1536" s="651" t="s">
        <v>642</v>
      </c>
      <c r="H1536" s="651" t="s">
        <v>2015</v>
      </c>
      <c r="I1536" s="651" t="s">
        <v>2016</v>
      </c>
      <c r="J1536" s="651" t="s">
        <v>2017</v>
      </c>
      <c r="K1536" s="651" t="s">
        <v>2018</v>
      </c>
      <c r="L1536" s="653">
        <v>74.033333333333346</v>
      </c>
      <c r="M1536" s="653">
        <v>3</v>
      </c>
      <c r="N1536" s="654">
        <v>222.10000000000002</v>
      </c>
    </row>
    <row r="1537" spans="1:14" ht="14.4" customHeight="1" x14ac:dyDescent="0.3">
      <c r="A1537" s="649" t="s">
        <v>595</v>
      </c>
      <c r="B1537" s="650" t="s">
        <v>596</v>
      </c>
      <c r="C1537" s="651" t="s">
        <v>626</v>
      </c>
      <c r="D1537" s="652" t="s">
        <v>3387</v>
      </c>
      <c r="E1537" s="651" t="s">
        <v>638</v>
      </c>
      <c r="F1537" s="652" t="s">
        <v>3390</v>
      </c>
      <c r="G1537" s="651" t="s">
        <v>642</v>
      </c>
      <c r="H1537" s="651" t="s">
        <v>2022</v>
      </c>
      <c r="I1537" s="651" t="s">
        <v>237</v>
      </c>
      <c r="J1537" s="651" t="s">
        <v>2023</v>
      </c>
      <c r="K1537" s="651"/>
      <c r="L1537" s="653">
        <v>54.952350973139858</v>
      </c>
      <c r="M1537" s="653">
        <v>8</v>
      </c>
      <c r="N1537" s="654">
        <v>439.61880778511886</v>
      </c>
    </row>
    <row r="1538" spans="1:14" ht="14.4" customHeight="1" x14ac:dyDescent="0.3">
      <c r="A1538" s="649" t="s">
        <v>595</v>
      </c>
      <c r="B1538" s="650" t="s">
        <v>596</v>
      </c>
      <c r="C1538" s="651" t="s">
        <v>626</v>
      </c>
      <c r="D1538" s="652" t="s">
        <v>3387</v>
      </c>
      <c r="E1538" s="651" t="s">
        <v>638</v>
      </c>
      <c r="F1538" s="652" t="s">
        <v>3390</v>
      </c>
      <c r="G1538" s="651" t="s">
        <v>642</v>
      </c>
      <c r="H1538" s="651" t="s">
        <v>3189</v>
      </c>
      <c r="I1538" s="651" t="s">
        <v>237</v>
      </c>
      <c r="J1538" s="651" t="s">
        <v>3190</v>
      </c>
      <c r="K1538" s="651"/>
      <c r="L1538" s="653">
        <v>62.858311494447385</v>
      </c>
      <c r="M1538" s="653">
        <v>8</v>
      </c>
      <c r="N1538" s="654">
        <v>502.86649195557908</v>
      </c>
    </row>
    <row r="1539" spans="1:14" ht="14.4" customHeight="1" x14ac:dyDescent="0.3">
      <c r="A1539" s="649" t="s">
        <v>595</v>
      </c>
      <c r="B1539" s="650" t="s">
        <v>596</v>
      </c>
      <c r="C1539" s="651" t="s">
        <v>626</v>
      </c>
      <c r="D1539" s="652" t="s">
        <v>3387</v>
      </c>
      <c r="E1539" s="651" t="s">
        <v>638</v>
      </c>
      <c r="F1539" s="652" t="s">
        <v>3390</v>
      </c>
      <c r="G1539" s="651" t="s">
        <v>642</v>
      </c>
      <c r="H1539" s="651" t="s">
        <v>3191</v>
      </c>
      <c r="I1539" s="651" t="s">
        <v>237</v>
      </c>
      <c r="J1539" s="651" t="s">
        <v>3192</v>
      </c>
      <c r="K1539" s="651"/>
      <c r="L1539" s="653">
        <v>156.58398740385707</v>
      </c>
      <c r="M1539" s="653">
        <v>2</v>
      </c>
      <c r="N1539" s="654">
        <v>313.16797480771413</v>
      </c>
    </row>
    <row r="1540" spans="1:14" ht="14.4" customHeight="1" x14ac:dyDescent="0.3">
      <c r="A1540" s="649" t="s">
        <v>595</v>
      </c>
      <c r="B1540" s="650" t="s">
        <v>596</v>
      </c>
      <c r="C1540" s="651" t="s">
        <v>626</v>
      </c>
      <c r="D1540" s="652" t="s">
        <v>3387</v>
      </c>
      <c r="E1540" s="651" t="s">
        <v>638</v>
      </c>
      <c r="F1540" s="652" t="s">
        <v>3390</v>
      </c>
      <c r="G1540" s="651" t="s">
        <v>642</v>
      </c>
      <c r="H1540" s="651" t="s">
        <v>2433</v>
      </c>
      <c r="I1540" s="651" t="s">
        <v>237</v>
      </c>
      <c r="J1540" s="651" t="s">
        <v>2434</v>
      </c>
      <c r="K1540" s="651"/>
      <c r="L1540" s="653">
        <v>174.4183026641667</v>
      </c>
      <c r="M1540" s="653">
        <v>1</v>
      </c>
      <c r="N1540" s="654">
        <v>174.4183026641667</v>
      </c>
    </row>
    <row r="1541" spans="1:14" ht="14.4" customHeight="1" x14ac:dyDescent="0.3">
      <c r="A1541" s="649" t="s">
        <v>595</v>
      </c>
      <c r="B1541" s="650" t="s">
        <v>596</v>
      </c>
      <c r="C1541" s="651" t="s">
        <v>626</v>
      </c>
      <c r="D1541" s="652" t="s">
        <v>3387</v>
      </c>
      <c r="E1541" s="651" t="s">
        <v>638</v>
      </c>
      <c r="F1541" s="652" t="s">
        <v>3390</v>
      </c>
      <c r="G1541" s="651" t="s">
        <v>642</v>
      </c>
      <c r="H1541" s="651" t="s">
        <v>2344</v>
      </c>
      <c r="I1541" s="651" t="s">
        <v>237</v>
      </c>
      <c r="J1541" s="651" t="s">
        <v>2345</v>
      </c>
      <c r="K1541" s="651"/>
      <c r="L1541" s="653">
        <v>331.07672031658467</v>
      </c>
      <c r="M1541" s="653">
        <v>3</v>
      </c>
      <c r="N1541" s="654">
        <v>993.23016094975401</v>
      </c>
    </row>
    <row r="1542" spans="1:14" ht="14.4" customHeight="1" x14ac:dyDescent="0.3">
      <c r="A1542" s="649" t="s">
        <v>595</v>
      </c>
      <c r="B1542" s="650" t="s">
        <v>596</v>
      </c>
      <c r="C1542" s="651" t="s">
        <v>626</v>
      </c>
      <c r="D1542" s="652" t="s">
        <v>3387</v>
      </c>
      <c r="E1542" s="651" t="s">
        <v>638</v>
      </c>
      <c r="F1542" s="652" t="s">
        <v>3390</v>
      </c>
      <c r="G1542" s="651" t="s">
        <v>642</v>
      </c>
      <c r="H1542" s="651" t="s">
        <v>3193</v>
      </c>
      <c r="I1542" s="651" t="s">
        <v>237</v>
      </c>
      <c r="J1542" s="651" t="s">
        <v>3194</v>
      </c>
      <c r="K1542" s="651"/>
      <c r="L1542" s="653">
        <v>221.46377065079992</v>
      </c>
      <c r="M1542" s="653">
        <v>5</v>
      </c>
      <c r="N1542" s="654">
        <v>1107.3188532539996</v>
      </c>
    </row>
    <row r="1543" spans="1:14" ht="14.4" customHeight="1" x14ac:dyDescent="0.3">
      <c r="A1543" s="649" t="s">
        <v>595</v>
      </c>
      <c r="B1543" s="650" t="s">
        <v>596</v>
      </c>
      <c r="C1543" s="651" t="s">
        <v>626</v>
      </c>
      <c r="D1543" s="652" t="s">
        <v>3387</v>
      </c>
      <c r="E1543" s="651" t="s">
        <v>638</v>
      </c>
      <c r="F1543" s="652" t="s">
        <v>3390</v>
      </c>
      <c r="G1543" s="651" t="s">
        <v>642</v>
      </c>
      <c r="H1543" s="651" t="s">
        <v>3195</v>
      </c>
      <c r="I1543" s="651" t="s">
        <v>237</v>
      </c>
      <c r="J1543" s="651" t="s">
        <v>3196</v>
      </c>
      <c r="K1543" s="651"/>
      <c r="L1543" s="653">
        <v>412.28696419881442</v>
      </c>
      <c r="M1543" s="653">
        <v>1</v>
      </c>
      <c r="N1543" s="654">
        <v>412.28696419881442</v>
      </c>
    </row>
    <row r="1544" spans="1:14" ht="14.4" customHeight="1" x14ac:dyDescent="0.3">
      <c r="A1544" s="649" t="s">
        <v>595</v>
      </c>
      <c r="B1544" s="650" t="s">
        <v>596</v>
      </c>
      <c r="C1544" s="651" t="s">
        <v>626</v>
      </c>
      <c r="D1544" s="652" t="s">
        <v>3387</v>
      </c>
      <c r="E1544" s="651" t="s">
        <v>638</v>
      </c>
      <c r="F1544" s="652" t="s">
        <v>3390</v>
      </c>
      <c r="G1544" s="651" t="s">
        <v>642</v>
      </c>
      <c r="H1544" s="651" t="s">
        <v>1018</v>
      </c>
      <c r="I1544" s="651" t="s">
        <v>1018</v>
      </c>
      <c r="J1544" s="651" t="s">
        <v>1019</v>
      </c>
      <c r="K1544" s="651" t="s">
        <v>1020</v>
      </c>
      <c r="L1544" s="653">
        <v>604.77</v>
      </c>
      <c r="M1544" s="653">
        <v>2</v>
      </c>
      <c r="N1544" s="654">
        <v>1209.54</v>
      </c>
    </row>
    <row r="1545" spans="1:14" ht="14.4" customHeight="1" x14ac:dyDescent="0.3">
      <c r="A1545" s="649" t="s">
        <v>595</v>
      </c>
      <c r="B1545" s="650" t="s">
        <v>596</v>
      </c>
      <c r="C1545" s="651" t="s">
        <v>626</v>
      </c>
      <c r="D1545" s="652" t="s">
        <v>3387</v>
      </c>
      <c r="E1545" s="651" t="s">
        <v>638</v>
      </c>
      <c r="F1545" s="652" t="s">
        <v>3390</v>
      </c>
      <c r="G1545" s="651" t="s">
        <v>642</v>
      </c>
      <c r="H1545" s="651" t="s">
        <v>3197</v>
      </c>
      <c r="I1545" s="651" t="s">
        <v>237</v>
      </c>
      <c r="J1545" s="651" t="s">
        <v>3198</v>
      </c>
      <c r="K1545" s="651"/>
      <c r="L1545" s="653">
        <v>462.9114190022525</v>
      </c>
      <c r="M1545" s="653">
        <v>2</v>
      </c>
      <c r="N1545" s="654">
        <v>925.822838004505</v>
      </c>
    </row>
    <row r="1546" spans="1:14" ht="14.4" customHeight="1" x14ac:dyDescent="0.3">
      <c r="A1546" s="649" t="s">
        <v>595</v>
      </c>
      <c r="B1546" s="650" t="s">
        <v>596</v>
      </c>
      <c r="C1546" s="651" t="s">
        <v>626</v>
      </c>
      <c r="D1546" s="652" t="s">
        <v>3387</v>
      </c>
      <c r="E1546" s="651" t="s">
        <v>638</v>
      </c>
      <c r="F1546" s="652" t="s">
        <v>3390</v>
      </c>
      <c r="G1546" s="651" t="s">
        <v>642</v>
      </c>
      <c r="H1546" s="651" t="s">
        <v>2672</v>
      </c>
      <c r="I1546" s="651" t="s">
        <v>2673</v>
      </c>
      <c r="J1546" s="651" t="s">
        <v>2674</v>
      </c>
      <c r="K1546" s="651" t="s">
        <v>2675</v>
      </c>
      <c r="L1546" s="653">
        <v>349.27048042951731</v>
      </c>
      <c r="M1546" s="653">
        <v>13</v>
      </c>
      <c r="N1546" s="654">
        <v>4540.5162455837253</v>
      </c>
    </row>
    <row r="1547" spans="1:14" ht="14.4" customHeight="1" x14ac:dyDescent="0.3">
      <c r="A1547" s="649" t="s">
        <v>595</v>
      </c>
      <c r="B1547" s="650" t="s">
        <v>596</v>
      </c>
      <c r="C1547" s="651" t="s">
        <v>626</v>
      </c>
      <c r="D1547" s="652" t="s">
        <v>3387</v>
      </c>
      <c r="E1547" s="651" t="s">
        <v>638</v>
      </c>
      <c r="F1547" s="652" t="s">
        <v>3390</v>
      </c>
      <c r="G1547" s="651" t="s">
        <v>642</v>
      </c>
      <c r="H1547" s="651" t="s">
        <v>1568</v>
      </c>
      <c r="I1547" s="651" t="s">
        <v>1569</v>
      </c>
      <c r="J1547" s="651" t="s">
        <v>1570</v>
      </c>
      <c r="K1547" s="651" t="s">
        <v>1571</v>
      </c>
      <c r="L1547" s="653">
        <v>38.07</v>
      </c>
      <c r="M1547" s="653">
        <v>6</v>
      </c>
      <c r="N1547" s="654">
        <v>228.42000000000002</v>
      </c>
    </row>
    <row r="1548" spans="1:14" ht="14.4" customHeight="1" x14ac:dyDescent="0.3">
      <c r="A1548" s="649" t="s">
        <v>595</v>
      </c>
      <c r="B1548" s="650" t="s">
        <v>596</v>
      </c>
      <c r="C1548" s="651" t="s">
        <v>626</v>
      </c>
      <c r="D1548" s="652" t="s">
        <v>3387</v>
      </c>
      <c r="E1548" s="651" t="s">
        <v>638</v>
      </c>
      <c r="F1548" s="652" t="s">
        <v>3390</v>
      </c>
      <c r="G1548" s="651" t="s">
        <v>642</v>
      </c>
      <c r="H1548" s="651" t="s">
        <v>2034</v>
      </c>
      <c r="I1548" s="651" t="s">
        <v>237</v>
      </c>
      <c r="J1548" s="651" t="s">
        <v>2035</v>
      </c>
      <c r="K1548" s="651"/>
      <c r="L1548" s="653">
        <v>257.15570113318751</v>
      </c>
      <c r="M1548" s="653">
        <v>57</v>
      </c>
      <c r="N1548" s="654">
        <v>14657.874964591689</v>
      </c>
    </row>
    <row r="1549" spans="1:14" ht="14.4" customHeight="1" x14ac:dyDescent="0.3">
      <c r="A1549" s="649" t="s">
        <v>595</v>
      </c>
      <c r="B1549" s="650" t="s">
        <v>596</v>
      </c>
      <c r="C1549" s="651" t="s">
        <v>626</v>
      </c>
      <c r="D1549" s="652" t="s">
        <v>3387</v>
      </c>
      <c r="E1549" s="651" t="s">
        <v>638</v>
      </c>
      <c r="F1549" s="652" t="s">
        <v>3390</v>
      </c>
      <c r="G1549" s="651" t="s">
        <v>642</v>
      </c>
      <c r="H1549" s="651" t="s">
        <v>3199</v>
      </c>
      <c r="I1549" s="651" t="s">
        <v>237</v>
      </c>
      <c r="J1549" s="651" t="s">
        <v>3200</v>
      </c>
      <c r="K1549" s="651"/>
      <c r="L1549" s="653">
        <v>420.76734609641602</v>
      </c>
      <c r="M1549" s="653">
        <v>6</v>
      </c>
      <c r="N1549" s="654">
        <v>2524.604076578496</v>
      </c>
    </row>
    <row r="1550" spans="1:14" ht="14.4" customHeight="1" x14ac:dyDescent="0.3">
      <c r="A1550" s="649" t="s">
        <v>595</v>
      </c>
      <c r="B1550" s="650" t="s">
        <v>596</v>
      </c>
      <c r="C1550" s="651" t="s">
        <v>626</v>
      </c>
      <c r="D1550" s="652" t="s">
        <v>3387</v>
      </c>
      <c r="E1550" s="651" t="s">
        <v>638</v>
      </c>
      <c r="F1550" s="652" t="s">
        <v>3390</v>
      </c>
      <c r="G1550" s="651" t="s">
        <v>642</v>
      </c>
      <c r="H1550" s="651" t="s">
        <v>1572</v>
      </c>
      <c r="I1550" s="651" t="s">
        <v>1572</v>
      </c>
      <c r="J1550" s="651" t="s">
        <v>1573</v>
      </c>
      <c r="K1550" s="651" t="s">
        <v>1574</v>
      </c>
      <c r="L1550" s="653">
        <v>3326.34</v>
      </c>
      <c r="M1550" s="653">
        <v>6</v>
      </c>
      <c r="N1550" s="654">
        <v>19958.04</v>
      </c>
    </row>
    <row r="1551" spans="1:14" ht="14.4" customHeight="1" x14ac:dyDescent="0.3">
      <c r="A1551" s="649" t="s">
        <v>595</v>
      </c>
      <c r="B1551" s="650" t="s">
        <v>596</v>
      </c>
      <c r="C1551" s="651" t="s">
        <v>626</v>
      </c>
      <c r="D1551" s="652" t="s">
        <v>3387</v>
      </c>
      <c r="E1551" s="651" t="s">
        <v>638</v>
      </c>
      <c r="F1551" s="652" t="s">
        <v>3390</v>
      </c>
      <c r="G1551" s="651" t="s">
        <v>642</v>
      </c>
      <c r="H1551" s="651" t="s">
        <v>2713</v>
      </c>
      <c r="I1551" s="651" t="s">
        <v>2713</v>
      </c>
      <c r="J1551" s="651" t="s">
        <v>1573</v>
      </c>
      <c r="K1551" s="651" t="s">
        <v>2714</v>
      </c>
      <c r="L1551" s="653">
        <v>2700.6283081531365</v>
      </c>
      <c r="M1551" s="653">
        <v>5</v>
      </c>
      <c r="N1551" s="654">
        <v>13503.141540765682</v>
      </c>
    </row>
    <row r="1552" spans="1:14" ht="14.4" customHeight="1" x14ac:dyDescent="0.3">
      <c r="A1552" s="649" t="s">
        <v>595</v>
      </c>
      <c r="B1552" s="650" t="s">
        <v>596</v>
      </c>
      <c r="C1552" s="651" t="s">
        <v>626</v>
      </c>
      <c r="D1552" s="652" t="s">
        <v>3387</v>
      </c>
      <c r="E1552" s="651" t="s">
        <v>638</v>
      </c>
      <c r="F1552" s="652" t="s">
        <v>3390</v>
      </c>
      <c r="G1552" s="651" t="s">
        <v>642</v>
      </c>
      <c r="H1552" s="651" t="s">
        <v>3201</v>
      </c>
      <c r="I1552" s="651" t="s">
        <v>3202</v>
      </c>
      <c r="J1552" s="651" t="s">
        <v>3203</v>
      </c>
      <c r="K1552" s="651" t="s">
        <v>3204</v>
      </c>
      <c r="L1552" s="653">
        <v>567.83798502100024</v>
      </c>
      <c r="M1552" s="653">
        <v>17</v>
      </c>
      <c r="N1552" s="654">
        <v>9653.2457453570041</v>
      </c>
    </row>
    <row r="1553" spans="1:14" ht="14.4" customHeight="1" x14ac:dyDescent="0.3">
      <c r="A1553" s="649" t="s">
        <v>595</v>
      </c>
      <c r="B1553" s="650" t="s">
        <v>596</v>
      </c>
      <c r="C1553" s="651" t="s">
        <v>626</v>
      </c>
      <c r="D1553" s="652" t="s">
        <v>3387</v>
      </c>
      <c r="E1553" s="651" t="s">
        <v>638</v>
      </c>
      <c r="F1553" s="652" t="s">
        <v>3390</v>
      </c>
      <c r="G1553" s="651" t="s">
        <v>642</v>
      </c>
      <c r="H1553" s="651" t="s">
        <v>3205</v>
      </c>
      <c r="I1553" s="651" t="s">
        <v>237</v>
      </c>
      <c r="J1553" s="651" t="s">
        <v>3206</v>
      </c>
      <c r="K1553" s="651"/>
      <c r="L1553" s="653">
        <v>411.20952147802865</v>
      </c>
      <c r="M1553" s="653">
        <v>5</v>
      </c>
      <c r="N1553" s="654">
        <v>2056.0476073901432</v>
      </c>
    </row>
    <row r="1554" spans="1:14" ht="14.4" customHeight="1" x14ac:dyDescent="0.3">
      <c r="A1554" s="649" t="s">
        <v>595</v>
      </c>
      <c r="B1554" s="650" t="s">
        <v>596</v>
      </c>
      <c r="C1554" s="651" t="s">
        <v>626</v>
      </c>
      <c r="D1554" s="652" t="s">
        <v>3387</v>
      </c>
      <c r="E1554" s="651" t="s">
        <v>638</v>
      </c>
      <c r="F1554" s="652" t="s">
        <v>3390</v>
      </c>
      <c r="G1554" s="651" t="s">
        <v>642</v>
      </c>
      <c r="H1554" s="651" t="s">
        <v>3207</v>
      </c>
      <c r="I1554" s="651" t="s">
        <v>237</v>
      </c>
      <c r="J1554" s="651" t="s">
        <v>3208</v>
      </c>
      <c r="K1554" s="651"/>
      <c r="L1554" s="653">
        <v>511.35574268167431</v>
      </c>
      <c r="M1554" s="653">
        <v>1</v>
      </c>
      <c r="N1554" s="654">
        <v>511.35574268167431</v>
      </c>
    </row>
    <row r="1555" spans="1:14" ht="14.4" customHeight="1" x14ac:dyDescent="0.3">
      <c r="A1555" s="649" t="s">
        <v>595</v>
      </c>
      <c r="B1555" s="650" t="s">
        <v>596</v>
      </c>
      <c r="C1555" s="651" t="s">
        <v>626</v>
      </c>
      <c r="D1555" s="652" t="s">
        <v>3387</v>
      </c>
      <c r="E1555" s="651" t="s">
        <v>638</v>
      </c>
      <c r="F1555" s="652" t="s">
        <v>3390</v>
      </c>
      <c r="G1555" s="651" t="s">
        <v>642</v>
      </c>
      <c r="H1555" s="651" t="s">
        <v>3209</v>
      </c>
      <c r="I1555" s="651" t="s">
        <v>237</v>
      </c>
      <c r="J1555" s="651" t="s">
        <v>3210</v>
      </c>
      <c r="K1555" s="651" t="s">
        <v>3211</v>
      </c>
      <c r="L1555" s="653">
        <v>206.99</v>
      </c>
      <c r="M1555" s="653">
        <v>5</v>
      </c>
      <c r="N1555" s="654">
        <v>1034.95</v>
      </c>
    </row>
    <row r="1556" spans="1:14" ht="14.4" customHeight="1" x14ac:dyDescent="0.3">
      <c r="A1556" s="649" t="s">
        <v>595</v>
      </c>
      <c r="B1556" s="650" t="s">
        <v>596</v>
      </c>
      <c r="C1556" s="651" t="s">
        <v>626</v>
      </c>
      <c r="D1556" s="652" t="s">
        <v>3387</v>
      </c>
      <c r="E1556" s="651" t="s">
        <v>638</v>
      </c>
      <c r="F1556" s="652" t="s">
        <v>3390</v>
      </c>
      <c r="G1556" s="651" t="s">
        <v>642</v>
      </c>
      <c r="H1556" s="651" t="s">
        <v>2381</v>
      </c>
      <c r="I1556" s="651" t="s">
        <v>237</v>
      </c>
      <c r="J1556" s="651" t="s">
        <v>2382</v>
      </c>
      <c r="K1556" s="651"/>
      <c r="L1556" s="653">
        <v>78.805086325568013</v>
      </c>
      <c r="M1556" s="653">
        <v>2</v>
      </c>
      <c r="N1556" s="654">
        <v>157.61017265113603</v>
      </c>
    </row>
    <row r="1557" spans="1:14" ht="14.4" customHeight="1" x14ac:dyDescent="0.3">
      <c r="A1557" s="649" t="s">
        <v>595</v>
      </c>
      <c r="B1557" s="650" t="s">
        <v>596</v>
      </c>
      <c r="C1557" s="651" t="s">
        <v>626</v>
      </c>
      <c r="D1557" s="652" t="s">
        <v>3387</v>
      </c>
      <c r="E1557" s="651" t="s">
        <v>638</v>
      </c>
      <c r="F1557" s="652" t="s">
        <v>3390</v>
      </c>
      <c r="G1557" s="651" t="s">
        <v>642</v>
      </c>
      <c r="H1557" s="651" t="s">
        <v>3212</v>
      </c>
      <c r="I1557" s="651" t="s">
        <v>237</v>
      </c>
      <c r="J1557" s="651" t="s">
        <v>3213</v>
      </c>
      <c r="K1557" s="651"/>
      <c r="L1557" s="653">
        <v>288.18442227906274</v>
      </c>
      <c r="M1557" s="653">
        <v>3</v>
      </c>
      <c r="N1557" s="654">
        <v>864.55326683718818</v>
      </c>
    </row>
    <row r="1558" spans="1:14" ht="14.4" customHeight="1" x14ac:dyDescent="0.3">
      <c r="A1558" s="649" t="s">
        <v>595</v>
      </c>
      <c r="B1558" s="650" t="s">
        <v>596</v>
      </c>
      <c r="C1558" s="651" t="s">
        <v>626</v>
      </c>
      <c r="D1558" s="652" t="s">
        <v>3387</v>
      </c>
      <c r="E1558" s="651" t="s">
        <v>638</v>
      </c>
      <c r="F1558" s="652" t="s">
        <v>3390</v>
      </c>
      <c r="G1558" s="651" t="s">
        <v>642</v>
      </c>
      <c r="H1558" s="651" t="s">
        <v>3214</v>
      </c>
      <c r="I1558" s="651" t="s">
        <v>237</v>
      </c>
      <c r="J1558" s="651" t="s">
        <v>3215</v>
      </c>
      <c r="K1558" s="651"/>
      <c r="L1558" s="653">
        <v>415.24001397138261</v>
      </c>
      <c r="M1558" s="653">
        <v>2</v>
      </c>
      <c r="N1558" s="654">
        <v>830.48002794276522</v>
      </c>
    </row>
    <row r="1559" spans="1:14" ht="14.4" customHeight="1" x14ac:dyDescent="0.3">
      <c r="A1559" s="649" t="s">
        <v>595</v>
      </c>
      <c r="B1559" s="650" t="s">
        <v>596</v>
      </c>
      <c r="C1559" s="651" t="s">
        <v>626</v>
      </c>
      <c r="D1559" s="652" t="s">
        <v>3387</v>
      </c>
      <c r="E1559" s="651" t="s">
        <v>638</v>
      </c>
      <c r="F1559" s="652" t="s">
        <v>3390</v>
      </c>
      <c r="G1559" s="651" t="s">
        <v>642</v>
      </c>
      <c r="H1559" s="651" t="s">
        <v>1575</v>
      </c>
      <c r="I1559" s="651" t="s">
        <v>237</v>
      </c>
      <c r="J1559" s="651" t="s">
        <v>1576</v>
      </c>
      <c r="K1559" s="651"/>
      <c r="L1559" s="653">
        <v>454.27252996361517</v>
      </c>
      <c r="M1559" s="653">
        <v>1</v>
      </c>
      <c r="N1559" s="654">
        <v>454.27252996361517</v>
      </c>
    </row>
    <row r="1560" spans="1:14" ht="14.4" customHeight="1" x14ac:dyDescent="0.3">
      <c r="A1560" s="649" t="s">
        <v>595</v>
      </c>
      <c r="B1560" s="650" t="s">
        <v>596</v>
      </c>
      <c r="C1560" s="651" t="s">
        <v>626</v>
      </c>
      <c r="D1560" s="652" t="s">
        <v>3387</v>
      </c>
      <c r="E1560" s="651" t="s">
        <v>638</v>
      </c>
      <c r="F1560" s="652" t="s">
        <v>3390</v>
      </c>
      <c r="G1560" s="651" t="s">
        <v>642</v>
      </c>
      <c r="H1560" s="651" t="s">
        <v>1041</v>
      </c>
      <c r="I1560" s="651" t="s">
        <v>237</v>
      </c>
      <c r="J1560" s="651" t="s">
        <v>1042</v>
      </c>
      <c r="K1560" s="651"/>
      <c r="L1560" s="653">
        <v>82.825166569967109</v>
      </c>
      <c r="M1560" s="653">
        <v>49</v>
      </c>
      <c r="N1560" s="654">
        <v>4058.433161928388</v>
      </c>
    </row>
    <row r="1561" spans="1:14" ht="14.4" customHeight="1" x14ac:dyDescent="0.3">
      <c r="A1561" s="649" t="s">
        <v>595</v>
      </c>
      <c r="B1561" s="650" t="s">
        <v>596</v>
      </c>
      <c r="C1561" s="651" t="s">
        <v>626</v>
      </c>
      <c r="D1561" s="652" t="s">
        <v>3387</v>
      </c>
      <c r="E1561" s="651" t="s">
        <v>638</v>
      </c>
      <c r="F1561" s="652" t="s">
        <v>3390</v>
      </c>
      <c r="G1561" s="651" t="s">
        <v>642</v>
      </c>
      <c r="H1561" s="651" t="s">
        <v>1043</v>
      </c>
      <c r="I1561" s="651" t="s">
        <v>237</v>
      </c>
      <c r="J1561" s="651" t="s">
        <v>1044</v>
      </c>
      <c r="K1561" s="651"/>
      <c r="L1561" s="653">
        <v>50.73996773600107</v>
      </c>
      <c r="M1561" s="653">
        <v>6</v>
      </c>
      <c r="N1561" s="654">
        <v>304.43980641600643</v>
      </c>
    </row>
    <row r="1562" spans="1:14" ht="14.4" customHeight="1" x14ac:dyDescent="0.3">
      <c r="A1562" s="649" t="s">
        <v>595</v>
      </c>
      <c r="B1562" s="650" t="s">
        <v>596</v>
      </c>
      <c r="C1562" s="651" t="s">
        <v>626</v>
      </c>
      <c r="D1562" s="652" t="s">
        <v>3387</v>
      </c>
      <c r="E1562" s="651" t="s">
        <v>638</v>
      </c>
      <c r="F1562" s="652" t="s">
        <v>3390</v>
      </c>
      <c r="G1562" s="651" t="s">
        <v>642</v>
      </c>
      <c r="H1562" s="651" t="s">
        <v>2044</v>
      </c>
      <c r="I1562" s="651" t="s">
        <v>2045</v>
      </c>
      <c r="J1562" s="651" t="s">
        <v>2046</v>
      </c>
      <c r="K1562" s="651" t="s">
        <v>676</v>
      </c>
      <c r="L1562" s="653">
        <v>27.88</v>
      </c>
      <c r="M1562" s="653">
        <v>1</v>
      </c>
      <c r="N1562" s="654">
        <v>27.88</v>
      </c>
    </row>
    <row r="1563" spans="1:14" ht="14.4" customHeight="1" x14ac:dyDescent="0.3">
      <c r="A1563" s="649" t="s">
        <v>595</v>
      </c>
      <c r="B1563" s="650" t="s">
        <v>596</v>
      </c>
      <c r="C1563" s="651" t="s">
        <v>626</v>
      </c>
      <c r="D1563" s="652" t="s">
        <v>3387</v>
      </c>
      <c r="E1563" s="651" t="s">
        <v>638</v>
      </c>
      <c r="F1563" s="652" t="s">
        <v>3390</v>
      </c>
      <c r="G1563" s="651" t="s">
        <v>642</v>
      </c>
      <c r="H1563" s="651" t="s">
        <v>3216</v>
      </c>
      <c r="I1563" s="651" t="s">
        <v>3217</v>
      </c>
      <c r="J1563" s="651" t="s">
        <v>3218</v>
      </c>
      <c r="K1563" s="651" t="s">
        <v>3219</v>
      </c>
      <c r="L1563" s="653">
        <v>151.82</v>
      </c>
      <c r="M1563" s="653">
        <v>1</v>
      </c>
      <c r="N1563" s="654">
        <v>151.82</v>
      </c>
    </row>
    <row r="1564" spans="1:14" ht="14.4" customHeight="1" x14ac:dyDescent="0.3">
      <c r="A1564" s="649" t="s">
        <v>595</v>
      </c>
      <c r="B1564" s="650" t="s">
        <v>596</v>
      </c>
      <c r="C1564" s="651" t="s">
        <v>626</v>
      </c>
      <c r="D1564" s="652" t="s">
        <v>3387</v>
      </c>
      <c r="E1564" s="651" t="s">
        <v>638</v>
      </c>
      <c r="F1564" s="652" t="s">
        <v>3390</v>
      </c>
      <c r="G1564" s="651" t="s">
        <v>642</v>
      </c>
      <c r="H1564" s="651" t="s">
        <v>3220</v>
      </c>
      <c r="I1564" s="651" t="s">
        <v>3221</v>
      </c>
      <c r="J1564" s="651" t="s">
        <v>3222</v>
      </c>
      <c r="K1564" s="651" t="s">
        <v>962</v>
      </c>
      <c r="L1564" s="653">
        <v>31.09</v>
      </c>
      <c r="M1564" s="653">
        <v>24</v>
      </c>
      <c r="N1564" s="654">
        <v>746.16</v>
      </c>
    </row>
    <row r="1565" spans="1:14" ht="14.4" customHeight="1" x14ac:dyDescent="0.3">
      <c r="A1565" s="649" t="s">
        <v>595</v>
      </c>
      <c r="B1565" s="650" t="s">
        <v>596</v>
      </c>
      <c r="C1565" s="651" t="s">
        <v>626</v>
      </c>
      <c r="D1565" s="652" t="s">
        <v>3387</v>
      </c>
      <c r="E1565" s="651" t="s">
        <v>638</v>
      </c>
      <c r="F1565" s="652" t="s">
        <v>3390</v>
      </c>
      <c r="G1565" s="651" t="s">
        <v>642</v>
      </c>
      <c r="H1565" s="651" t="s">
        <v>2730</v>
      </c>
      <c r="I1565" s="651" t="s">
        <v>2731</v>
      </c>
      <c r="J1565" s="651" t="s">
        <v>2732</v>
      </c>
      <c r="K1565" s="651" t="s">
        <v>2733</v>
      </c>
      <c r="L1565" s="653">
        <v>263.72000000000003</v>
      </c>
      <c r="M1565" s="653">
        <v>1</v>
      </c>
      <c r="N1565" s="654">
        <v>263.72000000000003</v>
      </c>
    </row>
    <row r="1566" spans="1:14" ht="14.4" customHeight="1" x14ac:dyDescent="0.3">
      <c r="A1566" s="649" t="s">
        <v>595</v>
      </c>
      <c r="B1566" s="650" t="s">
        <v>596</v>
      </c>
      <c r="C1566" s="651" t="s">
        <v>626</v>
      </c>
      <c r="D1566" s="652" t="s">
        <v>3387</v>
      </c>
      <c r="E1566" s="651" t="s">
        <v>638</v>
      </c>
      <c r="F1566" s="652" t="s">
        <v>3390</v>
      </c>
      <c r="G1566" s="651" t="s">
        <v>642</v>
      </c>
      <c r="H1566" s="651" t="s">
        <v>3223</v>
      </c>
      <c r="I1566" s="651" t="s">
        <v>3224</v>
      </c>
      <c r="J1566" s="651" t="s">
        <v>3225</v>
      </c>
      <c r="K1566" s="651" t="s">
        <v>3226</v>
      </c>
      <c r="L1566" s="653">
        <v>71.697999999999993</v>
      </c>
      <c r="M1566" s="653">
        <v>1</v>
      </c>
      <c r="N1566" s="654">
        <v>71.697999999999993</v>
      </c>
    </row>
    <row r="1567" spans="1:14" ht="14.4" customHeight="1" x14ac:dyDescent="0.3">
      <c r="A1567" s="649" t="s">
        <v>595</v>
      </c>
      <c r="B1567" s="650" t="s">
        <v>596</v>
      </c>
      <c r="C1567" s="651" t="s">
        <v>626</v>
      </c>
      <c r="D1567" s="652" t="s">
        <v>3387</v>
      </c>
      <c r="E1567" s="651" t="s">
        <v>638</v>
      </c>
      <c r="F1567" s="652" t="s">
        <v>3390</v>
      </c>
      <c r="G1567" s="651" t="s">
        <v>642</v>
      </c>
      <c r="H1567" s="651" t="s">
        <v>3227</v>
      </c>
      <c r="I1567" s="651" t="s">
        <v>3228</v>
      </c>
      <c r="J1567" s="651" t="s">
        <v>3229</v>
      </c>
      <c r="K1567" s="651" t="s">
        <v>3230</v>
      </c>
      <c r="L1567" s="653">
        <v>59.54</v>
      </c>
      <c r="M1567" s="653">
        <v>1</v>
      </c>
      <c r="N1567" s="654">
        <v>59.54</v>
      </c>
    </row>
    <row r="1568" spans="1:14" ht="14.4" customHeight="1" x14ac:dyDescent="0.3">
      <c r="A1568" s="649" t="s">
        <v>595</v>
      </c>
      <c r="B1568" s="650" t="s">
        <v>596</v>
      </c>
      <c r="C1568" s="651" t="s">
        <v>626</v>
      </c>
      <c r="D1568" s="652" t="s">
        <v>3387</v>
      </c>
      <c r="E1568" s="651" t="s">
        <v>638</v>
      </c>
      <c r="F1568" s="652" t="s">
        <v>3390</v>
      </c>
      <c r="G1568" s="651" t="s">
        <v>642</v>
      </c>
      <c r="H1568" s="651" t="s">
        <v>3231</v>
      </c>
      <c r="I1568" s="651" t="s">
        <v>3232</v>
      </c>
      <c r="J1568" s="651" t="s">
        <v>3233</v>
      </c>
      <c r="K1568" s="651" t="s">
        <v>3234</v>
      </c>
      <c r="L1568" s="653">
        <v>110.62</v>
      </c>
      <c r="M1568" s="653">
        <v>2</v>
      </c>
      <c r="N1568" s="654">
        <v>221.24</v>
      </c>
    </row>
    <row r="1569" spans="1:14" ht="14.4" customHeight="1" x14ac:dyDescent="0.3">
      <c r="A1569" s="649" t="s">
        <v>595</v>
      </c>
      <c r="B1569" s="650" t="s">
        <v>596</v>
      </c>
      <c r="C1569" s="651" t="s">
        <v>626</v>
      </c>
      <c r="D1569" s="652" t="s">
        <v>3387</v>
      </c>
      <c r="E1569" s="651" t="s">
        <v>638</v>
      </c>
      <c r="F1569" s="652" t="s">
        <v>3390</v>
      </c>
      <c r="G1569" s="651" t="s">
        <v>642</v>
      </c>
      <c r="H1569" s="651" t="s">
        <v>3235</v>
      </c>
      <c r="I1569" s="651" t="s">
        <v>3236</v>
      </c>
      <c r="J1569" s="651" t="s">
        <v>867</v>
      </c>
      <c r="K1569" s="651" t="s">
        <v>2933</v>
      </c>
      <c r="L1569" s="653">
        <v>55.629999999999967</v>
      </c>
      <c r="M1569" s="653">
        <v>1</v>
      </c>
      <c r="N1569" s="654">
        <v>55.629999999999967</v>
      </c>
    </row>
    <row r="1570" spans="1:14" ht="14.4" customHeight="1" x14ac:dyDescent="0.3">
      <c r="A1570" s="649" t="s">
        <v>595</v>
      </c>
      <c r="B1570" s="650" t="s">
        <v>596</v>
      </c>
      <c r="C1570" s="651" t="s">
        <v>626</v>
      </c>
      <c r="D1570" s="652" t="s">
        <v>3387</v>
      </c>
      <c r="E1570" s="651" t="s">
        <v>638</v>
      </c>
      <c r="F1570" s="652" t="s">
        <v>3390</v>
      </c>
      <c r="G1570" s="651" t="s">
        <v>642</v>
      </c>
      <c r="H1570" s="651" t="s">
        <v>1049</v>
      </c>
      <c r="I1570" s="651" t="s">
        <v>1049</v>
      </c>
      <c r="J1570" s="651" t="s">
        <v>1050</v>
      </c>
      <c r="K1570" s="651" t="s">
        <v>1051</v>
      </c>
      <c r="L1570" s="653">
        <v>258.75002899064452</v>
      </c>
      <c r="M1570" s="653">
        <v>20</v>
      </c>
      <c r="N1570" s="654">
        <v>5175.0005798128905</v>
      </c>
    </row>
    <row r="1571" spans="1:14" ht="14.4" customHeight="1" x14ac:dyDescent="0.3">
      <c r="A1571" s="649" t="s">
        <v>595</v>
      </c>
      <c r="B1571" s="650" t="s">
        <v>596</v>
      </c>
      <c r="C1571" s="651" t="s">
        <v>626</v>
      </c>
      <c r="D1571" s="652" t="s">
        <v>3387</v>
      </c>
      <c r="E1571" s="651" t="s">
        <v>638</v>
      </c>
      <c r="F1571" s="652" t="s">
        <v>3390</v>
      </c>
      <c r="G1571" s="651" t="s">
        <v>642</v>
      </c>
      <c r="H1571" s="651" t="s">
        <v>2055</v>
      </c>
      <c r="I1571" s="651" t="s">
        <v>2056</v>
      </c>
      <c r="J1571" s="651" t="s">
        <v>2057</v>
      </c>
      <c r="K1571" s="651" t="s">
        <v>2058</v>
      </c>
      <c r="L1571" s="653">
        <v>71.42</v>
      </c>
      <c r="M1571" s="653">
        <v>1</v>
      </c>
      <c r="N1571" s="654">
        <v>71.42</v>
      </c>
    </row>
    <row r="1572" spans="1:14" ht="14.4" customHeight="1" x14ac:dyDescent="0.3">
      <c r="A1572" s="649" t="s">
        <v>595</v>
      </c>
      <c r="B1572" s="650" t="s">
        <v>596</v>
      </c>
      <c r="C1572" s="651" t="s">
        <v>626</v>
      </c>
      <c r="D1572" s="652" t="s">
        <v>3387</v>
      </c>
      <c r="E1572" s="651" t="s">
        <v>638</v>
      </c>
      <c r="F1572" s="652" t="s">
        <v>3390</v>
      </c>
      <c r="G1572" s="651" t="s">
        <v>642</v>
      </c>
      <c r="H1572" s="651" t="s">
        <v>1052</v>
      </c>
      <c r="I1572" s="651" t="s">
        <v>1052</v>
      </c>
      <c r="J1572" s="651" t="s">
        <v>1053</v>
      </c>
      <c r="K1572" s="651" t="s">
        <v>1054</v>
      </c>
      <c r="L1572" s="653">
        <v>285.01679999999999</v>
      </c>
      <c r="M1572" s="653">
        <v>5</v>
      </c>
      <c r="N1572" s="654">
        <v>1425.0839999999998</v>
      </c>
    </row>
    <row r="1573" spans="1:14" ht="14.4" customHeight="1" x14ac:dyDescent="0.3">
      <c r="A1573" s="649" t="s">
        <v>595</v>
      </c>
      <c r="B1573" s="650" t="s">
        <v>596</v>
      </c>
      <c r="C1573" s="651" t="s">
        <v>626</v>
      </c>
      <c r="D1573" s="652" t="s">
        <v>3387</v>
      </c>
      <c r="E1573" s="651" t="s">
        <v>638</v>
      </c>
      <c r="F1573" s="652" t="s">
        <v>3390</v>
      </c>
      <c r="G1573" s="651" t="s">
        <v>642</v>
      </c>
      <c r="H1573" s="651" t="s">
        <v>2072</v>
      </c>
      <c r="I1573" s="651" t="s">
        <v>2073</v>
      </c>
      <c r="J1573" s="651" t="s">
        <v>2074</v>
      </c>
      <c r="K1573" s="651"/>
      <c r="L1573" s="653">
        <v>53.152999999999992</v>
      </c>
      <c r="M1573" s="653">
        <v>50</v>
      </c>
      <c r="N1573" s="654">
        <v>2657.6499999999996</v>
      </c>
    </row>
    <row r="1574" spans="1:14" ht="14.4" customHeight="1" x14ac:dyDescent="0.3">
      <c r="A1574" s="649" t="s">
        <v>595</v>
      </c>
      <c r="B1574" s="650" t="s">
        <v>596</v>
      </c>
      <c r="C1574" s="651" t="s">
        <v>626</v>
      </c>
      <c r="D1574" s="652" t="s">
        <v>3387</v>
      </c>
      <c r="E1574" s="651" t="s">
        <v>638</v>
      </c>
      <c r="F1574" s="652" t="s">
        <v>3390</v>
      </c>
      <c r="G1574" s="651" t="s">
        <v>642</v>
      </c>
      <c r="H1574" s="651" t="s">
        <v>2078</v>
      </c>
      <c r="I1574" s="651" t="s">
        <v>237</v>
      </c>
      <c r="J1574" s="651" t="s">
        <v>2079</v>
      </c>
      <c r="K1574" s="651"/>
      <c r="L1574" s="653">
        <v>265.73913016194257</v>
      </c>
      <c r="M1574" s="653">
        <v>1</v>
      </c>
      <c r="N1574" s="654">
        <v>265.73913016194257</v>
      </c>
    </row>
    <row r="1575" spans="1:14" ht="14.4" customHeight="1" x14ac:dyDescent="0.3">
      <c r="A1575" s="649" t="s">
        <v>595</v>
      </c>
      <c r="B1575" s="650" t="s">
        <v>596</v>
      </c>
      <c r="C1575" s="651" t="s">
        <v>626</v>
      </c>
      <c r="D1575" s="652" t="s">
        <v>3387</v>
      </c>
      <c r="E1575" s="651" t="s">
        <v>638</v>
      </c>
      <c r="F1575" s="652" t="s">
        <v>3390</v>
      </c>
      <c r="G1575" s="651" t="s">
        <v>642</v>
      </c>
      <c r="H1575" s="651" t="s">
        <v>1061</v>
      </c>
      <c r="I1575" s="651" t="s">
        <v>1061</v>
      </c>
      <c r="J1575" s="651" t="s">
        <v>1062</v>
      </c>
      <c r="K1575" s="651" t="s">
        <v>1063</v>
      </c>
      <c r="L1575" s="653">
        <v>92.09</v>
      </c>
      <c r="M1575" s="653">
        <v>2</v>
      </c>
      <c r="N1575" s="654">
        <v>184.18</v>
      </c>
    </row>
    <row r="1576" spans="1:14" ht="14.4" customHeight="1" x14ac:dyDescent="0.3">
      <c r="A1576" s="649" t="s">
        <v>595</v>
      </c>
      <c r="B1576" s="650" t="s">
        <v>596</v>
      </c>
      <c r="C1576" s="651" t="s">
        <v>626</v>
      </c>
      <c r="D1576" s="652" t="s">
        <v>3387</v>
      </c>
      <c r="E1576" s="651" t="s">
        <v>638</v>
      </c>
      <c r="F1576" s="652" t="s">
        <v>3390</v>
      </c>
      <c r="G1576" s="651" t="s">
        <v>642</v>
      </c>
      <c r="H1576" s="651" t="s">
        <v>1068</v>
      </c>
      <c r="I1576" s="651" t="s">
        <v>1068</v>
      </c>
      <c r="J1576" s="651" t="s">
        <v>671</v>
      </c>
      <c r="K1576" s="651" t="s">
        <v>1069</v>
      </c>
      <c r="L1576" s="653">
        <v>60.120541303951462</v>
      </c>
      <c r="M1576" s="653">
        <v>67</v>
      </c>
      <c r="N1576" s="654">
        <v>4028.0762673647478</v>
      </c>
    </row>
    <row r="1577" spans="1:14" ht="14.4" customHeight="1" x14ac:dyDescent="0.3">
      <c r="A1577" s="649" t="s">
        <v>595</v>
      </c>
      <c r="B1577" s="650" t="s">
        <v>596</v>
      </c>
      <c r="C1577" s="651" t="s">
        <v>626</v>
      </c>
      <c r="D1577" s="652" t="s">
        <v>3387</v>
      </c>
      <c r="E1577" s="651" t="s">
        <v>638</v>
      </c>
      <c r="F1577" s="652" t="s">
        <v>3390</v>
      </c>
      <c r="G1577" s="651" t="s">
        <v>642</v>
      </c>
      <c r="H1577" s="651" t="s">
        <v>3237</v>
      </c>
      <c r="I1577" s="651" t="s">
        <v>3238</v>
      </c>
      <c r="J1577" s="651" t="s">
        <v>3239</v>
      </c>
      <c r="K1577" s="651" t="s">
        <v>3240</v>
      </c>
      <c r="L1577" s="653">
        <v>94.789999999999978</v>
      </c>
      <c r="M1577" s="653">
        <v>1</v>
      </c>
      <c r="N1577" s="654">
        <v>94.789999999999978</v>
      </c>
    </row>
    <row r="1578" spans="1:14" ht="14.4" customHeight="1" x14ac:dyDescent="0.3">
      <c r="A1578" s="649" t="s">
        <v>595</v>
      </c>
      <c r="B1578" s="650" t="s">
        <v>596</v>
      </c>
      <c r="C1578" s="651" t="s">
        <v>626</v>
      </c>
      <c r="D1578" s="652" t="s">
        <v>3387</v>
      </c>
      <c r="E1578" s="651" t="s">
        <v>638</v>
      </c>
      <c r="F1578" s="652" t="s">
        <v>3390</v>
      </c>
      <c r="G1578" s="651" t="s">
        <v>642</v>
      </c>
      <c r="H1578" s="651" t="s">
        <v>1586</v>
      </c>
      <c r="I1578" s="651" t="s">
        <v>237</v>
      </c>
      <c r="J1578" s="651" t="s">
        <v>1587</v>
      </c>
      <c r="K1578" s="651"/>
      <c r="L1578" s="653">
        <v>42.866118195399942</v>
      </c>
      <c r="M1578" s="653">
        <v>16</v>
      </c>
      <c r="N1578" s="654">
        <v>685.85789112639907</v>
      </c>
    </row>
    <row r="1579" spans="1:14" ht="14.4" customHeight="1" x14ac:dyDescent="0.3">
      <c r="A1579" s="649" t="s">
        <v>595</v>
      </c>
      <c r="B1579" s="650" t="s">
        <v>596</v>
      </c>
      <c r="C1579" s="651" t="s">
        <v>626</v>
      </c>
      <c r="D1579" s="652" t="s">
        <v>3387</v>
      </c>
      <c r="E1579" s="651" t="s">
        <v>638</v>
      </c>
      <c r="F1579" s="652" t="s">
        <v>3390</v>
      </c>
      <c r="G1579" s="651" t="s">
        <v>642</v>
      </c>
      <c r="H1579" s="651" t="s">
        <v>1588</v>
      </c>
      <c r="I1579" s="651" t="s">
        <v>237</v>
      </c>
      <c r="J1579" s="651" t="s">
        <v>1589</v>
      </c>
      <c r="K1579" s="651"/>
      <c r="L1579" s="653">
        <v>36.047142857142859</v>
      </c>
      <c r="M1579" s="653">
        <v>14</v>
      </c>
      <c r="N1579" s="654">
        <v>504.66</v>
      </c>
    </row>
    <row r="1580" spans="1:14" ht="14.4" customHeight="1" x14ac:dyDescent="0.3">
      <c r="A1580" s="649" t="s">
        <v>595</v>
      </c>
      <c r="B1580" s="650" t="s">
        <v>596</v>
      </c>
      <c r="C1580" s="651" t="s">
        <v>626</v>
      </c>
      <c r="D1580" s="652" t="s">
        <v>3387</v>
      </c>
      <c r="E1580" s="651" t="s">
        <v>638</v>
      </c>
      <c r="F1580" s="652" t="s">
        <v>3390</v>
      </c>
      <c r="G1580" s="651" t="s">
        <v>642</v>
      </c>
      <c r="H1580" s="651" t="s">
        <v>3241</v>
      </c>
      <c r="I1580" s="651" t="s">
        <v>237</v>
      </c>
      <c r="J1580" s="651" t="s">
        <v>3242</v>
      </c>
      <c r="K1580" s="651"/>
      <c r="L1580" s="653">
        <v>32.590000000000003</v>
      </c>
      <c r="M1580" s="653">
        <v>4</v>
      </c>
      <c r="N1580" s="654">
        <v>130.36000000000001</v>
      </c>
    </row>
    <row r="1581" spans="1:14" ht="14.4" customHeight="1" x14ac:dyDescent="0.3">
      <c r="A1581" s="649" t="s">
        <v>595</v>
      </c>
      <c r="B1581" s="650" t="s">
        <v>596</v>
      </c>
      <c r="C1581" s="651" t="s">
        <v>626</v>
      </c>
      <c r="D1581" s="652" t="s">
        <v>3387</v>
      </c>
      <c r="E1581" s="651" t="s">
        <v>638</v>
      </c>
      <c r="F1581" s="652" t="s">
        <v>3390</v>
      </c>
      <c r="G1581" s="651" t="s">
        <v>642</v>
      </c>
      <c r="H1581" s="651" t="s">
        <v>3243</v>
      </c>
      <c r="I1581" s="651" t="s">
        <v>3243</v>
      </c>
      <c r="J1581" s="651" t="s">
        <v>2009</v>
      </c>
      <c r="K1581" s="651" t="s">
        <v>3244</v>
      </c>
      <c r="L1581" s="653">
        <v>188.38998052366622</v>
      </c>
      <c r="M1581" s="653">
        <v>1</v>
      </c>
      <c r="N1581" s="654">
        <v>188.38998052366622</v>
      </c>
    </row>
    <row r="1582" spans="1:14" ht="14.4" customHeight="1" x14ac:dyDescent="0.3">
      <c r="A1582" s="649" t="s">
        <v>595</v>
      </c>
      <c r="B1582" s="650" t="s">
        <v>596</v>
      </c>
      <c r="C1582" s="651" t="s">
        <v>626</v>
      </c>
      <c r="D1582" s="652" t="s">
        <v>3387</v>
      </c>
      <c r="E1582" s="651" t="s">
        <v>638</v>
      </c>
      <c r="F1582" s="652" t="s">
        <v>3390</v>
      </c>
      <c r="G1582" s="651" t="s">
        <v>642</v>
      </c>
      <c r="H1582" s="651" t="s">
        <v>3245</v>
      </c>
      <c r="I1582" s="651" t="s">
        <v>3245</v>
      </c>
      <c r="J1582" s="651" t="s">
        <v>3246</v>
      </c>
      <c r="K1582" s="651" t="s">
        <v>3247</v>
      </c>
      <c r="L1582" s="653">
        <v>11895.4625</v>
      </c>
      <c r="M1582" s="653">
        <v>4</v>
      </c>
      <c r="N1582" s="654">
        <v>47581.85</v>
      </c>
    </row>
    <row r="1583" spans="1:14" ht="14.4" customHeight="1" x14ac:dyDescent="0.3">
      <c r="A1583" s="649" t="s">
        <v>595</v>
      </c>
      <c r="B1583" s="650" t="s">
        <v>596</v>
      </c>
      <c r="C1583" s="651" t="s">
        <v>626</v>
      </c>
      <c r="D1583" s="652" t="s">
        <v>3387</v>
      </c>
      <c r="E1583" s="651" t="s">
        <v>638</v>
      </c>
      <c r="F1583" s="652" t="s">
        <v>3390</v>
      </c>
      <c r="G1583" s="651" t="s">
        <v>642</v>
      </c>
      <c r="H1583" s="651" t="s">
        <v>3248</v>
      </c>
      <c r="I1583" s="651" t="s">
        <v>237</v>
      </c>
      <c r="J1583" s="651" t="s">
        <v>3249</v>
      </c>
      <c r="K1583" s="651" t="s">
        <v>3250</v>
      </c>
      <c r="L1583" s="653">
        <v>4207.32</v>
      </c>
      <c r="M1583" s="653">
        <v>2</v>
      </c>
      <c r="N1583" s="654">
        <v>8414.64</v>
      </c>
    </row>
    <row r="1584" spans="1:14" ht="14.4" customHeight="1" x14ac:dyDescent="0.3">
      <c r="A1584" s="649" t="s">
        <v>595</v>
      </c>
      <c r="B1584" s="650" t="s">
        <v>596</v>
      </c>
      <c r="C1584" s="651" t="s">
        <v>626</v>
      </c>
      <c r="D1584" s="652" t="s">
        <v>3387</v>
      </c>
      <c r="E1584" s="651" t="s">
        <v>638</v>
      </c>
      <c r="F1584" s="652" t="s">
        <v>3390</v>
      </c>
      <c r="G1584" s="651" t="s">
        <v>1072</v>
      </c>
      <c r="H1584" s="651" t="s">
        <v>2096</v>
      </c>
      <c r="I1584" s="651" t="s">
        <v>2097</v>
      </c>
      <c r="J1584" s="651" t="s">
        <v>1087</v>
      </c>
      <c r="K1584" s="651" t="s">
        <v>2098</v>
      </c>
      <c r="L1584" s="653">
        <v>273.13</v>
      </c>
      <c r="M1584" s="653">
        <v>1</v>
      </c>
      <c r="N1584" s="654">
        <v>273.13</v>
      </c>
    </row>
    <row r="1585" spans="1:14" ht="14.4" customHeight="1" x14ac:dyDescent="0.3">
      <c r="A1585" s="649" t="s">
        <v>595</v>
      </c>
      <c r="B1585" s="650" t="s">
        <v>596</v>
      </c>
      <c r="C1585" s="651" t="s">
        <v>626</v>
      </c>
      <c r="D1585" s="652" t="s">
        <v>3387</v>
      </c>
      <c r="E1585" s="651" t="s">
        <v>638</v>
      </c>
      <c r="F1585" s="652" t="s">
        <v>3390</v>
      </c>
      <c r="G1585" s="651" t="s">
        <v>1072</v>
      </c>
      <c r="H1585" s="651" t="s">
        <v>1073</v>
      </c>
      <c r="I1585" s="651" t="s">
        <v>1074</v>
      </c>
      <c r="J1585" s="651" t="s">
        <v>1075</v>
      </c>
      <c r="K1585" s="651" t="s">
        <v>1076</v>
      </c>
      <c r="L1585" s="653">
        <v>36.340593459803699</v>
      </c>
      <c r="M1585" s="653">
        <v>66</v>
      </c>
      <c r="N1585" s="654">
        <v>2398.4791683470444</v>
      </c>
    </row>
    <row r="1586" spans="1:14" ht="14.4" customHeight="1" x14ac:dyDescent="0.3">
      <c r="A1586" s="649" t="s">
        <v>595</v>
      </c>
      <c r="B1586" s="650" t="s">
        <v>596</v>
      </c>
      <c r="C1586" s="651" t="s">
        <v>626</v>
      </c>
      <c r="D1586" s="652" t="s">
        <v>3387</v>
      </c>
      <c r="E1586" s="651" t="s">
        <v>638</v>
      </c>
      <c r="F1586" s="652" t="s">
        <v>3390</v>
      </c>
      <c r="G1586" s="651" t="s">
        <v>1072</v>
      </c>
      <c r="H1586" s="651" t="s">
        <v>1594</v>
      </c>
      <c r="I1586" s="651" t="s">
        <v>1595</v>
      </c>
      <c r="J1586" s="651" t="s">
        <v>1596</v>
      </c>
      <c r="K1586" s="651" t="s">
        <v>1597</v>
      </c>
      <c r="L1586" s="653">
        <v>144.52990870190666</v>
      </c>
      <c r="M1586" s="653">
        <v>77</v>
      </c>
      <c r="N1586" s="654">
        <v>11128.802970046814</v>
      </c>
    </row>
    <row r="1587" spans="1:14" ht="14.4" customHeight="1" x14ac:dyDescent="0.3">
      <c r="A1587" s="649" t="s">
        <v>595</v>
      </c>
      <c r="B1587" s="650" t="s">
        <v>596</v>
      </c>
      <c r="C1587" s="651" t="s">
        <v>626</v>
      </c>
      <c r="D1587" s="652" t="s">
        <v>3387</v>
      </c>
      <c r="E1587" s="651" t="s">
        <v>638</v>
      </c>
      <c r="F1587" s="652" t="s">
        <v>3390</v>
      </c>
      <c r="G1587" s="651" t="s">
        <v>1072</v>
      </c>
      <c r="H1587" s="651" t="s">
        <v>1077</v>
      </c>
      <c r="I1587" s="651" t="s">
        <v>1078</v>
      </c>
      <c r="J1587" s="651" t="s">
        <v>1079</v>
      </c>
      <c r="K1587" s="651" t="s">
        <v>1080</v>
      </c>
      <c r="L1587" s="653">
        <v>492.19977941175546</v>
      </c>
      <c r="M1587" s="653">
        <v>5</v>
      </c>
      <c r="N1587" s="654">
        <v>2460.9988970587774</v>
      </c>
    </row>
    <row r="1588" spans="1:14" ht="14.4" customHeight="1" x14ac:dyDescent="0.3">
      <c r="A1588" s="649" t="s">
        <v>595</v>
      </c>
      <c r="B1588" s="650" t="s">
        <v>596</v>
      </c>
      <c r="C1588" s="651" t="s">
        <v>626</v>
      </c>
      <c r="D1588" s="652" t="s">
        <v>3387</v>
      </c>
      <c r="E1588" s="651" t="s">
        <v>638</v>
      </c>
      <c r="F1588" s="652" t="s">
        <v>3390</v>
      </c>
      <c r="G1588" s="651" t="s">
        <v>1072</v>
      </c>
      <c r="H1588" s="651" t="s">
        <v>1598</v>
      </c>
      <c r="I1588" s="651" t="s">
        <v>1599</v>
      </c>
      <c r="J1588" s="651" t="s">
        <v>1099</v>
      </c>
      <c r="K1588" s="651" t="s">
        <v>1600</v>
      </c>
      <c r="L1588" s="653">
        <v>124.26000000000002</v>
      </c>
      <c r="M1588" s="653">
        <v>1</v>
      </c>
      <c r="N1588" s="654">
        <v>124.26000000000002</v>
      </c>
    </row>
    <row r="1589" spans="1:14" ht="14.4" customHeight="1" x14ac:dyDescent="0.3">
      <c r="A1589" s="649" t="s">
        <v>595</v>
      </c>
      <c r="B1589" s="650" t="s">
        <v>596</v>
      </c>
      <c r="C1589" s="651" t="s">
        <v>626</v>
      </c>
      <c r="D1589" s="652" t="s">
        <v>3387</v>
      </c>
      <c r="E1589" s="651" t="s">
        <v>638</v>
      </c>
      <c r="F1589" s="652" t="s">
        <v>3390</v>
      </c>
      <c r="G1589" s="651" t="s">
        <v>1072</v>
      </c>
      <c r="H1589" s="651" t="s">
        <v>1081</v>
      </c>
      <c r="I1589" s="651" t="s">
        <v>1082</v>
      </c>
      <c r="J1589" s="651" t="s">
        <v>1083</v>
      </c>
      <c r="K1589" s="651" t="s">
        <v>1084</v>
      </c>
      <c r="L1589" s="653">
        <v>85.480147522127027</v>
      </c>
      <c r="M1589" s="653">
        <v>7</v>
      </c>
      <c r="N1589" s="654">
        <v>598.36103265488919</v>
      </c>
    </row>
    <row r="1590" spans="1:14" ht="14.4" customHeight="1" x14ac:dyDescent="0.3">
      <c r="A1590" s="649" t="s">
        <v>595</v>
      </c>
      <c r="B1590" s="650" t="s">
        <v>596</v>
      </c>
      <c r="C1590" s="651" t="s">
        <v>626</v>
      </c>
      <c r="D1590" s="652" t="s">
        <v>3387</v>
      </c>
      <c r="E1590" s="651" t="s">
        <v>638</v>
      </c>
      <c r="F1590" s="652" t="s">
        <v>3390</v>
      </c>
      <c r="G1590" s="651" t="s">
        <v>1072</v>
      </c>
      <c r="H1590" s="651" t="s">
        <v>3251</v>
      </c>
      <c r="I1590" s="651" t="s">
        <v>3252</v>
      </c>
      <c r="J1590" s="651" t="s">
        <v>3253</v>
      </c>
      <c r="K1590" s="651" t="s">
        <v>3254</v>
      </c>
      <c r="L1590" s="653">
        <v>0</v>
      </c>
      <c r="M1590" s="653">
        <v>0</v>
      </c>
      <c r="N1590" s="654">
        <v>0</v>
      </c>
    </row>
    <row r="1591" spans="1:14" ht="14.4" customHeight="1" x14ac:dyDescent="0.3">
      <c r="A1591" s="649" t="s">
        <v>595</v>
      </c>
      <c r="B1591" s="650" t="s">
        <v>596</v>
      </c>
      <c r="C1591" s="651" t="s">
        <v>626</v>
      </c>
      <c r="D1591" s="652" t="s">
        <v>3387</v>
      </c>
      <c r="E1591" s="651" t="s">
        <v>638</v>
      </c>
      <c r="F1591" s="652" t="s">
        <v>3390</v>
      </c>
      <c r="G1591" s="651" t="s">
        <v>1072</v>
      </c>
      <c r="H1591" s="651" t="s">
        <v>2786</v>
      </c>
      <c r="I1591" s="651" t="s">
        <v>2787</v>
      </c>
      <c r="J1591" s="651" t="s">
        <v>2788</v>
      </c>
      <c r="K1591" s="651" t="s">
        <v>2789</v>
      </c>
      <c r="L1591" s="653">
        <v>135.21</v>
      </c>
      <c r="M1591" s="653">
        <v>1</v>
      </c>
      <c r="N1591" s="654">
        <v>135.21</v>
      </c>
    </row>
    <row r="1592" spans="1:14" ht="14.4" customHeight="1" x14ac:dyDescent="0.3">
      <c r="A1592" s="649" t="s">
        <v>595</v>
      </c>
      <c r="B1592" s="650" t="s">
        <v>596</v>
      </c>
      <c r="C1592" s="651" t="s">
        <v>626</v>
      </c>
      <c r="D1592" s="652" t="s">
        <v>3387</v>
      </c>
      <c r="E1592" s="651" t="s">
        <v>638</v>
      </c>
      <c r="F1592" s="652" t="s">
        <v>3390</v>
      </c>
      <c r="G1592" s="651" t="s">
        <v>1072</v>
      </c>
      <c r="H1592" s="651" t="s">
        <v>2119</v>
      </c>
      <c r="I1592" s="651" t="s">
        <v>2120</v>
      </c>
      <c r="J1592" s="651" t="s">
        <v>2121</v>
      </c>
      <c r="K1592" s="651" t="s">
        <v>2122</v>
      </c>
      <c r="L1592" s="653">
        <v>472.47902467448785</v>
      </c>
      <c r="M1592" s="653">
        <v>3</v>
      </c>
      <c r="N1592" s="654">
        <v>1417.4370740234635</v>
      </c>
    </row>
    <row r="1593" spans="1:14" ht="14.4" customHeight="1" x14ac:dyDescent="0.3">
      <c r="A1593" s="649" t="s">
        <v>595</v>
      </c>
      <c r="B1593" s="650" t="s">
        <v>596</v>
      </c>
      <c r="C1593" s="651" t="s">
        <v>626</v>
      </c>
      <c r="D1593" s="652" t="s">
        <v>3387</v>
      </c>
      <c r="E1593" s="651" t="s">
        <v>638</v>
      </c>
      <c r="F1593" s="652" t="s">
        <v>3390</v>
      </c>
      <c r="G1593" s="651" t="s">
        <v>1072</v>
      </c>
      <c r="H1593" s="651" t="s">
        <v>1093</v>
      </c>
      <c r="I1593" s="651" t="s">
        <v>1094</v>
      </c>
      <c r="J1593" s="651" t="s">
        <v>1095</v>
      </c>
      <c r="K1593" s="651" t="s">
        <v>1096</v>
      </c>
      <c r="L1593" s="653">
        <v>52.810052380619013</v>
      </c>
      <c r="M1593" s="653">
        <v>13</v>
      </c>
      <c r="N1593" s="654">
        <v>686.53068094804712</v>
      </c>
    </row>
    <row r="1594" spans="1:14" ht="14.4" customHeight="1" x14ac:dyDescent="0.3">
      <c r="A1594" s="649" t="s">
        <v>595</v>
      </c>
      <c r="B1594" s="650" t="s">
        <v>596</v>
      </c>
      <c r="C1594" s="651" t="s">
        <v>626</v>
      </c>
      <c r="D1594" s="652" t="s">
        <v>3387</v>
      </c>
      <c r="E1594" s="651" t="s">
        <v>638</v>
      </c>
      <c r="F1594" s="652" t="s">
        <v>3390</v>
      </c>
      <c r="G1594" s="651" t="s">
        <v>1072</v>
      </c>
      <c r="H1594" s="651" t="s">
        <v>3255</v>
      </c>
      <c r="I1594" s="651" t="s">
        <v>3256</v>
      </c>
      <c r="J1594" s="651" t="s">
        <v>3257</v>
      </c>
      <c r="K1594" s="651" t="s">
        <v>3258</v>
      </c>
      <c r="L1594" s="653">
        <v>266.34998610836703</v>
      </c>
      <c r="M1594" s="653">
        <v>25</v>
      </c>
      <c r="N1594" s="654">
        <v>6658.7496527091762</v>
      </c>
    </row>
    <row r="1595" spans="1:14" ht="14.4" customHeight="1" x14ac:dyDescent="0.3">
      <c r="A1595" s="649" t="s">
        <v>595</v>
      </c>
      <c r="B1595" s="650" t="s">
        <v>596</v>
      </c>
      <c r="C1595" s="651" t="s">
        <v>626</v>
      </c>
      <c r="D1595" s="652" t="s">
        <v>3387</v>
      </c>
      <c r="E1595" s="651" t="s">
        <v>638</v>
      </c>
      <c r="F1595" s="652" t="s">
        <v>3390</v>
      </c>
      <c r="G1595" s="651" t="s">
        <v>1072</v>
      </c>
      <c r="H1595" s="651" t="s">
        <v>1601</v>
      </c>
      <c r="I1595" s="651" t="s">
        <v>1602</v>
      </c>
      <c r="J1595" s="651" t="s">
        <v>1087</v>
      </c>
      <c r="K1595" s="651" t="s">
        <v>1603</v>
      </c>
      <c r="L1595" s="653">
        <v>291.83525020659499</v>
      </c>
      <c r="M1595" s="653">
        <v>4</v>
      </c>
      <c r="N1595" s="654">
        <v>1167.34100082638</v>
      </c>
    </row>
    <row r="1596" spans="1:14" ht="14.4" customHeight="1" x14ac:dyDescent="0.3">
      <c r="A1596" s="649" t="s">
        <v>595</v>
      </c>
      <c r="B1596" s="650" t="s">
        <v>596</v>
      </c>
      <c r="C1596" s="651" t="s">
        <v>626</v>
      </c>
      <c r="D1596" s="652" t="s">
        <v>3387</v>
      </c>
      <c r="E1596" s="651" t="s">
        <v>638</v>
      </c>
      <c r="F1596" s="652" t="s">
        <v>3390</v>
      </c>
      <c r="G1596" s="651" t="s">
        <v>1072</v>
      </c>
      <c r="H1596" s="651" t="s">
        <v>1101</v>
      </c>
      <c r="I1596" s="651" t="s">
        <v>1102</v>
      </c>
      <c r="J1596" s="651" t="s">
        <v>1079</v>
      </c>
      <c r="K1596" s="651" t="s">
        <v>1103</v>
      </c>
      <c r="L1596" s="653">
        <v>356.50015027681206</v>
      </c>
      <c r="M1596" s="653">
        <v>3</v>
      </c>
      <c r="N1596" s="654">
        <v>1069.5004508304362</v>
      </c>
    </row>
    <row r="1597" spans="1:14" ht="14.4" customHeight="1" x14ac:dyDescent="0.3">
      <c r="A1597" s="649" t="s">
        <v>595</v>
      </c>
      <c r="B1597" s="650" t="s">
        <v>596</v>
      </c>
      <c r="C1597" s="651" t="s">
        <v>626</v>
      </c>
      <c r="D1597" s="652" t="s">
        <v>3387</v>
      </c>
      <c r="E1597" s="651" t="s">
        <v>638</v>
      </c>
      <c r="F1597" s="652" t="s">
        <v>3390</v>
      </c>
      <c r="G1597" s="651" t="s">
        <v>1072</v>
      </c>
      <c r="H1597" s="651" t="s">
        <v>1604</v>
      </c>
      <c r="I1597" s="651" t="s">
        <v>1605</v>
      </c>
      <c r="J1597" s="651" t="s">
        <v>1079</v>
      </c>
      <c r="K1597" s="651" t="s">
        <v>1606</v>
      </c>
      <c r="L1597" s="653">
        <v>414.00081662595301</v>
      </c>
      <c r="M1597" s="653">
        <v>5</v>
      </c>
      <c r="N1597" s="654">
        <v>2070.0040831297651</v>
      </c>
    </row>
    <row r="1598" spans="1:14" ht="14.4" customHeight="1" x14ac:dyDescent="0.3">
      <c r="A1598" s="649" t="s">
        <v>595</v>
      </c>
      <c r="B1598" s="650" t="s">
        <v>596</v>
      </c>
      <c r="C1598" s="651" t="s">
        <v>626</v>
      </c>
      <c r="D1598" s="652" t="s">
        <v>3387</v>
      </c>
      <c r="E1598" s="651" t="s">
        <v>638</v>
      </c>
      <c r="F1598" s="652" t="s">
        <v>3390</v>
      </c>
      <c r="G1598" s="651" t="s">
        <v>1072</v>
      </c>
      <c r="H1598" s="651" t="s">
        <v>3259</v>
      </c>
      <c r="I1598" s="651" t="s">
        <v>3260</v>
      </c>
      <c r="J1598" s="651" t="s">
        <v>3261</v>
      </c>
      <c r="K1598" s="651" t="s">
        <v>3262</v>
      </c>
      <c r="L1598" s="653">
        <v>217.01</v>
      </c>
      <c r="M1598" s="653">
        <v>1</v>
      </c>
      <c r="N1598" s="654">
        <v>217.01</v>
      </c>
    </row>
    <row r="1599" spans="1:14" ht="14.4" customHeight="1" x14ac:dyDescent="0.3">
      <c r="A1599" s="649" t="s">
        <v>595</v>
      </c>
      <c r="B1599" s="650" t="s">
        <v>596</v>
      </c>
      <c r="C1599" s="651" t="s">
        <v>626</v>
      </c>
      <c r="D1599" s="652" t="s">
        <v>3387</v>
      </c>
      <c r="E1599" s="651" t="s">
        <v>638</v>
      </c>
      <c r="F1599" s="652" t="s">
        <v>3390</v>
      </c>
      <c r="G1599" s="651" t="s">
        <v>1072</v>
      </c>
      <c r="H1599" s="651" t="s">
        <v>2827</v>
      </c>
      <c r="I1599" s="651" t="s">
        <v>2828</v>
      </c>
      <c r="J1599" s="651" t="s">
        <v>2829</v>
      </c>
      <c r="K1599" s="651" t="s">
        <v>2830</v>
      </c>
      <c r="L1599" s="653">
        <v>83.099788841786918</v>
      </c>
      <c r="M1599" s="653">
        <v>1</v>
      </c>
      <c r="N1599" s="654">
        <v>83.099788841786918</v>
      </c>
    </row>
    <row r="1600" spans="1:14" ht="14.4" customHeight="1" x14ac:dyDescent="0.3">
      <c r="A1600" s="649" t="s">
        <v>595</v>
      </c>
      <c r="B1600" s="650" t="s">
        <v>596</v>
      </c>
      <c r="C1600" s="651" t="s">
        <v>626</v>
      </c>
      <c r="D1600" s="652" t="s">
        <v>3387</v>
      </c>
      <c r="E1600" s="651" t="s">
        <v>638</v>
      </c>
      <c r="F1600" s="652" t="s">
        <v>3390</v>
      </c>
      <c r="G1600" s="651" t="s">
        <v>1072</v>
      </c>
      <c r="H1600" s="651" t="s">
        <v>3263</v>
      </c>
      <c r="I1600" s="651" t="s">
        <v>3264</v>
      </c>
      <c r="J1600" s="651" t="s">
        <v>3265</v>
      </c>
      <c r="K1600" s="651" t="s">
        <v>3266</v>
      </c>
      <c r="L1600" s="653">
        <v>722.88</v>
      </c>
      <c r="M1600" s="653">
        <v>32</v>
      </c>
      <c r="N1600" s="654">
        <v>23132.16</v>
      </c>
    </row>
    <row r="1601" spans="1:14" ht="14.4" customHeight="1" x14ac:dyDescent="0.3">
      <c r="A1601" s="649" t="s">
        <v>595</v>
      </c>
      <c r="B1601" s="650" t="s">
        <v>596</v>
      </c>
      <c r="C1601" s="651" t="s">
        <v>626</v>
      </c>
      <c r="D1601" s="652" t="s">
        <v>3387</v>
      </c>
      <c r="E1601" s="651" t="s">
        <v>638</v>
      </c>
      <c r="F1601" s="652" t="s">
        <v>3390</v>
      </c>
      <c r="G1601" s="651" t="s">
        <v>1072</v>
      </c>
      <c r="H1601" s="651" t="s">
        <v>3267</v>
      </c>
      <c r="I1601" s="651" t="s">
        <v>3268</v>
      </c>
      <c r="J1601" s="651" t="s">
        <v>1118</v>
      </c>
      <c r="K1601" s="651" t="s">
        <v>3269</v>
      </c>
      <c r="L1601" s="653">
        <v>1004.1492322579933</v>
      </c>
      <c r="M1601" s="653">
        <v>15</v>
      </c>
      <c r="N1601" s="654">
        <v>15062.2384838699</v>
      </c>
    </row>
    <row r="1602" spans="1:14" ht="14.4" customHeight="1" x14ac:dyDescent="0.3">
      <c r="A1602" s="649" t="s">
        <v>595</v>
      </c>
      <c r="B1602" s="650" t="s">
        <v>596</v>
      </c>
      <c r="C1602" s="651" t="s">
        <v>626</v>
      </c>
      <c r="D1602" s="652" t="s">
        <v>3387</v>
      </c>
      <c r="E1602" s="651" t="s">
        <v>638</v>
      </c>
      <c r="F1602" s="652" t="s">
        <v>3390</v>
      </c>
      <c r="G1602" s="651" t="s">
        <v>1072</v>
      </c>
      <c r="H1602" s="651" t="s">
        <v>3270</v>
      </c>
      <c r="I1602" s="651" t="s">
        <v>3271</v>
      </c>
      <c r="J1602" s="651" t="s">
        <v>3272</v>
      </c>
      <c r="K1602" s="651" t="s">
        <v>2939</v>
      </c>
      <c r="L1602" s="653">
        <v>83.880016278401797</v>
      </c>
      <c r="M1602" s="653">
        <v>22</v>
      </c>
      <c r="N1602" s="654">
        <v>1845.3603581248396</v>
      </c>
    </row>
    <row r="1603" spans="1:14" ht="14.4" customHeight="1" x14ac:dyDescent="0.3">
      <c r="A1603" s="649" t="s">
        <v>595</v>
      </c>
      <c r="B1603" s="650" t="s">
        <v>596</v>
      </c>
      <c r="C1603" s="651" t="s">
        <v>626</v>
      </c>
      <c r="D1603" s="652" t="s">
        <v>3387</v>
      </c>
      <c r="E1603" s="651" t="s">
        <v>638</v>
      </c>
      <c r="F1603" s="652" t="s">
        <v>3390</v>
      </c>
      <c r="G1603" s="651" t="s">
        <v>1072</v>
      </c>
      <c r="H1603" s="651" t="s">
        <v>3273</v>
      </c>
      <c r="I1603" s="651" t="s">
        <v>3274</v>
      </c>
      <c r="J1603" s="651" t="s">
        <v>3275</v>
      </c>
      <c r="K1603" s="651" t="s">
        <v>3276</v>
      </c>
      <c r="L1603" s="653">
        <v>1040.1614775909575</v>
      </c>
      <c r="M1603" s="653">
        <v>10</v>
      </c>
      <c r="N1603" s="654">
        <v>10401.614775909575</v>
      </c>
    </row>
    <row r="1604" spans="1:14" ht="14.4" customHeight="1" x14ac:dyDescent="0.3">
      <c r="A1604" s="649" t="s">
        <v>595</v>
      </c>
      <c r="B1604" s="650" t="s">
        <v>596</v>
      </c>
      <c r="C1604" s="651" t="s">
        <v>626</v>
      </c>
      <c r="D1604" s="652" t="s">
        <v>3387</v>
      </c>
      <c r="E1604" s="651" t="s">
        <v>638</v>
      </c>
      <c r="F1604" s="652" t="s">
        <v>3390</v>
      </c>
      <c r="G1604" s="651" t="s">
        <v>1072</v>
      </c>
      <c r="H1604" s="651" t="s">
        <v>1108</v>
      </c>
      <c r="I1604" s="651" t="s">
        <v>1109</v>
      </c>
      <c r="J1604" s="651" t="s">
        <v>1110</v>
      </c>
      <c r="K1604" s="651" t="s">
        <v>1111</v>
      </c>
      <c r="L1604" s="653">
        <v>184.02987756114649</v>
      </c>
      <c r="M1604" s="653">
        <v>6</v>
      </c>
      <c r="N1604" s="654">
        <v>1104.179265366879</v>
      </c>
    </row>
    <row r="1605" spans="1:14" ht="14.4" customHeight="1" x14ac:dyDescent="0.3">
      <c r="A1605" s="649" t="s">
        <v>595</v>
      </c>
      <c r="B1605" s="650" t="s">
        <v>596</v>
      </c>
      <c r="C1605" s="651" t="s">
        <v>626</v>
      </c>
      <c r="D1605" s="652" t="s">
        <v>3387</v>
      </c>
      <c r="E1605" s="651" t="s">
        <v>638</v>
      </c>
      <c r="F1605" s="652" t="s">
        <v>3390</v>
      </c>
      <c r="G1605" s="651" t="s">
        <v>1072</v>
      </c>
      <c r="H1605" s="651" t="s">
        <v>1112</v>
      </c>
      <c r="I1605" s="651" t="s">
        <v>1113</v>
      </c>
      <c r="J1605" s="651" t="s">
        <v>1114</v>
      </c>
      <c r="K1605" s="651" t="s">
        <v>1115</v>
      </c>
      <c r="L1605" s="653">
        <v>128.655</v>
      </c>
      <c r="M1605" s="653">
        <v>2</v>
      </c>
      <c r="N1605" s="654">
        <v>257.31</v>
      </c>
    </row>
    <row r="1606" spans="1:14" ht="14.4" customHeight="1" x14ac:dyDescent="0.3">
      <c r="A1606" s="649" t="s">
        <v>595</v>
      </c>
      <c r="B1606" s="650" t="s">
        <v>596</v>
      </c>
      <c r="C1606" s="651" t="s">
        <v>626</v>
      </c>
      <c r="D1606" s="652" t="s">
        <v>3387</v>
      </c>
      <c r="E1606" s="651" t="s">
        <v>638</v>
      </c>
      <c r="F1606" s="652" t="s">
        <v>3390</v>
      </c>
      <c r="G1606" s="651" t="s">
        <v>1072</v>
      </c>
      <c r="H1606" s="651" t="s">
        <v>3277</v>
      </c>
      <c r="I1606" s="651" t="s">
        <v>3278</v>
      </c>
      <c r="J1606" s="651" t="s">
        <v>3279</v>
      </c>
      <c r="K1606" s="651" t="s">
        <v>3280</v>
      </c>
      <c r="L1606" s="653">
        <v>102.82000000000002</v>
      </c>
      <c r="M1606" s="653">
        <v>2</v>
      </c>
      <c r="N1606" s="654">
        <v>205.64000000000004</v>
      </c>
    </row>
    <row r="1607" spans="1:14" ht="14.4" customHeight="1" x14ac:dyDescent="0.3">
      <c r="A1607" s="649" t="s">
        <v>595</v>
      </c>
      <c r="B1607" s="650" t="s">
        <v>596</v>
      </c>
      <c r="C1607" s="651" t="s">
        <v>626</v>
      </c>
      <c r="D1607" s="652" t="s">
        <v>3387</v>
      </c>
      <c r="E1607" s="651" t="s">
        <v>638</v>
      </c>
      <c r="F1607" s="652" t="s">
        <v>3390</v>
      </c>
      <c r="G1607" s="651" t="s">
        <v>1072</v>
      </c>
      <c r="H1607" s="651" t="s">
        <v>3281</v>
      </c>
      <c r="I1607" s="651" t="s">
        <v>3282</v>
      </c>
      <c r="J1607" s="651" t="s">
        <v>3283</v>
      </c>
      <c r="K1607" s="651"/>
      <c r="L1607" s="653">
        <v>668.15</v>
      </c>
      <c r="M1607" s="653">
        <v>1</v>
      </c>
      <c r="N1607" s="654">
        <v>668.15</v>
      </c>
    </row>
    <row r="1608" spans="1:14" ht="14.4" customHeight="1" x14ac:dyDescent="0.3">
      <c r="A1608" s="649" t="s">
        <v>595</v>
      </c>
      <c r="B1608" s="650" t="s">
        <v>596</v>
      </c>
      <c r="C1608" s="651" t="s">
        <v>626</v>
      </c>
      <c r="D1608" s="652" t="s">
        <v>3387</v>
      </c>
      <c r="E1608" s="651" t="s">
        <v>1120</v>
      </c>
      <c r="F1608" s="652" t="s">
        <v>3391</v>
      </c>
      <c r="G1608" s="651" t="s">
        <v>642</v>
      </c>
      <c r="H1608" s="651" t="s">
        <v>2847</v>
      </c>
      <c r="I1608" s="651" t="s">
        <v>2848</v>
      </c>
      <c r="J1608" s="651" t="s">
        <v>2404</v>
      </c>
      <c r="K1608" s="651" t="s">
        <v>2849</v>
      </c>
      <c r="L1608" s="653">
        <v>3243</v>
      </c>
      <c r="M1608" s="653">
        <v>2</v>
      </c>
      <c r="N1608" s="654">
        <v>6486</v>
      </c>
    </row>
    <row r="1609" spans="1:14" ht="14.4" customHeight="1" x14ac:dyDescent="0.3">
      <c r="A1609" s="649" t="s">
        <v>595</v>
      </c>
      <c r="B1609" s="650" t="s">
        <v>596</v>
      </c>
      <c r="C1609" s="651" t="s">
        <v>626</v>
      </c>
      <c r="D1609" s="652" t="s">
        <v>3387</v>
      </c>
      <c r="E1609" s="651" t="s">
        <v>1120</v>
      </c>
      <c r="F1609" s="652" t="s">
        <v>3391</v>
      </c>
      <c r="G1609" s="651" t="s">
        <v>642</v>
      </c>
      <c r="H1609" s="651" t="s">
        <v>2402</v>
      </c>
      <c r="I1609" s="651" t="s">
        <v>2403</v>
      </c>
      <c r="J1609" s="651" t="s">
        <v>2404</v>
      </c>
      <c r="K1609" s="651" t="s">
        <v>2405</v>
      </c>
      <c r="L1609" s="653">
        <v>2842.8</v>
      </c>
      <c r="M1609" s="653">
        <v>1</v>
      </c>
      <c r="N1609" s="654">
        <v>2842.8</v>
      </c>
    </row>
    <row r="1610" spans="1:14" ht="14.4" customHeight="1" x14ac:dyDescent="0.3">
      <c r="A1610" s="649" t="s">
        <v>595</v>
      </c>
      <c r="B1610" s="650" t="s">
        <v>596</v>
      </c>
      <c r="C1610" s="651" t="s">
        <v>626</v>
      </c>
      <c r="D1610" s="652" t="s">
        <v>3387</v>
      </c>
      <c r="E1610" s="651" t="s">
        <v>1120</v>
      </c>
      <c r="F1610" s="652" t="s">
        <v>3391</v>
      </c>
      <c r="G1610" s="651" t="s">
        <v>642</v>
      </c>
      <c r="H1610" s="651" t="s">
        <v>3284</v>
      </c>
      <c r="I1610" s="651" t="s">
        <v>3285</v>
      </c>
      <c r="J1610" s="651" t="s">
        <v>3286</v>
      </c>
      <c r="K1610" s="651" t="s">
        <v>3287</v>
      </c>
      <c r="L1610" s="653">
        <v>2017.42</v>
      </c>
      <c r="M1610" s="653">
        <v>3</v>
      </c>
      <c r="N1610" s="654">
        <v>6052.26</v>
      </c>
    </row>
    <row r="1611" spans="1:14" ht="14.4" customHeight="1" x14ac:dyDescent="0.3">
      <c r="A1611" s="649" t="s">
        <v>595</v>
      </c>
      <c r="B1611" s="650" t="s">
        <v>596</v>
      </c>
      <c r="C1611" s="651" t="s">
        <v>626</v>
      </c>
      <c r="D1611" s="652" t="s">
        <v>3387</v>
      </c>
      <c r="E1611" s="651" t="s">
        <v>1120</v>
      </c>
      <c r="F1611" s="652" t="s">
        <v>3391</v>
      </c>
      <c r="G1611" s="651" t="s">
        <v>642</v>
      </c>
      <c r="H1611" s="651" t="s">
        <v>3288</v>
      </c>
      <c r="I1611" s="651" t="s">
        <v>3289</v>
      </c>
      <c r="J1611" s="651" t="s">
        <v>3290</v>
      </c>
      <c r="K1611" s="651" t="s">
        <v>962</v>
      </c>
      <c r="L1611" s="653">
        <v>323.9796508620451</v>
      </c>
      <c r="M1611" s="653">
        <v>126</v>
      </c>
      <c r="N1611" s="654">
        <v>40821.436008617682</v>
      </c>
    </row>
    <row r="1612" spans="1:14" ht="14.4" customHeight="1" x14ac:dyDescent="0.3">
      <c r="A1612" s="649" t="s">
        <v>595</v>
      </c>
      <c r="B1612" s="650" t="s">
        <v>596</v>
      </c>
      <c r="C1612" s="651" t="s">
        <v>626</v>
      </c>
      <c r="D1612" s="652" t="s">
        <v>3387</v>
      </c>
      <c r="E1612" s="651" t="s">
        <v>1120</v>
      </c>
      <c r="F1612" s="652" t="s">
        <v>3391</v>
      </c>
      <c r="G1612" s="651" t="s">
        <v>642</v>
      </c>
      <c r="H1612" s="651" t="s">
        <v>3291</v>
      </c>
      <c r="I1612" s="651" t="s">
        <v>3292</v>
      </c>
      <c r="J1612" s="651" t="s">
        <v>3293</v>
      </c>
      <c r="K1612" s="651" t="s">
        <v>3294</v>
      </c>
      <c r="L1612" s="653">
        <v>1389.89</v>
      </c>
      <c r="M1612" s="653">
        <v>1</v>
      </c>
      <c r="N1612" s="654">
        <v>1389.89</v>
      </c>
    </row>
    <row r="1613" spans="1:14" ht="14.4" customHeight="1" x14ac:dyDescent="0.3">
      <c r="A1613" s="649" t="s">
        <v>595</v>
      </c>
      <c r="B1613" s="650" t="s">
        <v>596</v>
      </c>
      <c r="C1613" s="651" t="s">
        <v>626</v>
      </c>
      <c r="D1613" s="652" t="s">
        <v>3387</v>
      </c>
      <c r="E1613" s="651" t="s">
        <v>1120</v>
      </c>
      <c r="F1613" s="652" t="s">
        <v>3391</v>
      </c>
      <c r="G1613" s="651" t="s">
        <v>642</v>
      </c>
      <c r="H1613" s="651" t="s">
        <v>2850</v>
      </c>
      <c r="I1613" s="651" t="s">
        <v>2851</v>
      </c>
      <c r="J1613" s="651" t="s">
        <v>2852</v>
      </c>
      <c r="K1613" s="651" t="s">
        <v>2853</v>
      </c>
      <c r="L1613" s="653">
        <v>2206.31</v>
      </c>
      <c r="M1613" s="653">
        <v>1</v>
      </c>
      <c r="N1613" s="654">
        <v>2206.31</v>
      </c>
    </row>
    <row r="1614" spans="1:14" ht="14.4" customHeight="1" x14ac:dyDescent="0.3">
      <c r="A1614" s="649" t="s">
        <v>595</v>
      </c>
      <c r="B1614" s="650" t="s">
        <v>596</v>
      </c>
      <c r="C1614" s="651" t="s">
        <v>626</v>
      </c>
      <c r="D1614" s="652" t="s">
        <v>3387</v>
      </c>
      <c r="E1614" s="651" t="s">
        <v>1120</v>
      </c>
      <c r="F1614" s="652" t="s">
        <v>3391</v>
      </c>
      <c r="G1614" s="651" t="s">
        <v>642</v>
      </c>
      <c r="H1614" s="651" t="s">
        <v>3295</v>
      </c>
      <c r="I1614" s="651" t="s">
        <v>3296</v>
      </c>
      <c r="J1614" s="651" t="s">
        <v>3297</v>
      </c>
      <c r="K1614" s="651" t="s">
        <v>3298</v>
      </c>
      <c r="L1614" s="653">
        <v>1747.86</v>
      </c>
      <c r="M1614" s="653">
        <v>8</v>
      </c>
      <c r="N1614" s="654">
        <v>13982.88</v>
      </c>
    </row>
    <row r="1615" spans="1:14" ht="14.4" customHeight="1" x14ac:dyDescent="0.3">
      <c r="A1615" s="649" t="s">
        <v>595</v>
      </c>
      <c r="B1615" s="650" t="s">
        <v>596</v>
      </c>
      <c r="C1615" s="651" t="s">
        <v>626</v>
      </c>
      <c r="D1615" s="652" t="s">
        <v>3387</v>
      </c>
      <c r="E1615" s="651" t="s">
        <v>1120</v>
      </c>
      <c r="F1615" s="652" t="s">
        <v>3391</v>
      </c>
      <c r="G1615" s="651" t="s">
        <v>642</v>
      </c>
      <c r="H1615" s="651" t="s">
        <v>3299</v>
      </c>
      <c r="I1615" s="651" t="s">
        <v>237</v>
      </c>
      <c r="J1615" s="651" t="s">
        <v>3300</v>
      </c>
      <c r="K1615" s="651"/>
      <c r="L1615" s="653">
        <v>638.06666666666661</v>
      </c>
      <c r="M1615" s="653">
        <v>3</v>
      </c>
      <c r="N1615" s="654">
        <v>1914.1999999999998</v>
      </c>
    </row>
    <row r="1616" spans="1:14" ht="14.4" customHeight="1" x14ac:dyDescent="0.3">
      <c r="A1616" s="649" t="s">
        <v>595</v>
      </c>
      <c r="B1616" s="650" t="s">
        <v>596</v>
      </c>
      <c r="C1616" s="651" t="s">
        <v>626</v>
      </c>
      <c r="D1616" s="652" t="s">
        <v>3387</v>
      </c>
      <c r="E1616" s="651" t="s">
        <v>1120</v>
      </c>
      <c r="F1616" s="652" t="s">
        <v>3391</v>
      </c>
      <c r="G1616" s="651" t="s">
        <v>642</v>
      </c>
      <c r="H1616" s="651" t="s">
        <v>3301</v>
      </c>
      <c r="I1616" s="651" t="s">
        <v>3302</v>
      </c>
      <c r="J1616" s="651" t="s">
        <v>2664</v>
      </c>
      <c r="K1616" s="651" t="s">
        <v>3303</v>
      </c>
      <c r="L1616" s="653">
        <v>2864.47</v>
      </c>
      <c r="M1616" s="653">
        <v>4</v>
      </c>
      <c r="N1616" s="654">
        <v>11457.88</v>
      </c>
    </row>
    <row r="1617" spans="1:14" ht="14.4" customHeight="1" x14ac:dyDescent="0.3">
      <c r="A1617" s="649" t="s">
        <v>595</v>
      </c>
      <c r="B1617" s="650" t="s">
        <v>596</v>
      </c>
      <c r="C1617" s="651" t="s">
        <v>626</v>
      </c>
      <c r="D1617" s="652" t="s">
        <v>3387</v>
      </c>
      <c r="E1617" s="651" t="s">
        <v>1120</v>
      </c>
      <c r="F1617" s="652" t="s">
        <v>3391</v>
      </c>
      <c r="G1617" s="651" t="s">
        <v>642</v>
      </c>
      <c r="H1617" s="651" t="s">
        <v>1166</v>
      </c>
      <c r="I1617" s="651" t="s">
        <v>1167</v>
      </c>
      <c r="J1617" s="651" t="s">
        <v>1168</v>
      </c>
      <c r="K1617" s="651" t="s">
        <v>1169</v>
      </c>
      <c r="L1617" s="653">
        <v>3242.9971007911176</v>
      </c>
      <c r="M1617" s="653">
        <v>32</v>
      </c>
      <c r="N1617" s="654">
        <v>103775.90722531576</v>
      </c>
    </row>
    <row r="1618" spans="1:14" ht="14.4" customHeight="1" x14ac:dyDescent="0.3">
      <c r="A1618" s="649" t="s">
        <v>595</v>
      </c>
      <c r="B1618" s="650" t="s">
        <v>596</v>
      </c>
      <c r="C1618" s="651" t="s">
        <v>626</v>
      </c>
      <c r="D1618" s="652" t="s">
        <v>3387</v>
      </c>
      <c r="E1618" s="651" t="s">
        <v>1120</v>
      </c>
      <c r="F1618" s="652" t="s">
        <v>3391</v>
      </c>
      <c r="G1618" s="651" t="s">
        <v>642</v>
      </c>
      <c r="H1618" s="651" t="s">
        <v>3304</v>
      </c>
      <c r="I1618" s="651" t="s">
        <v>3305</v>
      </c>
      <c r="J1618" s="651" t="s">
        <v>3306</v>
      </c>
      <c r="K1618" s="651" t="s">
        <v>3307</v>
      </c>
      <c r="L1618" s="653">
        <v>2322.31</v>
      </c>
      <c r="M1618" s="653">
        <v>1</v>
      </c>
      <c r="N1618" s="654">
        <v>2322.31</v>
      </c>
    </row>
    <row r="1619" spans="1:14" ht="14.4" customHeight="1" x14ac:dyDescent="0.3">
      <c r="A1619" s="649" t="s">
        <v>595</v>
      </c>
      <c r="B1619" s="650" t="s">
        <v>596</v>
      </c>
      <c r="C1619" s="651" t="s">
        <v>626</v>
      </c>
      <c r="D1619" s="652" t="s">
        <v>3387</v>
      </c>
      <c r="E1619" s="651" t="s">
        <v>1120</v>
      </c>
      <c r="F1619" s="652" t="s">
        <v>3391</v>
      </c>
      <c r="G1619" s="651" t="s">
        <v>642</v>
      </c>
      <c r="H1619" s="651" t="s">
        <v>2156</v>
      </c>
      <c r="I1619" s="651" t="s">
        <v>2157</v>
      </c>
      <c r="J1619" s="651" t="s">
        <v>2158</v>
      </c>
      <c r="K1619" s="651" t="s">
        <v>2159</v>
      </c>
      <c r="L1619" s="653">
        <v>3662.5684210526319</v>
      </c>
      <c r="M1619" s="653">
        <v>19</v>
      </c>
      <c r="N1619" s="654">
        <v>69588.800000000003</v>
      </c>
    </row>
    <row r="1620" spans="1:14" ht="14.4" customHeight="1" x14ac:dyDescent="0.3">
      <c r="A1620" s="649" t="s">
        <v>595</v>
      </c>
      <c r="B1620" s="650" t="s">
        <v>596</v>
      </c>
      <c r="C1620" s="651" t="s">
        <v>626</v>
      </c>
      <c r="D1620" s="652" t="s">
        <v>3387</v>
      </c>
      <c r="E1620" s="651" t="s">
        <v>1120</v>
      </c>
      <c r="F1620" s="652" t="s">
        <v>3391</v>
      </c>
      <c r="G1620" s="651" t="s">
        <v>642</v>
      </c>
      <c r="H1620" s="651" t="s">
        <v>3308</v>
      </c>
      <c r="I1620" s="651" t="s">
        <v>3309</v>
      </c>
      <c r="J1620" s="651" t="s">
        <v>3310</v>
      </c>
      <c r="K1620" s="651" t="s">
        <v>3311</v>
      </c>
      <c r="L1620" s="653">
        <v>2395.34</v>
      </c>
      <c r="M1620" s="653">
        <v>2</v>
      </c>
      <c r="N1620" s="654">
        <v>4790.68</v>
      </c>
    </row>
    <row r="1621" spans="1:14" ht="14.4" customHeight="1" x14ac:dyDescent="0.3">
      <c r="A1621" s="649" t="s">
        <v>595</v>
      </c>
      <c r="B1621" s="650" t="s">
        <v>596</v>
      </c>
      <c r="C1621" s="651" t="s">
        <v>626</v>
      </c>
      <c r="D1621" s="652" t="s">
        <v>3387</v>
      </c>
      <c r="E1621" s="651" t="s">
        <v>1120</v>
      </c>
      <c r="F1621" s="652" t="s">
        <v>3391</v>
      </c>
      <c r="G1621" s="651" t="s">
        <v>1072</v>
      </c>
      <c r="H1621" s="651" t="s">
        <v>2166</v>
      </c>
      <c r="I1621" s="651" t="s">
        <v>2166</v>
      </c>
      <c r="J1621" s="651" t="s">
        <v>2167</v>
      </c>
      <c r="K1621" s="651" t="s">
        <v>2168</v>
      </c>
      <c r="L1621" s="653">
        <v>183.3697235120687</v>
      </c>
      <c r="M1621" s="653">
        <v>40</v>
      </c>
      <c r="N1621" s="654">
        <v>7334.7889404827483</v>
      </c>
    </row>
    <row r="1622" spans="1:14" ht="14.4" customHeight="1" x14ac:dyDescent="0.3">
      <c r="A1622" s="649" t="s">
        <v>595</v>
      </c>
      <c r="B1622" s="650" t="s">
        <v>596</v>
      </c>
      <c r="C1622" s="651" t="s">
        <v>626</v>
      </c>
      <c r="D1622" s="652" t="s">
        <v>3387</v>
      </c>
      <c r="E1622" s="651" t="s">
        <v>1120</v>
      </c>
      <c r="F1622" s="652" t="s">
        <v>3391</v>
      </c>
      <c r="G1622" s="651" t="s">
        <v>1072</v>
      </c>
      <c r="H1622" s="651" t="s">
        <v>3312</v>
      </c>
      <c r="I1622" s="651" t="s">
        <v>3313</v>
      </c>
      <c r="J1622" s="651" t="s">
        <v>3314</v>
      </c>
      <c r="K1622" s="651" t="s">
        <v>3315</v>
      </c>
      <c r="L1622" s="653">
        <v>390.46978170215147</v>
      </c>
      <c r="M1622" s="653">
        <v>8</v>
      </c>
      <c r="N1622" s="654">
        <v>3123.7582536172117</v>
      </c>
    </row>
    <row r="1623" spans="1:14" ht="14.4" customHeight="1" x14ac:dyDescent="0.3">
      <c r="A1623" s="649" t="s">
        <v>595</v>
      </c>
      <c r="B1623" s="650" t="s">
        <v>596</v>
      </c>
      <c r="C1623" s="651" t="s">
        <v>626</v>
      </c>
      <c r="D1623" s="652" t="s">
        <v>3387</v>
      </c>
      <c r="E1623" s="651" t="s">
        <v>1120</v>
      </c>
      <c r="F1623" s="652" t="s">
        <v>3391</v>
      </c>
      <c r="G1623" s="651" t="s">
        <v>1072</v>
      </c>
      <c r="H1623" s="651" t="s">
        <v>1187</v>
      </c>
      <c r="I1623" s="651" t="s">
        <v>1188</v>
      </c>
      <c r="J1623" s="651" t="s">
        <v>1189</v>
      </c>
      <c r="K1623" s="651" t="s">
        <v>1190</v>
      </c>
      <c r="L1623" s="653">
        <v>114.83988571814604</v>
      </c>
      <c r="M1623" s="653">
        <v>276</v>
      </c>
      <c r="N1623" s="654">
        <v>31695.808458208307</v>
      </c>
    </row>
    <row r="1624" spans="1:14" ht="14.4" customHeight="1" x14ac:dyDescent="0.3">
      <c r="A1624" s="649" t="s">
        <v>595</v>
      </c>
      <c r="B1624" s="650" t="s">
        <v>596</v>
      </c>
      <c r="C1624" s="651" t="s">
        <v>626</v>
      </c>
      <c r="D1624" s="652" t="s">
        <v>3387</v>
      </c>
      <c r="E1624" s="651" t="s">
        <v>1120</v>
      </c>
      <c r="F1624" s="652" t="s">
        <v>3391</v>
      </c>
      <c r="G1624" s="651" t="s">
        <v>1072</v>
      </c>
      <c r="H1624" s="651" t="s">
        <v>1195</v>
      </c>
      <c r="I1624" s="651" t="s">
        <v>1196</v>
      </c>
      <c r="J1624" s="651" t="s">
        <v>1197</v>
      </c>
      <c r="K1624" s="651" t="s">
        <v>1198</v>
      </c>
      <c r="L1624" s="653">
        <v>76.129988355576444</v>
      </c>
      <c r="M1624" s="653">
        <v>513</v>
      </c>
      <c r="N1624" s="654">
        <v>39054.684026410716</v>
      </c>
    </row>
    <row r="1625" spans="1:14" ht="14.4" customHeight="1" x14ac:dyDescent="0.3">
      <c r="A1625" s="649" t="s">
        <v>595</v>
      </c>
      <c r="B1625" s="650" t="s">
        <v>596</v>
      </c>
      <c r="C1625" s="651" t="s">
        <v>626</v>
      </c>
      <c r="D1625" s="652" t="s">
        <v>3387</v>
      </c>
      <c r="E1625" s="651" t="s">
        <v>2869</v>
      </c>
      <c r="F1625" s="652" t="s">
        <v>3397</v>
      </c>
      <c r="G1625" s="651" t="s">
        <v>642</v>
      </c>
      <c r="H1625" s="651" t="s">
        <v>2870</v>
      </c>
      <c r="I1625" s="651" t="s">
        <v>2871</v>
      </c>
      <c r="J1625" s="651" t="s">
        <v>2872</v>
      </c>
      <c r="K1625" s="651" t="s">
        <v>2873</v>
      </c>
      <c r="L1625" s="653">
        <v>4978.3182919303963</v>
      </c>
      <c r="M1625" s="653">
        <v>2</v>
      </c>
      <c r="N1625" s="654">
        <v>9956.6365838607926</v>
      </c>
    </row>
    <row r="1626" spans="1:14" ht="14.4" customHeight="1" x14ac:dyDescent="0.3">
      <c r="A1626" s="649" t="s">
        <v>595</v>
      </c>
      <c r="B1626" s="650" t="s">
        <v>596</v>
      </c>
      <c r="C1626" s="651" t="s">
        <v>626</v>
      </c>
      <c r="D1626" s="652" t="s">
        <v>3387</v>
      </c>
      <c r="E1626" s="651" t="s">
        <v>1204</v>
      </c>
      <c r="F1626" s="652" t="s">
        <v>3392</v>
      </c>
      <c r="G1626" s="651"/>
      <c r="H1626" s="651" t="s">
        <v>1637</v>
      </c>
      <c r="I1626" s="651" t="s">
        <v>1638</v>
      </c>
      <c r="J1626" s="651" t="s">
        <v>1639</v>
      </c>
      <c r="K1626" s="651" t="s">
        <v>1640</v>
      </c>
      <c r="L1626" s="653">
        <v>64.150202299856389</v>
      </c>
      <c r="M1626" s="653">
        <v>3</v>
      </c>
      <c r="N1626" s="654">
        <v>192.45060689956915</v>
      </c>
    </row>
    <row r="1627" spans="1:14" ht="14.4" customHeight="1" x14ac:dyDescent="0.3">
      <c r="A1627" s="649" t="s">
        <v>595</v>
      </c>
      <c r="B1627" s="650" t="s">
        <v>596</v>
      </c>
      <c r="C1627" s="651" t="s">
        <v>626</v>
      </c>
      <c r="D1627" s="652" t="s">
        <v>3387</v>
      </c>
      <c r="E1627" s="651" t="s">
        <v>1204</v>
      </c>
      <c r="F1627" s="652" t="s">
        <v>3392</v>
      </c>
      <c r="G1627" s="651" t="s">
        <v>642</v>
      </c>
      <c r="H1627" s="651" t="s">
        <v>1641</v>
      </c>
      <c r="I1627" s="651" t="s">
        <v>1642</v>
      </c>
      <c r="J1627" s="651" t="s">
        <v>1643</v>
      </c>
      <c r="K1627" s="651" t="s">
        <v>1644</v>
      </c>
      <c r="L1627" s="653">
        <v>34.153802041722152</v>
      </c>
      <c r="M1627" s="653">
        <v>30</v>
      </c>
      <c r="N1627" s="654">
        <v>1024.6140612516645</v>
      </c>
    </row>
    <row r="1628" spans="1:14" ht="14.4" customHeight="1" x14ac:dyDescent="0.3">
      <c r="A1628" s="649" t="s">
        <v>595</v>
      </c>
      <c r="B1628" s="650" t="s">
        <v>596</v>
      </c>
      <c r="C1628" s="651" t="s">
        <v>626</v>
      </c>
      <c r="D1628" s="652" t="s">
        <v>3387</v>
      </c>
      <c r="E1628" s="651" t="s">
        <v>1204</v>
      </c>
      <c r="F1628" s="652" t="s">
        <v>3392</v>
      </c>
      <c r="G1628" s="651" t="s">
        <v>642</v>
      </c>
      <c r="H1628" s="651" t="s">
        <v>1205</v>
      </c>
      <c r="I1628" s="651" t="s">
        <v>1205</v>
      </c>
      <c r="J1628" s="651" t="s">
        <v>1206</v>
      </c>
      <c r="K1628" s="651" t="s">
        <v>1207</v>
      </c>
      <c r="L1628" s="653">
        <v>72.83994791556475</v>
      </c>
      <c r="M1628" s="653">
        <v>32</v>
      </c>
      <c r="N1628" s="654">
        <v>2330.878333298072</v>
      </c>
    </row>
    <row r="1629" spans="1:14" ht="14.4" customHeight="1" x14ac:dyDescent="0.3">
      <c r="A1629" s="649" t="s">
        <v>595</v>
      </c>
      <c r="B1629" s="650" t="s">
        <v>596</v>
      </c>
      <c r="C1629" s="651" t="s">
        <v>626</v>
      </c>
      <c r="D1629" s="652" t="s">
        <v>3387</v>
      </c>
      <c r="E1629" s="651" t="s">
        <v>1204</v>
      </c>
      <c r="F1629" s="652" t="s">
        <v>3392</v>
      </c>
      <c r="G1629" s="651" t="s">
        <v>642</v>
      </c>
      <c r="H1629" s="651" t="s">
        <v>1208</v>
      </c>
      <c r="I1629" s="651" t="s">
        <v>629</v>
      </c>
      <c r="J1629" s="651" t="s">
        <v>1209</v>
      </c>
      <c r="K1629" s="651" t="s">
        <v>1210</v>
      </c>
      <c r="L1629" s="653">
        <v>39.35</v>
      </c>
      <c r="M1629" s="653">
        <v>3</v>
      </c>
      <c r="N1629" s="654">
        <v>118.05000000000001</v>
      </c>
    </row>
    <row r="1630" spans="1:14" ht="14.4" customHeight="1" x14ac:dyDescent="0.3">
      <c r="A1630" s="649" t="s">
        <v>595</v>
      </c>
      <c r="B1630" s="650" t="s">
        <v>596</v>
      </c>
      <c r="C1630" s="651" t="s">
        <v>626</v>
      </c>
      <c r="D1630" s="652" t="s">
        <v>3387</v>
      </c>
      <c r="E1630" s="651" t="s">
        <v>1204</v>
      </c>
      <c r="F1630" s="652" t="s">
        <v>3392</v>
      </c>
      <c r="G1630" s="651" t="s">
        <v>642</v>
      </c>
      <c r="H1630" s="651" t="s">
        <v>1211</v>
      </c>
      <c r="I1630" s="651" t="s">
        <v>1212</v>
      </c>
      <c r="J1630" s="651" t="s">
        <v>1213</v>
      </c>
      <c r="K1630" s="651" t="s">
        <v>682</v>
      </c>
      <c r="L1630" s="653">
        <v>66.185375811102631</v>
      </c>
      <c r="M1630" s="653">
        <v>13</v>
      </c>
      <c r="N1630" s="654">
        <v>860.4098855443342</v>
      </c>
    </row>
    <row r="1631" spans="1:14" ht="14.4" customHeight="1" x14ac:dyDescent="0.3">
      <c r="A1631" s="649" t="s">
        <v>595</v>
      </c>
      <c r="B1631" s="650" t="s">
        <v>596</v>
      </c>
      <c r="C1631" s="651" t="s">
        <v>626</v>
      </c>
      <c r="D1631" s="652" t="s">
        <v>3387</v>
      </c>
      <c r="E1631" s="651" t="s">
        <v>1204</v>
      </c>
      <c r="F1631" s="652" t="s">
        <v>3392</v>
      </c>
      <c r="G1631" s="651" t="s">
        <v>642</v>
      </c>
      <c r="H1631" s="651" t="s">
        <v>1645</v>
      </c>
      <c r="I1631" s="651" t="s">
        <v>1646</v>
      </c>
      <c r="J1631" s="651" t="s">
        <v>1647</v>
      </c>
      <c r="K1631" s="651" t="s">
        <v>1648</v>
      </c>
      <c r="L1631" s="653">
        <v>161.15785643123633</v>
      </c>
      <c r="M1631" s="653">
        <v>6</v>
      </c>
      <c r="N1631" s="654">
        <v>966.94713858741795</v>
      </c>
    </row>
    <row r="1632" spans="1:14" ht="14.4" customHeight="1" x14ac:dyDescent="0.3">
      <c r="A1632" s="649" t="s">
        <v>595</v>
      </c>
      <c r="B1632" s="650" t="s">
        <v>596</v>
      </c>
      <c r="C1632" s="651" t="s">
        <v>626</v>
      </c>
      <c r="D1632" s="652" t="s">
        <v>3387</v>
      </c>
      <c r="E1632" s="651" t="s">
        <v>1204</v>
      </c>
      <c r="F1632" s="652" t="s">
        <v>3392</v>
      </c>
      <c r="G1632" s="651" t="s">
        <v>642</v>
      </c>
      <c r="H1632" s="651" t="s">
        <v>2181</v>
      </c>
      <c r="I1632" s="651" t="s">
        <v>2182</v>
      </c>
      <c r="J1632" s="651" t="s">
        <v>2183</v>
      </c>
      <c r="K1632" s="651" t="s">
        <v>2184</v>
      </c>
      <c r="L1632" s="653">
        <v>428.73129738412962</v>
      </c>
      <c r="M1632" s="653">
        <v>9</v>
      </c>
      <c r="N1632" s="654">
        <v>3858.5816764571664</v>
      </c>
    </row>
    <row r="1633" spans="1:14" ht="14.4" customHeight="1" x14ac:dyDescent="0.3">
      <c r="A1633" s="649" t="s">
        <v>595</v>
      </c>
      <c r="B1633" s="650" t="s">
        <v>596</v>
      </c>
      <c r="C1633" s="651" t="s">
        <v>626</v>
      </c>
      <c r="D1633" s="652" t="s">
        <v>3387</v>
      </c>
      <c r="E1633" s="651" t="s">
        <v>1204</v>
      </c>
      <c r="F1633" s="652" t="s">
        <v>3392</v>
      </c>
      <c r="G1633" s="651" t="s">
        <v>642</v>
      </c>
      <c r="H1633" s="651" t="s">
        <v>1214</v>
      </c>
      <c r="I1633" s="651" t="s">
        <v>1215</v>
      </c>
      <c r="J1633" s="651" t="s">
        <v>1216</v>
      </c>
      <c r="K1633" s="651" t="s">
        <v>1217</v>
      </c>
      <c r="L1633" s="653">
        <v>1105.9407148107869</v>
      </c>
      <c r="M1633" s="653">
        <v>1</v>
      </c>
      <c r="N1633" s="654">
        <v>1105.9407148107869</v>
      </c>
    </row>
    <row r="1634" spans="1:14" ht="14.4" customHeight="1" x14ac:dyDescent="0.3">
      <c r="A1634" s="649" t="s">
        <v>595</v>
      </c>
      <c r="B1634" s="650" t="s">
        <v>596</v>
      </c>
      <c r="C1634" s="651" t="s">
        <v>626</v>
      </c>
      <c r="D1634" s="652" t="s">
        <v>3387</v>
      </c>
      <c r="E1634" s="651" t="s">
        <v>1204</v>
      </c>
      <c r="F1634" s="652" t="s">
        <v>3392</v>
      </c>
      <c r="G1634" s="651" t="s">
        <v>642</v>
      </c>
      <c r="H1634" s="651" t="s">
        <v>2877</v>
      </c>
      <c r="I1634" s="651" t="s">
        <v>2878</v>
      </c>
      <c r="J1634" s="651" t="s">
        <v>2879</v>
      </c>
      <c r="K1634" s="651" t="s">
        <v>2880</v>
      </c>
      <c r="L1634" s="653">
        <v>641.98924615847977</v>
      </c>
      <c r="M1634" s="653">
        <v>8</v>
      </c>
      <c r="N1634" s="654">
        <v>5135.9139692678382</v>
      </c>
    </row>
    <row r="1635" spans="1:14" ht="14.4" customHeight="1" x14ac:dyDescent="0.3">
      <c r="A1635" s="649" t="s">
        <v>595</v>
      </c>
      <c r="B1635" s="650" t="s">
        <v>596</v>
      </c>
      <c r="C1635" s="651" t="s">
        <v>626</v>
      </c>
      <c r="D1635" s="652" t="s">
        <v>3387</v>
      </c>
      <c r="E1635" s="651" t="s">
        <v>1204</v>
      </c>
      <c r="F1635" s="652" t="s">
        <v>3392</v>
      </c>
      <c r="G1635" s="651" t="s">
        <v>642</v>
      </c>
      <c r="H1635" s="651" t="s">
        <v>1218</v>
      </c>
      <c r="I1635" s="651" t="s">
        <v>1218</v>
      </c>
      <c r="J1635" s="651" t="s">
        <v>1219</v>
      </c>
      <c r="K1635" s="651" t="s">
        <v>1220</v>
      </c>
      <c r="L1635" s="653">
        <v>610.94994414378652</v>
      </c>
      <c r="M1635" s="653">
        <v>12</v>
      </c>
      <c r="N1635" s="654">
        <v>7331.3993297254383</v>
      </c>
    </row>
    <row r="1636" spans="1:14" ht="14.4" customHeight="1" x14ac:dyDescent="0.3">
      <c r="A1636" s="649" t="s">
        <v>595</v>
      </c>
      <c r="B1636" s="650" t="s">
        <v>596</v>
      </c>
      <c r="C1636" s="651" t="s">
        <v>626</v>
      </c>
      <c r="D1636" s="652" t="s">
        <v>3387</v>
      </c>
      <c r="E1636" s="651" t="s">
        <v>1204</v>
      </c>
      <c r="F1636" s="652" t="s">
        <v>3392</v>
      </c>
      <c r="G1636" s="651" t="s">
        <v>642</v>
      </c>
      <c r="H1636" s="651" t="s">
        <v>1221</v>
      </c>
      <c r="I1636" s="651" t="s">
        <v>1222</v>
      </c>
      <c r="J1636" s="651" t="s">
        <v>1223</v>
      </c>
      <c r="K1636" s="651" t="s">
        <v>1224</v>
      </c>
      <c r="L1636" s="653">
        <v>92.000002675187872</v>
      </c>
      <c r="M1636" s="653">
        <v>115.60000000000001</v>
      </c>
      <c r="N1636" s="654">
        <v>10635.200309251719</v>
      </c>
    </row>
    <row r="1637" spans="1:14" ht="14.4" customHeight="1" x14ac:dyDescent="0.3">
      <c r="A1637" s="649" t="s">
        <v>595</v>
      </c>
      <c r="B1637" s="650" t="s">
        <v>596</v>
      </c>
      <c r="C1637" s="651" t="s">
        <v>626</v>
      </c>
      <c r="D1637" s="652" t="s">
        <v>3387</v>
      </c>
      <c r="E1637" s="651" t="s">
        <v>1204</v>
      </c>
      <c r="F1637" s="652" t="s">
        <v>3392</v>
      </c>
      <c r="G1637" s="651" t="s">
        <v>642</v>
      </c>
      <c r="H1637" s="651" t="s">
        <v>1655</v>
      </c>
      <c r="I1637" s="651" t="s">
        <v>1656</v>
      </c>
      <c r="J1637" s="651" t="s">
        <v>1657</v>
      </c>
      <c r="K1637" s="651" t="s">
        <v>1658</v>
      </c>
      <c r="L1637" s="653">
        <v>2899.2096333333334</v>
      </c>
      <c r="M1637" s="653">
        <v>6</v>
      </c>
      <c r="N1637" s="654">
        <v>17395.257799999999</v>
      </c>
    </row>
    <row r="1638" spans="1:14" ht="14.4" customHeight="1" x14ac:dyDescent="0.3">
      <c r="A1638" s="649" t="s">
        <v>595</v>
      </c>
      <c r="B1638" s="650" t="s">
        <v>596</v>
      </c>
      <c r="C1638" s="651" t="s">
        <v>626</v>
      </c>
      <c r="D1638" s="652" t="s">
        <v>3387</v>
      </c>
      <c r="E1638" s="651" t="s">
        <v>1204</v>
      </c>
      <c r="F1638" s="652" t="s">
        <v>3392</v>
      </c>
      <c r="G1638" s="651" t="s">
        <v>642</v>
      </c>
      <c r="H1638" s="651" t="s">
        <v>2881</v>
      </c>
      <c r="I1638" s="651" t="s">
        <v>2882</v>
      </c>
      <c r="J1638" s="651" t="s">
        <v>2883</v>
      </c>
      <c r="K1638" s="651" t="s">
        <v>2884</v>
      </c>
      <c r="L1638" s="653">
        <v>1698.6592160256598</v>
      </c>
      <c r="M1638" s="653">
        <v>11.5</v>
      </c>
      <c r="N1638" s="654">
        <v>19534.580984295088</v>
      </c>
    </row>
    <row r="1639" spans="1:14" ht="14.4" customHeight="1" x14ac:dyDescent="0.3">
      <c r="A1639" s="649" t="s">
        <v>595</v>
      </c>
      <c r="B1639" s="650" t="s">
        <v>596</v>
      </c>
      <c r="C1639" s="651" t="s">
        <v>626</v>
      </c>
      <c r="D1639" s="652" t="s">
        <v>3387</v>
      </c>
      <c r="E1639" s="651" t="s">
        <v>1204</v>
      </c>
      <c r="F1639" s="652" t="s">
        <v>3392</v>
      </c>
      <c r="G1639" s="651" t="s">
        <v>642</v>
      </c>
      <c r="H1639" s="651" t="s">
        <v>1662</v>
      </c>
      <c r="I1639" s="651" t="s">
        <v>1663</v>
      </c>
      <c r="J1639" s="651" t="s">
        <v>1664</v>
      </c>
      <c r="K1639" s="651" t="s">
        <v>1665</v>
      </c>
      <c r="L1639" s="653">
        <v>86.606250173327112</v>
      </c>
      <c r="M1639" s="653">
        <v>14</v>
      </c>
      <c r="N1639" s="654">
        <v>1212.4875024265796</v>
      </c>
    </row>
    <row r="1640" spans="1:14" ht="14.4" customHeight="1" x14ac:dyDescent="0.3">
      <c r="A1640" s="649" t="s">
        <v>595</v>
      </c>
      <c r="B1640" s="650" t="s">
        <v>596</v>
      </c>
      <c r="C1640" s="651" t="s">
        <v>626</v>
      </c>
      <c r="D1640" s="652" t="s">
        <v>3387</v>
      </c>
      <c r="E1640" s="651" t="s">
        <v>1204</v>
      </c>
      <c r="F1640" s="652" t="s">
        <v>3392</v>
      </c>
      <c r="G1640" s="651" t="s">
        <v>642</v>
      </c>
      <c r="H1640" s="651" t="s">
        <v>3316</v>
      </c>
      <c r="I1640" s="651" t="s">
        <v>3317</v>
      </c>
      <c r="J1640" s="651" t="s">
        <v>3318</v>
      </c>
      <c r="K1640" s="651" t="s">
        <v>3319</v>
      </c>
      <c r="L1640" s="653">
        <v>49.449993228859363</v>
      </c>
      <c r="M1640" s="653">
        <v>70</v>
      </c>
      <c r="N1640" s="654">
        <v>3461.4995260201554</v>
      </c>
    </row>
    <row r="1641" spans="1:14" ht="14.4" customHeight="1" x14ac:dyDescent="0.3">
      <c r="A1641" s="649" t="s">
        <v>595</v>
      </c>
      <c r="B1641" s="650" t="s">
        <v>596</v>
      </c>
      <c r="C1641" s="651" t="s">
        <v>626</v>
      </c>
      <c r="D1641" s="652" t="s">
        <v>3387</v>
      </c>
      <c r="E1641" s="651" t="s">
        <v>1204</v>
      </c>
      <c r="F1641" s="652" t="s">
        <v>3392</v>
      </c>
      <c r="G1641" s="651" t="s">
        <v>642</v>
      </c>
      <c r="H1641" s="651" t="s">
        <v>2185</v>
      </c>
      <c r="I1641" s="651" t="s">
        <v>2186</v>
      </c>
      <c r="J1641" s="651" t="s">
        <v>2187</v>
      </c>
      <c r="K1641" s="651" t="s">
        <v>2188</v>
      </c>
      <c r="L1641" s="653">
        <v>81.099999999999994</v>
      </c>
      <c r="M1641" s="653">
        <v>40</v>
      </c>
      <c r="N1641" s="654">
        <v>3243.9999999999995</v>
      </c>
    </row>
    <row r="1642" spans="1:14" ht="14.4" customHeight="1" x14ac:dyDescent="0.3">
      <c r="A1642" s="649" t="s">
        <v>595</v>
      </c>
      <c r="B1642" s="650" t="s">
        <v>596</v>
      </c>
      <c r="C1642" s="651" t="s">
        <v>626</v>
      </c>
      <c r="D1642" s="652" t="s">
        <v>3387</v>
      </c>
      <c r="E1642" s="651" t="s">
        <v>1204</v>
      </c>
      <c r="F1642" s="652" t="s">
        <v>3392</v>
      </c>
      <c r="G1642" s="651" t="s">
        <v>642</v>
      </c>
      <c r="H1642" s="651" t="s">
        <v>2189</v>
      </c>
      <c r="I1642" s="651" t="s">
        <v>2190</v>
      </c>
      <c r="J1642" s="651" t="s">
        <v>2191</v>
      </c>
      <c r="K1642" s="651" t="s">
        <v>2192</v>
      </c>
      <c r="L1642" s="653">
        <v>37.553499882475563</v>
      </c>
      <c r="M1642" s="653">
        <v>40</v>
      </c>
      <c r="N1642" s="654">
        <v>1502.1399952990225</v>
      </c>
    </row>
    <row r="1643" spans="1:14" ht="14.4" customHeight="1" x14ac:dyDescent="0.3">
      <c r="A1643" s="649" t="s">
        <v>595</v>
      </c>
      <c r="B1643" s="650" t="s">
        <v>596</v>
      </c>
      <c r="C1643" s="651" t="s">
        <v>626</v>
      </c>
      <c r="D1643" s="652" t="s">
        <v>3387</v>
      </c>
      <c r="E1643" s="651" t="s">
        <v>1204</v>
      </c>
      <c r="F1643" s="652" t="s">
        <v>3392</v>
      </c>
      <c r="G1643" s="651" t="s">
        <v>642</v>
      </c>
      <c r="H1643" s="651" t="s">
        <v>2193</v>
      </c>
      <c r="I1643" s="651" t="s">
        <v>2194</v>
      </c>
      <c r="J1643" s="651" t="s">
        <v>2195</v>
      </c>
      <c r="K1643" s="651" t="s">
        <v>2196</v>
      </c>
      <c r="L1643" s="653">
        <v>517.50000000000011</v>
      </c>
      <c r="M1643" s="653">
        <v>0.99999999999999989</v>
      </c>
      <c r="N1643" s="654">
        <v>517.5</v>
      </c>
    </row>
    <row r="1644" spans="1:14" ht="14.4" customHeight="1" x14ac:dyDescent="0.3">
      <c r="A1644" s="649" t="s">
        <v>595</v>
      </c>
      <c r="B1644" s="650" t="s">
        <v>596</v>
      </c>
      <c r="C1644" s="651" t="s">
        <v>626</v>
      </c>
      <c r="D1644" s="652" t="s">
        <v>3387</v>
      </c>
      <c r="E1644" s="651" t="s">
        <v>1204</v>
      </c>
      <c r="F1644" s="652" t="s">
        <v>3392</v>
      </c>
      <c r="G1644" s="651" t="s">
        <v>642</v>
      </c>
      <c r="H1644" s="651" t="s">
        <v>1225</v>
      </c>
      <c r="I1644" s="651" t="s">
        <v>1226</v>
      </c>
      <c r="J1644" s="651" t="s">
        <v>1227</v>
      </c>
      <c r="K1644" s="651" t="s">
        <v>1228</v>
      </c>
      <c r="L1644" s="653">
        <v>95.704999999999998</v>
      </c>
      <c r="M1644" s="653">
        <v>4</v>
      </c>
      <c r="N1644" s="654">
        <v>382.82</v>
      </c>
    </row>
    <row r="1645" spans="1:14" ht="14.4" customHeight="1" x14ac:dyDescent="0.3">
      <c r="A1645" s="649" t="s">
        <v>595</v>
      </c>
      <c r="B1645" s="650" t="s">
        <v>596</v>
      </c>
      <c r="C1645" s="651" t="s">
        <v>626</v>
      </c>
      <c r="D1645" s="652" t="s">
        <v>3387</v>
      </c>
      <c r="E1645" s="651" t="s">
        <v>1204</v>
      </c>
      <c r="F1645" s="652" t="s">
        <v>3392</v>
      </c>
      <c r="G1645" s="651" t="s">
        <v>642</v>
      </c>
      <c r="H1645" s="651" t="s">
        <v>1229</v>
      </c>
      <c r="I1645" s="651" t="s">
        <v>1230</v>
      </c>
      <c r="J1645" s="651" t="s">
        <v>1231</v>
      </c>
      <c r="K1645" s="651" t="s">
        <v>1232</v>
      </c>
      <c r="L1645" s="653">
        <v>91.724345347208086</v>
      </c>
      <c r="M1645" s="653">
        <v>14</v>
      </c>
      <c r="N1645" s="654">
        <v>1284.1408348609132</v>
      </c>
    </row>
    <row r="1646" spans="1:14" ht="14.4" customHeight="1" x14ac:dyDescent="0.3">
      <c r="A1646" s="649" t="s">
        <v>595</v>
      </c>
      <c r="B1646" s="650" t="s">
        <v>596</v>
      </c>
      <c r="C1646" s="651" t="s">
        <v>626</v>
      </c>
      <c r="D1646" s="652" t="s">
        <v>3387</v>
      </c>
      <c r="E1646" s="651" t="s">
        <v>1204</v>
      </c>
      <c r="F1646" s="652" t="s">
        <v>3392</v>
      </c>
      <c r="G1646" s="651" t="s">
        <v>642</v>
      </c>
      <c r="H1646" s="651" t="s">
        <v>1233</v>
      </c>
      <c r="I1646" s="651" t="s">
        <v>1234</v>
      </c>
      <c r="J1646" s="651" t="s">
        <v>1235</v>
      </c>
      <c r="K1646" s="651" t="s">
        <v>1236</v>
      </c>
      <c r="L1646" s="653">
        <v>955.04078318575966</v>
      </c>
      <c r="M1646" s="653">
        <v>9</v>
      </c>
      <c r="N1646" s="654">
        <v>8595.3670486718365</v>
      </c>
    </row>
    <row r="1647" spans="1:14" ht="14.4" customHeight="1" x14ac:dyDescent="0.3">
      <c r="A1647" s="649" t="s">
        <v>595</v>
      </c>
      <c r="B1647" s="650" t="s">
        <v>596</v>
      </c>
      <c r="C1647" s="651" t="s">
        <v>626</v>
      </c>
      <c r="D1647" s="652" t="s">
        <v>3387</v>
      </c>
      <c r="E1647" s="651" t="s">
        <v>1204</v>
      </c>
      <c r="F1647" s="652" t="s">
        <v>3392</v>
      </c>
      <c r="G1647" s="651" t="s">
        <v>642</v>
      </c>
      <c r="H1647" s="651" t="s">
        <v>3320</v>
      </c>
      <c r="I1647" s="651" t="s">
        <v>3320</v>
      </c>
      <c r="J1647" s="651" t="s">
        <v>3321</v>
      </c>
      <c r="K1647" s="651" t="s">
        <v>3322</v>
      </c>
      <c r="L1647" s="653">
        <v>1495</v>
      </c>
      <c r="M1647" s="653">
        <v>4</v>
      </c>
      <c r="N1647" s="654">
        <v>5980</v>
      </c>
    </row>
    <row r="1648" spans="1:14" ht="14.4" customHeight="1" x14ac:dyDescent="0.3">
      <c r="A1648" s="649" t="s">
        <v>595</v>
      </c>
      <c r="B1648" s="650" t="s">
        <v>596</v>
      </c>
      <c r="C1648" s="651" t="s">
        <v>626</v>
      </c>
      <c r="D1648" s="652" t="s">
        <v>3387</v>
      </c>
      <c r="E1648" s="651" t="s">
        <v>1204</v>
      </c>
      <c r="F1648" s="652" t="s">
        <v>3392</v>
      </c>
      <c r="G1648" s="651" t="s">
        <v>642</v>
      </c>
      <c r="H1648" s="651" t="s">
        <v>1237</v>
      </c>
      <c r="I1648" s="651" t="s">
        <v>1238</v>
      </c>
      <c r="J1648" s="651" t="s">
        <v>1239</v>
      </c>
      <c r="K1648" s="651" t="s">
        <v>1240</v>
      </c>
      <c r="L1648" s="653">
        <v>51.779999999999994</v>
      </c>
      <c r="M1648" s="653">
        <v>4</v>
      </c>
      <c r="N1648" s="654">
        <v>207.11999999999998</v>
      </c>
    </row>
    <row r="1649" spans="1:14" ht="14.4" customHeight="1" x14ac:dyDescent="0.3">
      <c r="A1649" s="649" t="s">
        <v>595</v>
      </c>
      <c r="B1649" s="650" t="s">
        <v>596</v>
      </c>
      <c r="C1649" s="651" t="s">
        <v>626</v>
      </c>
      <c r="D1649" s="652" t="s">
        <v>3387</v>
      </c>
      <c r="E1649" s="651" t="s">
        <v>1204</v>
      </c>
      <c r="F1649" s="652" t="s">
        <v>3392</v>
      </c>
      <c r="G1649" s="651" t="s">
        <v>642</v>
      </c>
      <c r="H1649" s="651" t="s">
        <v>3323</v>
      </c>
      <c r="I1649" s="651" t="s">
        <v>3323</v>
      </c>
      <c r="J1649" s="651" t="s">
        <v>2030</v>
      </c>
      <c r="K1649" s="651" t="s">
        <v>3324</v>
      </c>
      <c r="L1649" s="653">
        <v>159.29</v>
      </c>
      <c r="M1649" s="653">
        <v>1</v>
      </c>
      <c r="N1649" s="654">
        <v>159.29</v>
      </c>
    </row>
    <row r="1650" spans="1:14" ht="14.4" customHeight="1" x14ac:dyDescent="0.3">
      <c r="A1650" s="649" t="s">
        <v>595</v>
      </c>
      <c r="B1650" s="650" t="s">
        <v>596</v>
      </c>
      <c r="C1650" s="651" t="s">
        <v>626</v>
      </c>
      <c r="D1650" s="652" t="s">
        <v>3387</v>
      </c>
      <c r="E1650" s="651" t="s">
        <v>1204</v>
      </c>
      <c r="F1650" s="652" t="s">
        <v>3392</v>
      </c>
      <c r="G1650" s="651" t="s">
        <v>642</v>
      </c>
      <c r="H1650" s="651" t="s">
        <v>2885</v>
      </c>
      <c r="I1650" s="651" t="s">
        <v>2886</v>
      </c>
      <c r="J1650" s="651" t="s">
        <v>2887</v>
      </c>
      <c r="K1650" s="651" t="s">
        <v>2888</v>
      </c>
      <c r="L1650" s="653">
        <v>82.83</v>
      </c>
      <c r="M1650" s="653">
        <v>10</v>
      </c>
      <c r="N1650" s="654">
        <v>828.3</v>
      </c>
    </row>
    <row r="1651" spans="1:14" ht="14.4" customHeight="1" x14ac:dyDescent="0.3">
      <c r="A1651" s="649" t="s">
        <v>595</v>
      </c>
      <c r="B1651" s="650" t="s">
        <v>596</v>
      </c>
      <c r="C1651" s="651" t="s">
        <v>626</v>
      </c>
      <c r="D1651" s="652" t="s">
        <v>3387</v>
      </c>
      <c r="E1651" s="651" t="s">
        <v>1204</v>
      </c>
      <c r="F1651" s="652" t="s">
        <v>3392</v>
      </c>
      <c r="G1651" s="651" t="s">
        <v>642</v>
      </c>
      <c r="H1651" s="651" t="s">
        <v>1241</v>
      </c>
      <c r="I1651" s="651" t="s">
        <v>1242</v>
      </c>
      <c r="J1651" s="651" t="s">
        <v>1243</v>
      </c>
      <c r="K1651" s="651" t="s">
        <v>1244</v>
      </c>
      <c r="L1651" s="653">
        <v>246.08566383157276</v>
      </c>
      <c r="M1651" s="653">
        <v>19</v>
      </c>
      <c r="N1651" s="654">
        <v>4675.6276127998826</v>
      </c>
    </row>
    <row r="1652" spans="1:14" ht="14.4" customHeight="1" x14ac:dyDescent="0.3">
      <c r="A1652" s="649" t="s">
        <v>595</v>
      </c>
      <c r="B1652" s="650" t="s">
        <v>596</v>
      </c>
      <c r="C1652" s="651" t="s">
        <v>626</v>
      </c>
      <c r="D1652" s="652" t="s">
        <v>3387</v>
      </c>
      <c r="E1652" s="651" t="s">
        <v>1204</v>
      </c>
      <c r="F1652" s="652" t="s">
        <v>3392</v>
      </c>
      <c r="G1652" s="651" t="s">
        <v>642</v>
      </c>
      <c r="H1652" s="651" t="s">
        <v>3325</v>
      </c>
      <c r="I1652" s="651" t="s">
        <v>3326</v>
      </c>
      <c r="J1652" s="651" t="s">
        <v>3327</v>
      </c>
      <c r="K1652" s="651" t="s">
        <v>3328</v>
      </c>
      <c r="L1652" s="653">
        <v>93.579688942604307</v>
      </c>
      <c r="M1652" s="653">
        <v>1</v>
      </c>
      <c r="N1652" s="654">
        <v>93.579688942604307</v>
      </c>
    </row>
    <row r="1653" spans="1:14" ht="14.4" customHeight="1" x14ac:dyDescent="0.3">
      <c r="A1653" s="649" t="s">
        <v>595</v>
      </c>
      <c r="B1653" s="650" t="s">
        <v>596</v>
      </c>
      <c r="C1653" s="651" t="s">
        <v>626</v>
      </c>
      <c r="D1653" s="652" t="s">
        <v>3387</v>
      </c>
      <c r="E1653" s="651" t="s">
        <v>1204</v>
      </c>
      <c r="F1653" s="652" t="s">
        <v>3392</v>
      </c>
      <c r="G1653" s="651" t="s">
        <v>642</v>
      </c>
      <c r="H1653" s="651" t="s">
        <v>3329</v>
      </c>
      <c r="I1653" s="651" t="s">
        <v>3329</v>
      </c>
      <c r="J1653" s="651" t="s">
        <v>3330</v>
      </c>
      <c r="K1653" s="651" t="s">
        <v>3331</v>
      </c>
      <c r="L1653" s="653">
        <v>1851.5</v>
      </c>
      <c r="M1653" s="653">
        <v>3</v>
      </c>
      <c r="N1653" s="654">
        <v>5554.5</v>
      </c>
    </row>
    <row r="1654" spans="1:14" ht="14.4" customHeight="1" x14ac:dyDescent="0.3">
      <c r="A1654" s="649" t="s">
        <v>595</v>
      </c>
      <c r="B1654" s="650" t="s">
        <v>596</v>
      </c>
      <c r="C1654" s="651" t="s">
        <v>626</v>
      </c>
      <c r="D1654" s="652" t="s">
        <v>3387</v>
      </c>
      <c r="E1654" s="651" t="s">
        <v>1204</v>
      </c>
      <c r="F1654" s="652" t="s">
        <v>3392</v>
      </c>
      <c r="G1654" s="651" t="s">
        <v>642</v>
      </c>
      <c r="H1654" s="651" t="s">
        <v>1249</v>
      </c>
      <c r="I1654" s="651" t="s">
        <v>1249</v>
      </c>
      <c r="J1654" s="651" t="s">
        <v>1250</v>
      </c>
      <c r="K1654" s="651" t="s">
        <v>1251</v>
      </c>
      <c r="L1654" s="653">
        <v>57.154067398505134</v>
      </c>
      <c r="M1654" s="653">
        <v>82.199999999999989</v>
      </c>
      <c r="N1654" s="654">
        <v>4698.0643401571215</v>
      </c>
    </row>
    <row r="1655" spans="1:14" ht="14.4" customHeight="1" x14ac:dyDescent="0.3">
      <c r="A1655" s="649" t="s">
        <v>595</v>
      </c>
      <c r="B1655" s="650" t="s">
        <v>596</v>
      </c>
      <c r="C1655" s="651" t="s">
        <v>626</v>
      </c>
      <c r="D1655" s="652" t="s">
        <v>3387</v>
      </c>
      <c r="E1655" s="651" t="s">
        <v>1204</v>
      </c>
      <c r="F1655" s="652" t="s">
        <v>3392</v>
      </c>
      <c r="G1655" s="651" t="s">
        <v>642</v>
      </c>
      <c r="H1655" s="651" t="s">
        <v>1256</v>
      </c>
      <c r="I1655" s="651" t="s">
        <v>1257</v>
      </c>
      <c r="J1655" s="651" t="s">
        <v>1258</v>
      </c>
      <c r="K1655" s="651" t="s">
        <v>1259</v>
      </c>
      <c r="L1655" s="653">
        <v>63.839993185849586</v>
      </c>
      <c r="M1655" s="653">
        <v>16</v>
      </c>
      <c r="N1655" s="654">
        <v>1021.4398909735934</v>
      </c>
    </row>
    <row r="1656" spans="1:14" ht="14.4" customHeight="1" x14ac:dyDescent="0.3">
      <c r="A1656" s="649" t="s">
        <v>595</v>
      </c>
      <c r="B1656" s="650" t="s">
        <v>596</v>
      </c>
      <c r="C1656" s="651" t="s">
        <v>626</v>
      </c>
      <c r="D1656" s="652" t="s">
        <v>3387</v>
      </c>
      <c r="E1656" s="651" t="s">
        <v>1204</v>
      </c>
      <c r="F1656" s="652" t="s">
        <v>3392</v>
      </c>
      <c r="G1656" s="651" t="s">
        <v>642</v>
      </c>
      <c r="H1656" s="651" t="s">
        <v>1260</v>
      </c>
      <c r="I1656" s="651" t="s">
        <v>1261</v>
      </c>
      <c r="J1656" s="651" t="s">
        <v>1262</v>
      </c>
      <c r="K1656" s="651" t="s">
        <v>1263</v>
      </c>
      <c r="L1656" s="653">
        <v>75.205524276590936</v>
      </c>
      <c r="M1656" s="653">
        <v>14</v>
      </c>
      <c r="N1656" s="654">
        <v>1052.8773398722731</v>
      </c>
    </row>
    <row r="1657" spans="1:14" ht="14.4" customHeight="1" x14ac:dyDescent="0.3">
      <c r="A1657" s="649" t="s">
        <v>595</v>
      </c>
      <c r="B1657" s="650" t="s">
        <v>596</v>
      </c>
      <c r="C1657" s="651" t="s">
        <v>626</v>
      </c>
      <c r="D1657" s="652" t="s">
        <v>3387</v>
      </c>
      <c r="E1657" s="651" t="s">
        <v>1204</v>
      </c>
      <c r="F1657" s="652" t="s">
        <v>3392</v>
      </c>
      <c r="G1657" s="651" t="s">
        <v>642</v>
      </c>
      <c r="H1657" s="651" t="s">
        <v>1275</v>
      </c>
      <c r="I1657" s="651" t="s">
        <v>1276</v>
      </c>
      <c r="J1657" s="651" t="s">
        <v>1277</v>
      </c>
      <c r="K1657" s="651" t="s">
        <v>1278</v>
      </c>
      <c r="L1657" s="653">
        <v>47.329999805253856</v>
      </c>
      <c r="M1657" s="653">
        <v>1</v>
      </c>
      <c r="N1657" s="654">
        <v>47.329999805253856</v>
      </c>
    </row>
    <row r="1658" spans="1:14" ht="14.4" customHeight="1" x14ac:dyDescent="0.3">
      <c r="A1658" s="649" t="s">
        <v>595</v>
      </c>
      <c r="B1658" s="650" t="s">
        <v>596</v>
      </c>
      <c r="C1658" s="651" t="s">
        <v>626</v>
      </c>
      <c r="D1658" s="652" t="s">
        <v>3387</v>
      </c>
      <c r="E1658" s="651" t="s">
        <v>1204</v>
      </c>
      <c r="F1658" s="652" t="s">
        <v>3392</v>
      </c>
      <c r="G1658" s="651" t="s">
        <v>642</v>
      </c>
      <c r="H1658" s="651" t="s">
        <v>3332</v>
      </c>
      <c r="I1658" s="651" t="s">
        <v>3333</v>
      </c>
      <c r="J1658" s="651" t="s">
        <v>3334</v>
      </c>
      <c r="K1658" s="651" t="s">
        <v>2200</v>
      </c>
      <c r="L1658" s="653">
        <v>819.94960849765835</v>
      </c>
      <c r="M1658" s="653">
        <v>2</v>
      </c>
      <c r="N1658" s="654">
        <v>1639.8992169953167</v>
      </c>
    </row>
    <row r="1659" spans="1:14" ht="14.4" customHeight="1" x14ac:dyDescent="0.3">
      <c r="A1659" s="649" t="s">
        <v>595</v>
      </c>
      <c r="B1659" s="650" t="s">
        <v>596</v>
      </c>
      <c r="C1659" s="651" t="s">
        <v>626</v>
      </c>
      <c r="D1659" s="652" t="s">
        <v>3387</v>
      </c>
      <c r="E1659" s="651" t="s">
        <v>1204</v>
      </c>
      <c r="F1659" s="652" t="s">
        <v>3392</v>
      </c>
      <c r="G1659" s="651" t="s">
        <v>642</v>
      </c>
      <c r="H1659" s="651" t="s">
        <v>1702</v>
      </c>
      <c r="I1659" s="651" t="s">
        <v>1702</v>
      </c>
      <c r="J1659" s="651" t="s">
        <v>1643</v>
      </c>
      <c r="K1659" s="651" t="s">
        <v>1644</v>
      </c>
      <c r="L1659" s="653">
        <v>35.260003876045062</v>
      </c>
      <c r="M1659" s="653">
        <v>70</v>
      </c>
      <c r="N1659" s="654">
        <v>2468.2002713231541</v>
      </c>
    </row>
    <row r="1660" spans="1:14" ht="14.4" customHeight="1" x14ac:dyDescent="0.3">
      <c r="A1660" s="649" t="s">
        <v>595</v>
      </c>
      <c r="B1660" s="650" t="s">
        <v>596</v>
      </c>
      <c r="C1660" s="651" t="s">
        <v>626</v>
      </c>
      <c r="D1660" s="652" t="s">
        <v>3387</v>
      </c>
      <c r="E1660" s="651" t="s">
        <v>1204</v>
      </c>
      <c r="F1660" s="652" t="s">
        <v>3392</v>
      </c>
      <c r="G1660" s="651" t="s">
        <v>1072</v>
      </c>
      <c r="H1660" s="651" t="s">
        <v>1703</v>
      </c>
      <c r="I1660" s="651" t="s">
        <v>1704</v>
      </c>
      <c r="J1660" s="651" t="s">
        <v>1705</v>
      </c>
      <c r="K1660" s="651" t="s">
        <v>1706</v>
      </c>
      <c r="L1660" s="653">
        <v>45.849900641496205</v>
      </c>
      <c r="M1660" s="653">
        <v>30</v>
      </c>
      <c r="N1660" s="654">
        <v>1375.4970192448861</v>
      </c>
    </row>
    <row r="1661" spans="1:14" ht="14.4" customHeight="1" x14ac:dyDescent="0.3">
      <c r="A1661" s="649" t="s">
        <v>595</v>
      </c>
      <c r="B1661" s="650" t="s">
        <v>596</v>
      </c>
      <c r="C1661" s="651" t="s">
        <v>626</v>
      </c>
      <c r="D1661" s="652" t="s">
        <v>3387</v>
      </c>
      <c r="E1661" s="651" t="s">
        <v>1204</v>
      </c>
      <c r="F1661" s="652" t="s">
        <v>3392</v>
      </c>
      <c r="G1661" s="651" t="s">
        <v>1072</v>
      </c>
      <c r="H1661" s="651" t="s">
        <v>1707</v>
      </c>
      <c r="I1661" s="651" t="s">
        <v>1708</v>
      </c>
      <c r="J1661" s="651" t="s">
        <v>1709</v>
      </c>
      <c r="K1661" s="651" t="s">
        <v>1710</v>
      </c>
      <c r="L1661" s="653">
        <v>138.36000000000001</v>
      </c>
      <c r="M1661" s="653">
        <v>2</v>
      </c>
      <c r="N1661" s="654">
        <v>276.72000000000003</v>
      </c>
    </row>
    <row r="1662" spans="1:14" ht="14.4" customHeight="1" x14ac:dyDescent="0.3">
      <c r="A1662" s="649" t="s">
        <v>595</v>
      </c>
      <c r="B1662" s="650" t="s">
        <v>596</v>
      </c>
      <c r="C1662" s="651" t="s">
        <v>626</v>
      </c>
      <c r="D1662" s="652" t="s">
        <v>3387</v>
      </c>
      <c r="E1662" s="651" t="s">
        <v>1204</v>
      </c>
      <c r="F1662" s="652" t="s">
        <v>3392</v>
      </c>
      <c r="G1662" s="651" t="s">
        <v>1072</v>
      </c>
      <c r="H1662" s="651" t="s">
        <v>1711</v>
      </c>
      <c r="I1662" s="651" t="s">
        <v>1712</v>
      </c>
      <c r="J1662" s="651" t="s">
        <v>1713</v>
      </c>
      <c r="K1662" s="651" t="s">
        <v>1714</v>
      </c>
      <c r="L1662" s="653">
        <v>150.77000000000001</v>
      </c>
      <c r="M1662" s="653">
        <v>1</v>
      </c>
      <c r="N1662" s="654">
        <v>150.77000000000001</v>
      </c>
    </row>
    <row r="1663" spans="1:14" ht="14.4" customHeight="1" x14ac:dyDescent="0.3">
      <c r="A1663" s="649" t="s">
        <v>595</v>
      </c>
      <c r="B1663" s="650" t="s">
        <v>596</v>
      </c>
      <c r="C1663" s="651" t="s">
        <v>626</v>
      </c>
      <c r="D1663" s="652" t="s">
        <v>3387</v>
      </c>
      <c r="E1663" s="651" t="s">
        <v>1204</v>
      </c>
      <c r="F1663" s="652" t="s">
        <v>3392</v>
      </c>
      <c r="G1663" s="651" t="s">
        <v>1072</v>
      </c>
      <c r="H1663" s="651" t="s">
        <v>1283</v>
      </c>
      <c r="I1663" s="651" t="s">
        <v>1284</v>
      </c>
      <c r="J1663" s="651" t="s">
        <v>1285</v>
      </c>
      <c r="K1663" s="651" t="s">
        <v>1286</v>
      </c>
      <c r="L1663" s="653">
        <v>261.05</v>
      </c>
      <c r="M1663" s="653">
        <v>20</v>
      </c>
      <c r="N1663" s="654">
        <v>5221</v>
      </c>
    </row>
    <row r="1664" spans="1:14" ht="14.4" customHeight="1" x14ac:dyDescent="0.3">
      <c r="A1664" s="649" t="s">
        <v>595</v>
      </c>
      <c r="B1664" s="650" t="s">
        <v>596</v>
      </c>
      <c r="C1664" s="651" t="s">
        <v>626</v>
      </c>
      <c r="D1664" s="652" t="s">
        <v>3387</v>
      </c>
      <c r="E1664" s="651" t="s">
        <v>1204</v>
      </c>
      <c r="F1664" s="652" t="s">
        <v>3392</v>
      </c>
      <c r="G1664" s="651" t="s">
        <v>1072</v>
      </c>
      <c r="H1664" s="651" t="s">
        <v>1715</v>
      </c>
      <c r="I1664" s="651" t="s">
        <v>1716</v>
      </c>
      <c r="J1664" s="651" t="s">
        <v>1717</v>
      </c>
      <c r="K1664" s="651" t="s">
        <v>1658</v>
      </c>
      <c r="L1664" s="653">
        <v>206.99999194347856</v>
      </c>
      <c r="M1664" s="653">
        <v>0.5</v>
      </c>
      <c r="N1664" s="654">
        <v>103.49999597173928</v>
      </c>
    </row>
    <row r="1665" spans="1:14" ht="14.4" customHeight="1" x14ac:dyDescent="0.3">
      <c r="A1665" s="649" t="s">
        <v>595</v>
      </c>
      <c r="B1665" s="650" t="s">
        <v>596</v>
      </c>
      <c r="C1665" s="651" t="s">
        <v>626</v>
      </c>
      <c r="D1665" s="652" t="s">
        <v>3387</v>
      </c>
      <c r="E1665" s="651" t="s">
        <v>1204</v>
      </c>
      <c r="F1665" s="652" t="s">
        <v>3392</v>
      </c>
      <c r="G1665" s="651" t="s">
        <v>1072</v>
      </c>
      <c r="H1665" s="651" t="s">
        <v>1287</v>
      </c>
      <c r="I1665" s="651" t="s">
        <v>1288</v>
      </c>
      <c r="J1665" s="651" t="s">
        <v>1289</v>
      </c>
      <c r="K1665" s="651" t="s">
        <v>1290</v>
      </c>
      <c r="L1665" s="653">
        <v>75.220030334947154</v>
      </c>
      <c r="M1665" s="653">
        <v>146</v>
      </c>
      <c r="N1665" s="654">
        <v>10982.124428902285</v>
      </c>
    </row>
    <row r="1666" spans="1:14" ht="14.4" customHeight="1" x14ac:dyDescent="0.3">
      <c r="A1666" s="649" t="s">
        <v>595</v>
      </c>
      <c r="B1666" s="650" t="s">
        <v>596</v>
      </c>
      <c r="C1666" s="651" t="s">
        <v>626</v>
      </c>
      <c r="D1666" s="652" t="s">
        <v>3387</v>
      </c>
      <c r="E1666" s="651" t="s">
        <v>1204</v>
      </c>
      <c r="F1666" s="652" t="s">
        <v>3392</v>
      </c>
      <c r="G1666" s="651" t="s">
        <v>1072</v>
      </c>
      <c r="H1666" s="651" t="s">
        <v>1718</v>
      </c>
      <c r="I1666" s="651" t="s">
        <v>1719</v>
      </c>
      <c r="J1666" s="651" t="s">
        <v>1720</v>
      </c>
      <c r="K1666" s="651" t="s">
        <v>1640</v>
      </c>
      <c r="L1666" s="653">
        <v>83.569630504366884</v>
      </c>
      <c r="M1666" s="653">
        <v>1</v>
      </c>
      <c r="N1666" s="654">
        <v>83.569630504366884</v>
      </c>
    </row>
    <row r="1667" spans="1:14" ht="14.4" customHeight="1" x14ac:dyDescent="0.3">
      <c r="A1667" s="649" t="s">
        <v>595</v>
      </c>
      <c r="B1667" s="650" t="s">
        <v>596</v>
      </c>
      <c r="C1667" s="651" t="s">
        <v>626</v>
      </c>
      <c r="D1667" s="652" t="s">
        <v>3387</v>
      </c>
      <c r="E1667" s="651" t="s">
        <v>1204</v>
      </c>
      <c r="F1667" s="652" t="s">
        <v>3392</v>
      </c>
      <c r="G1667" s="651" t="s">
        <v>1072</v>
      </c>
      <c r="H1667" s="651" t="s">
        <v>2232</v>
      </c>
      <c r="I1667" s="651" t="s">
        <v>2233</v>
      </c>
      <c r="J1667" s="651" t="s">
        <v>2234</v>
      </c>
      <c r="K1667" s="651" t="s">
        <v>2235</v>
      </c>
      <c r="L1667" s="653">
        <v>74.000273078465781</v>
      </c>
      <c r="M1667" s="653">
        <v>20</v>
      </c>
      <c r="N1667" s="654">
        <v>1480.0054615693157</v>
      </c>
    </row>
    <row r="1668" spans="1:14" ht="14.4" customHeight="1" x14ac:dyDescent="0.3">
      <c r="A1668" s="649" t="s">
        <v>595</v>
      </c>
      <c r="B1668" s="650" t="s">
        <v>596</v>
      </c>
      <c r="C1668" s="651" t="s">
        <v>626</v>
      </c>
      <c r="D1668" s="652" t="s">
        <v>3387</v>
      </c>
      <c r="E1668" s="651" t="s">
        <v>1204</v>
      </c>
      <c r="F1668" s="652" t="s">
        <v>3392</v>
      </c>
      <c r="G1668" s="651" t="s">
        <v>1072</v>
      </c>
      <c r="H1668" s="651" t="s">
        <v>1291</v>
      </c>
      <c r="I1668" s="651" t="s">
        <v>1292</v>
      </c>
      <c r="J1668" s="651" t="s">
        <v>1289</v>
      </c>
      <c r="K1668" s="651" t="s">
        <v>1293</v>
      </c>
      <c r="L1668" s="653">
        <v>46.199900902670116</v>
      </c>
      <c r="M1668" s="653">
        <v>70</v>
      </c>
      <c r="N1668" s="654">
        <v>3233.9930631869079</v>
      </c>
    </row>
    <row r="1669" spans="1:14" ht="14.4" customHeight="1" x14ac:dyDescent="0.3">
      <c r="A1669" s="649" t="s">
        <v>595</v>
      </c>
      <c r="B1669" s="650" t="s">
        <v>596</v>
      </c>
      <c r="C1669" s="651" t="s">
        <v>626</v>
      </c>
      <c r="D1669" s="652" t="s">
        <v>3387</v>
      </c>
      <c r="E1669" s="651" t="s">
        <v>1204</v>
      </c>
      <c r="F1669" s="652" t="s">
        <v>3392</v>
      </c>
      <c r="G1669" s="651" t="s">
        <v>1072</v>
      </c>
      <c r="H1669" s="651" t="s">
        <v>2892</v>
      </c>
      <c r="I1669" s="651" t="s">
        <v>2893</v>
      </c>
      <c r="J1669" s="651" t="s">
        <v>2894</v>
      </c>
      <c r="K1669" s="651" t="s">
        <v>2895</v>
      </c>
      <c r="L1669" s="653">
        <v>887.2704574073025</v>
      </c>
      <c r="M1669" s="653">
        <v>20</v>
      </c>
      <c r="N1669" s="654">
        <v>17745.409148146049</v>
      </c>
    </row>
    <row r="1670" spans="1:14" ht="14.4" customHeight="1" x14ac:dyDescent="0.3">
      <c r="A1670" s="649" t="s">
        <v>595</v>
      </c>
      <c r="B1670" s="650" t="s">
        <v>596</v>
      </c>
      <c r="C1670" s="651" t="s">
        <v>626</v>
      </c>
      <c r="D1670" s="652" t="s">
        <v>3387</v>
      </c>
      <c r="E1670" s="651" t="s">
        <v>1204</v>
      </c>
      <c r="F1670" s="652" t="s">
        <v>3392</v>
      </c>
      <c r="G1670" s="651" t="s">
        <v>1072</v>
      </c>
      <c r="H1670" s="651" t="s">
        <v>1294</v>
      </c>
      <c r="I1670" s="651" t="s">
        <v>1295</v>
      </c>
      <c r="J1670" s="651" t="s">
        <v>1296</v>
      </c>
      <c r="K1670" s="651" t="s">
        <v>1297</v>
      </c>
      <c r="L1670" s="653">
        <v>106.89009391522673</v>
      </c>
      <c r="M1670" s="653">
        <v>5</v>
      </c>
      <c r="N1670" s="654">
        <v>534.45046957613363</v>
      </c>
    </row>
    <row r="1671" spans="1:14" ht="14.4" customHeight="1" x14ac:dyDescent="0.3">
      <c r="A1671" s="649" t="s">
        <v>595</v>
      </c>
      <c r="B1671" s="650" t="s">
        <v>596</v>
      </c>
      <c r="C1671" s="651" t="s">
        <v>626</v>
      </c>
      <c r="D1671" s="652" t="s">
        <v>3387</v>
      </c>
      <c r="E1671" s="651" t="s">
        <v>1204</v>
      </c>
      <c r="F1671" s="652" t="s">
        <v>3392</v>
      </c>
      <c r="G1671" s="651" t="s">
        <v>1072</v>
      </c>
      <c r="H1671" s="651" t="s">
        <v>1298</v>
      </c>
      <c r="I1671" s="651" t="s">
        <v>1299</v>
      </c>
      <c r="J1671" s="651" t="s">
        <v>1300</v>
      </c>
      <c r="K1671" s="651" t="s">
        <v>1301</v>
      </c>
      <c r="L1671" s="653">
        <v>276.90952586578521</v>
      </c>
      <c r="M1671" s="653">
        <v>4</v>
      </c>
      <c r="N1671" s="654">
        <v>1107.6381034631409</v>
      </c>
    </row>
    <row r="1672" spans="1:14" ht="14.4" customHeight="1" x14ac:dyDescent="0.3">
      <c r="A1672" s="649" t="s">
        <v>595</v>
      </c>
      <c r="B1672" s="650" t="s">
        <v>596</v>
      </c>
      <c r="C1672" s="651" t="s">
        <v>626</v>
      </c>
      <c r="D1672" s="652" t="s">
        <v>3387</v>
      </c>
      <c r="E1672" s="651" t="s">
        <v>1204</v>
      </c>
      <c r="F1672" s="652" t="s">
        <v>3392</v>
      </c>
      <c r="G1672" s="651" t="s">
        <v>1072</v>
      </c>
      <c r="H1672" s="651" t="s">
        <v>1302</v>
      </c>
      <c r="I1672" s="651" t="s">
        <v>1303</v>
      </c>
      <c r="J1672" s="651" t="s">
        <v>1304</v>
      </c>
      <c r="K1672" s="651" t="s">
        <v>1301</v>
      </c>
      <c r="L1672" s="653">
        <v>173.76125693726888</v>
      </c>
      <c r="M1672" s="653">
        <v>7</v>
      </c>
      <c r="N1672" s="654">
        <v>1216.3287985608822</v>
      </c>
    </row>
    <row r="1673" spans="1:14" ht="14.4" customHeight="1" x14ac:dyDescent="0.3">
      <c r="A1673" s="649" t="s">
        <v>595</v>
      </c>
      <c r="B1673" s="650" t="s">
        <v>596</v>
      </c>
      <c r="C1673" s="651" t="s">
        <v>626</v>
      </c>
      <c r="D1673" s="652" t="s">
        <v>3387</v>
      </c>
      <c r="E1673" s="651" t="s">
        <v>1204</v>
      </c>
      <c r="F1673" s="652" t="s">
        <v>3392</v>
      </c>
      <c r="G1673" s="651" t="s">
        <v>1072</v>
      </c>
      <c r="H1673" s="651" t="s">
        <v>1721</v>
      </c>
      <c r="I1673" s="651" t="s">
        <v>1722</v>
      </c>
      <c r="J1673" s="651" t="s">
        <v>1296</v>
      </c>
      <c r="K1673" s="651" t="s">
        <v>1723</v>
      </c>
      <c r="L1673" s="653">
        <v>77.900000000000006</v>
      </c>
      <c r="M1673" s="653">
        <v>2</v>
      </c>
      <c r="N1673" s="654">
        <v>155.80000000000001</v>
      </c>
    </row>
    <row r="1674" spans="1:14" ht="14.4" customHeight="1" x14ac:dyDescent="0.3">
      <c r="A1674" s="649" t="s">
        <v>595</v>
      </c>
      <c r="B1674" s="650" t="s">
        <v>596</v>
      </c>
      <c r="C1674" s="651" t="s">
        <v>626</v>
      </c>
      <c r="D1674" s="652" t="s">
        <v>3387</v>
      </c>
      <c r="E1674" s="651" t="s">
        <v>1308</v>
      </c>
      <c r="F1674" s="652" t="s">
        <v>3393</v>
      </c>
      <c r="G1674" s="651" t="s">
        <v>642</v>
      </c>
      <c r="H1674" s="651" t="s">
        <v>2241</v>
      </c>
      <c r="I1674" s="651" t="s">
        <v>2242</v>
      </c>
      <c r="J1674" s="651" t="s">
        <v>2243</v>
      </c>
      <c r="K1674" s="651" t="s">
        <v>2244</v>
      </c>
      <c r="L1674" s="653">
        <v>93.556927112950561</v>
      </c>
      <c r="M1674" s="653">
        <v>6</v>
      </c>
      <c r="N1674" s="654">
        <v>561.34156267770334</v>
      </c>
    </row>
    <row r="1675" spans="1:14" ht="14.4" customHeight="1" x14ac:dyDescent="0.3">
      <c r="A1675" s="649" t="s">
        <v>595</v>
      </c>
      <c r="B1675" s="650" t="s">
        <v>596</v>
      </c>
      <c r="C1675" s="651" t="s">
        <v>626</v>
      </c>
      <c r="D1675" s="652" t="s">
        <v>3387</v>
      </c>
      <c r="E1675" s="651" t="s">
        <v>1308</v>
      </c>
      <c r="F1675" s="652" t="s">
        <v>3393</v>
      </c>
      <c r="G1675" s="651" t="s">
        <v>642</v>
      </c>
      <c r="H1675" s="651" t="s">
        <v>1309</v>
      </c>
      <c r="I1675" s="651" t="s">
        <v>1310</v>
      </c>
      <c r="J1675" s="651" t="s">
        <v>1311</v>
      </c>
      <c r="K1675" s="651" t="s">
        <v>1312</v>
      </c>
      <c r="L1675" s="653">
        <v>93.094985185856487</v>
      </c>
      <c r="M1675" s="653">
        <v>12</v>
      </c>
      <c r="N1675" s="654">
        <v>1117.1398222302778</v>
      </c>
    </row>
    <row r="1676" spans="1:14" ht="14.4" customHeight="1" x14ac:dyDescent="0.3">
      <c r="A1676" s="649" t="s">
        <v>595</v>
      </c>
      <c r="B1676" s="650" t="s">
        <v>596</v>
      </c>
      <c r="C1676" s="651" t="s">
        <v>626</v>
      </c>
      <c r="D1676" s="652" t="s">
        <v>3387</v>
      </c>
      <c r="E1676" s="651" t="s">
        <v>1308</v>
      </c>
      <c r="F1676" s="652" t="s">
        <v>3393</v>
      </c>
      <c r="G1676" s="651" t="s">
        <v>642</v>
      </c>
      <c r="H1676" s="651" t="s">
        <v>2265</v>
      </c>
      <c r="I1676" s="651" t="s">
        <v>2266</v>
      </c>
      <c r="J1676" s="651" t="s">
        <v>2267</v>
      </c>
      <c r="K1676" s="651" t="s">
        <v>2268</v>
      </c>
      <c r="L1676" s="653">
        <v>17244.188442831699</v>
      </c>
      <c r="M1676" s="653">
        <v>3</v>
      </c>
      <c r="N1676" s="654">
        <v>51732.565328495097</v>
      </c>
    </row>
    <row r="1677" spans="1:14" ht="14.4" customHeight="1" x14ac:dyDescent="0.3">
      <c r="A1677" s="649" t="s">
        <v>595</v>
      </c>
      <c r="B1677" s="650" t="s">
        <v>596</v>
      </c>
      <c r="C1677" s="651" t="s">
        <v>626</v>
      </c>
      <c r="D1677" s="652" t="s">
        <v>3387</v>
      </c>
      <c r="E1677" s="651" t="s">
        <v>1308</v>
      </c>
      <c r="F1677" s="652" t="s">
        <v>3393</v>
      </c>
      <c r="G1677" s="651" t="s">
        <v>642</v>
      </c>
      <c r="H1677" s="651" t="s">
        <v>2245</v>
      </c>
      <c r="I1677" s="651" t="s">
        <v>2246</v>
      </c>
      <c r="J1677" s="651" t="s">
        <v>2247</v>
      </c>
      <c r="K1677" s="651" t="s">
        <v>2248</v>
      </c>
      <c r="L1677" s="653">
        <v>279.29999999999995</v>
      </c>
      <c r="M1677" s="653">
        <v>1</v>
      </c>
      <c r="N1677" s="654">
        <v>279.29999999999995</v>
      </c>
    </row>
    <row r="1678" spans="1:14" ht="14.4" customHeight="1" x14ac:dyDescent="0.3">
      <c r="A1678" s="649" t="s">
        <v>595</v>
      </c>
      <c r="B1678" s="650" t="s">
        <v>596</v>
      </c>
      <c r="C1678" s="651" t="s">
        <v>626</v>
      </c>
      <c r="D1678" s="652" t="s">
        <v>3387</v>
      </c>
      <c r="E1678" s="651" t="s">
        <v>1308</v>
      </c>
      <c r="F1678" s="652" t="s">
        <v>3393</v>
      </c>
      <c r="G1678" s="651" t="s">
        <v>1072</v>
      </c>
      <c r="H1678" s="651" t="s">
        <v>2249</v>
      </c>
      <c r="I1678" s="651" t="s">
        <v>2250</v>
      </c>
      <c r="J1678" s="651" t="s">
        <v>2251</v>
      </c>
      <c r="K1678" s="651"/>
      <c r="L1678" s="653">
        <v>91.71</v>
      </c>
      <c r="M1678" s="653">
        <v>5</v>
      </c>
      <c r="N1678" s="654">
        <v>458.54999999999995</v>
      </c>
    </row>
    <row r="1679" spans="1:14" ht="14.4" customHeight="1" x14ac:dyDescent="0.3">
      <c r="A1679" s="649" t="s">
        <v>595</v>
      </c>
      <c r="B1679" s="650" t="s">
        <v>596</v>
      </c>
      <c r="C1679" s="651" t="s">
        <v>626</v>
      </c>
      <c r="D1679" s="652" t="s">
        <v>3387</v>
      </c>
      <c r="E1679" s="651" t="s">
        <v>1308</v>
      </c>
      <c r="F1679" s="652" t="s">
        <v>3393</v>
      </c>
      <c r="G1679" s="651" t="s">
        <v>1072</v>
      </c>
      <c r="H1679" s="651" t="s">
        <v>1313</v>
      </c>
      <c r="I1679" s="651" t="s">
        <v>1314</v>
      </c>
      <c r="J1679" s="651" t="s">
        <v>1315</v>
      </c>
      <c r="K1679" s="651" t="s">
        <v>1316</v>
      </c>
      <c r="L1679" s="653">
        <v>1831.3399999999997</v>
      </c>
      <c r="M1679" s="653">
        <v>2</v>
      </c>
      <c r="N1679" s="654">
        <v>3662.6799999999994</v>
      </c>
    </row>
    <row r="1680" spans="1:14" ht="14.4" customHeight="1" x14ac:dyDescent="0.3">
      <c r="A1680" s="649" t="s">
        <v>595</v>
      </c>
      <c r="B1680" s="650" t="s">
        <v>596</v>
      </c>
      <c r="C1680" s="651" t="s">
        <v>626</v>
      </c>
      <c r="D1680" s="652" t="s">
        <v>3387</v>
      </c>
      <c r="E1680" s="651" t="s">
        <v>1317</v>
      </c>
      <c r="F1680" s="652" t="s">
        <v>3394</v>
      </c>
      <c r="G1680" s="651"/>
      <c r="H1680" s="651"/>
      <c r="I1680" s="651" t="s">
        <v>3335</v>
      </c>
      <c r="J1680" s="651" t="s">
        <v>3336</v>
      </c>
      <c r="K1680" s="651"/>
      <c r="L1680" s="653">
        <v>3842.0399999999995</v>
      </c>
      <c r="M1680" s="653">
        <v>3</v>
      </c>
      <c r="N1680" s="654">
        <v>11526.119999999999</v>
      </c>
    </row>
    <row r="1681" spans="1:14" ht="14.4" customHeight="1" x14ac:dyDescent="0.3">
      <c r="A1681" s="649" t="s">
        <v>595</v>
      </c>
      <c r="B1681" s="650" t="s">
        <v>596</v>
      </c>
      <c r="C1681" s="651" t="s">
        <v>626</v>
      </c>
      <c r="D1681" s="652" t="s">
        <v>3387</v>
      </c>
      <c r="E1681" s="651" t="s">
        <v>1317</v>
      </c>
      <c r="F1681" s="652" t="s">
        <v>3394</v>
      </c>
      <c r="G1681" s="651"/>
      <c r="H1681" s="651"/>
      <c r="I1681" s="651" t="s">
        <v>1318</v>
      </c>
      <c r="J1681" s="651" t="s">
        <v>1319</v>
      </c>
      <c r="K1681" s="651"/>
      <c r="L1681" s="653">
        <v>6210</v>
      </c>
      <c r="M1681" s="653">
        <v>4</v>
      </c>
      <c r="N1681" s="654">
        <v>24840</v>
      </c>
    </row>
    <row r="1682" spans="1:14" ht="14.4" customHeight="1" x14ac:dyDescent="0.3">
      <c r="A1682" s="649" t="s">
        <v>595</v>
      </c>
      <c r="B1682" s="650" t="s">
        <v>596</v>
      </c>
      <c r="C1682" s="651" t="s">
        <v>626</v>
      </c>
      <c r="D1682" s="652" t="s">
        <v>3387</v>
      </c>
      <c r="E1682" s="651" t="s">
        <v>1317</v>
      </c>
      <c r="F1682" s="652" t="s">
        <v>3394</v>
      </c>
      <c r="G1682" s="651"/>
      <c r="H1682" s="651"/>
      <c r="I1682" s="651" t="s">
        <v>2908</v>
      </c>
      <c r="J1682" s="651" t="s">
        <v>2909</v>
      </c>
      <c r="K1682" s="651"/>
      <c r="L1682" s="653">
        <v>1407.54</v>
      </c>
      <c r="M1682" s="653">
        <v>4</v>
      </c>
      <c r="N1682" s="654">
        <v>5630.16</v>
      </c>
    </row>
    <row r="1683" spans="1:14" ht="14.4" customHeight="1" x14ac:dyDescent="0.3">
      <c r="A1683" s="649" t="s">
        <v>595</v>
      </c>
      <c r="B1683" s="650" t="s">
        <v>596</v>
      </c>
      <c r="C1683" s="651" t="s">
        <v>626</v>
      </c>
      <c r="D1683" s="652" t="s">
        <v>3387</v>
      </c>
      <c r="E1683" s="651" t="s">
        <v>1317</v>
      </c>
      <c r="F1683" s="652" t="s">
        <v>3394</v>
      </c>
      <c r="G1683" s="651"/>
      <c r="H1683" s="651"/>
      <c r="I1683" s="651" t="s">
        <v>2254</v>
      </c>
      <c r="J1683" s="651" t="s">
        <v>2255</v>
      </c>
      <c r="K1683" s="651"/>
      <c r="L1683" s="653">
        <v>12420</v>
      </c>
      <c r="M1683" s="653">
        <v>9</v>
      </c>
      <c r="N1683" s="654">
        <v>111780</v>
      </c>
    </row>
    <row r="1684" spans="1:14" ht="14.4" customHeight="1" x14ac:dyDescent="0.3">
      <c r="A1684" s="649" t="s">
        <v>595</v>
      </c>
      <c r="B1684" s="650" t="s">
        <v>596</v>
      </c>
      <c r="C1684" s="651" t="s">
        <v>626</v>
      </c>
      <c r="D1684" s="652" t="s">
        <v>3387</v>
      </c>
      <c r="E1684" s="651" t="s">
        <v>1317</v>
      </c>
      <c r="F1684" s="652" t="s">
        <v>3394</v>
      </c>
      <c r="G1684" s="651"/>
      <c r="H1684" s="651"/>
      <c r="I1684" s="651" t="s">
        <v>3337</v>
      </c>
      <c r="J1684" s="651" t="s">
        <v>3338</v>
      </c>
      <c r="K1684" s="651"/>
      <c r="L1684" s="653">
        <v>2907</v>
      </c>
      <c r="M1684" s="653">
        <v>2</v>
      </c>
      <c r="N1684" s="654">
        <v>5814</v>
      </c>
    </row>
    <row r="1685" spans="1:14" ht="14.4" customHeight="1" x14ac:dyDescent="0.3">
      <c r="A1685" s="649" t="s">
        <v>595</v>
      </c>
      <c r="B1685" s="650" t="s">
        <v>596</v>
      </c>
      <c r="C1685" s="651" t="s">
        <v>626</v>
      </c>
      <c r="D1685" s="652" t="s">
        <v>3387</v>
      </c>
      <c r="E1685" s="651" t="s">
        <v>1317</v>
      </c>
      <c r="F1685" s="652" t="s">
        <v>3394</v>
      </c>
      <c r="G1685" s="651"/>
      <c r="H1685" s="651"/>
      <c r="I1685" s="651" t="s">
        <v>2912</v>
      </c>
      <c r="J1685" s="651" t="s">
        <v>2913</v>
      </c>
      <c r="K1685" s="651"/>
      <c r="L1685" s="653">
        <v>2187.3000000000002</v>
      </c>
      <c r="M1685" s="653">
        <v>15</v>
      </c>
      <c r="N1685" s="654">
        <v>32809.5</v>
      </c>
    </row>
    <row r="1686" spans="1:14" ht="14.4" customHeight="1" x14ac:dyDescent="0.3">
      <c r="A1686" s="649" t="s">
        <v>595</v>
      </c>
      <c r="B1686" s="650" t="s">
        <v>596</v>
      </c>
      <c r="C1686" s="651" t="s">
        <v>626</v>
      </c>
      <c r="D1686" s="652" t="s">
        <v>3387</v>
      </c>
      <c r="E1686" s="651" t="s">
        <v>1317</v>
      </c>
      <c r="F1686" s="652" t="s">
        <v>3394</v>
      </c>
      <c r="G1686" s="651"/>
      <c r="H1686" s="651"/>
      <c r="I1686" s="651" t="s">
        <v>1320</v>
      </c>
      <c r="J1686" s="651" t="s">
        <v>1321</v>
      </c>
      <c r="K1686" s="651"/>
      <c r="L1686" s="653">
        <v>1242</v>
      </c>
      <c r="M1686" s="653">
        <v>3</v>
      </c>
      <c r="N1686" s="654">
        <v>3726</v>
      </c>
    </row>
    <row r="1687" spans="1:14" ht="14.4" customHeight="1" x14ac:dyDescent="0.3">
      <c r="A1687" s="649" t="s">
        <v>595</v>
      </c>
      <c r="B1687" s="650" t="s">
        <v>596</v>
      </c>
      <c r="C1687" s="651" t="s">
        <v>626</v>
      </c>
      <c r="D1687" s="652" t="s">
        <v>3387</v>
      </c>
      <c r="E1687" s="651" t="s">
        <v>1317</v>
      </c>
      <c r="F1687" s="652" t="s">
        <v>3394</v>
      </c>
      <c r="G1687" s="651"/>
      <c r="H1687" s="651"/>
      <c r="I1687" s="651" t="s">
        <v>3339</v>
      </c>
      <c r="J1687" s="651" t="s">
        <v>3340</v>
      </c>
      <c r="K1687" s="651"/>
      <c r="L1687" s="653">
        <v>696.25</v>
      </c>
      <c r="M1687" s="653">
        <v>10</v>
      </c>
      <c r="N1687" s="654">
        <v>6962.5</v>
      </c>
    </row>
    <row r="1688" spans="1:14" ht="14.4" customHeight="1" x14ac:dyDescent="0.3">
      <c r="A1688" s="649" t="s">
        <v>595</v>
      </c>
      <c r="B1688" s="650" t="s">
        <v>596</v>
      </c>
      <c r="C1688" s="651" t="s">
        <v>626</v>
      </c>
      <c r="D1688" s="652" t="s">
        <v>3387</v>
      </c>
      <c r="E1688" s="651" t="s">
        <v>1317</v>
      </c>
      <c r="F1688" s="652" t="s">
        <v>3394</v>
      </c>
      <c r="G1688" s="651"/>
      <c r="H1688" s="651"/>
      <c r="I1688" s="651" t="s">
        <v>2260</v>
      </c>
      <c r="J1688" s="651" t="s">
        <v>2261</v>
      </c>
      <c r="K1688" s="651"/>
      <c r="L1688" s="653">
        <v>6480.27</v>
      </c>
      <c r="M1688" s="653">
        <v>2</v>
      </c>
      <c r="N1688" s="654">
        <v>12960.54</v>
      </c>
    </row>
    <row r="1689" spans="1:14" ht="14.4" customHeight="1" x14ac:dyDescent="0.3">
      <c r="A1689" s="649" t="s">
        <v>595</v>
      </c>
      <c r="B1689" s="650" t="s">
        <v>596</v>
      </c>
      <c r="C1689" s="651" t="s">
        <v>632</v>
      </c>
      <c r="D1689" s="652" t="s">
        <v>3388</v>
      </c>
      <c r="E1689" s="651" t="s">
        <v>638</v>
      </c>
      <c r="F1689" s="652" t="s">
        <v>3390</v>
      </c>
      <c r="G1689" s="651" t="s">
        <v>642</v>
      </c>
      <c r="H1689" s="651" t="s">
        <v>1381</v>
      </c>
      <c r="I1689" s="651" t="s">
        <v>1382</v>
      </c>
      <c r="J1689" s="651" t="s">
        <v>1383</v>
      </c>
      <c r="K1689" s="651" t="s">
        <v>1384</v>
      </c>
      <c r="L1689" s="653">
        <v>87.83</v>
      </c>
      <c r="M1689" s="653">
        <v>1</v>
      </c>
      <c r="N1689" s="654">
        <v>87.83</v>
      </c>
    </row>
    <row r="1690" spans="1:14" ht="14.4" customHeight="1" x14ac:dyDescent="0.3">
      <c r="A1690" s="649" t="s">
        <v>595</v>
      </c>
      <c r="B1690" s="650" t="s">
        <v>596</v>
      </c>
      <c r="C1690" s="651" t="s">
        <v>632</v>
      </c>
      <c r="D1690" s="652" t="s">
        <v>3388</v>
      </c>
      <c r="E1690" s="651" t="s">
        <v>638</v>
      </c>
      <c r="F1690" s="652" t="s">
        <v>3390</v>
      </c>
      <c r="G1690" s="651" t="s">
        <v>642</v>
      </c>
      <c r="H1690" s="651" t="s">
        <v>755</v>
      </c>
      <c r="I1690" s="651" t="s">
        <v>756</v>
      </c>
      <c r="J1690" s="651" t="s">
        <v>757</v>
      </c>
      <c r="K1690" s="651" t="s">
        <v>758</v>
      </c>
      <c r="L1690" s="653">
        <v>392.89</v>
      </c>
      <c r="M1690" s="653">
        <v>1</v>
      </c>
      <c r="N1690" s="654">
        <v>392.89</v>
      </c>
    </row>
    <row r="1691" spans="1:14" ht="14.4" customHeight="1" x14ac:dyDescent="0.3">
      <c r="A1691" s="649" t="s">
        <v>595</v>
      </c>
      <c r="B1691" s="650" t="s">
        <v>596</v>
      </c>
      <c r="C1691" s="651" t="s">
        <v>632</v>
      </c>
      <c r="D1691" s="652" t="s">
        <v>3388</v>
      </c>
      <c r="E1691" s="651" t="s">
        <v>638</v>
      </c>
      <c r="F1691" s="652" t="s">
        <v>3390</v>
      </c>
      <c r="G1691" s="651" t="s">
        <v>642</v>
      </c>
      <c r="H1691" s="651" t="s">
        <v>1400</v>
      </c>
      <c r="I1691" s="651" t="s">
        <v>237</v>
      </c>
      <c r="J1691" s="651" t="s">
        <v>1401</v>
      </c>
      <c r="K1691" s="651"/>
      <c r="L1691" s="653">
        <v>675.22000000000014</v>
      </c>
      <c r="M1691" s="653">
        <v>1</v>
      </c>
      <c r="N1691" s="654">
        <v>675.22000000000014</v>
      </c>
    </row>
    <row r="1692" spans="1:14" ht="14.4" customHeight="1" x14ac:dyDescent="0.3">
      <c r="A1692" s="649" t="s">
        <v>595</v>
      </c>
      <c r="B1692" s="650" t="s">
        <v>596</v>
      </c>
      <c r="C1692" s="651" t="s">
        <v>632</v>
      </c>
      <c r="D1692" s="652" t="s">
        <v>3388</v>
      </c>
      <c r="E1692" s="651" t="s">
        <v>638</v>
      </c>
      <c r="F1692" s="652" t="s">
        <v>3390</v>
      </c>
      <c r="G1692" s="651" t="s">
        <v>642</v>
      </c>
      <c r="H1692" s="651" t="s">
        <v>1459</v>
      </c>
      <c r="I1692" s="651" t="s">
        <v>1460</v>
      </c>
      <c r="J1692" s="651" t="s">
        <v>1461</v>
      </c>
      <c r="K1692" s="651" t="s">
        <v>1462</v>
      </c>
      <c r="L1692" s="653">
        <v>50.945000000000007</v>
      </c>
      <c r="M1692" s="653">
        <v>8</v>
      </c>
      <c r="N1692" s="654">
        <v>407.56000000000006</v>
      </c>
    </row>
    <row r="1693" spans="1:14" ht="14.4" customHeight="1" x14ac:dyDescent="0.3">
      <c r="A1693" s="649" t="s">
        <v>595</v>
      </c>
      <c r="B1693" s="650" t="s">
        <v>596</v>
      </c>
      <c r="C1693" s="651" t="s">
        <v>632</v>
      </c>
      <c r="D1693" s="652" t="s">
        <v>3388</v>
      </c>
      <c r="E1693" s="651" t="s">
        <v>638</v>
      </c>
      <c r="F1693" s="652" t="s">
        <v>3390</v>
      </c>
      <c r="G1693" s="651" t="s">
        <v>642</v>
      </c>
      <c r="H1693" s="651" t="s">
        <v>820</v>
      </c>
      <c r="I1693" s="651" t="s">
        <v>237</v>
      </c>
      <c r="J1693" s="651" t="s">
        <v>821</v>
      </c>
      <c r="K1693" s="651"/>
      <c r="L1693" s="653">
        <v>55.599386290522148</v>
      </c>
      <c r="M1693" s="653">
        <v>2</v>
      </c>
      <c r="N1693" s="654">
        <v>111.1987725810443</v>
      </c>
    </row>
    <row r="1694" spans="1:14" ht="14.4" customHeight="1" x14ac:dyDescent="0.3">
      <c r="A1694" s="649" t="s">
        <v>595</v>
      </c>
      <c r="B1694" s="650" t="s">
        <v>596</v>
      </c>
      <c r="C1694" s="651" t="s">
        <v>632</v>
      </c>
      <c r="D1694" s="652" t="s">
        <v>3388</v>
      </c>
      <c r="E1694" s="651" t="s">
        <v>638</v>
      </c>
      <c r="F1694" s="652" t="s">
        <v>3390</v>
      </c>
      <c r="G1694" s="651" t="s">
        <v>642</v>
      </c>
      <c r="H1694" s="651" t="s">
        <v>1465</v>
      </c>
      <c r="I1694" s="651" t="s">
        <v>1466</v>
      </c>
      <c r="J1694" s="651" t="s">
        <v>913</v>
      </c>
      <c r="K1694" s="651" t="s">
        <v>1467</v>
      </c>
      <c r="L1694" s="653">
        <v>56.970000000000034</v>
      </c>
      <c r="M1694" s="653">
        <v>1</v>
      </c>
      <c r="N1694" s="654">
        <v>56.970000000000034</v>
      </c>
    </row>
    <row r="1695" spans="1:14" ht="14.4" customHeight="1" x14ac:dyDescent="0.3">
      <c r="A1695" s="649" t="s">
        <v>595</v>
      </c>
      <c r="B1695" s="650" t="s">
        <v>596</v>
      </c>
      <c r="C1695" s="651" t="s">
        <v>632</v>
      </c>
      <c r="D1695" s="652" t="s">
        <v>3388</v>
      </c>
      <c r="E1695" s="651" t="s">
        <v>638</v>
      </c>
      <c r="F1695" s="652" t="s">
        <v>3390</v>
      </c>
      <c r="G1695" s="651" t="s">
        <v>642</v>
      </c>
      <c r="H1695" s="651" t="s">
        <v>853</v>
      </c>
      <c r="I1695" s="651" t="s">
        <v>237</v>
      </c>
      <c r="J1695" s="651" t="s">
        <v>854</v>
      </c>
      <c r="K1695" s="651" t="s">
        <v>855</v>
      </c>
      <c r="L1695" s="653">
        <v>23.7</v>
      </c>
      <c r="M1695" s="653">
        <v>6</v>
      </c>
      <c r="N1695" s="654">
        <v>142.19999999999999</v>
      </c>
    </row>
    <row r="1696" spans="1:14" ht="14.4" customHeight="1" x14ac:dyDescent="0.3">
      <c r="A1696" s="649" t="s">
        <v>595</v>
      </c>
      <c r="B1696" s="650" t="s">
        <v>596</v>
      </c>
      <c r="C1696" s="651" t="s">
        <v>632</v>
      </c>
      <c r="D1696" s="652" t="s">
        <v>3388</v>
      </c>
      <c r="E1696" s="651" t="s">
        <v>638</v>
      </c>
      <c r="F1696" s="652" t="s">
        <v>3390</v>
      </c>
      <c r="G1696" s="651" t="s">
        <v>642</v>
      </c>
      <c r="H1696" s="651" t="s">
        <v>1497</v>
      </c>
      <c r="I1696" s="651" t="s">
        <v>1498</v>
      </c>
      <c r="J1696" s="651" t="s">
        <v>1499</v>
      </c>
      <c r="K1696" s="651" t="s">
        <v>1500</v>
      </c>
      <c r="L1696" s="653">
        <v>514.83000000000004</v>
      </c>
      <c r="M1696" s="653">
        <v>1</v>
      </c>
      <c r="N1696" s="654">
        <v>514.83000000000004</v>
      </c>
    </row>
    <row r="1697" spans="1:14" ht="14.4" customHeight="1" x14ac:dyDescent="0.3">
      <c r="A1697" s="649" t="s">
        <v>595</v>
      </c>
      <c r="B1697" s="650" t="s">
        <v>596</v>
      </c>
      <c r="C1697" s="651" t="s">
        <v>632</v>
      </c>
      <c r="D1697" s="652" t="s">
        <v>3388</v>
      </c>
      <c r="E1697" s="651" t="s">
        <v>638</v>
      </c>
      <c r="F1697" s="652" t="s">
        <v>3390</v>
      </c>
      <c r="G1697" s="651" t="s">
        <v>642</v>
      </c>
      <c r="H1697" s="651" t="s">
        <v>3341</v>
      </c>
      <c r="I1697" s="651" t="s">
        <v>237</v>
      </c>
      <c r="J1697" s="651" t="s">
        <v>3342</v>
      </c>
      <c r="K1697" s="651" t="s">
        <v>3343</v>
      </c>
      <c r="L1697" s="653">
        <v>48.699623624773281</v>
      </c>
      <c r="M1697" s="653">
        <v>4</v>
      </c>
      <c r="N1697" s="654">
        <v>194.79849449909312</v>
      </c>
    </row>
    <row r="1698" spans="1:14" ht="14.4" customHeight="1" x14ac:dyDescent="0.3">
      <c r="A1698" s="649" t="s">
        <v>595</v>
      </c>
      <c r="B1698" s="650" t="s">
        <v>596</v>
      </c>
      <c r="C1698" s="651" t="s">
        <v>632</v>
      </c>
      <c r="D1698" s="652" t="s">
        <v>3388</v>
      </c>
      <c r="E1698" s="651" t="s">
        <v>638</v>
      </c>
      <c r="F1698" s="652" t="s">
        <v>3390</v>
      </c>
      <c r="G1698" s="651" t="s">
        <v>642</v>
      </c>
      <c r="H1698" s="651" t="s">
        <v>3344</v>
      </c>
      <c r="I1698" s="651" t="s">
        <v>237</v>
      </c>
      <c r="J1698" s="651" t="s">
        <v>3345</v>
      </c>
      <c r="K1698" s="651"/>
      <c r="L1698" s="653">
        <v>280.48488537763347</v>
      </c>
      <c r="M1698" s="653">
        <v>3</v>
      </c>
      <c r="N1698" s="654">
        <v>841.45465613290048</v>
      </c>
    </row>
    <row r="1699" spans="1:14" ht="14.4" customHeight="1" x14ac:dyDescent="0.3">
      <c r="A1699" s="649" t="s">
        <v>595</v>
      </c>
      <c r="B1699" s="650" t="s">
        <v>596</v>
      </c>
      <c r="C1699" s="651" t="s">
        <v>632</v>
      </c>
      <c r="D1699" s="652" t="s">
        <v>3388</v>
      </c>
      <c r="E1699" s="651" t="s">
        <v>638</v>
      </c>
      <c r="F1699" s="652" t="s">
        <v>3390</v>
      </c>
      <c r="G1699" s="651" t="s">
        <v>642</v>
      </c>
      <c r="H1699" s="651" t="s">
        <v>3346</v>
      </c>
      <c r="I1699" s="651" t="s">
        <v>237</v>
      </c>
      <c r="J1699" s="651" t="s">
        <v>3347</v>
      </c>
      <c r="K1699" s="651"/>
      <c r="L1699" s="653">
        <v>91.320783171344175</v>
      </c>
      <c r="M1699" s="653">
        <v>1</v>
      </c>
      <c r="N1699" s="654">
        <v>91.320783171344175</v>
      </c>
    </row>
    <row r="1700" spans="1:14" ht="14.4" customHeight="1" x14ac:dyDescent="0.3">
      <c r="A1700" s="649" t="s">
        <v>595</v>
      </c>
      <c r="B1700" s="650" t="s">
        <v>596</v>
      </c>
      <c r="C1700" s="651" t="s">
        <v>632</v>
      </c>
      <c r="D1700" s="652" t="s">
        <v>3388</v>
      </c>
      <c r="E1700" s="651" t="s">
        <v>638</v>
      </c>
      <c r="F1700" s="652" t="s">
        <v>3390</v>
      </c>
      <c r="G1700" s="651" t="s">
        <v>642</v>
      </c>
      <c r="H1700" s="651" t="s">
        <v>3348</v>
      </c>
      <c r="I1700" s="651" t="s">
        <v>237</v>
      </c>
      <c r="J1700" s="651" t="s">
        <v>3349</v>
      </c>
      <c r="K1700" s="651" t="s">
        <v>3350</v>
      </c>
      <c r="L1700" s="653">
        <v>61.527777777777786</v>
      </c>
      <c r="M1700" s="653">
        <v>5</v>
      </c>
      <c r="N1700" s="654">
        <v>307.63888888888891</v>
      </c>
    </row>
    <row r="1701" spans="1:14" ht="14.4" customHeight="1" x14ac:dyDescent="0.3">
      <c r="A1701" s="649" t="s">
        <v>595</v>
      </c>
      <c r="B1701" s="650" t="s">
        <v>596</v>
      </c>
      <c r="C1701" s="651" t="s">
        <v>632</v>
      </c>
      <c r="D1701" s="652" t="s">
        <v>3388</v>
      </c>
      <c r="E1701" s="651" t="s">
        <v>638</v>
      </c>
      <c r="F1701" s="652" t="s">
        <v>3390</v>
      </c>
      <c r="G1701" s="651" t="s">
        <v>642</v>
      </c>
      <c r="H1701" s="651" t="s">
        <v>911</v>
      </c>
      <c r="I1701" s="651" t="s">
        <v>912</v>
      </c>
      <c r="J1701" s="651" t="s">
        <v>913</v>
      </c>
      <c r="K1701" s="651" t="s">
        <v>914</v>
      </c>
      <c r="L1701" s="653">
        <v>51.05</v>
      </c>
      <c r="M1701" s="653">
        <v>1</v>
      </c>
      <c r="N1701" s="654">
        <v>51.05</v>
      </c>
    </row>
    <row r="1702" spans="1:14" ht="14.4" customHeight="1" x14ac:dyDescent="0.3">
      <c r="A1702" s="649" t="s">
        <v>595</v>
      </c>
      <c r="B1702" s="650" t="s">
        <v>596</v>
      </c>
      <c r="C1702" s="651" t="s">
        <v>632</v>
      </c>
      <c r="D1702" s="652" t="s">
        <v>3388</v>
      </c>
      <c r="E1702" s="651" t="s">
        <v>638</v>
      </c>
      <c r="F1702" s="652" t="s">
        <v>3390</v>
      </c>
      <c r="G1702" s="651" t="s">
        <v>642</v>
      </c>
      <c r="H1702" s="651" t="s">
        <v>924</v>
      </c>
      <c r="I1702" s="651" t="s">
        <v>925</v>
      </c>
      <c r="J1702" s="651" t="s">
        <v>913</v>
      </c>
      <c r="K1702" s="651" t="s">
        <v>926</v>
      </c>
      <c r="L1702" s="653">
        <v>51.049999999999969</v>
      </c>
      <c r="M1702" s="653">
        <v>1</v>
      </c>
      <c r="N1702" s="654">
        <v>51.049999999999969</v>
      </c>
    </row>
    <row r="1703" spans="1:14" ht="14.4" customHeight="1" x14ac:dyDescent="0.3">
      <c r="A1703" s="649" t="s">
        <v>595</v>
      </c>
      <c r="B1703" s="650" t="s">
        <v>596</v>
      </c>
      <c r="C1703" s="651" t="s">
        <v>632</v>
      </c>
      <c r="D1703" s="652" t="s">
        <v>3388</v>
      </c>
      <c r="E1703" s="651" t="s">
        <v>638</v>
      </c>
      <c r="F1703" s="652" t="s">
        <v>3390</v>
      </c>
      <c r="G1703" s="651" t="s">
        <v>642</v>
      </c>
      <c r="H1703" s="651" t="s">
        <v>2019</v>
      </c>
      <c r="I1703" s="651" t="s">
        <v>237</v>
      </c>
      <c r="J1703" s="651" t="s">
        <v>2020</v>
      </c>
      <c r="K1703" s="651" t="s">
        <v>2021</v>
      </c>
      <c r="L1703" s="653">
        <v>57.334842244080605</v>
      </c>
      <c r="M1703" s="653">
        <v>8</v>
      </c>
      <c r="N1703" s="654">
        <v>458.67873795264484</v>
      </c>
    </row>
    <row r="1704" spans="1:14" ht="14.4" customHeight="1" x14ac:dyDescent="0.3">
      <c r="A1704" s="649" t="s">
        <v>595</v>
      </c>
      <c r="B1704" s="650" t="s">
        <v>596</v>
      </c>
      <c r="C1704" s="651" t="s">
        <v>632</v>
      </c>
      <c r="D1704" s="652" t="s">
        <v>3388</v>
      </c>
      <c r="E1704" s="651" t="s">
        <v>638</v>
      </c>
      <c r="F1704" s="652" t="s">
        <v>3390</v>
      </c>
      <c r="G1704" s="651" t="s">
        <v>642</v>
      </c>
      <c r="H1704" s="651" t="s">
        <v>3351</v>
      </c>
      <c r="I1704" s="651" t="s">
        <v>237</v>
      </c>
      <c r="J1704" s="651" t="s">
        <v>3352</v>
      </c>
      <c r="K1704" s="651" t="s">
        <v>3353</v>
      </c>
      <c r="L1704" s="653">
        <v>83.31</v>
      </c>
      <c r="M1704" s="653">
        <v>8</v>
      </c>
      <c r="N1704" s="654">
        <v>666.48</v>
      </c>
    </row>
    <row r="1705" spans="1:14" ht="14.4" customHeight="1" x14ac:dyDescent="0.3">
      <c r="A1705" s="649" t="s">
        <v>595</v>
      </c>
      <c r="B1705" s="650" t="s">
        <v>596</v>
      </c>
      <c r="C1705" s="651" t="s">
        <v>632</v>
      </c>
      <c r="D1705" s="652" t="s">
        <v>3388</v>
      </c>
      <c r="E1705" s="651" t="s">
        <v>1204</v>
      </c>
      <c r="F1705" s="652" t="s">
        <v>3392</v>
      </c>
      <c r="G1705" s="651" t="s">
        <v>642</v>
      </c>
      <c r="H1705" s="651" t="s">
        <v>1208</v>
      </c>
      <c r="I1705" s="651" t="s">
        <v>629</v>
      </c>
      <c r="J1705" s="651" t="s">
        <v>1209</v>
      </c>
      <c r="K1705" s="651" t="s">
        <v>1210</v>
      </c>
      <c r="L1705" s="653">
        <v>39.430000000000007</v>
      </c>
      <c r="M1705" s="653">
        <v>2</v>
      </c>
      <c r="N1705" s="654">
        <v>78.860000000000014</v>
      </c>
    </row>
    <row r="1706" spans="1:14" ht="14.4" customHeight="1" x14ac:dyDescent="0.3">
      <c r="A1706" s="649" t="s">
        <v>595</v>
      </c>
      <c r="B1706" s="650" t="s">
        <v>596</v>
      </c>
      <c r="C1706" s="651" t="s">
        <v>632</v>
      </c>
      <c r="D1706" s="652" t="s">
        <v>3388</v>
      </c>
      <c r="E1706" s="651" t="s">
        <v>1204</v>
      </c>
      <c r="F1706" s="652" t="s">
        <v>3392</v>
      </c>
      <c r="G1706" s="651" t="s">
        <v>642</v>
      </c>
      <c r="H1706" s="651" t="s">
        <v>1211</v>
      </c>
      <c r="I1706" s="651" t="s">
        <v>1212</v>
      </c>
      <c r="J1706" s="651" t="s">
        <v>1213</v>
      </c>
      <c r="K1706" s="651" t="s">
        <v>682</v>
      </c>
      <c r="L1706" s="653">
        <v>66.25</v>
      </c>
      <c r="M1706" s="653">
        <v>2</v>
      </c>
      <c r="N1706" s="654">
        <v>132.5</v>
      </c>
    </row>
    <row r="1707" spans="1:14" ht="14.4" customHeight="1" x14ac:dyDescent="0.3">
      <c r="A1707" s="649" t="s">
        <v>595</v>
      </c>
      <c r="B1707" s="650" t="s">
        <v>596</v>
      </c>
      <c r="C1707" s="651" t="s">
        <v>632</v>
      </c>
      <c r="D1707" s="652" t="s">
        <v>3388</v>
      </c>
      <c r="E1707" s="651" t="s">
        <v>1204</v>
      </c>
      <c r="F1707" s="652" t="s">
        <v>3392</v>
      </c>
      <c r="G1707" s="651" t="s">
        <v>642</v>
      </c>
      <c r="H1707" s="651" t="s">
        <v>3354</v>
      </c>
      <c r="I1707" s="651" t="s">
        <v>3355</v>
      </c>
      <c r="J1707" s="651" t="s">
        <v>1209</v>
      </c>
      <c r="K1707" s="651" t="s">
        <v>3356</v>
      </c>
      <c r="L1707" s="653">
        <v>46.539980648334002</v>
      </c>
      <c r="M1707" s="653">
        <v>1</v>
      </c>
      <c r="N1707" s="654">
        <v>46.539980648334002</v>
      </c>
    </row>
    <row r="1708" spans="1:14" ht="14.4" customHeight="1" x14ac:dyDescent="0.3">
      <c r="A1708" s="649" t="s">
        <v>595</v>
      </c>
      <c r="B1708" s="650" t="s">
        <v>596</v>
      </c>
      <c r="C1708" s="651" t="s">
        <v>635</v>
      </c>
      <c r="D1708" s="652" t="s">
        <v>3389</v>
      </c>
      <c r="E1708" s="651" t="s">
        <v>3357</v>
      </c>
      <c r="F1708" s="652" t="s">
        <v>3398</v>
      </c>
      <c r="G1708" s="651" t="s">
        <v>642</v>
      </c>
      <c r="H1708" s="651" t="s">
        <v>3358</v>
      </c>
      <c r="I1708" s="651" t="s">
        <v>3359</v>
      </c>
      <c r="J1708" s="651" t="s">
        <v>3360</v>
      </c>
      <c r="K1708" s="651" t="s">
        <v>2903</v>
      </c>
      <c r="L1708" s="653">
        <v>13815.365882633834</v>
      </c>
      <c r="M1708" s="653">
        <v>114</v>
      </c>
      <c r="N1708" s="654">
        <v>1574951.7106202571</v>
      </c>
    </row>
    <row r="1709" spans="1:14" ht="14.4" customHeight="1" x14ac:dyDescent="0.3">
      <c r="A1709" s="649" t="s">
        <v>595</v>
      </c>
      <c r="B1709" s="650" t="s">
        <v>596</v>
      </c>
      <c r="C1709" s="651" t="s">
        <v>635</v>
      </c>
      <c r="D1709" s="652" t="s">
        <v>3389</v>
      </c>
      <c r="E1709" s="651" t="s">
        <v>3357</v>
      </c>
      <c r="F1709" s="652" t="s">
        <v>3398</v>
      </c>
      <c r="G1709" s="651" t="s">
        <v>642</v>
      </c>
      <c r="H1709" s="651" t="s">
        <v>3361</v>
      </c>
      <c r="I1709" s="651" t="s">
        <v>3361</v>
      </c>
      <c r="J1709" s="651" t="s">
        <v>3362</v>
      </c>
      <c r="K1709" s="651" t="s">
        <v>3363</v>
      </c>
      <c r="L1709" s="653">
        <v>25367.068771929818</v>
      </c>
      <c r="M1709" s="653">
        <v>19</v>
      </c>
      <c r="N1709" s="654">
        <v>481974.30666666658</v>
      </c>
    </row>
    <row r="1710" spans="1:14" ht="14.4" customHeight="1" x14ac:dyDescent="0.3">
      <c r="A1710" s="649" t="s">
        <v>595</v>
      </c>
      <c r="B1710" s="650" t="s">
        <v>596</v>
      </c>
      <c r="C1710" s="651" t="s">
        <v>635</v>
      </c>
      <c r="D1710" s="652" t="s">
        <v>3389</v>
      </c>
      <c r="E1710" s="651" t="s">
        <v>3357</v>
      </c>
      <c r="F1710" s="652" t="s">
        <v>3398</v>
      </c>
      <c r="G1710" s="651" t="s">
        <v>642</v>
      </c>
      <c r="H1710" s="651" t="s">
        <v>3364</v>
      </c>
      <c r="I1710" s="651" t="s">
        <v>3365</v>
      </c>
      <c r="J1710" s="651" t="s">
        <v>3366</v>
      </c>
      <c r="K1710" s="651" t="s">
        <v>3367</v>
      </c>
      <c r="L1710" s="653">
        <v>25094.71875</v>
      </c>
      <c r="M1710" s="653">
        <v>8</v>
      </c>
      <c r="N1710" s="654">
        <v>200757.75</v>
      </c>
    </row>
    <row r="1711" spans="1:14" ht="14.4" customHeight="1" x14ac:dyDescent="0.3">
      <c r="A1711" s="649" t="s">
        <v>595</v>
      </c>
      <c r="B1711" s="650" t="s">
        <v>596</v>
      </c>
      <c r="C1711" s="651" t="s">
        <v>635</v>
      </c>
      <c r="D1711" s="652" t="s">
        <v>3389</v>
      </c>
      <c r="E1711" s="651" t="s">
        <v>3357</v>
      </c>
      <c r="F1711" s="652" t="s">
        <v>3398</v>
      </c>
      <c r="G1711" s="651" t="s">
        <v>642</v>
      </c>
      <c r="H1711" s="651" t="s">
        <v>3368</v>
      </c>
      <c r="I1711" s="651" t="s">
        <v>3369</v>
      </c>
      <c r="J1711" s="651" t="s">
        <v>3370</v>
      </c>
      <c r="K1711" s="651" t="s">
        <v>2380</v>
      </c>
      <c r="L1711" s="653">
        <v>20236.041803278658</v>
      </c>
      <c r="M1711" s="653">
        <v>61</v>
      </c>
      <c r="N1711" s="654">
        <v>1234398.5499999982</v>
      </c>
    </row>
    <row r="1712" spans="1:14" ht="14.4" customHeight="1" x14ac:dyDescent="0.3">
      <c r="A1712" s="649" t="s">
        <v>595</v>
      </c>
      <c r="B1712" s="650" t="s">
        <v>596</v>
      </c>
      <c r="C1712" s="651" t="s">
        <v>635</v>
      </c>
      <c r="D1712" s="652" t="s">
        <v>3389</v>
      </c>
      <c r="E1712" s="651" t="s">
        <v>3357</v>
      </c>
      <c r="F1712" s="652" t="s">
        <v>3398</v>
      </c>
      <c r="G1712" s="651" t="s">
        <v>642</v>
      </c>
      <c r="H1712" s="651" t="s">
        <v>3371</v>
      </c>
      <c r="I1712" s="651" t="s">
        <v>3372</v>
      </c>
      <c r="J1712" s="651" t="s">
        <v>3373</v>
      </c>
      <c r="K1712" s="651" t="s">
        <v>3374</v>
      </c>
      <c r="L1712" s="653">
        <v>16802.789827533463</v>
      </c>
      <c r="M1712" s="653">
        <v>21</v>
      </c>
      <c r="N1712" s="654">
        <v>352858.58637820272</v>
      </c>
    </row>
    <row r="1713" spans="1:14" ht="14.4" customHeight="1" thickBot="1" x14ac:dyDescent="0.35">
      <c r="A1713" s="655" t="s">
        <v>595</v>
      </c>
      <c r="B1713" s="656" t="s">
        <v>596</v>
      </c>
      <c r="C1713" s="657" t="s">
        <v>635</v>
      </c>
      <c r="D1713" s="658" t="s">
        <v>3389</v>
      </c>
      <c r="E1713" s="657" t="s">
        <v>3357</v>
      </c>
      <c r="F1713" s="658" t="s">
        <v>3398</v>
      </c>
      <c r="G1713" s="657" t="s">
        <v>1072</v>
      </c>
      <c r="H1713" s="657" t="s">
        <v>3375</v>
      </c>
      <c r="I1713" s="657" t="s">
        <v>3376</v>
      </c>
      <c r="J1713" s="657" t="s">
        <v>3377</v>
      </c>
      <c r="K1713" s="657" t="s">
        <v>3378</v>
      </c>
      <c r="L1713" s="659">
        <v>59093.470999999983</v>
      </c>
      <c r="M1713" s="659">
        <v>20</v>
      </c>
      <c r="N1713" s="660">
        <v>1181869.4199999997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08" t="s">
        <v>208</v>
      </c>
      <c r="B1" s="509"/>
      <c r="C1" s="509"/>
      <c r="D1" s="509"/>
      <c r="E1" s="509"/>
      <c r="F1" s="509"/>
    </row>
    <row r="2" spans="1:6" ht="14.4" customHeight="1" thickBot="1" x14ac:dyDescent="0.35">
      <c r="A2" s="383" t="s">
        <v>333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0" t="s">
        <v>162</v>
      </c>
      <c r="C3" s="511"/>
      <c r="D3" s="512" t="s">
        <v>161</v>
      </c>
      <c r="E3" s="511"/>
      <c r="F3" s="105" t="s">
        <v>3</v>
      </c>
    </row>
    <row r="4" spans="1:6" ht="14.4" customHeight="1" thickBot="1" x14ac:dyDescent="0.35">
      <c r="A4" s="661" t="s">
        <v>186</v>
      </c>
      <c r="B4" s="662" t="s">
        <v>14</v>
      </c>
      <c r="C4" s="663" t="s">
        <v>2</v>
      </c>
      <c r="D4" s="662" t="s">
        <v>14</v>
      </c>
      <c r="E4" s="663" t="s">
        <v>2</v>
      </c>
      <c r="F4" s="664" t="s">
        <v>14</v>
      </c>
    </row>
    <row r="5" spans="1:6" ht="14.4" customHeight="1" x14ac:dyDescent="0.3">
      <c r="A5" s="675" t="s">
        <v>3399</v>
      </c>
      <c r="B5" s="647">
        <v>21905.601627934804</v>
      </c>
      <c r="C5" s="665">
        <v>8.4832260655447356E-2</v>
      </c>
      <c r="D5" s="647">
        <v>236316.93610338963</v>
      </c>
      <c r="E5" s="665">
        <v>0.91516773934455264</v>
      </c>
      <c r="F5" s="648">
        <v>258222.53773132444</v>
      </c>
    </row>
    <row r="6" spans="1:6" ht="14.4" customHeight="1" x14ac:dyDescent="0.3">
      <c r="A6" s="676" t="s">
        <v>3400</v>
      </c>
      <c r="B6" s="653">
        <v>17637.626567277963</v>
      </c>
      <c r="C6" s="666">
        <v>0.19218783462092159</v>
      </c>
      <c r="D6" s="653">
        <v>74135.229930465881</v>
      </c>
      <c r="E6" s="666">
        <v>0.80781216537907852</v>
      </c>
      <c r="F6" s="654">
        <v>91772.856497743836</v>
      </c>
    </row>
    <row r="7" spans="1:6" ht="14.4" customHeight="1" x14ac:dyDescent="0.3">
      <c r="A7" s="676" t="s">
        <v>3401</v>
      </c>
      <c r="B7" s="653">
        <v>12394.571039106269</v>
      </c>
      <c r="C7" s="666">
        <v>7.597698563910521E-2</v>
      </c>
      <c r="D7" s="653">
        <v>150741.29089125711</v>
      </c>
      <c r="E7" s="666">
        <v>0.92402301436089485</v>
      </c>
      <c r="F7" s="654">
        <v>163135.86193036337</v>
      </c>
    </row>
    <row r="8" spans="1:6" ht="14.4" customHeight="1" x14ac:dyDescent="0.3">
      <c r="A8" s="676" t="s">
        <v>3402</v>
      </c>
      <c r="B8" s="653">
        <v>5450.6100000000015</v>
      </c>
      <c r="C8" s="666">
        <v>4.8602990500083702E-2</v>
      </c>
      <c r="D8" s="653">
        <v>106694.95849111197</v>
      </c>
      <c r="E8" s="666">
        <v>0.95139700949991635</v>
      </c>
      <c r="F8" s="654">
        <v>112145.56849111198</v>
      </c>
    </row>
    <row r="9" spans="1:6" ht="14.4" customHeight="1" x14ac:dyDescent="0.3">
      <c r="A9" s="676" t="s">
        <v>3403</v>
      </c>
      <c r="B9" s="653">
        <v>1900.26</v>
      </c>
      <c r="C9" s="666">
        <v>3.3340603547002523E-2</v>
      </c>
      <c r="D9" s="653">
        <v>55095.108944688531</v>
      </c>
      <c r="E9" s="666">
        <v>0.96665939645299748</v>
      </c>
      <c r="F9" s="654">
        <v>56995.368944688533</v>
      </c>
    </row>
    <row r="10" spans="1:6" ht="14.4" customHeight="1" x14ac:dyDescent="0.3">
      <c r="A10" s="676" t="s">
        <v>3404</v>
      </c>
      <c r="B10" s="653">
        <v>886.60432198427441</v>
      </c>
      <c r="C10" s="666">
        <v>2.8789293437610362E-2</v>
      </c>
      <c r="D10" s="653">
        <v>29909.716675112988</v>
      </c>
      <c r="E10" s="666">
        <v>0.97121070656238961</v>
      </c>
      <c r="F10" s="654">
        <v>30796.320997097264</v>
      </c>
    </row>
    <row r="11" spans="1:6" ht="14.4" customHeight="1" x14ac:dyDescent="0.3">
      <c r="A11" s="676" t="s">
        <v>3405</v>
      </c>
      <c r="B11" s="653"/>
      <c r="C11" s="666">
        <v>0</v>
      </c>
      <c r="D11" s="653">
        <v>1181869.4199999997</v>
      </c>
      <c r="E11" s="666">
        <v>1</v>
      </c>
      <c r="F11" s="654">
        <v>1181869.4199999997</v>
      </c>
    </row>
    <row r="12" spans="1:6" ht="14.4" customHeight="1" x14ac:dyDescent="0.3">
      <c r="A12" s="676" t="s">
        <v>3406</v>
      </c>
      <c r="B12" s="653"/>
      <c r="C12" s="666">
        <v>0</v>
      </c>
      <c r="D12" s="653">
        <v>547.91</v>
      </c>
      <c r="E12" s="666">
        <v>1</v>
      </c>
      <c r="F12" s="654">
        <v>547.91</v>
      </c>
    </row>
    <row r="13" spans="1:6" ht="14.4" customHeight="1" thickBot="1" x14ac:dyDescent="0.35">
      <c r="A13" s="677" t="s">
        <v>3407</v>
      </c>
      <c r="B13" s="668"/>
      <c r="C13" s="669">
        <v>0</v>
      </c>
      <c r="D13" s="668">
        <v>11202.569713252879</v>
      </c>
      <c r="E13" s="669">
        <v>1</v>
      </c>
      <c r="F13" s="670">
        <v>11202.569713252879</v>
      </c>
    </row>
    <row r="14" spans="1:6" ht="14.4" customHeight="1" thickBot="1" x14ac:dyDescent="0.35">
      <c r="A14" s="671" t="s">
        <v>3</v>
      </c>
      <c r="B14" s="672">
        <v>60175.273556303313</v>
      </c>
      <c r="C14" s="673">
        <v>3.1560098181127941E-2</v>
      </c>
      <c r="D14" s="672">
        <v>1846513.1407492787</v>
      </c>
      <c r="E14" s="673">
        <v>0.96843990181887207</v>
      </c>
      <c r="F14" s="674">
        <v>1906688.4143055819</v>
      </c>
    </row>
    <row r="15" spans="1:6" ht="14.4" customHeight="1" thickBot="1" x14ac:dyDescent="0.35"/>
    <row r="16" spans="1:6" ht="14.4" customHeight="1" x14ac:dyDescent="0.3">
      <c r="A16" s="675" t="s">
        <v>3408</v>
      </c>
      <c r="B16" s="647">
        <v>20887.666567277964</v>
      </c>
      <c r="C16" s="665">
        <v>9.9825477872723417E-2</v>
      </c>
      <c r="D16" s="647">
        <v>188354.17241404453</v>
      </c>
      <c r="E16" s="665">
        <v>0.90017452212727667</v>
      </c>
      <c r="F16" s="648">
        <v>209241.83898132248</v>
      </c>
    </row>
    <row r="17" spans="1:6" ht="14.4" customHeight="1" x14ac:dyDescent="0.3">
      <c r="A17" s="676" t="s">
        <v>3409</v>
      </c>
      <c r="B17" s="653">
        <v>15855.964048316328</v>
      </c>
      <c r="C17" s="666">
        <v>1</v>
      </c>
      <c r="D17" s="653"/>
      <c r="E17" s="666">
        <v>0</v>
      </c>
      <c r="F17" s="654">
        <v>15855.964048316328</v>
      </c>
    </row>
    <row r="18" spans="1:6" ht="14.4" customHeight="1" x14ac:dyDescent="0.3">
      <c r="A18" s="676" t="s">
        <v>3410</v>
      </c>
      <c r="B18" s="653">
        <v>8690.6522214001998</v>
      </c>
      <c r="C18" s="666">
        <v>0.25812663876759778</v>
      </c>
      <c r="D18" s="653">
        <v>24977.520358124839</v>
      </c>
      <c r="E18" s="666">
        <v>0.74187336123240222</v>
      </c>
      <c r="F18" s="654">
        <v>33668.172579525039</v>
      </c>
    </row>
    <row r="19" spans="1:6" ht="14.4" customHeight="1" x14ac:dyDescent="0.3">
      <c r="A19" s="676" t="s">
        <v>3411</v>
      </c>
      <c r="B19" s="653">
        <v>7040.1053333562049</v>
      </c>
      <c r="C19" s="666">
        <v>1</v>
      </c>
      <c r="D19" s="653"/>
      <c r="E19" s="666">
        <v>0</v>
      </c>
      <c r="F19" s="654">
        <v>7040.1053333562049</v>
      </c>
    </row>
    <row r="20" spans="1:6" ht="14.4" customHeight="1" x14ac:dyDescent="0.3">
      <c r="A20" s="676" t="s">
        <v>3412</v>
      </c>
      <c r="B20" s="653">
        <v>3328.4645281499998</v>
      </c>
      <c r="C20" s="666">
        <v>0.55589394992741148</v>
      </c>
      <c r="D20" s="653">
        <v>2659.1245229354272</v>
      </c>
      <c r="E20" s="666">
        <v>0.44410605007258847</v>
      </c>
      <c r="F20" s="654">
        <v>5987.5890510854269</v>
      </c>
    </row>
    <row r="21" spans="1:6" ht="14.4" customHeight="1" x14ac:dyDescent="0.3">
      <c r="A21" s="676" t="s">
        <v>3413</v>
      </c>
      <c r="B21" s="653">
        <v>1900.26</v>
      </c>
      <c r="C21" s="666">
        <v>7.7710634167649298E-2</v>
      </c>
      <c r="D21" s="653">
        <v>22552.763969672771</v>
      </c>
      <c r="E21" s="666">
        <v>0.92228936583235077</v>
      </c>
      <c r="F21" s="654">
        <v>24453.023969672769</v>
      </c>
    </row>
    <row r="22" spans="1:6" ht="14.4" customHeight="1" x14ac:dyDescent="0.3">
      <c r="A22" s="676" t="s">
        <v>3414</v>
      </c>
      <c r="B22" s="653">
        <v>1620.2999999999997</v>
      </c>
      <c r="C22" s="666">
        <v>1</v>
      </c>
      <c r="D22" s="653"/>
      <c r="E22" s="666">
        <v>0</v>
      </c>
      <c r="F22" s="654">
        <v>1620.2999999999997</v>
      </c>
    </row>
    <row r="23" spans="1:6" ht="14.4" customHeight="1" x14ac:dyDescent="0.3">
      <c r="A23" s="676" t="s">
        <v>3415</v>
      </c>
      <c r="B23" s="653">
        <v>344.7999999999999</v>
      </c>
      <c r="C23" s="666">
        <v>2.1770523961021974E-2</v>
      </c>
      <c r="D23" s="653">
        <v>15493.128412624845</v>
      </c>
      <c r="E23" s="666">
        <v>0.97822947603897803</v>
      </c>
      <c r="F23" s="654">
        <v>15837.928412624844</v>
      </c>
    </row>
    <row r="24" spans="1:6" ht="14.4" customHeight="1" x14ac:dyDescent="0.3">
      <c r="A24" s="676" t="s">
        <v>3416</v>
      </c>
      <c r="B24" s="653">
        <v>320.75100355029736</v>
      </c>
      <c r="C24" s="666">
        <v>0.65079403977954231</v>
      </c>
      <c r="D24" s="653">
        <v>172.10999999999999</v>
      </c>
      <c r="E24" s="666">
        <v>0.34920596022045763</v>
      </c>
      <c r="F24" s="654">
        <v>492.86100355029737</v>
      </c>
    </row>
    <row r="25" spans="1:6" ht="14.4" customHeight="1" x14ac:dyDescent="0.3">
      <c r="A25" s="676" t="s">
        <v>3417</v>
      </c>
      <c r="B25" s="653">
        <v>74.7</v>
      </c>
      <c r="C25" s="666">
        <v>0.15210152909199143</v>
      </c>
      <c r="D25" s="653">
        <v>416.41932303337489</v>
      </c>
      <c r="E25" s="666">
        <v>0.84789847090800863</v>
      </c>
      <c r="F25" s="654">
        <v>491.11932303337488</v>
      </c>
    </row>
    <row r="26" spans="1:6" ht="14.4" customHeight="1" x14ac:dyDescent="0.3">
      <c r="A26" s="676" t="s">
        <v>3418</v>
      </c>
      <c r="B26" s="653">
        <v>61.81</v>
      </c>
      <c r="C26" s="666">
        <v>0.46306562780940963</v>
      </c>
      <c r="D26" s="653">
        <v>71.67</v>
      </c>
      <c r="E26" s="666">
        <v>0.53693437219059026</v>
      </c>
      <c r="F26" s="654">
        <v>133.48000000000002</v>
      </c>
    </row>
    <row r="27" spans="1:6" ht="14.4" customHeight="1" x14ac:dyDescent="0.3">
      <c r="A27" s="676" t="s">
        <v>3419</v>
      </c>
      <c r="B27" s="653">
        <v>49.799854252317424</v>
      </c>
      <c r="C27" s="666">
        <v>0.37664429849758801</v>
      </c>
      <c r="D27" s="653">
        <v>82.42</v>
      </c>
      <c r="E27" s="666">
        <v>0.62335570150241204</v>
      </c>
      <c r="F27" s="654">
        <v>132.21985425231742</v>
      </c>
    </row>
    <row r="28" spans="1:6" ht="14.4" customHeight="1" x14ac:dyDescent="0.3">
      <c r="A28" s="676" t="s">
        <v>3420</v>
      </c>
      <c r="B28" s="653"/>
      <c r="C28" s="666">
        <v>0</v>
      </c>
      <c r="D28" s="653">
        <v>27922.136060602203</v>
      </c>
      <c r="E28" s="666">
        <v>1</v>
      </c>
      <c r="F28" s="654">
        <v>27922.136060602203</v>
      </c>
    </row>
    <row r="29" spans="1:6" ht="14.4" customHeight="1" x14ac:dyDescent="0.3">
      <c r="A29" s="676" t="s">
        <v>3421</v>
      </c>
      <c r="B29" s="653"/>
      <c r="C29" s="666">
        <v>0</v>
      </c>
      <c r="D29" s="653">
        <v>1181869.4199999997</v>
      </c>
      <c r="E29" s="666">
        <v>1</v>
      </c>
      <c r="F29" s="654">
        <v>1181869.4199999997</v>
      </c>
    </row>
    <row r="30" spans="1:6" ht="14.4" customHeight="1" x14ac:dyDescent="0.3">
      <c r="A30" s="676" t="s">
        <v>3422</v>
      </c>
      <c r="B30" s="653"/>
      <c r="C30" s="666">
        <v>0</v>
      </c>
      <c r="D30" s="653">
        <v>144.79021032431174</v>
      </c>
      <c r="E30" s="666">
        <v>1</v>
      </c>
      <c r="F30" s="654">
        <v>144.79021032431174</v>
      </c>
    </row>
    <row r="31" spans="1:6" ht="14.4" customHeight="1" x14ac:dyDescent="0.3">
      <c r="A31" s="676" t="s">
        <v>3423</v>
      </c>
      <c r="B31" s="653"/>
      <c r="C31" s="666">
        <v>0</v>
      </c>
      <c r="D31" s="653">
        <v>15334.033384426646</v>
      </c>
      <c r="E31" s="666">
        <v>1</v>
      </c>
      <c r="F31" s="654">
        <v>15334.033384426646</v>
      </c>
    </row>
    <row r="32" spans="1:6" ht="14.4" customHeight="1" x14ac:dyDescent="0.3">
      <c r="A32" s="676" t="s">
        <v>3424</v>
      </c>
      <c r="B32" s="653"/>
      <c r="C32" s="666">
        <v>0</v>
      </c>
      <c r="D32" s="653">
        <v>45.640588370627</v>
      </c>
      <c r="E32" s="666">
        <v>1</v>
      </c>
      <c r="F32" s="654">
        <v>45.640588370627</v>
      </c>
    </row>
    <row r="33" spans="1:6" ht="14.4" customHeight="1" x14ac:dyDescent="0.3">
      <c r="A33" s="676" t="s">
        <v>3425</v>
      </c>
      <c r="B33" s="653"/>
      <c r="C33" s="666">
        <v>0</v>
      </c>
      <c r="D33" s="653">
        <v>110.0400858897479</v>
      </c>
      <c r="E33" s="666">
        <v>1</v>
      </c>
      <c r="F33" s="654">
        <v>110.0400858897479</v>
      </c>
    </row>
    <row r="34" spans="1:6" ht="14.4" customHeight="1" x14ac:dyDescent="0.3">
      <c r="A34" s="676" t="s">
        <v>3426</v>
      </c>
      <c r="B34" s="653"/>
      <c r="C34" s="666">
        <v>0</v>
      </c>
      <c r="D34" s="653">
        <v>2023.128530733758</v>
      </c>
      <c r="E34" s="666">
        <v>1</v>
      </c>
      <c r="F34" s="654">
        <v>2023.128530733758</v>
      </c>
    </row>
    <row r="35" spans="1:6" ht="14.4" customHeight="1" x14ac:dyDescent="0.3">
      <c r="A35" s="676" t="s">
        <v>3427</v>
      </c>
      <c r="B35" s="653"/>
      <c r="C35" s="666">
        <v>0</v>
      </c>
      <c r="D35" s="653">
        <v>43.179917620770325</v>
      </c>
      <c r="E35" s="666">
        <v>1</v>
      </c>
      <c r="F35" s="654">
        <v>43.179917620770325</v>
      </c>
    </row>
    <row r="36" spans="1:6" ht="14.4" customHeight="1" x14ac:dyDescent="0.3">
      <c r="A36" s="676" t="s">
        <v>3428</v>
      </c>
      <c r="B36" s="653"/>
      <c r="C36" s="666">
        <v>0</v>
      </c>
      <c r="D36" s="653">
        <v>3635.6570740234638</v>
      </c>
      <c r="E36" s="666">
        <v>1</v>
      </c>
      <c r="F36" s="654">
        <v>3635.6570740234638</v>
      </c>
    </row>
    <row r="37" spans="1:6" ht="14.4" customHeight="1" x14ac:dyDescent="0.3">
      <c r="A37" s="676" t="s">
        <v>3429</v>
      </c>
      <c r="B37" s="653"/>
      <c r="C37" s="666">
        <v>0</v>
      </c>
      <c r="D37" s="653">
        <v>15155.972012194396</v>
      </c>
      <c r="E37" s="666">
        <v>1</v>
      </c>
      <c r="F37" s="654">
        <v>15155.972012194396</v>
      </c>
    </row>
    <row r="38" spans="1:6" ht="14.4" customHeight="1" x14ac:dyDescent="0.3">
      <c r="A38" s="676" t="s">
        <v>3430</v>
      </c>
      <c r="B38" s="653"/>
      <c r="C38" s="666">
        <v>0</v>
      </c>
      <c r="D38" s="653">
        <v>270.68</v>
      </c>
      <c r="E38" s="666">
        <v>1</v>
      </c>
      <c r="F38" s="654">
        <v>270.68</v>
      </c>
    </row>
    <row r="39" spans="1:6" ht="14.4" customHeight="1" x14ac:dyDescent="0.3">
      <c r="A39" s="676" t="s">
        <v>3431</v>
      </c>
      <c r="B39" s="653"/>
      <c r="C39" s="666">
        <v>0</v>
      </c>
      <c r="D39" s="653">
        <v>6658.7496527091762</v>
      </c>
      <c r="E39" s="666">
        <v>1</v>
      </c>
      <c r="F39" s="654">
        <v>6658.7496527091762</v>
      </c>
    </row>
    <row r="40" spans="1:6" ht="14.4" customHeight="1" x14ac:dyDescent="0.3">
      <c r="A40" s="676" t="s">
        <v>3432</v>
      </c>
      <c r="B40" s="653"/>
      <c r="C40" s="666">
        <v>0</v>
      </c>
      <c r="D40" s="653">
        <v>1515.31</v>
      </c>
      <c r="E40" s="666">
        <v>1</v>
      </c>
      <c r="F40" s="654">
        <v>1515.31</v>
      </c>
    </row>
    <row r="41" spans="1:6" ht="14.4" customHeight="1" x14ac:dyDescent="0.3">
      <c r="A41" s="676" t="s">
        <v>3433</v>
      </c>
      <c r="B41" s="653"/>
      <c r="C41" s="666">
        <v>0</v>
      </c>
      <c r="D41" s="653">
        <v>74.55</v>
      </c>
      <c r="E41" s="666">
        <v>1</v>
      </c>
      <c r="F41" s="654">
        <v>74.55</v>
      </c>
    </row>
    <row r="42" spans="1:6" ht="14.4" customHeight="1" x14ac:dyDescent="0.3">
      <c r="A42" s="676" t="s">
        <v>3434</v>
      </c>
      <c r="B42" s="653"/>
      <c r="C42" s="666">
        <v>0</v>
      </c>
      <c r="D42" s="653">
        <v>4355.7469824770806</v>
      </c>
      <c r="E42" s="666">
        <v>1</v>
      </c>
      <c r="F42" s="654">
        <v>4355.7469824770806</v>
      </c>
    </row>
    <row r="43" spans="1:6" ht="14.4" customHeight="1" x14ac:dyDescent="0.3">
      <c r="A43" s="676" t="s">
        <v>3435</v>
      </c>
      <c r="B43" s="653"/>
      <c r="C43" s="666">
        <v>0</v>
      </c>
      <c r="D43" s="653">
        <v>162.00999999999996</v>
      </c>
      <c r="E43" s="666">
        <v>1</v>
      </c>
      <c r="F43" s="654">
        <v>162.00999999999996</v>
      </c>
    </row>
    <row r="44" spans="1:6" ht="14.4" customHeight="1" x14ac:dyDescent="0.3">
      <c r="A44" s="676" t="s">
        <v>3436</v>
      </c>
      <c r="B44" s="653"/>
      <c r="C44" s="666">
        <v>0</v>
      </c>
      <c r="D44" s="653">
        <v>47536.343273560648</v>
      </c>
      <c r="E44" s="666">
        <v>1</v>
      </c>
      <c r="F44" s="654">
        <v>47536.343273560648</v>
      </c>
    </row>
    <row r="45" spans="1:6" ht="14.4" customHeight="1" x14ac:dyDescent="0.3">
      <c r="A45" s="676" t="s">
        <v>3437</v>
      </c>
      <c r="B45" s="653"/>
      <c r="C45" s="666">
        <v>0</v>
      </c>
      <c r="D45" s="653">
        <v>1421.87</v>
      </c>
      <c r="E45" s="666">
        <v>1</v>
      </c>
      <c r="F45" s="654">
        <v>1421.87</v>
      </c>
    </row>
    <row r="46" spans="1:6" ht="14.4" customHeight="1" x14ac:dyDescent="0.3">
      <c r="A46" s="676" t="s">
        <v>3438</v>
      </c>
      <c r="B46" s="653"/>
      <c r="C46" s="666">
        <v>0</v>
      </c>
      <c r="D46" s="653">
        <v>3311.9982662957286</v>
      </c>
      <c r="E46" s="666">
        <v>1</v>
      </c>
      <c r="F46" s="654">
        <v>3311.9982662957286</v>
      </c>
    </row>
    <row r="47" spans="1:6" ht="14.4" customHeight="1" x14ac:dyDescent="0.3">
      <c r="A47" s="676" t="s">
        <v>3439</v>
      </c>
      <c r="B47" s="653"/>
      <c r="C47" s="666">
        <v>0</v>
      </c>
      <c r="D47" s="653">
        <v>12620.109998775171</v>
      </c>
      <c r="E47" s="666">
        <v>1</v>
      </c>
      <c r="F47" s="654">
        <v>12620.109998775171</v>
      </c>
    </row>
    <row r="48" spans="1:6" ht="14.4" customHeight="1" x14ac:dyDescent="0.3">
      <c r="A48" s="676" t="s">
        <v>3440</v>
      </c>
      <c r="B48" s="653"/>
      <c r="C48" s="666">
        <v>0</v>
      </c>
      <c r="D48" s="653">
        <v>57481.283892798434</v>
      </c>
      <c r="E48" s="666">
        <v>1</v>
      </c>
      <c r="F48" s="654">
        <v>57481.283892798434</v>
      </c>
    </row>
    <row r="49" spans="1:6" ht="14.4" customHeight="1" x14ac:dyDescent="0.3">
      <c r="A49" s="676" t="s">
        <v>3441</v>
      </c>
      <c r="B49" s="653"/>
      <c r="C49" s="666">
        <v>0</v>
      </c>
      <c r="D49" s="653">
        <v>3478.397649252574</v>
      </c>
      <c r="E49" s="666">
        <v>1</v>
      </c>
      <c r="F49" s="654">
        <v>3478.397649252574</v>
      </c>
    </row>
    <row r="50" spans="1:6" ht="14.4" customHeight="1" x14ac:dyDescent="0.3">
      <c r="A50" s="676" t="s">
        <v>3442</v>
      </c>
      <c r="B50" s="653"/>
      <c r="C50" s="666">
        <v>0</v>
      </c>
      <c r="D50" s="653">
        <v>920.64980398678654</v>
      </c>
      <c r="E50" s="666">
        <v>1</v>
      </c>
      <c r="F50" s="654">
        <v>920.64980398678654</v>
      </c>
    </row>
    <row r="51" spans="1:6" ht="14.4" customHeight="1" x14ac:dyDescent="0.3">
      <c r="A51" s="676" t="s">
        <v>3443</v>
      </c>
      <c r="B51" s="653"/>
      <c r="C51" s="666">
        <v>0</v>
      </c>
      <c r="D51" s="653">
        <v>24963.25</v>
      </c>
      <c r="E51" s="666">
        <v>1</v>
      </c>
      <c r="F51" s="654">
        <v>24963.25</v>
      </c>
    </row>
    <row r="52" spans="1:6" ht="14.4" customHeight="1" x14ac:dyDescent="0.3">
      <c r="A52" s="676" t="s">
        <v>3444</v>
      </c>
      <c r="B52" s="653"/>
      <c r="C52" s="666">
        <v>0</v>
      </c>
      <c r="D52" s="653">
        <v>436.41933980880958</v>
      </c>
      <c r="E52" s="666">
        <v>1</v>
      </c>
      <c r="F52" s="654">
        <v>436.41933980880958</v>
      </c>
    </row>
    <row r="53" spans="1:6" ht="14.4" customHeight="1" x14ac:dyDescent="0.3">
      <c r="A53" s="676" t="s">
        <v>3445</v>
      </c>
      <c r="B53" s="653"/>
      <c r="C53" s="666">
        <v>0</v>
      </c>
      <c r="D53" s="653">
        <v>5967.75</v>
      </c>
      <c r="E53" s="666">
        <v>1</v>
      </c>
      <c r="F53" s="654">
        <v>5967.75</v>
      </c>
    </row>
    <row r="54" spans="1:6" ht="14.4" customHeight="1" x14ac:dyDescent="0.3">
      <c r="A54" s="676" t="s">
        <v>3446</v>
      </c>
      <c r="B54" s="653"/>
      <c r="C54" s="666">
        <v>0</v>
      </c>
      <c r="D54" s="653">
        <v>5980</v>
      </c>
      <c r="E54" s="666">
        <v>1</v>
      </c>
      <c r="F54" s="654">
        <v>5980</v>
      </c>
    </row>
    <row r="55" spans="1:6" ht="14.4" customHeight="1" x14ac:dyDescent="0.3">
      <c r="A55" s="676" t="s">
        <v>3447</v>
      </c>
      <c r="B55" s="653"/>
      <c r="C55" s="666">
        <v>0</v>
      </c>
      <c r="D55" s="653">
        <v>665.72</v>
      </c>
      <c r="E55" s="666">
        <v>1</v>
      </c>
      <c r="F55" s="654">
        <v>665.72</v>
      </c>
    </row>
    <row r="56" spans="1:6" ht="14.4" customHeight="1" x14ac:dyDescent="0.3">
      <c r="A56" s="676" t="s">
        <v>3448</v>
      </c>
      <c r="B56" s="653"/>
      <c r="C56" s="666">
        <v>0</v>
      </c>
      <c r="D56" s="653">
        <v>29335.856456652611</v>
      </c>
      <c r="E56" s="666">
        <v>1</v>
      </c>
      <c r="F56" s="654">
        <v>29335.856456652611</v>
      </c>
    </row>
    <row r="57" spans="1:6" ht="14.4" customHeight="1" x14ac:dyDescent="0.3">
      <c r="A57" s="676" t="s">
        <v>3449</v>
      </c>
      <c r="B57" s="653"/>
      <c r="C57" s="666">
        <v>0</v>
      </c>
      <c r="D57" s="653">
        <v>729.48960240013162</v>
      </c>
      <c r="E57" s="666">
        <v>1</v>
      </c>
      <c r="F57" s="654">
        <v>729.48960240013162</v>
      </c>
    </row>
    <row r="58" spans="1:6" ht="14.4" customHeight="1" x14ac:dyDescent="0.3">
      <c r="A58" s="676" t="s">
        <v>3450</v>
      </c>
      <c r="B58" s="653"/>
      <c r="C58" s="666">
        <v>0</v>
      </c>
      <c r="D58" s="653">
        <v>1128.2207263540247</v>
      </c>
      <c r="E58" s="666">
        <v>1</v>
      </c>
      <c r="F58" s="654">
        <v>1128.2207263540247</v>
      </c>
    </row>
    <row r="59" spans="1:6" ht="14.4" customHeight="1" x14ac:dyDescent="0.3">
      <c r="A59" s="676" t="s">
        <v>3451</v>
      </c>
      <c r="B59" s="653"/>
      <c r="C59" s="666">
        <v>0</v>
      </c>
      <c r="D59" s="653">
        <v>382.49999999999989</v>
      </c>
      <c r="E59" s="666">
        <v>1</v>
      </c>
      <c r="F59" s="654">
        <v>382.49999999999989</v>
      </c>
    </row>
    <row r="60" spans="1:6" ht="14.4" customHeight="1" x14ac:dyDescent="0.3">
      <c r="A60" s="676" t="s">
        <v>3452</v>
      </c>
      <c r="B60" s="653"/>
      <c r="C60" s="666">
        <v>0</v>
      </c>
      <c r="D60" s="653">
        <v>17716.424542664568</v>
      </c>
      <c r="E60" s="666">
        <v>1</v>
      </c>
      <c r="F60" s="654">
        <v>17716.424542664568</v>
      </c>
    </row>
    <row r="61" spans="1:6" ht="14.4" customHeight="1" x14ac:dyDescent="0.3">
      <c r="A61" s="676" t="s">
        <v>3453</v>
      </c>
      <c r="B61" s="653"/>
      <c r="C61" s="666">
        <v>0</v>
      </c>
      <c r="D61" s="653">
        <v>47.239897728677008</v>
      </c>
      <c r="E61" s="666">
        <v>1</v>
      </c>
      <c r="F61" s="654">
        <v>47.239897728677008</v>
      </c>
    </row>
    <row r="62" spans="1:6" ht="14.4" customHeight="1" x14ac:dyDescent="0.3">
      <c r="A62" s="676" t="s">
        <v>3454</v>
      </c>
      <c r="B62" s="653"/>
      <c r="C62" s="666">
        <v>0</v>
      </c>
      <c r="D62" s="653">
        <v>111.09994675514584</v>
      </c>
      <c r="E62" s="666">
        <v>1</v>
      </c>
      <c r="F62" s="654">
        <v>111.09994675514584</v>
      </c>
    </row>
    <row r="63" spans="1:6" ht="14.4" customHeight="1" x14ac:dyDescent="0.3">
      <c r="A63" s="676" t="s">
        <v>3455</v>
      </c>
      <c r="B63" s="653"/>
      <c r="C63" s="666">
        <v>0</v>
      </c>
      <c r="D63" s="653">
        <v>2677.98</v>
      </c>
      <c r="E63" s="666">
        <v>1</v>
      </c>
      <c r="F63" s="654">
        <v>2677.98</v>
      </c>
    </row>
    <row r="64" spans="1:6" ht="14.4" customHeight="1" x14ac:dyDescent="0.3">
      <c r="A64" s="676" t="s">
        <v>3456</v>
      </c>
      <c r="B64" s="653"/>
      <c r="C64" s="666">
        <v>0</v>
      </c>
      <c r="D64" s="653">
        <v>166.19978884178695</v>
      </c>
      <c r="E64" s="666">
        <v>1</v>
      </c>
      <c r="F64" s="654">
        <v>166.19978884178695</v>
      </c>
    </row>
    <row r="65" spans="1:6" ht="14.4" customHeight="1" x14ac:dyDescent="0.3">
      <c r="A65" s="676" t="s">
        <v>3457</v>
      </c>
      <c r="B65" s="653"/>
      <c r="C65" s="666">
        <v>0</v>
      </c>
      <c r="D65" s="653">
        <v>5684.0519524747679</v>
      </c>
      <c r="E65" s="666">
        <v>1</v>
      </c>
      <c r="F65" s="654">
        <v>5684.0519524747679</v>
      </c>
    </row>
    <row r="66" spans="1:6" ht="14.4" customHeight="1" x14ac:dyDescent="0.3">
      <c r="A66" s="676" t="s">
        <v>3458</v>
      </c>
      <c r="B66" s="653"/>
      <c r="C66" s="666">
        <v>0</v>
      </c>
      <c r="D66" s="653">
        <v>48963.817131124946</v>
      </c>
      <c r="E66" s="666">
        <v>1</v>
      </c>
      <c r="F66" s="654">
        <v>48963.817131124946</v>
      </c>
    </row>
    <row r="67" spans="1:6" ht="14.4" customHeight="1" x14ac:dyDescent="0.3">
      <c r="A67" s="676" t="s">
        <v>3459</v>
      </c>
      <c r="B67" s="653"/>
      <c r="C67" s="666">
        <v>0</v>
      </c>
      <c r="D67" s="653">
        <v>7723.9049691392129</v>
      </c>
      <c r="E67" s="666">
        <v>1</v>
      </c>
      <c r="F67" s="654">
        <v>7723.9049691392129</v>
      </c>
    </row>
    <row r="68" spans="1:6" ht="14.4" customHeight="1" x14ac:dyDescent="0.3">
      <c r="A68" s="676" t="s">
        <v>3460</v>
      </c>
      <c r="B68" s="653"/>
      <c r="C68" s="666">
        <v>0</v>
      </c>
      <c r="D68" s="653">
        <v>25340.48247925394</v>
      </c>
      <c r="E68" s="666">
        <v>1</v>
      </c>
      <c r="F68" s="654">
        <v>25340.48247925394</v>
      </c>
    </row>
    <row r="69" spans="1:6" ht="14.4" customHeight="1" x14ac:dyDescent="0.3">
      <c r="A69" s="676" t="s">
        <v>3461</v>
      </c>
      <c r="B69" s="653"/>
      <c r="C69" s="666">
        <v>0</v>
      </c>
      <c r="D69" s="653">
        <v>1268.4818630412599</v>
      </c>
      <c r="E69" s="666">
        <v>1</v>
      </c>
      <c r="F69" s="654">
        <v>1268.4818630412599</v>
      </c>
    </row>
    <row r="70" spans="1:6" ht="14.4" customHeight="1" x14ac:dyDescent="0.3">
      <c r="A70" s="676" t="s">
        <v>3462</v>
      </c>
      <c r="B70" s="653"/>
      <c r="C70" s="666">
        <v>0</v>
      </c>
      <c r="D70" s="653">
        <v>17984.28</v>
      </c>
      <c r="E70" s="666">
        <v>1</v>
      </c>
      <c r="F70" s="654">
        <v>17984.28</v>
      </c>
    </row>
    <row r="71" spans="1:6" ht="14.4" customHeight="1" x14ac:dyDescent="0.3">
      <c r="A71" s="676" t="s">
        <v>3463</v>
      </c>
      <c r="B71" s="653"/>
      <c r="C71" s="666">
        <v>0</v>
      </c>
      <c r="D71" s="653">
        <v>2523.3566278071512</v>
      </c>
      <c r="E71" s="666">
        <v>1</v>
      </c>
      <c r="F71" s="654">
        <v>2523.3566278071512</v>
      </c>
    </row>
    <row r="72" spans="1:6" ht="14.4" customHeight="1" x14ac:dyDescent="0.3">
      <c r="A72" s="676" t="s">
        <v>3464</v>
      </c>
      <c r="B72" s="653"/>
      <c r="C72" s="666">
        <v>0</v>
      </c>
      <c r="D72" s="653">
        <v>4534.0433003380003</v>
      </c>
      <c r="E72" s="666">
        <v>1</v>
      </c>
      <c r="F72" s="654">
        <v>4534.0433003380003</v>
      </c>
    </row>
    <row r="73" spans="1:6" ht="14.4" customHeight="1" thickBot="1" x14ac:dyDescent="0.35">
      <c r="A73" s="677" t="s">
        <v>3465</v>
      </c>
      <c r="B73" s="668"/>
      <c r="C73" s="669">
        <v>0</v>
      </c>
      <c r="D73" s="668">
        <v>1311.5457404166511</v>
      </c>
      <c r="E73" s="669">
        <v>1</v>
      </c>
      <c r="F73" s="670">
        <v>1311.5457404166511</v>
      </c>
    </row>
    <row r="74" spans="1:6" ht="14.4" customHeight="1" thickBot="1" x14ac:dyDescent="0.35">
      <c r="A74" s="671" t="s">
        <v>3</v>
      </c>
      <c r="B74" s="672">
        <v>60175.273556303313</v>
      </c>
      <c r="C74" s="673">
        <v>3.1560098181127934E-2</v>
      </c>
      <c r="D74" s="672">
        <v>1846513.1407492789</v>
      </c>
      <c r="E74" s="673">
        <v>0.96843990181887196</v>
      </c>
      <c r="F74" s="674">
        <v>1906688.4143055824</v>
      </c>
    </row>
  </sheetData>
  <mergeCells count="3">
    <mergeCell ref="A1:F1"/>
    <mergeCell ref="B3:C3"/>
    <mergeCell ref="D3:E3"/>
  </mergeCells>
  <conditionalFormatting sqref="C5:C1048576">
    <cfRule type="cellIs" dxfId="5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0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09" t="s">
        <v>3621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471"/>
      <c r="M1" s="471"/>
    </row>
    <row r="2" spans="1:13" ht="14.4" customHeight="1" thickBot="1" x14ac:dyDescent="0.35">
      <c r="A2" s="383" t="s">
        <v>333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371.63059010000006</v>
      </c>
      <c r="G3" s="47">
        <f>SUBTOTAL(9,G6:G1048576)</f>
        <v>60175.27355630332</v>
      </c>
      <c r="H3" s="48">
        <f>IF(M3=0,0,G3/M3)</f>
        <v>3.1560098181127941E-2</v>
      </c>
      <c r="I3" s="47">
        <f>SUBTOTAL(9,I6:I1048576)</f>
        <v>4278.0342625000003</v>
      </c>
      <c r="J3" s="47">
        <f>SUBTOTAL(9,J6:J1048576)</f>
        <v>1846513.1407492787</v>
      </c>
      <c r="K3" s="48">
        <f>IF(M3=0,0,J3/M3)</f>
        <v>0.96843990181887196</v>
      </c>
      <c r="L3" s="47">
        <f>SUBTOTAL(9,L6:L1048576)</f>
        <v>4649.6648526000008</v>
      </c>
      <c r="M3" s="49">
        <f>SUBTOTAL(9,M6:M1048576)</f>
        <v>1906688.4143055822</v>
      </c>
    </row>
    <row r="4" spans="1:13" ht="14.4" customHeight="1" thickBot="1" x14ac:dyDescent="0.35">
      <c r="A4" s="45"/>
      <c r="B4" s="45"/>
      <c r="C4" s="45"/>
      <c r="D4" s="45"/>
      <c r="E4" s="46"/>
      <c r="F4" s="513" t="s">
        <v>162</v>
      </c>
      <c r="G4" s="514"/>
      <c r="H4" s="515"/>
      <c r="I4" s="516" t="s">
        <v>161</v>
      </c>
      <c r="J4" s="514"/>
      <c r="K4" s="515"/>
      <c r="L4" s="517" t="s">
        <v>3</v>
      </c>
      <c r="M4" s="518"/>
    </row>
    <row r="5" spans="1:13" ht="14.4" customHeight="1" thickBot="1" x14ac:dyDescent="0.35">
      <c r="A5" s="661" t="s">
        <v>163</v>
      </c>
      <c r="B5" s="679" t="s">
        <v>164</v>
      </c>
      <c r="C5" s="679" t="s">
        <v>90</v>
      </c>
      <c r="D5" s="679" t="s">
        <v>165</v>
      </c>
      <c r="E5" s="679" t="s">
        <v>166</v>
      </c>
      <c r="F5" s="680" t="s">
        <v>28</v>
      </c>
      <c r="G5" s="680" t="s">
        <v>14</v>
      </c>
      <c r="H5" s="663" t="s">
        <v>167</v>
      </c>
      <c r="I5" s="662" t="s">
        <v>28</v>
      </c>
      <c r="J5" s="680" t="s">
        <v>14</v>
      </c>
      <c r="K5" s="663" t="s">
        <v>167</v>
      </c>
      <c r="L5" s="662" t="s">
        <v>28</v>
      </c>
      <c r="M5" s="681" t="s">
        <v>14</v>
      </c>
    </row>
    <row r="6" spans="1:13" ht="14.4" customHeight="1" x14ac:dyDescent="0.3">
      <c r="A6" s="643" t="s">
        <v>600</v>
      </c>
      <c r="B6" s="644" t="s">
        <v>3466</v>
      </c>
      <c r="C6" s="644" t="s">
        <v>640</v>
      </c>
      <c r="D6" s="644" t="s">
        <v>3467</v>
      </c>
      <c r="E6" s="644" t="s">
        <v>3468</v>
      </c>
      <c r="F6" s="647">
        <v>11</v>
      </c>
      <c r="G6" s="647">
        <v>834.12999999999988</v>
      </c>
      <c r="H6" s="665">
        <v>1</v>
      </c>
      <c r="I6" s="647"/>
      <c r="J6" s="647"/>
      <c r="K6" s="665">
        <v>0</v>
      </c>
      <c r="L6" s="647">
        <v>11</v>
      </c>
      <c r="M6" s="648">
        <v>834.12999999999988</v>
      </c>
    </row>
    <row r="7" spans="1:13" ht="14.4" customHeight="1" x14ac:dyDescent="0.3">
      <c r="A7" s="649" t="s">
        <v>600</v>
      </c>
      <c r="B7" s="650" t="s">
        <v>3469</v>
      </c>
      <c r="C7" s="650" t="s">
        <v>1098</v>
      </c>
      <c r="D7" s="650" t="s">
        <v>1099</v>
      </c>
      <c r="E7" s="650" t="s">
        <v>1100</v>
      </c>
      <c r="F7" s="653"/>
      <c r="G7" s="653"/>
      <c r="H7" s="666">
        <v>0</v>
      </c>
      <c r="I7" s="653">
        <v>2</v>
      </c>
      <c r="J7" s="653">
        <v>147.69999999999999</v>
      </c>
      <c r="K7" s="666">
        <v>1</v>
      </c>
      <c r="L7" s="653">
        <v>2</v>
      </c>
      <c r="M7" s="654">
        <v>147.69999999999999</v>
      </c>
    </row>
    <row r="8" spans="1:13" ht="14.4" customHeight="1" x14ac:dyDescent="0.3">
      <c r="A8" s="649" t="s">
        <v>600</v>
      </c>
      <c r="B8" s="650" t="s">
        <v>3470</v>
      </c>
      <c r="C8" s="650" t="s">
        <v>1102</v>
      </c>
      <c r="D8" s="650" t="s">
        <v>1079</v>
      </c>
      <c r="E8" s="650" t="s">
        <v>1103</v>
      </c>
      <c r="F8" s="653"/>
      <c r="G8" s="653"/>
      <c r="H8" s="666">
        <v>0</v>
      </c>
      <c r="I8" s="653">
        <v>1</v>
      </c>
      <c r="J8" s="653">
        <v>356.5</v>
      </c>
      <c r="K8" s="666">
        <v>1</v>
      </c>
      <c r="L8" s="653">
        <v>1</v>
      </c>
      <c r="M8" s="654">
        <v>356.5</v>
      </c>
    </row>
    <row r="9" spans="1:13" ht="14.4" customHeight="1" x14ac:dyDescent="0.3">
      <c r="A9" s="649" t="s">
        <v>600</v>
      </c>
      <c r="B9" s="650" t="s">
        <v>3470</v>
      </c>
      <c r="C9" s="650" t="s">
        <v>1078</v>
      </c>
      <c r="D9" s="650" t="s">
        <v>1079</v>
      </c>
      <c r="E9" s="650" t="s">
        <v>1080</v>
      </c>
      <c r="F9" s="653"/>
      <c r="G9" s="653"/>
      <c r="H9" s="666">
        <v>0</v>
      </c>
      <c r="I9" s="653">
        <v>1</v>
      </c>
      <c r="J9" s="653">
        <v>492.19999999999987</v>
      </c>
      <c r="K9" s="666">
        <v>1</v>
      </c>
      <c r="L9" s="653">
        <v>1</v>
      </c>
      <c r="M9" s="654">
        <v>492.19999999999987</v>
      </c>
    </row>
    <row r="10" spans="1:13" ht="14.4" customHeight="1" x14ac:dyDescent="0.3">
      <c r="A10" s="649" t="s">
        <v>600</v>
      </c>
      <c r="B10" s="650" t="s">
        <v>3471</v>
      </c>
      <c r="C10" s="650" t="s">
        <v>1074</v>
      </c>
      <c r="D10" s="650" t="s">
        <v>3472</v>
      </c>
      <c r="E10" s="650" t="s">
        <v>3473</v>
      </c>
      <c r="F10" s="653"/>
      <c r="G10" s="653"/>
      <c r="H10" s="666">
        <v>0</v>
      </c>
      <c r="I10" s="653">
        <v>23</v>
      </c>
      <c r="J10" s="653">
        <v>835.5899999999998</v>
      </c>
      <c r="K10" s="666">
        <v>1</v>
      </c>
      <c r="L10" s="653">
        <v>23</v>
      </c>
      <c r="M10" s="654">
        <v>835.5899999999998</v>
      </c>
    </row>
    <row r="11" spans="1:13" ht="14.4" customHeight="1" x14ac:dyDescent="0.3">
      <c r="A11" s="649" t="s">
        <v>600</v>
      </c>
      <c r="B11" s="650" t="s">
        <v>3474</v>
      </c>
      <c r="C11" s="650" t="s">
        <v>1222</v>
      </c>
      <c r="D11" s="650" t="s">
        <v>3475</v>
      </c>
      <c r="E11" s="650" t="s">
        <v>3476</v>
      </c>
      <c r="F11" s="653"/>
      <c r="G11" s="653"/>
      <c r="H11" s="666">
        <v>0</v>
      </c>
      <c r="I11" s="653">
        <v>14</v>
      </c>
      <c r="J11" s="653">
        <v>1287.9994018986467</v>
      </c>
      <c r="K11" s="666">
        <v>1</v>
      </c>
      <c r="L11" s="653">
        <v>14</v>
      </c>
      <c r="M11" s="654">
        <v>1287.9994018986467</v>
      </c>
    </row>
    <row r="12" spans="1:13" ht="14.4" customHeight="1" x14ac:dyDescent="0.3">
      <c r="A12" s="649" t="s">
        <v>600</v>
      </c>
      <c r="B12" s="650" t="s">
        <v>3474</v>
      </c>
      <c r="C12" s="650" t="s">
        <v>1249</v>
      </c>
      <c r="D12" s="650" t="s">
        <v>1250</v>
      </c>
      <c r="E12" s="650" t="s">
        <v>1251</v>
      </c>
      <c r="F12" s="653"/>
      <c r="G12" s="653"/>
      <c r="H12" s="666">
        <v>0</v>
      </c>
      <c r="I12" s="653">
        <v>51.2</v>
      </c>
      <c r="J12" s="653">
        <v>2928.2401425682474</v>
      </c>
      <c r="K12" s="666">
        <v>1</v>
      </c>
      <c r="L12" s="653">
        <v>51.2</v>
      </c>
      <c r="M12" s="654">
        <v>2928.2401425682474</v>
      </c>
    </row>
    <row r="13" spans="1:13" ht="14.4" customHeight="1" x14ac:dyDescent="0.3">
      <c r="A13" s="649" t="s">
        <v>600</v>
      </c>
      <c r="B13" s="650" t="s">
        <v>3474</v>
      </c>
      <c r="C13" s="650" t="s">
        <v>1238</v>
      </c>
      <c r="D13" s="650" t="s">
        <v>3477</v>
      </c>
      <c r="E13" s="650" t="s">
        <v>3478</v>
      </c>
      <c r="F13" s="653"/>
      <c r="G13" s="653"/>
      <c r="H13" s="666">
        <v>0</v>
      </c>
      <c r="I13" s="653">
        <v>1</v>
      </c>
      <c r="J13" s="653">
        <v>51.780063851978838</v>
      </c>
      <c r="K13" s="666">
        <v>1</v>
      </c>
      <c r="L13" s="653">
        <v>1</v>
      </c>
      <c r="M13" s="654">
        <v>51.780063851978838</v>
      </c>
    </row>
    <row r="14" spans="1:13" ht="14.4" customHeight="1" x14ac:dyDescent="0.3">
      <c r="A14" s="649" t="s">
        <v>600</v>
      </c>
      <c r="B14" s="650" t="s">
        <v>3474</v>
      </c>
      <c r="C14" s="650" t="s">
        <v>1226</v>
      </c>
      <c r="D14" s="650" t="s">
        <v>3479</v>
      </c>
      <c r="E14" s="650" t="s">
        <v>3480</v>
      </c>
      <c r="F14" s="653"/>
      <c r="G14" s="653"/>
      <c r="H14" s="666">
        <v>0</v>
      </c>
      <c r="I14" s="653">
        <v>1</v>
      </c>
      <c r="J14" s="653">
        <v>107.09000000000003</v>
      </c>
      <c r="K14" s="666">
        <v>1</v>
      </c>
      <c r="L14" s="653">
        <v>1</v>
      </c>
      <c r="M14" s="654">
        <v>107.09000000000003</v>
      </c>
    </row>
    <row r="15" spans="1:13" ht="14.4" customHeight="1" x14ac:dyDescent="0.3">
      <c r="A15" s="649" t="s">
        <v>600</v>
      </c>
      <c r="B15" s="650" t="s">
        <v>3474</v>
      </c>
      <c r="C15" s="650" t="s">
        <v>1230</v>
      </c>
      <c r="D15" s="650" t="s">
        <v>1231</v>
      </c>
      <c r="E15" s="650" t="s">
        <v>1232</v>
      </c>
      <c r="F15" s="653"/>
      <c r="G15" s="653"/>
      <c r="H15" s="666">
        <v>0</v>
      </c>
      <c r="I15" s="653">
        <v>20</v>
      </c>
      <c r="J15" s="653">
        <v>1901.4076093715394</v>
      </c>
      <c r="K15" s="666">
        <v>1</v>
      </c>
      <c r="L15" s="653">
        <v>20</v>
      </c>
      <c r="M15" s="654">
        <v>1901.4076093715394</v>
      </c>
    </row>
    <row r="16" spans="1:13" ht="14.4" customHeight="1" x14ac:dyDescent="0.3">
      <c r="A16" s="649" t="s">
        <v>600</v>
      </c>
      <c r="B16" s="650" t="s">
        <v>3481</v>
      </c>
      <c r="C16" s="650" t="s">
        <v>1295</v>
      </c>
      <c r="D16" s="650" t="s">
        <v>1296</v>
      </c>
      <c r="E16" s="650" t="s">
        <v>3482</v>
      </c>
      <c r="F16" s="653"/>
      <c r="G16" s="653"/>
      <c r="H16" s="666">
        <v>0</v>
      </c>
      <c r="I16" s="653">
        <v>21</v>
      </c>
      <c r="J16" s="653">
        <v>2244.5696459670016</v>
      </c>
      <c r="K16" s="666">
        <v>1</v>
      </c>
      <c r="L16" s="653">
        <v>21</v>
      </c>
      <c r="M16" s="654">
        <v>2244.5696459670016</v>
      </c>
    </row>
    <row r="17" spans="1:13" ht="14.4" customHeight="1" x14ac:dyDescent="0.3">
      <c r="A17" s="649" t="s">
        <v>600</v>
      </c>
      <c r="B17" s="650" t="s">
        <v>3481</v>
      </c>
      <c r="C17" s="650" t="s">
        <v>1288</v>
      </c>
      <c r="D17" s="650" t="s">
        <v>3483</v>
      </c>
      <c r="E17" s="650" t="s">
        <v>1706</v>
      </c>
      <c r="F17" s="653"/>
      <c r="G17" s="653"/>
      <c r="H17" s="666">
        <v>0</v>
      </c>
      <c r="I17" s="653">
        <v>35</v>
      </c>
      <c r="J17" s="653">
        <v>2632.7003067830274</v>
      </c>
      <c r="K17" s="666">
        <v>1</v>
      </c>
      <c r="L17" s="653">
        <v>35</v>
      </c>
      <c r="M17" s="654">
        <v>2632.7003067830274</v>
      </c>
    </row>
    <row r="18" spans="1:13" ht="14.4" customHeight="1" x14ac:dyDescent="0.3">
      <c r="A18" s="649" t="s">
        <v>600</v>
      </c>
      <c r="B18" s="650" t="s">
        <v>3481</v>
      </c>
      <c r="C18" s="650" t="s">
        <v>1292</v>
      </c>
      <c r="D18" s="650" t="s">
        <v>3484</v>
      </c>
      <c r="E18" s="650" t="s">
        <v>3485</v>
      </c>
      <c r="F18" s="653"/>
      <c r="G18" s="653"/>
      <c r="H18" s="666">
        <v>0</v>
      </c>
      <c r="I18" s="653">
        <v>185</v>
      </c>
      <c r="J18" s="653">
        <v>8547.2005781562948</v>
      </c>
      <c r="K18" s="666">
        <v>1</v>
      </c>
      <c r="L18" s="653">
        <v>185</v>
      </c>
      <c r="M18" s="654">
        <v>8547.2005781562948</v>
      </c>
    </row>
    <row r="19" spans="1:13" ht="14.4" customHeight="1" x14ac:dyDescent="0.3">
      <c r="A19" s="649" t="s">
        <v>600</v>
      </c>
      <c r="B19" s="650" t="s">
        <v>3486</v>
      </c>
      <c r="C19" s="650" t="s">
        <v>1299</v>
      </c>
      <c r="D19" s="650" t="s">
        <v>3487</v>
      </c>
      <c r="E19" s="650" t="s">
        <v>3488</v>
      </c>
      <c r="F19" s="653"/>
      <c r="G19" s="653"/>
      <c r="H19" s="666">
        <v>0</v>
      </c>
      <c r="I19" s="653">
        <v>1</v>
      </c>
      <c r="J19" s="653">
        <v>276.91000000000003</v>
      </c>
      <c r="K19" s="666">
        <v>1</v>
      </c>
      <c r="L19" s="653">
        <v>1</v>
      </c>
      <c r="M19" s="654">
        <v>276.91000000000003</v>
      </c>
    </row>
    <row r="20" spans="1:13" ht="14.4" customHeight="1" x14ac:dyDescent="0.3">
      <c r="A20" s="649" t="s">
        <v>600</v>
      </c>
      <c r="B20" s="650" t="s">
        <v>3486</v>
      </c>
      <c r="C20" s="650" t="s">
        <v>1284</v>
      </c>
      <c r="D20" s="650" t="s">
        <v>1285</v>
      </c>
      <c r="E20" s="650" t="s">
        <v>3489</v>
      </c>
      <c r="F20" s="653"/>
      <c r="G20" s="653"/>
      <c r="H20" s="666">
        <v>0</v>
      </c>
      <c r="I20" s="653">
        <v>20</v>
      </c>
      <c r="J20" s="653">
        <v>5221</v>
      </c>
      <c r="K20" s="666">
        <v>1</v>
      </c>
      <c r="L20" s="653">
        <v>20</v>
      </c>
      <c r="M20" s="654">
        <v>5221</v>
      </c>
    </row>
    <row r="21" spans="1:13" ht="14.4" customHeight="1" x14ac:dyDescent="0.3">
      <c r="A21" s="649" t="s">
        <v>600</v>
      </c>
      <c r="B21" s="650" t="s">
        <v>3486</v>
      </c>
      <c r="C21" s="650" t="s">
        <v>1303</v>
      </c>
      <c r="D21" s="650" t="s">
        <v>3490</v>
      </c>
      <c r="E21" s="650" t="s">
        <v>3488</v>
      </c>
      <c r="F21" s="653"/>
      <c r="G21" s="653"/>
      <c r="H21" s="666">
        <v>0</v>
      </c>
      <c r="I21" s="653">
        <v>4</v>
      </c>
      <c r="J21" s="653">
        <v>695.47028339662256</v>
      </c>
      <c r="K21" s="666">
        <v>1</v>
      </c>
      <c r="L21" s="653">
        <v>4</v>
      </c>
      <c r="M21" s="654">
        <v>695.47028339662256</v>
      </c>
    </row>
    <row r="22" spans="1:13" ht="14.4" customHeight="1" x14ac:dyDescent="0.3">
      <c r="A22" s="649" t="s">
        <v>600</v>
      </c>
      <c r="B22" s="650" t="s">
        <v>3486</v>
      </c>
      <c r="C22" s="650" t="s">
        <v>1306</v>
      </c>
      <c r="D22" s="650" t="s">
        <v>3490</v>
      </c>
      <c r="E22" s="650" t="s">
        <v>839</v>
      </c>
      <c r="F22" s="653"/>
      <c r="G22" s="653"/>
      <c r="H22" s="666">
        <v>0</v>
      </c>
      <c r="I22" s="653">
        <v>11</v>
      </c>
      <c r="J22" s="653">
        <v>2664.73</v>
      </c>
      <c r="K22" s="666">
        <v>1</v>
      </c>
      <c r="L22" s="653">
        <v>11</v>
      </c>
      <c r="M22" s="654">
        <v>2664.73</v>
      </c>
    </row>
    <row r="23" spans="1:13" ht="14.4" customHeight="1" x14ac:dyDescent="0.3">
      <c r="A23" s="649" t="s">
        <v>600</v>
      </c>
      <c r="B23" s="650" t="s">
        <v>3491</v>
      </c>
      <c r="C23" s="650" t="s">
        <v>1280</v>
      </c>
      <c r="D23" s="650" t="s">
        <v>1281</v>
      </c>
      <c r="E23" s="650" t="s">
        <v>3492</v>
      </c>
      <c r="F23" s="653"/>
      <c r="G23" s="653"/>
      <c r="H23" s="666">
        <v>0</v>
      </c>
      <c r="I23" s="653">
        <v>2</v>
      </c>
      <c r="J23" s="653">
        <v>111.09994675514584</v>
      </c>
      <c r="K23" s="666">
        <v>1</v>
      </c>
      <c r="L23" s="653">
        <v>2</v>
      </c>
      <c r="M23" s="654">
        <v>111.09994675514584</v>
      </c>
    </row>
    <row r="24" spans="1:13" ht="14.4" customHeight="1" x14ac:dyDescent="0.3">
      <c r="A24" s="649" t="s">
        <v>600</v>
      </c>
      <c r="B24" s="650" t="s">
        <v>3493</v>
      </c>
      <c r="C24" s="650" t="s">
        <v>1314</v>
      </c>
      <c r="D24" s="650" t="s">
        <v>1315</v>
      </c>
      <c r="E24" s="650" t="s">
        <v>3494</v>
      </c>
      <c r="F24" s="653"/>
      <c r="G24" s="653"/>
      <c r="H24" s="666">
        <v>0</v>
      </c>
      <c r="I24" s="653">
        <v>1</v>
      </c>
      <c r="J24" s="653">
        <v>1834.91</v>
      </c>
      <c r="K24" s="666">
        <v>1</v>
      </c>
      <c r="L24" s="653">
        <v>1</v>
      </c>
      <c r="M24" s="654">
        <v>1834.91</v>
      </c>
    </row>
    <row r="25" spans="1:13" ht="14.4" customHeight="1" x14ac:dyDescent="0.3">
      <c r="A25" s="649" t="s">
        <v>600</v>
      </c>
      <c r="B25" s="650" t="s">
        <v>3495</v>
      </c>
      <c r="C25" s="650" t="s">
        <v>1117</v>
      </c>
      <c r="D25" s="650" t="s">
        <v>1118</v>
      </c>
      <c r="E25" s="650" t="s">
        <v>3496</v>
      </c>
      <c r="F25" s="653"/>
      <c r="G25" s="653"/>
      <c r="H25" s="666">
        <v>0</v>
      </c>
      <c r="I25" s="653">
        <v>1</v>
      </c>
      <c r="J25" s="653">
        <v>110.98992875494469</v>
      </c>
      <c r="K25" s="666">
        <v>1</v>
      </c>
      <c r="L25" s="653">
        <v>1</v>
      </c>
      <c r="M25" s="654">
        <v>110.98992875494469</v>
      </c>
    </row>
    <row r="26" spans="1:13" ht="14.4" customHeight="1" x14ac:dyDescent="0.3">
      <c r="A26" s="649" t="s">
        <v>600</v>
      </c>
      <c r="B26" s="650" t="s">
        <v>3497</v>
      </c>
      <c r="C26" s="650" t="s">
        <v>1105</v>
      </c>
      <c r="D26" s="650" t="s">
        <v>3498</v>
      </c>
      <c r="E26" s="650" t="s">
        <v>3499</v>
      </c>
      <c r="F26" s="653"/>
      <c r="G26" s="653"/>
      <c r="H26" s="666">
        <v>0</v>
      </c>
      <c r="I26" s="653">
        <v>1</v>
      </c>
      <c r="J26" s="653">
        <v>128.41000000000003</v>
      </c>
      <c r="K26" s="666">
        <v>1</v>
      </c>
      <c r="L26" s="653">
        <v>1</v>
      </c>
      <c r="M26" s="654">
        <v>128.41000000000003</v>
      </c>
    </row>
    <row r="27" spans="1:13" ht="14.4" customHeight="1" x14ac:dyDescent="0.3">
      <c r="A27" s="649" t="s">
        <v>600</v>
      </c>
      <c r="B27" s="650" t="s">
        <v>3500</v>
      </c>
      <c r="C27" s="650" t="s">
        <v>1094</v>
      </c>
      <c r="D27" s="650" t="s">
        <v>1095</v>
      </c>
      <c r="E27" s="650" t="s">
        <v>3501</v>
      </c>
      <c r="F27" s="653"/>
      <c r="G27" s="653"/>
      <c r="H27" s="666">
        <v>0</v>
      </c>
      <c r="I27" s="653">
        <v>4</v>
      </c>
      <c r="J27" s="653">
        <v>211.23988567001345</v>
      </c>
      <c r="K27" s="666">
        <v>1</v>
      </c>
      <c r="L27" s="653">
        <v>4</v>
      </c>
      <c r="M27" s="654">
        <v>211.23988567001345</v>
      </c>
    </row>
    <row r="28" spans="1:13" ht="14.4" customHeight="1" x14ac:dyDescent="0.3">
      <c r="A28" s="649" t="s">
        <v>600</v>
      </c>
      <c r="B28" s="650" t="s">
        <v>3500</v>
      </c>
      <c r="C28" s="650" t="s">
        <v>1082</v>
      </c>
      <c r="D28" s="650" t="s">
        <v>1083</v>
      </c>
      <c r="E28" s="650" t="s">
        <v>1084</v>
      </c>
      <c r="F28" s="653"/>
      <c r="G28" s="653"/>
      <c r="H28" s="666">
        <v>0</v>
      </c>
      <c r="I28" s="653">
        <v>19</v>
      </c>
      <c r="J28" s="653">
        <v>1624.7992292375498</v>
      </c>
      <c r="K28" s="666">
        <v>1</v>
      </c>
      <c r="L28" s="653">
        <v>19</v>
      </c>
      <c r="M28" s="654">
        <v>1624.7992292375498</v>
      </c>
    </row>
    <row r="29" spans="1:13" ht="14.4" customHeight="1" x14ac:dyDescent="0.3">
      <c r="A29" s="649" t="s">
        <v>600</v>
      </c>
      <c r="B29" s="650" t="s">
        <v>3502</v>
      </c>
      <c r="C29" s="650" t="s">
        <v>1090</v>
      </c>
      <c r="D29" s="650" t="s">
        <v>1091</v>
      </c>
      <c r="E29" s="650" t="s">
        <v>1092</v>
      </c>
      <c r="F29" s="653"/>
      <c r="G29" s="653"/>
      <c r="H29" s="666">
        <v>0</v>
      </c>
      <c r="I29" s="653">
        <v>4</v>
      </c>
      <c r="J29" s="653">
        <v>2523.3566278071512</v>
      </c>
      <c r="K29" s="666">
        <v>1</v>
      </c>
      <c r="L29" s="653">
        <v>4</v>
      </c>
      <c r="M29" s="654">
        <v>2523.3566278071512</v>
      </c>
    </row>
    <row r="30" spans="1:13" ht="14.4" customHeight="1" x14ac:dyDescent="0.3">
      <c r="A30" s="649" t="s">
        <v>600</v>
      </c>
      <c r="B30" s="650" t="s">
        <v>3503</v>
      </c>
      <c r="C30" s="650" t="s">
        <v>1109</v>
      </c>
      <c r="D30" s="650" t="s">
        <v>1110</v>
      </c>
      <c r="E30" s="650" t="s">
        <v>3504</v>
      </c>
      <c r="F30" s="653"/>
      <c r="G30" s="653"/>
      <c r="H30" s="666">
        <v>0</v>
      </c>
      <c r="I30" s="653">
        <v>4</v>
      </c>
      <c r="J30" s="653">
        <v>735.15926536687891</v>
      </c>
      <c r="K30" s="666">
        <v>1</v>
      </c>
      <c r="L30" s="653">
        <v>4</v>
      </c>
      <c r="M30" s="654">
        <v>735.15926536687891</v>
      </c>
    </row>
    <row r="31" spans="1:13" ht="14.4" customHeight="1" x14ac:dyDescent="0.3">
      <c r="A31" s="649" t="s">
        <v>600</v>
      </c>
      <c r="B31" s="650" t="s">
        <v>3505</v>
      </c>
      <c r="C31" s="650" t="s">
        <v>1113</v>
      </c>
      <c r="D31" s="650" t="s">
        <v>1114</v>
      </c>
      <c r="E31" s="650" t="s">
        <v>930</v>
      </c>
      <c r="F31" s="653"/>
      <c r="G31" s="653"/>
      <c r="H31" s="666">
        <v>0</v>
      </c>
      <c r="I31" s="653">
        <v>1</v>
      </c>
      <c r="J31" s="653">
        <v>128.46</v>
      </c>
      <c r="K31" s="666">
        <v>1</v>
      </c>
      <c r="L31" s="653">
        <v>1</v>
      </c>
      <c r="M31" s="654">
        <v>128.46</v>
      </c>
    </row>
    <row r="32" spans="1:13" ht="14.4" customHeight="1" x14ac:dyDescent="0.3">
      <c r="A32" s="649" t="s">
        <v>600</v>
      </c>
      <c r="B32" s="650" t="s">
        <v>3505</v>
      </c>
      <c r="C32" s="650" t="s">
        <v>1086</v>
      </c>
      <c r="D32" s="650" t="s">
        <v>1087</v>
      </c>
      <c r="E32" s="650" t="s">
        <v>762</v>
      </c>
      <c r="F32" s="653"/>
      <c r="G32" s="653"/>
      <c r="H32" s="666">
        <v>0</v>
      </c>
      <c r="I32" s="653">
        <v>1</v>
      </c>
      <c r="J32" s="653">
        <v>57.81</v>
      </c>
      <c r="K32" s="666">
        <v>1</v>
      </c>
      <c r="L32" s="653">
        <v>1</v>
      </c>
      <c r="M32" s="654">
        <v>57.81</v>
      </c>
    </row>
    <row r="33" spans="1:13" ht="14.4" customHeight="1" x14ac:dyDescent="0.3">
      <c r="A33" s="649" t="s">
        <v>600</v>
      </c>
      <c r="B33" s="650" t="s">
        <v>3506</v>
      </c>
      <c r="C33" s="650" t="s">
        <v>1188</v>
      </c>
      <c r="D33" s="650" t="s">
        <v>1189</v>
      </c>
      <c r="E33" s="650" t="s">
        <v>3507</v>
      </c>
      <c r="F33" s="653"/>
      <c r="G33" s="653"/>
      <c r="H33" s="666">
        <v>0</v>
      </c>
      <c r="I33" s="653">
        <v>8</v>
      </c>
      <c r="J33" s="653">
        <v>918.7200000046879</v>
      </c>
      <c r="K33" s="666">
        <v>1</v>
      </c>
      <c r="L33" s="653">
        <v>8</v>
      </c>
      <c r="M33" s="654">
        <v>918.7200000046879</v>
      </c>
    </row>
    <row r="34" spans="1:13" ht="14.4" customHeight="1" x14ac:dyDescent="0.3">
      <c r="A34" s="649" t="s">
        <v>600</v>
      </c>
      <c r="B34" s="650" t="s">
        <v>3506</v>
      </c>
      <c r="C34" s="650" t="s">
        <v>1136</v>
      </c>
      <c r="D34" s="650" t="s">
        <v>3508</v>
      </c>
      <c r="E34" s="650" t="s">
        <v>3509</v>
      </c>
      <c r="F34" s="653">
        <v>1</v>
      </c>
      <c r="G34" s="653">
        <v>508.93000000000012</v>
      </c>
      <c r="H34" s="666">
        <v>1</v>
      </c>
      <c r="I34" s="653"/>
      <c r="J34" s="653"/>
      <c r="K34" s="666">
        <v>0</v>
      </c>
      <c r="L34" s="653">
        <v>1</v>
      </c>
      <c r="M34" s="654">
        <v>508.93000000000012</v>
      </c>
    </row>
    <row r="35" spans="1:13" ht="14.4" customHeight="1" x14ac:dyDescent="0.3">
      <c r="A35" s="649" t="s">
        <v>600</v>
      </c>
      <c r="B35" s="650" t="s">
        <v>3506</v>
      </c>
      <c r="C35" s="650" t="s">
        <v>1192</v>
      </c>
      <c r="D35" s="650" t="s">
        <v>3510</v>
      </c>
      <c r="E35" s="650" t="s">
        <v>1194</v>
      </c>
      <c r="F35" s="653"/>
      <c r="G35" s="653"/>
      <c r="H35" s="666">
        <v>0</v>
      </c>
      <c r="I35" s="653">
        <v>12</v>
      </c>
      <c r="J35" s="653">
        <v>3378.3582483963487</v>
      </c>
      <c r="K35" s="666">
        <v>1</v>
      </c>
      <c r="L35" s="653">
        <v>12</v>
      </c>
      <c r="M35" s="654">
        <v>3378.3582483963487</v>
      </c>
    </row>
    <row r="36" spans="1:13" ht="14.4" customHeight="1" x14ac:dyDescent="0.3">
      <c r="A36" s="649" t="s">
        <v>600</v>
      </c>
      <c r="B36" s="650" t="s">
        <v>3506</v>
      </c>
      <c r="C36" s="650" t="s">
        <v>1122</v>
      </c>
      <c r="D36" s="650" t="s">
        <v>3511</v>
      </c>
      <c r="E36" s="650" t="s">
        <v>3512</v>
      </c>
      <c r="F36" s="653">
        <v>5</v>
      </c>
      <c r="G36" s="653">
        <v>942.75238807318692</v>
      </c>
      <c r="H36" s="666">
        <v>1</v>
      </c>
      <c r="I36" s="653"/>
      <c r="J36" s="653"/>
      <c r="K36" s="666">
        <v>0</v>
      </c>
      <c r="L36" s="653">
        <v>5</v>
      </c>
      <c r="M36" s="654">
        <v>942.75238807318692</v>
      </c>
    </row>
    <row r="37" spans="1:13" ht="14.4" customHeight="1" x14ac:dyDescent="0.3">
      <c r="A37" s="649" t="s">
        <v>600</v>
      </c>
      <c r="B37" s="650" t="s">
        <v>3506</v>
      </c>
      <c r="C37" s="650" t="s">
        <v>1180</v>
      </c>
      <c r="D37" s="650" t="s">
        <v>1181</v>
      </c>
      <c r="E37" s="650" t="s">
        <v>1182</v>
      </c>
      <c r="F37" s="653"/>
      <c r="G37" s="653"/>
      <c r="H37" s="666">
        <v>0</v>
      </c>
      <c r="I37" s="653">
        <v>5</v>
      </c>
      <c r="J37" s="653">
        <v>991.298766479807</v>
      </c>
      <c r="K37" s="666">
        <v>1</v>
      </c>
      <c r="L37" s="653">
        <v>5</v>
      </c>
      <c r="M37" s="654">
        <v>991.298766479807</v>
      </c>
    </row>
    <row r="38" spans="1:13" ht="14.4" customHeight="1" x14ac:dyDescent="0.3">
      <c r="A38" s="649" t="s">
        <v>600</v>
      </c>
      <c r="B38" s="650" t="s">
        <v>3506</v>
      </c>
      <c r="C38" s="650" t="s">
        <v>1202</v>
      </c>
      <c r="D38" s="650" t="s">
        <v>1203</v>
      </c>
      <c r="E38" s="650" t="s">
        <v>1194</v>
      </c>
      <c r="F38" s="653"/>
      <c r="G38" s="653"/>
      <c r="H38" s="666">
        <v>0</v>
      </c>
      <c r="I38" s="653">
        <v>13</v>
      </c>
      <c r="J38" s="653">
        <v>19883.5</v>
      </c>
      <c r="K38" s="666">
        <v>1</v>
      </c>
      <c r="L38" s="653">
        <v>13</v>
      </c>
      <c r="M38" s="654">
        <v>19883.5</v>
      </c>
    </row>
    <row r="39" spans="1:13" ht="14.4" customHeight="1" x14ac:dyDescent="0.3">
      <c r="A39" s="649" t="s">
        <v>600</v>
      </c>
      <c r="B39" s="650" t="s">
        <v>3506</v>
      </c>
      <c r="C39" s="650" t="s">
        <v>1125</v>
      </c>
      <c r="D39" s="650" t="s">
        <v>1126</v>
      </c>
      <c r="E39" s="650" t="s">
        <v>1127</v>
      </c>
      <c r="F39" s="653">
        <v>3</v>
      </c>
      <c r="G39" s="653">
        <v>986.25417920477412</v>
      </c>
      <c r="H39" s="666">
        <v>1</v>
      </c>
      <c r="I39" s="653"/>
      <c r="J39" s="653"/>
      <c r="K39" s="666">
        <v>0</v>
      </c>
      <c r="L39" s="653">
        <v>3</v>
      </c>
      <c r="M39" s="654">
        <v>986.25417920477412</v>
      </c>
    </row>
    <row r="40" spans="1:13" ht="14.4" customHeight="1" x14ac:dyDescent="0.3">
      <c r="A40" s="649" t="s">
        <v>600</v>
      </c>
      <c r="B40" s="650" t="s">
        <v>3506</v>
      </c>
      <c r="C40" s="650" t="s">
        <v>1131</v>
      </c>
      <c r="D40" s="650" t="s">
        <v>1132</v>
      </c>
      <c r="E40" s="650" t="s">
        <v>1127</v>
      </c>
      <c r="F40" s="653">
        <v>8</v>
      </c>
      <c r="G40" s="653">
        <v>1942.5599999999997</v>
      </c>
      <c r="H40" s="666">
        <v>1</v>
      </c>
      <c r="I40" s="653"/>
      <c r="J40" s="653"/>
      <c r="K40" s="666">
        <v>0</v>
      </c>
      <c r="L40" s="653">
        <v>8</v>
      </c>
      <c r="M40" s="654">
        <v>1942.5599999999997</v>
      </c>
    </row>
    <row r="41" spans="1:13" ht="14.4" customHeight="1" x14ac:dyDescent="0.3">
      <c r="A41" s="649" t="s">
        <v>600</v>
      </c>
      <c r="B41" s="650" t="s">
        <v>3506</v>
      </c>
      <c r="C41" s="650" t="s">
        <v>1196</v>
      </c>
      <c r="D41" s="650" t="s">
        <v>1197</v>
      </c>
      <c r="E41" s="650" t="s">
        <v>1198</v>
      </c>
      <c r="F41" s="653"/>
      <c r="G41" s="653"/>
      <c r="H41" s="666">
        <v>0</v>
      </c>
      <c r="I41" s="653">
        <v>128</v>
      </c>
      <c r="J41" s="653">
        <v>9744.64</v>
      </c>
      <c r="K41" s="666">
        <v>1</v>
      </c>
      <c r="L41" s="653">
        <v>128</v>
      </c>
      <c r="M41" s="654">
        <v>9744.64</v>
      </c>
    </row>
    <row r="42" spans="1:13" ht="14.4" customHeight="1" x14ac:dyDescent="0.3">
      <c r="A42" s="649" t="s">
        <v>600</v>
      </c>
      <c r="B42" s="650" t="s">
        <v>3506</v>
      </c>
      <c r="C42" s="650" t="s">
        <v>1199</v>
      </c>
      <c r="D42" s="650" t="s">
        <v>1200</v>
      </c>
      <c r="E42" s="650" t="s">
        <v>1186</v>
      </c>
      <c r="F42" s="653">
        <v>9</v>
      </c>
      <c r="G42" s="653">
        <v>12252.510000000002</v>
      </c>
      <c r="H42" s="666">
        <v>1</v>
      </c>
      <c r="I42" s="653"/>
      <c r="J42" s="653"/>
      <c r="K42" s="666">
        <v>0</v>
      </c>
      <c r="L42" s="653">
        <v>9</v>
      </c>
      <c r="M42" s="654">
        <v>12252.510000000002</v>
      </c>
    </row>
    <row r="43" spans="1:13" ht="14.4" customHeight="1" x14ac:dyDescent="0.3">
      <c r="A43" s="649" t="s">
        <v>600</v>
      </c>
      <c r="B43" s="650" t="s">
        <v>3506</v>
      </c>
      <c r="C43" s="650" t="s">
        <v>1138</v>
      </c>
      <c r="D43" s="650" t="s">
        <v>1139</v>
      </c>
      <c r="E43" s="650" t="s">
        <v>1140</v>
      </c>
      <c r="F43" s="653">
        <v>3</v>
      </c>
      <c r="G43" s="653">
        <v>170.49</v>
      </c>
      <c r="H43" s="666">
        <v>1</v>
      </c>
      <c r="I43" s="653"/>
      <c r="J43" s="653"/>
      <c r="K43" s="666">
        <v>0</v>
      </c>
      <c r="L43" s="653">
        <v>3</v>
      </c>
      <c r="M43" s="654">
        <v>170.49</v>
      </c>
    </row>
    <row r="44" spans="1:13" ht="14.4" customHeight="1" x14ac:dyDescent="0.3">
      <c r="A44" s="649" t="s">
        <v>600</v>
      </c>
      <c r="B44" s="650" t="s">
        <v>3506</v>
      </c>
      <c r="C44" s="650" t="s">
        <v>1184</v>
      </c>
      <c r="D44" s="650" t="s">
        <v>1185</v>
      </c>
      <c r="E44" s="650" t="s">
        <v>1194</v>
      </c>
      <c r="F44" s="653"/>
      <c r="G44" s="653"/>
      <c r="H44" s="666">
        <v>0</v>
      </c>
      <c r="I44" s="653">
        <v>1</v>
      </c>
      <c r="J44" s="653">
        <v>1361.39</v>
      </c>
      <c r="K44" s="666">
        <v>1</v>
      </c>
      <c r="L44" s="653">
        <v>1</v>
      </c>
      <c r="M44" s="654">
        <v>1361.39</v>
      </c>
    </row>
    <row r="45" spans="1:13" ht="14.4" customHeight="1" x14ac:dyDescent="0.3">
      <c r="A45" s="649" t="s">
        <v>605</v>
      </c>
      <c r="B45" s="650" t="s">
        <v>3466</v>
      </c>
      <c r="C45" s="650" t="s">
        <v>640</v>
      </c>
      <c r="D45" s="650" t="s">
        <v>3467</v>
      </c>
      <c r="E45" s="650" t="s">
        <v>3468</v>
      </c>
      <c r="F45" s="653">
        <v>10</v>
      </c>
      <c r="G45" s="653">
        <v>758.3039253335462</v>
      </c>
      <c r="H45" s="666">
        <v>1</v>
      </c>
      <c r="I45" s="653"/>
      <c r="J45" s="653"/>
      <c r="K45" s="666">
        <v>0</v>
      </c>
      <c r="L45" s="653">
        <v>10</v>
      </c>
      <c r="M45" s="654">
        <v>758.3039253335462</v>
      </c>
    </row>
    <row r="46" spans="1:13" ht="14.4" customHeight="1" x14ac:dyDescent="0.3">
      <c r="A46" s="649" t="s">
        <v>605</v>
      </c>
      <c r="B46" s="650" t="s">
        <v>3469</v>
      </c>
      <c r="C46" s="650" t="s">
        <v>1599</v>
      </c>
      <c r="D46" s="650" t="s">
        <v>1099</v>
      </c>
      <c r="E46" s="650" t="s">
        <v>1600</v>
      </c>
      <c r="F46" s="653"/>
      <c r="G46" s="653"/>
      <c r="H46" s="666">
        <v>0</v>
      </c>
      <c r="I46" s="653">
        <v>1</v>
      </c>
      <c r="J46" s="653">
        <v>112.75014258381962</v>
      </c>
      <c r="K46" s="666">
        <v>1</v>
      </c>
      <c r="L46" s="653">
        <v>1</v>
      </c>
      <c r="M46" s="654">
        <v>112.75014258381962</v>
      </c>
    </row>
    <row r="47" spans="1:13" ht="14.4" customHeight="1" x14ac:dyDescent="0.3">
      <c r="A47" s="649" t="s">
        <v>605</v>
      </c>
      <c r="B47" s="650" t="s">
        <v>3470</v>
      </c>
      <c r="C47" s="650" t="s">
        <v>1605</v>
      </c>
      <c r="D47" s="650" t="s">
        <v>1079</v>
      </c>
      <c r="E47" s="650" t="s">
        <v>1606</v>
      </c>
      <c r="F47" s="653"/>
      <c r="G47" s="653"/>
      <c r="H47" s="666">
        <v>0</v>
      </c>
      <c r="I47" s="653">
        <v>1</v>
      </c>
      <c r="J47" s="653">
        <v>414.00500139359048</v>
      </c>
      <c r="K47" s="666">
        <v>1</v>
      </c>
      <c r="L47" s="653">
        <v>1</v>
      </c>
      <c r="M47" s="654">
        <v>414.00500139359048</v>
      </c>
    </row>
    <row r="48" spans="1:13" ht="14.4" customHeight="1" x14ac:dyDescent="0.3">
      <c r="A48" s="649" t="s">
        <v>605</v>
      </c>
      <c r="B48" s="650" t="s">
        <v>3513</v>
      </c>
      <c r="C48" s="650" t="s">
        <v>1704</v>
      </c>
      <c r="D48" s="650" t="s">
        <v>1705</v>
      </c>
      <c r="E48" s="650" t="s">
        <v>1706</v>
      </c>
      <c r="F48" s="653"/>
      <c r="G48" s="653"/>
      <c r="H48" s="666">
        <v>0</v>
      </c>
      <c r="I48" s="653">
        <v>6</v>
      </c>
      <c r="J48" s="653">
        <v>275.10000000000002</v>
      </c>
      <c r="K48" s="666">
        <v>1</v>
      </c>
      <c r="L48" s="653">
        <v>6</v>
      </c>
      <c r="M48" s="654">
        <v>275.10000000000002</v>
      </c>
    </row>
    <row r="49" spans="1:13" ht="14.4" customHeight="1" x14ac:dyDescent="0.3">
      <c r="A49" s="649" t="s">
        <v>605</v>
      </c>
      <c r="B49" s="650" t="s">
        <v>3474</v>
      </c>
      <c r="C49" s="650" t="s">
        <v>1646</v>
      </c>
      <c r="D49" s="650" t="s">
        <v>3514</v>
      </c>
      <c r="E49" s="650" t="s">
        <v>3515</v>
      </c>
      <c r="F49" s="653"/>
      <c r="G49" s="653"/>
      <c r="H49" s="666">
        <v>0</v>
      </c>
      <c r="I49" s="653">
        <v>4</v>
      </c>
      <c r="J49" s="653">
        <v>627.6691196843401</v>
      </c>
      <c r="K49" s="666">
        <v>1</v>
      </c>
      <c r="L49" s="653">
        <v>4</v>
      </c>
      <c r="M49" s="654">
        <v>627.6691196843401</v>
      </c>
    </row>
    <row r="50" spans="1:13" ht="14.4" customHeight="1" x14ac:dyDescent="0.3">
      <c r="A50" s="649" t="s">
        <v>605</v>
      </c>
      <c r="B50" s="650" t="s">
        <v>3474</v>
      </c>
      <c r="C50" s="650" t="s">
        <v>1222</v>
      </c>
      <c r="D50" s="650" t="s">
        <v>3475</v>
      </c>
      <c r="E50" s="650" t="s">
        <v>3476</v>
      </c>
      <c r="F50" s="653"/>
      <c r="G50" s="653"/>
      <c r="H50" s="666">
        <v>0</v>
      </c>
      <c r="I50" s="653">
        <v>28.199999999999992</v>
      </c>
      <c r="J50" s="653">
        <v>2594.3997019794306</v>
      </c>
      <c r="K50" s="666">
        <v>1</v>
      </c>
      <c r="L50" s="653">
        <v>28.199999999999992</v>
      </c>
      <c r="M50" s="654">
        <v>2594.3997019794306</v>
      </c>
    </row>
    <row r="51" spans="1:13" ht="14.4" customHeight="1" x14ac:dyDescent="0.3">
      <c r="A51" s="649" t="s">
        <v>605</v>
      </c>
      <c r="B51" s="650" t="s">
        <v>3474</v>
      </c>
      <c r="C51" s="650" t="s">
        <v>1249</v>
      </c>
      <c r="D51" s="650" t="s">
        <v>1250</v>
      </c>
      <c r="E51" s="650" t="s">
        <v>1251</v>
      </c>
      <c r="F51" s="653"/>
      <c r="G51" s="653"/>
      <c r="H51" s="666">
        <v>0</v>
      </c>
      <c r="I51" s="653">
        <v>38</v>
      </c>
      <c r="J51" s="653">
        <v>1747.9964530024254</v>
      </c>
      <c r="K51" s="666">
        <v>1</v>
      </c>
      <c r="L51" s="653">
        <v>38</v>
      </c>
      <c r="M51" s="654">
        <v>1747.9964530024254</v>
      </c>
    </row>
    <row r="52" spans="1:13" ht="14.4" customHeight="1" x14ac:dyDescent="0.3">
      <c r="A52" s="649" t="s">
        <v>605</v>
      </c>
      <c r="B52" s="650" t="s">
        <v>3474</v>
      </c>
      <c r="C52" s="650" t="s">
        <v>1238</v>
      </c>
      <c r="D52" s="650" t="s">
        <v>3477</v>
      </c>
      <c r="E52" s="650" t="s">
        <v>3478</v>
      </c>
      <c r="F52" s="653"/>
      <c r="G52" s="653"/>
      <c r="H52" s="666">
        <v>0</v>
      </c>
      <c r="I52" s="653">
        <v>1</v>
      </c>
      <c r="J52" s="653">
        <v>51.89</v>
      </c>
      <c r="K52" s="666">
        <v>1</v>
      </c>
      <c r="L52" s="653">
        <v>1</v>
      </c>
      <c r="M52" s="654">
        <v>51.89</v>
      </c>
    </row>
    <row r="53" spans="1:13" ht="14.4" customHeight="1" x14ac:dyDescent="0.3">
      <c r="A53" s="649" t="s">
        <v>605</v>
      </c>
      <c r="B53" s="650" t="s">
        <v>3474</v>
      </c>
      <c r="C53" s="650" t="s">
        <v>1226</v>
      </c>
      <c r="D53" s="650" t="s">
        <v>3479</v>
      </c>
      <c r="E53" s="650" t="s">
        <v>3480</v>
      </c>
      <c r="F53" s="653"/>
      <c r="G53" s="653"/>
      <c r="H53" s="666">
        <v>0</v>
      </c>
      <c r="I53" s="653">
        <v>3</v>
      </c>
      <c r="J53" s="653">
        <v>320.85000000000002</v>
      </c>
      <c r="K53" s="666">
        <v>1</v>
      </c>
      <c r="L53" s="653">
        <v>3</v>
      </c>
      <c r="M53" s="654">
        <v>320.85000000000002</v>
      </c>
    </row>
    <row r="54" spans="1:13" ht="14.4" customHeight="1" x14ac:dyDescent="0.3">
      <c r="A54" s="649" t="s">
        <v>605</v>
      </c>
      <c r="B54" s="650" t="s">
        <v>3474</v>
      </c>
      <c r="C54" s="650" t="s">
        <v>1660</v>
      </c>
      <c r="D54" s="650" t="s">
        <v>3516</v>
      </c>
      <c r="E54" s="650" t="s">
        <v>3517</v>
      </c>
      <c r="F54" s="653"/>
      <c r="G54" s="653"/>
      <c r="H54" s="666">
        <v>0</v>
      </c>
      <c r="I54" s="653">
        <v>1</v>
      </c>
      <c r="J54" s="653">
        <v>113.87</v>
      </c>
      <c r="K54" s="666">
        <v>1</v>
      </c>
      <c r="L54" s="653">
        <v>1</v>
      </c>
      <c r="M54" s="654">
        <v>113.87</v>
      </c>
    </row>
    <row r="55" spans="1:13" ht="14.4" customHeight="1" x14ac:dyDescent="0.3">
      <c r="A55" s="649" t="s">
        <v>605</v>
      </c>
      <c r="B55" s="650" t="s">
        <v>3474</v>
      </c>
      <c r="C55" s="650" t="s">
        <v>1230</v>
      </c>
      <c r="D55" s="650" t="s">
        <v>1231</v>
      </c>
      <c r="E55" s="650" t="s">
        <v>1232</v>
      </c>
      <c r="F55" s="653"/>
      <c r="G55" s="653"/>
      <c r="H55" s="666">
        <v>0</v>
      </c>
      <c r="I55" s="653">
        <v>14</v>
      </c>
      <c r="J55" s="653">
        <v>1316.9884660764587</v>
      </c>
      <c r="K55" s="666">
        <v>1</v>
      </c>
      <c r="L55" s="653">
        <v>14</v>
      </c>
      <c r="M55" s="654">
        <v>1316.9884660764587</v>
      </c>
    </row>
    <row r="56" spans="1:13" ht="14.4" customHeight="1" x14ac:dyDescent="0.3">
      <c r="A56" s="649" t="s">
        <v>605</v>
      </c>
      <c r="B56" s="650" t="s">
        <v>3518</v>
      </c>
      <c r="C56" s="650" t="s">
        <v>1716</v>
      </c>
      <c r="D56" s="650" t="s">
        <v>1717</v>
      </c>
      <c r="E56" s="650" t="s">
        <v>1220</v>
      </c>
      <c r="F56" s="653"/>
      <c r="G56" s="653"/>
      <c r="H56" s="666">
        <v>0</v>
      </c>
      <c r="I56" s="653">
        <v>4</v>
      </c>
      <c r="J56" s="653">
        <v>827.99788023033614</v>
      </c>
      <c r="K56" s="666">
        <v>1</v>
      </c>
      <c r="L56" s="653">
        <v>4</v>
      </c>
      <c r="M56" s="654">
        <v>827.99788023033614</v>
      </c>
    </row>
    <row r="57" spans="1:13" ht="14.4" customHeight="1" x14ac:dyDescent="0.3">
      <c r="A57" s="649" t="s">
        <v>605</v>
      </c>
      <c r="B57" s="650" t="s">
        <v>3481</v>
      </c>
      <c r="C57" s="650" t="s">
        <v>1295</v>
      </c>
      <c r="D57" s="650" t="s">
        <v>1296</v>
      </c>
      <c r="E57" s="650" t="s">
        <v>3482</v>
      </c>
      <c r="F57" s="653"/>
      <c r="G57" s="653"/>
      <c r="H57" s="666">
        <v>0</v>
      </c>
      <c r="I57" s="653">
        <v>4</v>
      </c>
      <c r="J57" s="653">
        <v>427.27859193021732</v>
      </c>
      <c r="K57" s="666">
        <v>1</v>
      </c>
      <c r="L57" s="653">
        <v>4</v>
      </c>
      <c r="M57" s="654">
        <v>427.27859193021732</v>
      </c>
    </row>
    <row r="58" spans="1:13" ht="14.4" customHeight="1" x14ac:dyDescent="0.3">
      <c r="A58" s="649" t="s">
        <v>605</v>
      </c>
      <c r="B58" s="650" t="s">
        <v>3481</v>
      </c>
      <c r="C58" s="650" t="s">
        <v>1719</v>
      </c>
      <c r="D58" s="650" t="s">
        <v>1720</v>
      </c>
      <c r="E58" s="650" t="s">
        <v>3519</v>
      </c>
      <c r="F58" s="653"/>
      <c r="G58" s="653"/>
      <c r="H58" s="666">
        <v>0</v>
      </c>
      <c r="I58" s="653">
        <v>3</v>
      </c>
      <c r="J58" s="653">
        <v>250.71000000000004</v>
      </c>
      <c r="K58" s="666">
        <v>1</v>
      </c>
      <c r="L58" s="653">
        <v>3</v>
      </c>
      <c r="M58" s="654">
        <v>250.71000000000004</v>
      </c>
    </row>
    <row r="59" spans="1:13" ht="14.4" customHeight="1" x14ac:dyDescent="0.3">
      <c r="A59" s="649" t="s">
        <v>605</v>
      </c>
      <c r="B59" s="650" t="s">
        <v>3481</v>
      </c>
      <c r="C59" s="650" t="s">
        <v>1708</v>
      </c>
      <c r="D59" s="650" t="s">
        <v>1709</v>
      </c>
      <c r="E59" s="650" t="s">
        <v>3520</v>
      </c>
      <c r="F59" s="653"/>
      <c r="G59" s="653"/>
      <c r="H59" s="666">
        <v>0</v>
      </c>
      <c r="I59" s="653">
        <v>1</v>
      </c>
      <c r="J59" s="653">
        <v>138.08931894664963</v>
      </c>
      <c r="K59" s="666">
        <v>1</v>
      </c>
      <c r="L59" s="653">
        <v>1</v>
      </c>
      <c r="M59" s="654">
        <v>138.08931894664963</v>
      </c>
    </row>
    <row r="60" spans="1:13" ht="14.4" customHeight="1" x14ac:dyDescent="0.3">
      <c r="A60" s="649" t="s">
        <v>605</v>
      </c>
      <c r="B60" s="650" t="s">
        <v>3481</v>
      </c>
      <c r="C60" s="650" t="s">
        <v>1288</v>
      </c>
      <c r="D60" s="650" t="s">
        <v>3483</v>
      </c>
      <c r="E60" s="650" t="s">
        <v>1706</v>
      </c>
      <c r="F60" s="653"/>
      <c r="G60" s="653"/>
      <c r="H60" s="666">
        <v>0</v>
      </c>
      <c r="I60" s="653">
        <v>15</v>
      </c>
      <c r="J60" s="653">
        <v>1128.3003535778012</v>
      </c>
      <c r="K60" s="666">
        <v>1</v>
      </c>
      <c r="L60" s="653">
        <v>15</v>
      </c>
      <c r="M60" s="654">
        <v>1128.3003535778012</v>
      </c>
    </row>
    <row r="61" spans="1:13" ht="14.4" customHeight="1" x14ac:dyDescent="0.3">
      <c r="A61" s="649" t="s">
        <v>605</v>
      </c>
      <c r="B61" s="650" t="s">
        <v>3481</v>
      </c>
      <c r="C61" s="650" t="s">
        <v>1292</v>
      </c>
      <c r="D61" s="650" t="s">
        <v>3484</v>
      </c>
      <c r="E61" s="650" t="s">
        <v>3485</v>
      </c>
      <c r="F61" s="653"/>
      <c r="G61" s="653"/>
      <c r="H61" s="666">
        <v>0</v>
      </c>
      <c r="I61" s="653">
        <v>34</v>
      </c>
      <c r="J61" s="653">
        <v>1570.9769522523345</v>
      </c>
      <c r="K61" s="666">
        <v>1</v>
      </c>
      <c r="L61" s="653">
        <v>34</v>
      </c>
      <c r="M61" s="654">
        <v>1570.9769522523345</v>
      </c>
    </row>
    <row r="62" spans="1:13" ht="14.4" customHeight="1" x14ac:dyDescent="0.3">
      <c r="A62" s="649" t="s">
        <v>605</v>
      </c>
      <c r="B62" s="650" t="s">
        <v>3481</v>
      </c>
      <c r="C62" s="650" t="s">
        <v>1722</v>
      </c>
      <c r="D62" s="650" t="s">
        <v>1296</v>
      </c>
      <c r="E62" s="650" t="s">
        <v>3521</v>
      </c>
      <c r="F62" s="653"/>
      <c r="G62" s="653"/>
      <c r="H62" s="666">
        <v>0</v>
      </c>
      <c r="I62" s="653">
        <v>2</v>
      </c>
      <c r="J62" s="653">
        <v>155.80000000000001</v>
      </c>
      <c r="K62" s="666">
        <v>1</v>
      </c>
      <c r="L62" s="653">
        <v>2</v>
      </c>
      <c r="M62" s="654">
        <v>155.80000000000001</v>
      </c>
    </row>
    <row r="63" spans="1:13" ht="14.4" customHeight="1" x14ac:dyDescent="0.3">
      <c r="A63" s="649" t="s">
        <v>605</v>
      </c>
      <c r="B63" s="650" t="s">
        <v>3486</v>
      </c>
      <c r="C63" s="650" t="s">
        <v>1712</v>
      </c>
      <c r="D63" s="650" t="s">
        <v>1713</v>
      </c>
      <c r="E63" s="650" t="s">
        <v>3522</v>
      </c>
      <c r="F63" s="653"/>
      <c r="G63" s="653"/>
      <c r="H63" s="666">
        <v>0</v>
      </c>
      <c r="I63" s="653">
        <v>1</v>
      </c>
      <c r="J63" s="653">
        <v>153.59</v>
      </c>
      <c r="K63" s="666">
        <v>1</v>
      </c>
      <c r="L63" s="653">
        <v>1</v>
      </c>
      <c r="M63" s="654">
        <v>153.59</v>
      </c>
    </row>
    <row r="64" spans="1:13" ht="14.4" customHeight="1" x14ac:dyDescent="0.3">
      <c r="A64" s="649" t="s">
        <v>605</v>
      </c>
      <c r="B64" s="650" t="s">
        <v>3486</v>
      </c>
      <c r="C64" s="650" t="s">
        <v>1284</v>
      </c>
      <c r="D64" s="650" t="s">
        <v>1285</v>
      </c>
      <c r="E64" s="650" t="s">
        <v>3489</v>
      </c>
      <c r="F64" s="653"/>
      <c r="G64" s="653"/>
      <c r="H64" s="666">
        <v>0</v>
      </c>
      <c r="I64" s="653">
        <v>10</v>
      </c>
      <c r="J64" s="653">
        <v>2610.5</v>
      </c>
      <c r="K64" s="666">
        <v>1</v>
      </c>
      <c r="L64" s="653">
        <v>10</v>
      </c>
      <c r="M64" s="654">
        <v>2610.5</v>
      </c>
    </row>
    <row r="65" spans="1:13" ht="14.4" customHeight="1" x14ac:dyDescent="0.3">
      <c r="A65" s="649" t="s">
        <v>605</v>
      </c>
      <c r="B65" s="650" t="s">
        <v>3486</v>
      </c>
      <c r="C65" s="650" t="s">
        <v>1303</v>
      </c>
      <c r="D65" s="650" t="s">
        <v>3490</v>
      </c>
      <c r="E65" s="650" t="s">
        <v>3488</v>
      </c>
      <c r="F65" s="653"/>
      <c r="G65" s="653"/>
      <c r="H65" s="666">
        <v>0</v>
      </c>
      <c r="I65" s="653">
        <v>1</v>
      </c>
      <c r="J65" s="653">
        <v>173.62000000000003</v>
      </c>
      <c r="K65" s="666">
        <v>1</v>
      </c>
      <c r="L65" s="653">
        <v>1</v>
      </c>
      <c r="M65" s="654">
        <v>173.62000000000003</v>
      </c>
    </row>
    <row r="66" spans="1:13" ht="14.4" customHeight="1" x14ac:dyDescent="0.3">
      <c r="A66" s="649" t="s">
        <v>605</v>
      </c>
      <c r="B66" s="650" t="s">
        <v>3486</v>
      </c>
      <c r="C66" s="650" t="s">
        <v>1306</v>
      </c>
      <c r="D66" s="650" t="s">
        <v>3490</v>
      </c>
      <c r="E66" s="650" t="s">
        <v>839</v>
      </c>
      <c r="F66" s="653"/>
      <c r="G66" s="653"/>
      <c r="H66" s="666">
        <v>0</v>
      </c>
      <c r="I66" s="653">
        <v>1</v>
      </c>
      <c r="J66" s="653">
        <v>242.12</v>
      </c>
      <c r="K66" s="666">
        <v>1</v>
      </c>
      <c r="L66" s="653">
        <v>1</v>
      </c>
      <c r="M66" s="654">
        <v>242.12</v>
      </c>
    </row>
    <row r="67" spans="1:13" ht="14.4" customHeight="1" x14ac:dyDescent="0.3">
      <c r="A67" s="649" t="s">
        <v>605</v>
      </c>
      <c r="B67" s="650" t="s">
        <v>3523</v>
      </c>
      <c r="C67" s="650" t="s">
        <v>1638</v>
      </c>
      <c r="D67" s="650" t="s">
        <v>1639</v>
      </c>
      <c r="E67" s="650" t="s">
        <v>3519</v>
      </c>
      <c r="F67" s="653">
        <v>2</v>
      </c>
      <c r="G67" s="653">
        <v>128.30039665072823</v>
      </c>
      <c r="H67" s="666">
        <v>1</v>
      </c>
      <c r="I67" s="653"/>
      <c r="J67" s="653"/>
      <c r="K67" s="666">
        <v>0</v>
      </c>
      <c r="L67" s="653">
        <v>2</v>
      </c>
      <c r="M67" s="654">
        <v>128.30039665072823</v>
      </c>
    </row>
    <row r="68" spans="1:13" ht="14.4" customHeight="1" x14ac:dyDescent="0.3">
      <c r="A68" s="649" t="s">
        <v>605</v>
      </c>
      <c r="B68" s="650" t="s">
        <v>3493</v>
      </c>
      <c r="C68" s="650" t="s">
        <v>1725</v>
      </c>
      <c r="D68" s="650" t="s">
        <v>1315</v>
      </c>
      <c r="E68" s="650" t="s">
        <v>3524</v>
      </c>
      <c r="F68" s="653"/>
      <c r="G68" s="653"/>
      <c r="H68" s="666">
        <v>0</v>
      </c>
      <c r="I68" s="653">
        <v>1</v>
      </c>
      <c r="J68" s="653">
        <v>458.66970557735362</v>
      </c>
      <c r="K68" s="666">
        <v>1</v>
      </c>
      <c r="L68" s="653">
        <v>1</v>
      </c>
      <c r="M68" s="654">
        <v>458.66970557735362</v>
      </c>
    </row>
    <row r="69" spans="1:13" ht="14.4" customHeight="1" x14ac:dyDescent="0.3">
      <c r="A69" s="649" t="s">
        <v>605</v>
      </c>
      <c r="B69" s="650" t="s">
        <v>3525</v>
      </c>
      <c r="C69" s="650" t="s">
        <v>1608</v>
      </c>
      <c r="D69" s="650" t="s">
        <v>1609</v>
      </c>
      <c r="E69" s="650" t="s">
        <v>876</v>
      </c>
      <c r="F69" s="653"/>
      <c r="G69" s="653"/>
      <c r="H69" s="666">
        <v>0</v>
      </c>
      <c r="I69" s="653">
        <v>5</v>
      </c>
      <c r="J69" s="653">
        <v>147.70960240013184</v>
      </c>
      <c r="K69" s="666">
        <v>1</v>
      </c>
      <c r="L69" s="653">
        <v>5</v>
      </c>
      <c r="M69" s="654">
        <v>147.70960240013184</v>
      </c>
    </row>
    <row r="70" spans="1:13" ht="14.4" customHeight="1" x14ac:dyDescent="0.3">
      <c r="A70" s="649" t="s">
        <v>605</v>
      </c>
      <c r="B70" s="650" t="s">
        <v>3526</v>
      </c>
      <c r="C70" s="650" t="s">
        <v>1611</v>
      </c>
      <c r="D70" s="650" t="s">
        <v>1612</v>
      </c>
      <c r="E70" s="650" t="s">
        <v>3527</v>
      </c>
      <c r="F70" s="653"/>
      <c r="G70" s="653"/>
      <c r="H70" s="666">
        <v>0</v>
      </c>
      <c r="I70" s="653">
        <v>15</v>
      </c>
      <c r="J70" s="653">
        <v>1300.8601409948676</v>
      </c>
      <c r="K70" s="666">
        <v>1</v>
      </c>
      <c r="L70" s="653">
        <v>15</v>
      </c>
      <c r="M70" s="654">
        <v>1300.8601409948676</v>
      </c>
    </row>
    <row r="71" spans="1:13" ht="14.4" customHeight="1" x14ac:dyDescent="0.3">
      <c r="A71" s="649" t="s">
        <v>605</v>
      </c>
      <c r="B71" s="650" t="s">
        <v>3526</v>
      </c>
      <c r="C71" s="650" t="s">
        <v>1591</v>
      </c>
      <c r="D71" s="650" t="s">
        <v>3528</v>
      </c>
      <c r="E71" s="650" t="s">
        <v>3529</v>
      </c>
      <c r="F71" s="653"/>
      <c r="G71" s="653"/>
      <c r="H71" s="666">
        <v>0</v>
      </c>
      <c r="I71" s="653">
        <v>15</v>
      </c>
      <c r="J71" s="653">
        <v>862.96000553447186</v>
      </c>
      <c r="K71" s="666">
        <v>1</v>
      </c>
      <c r="L71" s="653">
        <v>15</v>
      </c>
      <c r="M71" s="654">
        <v>862.96000553447186</v>
      </c>
    </row>
    <row r="72" spans="1:13" ht="14.4" customHeight="1" x14ac:dyDescent="0.3">
      <c r="A72" s="649" t="s">
        <v>605</v>
      </c>
      <c r="B72" s="650" t="s">
        <v>3526</v>
      </c>
      <c r="C72" s="650" t="s">
        <v>1595</v>
      </c>
      <c r="D72" s="650" t="s">
        <v>1596</v>
      </c>
      <c r="E72" s="650" t="s">
        <v>1597</v>
      </c>
      <c r="F72" s="653"/>
      <c r="G72" s="653"/>
      <c r="H72" s="666">
        <v>0</v>
      </c>
      <c r="I72" s="653">
        <v>8</v>
      </c>
      <c r="J72" s="653">
        <v>1156.24</v>
      </c>
      <c r="K72" s="666">
        <v>1</v>
      </c>
      <c r="L72" s="653">
        <v>8</v>
      </c>
      <c r="M72" s="654">
        <v>1156.24</v>
      </c>
    </row>
    <row r="73" spans="1:13" ht="14.4" customHeight="1" x14ac:dyDescent="0.3">
      <c r="A73" s="649" t="s">
        <v>605</v>
      </c>
      <c r="B73" s="650" t="s">
        <v>3500</v>
      </c>
      <c r="C73" s="650" t="s">
        <v>1094</v>
      </c>
      <c r="D73" s="650" t="s">
        <v>1095</v>
      </c>
      <c r="E73" s="650" t="s">
        <v>3501</v>
      </c>
      <c r="F73" s="653"/>
      <c r="G73" s="653"/>
      <c r="H73" s="666">
        <v>0</v>
      </c>
      <c r="I73" s="653">
        <v>2</v>
      </c>
      <c r="J73" s="653">
        <v>105.62</v>
      </c>
      <c r="K73" s="666">
        <v>1</v>
      </c>
      <c r="L73" s="653">
        <v>2</v>
      </c>
      <c r="M73" s="654">
        <v>105.62</v>
      </c>
    </row>
    <row r="74" spans="1:13" ht="14.4" customHeight="1" x14ac:dyDescent="0.3">
      <c r="A74" s="649" t="s">
        <v>605</v>
      </c>
      <c r="B74" s="650" t="s">
        <v>3500</v>
      </c>
      <c r="C74" s="650" t="s">
        <v>1082</v>
      </c>
      <c r="D74" s="650" t="s">
        <v>1083</v>
      </c>
      <c r="E74" s="650" t="s">
        <v>1084</v>
      </c>
      <c r="F74" s="653"/>
      <c r="G74" s="653"/>
      <c r="H74" s="666">
        <v>0</v>
      </c>
      <c r="I74" s="653">
        <v>2</v>
      </c>
      <c r="J74" s="653">
        <v>171.12999999999997</v>
      </c>
      <c r="K74" s="666">
        <v>1</v>
      </c>
      <c r="L74" s="653">
        <v>2</v>
      </c>
      <c r="M74" s="654">
        <v>171.12999999999997</v>
      </c>
    </row>
    <row r="75" spans="1:13" ht="14.4" customHeight="1" x14ac:dyDescent="0.3">
      <c r="A75" s="649" t="s">
        <v>605</v>
      </c>
      <c r="B75" s="650" t="s">
        <v>3505</v>
      </c>
      <c r="C75" s="650" t="s">
        <v>1113</v>
      </c>
      <c r="D75" s="650" t="s">
        <v>1114</v>
      </c>
      <c r="E75" s="650" t="s">
        <v>930</v>
      </c>
      <c r="F75" s="653"/>
      <c r="G75" s="653"/>
      <c r="H75" s="666">
        <v>0</v>
      </c>
      <c r="I75" s="653">
        <v>1</v>
      </c>
      <c r="J75" s="653">
        <v>128.84999999999991</v>
      </c>
      <c r="K75" s="666">
        <v>1</v>
      </c>
      <c r="L75" s="653">
        <v>1</v>
      </c>
      <c r="M75" s="654">
        <v>128.84999999999991</v>
      </c>
    </row>
    <row r="76" spans="1:13" ht="14.4" customHeight="1" x14ac:dyDescent="0.3">
      <c r="A76" s="649" t="s">
        <v>605</v>
      </c>
      <c r="B76" s="650" t="s">
        <v>3505</v>
      </c>
      <c r="C76" s="650" t="s">
        <v>1602</v>
      </c>
      <c r="D76" s="650" t="s">
        <v>1087</v>
      </c>
      <c r="E76" s="650" t="s">
        <v>1603</v>
      </c>
      <c r="F76" s="653"/>
      <c r="G76" s="653"/>
      <c r="H76" s="666">
        <v>0</v>
      </c>
      <c r="I76" s="653">
        <v>3</v>
      </c>
      <c r="J76" s="653">
        <v>854.74000000000024</v>
      </c>
      <c r="K76" s="666">
        <v>1</v>
      </c>
      <c r="L76" s="653">
        <v>3</v>
      </c>
      <c r="M76" s="654">
        <v>854.74000000000024</v>
      </c>
    </row>
    <row r="77" spans="1:13" ht="14.4" customHeight="1" x14ac:dyDescent="0.3">
      <c r="A77" s="649" t="s">
        <v>605</v>
      </c>
      <c r="B77" s="650" t="s">
        <v>3506</v>
      </c>
      <c r="C77" s="650" t="s">
        <v>1188</v>
      </c>
      <c r="D77" s="650" t="s">
        <v>1189</v>
      </c>
      <c r="E77" s="650" t="s">
        <v>3507</v>
      </c>
      <c r="F77" s="653"/>
      <c r="G77" s="653"/>
      <c r="H77" s="666">
        <v>0</v>
      </c>
      <c r="I77" s="653">
        <v>63</v>
      </c>
      <c r="J77" s="653">
        <v>7234.9170967137525</v>
      </c>
      <c r="K77" s="666">
        <v>1</v>
      </c>
      <c r="L77" s="653">
        <v>63</v>
      </c>
      <c r="M77" s="654">
        <v>7234.9170967137525</v>
      </c>
    </row>
    <row r="78" spans="1:13" ht="14.4" customHeight="1" x14ac:dyDescent="0.3">
      <c r="A78" s="649" t="s">
        <v>605</v>
      </c>
      <c r="B78" s="650" t="s">
        <v>3506</v>
      </c>
      <c r="C78" s="650" t="s">
        <v>1626</v>
      </c>
      <c r="D78" s="650" t="s">
        <v>3530</v>
      </c>
      <c r="E78" s="650" t="s">
        <v>1140</v>
      </c>
      <c r="F78" s="653"/>
      <c r="G78" s="653"/>
      <c r="H78" s="666">
        <v>0</v>
      </c>
      <c r="I78" s="653">
        <v>9</v>
      </c>
      <c r="J78" s="653">
        <v>365.12906079524402</v>
      </c>
      <c r="K78" s="666">
        <v>1</v>
      </c>
      <c r="L78" s="653">
        <v>9</v>
      </c>
      <c r="M78" s="654">
        <v>365.12906079524402</v>
      </c>
    </row>
    <row r="79" spans="1:13" ht="14.4" customHeight="1" x14ac:dyDescent="0.3">
      <c r="A79" s="649" t="s">
        <v>605</v>
      </c>
      <c r="B79" s="650" t="s">
        <v>3506</v>
      </c>
      <c r="C79" s="650" t="s">
        <v>1629</v>
      </c>
      <c r="D79" s="650" t="s">
        <v>3531</v>
      </c>
      <c r="E79" s="650" t="s">
        <v>1140</v>
      </c>
      <c r="F79" s="653"/>
      <c r="G79" s="653"/>
      <c r="H79" s="666">
        <v>0</v>
      </c>
      <c r="I79" s="653">
        <v>2</v>
      </c>
      <c r="J79" s="653">
        <v>89.56</v>
      </c>
      <c r="K79" s="666">
        <v>1</v>
      </c>
      <c r="L79" s="653">
        <v>2</v>
      </c>
      <c r="M79" s="654">
        <v>89.56</v>
      </c>
    </row>
    <row r="80" spans="1:13" ht="14.4" customHeight="1" x14ac:dyDescent="0.3">
      <c r="A80" s="649" t="s">
        <v>605</v>
      </c>
      <c r="B80" s="650" t="s">
        <v>3506</v>
      </c>
      <c r="C80" s="650" t="s">
        <v>1632</v>
      </c>
      <c r="D80" s="650" t="s">
        <v>3532</v>
      </c>
      <c r="E80" s="650" t="s">
        <v>1140</v>
      </c>
      <c r="F80" s="653"/>
      <c r="G80" s="653"/>
      <c r="H80" s="666">
        <v>0</v>
      </c>
      <c r="I80" s="653">
        <v>2</v>
      </c>
      <c r="J80" s="653">
        <v>89.559975343707634</v>
      </c>
      <c r="K80" s="666">
        <v>1</v>
      </c>
      <c r="L80" s="653">
        <v>2</v>
      </c>
      <c r="M80" s="654">
        <v>89.559975343707634</v>
      </c>
    </row>
    <row r="81" spans="1:13" ht="14.4" customHeight="1" x14ac:dyDescent="0.3">
      <c r="A81" s="649" t="s">
        <v>605</v>
      </c>
      <c r="B81" s="650" t="s">
        <v>3506</v>
      </c>
      <c r="C81" s="650" t="s">
        <v>1617</v>
      </c>
      <c r="D81" s="650" t="s">
        <v>3533</v>
      </c>
      <c r="E81" s="650" t="s">
        <v>1140</v>
      </c>
      <c r="F81" s="653"/>
      <c r="G81" s="653"/>
      <c r="H81" s="666">
        <v>0</v>
      </c>
      <c r="I81" s="653">
        <v>2</v>
      </c>
      <c r="J81" s="653">
        <v>85.960371018425718</v>
      </c>
      <c r="K81" s="666">
        <v>1</v>
      </c>
      <c r="L81" s="653">
        <v>2</v>
      </c>
      <c r="M81" s="654">
        <v>85.960371018425718</v>
      </c>
    </row>
    <row r="82" spans="1:13" ht="14.4" customHeight="1" x14ac:dyDescent="0.3">
      <c r="A82" s="649" t="s">
        <v>605</v>
      </c>
      <c r="B82" s="650" t="s">
        <v>3506</v>
      </c>
      <c r="C82" s="650" t="s">
        <v>1196</v>
      </c>
      <c r="D82" s="650" t="s">
        <v>1197</v>
      </c>
      <c r="E82" s="650" t="s">
        <v>1198</v>
      </c>
      <c r="F82" s="653"/>
      <c r="G82" s="653"/>
      <c r="H82" s="666">
        <v>0</v>
      </c>
      <c r="I82" s="653">
        <v>9</v>
      </c>
      <c r="J82" s="653">
        <v>685.17029839478823</v>
      </c>
      <c r="K82" s="666">
        <v>1</v>
      </c>
      <c r="L82" s="653">
        <v>9</v>
      </c>
      <c r="M82" s="654">
        <v>685.17029839478823</v>
      </c>
    </row>
    <row r="83" spans="1:13" ht="14.4" customHeight="1" x14ac:dyDescent="0.3">
      <c r="A83" s="649" t="s">
        <v>605</v>
      </c>
      <c r="B83" s="650" t="s">
        <v>3506</v>
      </c>
      <c r="C83" s="650" t="s">
        <v>1623</v>
      </c>
      <c r="D83" s="650" t="s">
        <v>1624</v>
      </c>
      <c r="E83" s="650" t="s">
        <v>1140</v>
      </c>
      <c r="F83" s="653"/>
      <c r="G83" s="653"/>
      <c r="H83" s="666">
        <v>0</v>
      </c>
      <c r="I83" s="653">
        <v>10</v>
      </c>
      <c r="J83" s="653">
        <v>354.07874843562183</v>
      </c>
      <c r="K83" s="666">
        <v>1</v>
      </c>
      <c r="L83" s="653">
        <v>10</v>
      </c>
      <c r="M83" s="654">
        <v>354.07874843562183</v>
      </c>
    </row>
    <row r="84" spans="1:13" ht="14.4" customHeight="1" x14ac:dyDescent="0.3">
      <c r="A84" s="649" t="s">
        <v>605</v>
      </c>
      <c r="B84" s="650" t="s">
        <v>3506</v>
      </c>
      <c r="C84" s="650" t="s">
        <v>1620</v>
      </c>
      <c r="D84" s="650" t="s">
        <v>1621</v>
      </c>
      <c r="E84" s="650" t="s">
        <v>1140</v>
      </c>
      <c r="F84" s="653"/>
      <c r="G84" s="653"/>
      <c r="H84" s="666">
        <v>0</v>
      </c>
      <c r="I84" s="653">
        <v>8</v>
      </c>
      <c r="J84" s="653">
        <v>268.55886507821481</v>
      </c>
      <c r="K84" s="666">
        <v>1</v>
      </c>
      <c r="L84" s="653">
        <v>8</v>
      </c>
      <c r="M84" s="654">
        <v>268.55886507821481</v>
      </c>
    </row>
    <row r="85" spans="1:13" ht="14.4" customHeight="1" x14ac:dyDescent="0.3">
      <c r="A85" s="649" t="s">
        <v>605</v>
      </c>
      <c r="B85" s="650" t="s">
        <v>3506</v>
      </c>
      <c r="C85" s="650" t="s">
        <v>1635</v>
      </c>
      <c r="D85" s="650" t="s">
        <v>1636</v>
      </c>
      <c r="E85" s="650" t="s">
        <v>1140</v>
      </c>
      <c r="F85" s="653"/>
      <c r="G85" s="653"/>
      <c r="H85" s="666">
        <v>0</v>
      </c>
      <c r="I85" s="653">
        <v>6</v>
      </c>
      <c r="J85" s="653">
        <v>295.50082316901035</v>
      </c>
      <c r="K85" s="666">
        <v>1</v>
      </c>
      <c r="L85" s="653">
        <v>6</v>
      </c>
      <c r="M85" s="654">
        <v>295.50082316901035</v>
      </c>
    </row>
    <row r="86" spans="1:13" ht="14.4" customHeight="1" x14ac:dyDescent="0.3">
      <c r="A86" s="649" t="s">
        <v>608</v>
      </c>
      <c r="B86" s="650" t="s">
        <v>3466</v>
      </c>
      <c r="C86" s="650" t="s">
        <v>640</v>
      </c>
      <c r="D86" s="650" t="s">
        <v>3467</v>
      </c>
      <c r="E86" s="650" t="s">
        <v>3468</v>
      </c>
      <c r="F86" s="653">
        <v>18</v>
      </c>
      <c r="G86" s="653">
        <v>1366.44</v>
      </c>
      <c r="H86" s="666">
        <v>1</v>
      </c>
      <c r="I86" s="653"/>
      <c r="J86" s="653"/>
      <c r="K86" s="666">
        <v>0</v>
      </c>
      <c r="L86" s="653">
        <v>18</v>
      </c>
      <c r="M86" s="654">
        <v>1366.44</v>
      </c>
    </row>
    <row r="87" spans="1:13" ht="14.4" customHeight="1" x14ac:dyDescent="0.3">
      <c r="A87" s="649" t="s">
        <v>608</v>
      </c>
      <c r="B87" s="650" t="s">
        <v>3534</v>
      </c>
      <c r="C87" s="650" t="s">
        <v>2139</v>
      </c>
      <c r="D87" s="650" t="s">
        <v>3535</v>
      </c>
      <c r="E87" s="650" t="s">
        <v>2126</v>
      </c>
      <c r="F87" s="653"/>
      <c r="G87" s="653"/>
      <c r="H87" s="666">
        <v>0</v>
      </c>
      <c r="I87" s="653">
        <v>2</v>
      </c>
      <c r="J87" s="653">
        <v>1311.5457404166511</v>
      </c>
      <c r="K87" s="666">
        <v>1</v>
      </c>
      <c r="L87" s="653">
        <v>2</v>
      </c>
      <c r="M87" s="654">
        <v>1311.5457404166511</v>
      </c>
    </row>
    <row r="88" spans="1:13" ht="14.4" customHeight="1" x14ac:dyDescent="0.3">
      <c r="A88" s="649" t="s">
        <v>608</v>
      </c>
      <c r="B88" s="650" t="s">
        <v>3536</v>
      </c>
      <c r="C88" s="650" t="s">
        <v>2120</v>
      </c>
      <c r="D88" s="650" t="s">
        <v>2121</v>
      </c>
      <c r="E88" s="650" t="s">
        <v>2122</v>
      </c>
      <c r="F88" s="653"/>
      <c r="G88" s="653"/>
      <c r="H88" s="666">
        <v>0</v>
      </c>
      <c r="I88" s="653">
        <v>3</v>
      </c>
      <c r="J88" s="653">
        <v>1418.3600000000001</v>
      </c>
      <c r="K88" s="666">
        <v>1</v>
      </c>
      <c r="L88" s="653">
        <v>3</v>
      </c>
      <c r="M88" s="654">
        <v>1418.3600000000001</v>
      </c>
    </row>
    <row r="89" spans="1:13" ht="14.4" customHeight="1" x14ac:dyDescent="0.3">
      <c r="A89" s="649" t="s">
        <v>608</v>
      </c>
      <c r="B89" s="650" t="s">
        <v>3536</v>
      </c>
      <c r="C89" s="650" t="s">
        <v>2142</v>
      </c>
      <c r="D89" s="650" t="s">
        <v>2143</v>
      </c>
      <c r="E89" s="650" t="s">
        <v>2126</v>
      </c>
      <c r="F89" s="653"/>
      <c r="G89" s="653"/>
      <c r="H89" s="666">
        <v>0</v>
      </c>
      <c r="I89" s="653">
        <v>1</v>
      </c>
      <c r="J89" s="653">
        <v>799.86</v>
      </c>
      <c r="K89" s="666">
        <v>1</v>
      </c>
      <c r="L89" s="653">
        <v>1</v>
      </c>
      <c r="M89" s="654">
        <v>799.86</v>
      </c>
    </row>
    <row r="90" spans="1:13" ht="14.4" customHeight="1" x14ac:dyDescent="0.3">
      <c r="A90" s="649" t="s">
        <v>608</v>
      </c>
      <c r="B90" s="650" t="s">
        <v>3537</v>
      </c>
      <c r="C90" s="650" t="s">
        <v>2135</v>
      </c>
      <c r="D90" s="650" t="s">
        <v>2136</v>
      </c>
      <c r="E90" s="650" t="s">
        <v>2137</v>
      </c>
      <c r="F90" s="653"/>
      <c r="G90" s="653"/>
      <c r="H90" s="666">
        <v>0</v>
      </c>
      <c r="I90" s="653">
        <v>1</v>
      </c>
      <c r="J90" s="653">
        <v>665.72</v>
      </c>
      <c r="K90" s="666">
        <v>1</v>
      </c>
      <c r="L90" s="653">
        <v>1</v>
      </c>
      <c r="M90" s="654">
        <v>665.72</v>
      </c>
    </row>
    <row r="91" spans="1:13" ht="14.4" customHeight="1" x14ac:dyDescent="0.3">
      <c r="A91" s="649" t="s">
        <v>608</v>
      </c>
      <c r="B91" s="650" t="s">
        <v>3538</v>
      </c>
      <c r="C91" s="650" t="s">
        <v>2124</v>
      </c>
      <c r="D91" s="650" t="s">
        <v>2125</v>
      </c>
      <c r="E91" s="650" t="s">
        <v>2126</v>
      </c>
      <c r="F91" s="653"/>
      <c r="G91" s="653"/>
      <c r="H91" s="666">
        <v>0</v>
      </c>
      <c r="I91" s="653">
        <v>1</v>
      </c>
      <c r="J91" s="653">
        <v>1515.31</v>
      </c>
      <c r="K91" s="666">
        <v>1</v>
      </c>
      <c r="L91" s="653">
        <v>1</v>
      </c>
      <c r="M91" s="654">
        <v>1515.31</v>
      </c>
    </row>
    <row r="92" spans="1:13" ht="14.4" customHeight="1" x14ac:dyDescent="0.3">
      <c r="A92" s="649" t="s">
        <v>608</v>
      </c>
      <c r="B92" s="650" t="s">
        <v>3539</v>
      </c>
      <c r="C92" s="650" t="s">
        <v>2112</v>
      </c>
      <c r="D92" s="650" t="s">
        <v>3540</v>
      </c>
      <c r="E92" s="650" t="s">
        <v>1888</v>
      </c>
      <c r="F92" s="653"/>
      <c r="G92" s="653"/>
      <c r="H92" s="666">
        <v>0</v>
      </c>
      <c r="I92" s="653">
        <v>1</v>
      </c>
      <c r="J92" s="653">
        <v>144.79021032431174</v>
      </c>
      <c r="K92" s="666">
        <v>1</v>
      </c>
      <c r="L92" s="653">
        <v>1</v>
      </c>
      <c r="M92" s="654">
        <v>144.79021032431174</v>
      </c>
    </row>
    <row r="93" spans="1:13" ht="14.4" customHeight="1" x14ac:dyDescent="0.3">
      <c r="A93" s="649" t="s">
        <v>608</v>
      </c>
      <c r="B93" s="650" t="s">
        <v>3470</v>
      </c>
      <c r="C93" s="650" t="s">
        <v>1605</v>
      </c>
      <c r="D93" s="650" t="s">
        <v>1079</v>
      </c>
      <c r="E93" s="650" t="s">
        <v>1606</v>
      </c>
      <c r="F93" s="653"/>
      <c r="G93" s="653"/>
      <c r="H93" s="666">
        <v>0</v>
      </c>
      <c r="I93" s="653">
        <v>2</v>
      </c>
      <c r="J93" s="653">
        <v>828.00000000000023</v>
      </c>
      <c r="K93" s="666">
        <v>1</v>
      </c>
      <c r="L93" s="653">
        <v>2</v>
      </c>
      <c r="M93" s="654">
        <v>828.00000000000023</v>
      </c>
    </row>
    <row r="94" spans="1:13" ht="14.4" customHeight="1" x14ac:dyDescent="0.3">
      <c r="A94" s="649" t="s">
        <v>608</v>
      </c>
      <c r="B94" s="650" t="s">
        <v>3470</v>
      </c>
      <c r="C94" s="650" t="s">
        <v>1078</v>
      </c>
      <c r="D94" s="650" t="s">
        <v>1079</v>
      </c>
      <c r="E94" s="650" t="s">
        <v>1080</v>
      </c>
      <c r="F94" s="653"/>
      <c r="G94" s="653"/>
      <c r="H94" s="666">
        <v>0</v>
      </c>
      <c r="I94" s="653">
        <v>2</v>
      </c>
      <c r="J94" s="653">
        <v>984.39971603871822</v>
      </c>
      <c r="K94" s="666">
        <v>1</v>
      </c>
      <c r="L94" s="653">
        <v>2</v>
      </c>
      <c r="M94" s="654">
        <v>984.39971603871822</v>
      </c>
    </row>
    <row r="95" spans="1:13" ht="14.4" customHeight="1" x14ac:dyDescent="0.3">
      <c r="A95" s="649" t="s">
        <v>608</v>
      </c>
      <c r="B95" s="650" t="s">
        <v>3541</v>
      </c>
      <c r="C95" s="650" t="s">
        <v>2107</v>
      </c>
      <c r="D95" s="650" t="s">
        <v>2108</v>
      </c>
      <c r="E95" s="650" t="s">
        <v>1442</v>
      </c>
      <c r="F95" s="653"/>
      <c r="G95" s="653"/>
      <c r="H95" s="666">
        <v>0</v>
      </c>
      <c r="I95" s="653">
        <v>1</v>
      </c>
      <c r="J95" s="653">
        <v>45.640588370627</v>
      </c>
      <c r="K95" s="666">
        <v>1</v>
      </c>
      <c r="L95" s="653">
        <v>1</v>
      </c>
      <c r="M95" s="654">
        <v>45.640588370627</v>
      </c>
    </row>
    <row r="96" spans="1:13" ht="14.4" customHeight="1" x14ac:dyDescent="0.3">
      <c r="A96" s="649" t="s">
        <v>608</v>
      </c>
      <c r="B96" s="650" t="s">
        <v>3542</v>
      </c>
      <c r="C96" s="650" t="s">
        <v>1886</v>
      </c>
      <c r="D96" s="650" t="s">
        <v>1887</v>
      </c>
      <c r="E96" s="650" t="s">
        <v>1888</v>
      </c>
      <c r="F96" s="653"/>
      <c r="G96" s="653"/>
      <c r="H96" s="666">
        <v>0</v>
      </c>
      <c r="I96" s="653">
        <v>1</v>
      </c>
      <c r="J96" s="653">
        <v>95.759527716208041</v>
      </c>
      <c r="K96" s="666">
        <v>1</v>
      </c>
      <c r="L96" s="653">
        <v>1</v>
      </c>
      <c r="M96" s="654">
        <v>95.759527716208041</v>
      </c>
    </row>
    <row r="97" spans="1:13" ht="14.4" customHeight="1" x14ac:dyDescent="0.3">
      <c r="A97" s="649" t="s">
        <v>608</v>
      </c>
      <c r="B97" s="650" t="s">
        <v>3543</v>
      </c>
      <c r="C97" s="650" t="s">
        <v>2116</v>
      </c>
      <c r="D97" s="650" t="s">
        <v>2117</v>
      </c>
      <c r="E97" s="650" t="s">
        <v>2118</v>
      </c>
      <c r="F97" s="653"/>
      <c r="G97" s="653"/>
      <c r="H97" s="666">
        <v>0</v>
      </c>
      <c r="I97" s="653">
        <v>1</v>
      </c>
      <c r="J97" s="653">
        <v>43.179917620770325</v>
      </c>
      <c r="K97" s="666">
        <v>1</v>
      </c>
      <c r="L97" s="653">
        <v>1</v>
      </c>
      <c r="M97" s="654">
        <v>43.179917620770325</v>
      </c>
    </row>
    <row r="98" spans="1:13" ht="14.4" customHeight="1" x14ac:dyDescent="0.3">
      <c r="A98" s="649" t="s">
        <v>608</v>
      </c>
      <c r="B98" s="650" t="s">
        <v>3471</v>
      </c>
      <c r="C98" s="650" t="s">
        <v>2132</v>
      </c>
      <c r="D98" s="650" t="s">
        <v>3544</v>
      </c>
      <c r="E98" s="650" t="s">
        <v>3545</v>
      </c>
      <c r="F98" s="653"/>
      <c r="G98" s="653"/>
      <c r="H98" s="666">
        <v>0</v>
      </c>
      <c r="I98" s="653">
        <v>4</v>
      </c>
      <c r="J98" s="653">
        <v>897.83799510188203</v>
      </c>
      <c r="K98" s="666">
        <v>1</v>
      </c>
      <c r="L98" s="653">
        <v>4</v>
      </c>
      <c r="M98" s="654">
        <v>897.83799510188203</v>
      </c>
    </row>
    <row r="99" spans="1:13" ht="14.4" customHeight="1" x14ac:dyDescent="0.3">
      <c r="A99" s="649" t="s">
        <v>608</v>
      </c>
      <c r="B99" s="650" t="s">
        <v>3546</v>
      </c>
      <c r="C99" s="650" t="s">
        <v>2145</v>
      </c>
      <c r="D99" s="650" t="s">
        <v>2146</v>
      </c>
      <c r="E99" s="650" t="s">
        <v>2147</v>
      </c>
      <c r="F99" s="653"/>
      <c r="G99" s="653"/>
      <c r="H99" s="666">
        <v>0</v>
      </c>
      <c r="I99" s="653">
        <v>1</v>
      </c>
      <c r="J99" s="653">
        <v>82.42</v>
      </c>
      <c r="K99" s="666">
        <v>1</v>
      </c>
      <c r="L99" s="653">
        <v>1</v>
      </c>
      <c r="M99" s="654">
        <v>82.42</v>
      </c>
    </row>
    <row r="100" spans="1:13" ht="14.4" customHeight="1" x14ac:dyDescent="0.3">
      <c r="A100" s="649" t="s">
        <v>608</v>
      </c>
      <c r="B100" s="650" t="s">
        <v>3513</v>
      </c>
      <c r="C100" s="650" t="s">
        <v>1704</v>
      </c>
      <c r="D100" s="650" t="s">
        <v>1705</v>
      </c>
      <c r="E100" s="650" t="s">
        <v>1706</v>
      </c>
      <c r="F100" s="653"/>
      <c r="G100" s="653"/>
      <c r="H100" s="666">
        <v>0</v>
      </c>
      <c r="I100" s="653">
        <v>15</v>
      </c>
      <c r="J100" s="653">
        <v>687.74996323219432</v>
      </c>
      <c r="K100" s="666">
        <v>1</v>
      </c>
      <c r="L100" s="653">
        <v>15</v>
      </c>
      <c r="M100" s="654">
        <v>687.74996323219432</v>
      </c>
    </row>
    <row r="101" spans="1:13" ht="14.4" customHeight="1" x14ac:dyDescent="0.3">
      <c r="A101" s="649" t="s">
        <v>608</v>
      </c>
      <c r="B101" s="650" t="s">
        <v>3474</v>
      </c>
      <c r="C101" s="650" t="s">
        <v>1646</v>
      </c>
      <c r="D101" s="650" t="s">
        <v>3514</v>
      </c>
      <c r="E101" s="650" t="s">
        <v>3515</v>
      </c>
      <c r="F101" s="653"/>
      <c r="G101" s="653"/>
      <c r="H101" s="666">
        <v>0</v>
      </c>
      <c r="I101" s="653">
        <v>20</v>
      </c>
      <c r="J101" s="653">
        <v>2766.3563093748194</v>
      </c>
      <c r="K101" s="666">
        <v>1</v>
      </c>
      <c r="L101" s="653">
        <v>20</v>
      </c>
      <c r="M101" s="654">
        <v>2766.3563093748194</v>
      </c>
    </row>
    <row r="102" spans="1:13" ht="14.4" customHeight="1" x14ac:dyDescent="0.3">
      <c r="A102" s="649" t="s">
        <v>608</v>
      </c>
      <c r="B102" s="650" t="s">
        <v>3474</v>
      </c>
      <c r="C102" s="650" t="s">
        <v>1222</v>
      </c>
      <c r="D102" s="650" t="s">
        <v>3475</v>
      </c>
      <c r="E102" s="650" t="s">
        <v>3476</v>
      </c>
      <c r="F102" s="653"/>
      <c r="G102" s="653"/>
      <c r="H102" s="666">
        <v>0</v>
      </c>
      <c r="I102" s="653">
        <v>70</v>
      </c>
      <c r="J102" s="653">
        <v>6846.7662705137445</v>
      </c>
      <c r="K102" s="666">
        <v>1</v>
      </c>
      <c r="L102" s="653">
        <v>70</v>
      </c>
      <c r="M102" s="654">
        <v>6846.7662705137445</v>
      </c>
    </row>
    <row r="103" spans="1:13" ht="14.4" customHeight="1" x14ac:dyDescent="0.3">
      <c r="A103" s="649" t="s">
        <v>608</v>
      </c>
      <c r="B103" s="650" t="s">
        <v>3474</v>
      </c>
      <c r="C103" s="650" t="s">
        <v>1249</v>
      </c>
      <c r="D103" s="650" t="s">
        <v>1250</v>
      </c>
      <c r="E103" s="650" t="s">
        <v>1251</v>
      </c>
      <c r="F103" s="653"/>
      <c r="G103" s="653"/>
      <c r="H103" s="666">
        <v>0</v>
      </c>
      <c r="I103" s="653">
        <v>12</v>
      </c>
      <c r="J103" s="653">
        <v>981.77894078284669</v>
      </c>
      <c r="K103" s="666">
        <v>1</v>
      </c>
      <c r="L103" s="653">
        <v>12</v>
      </c>
      <c r="M103" s="654">
        <v>981.77894078284669</v>
      </c>
    </row>
    <row r="104" spans="1:13" ht="14.4" customHeight="1" x14ac:dyDescent="0.3">
      <c r="A104" s="649" t="s">
        <v>608</v>
      </c>
      <c r="B104" s="650" t="s">
        <v>3474</v>
      </c>
      <c r="C104" s="650" t="s">
        <v>1226</v>
      </c>
      <c r="D104" s="650" t="s">
        <v>3479</v>
      </c>
      <c r="E104" s="650" t="s">
        <v>3480</v>
      </c>
      <c r="F104" s="653"/>
      <c r="G104" s="653"/>
      <c r="H104" s="666">
        <v>0</v>
      </c>
      <c r="I104" s="653">
        <v>6</v>
      </c>
      <c r="J104" s="653">
        <v>574.74128208865693</v>
      </c>
      <c r="K104" s="666">
        <v>1</v>
      </c>
      <c r="L104" s="653">
        <v>6</v>
      </c>
      <c r="M104" s="654">
        <v>574.74128208865693</v>
      </c>
    </row>
    <row r="105" spans="1:13" ht="14.4" customHeight="1" x14ac:dyDescent="0.3">
      <c r="A105" s="649" t="s">
        <v>608</v>
      </c>
      <c r="B105" s="650" t="s">
        <v>3474</v>
      </c>
      <c r="C105" s="650" t="s">
        <v>1660</v>
      </c>
      <c r="D105" s="650" t="s">
        <v>3516</v>
      </c>
      <c r="E105" s="650" t="s">
        <v>3517</v>
      </c>
      <c r="F105" s="653"/>
      <c r="G105" s="653"/>
      <c r="H105" s="666">
        <v>0</v>
      </c>
      <c r="I105" s="653">
        <v>2</v>
      </c>
      <c r="J105" s="653">
        <v>234.3</v>
      </c>
      <c r="K105" s="666">
        <v>1</v>
      </c>
      <c r="L105" s="653">
        <v>2</v>
      </c>
      <c r="M105" s="654">
        <v>234.3</v>
      </c>
    </row>
    <row r="106" spans="1:13" ht="14.4" customHeight="1" x14ac:dyDescent="0.3">
      <c r="A106" s="649" t="s">
        <v>608</v>
      </c>
      <c r="B106" s="650" t="s">
        <v>3474</v>
      </c>
      <c r="C106" s="650" t="s">
        <v>1230</v>
      </c>
      <c r="D106" s="650" t="s">
        <v>1231</v>
      </c>
      <c r="E106" s="650" t="s">
        <v>1232</v>
      </c>
      <c r="F106" s="653"/>
      <c r="G106" s="653"/>
      <c r="H106" s="666">
        <v>0</v>
      </c>
      <c r="I106" s="653">
        <v>6</v>
      </c>
      <c r="J106" s="653">
        <v>652.179636463566</v>
      </c>
      <c r="K106" s="666">
        <v>1</v>
      </c>
      <c r="L106" s="653">
        <v>6</v>
      </c>
      <c r="M106" s="654">
        <v>652.179636463566</v>
      </c>
    </row>
    <row r="107" spans="1:13" ht="14.4" customHeight="1" x14ac:dyDescent="0.3">
      <c r="A107" s="649" t="s">
        <v>608</v>
      </c>
      <c r="B107" s="650" t="s">
        <v>3518</v>
      </c>
      <c r="C107" s="650" t="s">
        <v>1716</v>
      </c>
      <c r="D107" s="650" t="s">
        <v>1717</v>
      </c>
      <c r="E107" s="650" t="s">
        <v>1220</v>
      </c>
      <c r="F107" s="653"/>
      <c r="G107" s="653"/>
      <c r="H107" s="666">
        <v>0</v>
      </c>
      <c r="I107" s="653">
        <v>0.7</v>
      </c>
      <c r="J107" s="653">
        <v>144.90000000000003</v>
      </c>
      <c r="K107" s="666">
        <v>1</v>
      </c>
      <c r="L107" s="653">
        <v>0.7</v>
      </c>
      <c r="M107" s="654">
        <v>144.90000000000003</v>
      </c>
    </row>
    <row r="108" spans="1:13" ht="14.4" customHeight="1" x14ac:dyDescent="0.3">
      <c r="A108" s="649" t="s">
        <v>608</v>
      </c>
      <c r="B108" s="650" t="s">
        <v>3481</v>
      </c>
      <c r="C108" s="650" t="s">
        <v>1295</v>
      </c>
      <c r="D108" s="650" t="s">
        <v>1296</v>
      </c>
      <c r="E108" s="650" t="s">
        <v>3482</v>
      </c>
      <c r="F108" s="653"/>
      <c r="G108" s="653"/>
      <c r="H108" s="666">
        <v>0</v>
      </c>
      <c r="I108" s="653">
        <v>4</v>
      </c>
      <c r="J108" s="653">
        <v>427.48057205832646</v>
      </c>
      <c r="K108" s="666">
        <v>1</v>
      </c>
      <c r="L108" s="653">
        <v>4</v>
      </c>
      <c r="M108" s="654">
        <v>427.48057205832646</v>
      </c>
    </row>
    <row r="109" spans="1:13" ht="14.4" customHeight="1" x14ac:dyDescent="0.3">
      <c r="A109" s="649" t="s">
        <v>608</v>
      </c>
      <c r="B109" s="650" t="s">
        <v>3481</v>
      </c>
      <c r="C109" s="650" t="s">
        <v>1719</v>
      </c>
      <c r="D109" s="650" t="s">
        <v>1720</v>
      </c>
      <c r="E109" s="650" t="s">
        <v>3519</v>
      </c>
      <c r="F109" s="653"/>
      <c r="G109" s="653"/>
      <c r="H109" s="666">
        <v>0</v>
      </c>
      <c r="I109" s="653">
        <v>13</v>
      </c>
      <c r="J109" s="653">
        <v>1087.6893705776711</v>
      </c>
      <c r="K109" s="666">
        <v>1</v>
      </c>
      <c r="L109" s="653">
        <v>13</v>
      </c>
      <c r="M109" s="654">
        <v>1087.6893705776711</v>
      </c>
    </row>
    <row r="110" spans="1:13" ht="14.4" customHeight="1" x14ac:dyDescent="0.3">
      <c r="A110" s="649" t="s">
        <v>608</v>
      </c>
      <c r="B110" s="650" t="s">
        <v>3481</v>
      </c>
      <c r="C110" s="650" t="s">
        <v>1708</v>
      </c>
      <c r="D110" s="650" t="s">
        <v>1709</v>
      </c>
      <c r="E110" s="650" t="s">
        <v>3520</v>
      </c>
      <c r="F110" s="653"/>
      <c r="G110" s="653"/>
      <c r="H110" s="666">
        <v>0</v>
      </c>
      <c r="I110" s="653">
        <v>19</v>
      </c>
      <c r="J110" s="653">
        <v>2625.8688491663706</v>
      </c>
      <c r="K110" s="666">
        <v>1</v>
      </c>
      <c r="L110" s="653">
        <v>19</v>
      </c>
      <c r="M110" s="654">
        <v>2625.8688491663706</v>
      </c>
    </row>
    <row r="111" spans="1:13" ht="14.4" customHeight="1" x14ac:dyDescent="0.3">
      <c r="A111" s="649" t="s">
        <v>608</v>
      </c>
      <c r="B111" s="650" t="s">
        <v>3481</v>
      </c>
      <c r="C111" s="650" t="s">
        <v>1288</v>
      </c>
      <c r="D111" s="650" t="s">
        <v>3483</v>
      </c>
      <c r="E111" s="650" t="s">
        <v>1706</v>
      </c>
      <c r="F111" s="653"/>
      <c r="G111" s="653"/>
      <c r="H111" s="666">
        <v>0</v>
      </c>
      <c r="I111" s="653">
        <v>130</v>
      </c>
      <c r="J111" s="653">
        <v>9778.6011058702315</v>
      </c>
      <c r="K111" s="666">
        <v>1</v>
      </c>
      <c r="L111" s="653">
        <v>130</v>
      </c>
      <c r="M111" s="654">
        <v>9778.6011058702315</v>
      </c>
    </row>
    <row r="112" spans="1:13" ht="14.4" customHeight="1" x14ac:dyDescent="0.3">
      <c r="A112" s="649" t="s">
        <v>608</v>
      </c>
      <c r="B112" s="650" t="s">
        <v>3481</v>
      </c>
      <c r="C112" s="650" t="s">
        <v>1292</v>
      </c>
      <c r="D112" s="650" t="s">
        <v>3484</v>
      </c>
      <c r="E112" s="650" t="s">
        <v>3485</v>
      </c>
      <c r="F112" s="653"/>
      <c r="G112" s="653"/>
      <c r="H112" s="666">
        <v>0</v>
      </c>
      <c r="I112" s="653">
        <v>130</v>
      </c>
      <c r="J112" s="653">
        <v>6005.9690424982819</v>
      </c>
      <c r="K112" s="666">
        <v>1</v>
      </c>
      <c r="L112" s="653">
        <v>130</v>
      </c>
      <c r="M112" s="654">
        <v>6005.9690424982819</v>
      </c>
    </row>
    <row r="113" spans="1:13" ht="14.4" customHeight="1" x14ac:dyDescent="0.3">
      <c r="A113" s="649" t="s">
        <v>608</v>
      </c>
      <c r="B113" s="650" t="s">
        <v>3481</v>
      </c>
      <c r="C113" s="650" t="s">
        <v>1722</v>
      </c>
      <c r="D113" s="650" t="s">
        <v>1296</v>
      </c>
      <c r="E113" s="650" t="s">
        <v>3521</v>
      </c>
      <c r="F113" s="653"/>
      <c r="G113" s="653"/>
      <c r="H113" s="666">
        <v>0</v>
      </c>
      <c r="I113" s="653">
        <v>2</v>
      </c>
      <c r="J113" s="653">
        <v>155.80000000000001</v>
      </c>
      <c r="K113" s="666">
        <v>1</v>
      </c>
      <c r="L113" s="653">
        <v>2</v>
      </c>
      <c r="M113" s="654">
        <v>155.80000000000001</v>
      </c>
    </row>
    <row r="114" spans="1:13" ht="14.4" customHeight="1" x14ac:dyDescent="0.3">
      <c r="A114" s="649" t="s">
        <v>608</v>
      </c>
      <c r="B114" s="650" t="s">
        <v>3486</v>
      </c>
      <c r="C114" s="650" t="s">
        <v>2240</v>
      </c>
      <c r="D114" s="650" t="s">
        <v>3487</v>
      </c>
      <c r="E114" s="650" t="s">
        <v>839</v>
      </c>
      <c r="F114" s="653"/>
      <c r="G114" s="653"/>
      <c r="H114" s="666">
        <v>0</v>
      </c>
      <c r="I114" s="653">
        <v>3</v>
      </c>
      <c r="J114" s="653">
        <v>1210.45808487251</v>
      </c>
      <c r="K114" s="666">
        <v>1</v>
      </c>
      <c r="L114" s="653">
        <v>3</v>
      </c>
      <c r="M114" s="654">
        <v>1210.45808487251</v>
      </c>
    </row>
    <row r="115" spans="1:13" ht="14.4" customHeight="1" x14ac:dyDescent="0.3">
      <c r="A115" s="649" t="s">
        <v>608</v>
      </c>
      <c r="B115" s="650" t="s">
        <v>3486</v>
      </c>
      <c r="C115" s="650" t="s">
        <v>1712</v>
      </c>
      <c r="D115" s="650" t="s">
        <v>1713</v>
      </c>
      <c r="E115" s="650" t="s">
        <v>3522</v>
      </c>
      <c r="F115" s="653"/>
      <c r="G115" s="653"/>
      <c r="H115" s="666">
        <v>0</v>
      </c>
      <c r="I115" s="653">
        <v>2</v>
      </c>
      <c r="J115" s="653">
        <v>306.60025542829601</v>
      </c>
      <c r="K115" s="666">
        <v>1</v>
      </c>
      <c r="L115" s="653">
        <v>2</v>
      </c>
      <c r="M115" s="654">
        <v>306.60025542829601</v>
      </c>
    </row>
    <row r="116" spans="1:13" ht="14.4" customHeight="1" x14ac:dyDescent="0.3">
      <c r="A116" s="649" t="s">
        <v>608</v>
      </c>
      <c r="B116" s="650" t="s">
        <v>3486</v>
      </c>
      <c r="C116" s="650" t="s">
        <v>2237</v>
      </c>
      <c r="D116" s="650" t="s">
        <v>3547</v>
      </c>
      <c r="E116" s="650" t="s">
        <v>3519</v>
      </c>
      <c r="F116" s="653"/>
      <c r="G116" s="653"/>
      <c r="H116" s="666">
        <v>0</v>
      </c>
      <c r="I116" s="653">
        <v>12</v>
      </c>
      <c r="J116" s="653">
        <v>1448.1499999999996</v>
      </c>
      <c r="K116" s="666">
        <v>1</v>
      </c>
      <c r="L116" s="653">
        <v>12</v>
      </c>
      <c r="M116" s="654">
        <v>1448.1499999999996</v>
      </c>
    </row>
    <row r="117" spans="1:13" ht="14.4" customHeight="1" x14ac:dyDescent="0.3">
      <c r="A117" s="649" t="s">
        <v>608</v>
      </c>
      <c r="B117" s="650" t="s">
        <v>3548</v>
      </c>
      <c r="C117" s="650" t="s">
        <v>2225</v>
      </c>
      <c r="D117" s="650" t="s">
        <v>2226</v>
      </c>
      <c r="E117" s="650" t="s">
        <v>2227</v>
      </c>
      <c r="F117" s="653"/>
      <c r="G117" s="653"/>
      <c r="H117" s="666">
        <v>0</v>
      </c>
      <c r="I117" s="653">
        <v>2</v>
      </c>
      <c r="J117" s="653">
        <v>119.94984774247739</v>
      </c>
      <c r="K117" s="666">
        <v>1</v>
      </c>
      <c r="L117" s="653">
        <v>2</v>
      </c>
      <c r="M117" s="654">
        <v>119.94984774247739</v>
      </c>
    </row>
    <row r="118" spans="1:13" ht="14.4" customHeight="1" x14ac:dyDescent="0.3">
      <c r="A118" s="649" t="s">
        <v>608</v>
      </c>
      <c r="B118" s="650" t="s">
        <v>3548</v>
      </c>
      <c r="C118" s="650" t="s">
        <v>2229</v>
      </c>
      <c r="D118" s="650" t="s">
        <v>2230</v>
      </c>
      <c r="E118" s="650" t="s">
        <v>2231</v>
      </c>
      <c r="F118" s="653"/>
      <c r="G118" s="653"/>
      <c r="H118" s="666">
        <v>0</v>
      </c>
      <c r="I118" s="653">
        <v>9</v>
      </c>
      <c r="J118" s="653">
        <v>1008.2708786115472</v>
      </c>
      <c r="K118" s="666">
        <v>1</v>
      </c>
      <c r="L118" s="653">
        <v>9</v>
      </c>
      <c r="M118" s="654">
        <v>1008.2708786115472</v>
      </c>
    </row>
    <row r="119" spans="1:13" ht="14.4" customHeight="1" x14ac:dyDescent="0.3">
      <c r="A119" s="649" t="s">
        <v>608</v>
      </c>
      <c r="B119" s="650" t="s">
        <v>3549</v>
      </c>
      <c r="C119" s="650" t="s">
        <v>2221</v>
      </c>
      <c r="D119" s="650" t="s">
        <v>2222</v>
      </c>
      <c r="E119" s="650" t="s">
        <v>2223</v>
      </c>
      <c r="F119" s="653"/>
      <c r="G119" s="653"/>
      <c r="H119" s="666">
        <v>0</v>
      </c>
      <c r="I119" s="653">
        <v>1</v>
      </c>
      <c r="J119" s="653">
        <v>104.42</v>
      </c>
      <c r="K119" s="666">
        <v>1</v>
      </c>
      <c r="L119" s="653">
        <v>1</v>
      </c>
      <c r="M119" s="654">
        <v>104.42</v>
      </c>
    </row>
    <row r="120" spans="1:13" ht="14.4" customHeight="1" x14ac:dyDescent="0.3">
      <c r="A120" s="649" t="s">
        <v>608</v>
      </c>
      <c r="B120" s="650" t="s">
        <v>3549</v>
      </c>
      <c r="C120" s="650" t="s">
        <v>2233</v>
      </c>
      <c r="D120" s="650" t="s">
        <v>3550</v>
      </c>
      <c r="E120" s="650" t="s">
        <v>3551</v>
      </c>
      <c r="F120" s="653"/>
      <c r="G120" s="653"/>
      <c r="H120" s="666">
        <v>0</v>
      </c>
      <c r="I120" s="653">
        <v>218</v>
      </c>
      <c r="J120" s="653">
        <v>16131.999081095251</v>
      </c>
      <c r="K120" s="666">
        <v>1</v>
      </c>
      <c r="L120" s="653">
        <v>218</v>
      </c>
      <c r="M120" s="654">
        <v>16131.999081095251</v>
      </c>
    </row>
    <row r="121" spans="1:13" ht="14.4" customHeight="1" x14ac:dyDescent="0.3">
      <c r="A121" s="649" t="s">
        <v>608</v>
      </c>
      <c r="B121" s="650" t="s">
        <v>3523</v>
      </c>
      <c r="C121" s="650" t="s">
        <v>2218</v>
      </c>
      <c r="D121" s="650" t="s">
        <v>2219</v>
      </c>
      <c r="E121" s="650" t="s">
        <v>3520</v>
      </c>
      <c r="F121" s="653"/>
      <c r="G121" s="653"/>
      <c r="H121" s="666">
        <v>0</v>
      </c>
      <c r="I121" s="653">
        <v>3</v>
      </c>
      <c r="J121" s="653">
        <v>172.10999999999999</v>
      </c>
      <c r="K121" s="666">
        <v>1</v>
      </c>
      <c r="L121" s="653">
        <v>3</v>
      </c>
      <c r="M121" s="654">
        <v>172.10999999999999</v>
      </c>
    </row>
    <row r="122" spans="1:13" ht="14.4" customHeight="1" x14ac:dyDescent="0.3">
      <c r="A122" s="649" t="s">
        <v>608</v>
      </c>
      <c r="B122" s="650" t="s">
        <v>3493</v>
      </c>
      <c r="C122" s="650" t="s">
        <v>2250</v>
      </c>
      <c r="D122" s="650" t="s">
        <v>3552</v>
      </c>
      <c r="E122" s="650" t="s">
        <v>3553</v>
      </c>
      <c r="F122" s="653"/>
      <c r="G122" s="653"/>
      <c r="H122" s="666">
        <v>0</v>
      </c>
      <c r="I122" s="653">
        <v>16</v>
      </c>
      <c r="J122" s="653">
        <v>1467.36</v>
      </c>
      <c r="K122" s="666">
        <v>1</v>
      </c>
      <c r="L122" s="653">
        <v>16</v>
      </c>
      <c r="M122" s="654">
        <v>1467.36</v>
      </c>
    </row>
    <row r="123" spans="1:13" ht="14.4" customHeight="1" x14ac:dyDescent="0.3">
      <c r="A123" s="649" t="s">
        <v>608</v>
      </c>
      <c r="B123" s="650" t="s">
        <v>3493</v>
      </c>
      <c r="C123" s="650" t="s">
        <v>1314</v>
      </c>
      <c r="D123" s="650" t="s">
        <v>1315</v>
      </c>
      <c r="E123" s="650" t="s">
        <v>3494</v>
      </c>
      <c r="F123" s="653"/>
      <c r="G123" s="653"/>
      <c r="H123" s="666">
        <v>0</v>
      </c>
      <c r="I123" s="653">
        <v>4</v>
      </c>
      <c r="J123" s="653">
        <v>7336.0740764138045</v>
      </c>
      <c r="K123" s="666">
        <v>1</v>
      </c>
      <c r="L123" s="653">
        <v>4</v>
      </c>
      <c r="M123" s="654">
        <v>7336.0740764138045</v>
      </c>
    </row>
    <row r="124" spans="1:13" ht="14.4" customHeight="1" x14ac:dyDescent="0.3">
      <c r="A124" s="649" t="s">
        <v>608</v>
      </c>
      <c r="B124" s="650" t="s">
        <v>3554</v>
      </c>
      <c r="C124" s="650" t="s">
        <v>2100</v>
      </c>
      <c r="D124" s="650" t="s">
        <v>2101</v>
      </c>
      <c r="E124" s="650" t="s">
        <v>3555</v>
      </c>
      <c r="F124" s="653"/>
      <c r="G124" s="653"/>
      <c r="H124" s="666">
        <v>0</v>
      </c>
      <c r="I124" s="653">
        <v>3</v>
      </c>
      <c r="J124" s="653">
        <v>370.81933980880956</v>
      </c>
      <c r="K124" s="666">
        <v>1</v>
      </c>
      <c r="L124" s="653">
        <v>3</v>
      </c>
      <c r="M124" s="654">
        <v>370.81933980880956</v>
      </c>
    </row>
    <row r="125" spans="1:13" ht="14.4" customHeight="1" x14ac:dyDescent="0.3">
      <c r="A125" s="649" t="s">
        <v>608</v>
      </c>
      <c r="B125" s="650" t="s">
        <v>3495</v>
      </c>
      <c r="C125" s="650" t="s">
        <v>2128</v>
      </c>
      <c r="D125" s="650" t="s">
        <v>3556</v>
      </c>
      <c r="E125" s="650" t="s">
        <v>3557</v>
      </c>
      <c r="F125" s="653"/>
      <c r="G125" s="653"/>
      <c r="H125" s="666">
        <v>0</v>
      </c>
      <c r="I125" s="653">
        <v>1</v>
      </c>
      <c r="J125" s="653">
        <v>102.89000000000001</v>
      </c>
      <c r="K125" s="666">
        <v>1</v>
      </c>
      <c r="L125" s="653">
        <v>1</v>
      </c>
      <c r="M125" s="654">
        <v>102.89000000000001</v>
      </c>
    </row>
    <row r="126" spans="1:13" ht="14.4" customHeight="1" x14ac:dyDescent="0.3">
      <c r="A126" s="649" t="s">
        <v>608</v>
      </c>
      <c r="B126" s="650" t="s">
        <v>3558</v>
      </c>
      <c r="C126" s="650" t="s">
        <v>2149</v>
      </c>
      <c r="D126" s="650" t="s">
        <v>2150</v>
      </c>
      <c r="E126" s="650" t="s">
        <v>3559</v>
      </c>
      <c r="F126" s="653"/>
      <c r="G126" s="653"/>
      <c r="H126" s="666">
        <v>0</v>
      </c>
      <c r="I126" s="653">
        <v>1</v>
      </c>
      <c r="J126" s="653">
        <v>74.55</v>
      </c>
      <c r="K126" s="666">
        <v>1</v>
      </c>
      <c r="L126" s="653">
        <v>1</v>
      </c>
      <c r="M126" s="654">
        <v>74.55</v>
      </c>
    </row>
    <row r="127" spans="1:13" ht="14.4" customHeight="1" x14ac:dyDescent="0.3">
      <c r="A127" s="649" t="s">
        <v>608</v>
      </c>
      <c r="B127" s="650" t="s">
        <v>3526</v>
      </c>
      <c r="C127" s="650" t="s">
        <v>1591</v>
      </c>
      <c r="D127" s="650" t="s">
        <v>3528</v>
      </c>
      <c r="E127" s="650" t="s">
        <v>3529</v>
      </c>
      <c r="F127" s="653"/>
      <c r="G127" s="653"/>
      <c r="H127" s="666">
        <v>0</v>
      </c>
      <c r="I127" s="653">
        <v>4</v>
      </c>
      <c r="J127" s="653">
        <v>236.43982718070976</v>
      </c>
      <c r="K127" s="666">
        <v>1</v>
      </c>
      <c r="L127" s="653">
        <v>4</v>
      </c>
      <c r="M127" s="654">
        <v>236.43982718070976</v>
      </c>
    </row>
    <row r="128" spans="1:13" ht="14.4" customHeight="1" x14ac:dyDescent="0.3">
      <c r="A128" s="649" t="s">
        <v>608</v>
      </c>
      <c r="B128" s="650" t="s">
        <v>3526</v>
      </c>
      <c r="C128" s="650" t="s">
        <v>1595</v>
      </c>
      <c r="D128" s="650" t="s">
        <v>1596</v>
      </c>
      <c r="E128" s="650" t="s">
        <v>1597</v>
      </c>
      <c r="F128" s="653"/>
      <c r="G128" s="653"/>
      <c r="H128" s="666">
        <v>0</v>
      </c>
      <c r="I128" s="653">
        <v>9</v>
      </c>
      <c r="J128" s="653">
        <v>1300.7684936022765</v>
      </c>
      <c r="K128" s="666">
        <v>1</v>
      </c>
      <c r="L128" s="653">
        <v>9</v>
      </c>
      <c r="M128" s="654">
        <v>1300.7684936022765</v>
      </c>
    </row>
    <row r="129" spans="1:13" ht="14.4" customHeight="1" x14ac:dyDescent="0.3">
      <c r="A129" s="649" t="s">
        <v>608</v>
      </c>
      <c r="B129" s="650" t="s">
        <v>3497</v>
      </c>
      <c r="C129" s="650" t="s">
        <v>1105</v>
      </c>
      <c r="D129" s="650" t="s">
        <v>3498</v>
      </c>
      <c r="E129" s="650" t="s">
        <v>3499</v>
      </c>
      <c r="F129" s="653"/>
      <c r="G129" s="653"/>
      <c r="H129" s="666">
        <v>0</v>
      </c>
      <c r="I129" s="653">
        <v>5</v>
      </c>
      <c r="J129" s="653">
        <v>656.1099999999999</v>
      </c>
      <c r="K129" s="666">
        <v>1</v>
      </c>
      <c r="L129" s="653">
        <v>5</v>
      </c>
      <c r="M129" s="654">
        <v>656.1099999999999</v>
      </c>
    </row>
    <row r="130" spans="1:13" ht="14.4" customHeight="1" x14ac:dyDescent="0.3">
      <c r="A130" s="649" t="s">
        <v>608</v>
      </c>
      <c r="B130" s="650" t="s">
        <v>3500</v>
      </c>
      <c r="C130" s="650" t="s">
        <v>1094</v>
      </c>
      <c r="D130" s="650" t="s">
        <v>1095</v>
      </c>
      <c r="E130" s="650" t="s">
        <v>3501</v>
      </c>
      <c r="F130" s="653"/>
      <c r="G130" s="653"/>
      <c r="H130" s="666">
        <v>0</v>
      </c>
      <c r="I130" s="653">
        <v>5</v>
      </c>
      <c r="J130" s="653">
        <v>264.04923998848921</v>
      </c>
      <c r="K130" s="666">
        <v>1</v>
      </c>
      <c r="L130" s="653">
        <v>5</v>
      </c>
      <c r="M130" s="654">
        <v>264.04923998848921</v>
      </c>
    </row>
    <row r="131" spans="1:13" ht="14.4" customHeight="1" x14ac:dyDescent="0.3">
      <c r="A131" s="649" t="s">
        <v>608</v>
      </c>
      <c r="B131" s="650" t="s">
        <v>3500</v>
      </c>
      <c r="C131" s="650" t="s">
        <v>1082</v>
      </c>
      <c r="D131" s="650" t="s">
        <v>1083</v>
      </c>
      <c r="E131" s="650" t="s">
        <v>1084</v>
      </c>
      <c r="F131" s="653"/>
      <c r="G131" s="653"/>
      <c r="H131" s="666">
        <v>0</v>
      </c>
      <c r="I131" s="653">
        <v>2</v>
      </c>
      <c r="J131" s="653">
        <v>171.13</v>
      </c>
      <c r="K131" s="666">
        <v>1</v>
      </c>
      <c r="L131" s="653">
        <v>2</v>
      </c>
      <c r="M131" s="654">
        <v>171.13</v>
      </c>
    </row>
    <row r="132" spans="1:13" ht="14.4" customHeight="1" x14ac:dyDescent="0.3">
      <c r="A132" s="649" t="s">
        <v>608</v>
      </c>
      <c r="B132" s="650" t="s">
        <v>3505</v>
      </c>
      <c r="C132" s="650" t="s">
        <v>2097</v>
      </c>
      <c r="D132" s="650" t="s">
        <v>1087</v>
      </c>
      <c r="E132" s="650" t="s">
        <v>3560</v>
      </c>
      <c r="F132" s="653"/>
      <c r="G132" s="653"/>
      <c r="H132" s="666">
        <v>0</v>
      </c>
      <c r="I132" s="653">
        <v>1</v>
      </c>
      <c r="J132" s="653">
        <v>207.92999999999995</v>
      </c>
      <c r="K132" s="666">
        <v>1</v>
      </c>
      <c r="L132" s="653">
        <v>1</v>
      </c>
      <c r="M132" s="654">
        <v>207.92999999999995</v>
      </c>
    </row>
    <row r="133" spans="1:13" ht="14.4" customHeight="1" x14ac:dyDescent="0.3">
      <c r="A133" s="649" t="s">
        <v>608</v>
      </c>
      <c r="B133" s="650" t="s">
        <v>3505</v>
      </c>
      <c r="C133" s="650" t="s">
        <v>1113</v>
      </c>
      <c r="D133" s="650" t="s">
        <v>1114</v>
      </c>
      <c r="E133" s="650" t="s">
        <v>930</v>
      </c>
      <c r="F133" s="653"/>
      <c r="G133" s="653"/>
      <c r="H133" s="666">
        <v>0</v>
      </c>
      <c r="I133" s="653">
        <v>1</v>
      </c>
      <c r="J133" s="653">
        <v>128.84942170964001</v>
      </c>
      <c r="K133" s="666">
        <v>1</v>
      </c>
      <c r="L133" s="653">
        <v>1</v>
      </c>
      <c r="M133" s="654">
        <v>128.84942170964001</v>
      </c>
    </row>
    <row r="134" spans="1:13" ht="14.4" customHeight="1" x14ac:dyDescent="0.3">
      <c r="A134" s="649" t="s">
        <v>608</v>
      </c>
      <c r="B134" s="650" t="s">
        <v>3505</v>
      </c>
      <c r="C134" s="650" t="s">
        <v>2110</v>
      </c>
      <c r="D134" s="650" t="s">
        <v>1087</v>
      </c>
      <c r="E134" s="650" t="s">
        <v>2796</v>
      </c>
      <c r="F134" s="653"/>
      <c r="G134" s="653"/>
      <c r="H134" s="666">
        <v>0</v>
      </c>
      <c r="I134" s="653">
        <v>2</v>
      </c>
      <c r="J134" s="653">
        <v>212.239811299834</v>
      </c>
      <c r="K134" s="666">
        <v>1</v>
      </c>
      <c r="L134" s="653">
        <v>2</v>
      </c>
      <c r="M134" s="654">
        <v>212.239811299834</v>
      </c>
    </row>
    <row r="135" spans="1:13" ht="14.4" customHeight="1" x14ac:dyDescent="0.3">
      <c r="A135" s="649" t="s">
        <v>608</v>
      </c>
      <c r="B135" s="650" t="s">
        <v>3505</v>
      </c>
      <c r="C135" s="650" t="s">
        <v>1602</v>
      </c>
      <c r="D135" s="650" t="s">
        <v>1087</v>
      </c>
      <c r="E135" s="650" t="s">
        <v>1603</v>
      </c>
      <c r="F135" s="653"/>
      <c r="G135" s="653"/>
      <c r="H135" s="666">
        <v>0</v>
      </c>
      <c r="I135" s="653">
        <v>10</v>
      </c>
      <c r="J135" s="653">
        <v>2963.9146289991068</v>
      </c>
      <c r="K135" s="666">
        <v>1</v>
      </c>
      <c r="L135" s="653">
        <v>10</v>
      </c>
      <c r="M135" s="654">
        <v>2963.9146289991068</v>
      </c>
    </row>
    <row r="136" spans="1:13" ht="14.4" customHeight="1" x14ac:dyDescent="0.3">
      <c r="A136" s="649" t="s">
        <v>608</v>
      </c>
      <c r="B136" s="650" t="s">
        <v>3506</v>
      </c>
      <c r="C136" s="650" t="s">
        <v>1188</v>
      </c>
      <c r="D136" s="650" t="s">
        <v>1189</v>
      </c>
      <c r="E136" s="650" t="s">
        <v>3507</v>
      </c>
      <c r="F136" s="653"/>
      <c r="G136" s="653"/>
      <c r="H136" s="666">
        <v>0</v>
      </c>
      <c r="I136" s="653">
        <v>16</v>
      </c>
      <c r="J136" s="653">
        <v>1837.4391974123132</v>
      </c>
      <c r="K136" s="666">
        <v>1</v>
      </c>
      <c r="L136" s="653">
        <v>16</v>
      </c>
      <c r="M136" s="654">
        <v>1837.4391974123132</v>
      </c>
    </row>
    <row r="137" spans="1:13" ht="14.4" customHeight="1" x14ac:dyDescent="0.3">
      <c r="A137" s="649" t="s">
        <v>608</v>
      </c>
      <c r="B137" s="650" t="s">
        <v>3506</v>
      </c>
      <c r="C137" s="650" t="s">
        <v>2161</v>
      </c>
      <c r="D137" s="650" t="s">
        <v>3561</v>
      </c>
      <c r="E137" s="650" t="s">
        <v>1140</v>
      </c>
      <c r="F137" s="653"/>
      <c r="G137" s="653"/>
      <c r="H137" s="666">
        <v>0</v>
      </c>
      <c r="I137" s="653">
        <v>28</v>
      </c>
      <c r="J137" s="653">
        <v>1493.080549463207</v>
      </c>
      <c r="K137" s="666">
        <v>1</v>
      </c>
      <c r="L137" s="653">
        <v>28</v>
      </c>
      <c r="M137" s="654">
        <v>1493.080549463207</v>
      </c>
    </row>
    <row r="138" spans="1:13" ht="14.4" customHeight="1" x14ac:dyDescent="0.3">
      <c r="A138" s="649" t="s">
        <v>608</v>
      </c>
      <c r="B138" s="650" t="s">
        <v>3506</v>
      </c>
      <c r="C138" s="650" t="s">
        <v>2164</v>
      </c>
      <c r="D138" s="650" t="s">
        <v>3562</v>
      </c>
      <c r="E138" s="650" t="s">
        <v>1140</v>
      </c>
      <c r="F138" s="653"/>
      <c r="G138" s="653"/>
      <c r="H138" s="666">
        <v>0</v>
      </c>
      <c r="I138" s="653">
        <v>27</v>
      </c>
      <c r="J138" s="653">
        <v>1406.8196145219295</v>
      </c>
      <c r="K138" s="666">
        <v>1</v>
      </c>
      <c r="L138" s="653">
        <v>27</v>
      </c>
      <c r="M138" s="654">
        <v>1406.8196145219295</v>
      </c>
    </row>
    <row r="139" spans="1:13" ht="14.4" customHeight="1" x14ac:dyDescent="0.3">
      <c r="A139" s="649" t="s">
        <v>608</v>
      </c>
      <c r="B139" s="650" t="s">
        <v>3506</v>
      </c>
      <c r="C139" s="650" t="s">
        <v>2104</v>
      </c>
      <c r="D139" s="650" t="s">
        <v>3563</v>
      </c>
      <c r="E139" s="650" t="s">
        <v>1140</v>
      </c>
      <c r="F139" s="653"/>
      <c r="G139" s="653"/>
      <c r="H139" s="666">
        <v>0</v>
      </c>
      <c r="I139" s="653">
        <v>28</v>
      </c>
      <c r="J139" s="653">
        <v>1524.8801095272438</v>
      </c>
      <c r="K139" s="666">
        <v>1</v>
      </c>
      <c r="L139" s="653">
        <v>28</v>
      </c>
      <c r="M139" s="654">
        <v>1524.8801095272438</v>
      </c>
    </row>
    <row r="140" spans="1:13" ht="14.4" customHeight="1" x14ac:dyDescent="0.3">
      <c r="A140" s="649" t="s">
        <v>608</v>
      </c>
      <c r="B140" s="650" t="s">
        <v>3506</v>
      </c>
      <c r="C140" s="650" t="s">
        <v>2174</v>
      </c>
      <c r="D140" s="650" t="s">
        <v>2175</v>
      </c>
      <c r="E140" s="650" t="s">
        <v>2172</v>
      </c>
      <c r="F140" s="653"/>
      <c r="G140" s="653"/>
      <c r="H140" s="666">
        <v>0</v>
      </c>
      <c r="I140" s="653">
        <v>2</v>
      </c>
      <c r="J140" s="653">
        <v>246.41999999999993</v>
      </c>
      <c r="K140" s="666">
        <v>1</v>
      </c>
      <c r="L140" s="653">
        <v>2</v>
      </c>
      <c r="M140" s="654">
        <v>246.41999999999993</v>
      </c>
    </row>
    <row r="141" spans="1:13" ht="14.4" customHeight="1" x14ac:dyDescent="0.3">
      <c r="A141" s="649" t="s">
        <v>608</v>
      </c>
      <c r="B141" s="650" t="s">
        <v>3506</v>
      </c>
      <c r="C141" s="650" t="s">
        <v>2170</v>
      </c>
      <c r="D141" s="650" t="s">
        <v>2171</v>
      </c>
      <c r="E141" s="650" t="s">
        <v>2172</v>
      </c>
      <c r="F141" s="653"/>
      <c r="G141" s="653"/>
      <c r="H141" s="666">
        <v>0</v>
      </c>
      <c r="I141" s="653">
        <v>2</v>
      </c>
      <c r="J141" s="653">
        <v>246.41960503323838</v>
      </c>
      <c r="K141" s="666">
        <v>1</v>
      </c>
      <c r="L141" s="653">
        <v>2</v>
      </c>
      <c r="M141" s="654">
        <v>246.41960503323838</v>
      </c>
    </row>
    <row r="142" spans="1:13" ht="14.4" customHeight="1" x14ac:dyDescent="0.3">
      <c r="A142" s="649" t="s">
        <v>608</v>
      </c>
      <c r="B142" s="650" t="s">
        <v>3506</v>
      </c>
      <c r="C142" s="650" t="s">
        <v>2166</v>
      </c>
      <c r="D142" s="650" t="s">
        <v>2167</v>
      </c>
      <c r="E142" s="650" t="s">
        <v>2168</v>
      </c>
      <c r="F142" s="653"/>
      <c r="G142" s="653"/>
      <c r="H142" s="666">
        <v>0</v>
      </c>
      <c r="I142" s="653">
        <v>120</v>
      </c>
      <c r="J142" s="653">
        <v>22004.381390185408</v>
      </c>
      <c r="K142" s="666">
        <v>1</v>
      </c>
      <c r="L142" s="653">
        <v>120</v>
      </c>
      <c r="M142" s="654">
        <v>22004.381390185408</v>
      </c>
    </row>
    <row r="143" spans="1:13" ht="14.4" customHeight="1" x14ac:dyDescent="0.3">
      <c r="A143" s="649" t="s">
        <v>608</v>
      </c>
      <c r="B143" s="650" t="s">
        <v>3506</v>
      </c>
      <c r="C143" s="650" t="s">
        <v>2176</v>
      </c>
      <c r="D143" s="650" t="s">
        <v>2177</v>
      </c>
      <c r="E143" s="650" t="s">
        <v>2172</v>
      </c>
      <c r="F143" s="653"/>
      <c r="G143" s="653"/>
      <c r="H143" s="666">
        <v>0</v>
      </c>
      <c r="I143" s="653">
        <v>1</v>
      </c>
      <c r="J143" s="653">
        <v>137.43</v>
      </c>
      <c r="K143" s="666">
        <v>1</v>
      </c>
      <c r="L143" s="653">
        <v>1</v>
      </c>
      <c r="M143" s="654">
        <v>137.43</v>
      </c>
    </row>
    <row r="144" spans="1:13" ht="14.4" customHeight="1" x14ac:dyDescent="0.3">
      <c r="A144" s="649" t="s">
        <v>608</v>
      </c>
      <c r="B144" s="650" t="s">
        <v>3506</v>
      </c>
      <c r="C144" s="650" t="s">
        <v>1199</v>
      </c>
      <c r="D144" s="650" t="s">
        <v>1200</v>
      </c>
      <c r="E144" s="650" t="s">
        <v>1186</v>
      </c>
      <c r="F144" s="653">
        <v>3</v>
      </c>
      <c r="G144" s="653">
        <v>4084.170000000001</v>
      </c>
      <c r="H144" s="666">
        <v>1</v>
      </c>
      <c r="I144" s="653"/>
      <c r="J144" s="653"/>
      <c r="K144" s="666">
        <v>0</v>
      </c>
      <c r="L144" s="653">
        <v>3</v>
      </c>
      <c r="M144" s="654">
        <v>4084.170000000001</v>
      </c>
    </row>
    <row r="145" spans="1:13" ht="14.4" customHeight="1" x14ac:dyDescent="0.3">
      <c r="A145" s="649" t="s">
        <v>611</v>
      </c>
      <c r="B145" s="650" t="s">
        <v>3513</v>
      </c>
      <c r="C145" s="650" t="s">
        <v>1704</v>
      </c>
      <c r="D145" s="650" t="s">
        <v>1705</v>
      </c>
      <c r="E145" s="650" t="s">
        <v>1706</v>
      </c>
      <c r="F145" s="653"/>
      <c r="G145" s="653"/>
      <c r="H145" s="666">
        <v>0</v>
      </c>
      <c r="I145" s="653">
        <v>39</v>
      </c>
      <c r="J145" s="653">
        <v>1788.1500000000003</v>
      </c>
      <c r="K145" s="666">
        <v>1</v>
      </c>
      <c r="L145" s="653">
        <v>39</v>
      </c>
      <c r="M145" s="654">
        <v>1788.1500000000003</v>
      </c>
    </row>
    <row r="146" spans="1:13" ht="14.4" customHeight="1" x14ac:dyDescent="0.3">
      <c r="A146" s="649" t="s">
        <v>611</v>
      </c>
      <c r="B146" s="650" t="s">
        <v>3474</v>
      </c>
      <c r="C146" s="650" t="s">
        <v>1646</v>
      </c>
      <c r="D146" s="650" t="s">
        <v>3514</v>
      </c>
      <c r="E146" s="650" t="s">
        <v>3515</v>
      </c>
      <c r="F146" s="653"/>
      <c r="G146" s="653"/>
      <c r="H146" s="666">
        <v>0</v>
      </c>
      <c r="I146" s="653">
        <v>2</v>
      </c>
      <c r="J146" s="653">
        <v>339.92</v>
      </c>
      <c r="K146" s="666">
        <v>1</v>
      </c>
      <c r="L146" s="653">
        <v>2</v>
      </c>
      <c r="M146" s="654">
        <v>339.92</v>
      </c>
    </row>
    <row r="147" spans="1:13" ht="14.4" customHeight="1" x14ac:dyDescent="0.3">
      <c r="A147" s="649" t="s">
        <v>611</v>
      </c>
      <c r="B147" s="650" t="s">
        <v>3474</v>
      </c>
      <c r="C147" s="650" t="s">
        <v>1222</v>
      </c>
      <c r="D147" s="650" t="s">
        <v>3475</v>
      </c>
      <c r="E147" s="650" t="s">
        <v>3476</v>
      </c>
      <c r="F147" s="653"/>
      <c r="G147" s="653"/>
      <c r="H147" s="666">
        <v>0</v>
      </c>
      <c r="I147" s="653">
        <v>4.2</v>
      </c>
      <c r="J147" s="653">
        <v>386.39922726954569</v>
      </c>
      <c r="K147" s="666">
        <v>1</v>
      </c>
      <c r="L147" s="653">
        <v>4.2</v>
      </c>
      <c r="M147" s="654">
        <v>386.39922726954569</v>
      </c>
    </row>
    <row r="148" spans="1:13" ht="14.4" customHeight="1" x14ac:dyDescent="0.3">
      <c r="A148" s="649" t="s">
        <v>611</v>
      </c>
      <c r="B148" s="650" t="s">
        <v>3474</v>
      </c>
      <c r="C148" s="650" t="s">
        <v>1249</v>
      </c>
      <c r="D148" s="650" t="s">
        <v>1250</v>
      </c>
      <c r="E148" s="650" t="s">
        <v>1251</v>
      </c>
      <c r="F148" s="653"/>
      <c r="G148" s="653"/>
      <c r="H148" s="666">
        <v>0</v>
      </c>
      <c r="I148" s="653">
        <v>10.4</v>
      </c>
      <c r="J148" s="653">
        <v>478.4000235007108</v>
      </c>
      <c r="K148" s="666">
        <v>1</v>
      </c>
      <c r="L148" s="653">
        <v>10.4</v>
      </c>
      <c r="M148" s="654">
        <v>478.4000235007108</v>
      </c>
    </row>
    <row r="149" spans="1:13" ht="14.4" customHeight="1" x14ac:dyDescent="0.3">
      <c r="A149" s="649" t="s">
        <v>611</v>
      </c>
      <c r="B149" s="650" t="s">
        <v>3518</v>
      </c>
      <c r="C149" s="650" t="s">
        <v>1716</v>
      </c>
      <c r="D149" s="650" t="s">
        <v>1717</v>
      </c>
      <c r="E149" s="650" t="s">
        <v>1220</v>
      </c>
      <c r="F149" s="653"/>
      <c r="G149" s="653"/>
      <c r="H149" s="666">
        <v>0</v>
      </c>
      <c r="I149" s="653">
        <v>10.799999999999999</v>
      </c>
      <c r="J149" s="653">
        <v>2235.600390093653</v>
      </c>
      <c r="K149" s="666">
        <v>1</v>
      </c>
      <c r="L149" s="653">
        <v>10.799999999999999</v>
      </c>
      <c r="M149" s="654">
        <v>2235.600390093653</v>
      </c>
    </row>
    <row r="150" spans="1:13" ht="14.4" customHeight="1" x14ac:dyDescent="0.3">
      <c r="A150" s="649" t="s">
        <v>611</v>
      </c>
      <c r="B150" s="650" t="s">
        <v>3481</v>
      </c>
      <c r="C150" s="650" t="s">
        <v>1708</v>
      </c>
      <c r="D150" s="650" t="s">
        <v>1709</v>
      </c>
      <c r="E150" s="650" t="s">
        <v>3520</v>
      </c>
      <c r="F150" s="653"/>
      <c r="G150" s="653"/>
      <c r="H150" s="666">
        <v>0</v>
      </c>
      <c r="I150" s="653">
        <v>1</v>
      </c>
      <c r="J150" s="653">
        <v>138.08999999999995</v>
      </c>
      <c r="K150" s="666">
        <v>1</v>
      </c>
      <c r="L150" s="653">
        <v>1</v>
      </c>
      <c r="M150" s="654">
        <v>138.08999999999995</v>
      </c>
    </row>
    <row r="151" spans="1:13" ht="14.4" customHeight="1" x14ac:dyDescent="0.3">
      <c r="A151" s="649" t="s">
        <v>611</v>
      </c>
      <c r="B151" s="650" t="s">
        <v>3481</v>
      </c>
      <c r="C151" s="650" t="s">
        <v>1288</v>
      </c>
      <c r="D151" s="650" t="s">
        <v>3483</v>
      </c>
      <c r="E151" s="650" t="s">
        <v>1706</v>
      </c>
      <c r="F151" s="653"/>
      <c r="G151" s="653"/>
      <c r="H151" s="666">
        <v>0</v>
      </c>
      <c r="I151" s="653">
        <v>20</v>
      </c>
      <c r="J151" s="653">
        <v>1504.4000000000003</v>
      </c>
      <c r="K151" s="666">
        <v>1</v>
      </c>
      <c r="L151" s="653">
        <v>20</v>
      </c>
      <c r="M151" s="654">
        <v>1504.4000000000003</v>
      </c>
    </row>
    <row r="152" spans="1:13" ht="14.4" customHeight="1" x14ac:dyDescent="0.3">
      <c r="A152" s="649" t="s">
        <v>611</v>
      </c>
      <c r="B152" s="650" t="s">
        <v>3481</v>
      </c>
      <c r="C152" s="650" t="s">
        <v>1292</v>
      </c>
      <c r="D152" s="650" t="s">
        <v>3484</v>
      </c>
      <c r="E152" s="650" t="s">
        <v>3485</v>
      </c>
      <c r="F152" s="653"/>
      <c r="G152" s="653"/>
      <c r="H152" s="666">
        <v>0</v>
      </c>
      <c r="I152" s="653">
        <v>11</v>
      </c>
      <c r="J152" s="653">
        <v>508.20007238896756</v>
      </c>
      <c r="K152" s="666">
        <v>1</v>
      </c>
      <c r="L152" s="653">
        <v>11</v>
      </c>
      <c r="M152" s="654">
        <v>508.20007238896756</v>
      </c>
    </row>
    <row r="153" spans="1:13" ht="14.4" customHeight="1" x14ac:dyDescent="0.3">
      <c r="A153" s="649" t="s">
        <v>611</v>
      </c>
      <c r="B153" s="650" t="s">
        <v>3486</v>
      </c>
      <c r="C153" s="650" t="s">
        <v>1712</v>
      </c>
      <c r="D153" s="650" t="s">
        <v>1713</v>
      </c>
      <c r="E153" s="650" t="s">
        <v>3522</v>
      </c>
      <c r="F153" s="653"/>
      <c r="G153" s="653"/>
      <c r="H153" s="666">
        <v>0</v>
      </c>
      <c r="I153" s="653">
        <v>1</v>
      </c>
      <c r="J153" s="653">
        <v>153.59</v>
      </c>
      <c r="K153" s="666">
        <v>1</v>
      </c>
      <c r="L153" s="653">
        <v>1</v>
      </c>
      <c r="M153" s="654">
        <v>153.59</v>
      </c>
    </row>
    <row r="154" spans="1:13" ht="14.4" customHeight="1" x14ac:dyDescent="0.3">
      <c r="A154" s="649" t="s">
        <v>611</v>
      </c>
      <c r="B154" s="650" t="s">
        <v>3493</v>
      </c>
      <c r="C154" s="650" t="s">
        <v>1314</v>
      </c>
      <c r="D154" s="650" t="s">
        <v>1315</v>
      </c>
      <c r="E154" s="650" t="s">
        <v>3494</v>
      </c>
      <c r="F154" s="653"/>
      <c r="G154" s="653"/>
      <c r="H154" s="666">
        <v>0</v>
      </c>
      <c r="I154" s="653">
        <v>2</v>
      </c>
      <c r="J154" s="653">
        <v>3669.82</v>
      </c>
      <c r="K154" s="666">
        <v>1</v>
      </c>
      <c r="L154" s="653">
        <v>2</v>
      </c>
      <c r="M154" s="654">
        <v>3669.82</v>
      </c>
    </row>
    <row r="155" spans="1:13" ht="14.4" customHeight="1" x14ac:dyDescent="0.3">
      <c r="A155" s="649" t="s">
        <v>614</v>
      </c>
      <c r="B155" s="650" t="s">
        <v>3564</v>
      </c>
      <c r="C155" s="650" t="s">
        <v>2355</v>
      </c>
      <c r="D155" s="650" t="s">
        <v>3565</v>
      </c>
      <c r="E155" s="650" t="s">
        <v>2357</v>
      </c>
      <c r="F155" s="653">
        <v>2</v>
      </c>
      <c r="G155" s="653">
        <v>1900.26</v>
      </c>
      <c r="H155" s="666">
        <v>1</v>
      </c>
      <c r="I155" s="653"/>
      <c r="J155" s="653"/>
      <c r="K155" s="666">
        <v>0</v>
      </c>
      <c r="L155" s="653">
        <v>2</v>
      </c>
      <c r="M155" s="654">
        <v>1900.26</v>
      </c>
    </row>
    <row r="156" spans="1:13" ht="14.4" customHeight="1" x14ac:dyDescent="0.3">
      <c r="A156" s="649" t="s">
        <v>614</v>
      </c>
      <c r="B156" s="650" t="s">
        <v>3564</v>
      </c>
      <c r="C156" s="650" t="s">
        <v>2322</v>
      </c>
      <c r="D156" s="650" t="s">
        <v>2323</v>
      </c>
      <c r="E156" s="650" t="s">
        <v>2324</v>
      </c>
      <c r="F156" s="653"/>
      <c r="G156" s="653"/>
      <c r="H156" s="666">
        <v>0</v>
      </c>
      <c r="I156" s="653">
        <v>9</v>
      </c>
      <c r="J156" s="653">
        <v>22552.763969672771</v>
      </c>
      <c r="K156" s="666">
        <v>1</v>
      </c>
      <c r="L156" s="653">
        <v>9</v>
      </c>
      <c r="M156" s="654">
        <v>22552.763969672771</v>
      </c>
    </row>
    <row r="157" spans="1:13" ht="14.4" customHeight="1" x14ac:dyDescent="0.3">
      <c r="A157" s="649" t="s">
        <v>614</v>
      </c>
      <c r="B157" s="650" t="s">
        <v>3566</v>
      </c>
      <c r="C157" s="650" t="s">
        <v>1034</v>
      </c>
      <c r="D157" s="650" t="s">
        <v>1035</v>
      </c>
      <c r="E157" s="650" t="s">
        <v>1036</v>
      </c>
      <c r="F157" s="653">
        <v>0</v>
      </c>
      <c r="G157" s="653">
        <v>0</v>
      </c>
      <c r="H157" s="666"/>
      <c r="I157" s="653"/>
      <c r="J157" s="653"/>
      <c r="K157" s="666"/>
      <c r="L157" s="653">
        <v>0</v>
      </c>
      <c r="M157" s="654">
        <v>0</v>
      </c>
    </row>
    <row r="158" spans="1:13" ht="14.4" customHeight="1" x14ac:dyDescent="0.3">
      <c r="A158" s="649" t="s">
        <v>614</v>
      </c>
      <c r="B158" s="650" t="s">
        <v>3567</v>
      </c>
      <c r="C158" s="650" t="s">
        <v>2378</v>
      </c>
      <c r="D158" s="650" t="s">
        <v>2379</v>
      </c>
      <c r="E158" s="650" t="s">
        <v>2380</v>
      </c>
      <c r="F158" s="653"/>
      <c r="G158" s="653"/>
      <c r="H158" s="666">
        <v>0</v>
      </c>
      <c r="I158" s="653">
        <v>1.0802412000000001</v>
      </c>
      <c r="J158" s="653">
        <v>91.394346846600001</v>
      </c>
      <c r="K158" s="666">
        <v>1</v>
      </c>
      <c r="L158" s="653">
        <v>1.0802412000000001</v>
      </c>
      <c r="M158" s="654">
        <v>91.394346846600001</v>
      </c>
    </row>
    <row r="159" spans="1:13" ht="14.4" customHeight="1" x14ac:dyDescent="0.3">
      <c r="A159" s="649" t="s">
        <v>614</v>
      </c>
      <c r="B159" s="650" t="s">
        <v>3568</v>
      </c>
      <c r="C159" s="650" t="s">
        <v>2317</v>
      </c>
      <c r="D159" s="650" t="s">
        <v>2318</v>
      </c>
      <c r="E159" s="650" t="s">
        <v>2319</v>
      </c>
      <c r="F159" s="653"/>
      <c r="G159" s="653"/>
      <c r="H159" s="666">
        <v>0</v>
      </c>
      <c r="I159" s="653">
        <v>3</v>
      </c>
      <c r="J159" s="653">
        <v>7274.95</v>
      </c>
      <c r="K159" s="666">
        <v>1</v>
      </c>
      <c r="L159" s="653">
        <v>3</v>
      </c>
      <c r="M159" s="654">
        <v>7274.95</v>
      </c>
    </row>
    <row r="160" spans="1:13" ht="14.4" customHeight="1" x14ac:dyDescent="0.3">
      <c r="A160" s="649" t="s">
        <v>614</v>
      </c>
      <c r="B160" s="650" t="s">
        <v>3525</v>
      </c>
      <c r="C160" s="650" t="s">
        <v>1608</v>
      </c>
      <c r="D160" s="650" t="s">
        <v>1609</v>
      </c>
      <c r="E160" s="650" t="s">
        <v>876</v>
      </c>
      <c r="F160" s="653"/>
      <c r="G160" s="653"/>
      <c r="H160" s="666">
        <v>0</v>
      </c>
      <c r="I160" s="653">
        <v>2</v>
      </c>
      <c r="J160" s="653">
        <v>59.120000000000005</v>
      </c>
      <c r="K160" s="666">
        <v>1</v>
      </c>
      <c r="L160" s="653">
        <v>2</v>
      </c>
      <c r="M160" s="654">
        <v>59.120000000000005</v>
      </c>
    </row>
    <row r="161" spans="1:13" ht="14.4" customHeight="1" x14ac:dyDescent="0.3">
      <c r="A161" s="649" t="s">
        <v>614</v>
      </c>
      <c r="B161" s="650" t="s">
        <v>3526</v>
      </c>
      <c r="C161" s="650" t="s">
        <v>1591</v>
      </c>
      <c r="D161" s="650" t="s">
        <v>3528</v>
      </c>
      <c r="E161" s="650" t="s">
        <v>3529</v>
      </c>
      <c r="F161" s="653"/>
      <c r="G161" s="653"/>
      <c r="H161" s="666">
        <v>0</v>
      </c>
      <c r="I161" s="653">
        <v>2</v>
      </c>
      <c r="J161" s="653">
        <v>118.33996201847084</v>
      </c>
      <c r="K161" s="666">
        <v>1</v>
      </c>
      <c r="L161" s="653">
        <v>2</v>
      </c>
      <c r="M161" s="654">
        <v>118.33996201847084</v>
      </c>
    </row>
    <row r="162" spans="1:13" ht="14.4" customHeight="1" x14ac:dyDescent="0.3">
      <c r="A162" s="649" t="s">
        <v>614</v>
      </c>
      <c r="B162" s="650" t="s">
        <v>3526</v>
      </c>
      <c r="C162" s="650" t="s">
        <v>1595</v>
      </c>
      <c r="D162" s="650" t="s">
        <v>1596</v>
      </c>
      <c r="E162" s="650" t="s">
        <v>1597</v>
      </c>
      <c r="F162" s="653"/>
      <c r="G162" s="653"/>
      <c r="H162" s="666">
        <v>0</v>
      </c>
      <c r="I162" s="653">
        <v>4</v>
      </c>
      <c r="J162" s="653">
        <v>578.12005813430983</v>
      </c>
      <c r="K162" s="666">
        <v>1</v>
      </c>
      <c r="L162" s="653">
        <v>4</v>
      </c>
      <c r="M162" s="654">
        <v>578.12005813430983</v>
      </c>
    </row>
    <row r="163" spans="1:13" ht="14.4" customHeight="1" x14ac:dyDescent="0.3">
      <c r="A163" s="649" t="s">
        <v>614</v>
      </c>
      <c r="B163" s="650" t="s">
        <v>3500</v>
      </c>
      <c r="C163" s="650" t="s">
        <v>1094</v>
      </c>
      <c r="D163" s="650" t="s">
        <v>1095</v>
      </c>
      <c r="E163" s="650" t="s">
        <v>3501</v>
      </c>
      <c r="F163" s="653"/>
      <c r="G163" s="653"/>
      <c r="H163" s="666">
        <v>0</v>
      </c>
      <c r="I163" s="653">
        <v>11</v>
      </c>
      <c r="J163" s="653">
        <v>581.0085182493674</v>
      </c>
      <c r="K163" s="666">
        <v>1</v>
      </c>
      <c r="L163" s="653">
        <v>11</v>
      </c>
      <c r="M163" s="654">
        <v>581.0085182493674</v>
      </c>
    </row>
    <row r="164" spans="1:13" ht="14.4" customHeight="1" x14ac:dyDescent="0.3">
      <c r="A164" s="649" t="s">
        <v>614</v>
      </c>
      <c r="B164" s="650" t="s">
        <v>3500</v>
      </c>
      <c r="C164" s="650" t="s">
        <v>1082</v>
      </c>
      <c r="D164" s="650" t="s">
        <v>1083</v>
      </c>
      <c r="E164" s="650" t="s">
        <v>1084</v>
      </c>
      <c r="F164" s="653"/>
      <c r="G164" s="653"/>
      <c r="H164" s="666">
        <v>0</v>
      </c>
      <c r="I164" s="653">
        <v>8</v>
      </c>
      <c r="J164" s="653">
        <v>683.84208976701245</v>
      </c>
      <c r="K164" s="666">
        <v>1</v>
      </c>
      <c r="L164" s="653">
        <v>8</v>
      </c>
      <c r="M164" s="654">
        <v>683.84208976701245</v>
      </c>
    </row>
    <row r="165" spans="1:13" ht="14.4" customHeight="1" x14ac:dyDescent="0.3">
      <c r="A165" s="649" t="s">
        <v>614</v>
      </c>
      <c r="B165" s="650" t="s">
        <v>3505</v>
      </c>
      <c r="C165" s="650" t="s">
        <v>1113</v>
      </c>
      <c r="D165" s="650" t="s">
        <v>1114</v>
      </c>
      <c r="E165" s="650" t="s">
        <v>930</v>
      </c>
      <c r="F165" s="653"/>
      <c r="G165" s="653"/>
      <c r="H165" s="666">
        <v>0</v>
      </c>
      <c r="I165" s="653">
        <v>3</v>
      </c>
      <c r="J165" s="653">
        <v>384.86</v>
      </c>
      <c r="K165" s="666">
        <v>1</v>
      </c>
      <c r="L165" s="653">
        <v>3</v>
      </c>
      <c r="M165" s="654">
        <v>384.86</v>
      </c>
    </row>
    <row r="166" spans="1:13" ht="14.4" customHeight="1" x14ac:dyDescent="0.3">
      <c r="A166" s="649" t="s">
        <v>614</v>
      </c>
      <c r="B166" s="650" t="s">
        <v>3505</v>
      </c>
      <c r="C166" s="650" t="s">
        <v>2110</v>
      </c>
      <c r="D166" s="650" t="s">
        <v>1087</v>
      </c>
      <c r="E166" s="650" t="s">
        <v>2796</v>
      </c>
      <c r="F166" s="653"/>
      <c r="G166" s="653"/>
      <c r="H166" s="666">
        <v>0</v>
      </c>
      <c r="I166" s="653">
        <v>1</v>
      </c>
      <c r="J166" s="653">
        <v>108.92</v>
      </c>
      <c r="K166" s="666">
        <v>1</v>
      </c>
      <c r="L166" s="653">
        <v>1</v>
      </c>
      <c r="M166" s="654">
        <v>108.92</v>
      </c>
    </row>
    <row r="167" spans="1:13" ht="14.4" customHeight="1" x14ac:dyDescent="0.3">
      <c r="A167" s="649" t="s">
        <v>614</v>
      </c>
      <c r="B167" s="650" t="s">
        <v>3505</v>
      </c>
      <c r="C167" s="650" t="s">
        <v>1602</v>
      </c>
      <c r="D167" s="650" t="s">
        <v>1087</v>
      </c>
      <c r="E167" s="650" t="s">
        <v>1603</v>
      </c>
      <c r="F167" s="653"/>
      <c r="G167" s="653"/>
      <c r="H167" s="666">
        <v>0</v>
      </c>
      <c r="I167" s="653">
        <v>2</v>
      </c>
      <c r="J167" s="653">
        <v>540.3900000000001</v>
      </c>
      <c r="K167" s="666">
        <v>1</v>
      </c>
      <c r="L167" s="653">
        <v>2</v>
      </c>
      <c r="M167" s="654">
        <v>540.3900000000001</v>
      </c>
    </row>
    <row r="168" spans="1:13" ht="14.4" customHeight="1" x14ac:dyDescent="0.3">
      <c r="A168" s="649" t="s">
        <v>614</v>
      </c>
      <c r="B168" s="650" t="s">
        <v>3506</v>
      </c>
      <c r="C168" s="650" t="s">
        <v>2399</v>
      </c>
      <c r="D168" s="650" t="s">
        <v>2400</v>
      </c>
      <c r="E168" s="650" t="s">
        <v>2401</v>
      </c>
      <c r="F168" s="653"/>
      <c r="G168" s="653"/>
      <c r="H168" s="666">
        <v>0</v>
      </c>
      <c r="I168" s="653">
        <v>4</v>
      </c>
      <c r="J168" s="653">
        <v>22121.4</v>
      </c>
      <c r="K168" s="666">
        <v>1</v>
      </c>
      <c r="L168" s="653">
        <v>4</v>
      </c>
      <c r="M168" s="654">
        <v>22121.4</v>
      </c>
    </row>
    <row r="169" spans="1:13" ht="14.4" customHeight="1" x14ac:dyDescent="0.3">
      <c r="A169" s="649" t="s">
        <v>617</v>
      </c>
      <c r="B169" s="650" t="s">
        <v>3486</v>
      </c>
      <c r="C169" s="650" t="s">
        <v>2237</v>
      </c>
      <c r="D169" s="650" t="s">
        <v>3547</v>
      </c>
      <c r="E169" s="650" t="s">
        <v>3519</v>
      </c>
      <c r="F169" s="653"/>
      <c r="G169" s="653"/>
      <c r="H169" s="666">
        <v>0</v>
      </c>
      <c r="I169" s="653">
        <v>1</v>
      </c>
      <c r="J169" s="653">
        <v>120</v>
      </c>
      <c r="K169" s="666">
        <v>1</v>
      </c>
      <c r="L169" s="653">
        <v>1</v>
      </c>
      <c r="M169" s="654">
        <v>120</v>
      </c>
    </row>
    <row r="170" spans="1:13" ht="14.4" customHeight="1" x14ac:dyDescent="0.3">
      <c r="A170" s="649" t="s">
        <v>617</v>
      </c>
      <c r="B170" s="650" t="s">
        <v>3500</v>
      </c>
      <c r="C170" s="650" t="s">
        <v>1082</v>
      </c>
      <c r="D170" s="650" t="s">
        <v>1083</v>
      </c>
      <c r="E170" s="650" t="s">
        <v>1084</v>
      </c>
      <c r="F170" s="653"/>
      <c r="G170" s="653"/>
      <c r="H170" s="666">
        <v>0</v>
      </c>
      <c r="I170" s="653">
        <v>5</v>
      </c>
      <c r="J170" s="653">
        <v>427.90999999999997</v>
      </c>
      <c r="K170" s="666">
        <v>1</v>
      </c>
      <c r="L170" s="653">
        <v>5</v>
      </c>
      <c r="M170" s="654">
        <v>427.90999999999997</v>
      </c>
    </row>
    <row r="171" spans="1:13" ht="14.4" customHeight="1" x14ac:dyDescent="0.3">
      <c r="A171" s="649" t="s">
        <v>620</v>
      </c>
      <c r="B171" s="650" t="s">
        <v>3466</v>
      </c>
      <c r="C171" s="650" t="s">
        <v>640</v>
      </c>
      <c r="D171" s="650" t="s">
        <v>3467</v>
      </c>
      <c r="E171" s="650" t="s">
        <v>3468</v>
      </c>
      <c r="F171" s="653">
        <v>10</v>
      </c>
      <c r="G171" s="653">
        <v>758.30117760006385</v>
      </c>
      <c r="H171" s="666">
        <v>1</v>
      </c>
      <c r="I171" s="653"/>
      <c r="J171" s="653"/>
      <c r="K171" s="666">
        <v>0</v>
      </c>
      <c r="L171" s="653">
        <v>10</v>
      </c>
      <c r="M171" s="654">
        <v>758.30117760006385</v>
      </c>
    </row>
    <row r="172" spans="1:13" ht="14.4" customHeight="1" x14ac:dyDescent="0.3">
      <c r="A172" s="649" t="s">
        <v>620</v>
      </c>
      <c r="B172" s="650" t="s">
        <v>3569</v>
      </c>
      <c r="C172" s="650" t="s">
        <v>2835</v>
      </c>
      <c r="D172" s="650" t="s">
        <v>2836</v>
      </c>
      <c r="E172" s="650" t="s">
        <v>3570</v>
      </c>
      <c r="F172" s="653"/>
      <c r="G172" s="653"/>
      <c r="H172" s="666">
        <v>0</v>
      </c>
      <c r="I172" s="653">
        <v>29</v>
      </c>
      <c r="J172" s="653">
        <v>15334.033384426646</v>
      </c>
      <c r="K172" s="666">
        <v>1</v>
      </c>
      <c r="L172" s="653">
        <v>29</v>
      </c>
      <c r="M172" s="654">
        <v>15334.033384426646</v>
      </c>
    </row>
    <row r="173" spans="1:13" ht="14.4" customHeight="1" x14ac:dyDescent="0.3">
      <c r="A173" s="649" t="s">
        <v>620</v>
      </c>
      <c r="B173" s="650" t="s">
        <v>3469</v>
      </c>
      <c r="C173" s="650" t="s">
        <v>1098</v>
      </c>
      <c r="D173" s="650" t="s">
        <v>1099</v>
      </c>
      <c r="E173" s="650" t="s">
        <v>1100</v>
      </c>
      <c r="F173" s="653"/>
      <c r="G173" s="653"/>
      <c r="H173" s="666">
        <v>0</v>
      </c>
      <c r="I173" s="653">
        <v>1</v>
      </c>
      <c r="J173" s="653">
        <v>73.850559131932883</v>
      </c>
      <c r="K173" s="666">
        <v>1</v>
      </c>
      <c r="L173" s="653">
        <v>1</v>
      </c>
      <c r="M173" s="654">
        <v>73.850559131932883</v>
      </c>
    </row>
    <row r="174" spans="1:13" ht="14.4" customHeight="1" x14ac:dyDescent="0.3">
      <c r="A174" s="649" t="s">
        <v>620</v>
      </c>
      <c r="B174" s="650" t="s">
        <v>3469</v>
      </c>
      <c r="C174" s="650" t="s">
        <v>1599</v>
      </c>
      <c r="D174" s="650" t="s">
        <v>1099</v>
      </c>
      <c r="E174" s="650" t="s">
        <v>1600</v>
      </c>
      <c r="F174" s="653"/>
      <c r="G174" s="653"/>
      <c r="H174" s="666">
        <v>0</v>
      </c>
      <c r="I174" s="653">
        <v>4</v>
      </c>
      <c r="J174" s="653">
        <v>462.08910227103405</v>
      </c>
      <c r="K174" s="666">
        <v>1</v>
      </c>
      <c r="L174" s="653">
        <v>4</v>
      </c>
      <c r="M174" s="654">
        <v>462.08910227103405</v>
      </c>
    </row>
    <row r="175" spans="1:13" ht="14.4" customHeight="1" x14ac:dyDescent="0.3">
      <c r="A175" s="649" t="s">
        <v>620</v>
      </c>
      <c r="B175" s="650" t="s">
        <v>3571</v>
      </c>
      <c r="C175" s="650" t="s">
        <v>2828</v>
      </c>
      <c r="D175" s="650" t="s">
        <v>2829</v>
      </c>
      <c r="E175" s="650" t="s">
        <v>2769</v>
      </c>
      <c r="F175" s="653"/>
      <c r="G175" s="653"/>
      <c r="H175" s="666">
        <v>0</v>
      </c>
      <c r="I175" s="653">
        <v>1</v>
      </c>
      <c r="J175" s="653">
        <v>83.100000000000037</v>
      </c>
      <c r="K175" s="666">
        <v>1</v>
      </c>
      <c r="L175" s="653">
        <v>1</v>
      </c>
      <c r="M175" s="654">
        <v>83.100000000000037</v>
      </c>
    </row>
    <row r="176" spans="1:13" ht="14.4" customHeight="1" x14ac:dyDescent="0.3">
      <c r="A176" s="649" t="s">
        <v>620</v>
      </c>
      <c r="B176" s="650" t="s">
        <v>3470</v>
      </c>
      <c r="C176" s="650" t="s">
        <v>1102</v>
      </c>
      <c r="D176" s="650" t="s">
        <v>1079</v>
      </c>
      <c r="E176" s="650" t="s">
        <v>1103</v>
      </c>
      <c r="F176" s="653"/>
      <c r="G176" s="653"/>
      <c r="H176" s="666">
        <v>0</v>
      </c>
      <c r="I176" s="653">
        <v>3</v>
      </c>
      <c r="J176" s="653">
        <v>1069.5012622878057</v>
      </c>
      <c r="K176" s="666">
        <v>1</v>
      </c>
      <c r="L176" s="653">
        <v>3</v>
      </c>
      <c r="M176" s="654">
        <v>1069.5012622878057</v>
      </c>
    </row>
    <row r="177" spans="1:13" ht="14.4" customHeight="1" x14ac:dyDescent="0.3">
      <c r="A177" s="649" t="s">
        <v>620</v>
      </c>
      <c r="B177" s="650" t="s">
        <v>3470</v>
      </c>
      <c r="C177" s="650" t="s">
        <v>1605</v>
      </c>
      <c r="D177" s="650" t="s">
        <v>1079</v>
      </c>
      <c r="E177" s="650" t="s">
        <v>1606</v>
      </c>
      <c r="F177" s="653"/>
      <c r="G177" s="653"/>
      <c r="H177" s="666">
        <v>0</v>
      </c>
      <c r="I177" s="653">
        <v>1</v>
      </c>
      <c r="J177" s="653">
        <v>414.000689806357</v>
      </c>
      <c r="K177" s="666">
        <v>1</v>
      </c>
      <c r="L177" s="653">
        <v>1</v>
      </c>
      <c r="M177" s="654">
        <v>414.000689806357</v>
      </c>
    </row>
    <row r="178" spans="1:13" ht="14.4" customHeight="1" x14ac:dyDescent="0.3">
      <c r="A178" s="649" t="s">
        <v>620</v>
      </c>
      <c r="B178" s="650" t="s">
        <v>3470</v>
      </c>
      <c r="C178" s="650" t="s">
        <v>1078</v>
      </c>
      <c r="D178" s="650" t="s">
        <v>1079</v>
      </c>
      <c r="E178" s="650" t="s">
        <v>1080</v>
      </c>
      <c r="F178" s="653"/>
      <c r="G178" s="653"/>
      <c r="H178" s="666">
        <v>0</v>
      </c>
      <c r="I178" s="653">
        <v>5</v>
      </c>
      <c r="J178" s="653">
        <v>2460.9998982297202</v>
      </c>
      <c r="K178" s="666">
        <v>1</v>
      </c>
      <c r="L178" s="653">
        <v>5</v>
      </c>
      <c r="M178" s="654">
        <v>2460.9998982297202</v>
      </c>
    </row>
    <row r="179" spans="1:13" ht="14.4" customHeight="1" x14ac:dyDescent="0.3">
      <c r="A179" s="649" t="s">
        <v>620</v>
      </c>
      <c r="B179" s="650" t="s">
        <v>3572</v>
      </c>
      <c r="C179" s="650" t="s">
        <v>2787</v>
      </c>
      <c r="D179" s="650" t="s">
        <v>2788</v>
      </c>
      <c r="E179" s="650" t="s">
        <v>2789</v>
      </c>
      <c r="F179" s="653"/>
      <c r="G179" s="653"/>
      <c r="H179" s="666">
        <v>0</v>
      </c>
      <c r="I179" s="653">
        <v>1</v>
      </c>
      <c r="J179" s="653">
        <v>135.47</v>
      </c>
      <c r="K179" s="666">
        <v>1</v>
      </c>
      <c r="L179" s="653">
        <v>1</v>
      </c>
      <c r="M179" s="654">
        <v>135.47</v>
      </c>
    </row>
    <row r="180" spans="1:13" ht="14.4" customHeight="1" x14ac:dyDescent="0.3">
      <c r="A180" s="649" t="s">
        <v>620</v>
      </c>
      <c r="B180" s="650" t="s">
        <v>3542</v>
      </c>
      <c r="C180" s="650" t="s">
        <v>1886</v>
      </c>
      <c r="D180" s="650" t="s">
        <v>1887</v>
      </c>
      <c r="E180" s="650" t="s">
        <v>1888</v>
      </c>
      <c r="F180" s="653"/>
      <c r="G180" s="653"/>
      <c r="H180" s="666">
        <v>0</v>
      </c>
      <c r="I180" s="653">
        <v>2</v>
      </c>
      <c r="J180" s="653">
        <v>191.6997953171668</v>
      </c>
      <c r="K180" s="666">
        <v>1</v>
      </c>
      <c r="L180" s="653">
        <v>2</v>
      </c>
      <c r="M180" s="654">
        <v>191.6997953171668</v>
      </c>
    </row>
    <row r="181" spans="1:13" ht="14.4" customHeight="1" x14ac:dyDescent="0.3">
      <c r="A181" s="649" t="s">
        <v>620</v>
      </c>
      <c r="B181" s="650" t="s">
        <v>3542</v>
      </c>
      <c r="C181" s="650" t="s">
        <v>2739</v>
      </c>
      <c r="D181" s="650" t="s">
        <v>2740</v>
      </c>
      <c r="E181" s="650" t="s">
        <v>2741</v>
      </c>
      <c r="F181" s="653"/>
      <c r="G181" s="653"/>
      <c r="H181" s="666">
        <v>0</v>
      </c>
      <c r="I181" s="653">
        <v>1</v>
      </c>
      <c r="J181" s="653">
        <v>128.96</v>
      </c>
      <c r="K181" s="666">
        <v>1</v>
      </c>
      <c r="L181" s="653">
        <v>1</v>
      </c>
      <c r="M181" s="654">
        <v>128.96</v>
      </c>
    </row>
    <row r="182" spans="1:13" ht="14.4" customHeight="1" x14ac:dyDescent="0.3">
      <c r="A182" s="649" t="s">
        <v>620</v>
      </c>
      <c r="B182" s="650" t="s">
        <v>3573</v>
      </c>
      <c r="C182" s="650" t="s">
        <v>2767</v>
      </c>
      <c r="D182" s="650" t="s">
        <v>2768</v>
      </c>
      <c r="E182" s="650" t="s">
        <v>2769</v>
      </c>
      <c r="F182" s="653"/>
      <c r="G182" s="653"/>
      <c r="H182" s="666">
        <v>0</v>
      </c>
      <c r="I182" s="653">
        <v>5</v>
      </c>
      <c r="J182" s="653">
        <v>110.0400858897479</v>
      </c>
      <c r="K182" s="666">
        <v>1</v>
      </c>
      <c r="L182" s="653">
        <v>5</v>
      </c>
      <c r="M182" s="654">
        <v>110.0400858897479</v>
      </c>
    </row>
    <row r="183" spans="1:13" ht="14.4" customHeight="1" x14ac:dyDescent="0.3">
      <c r="A183" s="649" t="s">
        <v>620</v>
      </c>
      <c r="B183" s="650" t="s">
        <v>3471</v>
      </c>
      <c r="C183" s="650" t="s">
        <v>2779</v>
      </c>
      <c r="D183" s="650" t="s">
        <v>2780</v>
      </c>
      <c r="E183" s="650" t="s">
        <v>3574</v>
      </c>
      <c r="F183" s="653"/>
      <c r="G183" s="653"/>
      <c r="H183" s="666">
        <v>0</v>
      </c>
      <c r="I183" s="653">
        <v>1</v>
      </c>
      <c r="J183" s="653">
        <v>49.039999999999992</v>
      </c>
      <c r="K183" s="666">
        <v>1</v>
      </c>
      <c r="L183" s="653">
        <v>1</v>
      </c>
      <c r="M183" s="654">
        <v>49.039999999999992</v>
      </c>
    </row>
    <row r="184" spans="1:13" ht="14.4" customHeight="1" x14ac:dyDescent="0.3">
      <c r="A184" s="649" t="s">
        <v>620</v>
      </c>
      <c r="B184" s="650" t="s">
        <v>3471</v>
      </c>
      <c r="C184" s="650" t="s">
        <v>2801</v>
      </c>
      <c r="D184" s="650" t="s">
        <v>3544</v>
      </c>
      <c r="E184" s="650" t="s">
        <v>3575</v>
      </c>
      <c r="F184" s="653"/>
      <c r="G184" s="653"/>
      <c r="H184" s="666">
        <v>0</v>
      </c>
      <c r="I184" s="653">
        <v>13</v>
      </c>
      <c r="J184" s="653">
        <v>1700.3994195384096</v>
      </c>
      <c r="K184" s="666">
        <v>1</v>
      </c>
      <c r="L184" s="653">
        <v>13</v>
      </c>
      <c r="M184" s="654">
        <v>1700.3994195384096</v>
      </c>
    </row>
    <row r="185" spans="1:13" ht="14.4" customHeight="1" x14ac:dyDescent="0.3">
      <c r="A185" s="649" t="s">
        <v>620</v>
      </c>
      <c r="B185" s="650" t="s">
        <v>3471</v>
      </c>
      <c r="C185" s="650" t="s">
        <v>1074</v>
      </c>
      <c r="D185" s="650" t="s">
        <v>3472</v>
      </c>
      <c r="E185" s="650" t="s">
        <v>3473</v>
      </c>
      <c r="F185" s="653"/>
      <c r="G185" s="653"/>
      <c r="H185" s="666">
        <v>0</v>
      </c>
      <c r="I185" s="653">
        <v>27</v>
      </c>
      <c r="J185" s="653">
        <v>981.88946837215781</v>
      </c>
      <c r="K185" s="666">
        <v>1</v>
      </c>
      <c r="L185" s="653">
        <v>27</v>
      </c>
      <c r="M185" s="654">
        <v>981.88946837215781</v>
      </c>
    </row>
    <row r="186" spans="1:13" ht="14.4" customHeight="1" x14ac:dyDescent="0.3">
      <c r="A186" s="649" t="s">
        <v>620</v>
      </c>
      <c r="B186" s="650" t="s">
        <v>3471</v>
      </c>
      <c r="C186" s="650" t="s">
        <v>2808</v>
      </c>
      <c r="D186" s="650" t="s">
        <v>3544</v>
      </c>
      <c r="E186" s="650" t="s">
        <v>3576</v>
      </c>
      <c r="F186" s="653"/>
      <c r="G186" s="653"/>
      <c r="H186" s="666">
        <v>0</v>
      </c>
      <c r="I186" s="653">
        <v>8</v>
      </c>
      <c r="J186" s="653">
        <v>536.0801531134432</v>
      </c>
      <c r="K186" s="666">
        <v>1</v>
      </c>
      <c r="L186" s="653">
        <v>8</v>
      </c>
      <c r="M186" s="654">
        <v>536.0801531134432</v>
      </c>
    </row>
    <row r="187" spans="1:13" ht="14.4" customHeight="1" x14ac:dyDescent="0.3">
      <c r="A187" s="649" t="s">
        <v>620</v>
      </c>
      <c r="B187" s="650" t="s">
        <v>3471</v>
      </c>
      <c r="C187" s="650" t="s">
        <v>2132</v>
      </c>
      <c r="D187" s="650" t="s">
        <v>3544</v>
      </c>
      <c r="E187" s="650" t="s">
        <v>3545</v>
      </c>
      <c r="F187" s="653"/>
      <c r="G187" s="653"/>
      <c r="H187" s="666">
        <v>0</v>
      </c>
      <c r="I187" s="653">
        <v>18</v>
      </c>
      <c r="J187" s="653">
        <v>4041.5666805571109</v>
      </c>
      <c r="K187" s="666">
        <v>1</v>
      </c>
      <c r="L187" s="653">
        <v>18</v>
      </c>
      <c r="M187" s="654">
        <v>4041.5666805571109</v>
      </c>
    </row>
    <row r="188" spans="1:13" ht="14.4" customHeight="1" x14ac:dyDescent="0.3">
      <c r="A188" s="649" t="s">
        <v>620</v>
      </c>
      <c r="B188" s="650" t="s">
        <v>3471</v>
      </c>
      <c r="C188" s="650" t="s">
        <v>2811</v>
      </c>
      <c r="D188" s="650" t="s">
        <v>3544</v>
      </c>
      <c r="E188" s="650" t="s">
        <v>3577</v>
      </c>
      <c r="F188" s="653"/>
      <c r="G188" s="653"/>
      <c r="H188" s="666">
        <v>0</v>
      </c>
      <c r="I188" s="653">
        <v>10</v>
      </c>
      <c r="J188" s="653">
        <v>3715.0891271643486</v>
      </c>
      <c r="K188" s="666">
        <v>1</v>
      </c>
      <c r="L188" s="653">
        <v>10</v>
      </c>
      <c r="M188" s="654">
        <v>3715.0891271643486</v>
      </c>
    </row>
    <row r="189" spans="1:13" ht="14.4" customHeight="1" x14ac:dyDescent="0.3">
      <c r="A189" s="649" t="s">
        <v>620</v>
      </c>
      <c r="B189" s="650" t="s">
        <v>3513</v>
      </c>
      <c r="C189" s="650" t="s">
        <v>1704</v>
      </c>
      <c r="D189" s="650" t="s">
        <v>1705</v>
      </c>
      <c r="E189" s="650" t="s">
        <v>1706</v>
      </c>
      <c r="F189" s="653"/>
      <c r="G189" s="653"/>
      <c r="H189" s="666">
        <v>0</v>
      </c>
      <c r="I189" s="653">
        <v>5</v>
      </c>
      <c r="J189" s="653">
        <v>229.25</v>
      </c>
      <c r="K189" s="666">
        <v>1</v>
      </c>
      <c r="L189" s="653">
        <v>5</v>
      </c>
      <c r="M189" s="654">
        <v>229.25</v>
      </c>
    </row>
    <row r="190" spans="1:13" ht="14.4" customHeight="1" x14ac:dyDescent="0.3">
      <c r="A190" s="649" t="s">
        <v>620</v>
      </c>
      <c r="B190" s="650" t="s">
        <v>3474</v>
      </c>
      <c r="C190" s="650" t="s">
        <v>1646</v>
      </c>
      <c r="D190" s="650" t="s">
        <v>3514</v>
      </c>
      <c r="E190" s="650" t="s">
        <v>3515</v>
      </c>
      <c r="F190" s="653"/>
      <c r="G190" s="653"/>
      <c r="H190" s="666">
        <v>0</v>
      </c>
      <c r="I190" s="653">
        <v>9</v>
      </c>
      <c r="J190" s="653">
        <v>1159.5298099767358</v>
      </c>
      <c r="K190" s="666">
        <v>1</v>
      </c>
      <c r="L190" s="653">
        <v>9</v>
      </c>
      <c r="M190" s="654">
        <v>1159.5298099767358</v>
      </c>
    </row>
    <row r="191" spans="1:13" ht="14.4" customHeight="1" x14ac:dyDescent="0.3">
      <c r="A191" s="649" t="s">
        <v>620</v>
      </c>
      <c r="B191" s="650" t="s">
        <v>3474</v>
      </c>
      <c r="C191" s="650" t="s">
        <v>1222</v>
      </c>
      <c r="D191" s="650" t="s">
        <v>3475</v>
      </c>
      <c r="E191" s="650" t="s">
        <v>3476</v>
      </c>
      <c r="F191" s="653"/>
      <c r="G191" s="653"/>
      <c r="H191" s="666">
        <v>0</v>
      </c>
      <c r="I191" s="653">
        <v>14.4</v>
      </c>
      <c r="J191" s="653">
        <v>1324.7976314526568</v>
      </c>
      <c r="K191" s="666">
        <v>1</v>
      </c>
      <c r="L191" s="653">
        <v>14.4</v>
      </c>
      <c r="M191" s="654">
        <v>1324.7976314526568</v>
      </c>
    </row>
    <row r="192" spans="1:13" ht="14.4" customHeight="1" x14ac:dyDescent="0.3">
      <c r="A192" s="649" t="s">
        <v>620</v>
      </c>
      <c r="B192" s="650" t="s">
        <v>3474</v>
      </c>
      <c r="C192" s="650" t="s">
        <v>1249</v>
      </c>
      <c r="D192" s="650" t="s">
        <v>1250</v>
      </c>
      <c r="E192" s="650" t="s">
        <v>1251</v>
      </c>
      <c r="F192" s="653"/>
      <c r="G192" s="653"/>
      <c r="H192" s="666">
        <v>0</v>
      </c>
      <c r="I192" s="653">
        <v>2</v>
      </c>
      <c r="J192" s="653">
        <v>92</v>
      </c>
      <c r="K192" s="666">
        <v>1</v>
      </c>
      <c r="L192" s="653">
        <v>2</v>
      </c>
      <c r="M192" s="654">
        <v>92</v>
      </c>
    </row>
    <row r="193" spans="1:13" ht="14.4" customHeight="1" x14ac:dyDescent="0.3">
      <c r="A193" s="649" t="s">
        <v>620</v>
      </c>
      <c r="B193" s="650" t="s">
        <v>3474</v>
      </c>
      <c r="C193" s="650" t="s">
        <v>1238</v>
      </c>
      <c r="D193" s="650" t="s">
        <v>3477</v>
      </c>
      <c r="E193" s="650" t="s">
        <v>3478</v>
      </c>
      <c r="F193" s="653"/>
      <c r="G193" s="653"/>
      <c r="H193" s="666">
        <v>0</v>
      </c>
      <c r="I193" s="653">
        <v>3</v>
      </c>
      <c r="J193" s="653">
        <v>155.66999999999999</v>
      </c>
      <c r="K193" s="666">
        <v>1</v>
      </c>
      <c r="L193" s="653">
        <v>3</v>
      </c>
      <c r="M193" s="654">
        <v>155.66999999999999</v>
      </c>
    </row>
    <row r="194" spans="1:13" ht="14.4" customHeight="1" x14ac:dyDescent="0.3">
      <c r="A194" s="649" t="s">
        <v>620</v>
      </c>
      <c r="B194" s="650" t="s">
        <v>3474</v>
      </c>
      <c r="C194" s="650" t="s">
        <v>1226</v>
      </c>
      <c r="D194" s="650" t="s">
        <v>3479</v>
      </c>
      <c r="E194" s="650" t="s">
        <v>3480</v>
      </c>
      <c r="F194" s="653"/>
      <c r="G194" s="653"/>
      <c r="H194" s="666">
        <v>0</v>
      </c>
      <c r="I194" s="653">
        <v>2</v>
      </c>
      <c r="J194" s="653">
        <v>169.40017395614339</v>
      </c>
      <c r="K194" s="666">
        <v>1</v>
      </c>
      <c r="L194" s="653">
        <v>2</v>
      </c>
      <c r="M194" s="654">
        <v>169.40017395614339</v>
      </c>
    </row>
    <row r="195" spans="1:13" ht="14.4" customHeight="1" x14ac:dyDescent="0.3">
      <c r="A195" s="649" t="s">
        <v>620</v>
      </c>
      <c r="B195" s="650" t="s">
        <v>3474</v>
      </c>
      <c r="C195" s="650" t="s">
        <v>1230</v>
      </c>
      <c r="D195" s="650" t="s">
        <v>1231</v>
      </c>
      <c r="E195" s="650" t="s">
        <v>1232</v>
      </c>
      <c r="F195" s="653"/>
      <c r="G195" s="653"/>
      <c r="H195" s="666">
        <v>0</v>
      </c>
      <c r="I195" s="653">
        <v>2</v>
      </c>
      <c r="J195" s="653">
        <v>149.63038689097883</v>
      </c>
      <c r="K195" s="666">
        <v>1</v>
      </c>
      <c r="L195" s="653">
        <v>2</v>
      </c>
      <c r="M195" s="654">
        <v>149.63038689097883</v>
      </c>
    </row>
    <row r="196" spans="1:13" ht="14.4" customHeight="1" x14ac:dyDescent="0.3">
      <c r="A196" s="649" t="s">
        <v>620</v>
      </c>
      <c r="B196" s="650" t="s">
        <v>3481</v>
      </c>
      <c r="C196" s="650" t="s">
        <v>1295</v>
      </c>
      <c r="D196" s="650" t="s">
        <v>1296</v>
      </c>
      <c r="E196" s="650" t="s">
        <v>3482</v>
      </c>
      <c r="F196" s="653"/>
      <c r="G196" s="653"/>
      <c r="H196" s="666">
        <v>0</v>
      </c>
      <c r="I196" s="653">
        <v>3</v>
      </c>
      <c r="J196" s="653">
        <v>320.50973059478997</v>
      </c>
      <c r="K196" s="666">
        <v>1</v>
      </c>
      <c r="L196" s="653">
        <v>3</v>
      </c>
      <c r="M196" s="654">
        <v>320.50973059478997</v>
      </c>
    </row>
    <row r="197" spans="1:13" ht="14.4" customHeight="1" x14ac:dyDescent="0.3">
      <c r="A197" s="649" t="s">
        <v>620</v>
      </c>
      <c r="B197" s="650" t="s">
        <v>3481</v>
      </c>
      <c r="C197" s="650" t="s">
        <v>1708</v>
      </c>
      <c r="D197" s="650" t="s">
        <v>1709</v>
      </c>
      <c r="E197" s="650" t="s">
        <v>3520</v>
      </c>
      <c r="F197" s="653"/>
      <c r="G197" s="653"/>
      <c r="H197" s="666">
        <v>0</v>
      </c>
      <c r="I197" s="653">
        <v>5</v>
      </c>
      <c r="J197" s="653">
        <v>685.86930986076197</v>
      </c>
      <c r="K197" s="666">
        <v>1</v>
      </c>
      <c r="L197" s="653">
        <v>5</v>
      </c>
      <c r="M197" s="654">
        <v>685.86930986076197</v>
      </c>
    </row>
    <row r="198" spans="1:13" ht="14.4" customHeight="1" x14ac:dyDescent="0.3">
      <c r="A198" s="649" t="s">
        <v>620</v>
      </c>
      <c r="B198" s="650" t="s">
        <v>3481</v>
      </c>
      <c r="C198" s="650" t="s">
        <v>1288</v>
      </c>
      <c r="D198" s="650" t="s">
        <v>3483</v>
      </c>
      <c r="E198" s="650" t="s">
        <v>1706</v>
      </c>
      <c r="F198" s="653"/>
      <c r="G198" s="653"/>
      <c r="H198" s="666">
        <v>0</v>
      </c>
      <c r="I198" s="653">
        <v>25</v>
      </c>
      <c r="J198" s="653">
        <v>1880.5225</v>
      </c>
      <c r="K198" s="666">
        <v>1</v>
      </c>
      <c r="L198" s="653">
        <v>25</v>
      </c>
      <c r="M198" s="654">
        <v>1880.5225</v>
      </c>
    </row>
    <row r="199" spans="1:13" ht="14.4" customHeight="1" x14ac:dyDescent="0.3">
      <c r="A199" s="649" t="s">
        <v>620</v>
      </c>
      <c r="B199" s="650" t="s">
        <v>3578</v>
      </c>
      <c r="C199" s="650" t="s">
        <v>1642</v>
      </c>
      <c r="D199" s="650" t="s">
        <v>1643</v>
      </c>
      <c r="E199" s="650" t="s">
        <v>1644</v>
      </c>
      <c r="F199" s="653">
        <v>36</v>
      </c>
      <c r="G199" s="653">
        <v>1267.6999999999998</v>
      </c>
      <c r="H199" s="666">
        <v>1</v>
      </c>
      <c r="I199" s="653"/>
      <c r="J199" s="653"/>
      <c r="K199" s="666">
        <v>0</v>
      </c>
      <c r="L199" s="653">
        <v>36</v>
      </c>
      <c r="M199" s="654">
        <v>1267.6999999999998</v>
      </c>
    </row>
    <row r="200" spans="1:13" ht="14.4" customHeight="1" x14ac:dyDescent="0.3">
      <c r="A200" s="649" t="s">
        <v>620</v>
      </c>
      <c r="B200" s="650" t="s">
        <v>3486</v>
      </c>
      <c r="C200" s="650" t="s">
        <v>1299</v>
      </c>
      <c r="D200" s="650" t="s">
        <v>3487</v>
      </c>
      <c r="E200" s="650" t="s">
        <v>3488</v>
      </c>
      <c r="F200" s="653"/>
      <c r="G200" s="653"/>
      <c r="H200" s="666">
        <v>0</v>
      </c>
      <c r="I200" s="653">
        <v>1</v>
      </c>
      <c r="J200" s="653">
        <v>276.91114003976401</v>
      </c>
      <c r="K200" s="666">
        <v>1</v>
      </c>
      <c r="L200" s="653">
        <v>1</v>
      </c>
      <c r="M200" s="654">
        <v>276.91114003976401</v>
      </c>
    </row>
    <row r="201" spans="1:13" ht="14.4" customHeight="1" x14ac:dyDescent="0.3">
      <c r="A201" s="649" t="s">
        <v>620</v>
      </c>
      <c r="B201" s="650" t="s">
        <v>3486</v>
      </c>
      <c r="C201" s="650" t="s">
        <v>1284</v>
      </c>
      <c r="D201" s="650" t="s">
        <v>1285</v>
      </c>
      <c r="E201" s="650" t="s">
        <v>3489</v>
      </c>
      <c r="F201" s="653"/>
      <c r="G201" s="653"/>
      <c r="H201" s="666">
        <v>0</v>
      </c>
      <c r="I201" s="653">
        <v>21</v>
      </c>
      <c r="J201" s="653">
        <v>5482.0500000000011</v>
      </c>
      <c r="K201" s="666">
        <v>1</v>
      </c>
      <c r="L201" s="653">
        <v>21</v>
      </c>
      <c r="M201" s="654">
        <v>5482.0500000000011</v>
      </c>
    </row>
    <row r="202" spans="1:13" ht="14.4" customHeight="1" x14ac:dyDescent="0.3">
      <c r="A202" s="649" t="s">
        <v>620</v>
      </c>
      <c r="B202" s="650" t="s">
        <v>3486</v>
      </c>
      <c r="C202" s="650" t="s">
        <v>2237</v>
      </c>
      <c r="D202" s="650" t="s">
        <v>3547</v>
      </c>
      <c r="E202" s="650" t="s">
        <v>3519</v>
      </c>
      <c r="F202" s="653"/>
      <c r="G202" s="653"/>
      <c r="H202" s="666">
        <v>0</v>
      </c>
      <c r="I202" s="653">
        <v>5</v>
      </c>
      <c r="J202" s="653">
        <v>604.41979089138829</v>
      </c>
      <c r="K202" s="666">
        <v>1</v>
      </c>
      <c r="L202" s="653">
        <v>5</v>
      </c>
      <c r="M202" s="654">
        <v>604.41979089138829</v>
      </c>
    </row>
    <row r="203" spans="1:13" ht="14.4" customHeight="1" x14ac:dyDescent="0.3">
      <c r="A203" s="649" t="s">
        <v>620</v>
      </c>
      <c r="B203" s="650" t="s">
        <v>3579</v>
      </c>
      <c r="C203" s="650" t="s">
        <v>2893</v>
      </c>
      <c r="D203" s="650" t="s">
        <v>3580</v>
      </c>
      <c r="E203" s="650" t="s">
        <v>3581</v>
      </c>
      <c r="F203" s="653"/>
      <c r="G203" s="653"/>
      <c r="H203" s="666">
        <v>0</v>
      </c>
      <c r="I203" s="653">
        <v>20</v>
      </c>
      <c r="J203" s="653">
        <v>17745.400905486582</v>
      </c>
      <c r="K203" s="666">
        <v>1</v>
      </c>
      <c r="L203" s="653">
        <v>20</v>
      </c>
      <c r="M203" s="654">
        <v>17745.400905486582</v>
      </c>
    </row>
    <row r="204" spans="1:13" ht="14.4" customHeight="1" x14ac:dyDescent="0.3">
      <c r="A204" s="649" t="s">
        <v>620</v>
      </c>
      <c r="B204" s="650" t="s">
        <v>3579</v>
      </c>
      <c r="C204" s="650" t="s">
        <v>2897</v>
      </c>
      <c r="D204" s="650" t="s">
        <v>3582</v>
      </c>
      <c r="E204" s="650" t="s">
        <v>3583</v>
      </c>
      <c r="F204" s="653"/>
      <c r="G204" s="653"/>
      <c r="H204" s="666">
        <v>0</v>
      </c>
      <c r="I204" s="653">
        <v>30</v>
      </c>
      <c r="J204" s="653">
        <v>13473.007077492317</v>
      </c>
      <c r="K204" s="666">
        <v>1</v>
      </c>
      <c r="L204" s="653">
        <v>30</v>
      </c>
      <c r="M204" s="654">
        <v>13473.007077492317</v>
      </c>
    </row>
    <row r="205" spans="1:13" ht="14.4" customHeight="1" x14ac:dyDescent="0.3">
      <c r="A205" s="649" t="s">
        <v>620</v>
      </c>
      <c r="B205" s="650" t="s">
        <v>3493</v>
      </c>
      <c r="C205" s="650" t="s">
        <v>2250</v>
      </c>
      <c r="D205" s="650" t="s">
        <v>3552</v>
      </c>
      <c r="E205" s="650" t="s">
        <v>3553</v>
      </c>
      <c r="F205" s="653"/>
      <c r="G205" s="653"/>
      <c r="H205" s="666">
        <v>0</v>
      </c>
      <c r="I205" s="653">
        <v>30</v>
      </c>
      <c r="J205" s="653">
        <v>947.70018846019855</v>
      </c>
      <c r="K205" s="666">
        <v>1</v>
      </c>
      <c r="L205" s="653">
        <v>30</v>
      </c>
      <c r="M205" s="654">
        <v>947.70018846019855</v>
      </c>
    </row>
    <row r="206" spans="1:13" ht="14.4" customHeight="1" x14ac:dyDescent="0.3">
      <c r="A206" s="649" t="s">
        <v>620</v>
      </c>
      <c r="B206" s="650" t="s">
        <v>3493</v>
      </c>
      <c r="C206" s="650" t="s">
        <v>1314</v>
      </c>
      <c r="D206" s="650" t="s">
        <v>1315</v>
      </c>
      <c r="E206" s="650" t="s">
        <v>3494</v>
      </c>
      <c r="F206" s="653"/>
      <c r="G206" s="653"/>
      <c r="H206" s="666">
        <v>0</v>
      </c>
      <c r="I206" s="653">
        <v>3</v>
      </c>
      <c r="J206" s="653">
        <v>5504.7185088025799</v>
      </c>
      <c r="K206" s="666">
        <v>1</v>
      </c>
      <c r="L206" s="653">
        <v>3</v>
      </c>
      <c r="M206" s="654">
        <v>5504.7185088025799</v>
      </c>
    </row>
    <row r="207" spans="1:13" ht="14.4" customHeight="1" x14ac:dyDescent="0.3">
      <c r="A207" s="649" t="s">
        <v>620</v>
      </c>
      <c r="B207" s="650" t="s">
        <v>3584</v>
      </c>
      <c r="C207" s="650" t="s">
        <v>2905</v>
      </c>
      <c r="D207" s="650" t="s">
        <v>2906</v>
      </c>
      <c r="E207" s="650" t="s">
        <v>2907</v>
      </c>
      <c r="F207" s="653"/>
      <c r="G207" s="653"/>
      <c r="H207" s="666">
        <v>0</v>
      </c>
      <c r="I207" s="653">
        <v>6</v>
      </c>
      <c r="J207" s="653">
        <v>17984.28</v>
      </c>
      <c r="K207" s="666">
        <v>1</v>
      </c>
      <c r="L207" s="653">
        <v>6</v>
      </c>
      <c r="M207" s="654">
        <v>17984.28</v>
      </c>
    </row>
    <row r="208" spans="1:13" ht="14.4" customHeight="1" x14ac:dyDescent="0.3">
      <c r="A208" s="649" t="s">
        <v>620</v>
      </c>
      <c r="B208" s="650" t="s">
        <v>3585</v>
      </c>
      <c r="C208" s="650" t="s">
        <v>2842</v>
      </c>
      <c r="D208" s="650" t="s">
        <v>2843</v>
      </c>
      <c r="E208" s="650" t="s">
        <v>2844</v>
      </c>
      <c r="F208" s="653"/>
      <c r="G208" s="653"/>
      <c r="H208" s="666">
        <v>0</v>
      </c>
      <c r="I208" s="653">
        <v>1.6789364</v>
      </c>
      <c r="J208" s="653">
        <v>4534.0433003380003</v>
      </c>
      <c r="K208" s="666">
        <v>1</v>
      </c>
      <c r="L208" s="653">
        <v>1.6789364</v>
      </c>
      <c r="M208" s="654">
        <v>4534.0433003380003</v>
      </c>
    </row>
    <row r="209" spans="1:13" ht="14.4" customHeight="1" x14ac:dyDescent="0.3">
      <c r="A209" s="649" t="s">
        <v>620</v>
      </c>
      <c r="B209" s="650" t="s">
        <v>3566</v>
      </c>
      <c r="C209" s="650" t="s">
        <v>1034</v>
      </c>
      <c r="D209" s="650" t="s">
        <v>1035</v>
      </c>
      <c r="E209" s="650" t="s">
        <v>1036</v>
      </c>
      <c r="F209" s="653">
        <v>13.1407211</v>
      </c>
      <c r="G209" s="653">
        <v>1565.0546153960518</v>
      </c>
      <c r="H209" s="666">
        <v>1</v>
      </c>
      <c r="I209" s="653"/>
      <c r="J209" s="653"/>
      <c r="K209" s="666">
        <v>0</v>
      </c>
      <c r="L209" s="653">
        <v>13.1407211</v>
      </c>
      <c r="M209" s="654">
        <v>1565.0546153960518</v>
      </c>
    </row>
    <row r="210" spans="1:13" ht="14.4" customHeight="1" x14ac:dyDescent="0.3">
      <c r="A210" s="649" t="s">
        <v>620</v>
      </c>
      <c r="B210" s="650" t="s">
        <v>3566</v>
      </c>
      <c r="C210" s="650" t="s">
        <v>2696</v>
      </c>
      <c r="D210" s="650" t="s">
        <v>2697</v>
      </c>
      <c r="E210" s="650" t="s">
        <v>2698</v>
      </c>
      <c r="F210" s="653">
        <v>13.780999999999999</v>
      </c>
      <c r="G210" s="653">
        <v>5475.0507179601527</v>
      </c>
      <c r="H210" s="666">
        <v>1</v>
      </c>
      <c r="I210" s="653"/>
      <c r="J210" s="653"/>
      <c r="K210" s="666">
        <v>0</v>
      </c>
      <c r="L210" s="653">
        <v>13.780999999999999</v>
      </c>
      <c r="M210" s="654">
        <v>5475.0507179601527</v>
      </c>
    </row>
    <row r="211" spans="1:13" ht="14.4" customHeight="1" x14ac:dyDescent="0.3">
      <c r="A211" s="649" t="s">
        <v>620</v>
      </c>
      <c r="B211" s="650" t="s">
        <v>3567</v>
      </c>
      <c r="C211" s="650" t="s">
        <v>2757</v>
      </c>
      <c r="D211" s="650" t="s">
        <v>2702</v>
      </c>
      <c r="E211" s="650" t="s">
        <v>2758</v>
      </c>
      <c r="F211" s="653">
        <v>1.429</v>
      </c>
      <c r="G211" s="653">
        <v>353.32024999999999</v>
      </c>
      <c r="H211" s="666">
        <v>1</v>
      </c>
      <c r="I211" s="653"/>
      <c r="J211" s="653"/>
      <c r="K211" s="666">
        <v>0</v>
      </c>
      <c r="L211" s="653">
        <v>1.429</v>
      </c>
      <c r="M211" s="654">
        <v>353.32024999999999</v>
      </c>
    </row>
    <row r="212" spans="1:13" ht="14.4" customHeight="1" x14ac:dyDescent="0.3">
      <c r="A212" s="649" t="s">
        <v>620</v>
      </c>
      <c r="B212" s="650" t="s">
        <v>3567</v>
      </c>
      <c r="C212" s="650" t="s">
        <v>2701</v>
      </c>
      <c r="D212" s="650" t="s">
        <v>2702</v>
      </c>
      <c r="E212" s="650" t="s">
        <v>2703</v>
      </c>
      <c r="F212" s="653">
        <v>2.7170000000000001</v>
      </c>
      <c r="G212" s="653">
        <v>1062.347</v>
      </c>
      <c r="H212" s="666">
        <v>1</v>
      </c>
      <c r="I212" s="653"/>
      <c r="J212" s="653"/>
      <c r="K212" s="666">
        <v>0</v>
      </c>
      <c r="L212" s="653">
        <v>2.7170000000000001</v>
      </c>
      <c r="M212" s="654">
        <v>1062.347</v>
      </c>
    </row>
    <row r="213" spans="1:13" ht="14.4" customHeight="1" x14ac:dyDescent="0.3">
      <c r="A213" s="649" t="s">
        <v>620</v>
      </c>
      <c r="B213" s="650" t="s">
        <v>3567</v>
      </c>
      <c r="C213" s="650" t="s">
        <v>2759</v>
      </c>
      <c r="D213" s="650" t="s">
        <v>2702</v>
      </c>
      <c r="E213" s="650" t="s">
        <v>2760</v>
      </c>
      <c r="F213" s="653">
        <v>2.5628690000000001</v>
      </c>
      <c r="G213" s="653">
        <v>1912.7972781499998</v>
      </c>
      <c r="H213" s="666">
        <v>1</v>
      </c>
      <c r="I213" s="653"/>
      <c r="J213" s="653"/>
      <c r="K213" s="666">
        <v>0</v>
      </c>
      <c r="L213" s="653">
        <v>2.5628690000000001</v>
      </c>
      <c r="M213" s="654">
        <v>1912.7972781499998</v>
      </c>
    </row>
    <row r="214" spans="1:13" ht="14.4" customHeight="1" x14ac:dyDescent="0.3">
      <c r="A214" s="649" t="s">
        <v>620</v>
      </c>
      <c r="B214" s="650" t="s">
        <v>3567</v>
      </c>
      <c r="C214" s="650" t="s">
        <v>2378</v>
      </c>
      <c r="D214" s="650" t="s">
        <v>2379</v>
      </c>
      <c r="E214" s="650" t="s">
        <v>2380</v>
      </c>
      <c r="F214" s="653"/>
      <c r="G214" s="653"/>
      <c r="H214" s="666">
        <v>0</v>
      </c>
      <c r="I214" s="653">
        <v>25.711199899999997</v>
      </c>
      <c r="J214" s="653">
        <v>2175.3115435510999</v>
      </c>
      <c r="K214" s="666">
        <v>1</v>
      </c>
      <c r="L214" s="653">
        <v>25.711199899999997</v>
      </c>
      <c r="M214" s="654">
        <v>2175.3115435510999</v>
      </c>
    </row>
    <row r="215" spans="1:13" ht="14.4" customHeight="1" x14ac:dyDescent="0.3">
      <c r="A215" s="649" t="s">
        <v>620</v>
      </c>
      <c r="B215" s="650" t="s">
        <v>3567</v>
      </c>
      <c r="C215" s="650" t="s">
        <v>2677</v>
      </c>
      <c r="D215" s="650" t="s">
        <v>2678</v>
      </c>
      <c r="E215" s="650" t="s">
        <v>1644</v>
      </c>
      <c r="F215" s="653"/>
      <c r="G215" s="653"/>
      <c r="H215" s="666">
        <v>0</v>
      </c>
      <c r="I215" s="653">
        <v>0.78835979999999994</v>
      </c>
      <c r="J215" s="653">
        <v>392.41863253772726</v>
      </c>
      <c r="K215" s="666">
        <v>1</v>
      </c>
      <c r="L215" s="653">
        <v>0.78835979999999994</v>
      </c>
      <c r="M215" s="654">
        <v>392.41863253772726</v>
      </c>
    </row>
    <row r="216" spans="1:13" ht="14.4" customHeight="1" x14ac:dyDescent="0.3">
      <c r="A216" s="649" t="s">
        <v>620</v>
      </c>
      <c r="B216" s="650" t="s">
        <v>3586</v>
      </c>
      <c r="C216" s="650" t="s">
        <v>2813</v>
      </c>
      <c r="D216" s="650" t="s">
        <v>2814</v>
      </c>
      <c r="E216" s="650" t="s">
        <v>2815</v>
      </c>
      <c r="F216" s="653"/>
      <c r="G216" s="653"/>
      <c r="H216" s="666">
        <v>0</v>
      </c>
      <c r="I216" s="653">
        <v>6.0250000000000004</v>
      </c>
      <c r="J216" s="653">
        <v>545.14376223958561</v>
      </c>
      <c r="K216" s="666">
        <v>1</v>
      </c>
      <c r="L216" s="653">
        <v>6.0250000000000004</v>
      </c>
      <c r="M216" s="654">
        <v>545.14376223958561</v>
      </c>
    </row>
    <row r="217" spans="1:13" ht="14.4" customHeight="1" x14ac:dyDescent="0.3">
      <c r="A217" s="649" t="s">
        <v>620</v>
      </c>
      <c r="B217" s="650" t="s">
        <v>3586</v>
      </c>
      <c r="C217" s="650" t="s">
        <v>2817</v>
      </c>
      <c r="D217" s="650" t="s">
        <v>2814</v>
      </c>
      <c r="E217" s="650" t="s">
        <v>3587</v>
      </c>
      <c r="F217" s="653"/>
      <c r="G217" s="653"/>
      <c r="H217" s="666">
        <v>0</v>
      </c>
      <c r="I217" s="653">
        <v>12.318268000000002</v>
      </c>
      <c r="J217" s="653">
        <v>2933.2538870129888</v>
      </c>
      <c r="K217" s="666">
        <v>1</v>
      </c>
      <c r="L217" s="653">
        <v>12.318268000000002</v>
      </c>
      <c r="M217" s="654">
        <v>2933.2538870129888</v>
      </c>
    </row>
    <row r="218" spans="1:13" ht="14.4" customHeight="1" x14ac:dyDescent="0.3">
      <c r="A218" s="649" t="s">
        <v>620</v>
      </c>
      <c r="B218" s="650" t="s">
        <v>3568</v>
      </c>
      <c r="C218" s="650" t="s">
        <v>2317</v>
      </c>
      <c r="D218" s="650" t="s">
        <v>2318</v>
      </c>
      <c r="E218" s="650" t="s">
        <v>2319</v>
      </c>
      <c r="F218" s="653"/>
      <c r="G218" s="653"/>
      <c r="H218" s="666">
        <v>0</v>
      </c>
      <c r="I218" s="653">
        <v>6</v>
      </c>
      <c r="J218" s="653">
        <v>17688.3</v>
      </c>
      <c r="K218" s="666">
        <v>1</v>
      </c>
      <c r="L218" s="653">
        <v>6</v>
      </c>
      <c r="M218" s="654">
        <v>17688.3</v>
      </c>
    </row>
    <row r="219" spans="1:13" ht="14.4" customHeight="1" x14ac:dyDescent="0.3">
      <c r="A219" s="649" t="s">
        <v>620</v>
      </c>
      <c r="B219" s="650" t="s">
        <v>3554</v>
      </c>
      <c r="C219" s="650" t="s">
        <v>2791</v>
      </c>
      <c r="D219" s="650" t="s">
        <v>2101</v>
      </c>
      <c r="E219" s="650" t="s">
        <v>3588</v>
      </c>
      <c r="F219" s="653"/>
      <c r="G219" s="653"/>
      <c r="H219" s="666">
        <v>0</v>
      </c>
      <c r="I219" s="653">
        <v>1</v>
      </c>
      <c r="J219" s="653">
        <v>65.599999999999994</v>
      </c>
      <c r="K219" s="666">
        <v>1</v>
      </c>
      <c r="L219" s="653">
        <v>1</v>
      </c>
      <c r="M219" s="654">
        <v>65.599999999999994</v>
      </c>
    </row>
    <row r="220" spans="1:13" ht="14.4" customHeight="1" x14ac:dyDescent="0.3">
      <c r="A220" s="649" t="s">
        <v>620</v>
      </c>
      <c r="B220" s="650" t="s">
        <v>3589</v>
      </c>
      <c r="C220" s="650" t="s">
        <v>2487</v>
      </c>
      <c r="D220" s="650" t="s">
        <v>2488</v>
      </c>
      <c r="E220" s="650" t="s">
        <v>2489</v>
      </c>
      <c r="F220" s="653"/>
      <c r="G220" s="653"/>
      <c r="H220" s="666">
        <v>0</v>
      </c>
      <c r="I220" s="653">
        <v>1</v>
      </c>
      <c r="J220" s="653">
        <v>71.67</v>
      </c>
      <c r="K220" s="666">
        <v>1</v>
      </c>
      <c r="L220" s="653">
        <v>1</v>
      </c>
      <c r="M220" s="654">
        <v>71.67</v>
      </c>
    </row>
    <row r="221" spans="1:13" ht="14.4" customHeight="1" x14ac:dyDescent="0.3">
      <c r="A221" s="649" t="s">
        <v>620</v>
      </c>
      <c r="B221" s="650" t="s">
        <v>3590</v>
      </c>
      <c r="C221" s="650" t="s">
        <v>2820</v>
      </c>
      <c r="D221" s="650" t="s">
        <v>3591</v>
      </c>
      <c r="E221" s="650" t="s">
        <v>3592</v>
      </c>
      <c r="F221" s="653"/>
      <c r="G221" s="653"/>
      <c r="H221" s="666">
        <v>0</v>
      </c>
      <c r="I221" s="653">
        <v>1</v>
      </c>
      <c r="J221" s="653">
        <v>5967.75</v>
      </c>
      <c r="K221" s="666">
        <v>1</v>
      </c>
      <c r="L221" s="653">
        <v>1</v>
      </c>
      <c r="M221" s="654">
        <v>5967.75</v>
      </c>
    </row>
    <row r="222" spans="1:13" ht="14.4" customHeight="1" x14ac:dyDescent="0.3">
      <c r="A222" s="649" t="s">
        <v>620</v>
      </c>
      <c r="B222" s="650" t="s">
        <v>3525</v>
      </c>
      <c r="C222" s="650" t="s">
        <v>1608</v>
      </c>
      <c r="D222" s="650" t="s">
        <v>1609</v>
      </c>
      <c r="E222" s="650" t="s">
        <v>876</v>
      </c>
      <c r="F222" s="653"/>
      <c r="G222" s="653"/>
      <c r="H222" s="666">
        <v>0</v>
      </c>
      <c r="I222" s="653">
        <v>3</v>
      </c>
      <c r="J222" s="653">
        <v>88.77</v>
      </c>
      <c r="K222" s="666">
        <v>1</v>
      </c>
      <c r="L222" s="653">
        <v>3</v>
      </c>
      <c r="M222" s="654">
        <v>88.77</v>
      </c>
    </row>
    <row r="223" spans="1:13" ht="14.4" customHeight="1" x14ac:dyDescent="0.3">
      <c r="A223" s="649" t="s">
        <v>620</v>
      </c>
      <c r="B223" s="650" t="s">
        <v>3525</v>
      </c>
      <c r="C223" s="650" t="s">
        <v>2771</v>
      </c>
      <c r="D223" s="650" t="s">
        <v>2772</v>
      </c>
      <c r="E223" s="650" t="s">
        <v>2773</v>
      </c>
      <c r="F223" s="653"/>
      <c r="G223" s="653"/>
      <c r="H223" s="666">
        <v>0</v>
      </c>
      <c r="I223" s="653">
        <v>1</v>
      </c>
      <c r="J223" s="653">
        <v>61.340000000000039</v>
      </c>
      <c r="K223" s="666">
        <v>1</v>
      </c>
      <c r="L223" s="653">
        <v>1</v>
      </c>
      <c r="M223" s="654">
        <v>61.340000000000039</v>
      </c>
    </row>
    <row r="224" spans="1:13" ht="14.4" customHeight="1" x14ac:dyDescent="0.3">
      <c r="A224" s="649" t="s">
        <v>620</v>
      </c>
      <c r="B224" s="650" t="s">
        <v>3525</v>
      </c>
      <c r="C224" s="650" t="s">
        <v>2775</v>
      </c>
      <c r="D224" s="650" t="s">
        <v>2776</v>
      </c>
      <c r="E224" s="650" t="s">
        <v>2777</v>
      </c>
      <c r="F224" s="653"/>
      <c r="G224" s="653"/>
      <c r="H224" s="666">
        <v>0</v>
      </c>
      <c r="I224" s="653">
        <v>2</v>
      </c>
      <c r="J224" s="653">
        <v>117.53999999999995</v>
      </c>
      <c r="K224" s="666">
        <v>1</v>
      </c>
      <c r="L224" s="653">
        <v>2</v>
      </c>
      <c r="M224" s="654">
        <v>117.53999999999995</v>
      </c>
    </row>
    <row r="225" spans="1:13" ht="14.4" customHeight="1" x14ac:dyDescent="0.3">
      <c r="A225" s="649" t="s">
        <v>620</v>
      </c>
      <c r="B225" s="650" t="s">
        <v>3525</v>
      </c>
      <c r="C225" s="650" t="s">
        <v>2798</v>
      </c>
      <c r="D225" s="650" t="s">
        <v>1609</v>
      </c>
      <c r="E225" s="650" t="s">
        <v>2799</v>
      </c>
      <c r="F225" s="653"/>
      <c r="G225" s="653"/>
      <c r="H225" s="666">
        <v>0</v>
      </c>
      <c r="I225" s="653">
        <v>1</v>
      </c>
      <c r="J225" s="653">
        <v>255.00999999999993</v>
      </c>
      <c r="K225" s="666">
        <v>1</v>
      </c>
      <c r="L225" s="653">
        <v>1</v>
      </c>
      <c r="M225" s="654">
        <v>255.00999999999993</v>
      </c>
    </row>
    <row r="226" spans="1:13" ht="14.4" customHeight="1" x14ac:dyDescent="0.3">
      <c r="A226" s="649" t="s">
        <v>620</v>
      </c>
      <c r="B226" s="650" t="s">
        <v>3593</v>
      </c>
      <c r="C226" s="650" t="s">
        <v>2839</v>
      </c>
      <c r="D226" s="650" t="s">
        <v>3594</v>
      </c>
      <c r="E226" s="650" t="s">
        <v>3595</v>
      </c>
      <c r="F226" s="653"/>
      <c r="G226" s="653"/>
      <c r="H226" s="666">
        <v>0</v>
      </c>
      <c r="I226" s="653">
        <v>1</v>
      </c>
      <c r="J226" s="653">
        <v>382.49999999999989</v>
      </c>
      <c r="K226" s="666">
        <v>1</v>
      </c>
      <c r="L226" s="653">
        <v>1</v>
      </c>
      <c r="M226" s="654">
        <v>382.49999999999989</v>
      </c>
    </row>
    <row r="227" spans="1:13" ht="14.4" customHeight="1" x14ac:dyDescent="0.3">
      <c r="A227" s="649" t="s">
        <v>620</v>
      </c>
      <c r="B227" s="650" t="s">
        <v>3596</v>
      </c>
      <c r="C227" s="650" t="s">
        <v>2783</v>
      </c>
      <c r="D227" s="650" t="s">
        <v>3597</v>
      </c>
      <c r="E227" s="650" t="s">
        <v>3598</v>
      </c>
      <c r="F227" s="653"/>
      <c r="G227" s="653"/>
      <c r="H227" s="666">
        <v>0</v>
      </c>
      <c r="I227" s="653">
        <v>1</v>
      </c>
      <c r="J227" s="653">
        <v>47.239897728677008</v>
      </c>
      <c r="K227" s="666">
        <v>1</v>
      </c>
      <c r="L227" s="653">
        <v>1</v>
      </c>
      <c r="M227" s="654">
        <v>47.239897728677008</v>
      </c>
    </row>
    <row r="228" spans="1:13" ht="14.4" customHeight="1" x14ac:dyDescent="0.3">
      <c r="A228" s="649" t="s">
        <v>620</v>
      </c>
      <c r="B228" s="650" t="s">
        <v>3526</v>
      </c>
      <c r="C228" s="650" t="s">
        <v>1611</v>
      </c>
      <c r="D228" s="650" t="s">
        <v>1612</v>
      </c>
      <c r="E228" s="650" t="s">
        <v>3527</v>
      </c>
      <c r="F228" s="653"/>
      <c r="G228" s="653"/>
      <c r="H228" s="666">
        <v>0</v>
      </c>
      <c r="I228" s="653">
        <v>1</v>
      </c>
      <c r="J228" s="653">
        <v>82.72</v>
      </c>
      <c r="K228" s="666">
        <v>1</v>
      </c>
      <c r="L228" s="653">
        <v>1</v>
      </c>
      <c r="M228" s="654">
        <v>82.72</v>
      </c>
    </row>
    <row r="229" spans="1:13" ht="14.4" customHeight="1" x14ac:dyDescent="0.3">
      <c r="A229" s="649" t="s">
        <v>620</v>
      </c>
      <c r="B229" s="650" t="s">
        <v>3526</v>
      </c>
      <c r="C229" s="650" t="s">
        <v>1591</v>
      </c>
      <c r="D229" s="650" t="s">
        <v>3528</v>
      </c>
      <c r="E229" s="650" t="s">
        <v>3529</v>
      </c>
      <c r="F229" s="653"/>
      <c r="G229" s="653"/>
      <c r="H229" s="666">
        <v>0</v>
      </c>
      <c r="I229" s="653">
        <v>3</v>
      </c>
      <c r="J229" s="653">
        <v>177.14982718070974</v>
      </c>
      <c r="K229" s="666">
        <v>1</v>
      </c>
      <c r="L229" s="653">
        <v>3</v>
      </c>
      <c r="M229" s="654">
        <v>177.14982718070974</v>
      </c>
    </row>
    <row r="230" spans="1:13" ht="14.4" customHeight="1" x14ac:dyDescent="0.3">
      <c r="A230" s="649" t="s">
        <v>620</v>
      </c>
      <c r="B230" s="650" t="s">
        <v>3526</v>
      </c>
      <c r="C230" s="650" t="s">
        <v>1595</v>
      </c>
      <c r="D230" s="650" t="s">
        <v>1596</v>
      </c>
      <c r="E230" s="650" t="s">
        <v>1597</v>
      </c>
      <c r="F230" s="653"/>
      <c r="G230" s="653"/>
      <c r="H230" s="666">
        <v>0</v>
      </c>
      <c r="I230" s="653">
        <v>4</v>
      </c>
      <c r="J230" s="653">
        <v>578.12</v>
      </c>
      <c r="K230" s="666">
        <v>1</v>
      </c>
      <c r="L230" s="653">
        <v>4</v>
      </c>
      <c r="M230" s="654">
        <v>578.12</v>
      </c>
    </row>
    <row r="231" spans="1:13" ht="14.4" customHeight="1" x14ac:dyDescent="0.3">
      <c r="A231" s="649" t="s">
        <v>620</v>
      </c>
      <c r="B231" s="650" t="s">
        <v>3497</v>
      </c>
      <c r="C231" s="650" t="s">
        <v>2824</v>
      </c>
      <c r="D231" s="650" t="s">
        <v>2825</v>
      </c>
      <c r="E231" s="650" t="s">
        <v>2826</v>
      </c>
      <c r="F231" s="653"/>
      <c r="G231" s="653"/>
      <c r="H231" s="666">
        <v>0</v>
      </c>
      <c r="I231" s="653">
        <v>3</v>
      </c>
      <c r="J231" s="653">
        <v>1590.9599999999998</v>
      </c>
      <c r="K231" s="666">
        <v>1</v>
      </c>
      <c r="L231" s="653">
        <v>3</v>
      </c>
      <c r="M231" s="654">
        <v>1590.9599999999998</v>
      </c>
    </row>
    <row r="232" spans="1:13" ht="14.4" customHeight="1" x14ac:dyDescent="0.3">
      <c r="A232" s="649" t="s">
        <v>620</v>
      </c>
      <c r="B232" s="650" t="s">
        <v>3497</v>
      </c>
      <c r="C232" s="650" t="s">
        <v>1105</v>
      </c>
      <c r="D232" s="650" t="s">
        <v>3498</v>
      </c>
      <c r="E232" s="650" t="s">
        <v>3499</v>
      </c>
      <c r="F232" s="653"/>
      <c r="G232" s="653"/>
      <c r="H232" s="666">
        <v>0</v>
      </c>
      <c r="I232" s="653">
        <v>2</v>
      </c>
      <c r="J232" s="653">
        <v>302.5</v>
      </c>
      <c r="K232" s="666">
        <v>1</v>
      </c>
      <c r="L232" s="653">
        <v>2</v>
      </c>
      <c r="M232" s="654">
        <v>302.5</v>
      </c>
    </row>
    <row r="233" spans="1:13" ht="14.4" customHeight="1" x14ac:dyDescent="0.3">
      <c r="A233" s="649" t="s">
        <v>620</v>
      </c>
      <c r="B233" s="650" t="s">
        <v>3599</v>
      </c>
      <c r="C233" s="650" t="s">
        <v>2794</v>
      </c>
      <c r="D233" s="650" t="s">
        <v>2795</v>
      </c>
      <c r="E233" s="650" t="s">
        <v>2796</v>
      </c>
      <c r="F233" s="653"/>
      <c r="G233" s="653"/>
      <c r="H233" s="666">
        <v>0</v>
      </c>
      <c r="I233" s="653">
        <v>1</v>
      </c>
      <c r="J233" s="653">
        <v>162.00999999999996</v>
      </c>
      <c r="K233" s="666">
        <v>1</v>
      </c>
      <c r="L233" s="653">
        <v>1</v>
      </c>
      <c r="M233" s="654">
        <v>162.00999999999996</v>
      </c>
    </row>
    <row r="234" spans="1:13" ht="14.4" customHeight="1" x14ac:dyDescent="0.3">
      <c r="A234" s="649" t="s">
        <v>620</v>
      </c>
      <c r="B234" s="650" t="s">
        <v>3500</v>
      </c>
      <c r="C234" s="650" t="s">
        <v>1094</v>
      </c>
      <c r="D234" s="650" t="s">
        <v>1095</v>
      </c>
      <c r="E234" s="650" t="s">
        <v>3501</v>
      </c>
      <c r="F234" s="653"/>
      <c r="G234" s="653"/>
      <c r="H234" s="666">
        <v>0</v>
      </c>
      <c r="I234" s="653">
        <v>3</v>
      </c>
      <c r="J234" s="653">
        <v>158.43127595939865</v>
      </c>
      <c r="K234" s="666">
        <v>1</v>
      </c>
      <c r="L234" s="653">
        <v>3</v>
      </c>
      <c r="M234" s="654">
        <v>158.43127595939865</v>
      </c>
    </row>
    <row r="235" spans="1:13" ht="14.4" customHeight="1" x14ac:dyDescent="0.3">
      <c r="A235" s="649" t="s">
        <v>620</v>
      </c>
      <c r="B235" s="650" t="s">
        <v>3503</v>
      </c>
      <c r="C235" s="650" t="s">
        <v>1109</v>
      </c>
      <c r="D235" s="650" t="s">
        <v>1110</v>
      </c>
      <c r="E235" s="650" t="s">
        <v>3504</v>
      </c>
      <c r="F235" s="653"/>
      <c r="G235" s="653"/>
      <c r="H235" s="666">
        <v>0</v>
      </c>
      <c r="I235" s="653">
        <v>1</v>
      </c>
      <c r="J235" s="653">
        <v>183.79</v>
      </c>
      <c r="K235" s="666">
        <v>1</v>
      </c>
      <c r="L235" s="653">
        <v>1</v>
      </c>
      <c r="M235" s="654">
        <v>183.79</v>
      </c>
    </row>
    <row r="236" spans="1:13" ht="14.4" customHeight="1" x14ac:dyDescent="0.3">
      <c r="A236" s="649" t="s">
        <v>620</v>
      </c>
      <c r="B236" s="650" t="s">
        <v>3505</v>
      </c>
      <c r="C236" s="650" t="s">
        <v>2110</v>
      </c>
      <c r="D236" s="650" t="s">
        <v>1087</v>
      </c>
      <c r="E236" s="650" t="s">
        <v>2796</v>
      </c>
      <c r="F236" s="653"/>
      <c r="G236" s="653"/>
      <c r="H236" s="666">
        <v>0</v>
      </c>
      <c r="I236" s="653">
        <v>1</v>
      </c>
      <c r="J236" s="653">
        <v>103.52010630425009</v>
      </c>
      <c r="K236" s="666">
        <v>1</v>
      </c>
      <c r="L236" s="653">
        <v>1</v>
      </c>
      <c r="M236" s="654">
        <v>103.52010630425009</v>
      </c>
    </row>
    <row r="237" spans="1:13" ht="14.4" customHeight="1" x14ac:dyDescent="0.3">
      <c r="A237" s="649" t="s">
        <v>620</v>
      </c>
      <c r="B237" s="650" t="s">
        <v>3600</v>
      </c>
      <c r="C237" s="650" t="s">
        <v>2804</v>
      </c>
      <c r="D237" s="650" t="s">
        <v>2805</v>
      </c>
      <c r="E237" s="650" t="s">
        <v>2806</v>
      </c>
      <c r="F237" s="653"/>
      <c r="G237" s="653"/>
      <c r="H237" s="666">
        <v>0</v>
      </c>
      <c r="I237" s="653">
        <v>5</v>
      </c>
      <c r="J237" s="653">
        <v>1421.87</v>
      </c>
      <c r="K237" s="666">
        <v>1</v>
      </c>
      <c r="L237" s="653">
        <v>5</v>
      </c>
      <c r="M237" s="654">
        <v>1421.87</v>
      </c>
    </row>
    <row r="238" spans="1:13" ht="14.4" customHeight="1" x14ac:dyDescent="0.3">
      <c r="A238" s="649" t="s">
        <v>620</v>
      </c>
      <c r="B238" s="650" t="s">
        <v>3601</v>
      </c>
      <c r="C238" s="650" t="s">
        <v>2831</v>
      </c>
      <c r="D238" s="650" t="s">
        <v>2832</v>
      </c>
      <c r="E238" s="650" t="s">
        <v>2833</v>
      </c>
      <c r="F238" s="653"/>
      <c r="G238" s="653"/>
      <c r="H238" s="666">
        <v>0</v>
      </c>
      <c r="I238" s="653">
        <v>7.1947318000000005</v>
      </c>
      <c r="J238" s="653">
        <v>1245.1315998627613</v>
      </c>
      <c r="K238" s="666">
        <v>1</v>
      </c>
      <c r="L238" s="653">
        <v>7.1947318000000005</v>
      </c>
      <c r="M238" s="654">
        <v>1245.1315998627613</v>
      </c>
    </row>
    <row r="239" spans="1:13" ht="14.4" customHeight="1" x14ac:dyDescent="0.3">
      <c r="A239" s="649" t="s">
        <v>620</v>
      </c>
      <c r="B239" s="650" t="s">
        <v>3601</v>
      </c>
      <c r="C239" s="650" t="s">
        <v>2845</v>
      </c>
      <c r="D239" s="650" t="s">
        <v>2832</v>
      </c>
      <c r="E239" s="650" t="s">
        <v>2846</v>
      </c>
      <c r="F239" s="653"/>
      <c r="G239" s="653"/>
      <c r="H239" s="666">
        <v>0</v>
      </c>
      <c r="I239" s="653">
        <v>3.75254E-2</v>
      </c>
      <c r="J239" s="653">
        <v>23.350263178498661</v>
      </c>
      <c r="K239" s="666">
        <v>1</v>
      </c>
      <c r="L239" s="653">
        <v>3.75254E-2</v>
      </c>
      <c r="M239" s="654">
        <v>23.350263178498661</v>
      </c>
    </row>
    <row r="240" spans="1:13" ht="14.4" customHeight="1" x14ac:dyDescent="0.3">
      <c r="A240" s="649" t="s">
        <v>620</v>
      </c>
      <c r="B240" s="650" t="s">
        <v>3506</v>
      </c>
      <c r="C240" s="650" t="s">
        <v>1180</v>
      </c>
      <c r="D240" s="650" t="s">
        <v>1181</v>
      </c>
      <c r="E240" s="650" t="s">
        <v>1182</v>
      </c>
      <c r="F240" s="653"/>
      <c r="G240" s="653"/>
      <c r="H240" s="666">
        <v>0</v>
      </c>
      <c r="I240" s="653">
        <v>2</v>
      </c>
      <c r="J240" s="653">
        <v>396.52000000000004</v>
      </c>
      <c r="K240" s="666">
        <v>1</v>
      </c>
      <c r="L240" s="653">
        <v>2</v>
      </c>
      <c r="M240" s="654">
        <v>396.52000000000004</v>
      </c>
    </row>
    <row r="241" spans="1:13" ht="14.4" customHeight="1" x14ac:dyDescent="0.3">
      <c r="A241" s="649" t="s">
        <v>620</v>
      </c>
      <c r="B241" s="650" t="s">
        <v>3506</v>
      </c>
      <c r="C241" s="650" t="s">
        <v>1196</v>
      </c>
      <c r="D241" s="650" t="s">
        <v>1197</v>
      </c>
      <c r="E241" s="650" t="s">
        <v>1198</v>
      </c>
      <c r="F241" s="653"/>
      <c r="G241" s="653"/>
      <c r="H241" s="666">
        <v>0</v>
      </c>
      <c r="I241" s="653">
        <v>20</v>
      </c>
      <c r="J241" s="653">
        <v>1522.6</v>
      </c>
      <c r="K241" s="666">
        <v>1</v>
      </c>
      <c r="L241" s="653">
        <v>20</v>
      </c>
      <c r="M241" s="654">
        <v>1522.6</v>
      </c>
    </row>
    <row r="242" spans="1:13" ht="14.4" customHeight="1" x14ac:dyDescent="0.3">
      <c r="A242" s="649" t="s">
        <v>620</v>
      </c>
      <c r="B242" s="650" t="s">
        <v>3506</v>
      </c>
      <c r="C242" s="650" t="s">
        <v>2174</v>
      </c>
      <c r="D242" s="650" t="s">
        <v>2175</v>
      </c>
      <c r="E242" s="650" t="s">
        <v>2172</v>
      </c>
      <c r="F242" s="653"/>
      <c r="G242" s="653"/>
      <c r="H242" s="666">
        <v>0</v>
      </c>
      <c r="I242" s="653">
        <v>5</v>
      </c>
      <c r="J242" s="653">
        <v>896.85000000000014</v>
      </c>
      <c r="K242" s="666">
        <v>1</v>
      </c>
      <c r="L242" s="653">
        <v>5</v>
      </c>
      <c r="M242" s="654">
        <v>896.85000000000014</v>
      </c>
    </row>
    <row r="243" spans="1:13" ht="14.4" customHeight="1" x14ac:dyDescent="0.3">
      <c r="A243" s="649" t="s">
        <v>620</v>
      </c>
      <c r="B243" s="650" t="s">
        <v>3506</v>
      </c>
      <c r="C243" s="650" t="s">
        <v>2861</v>
      </c>
      <c r="D243" s="650" t="s">
        <v>2862</v>
      </c>
      <c r="E243" s="650" t="s">
        <v>2172</v>
      </c>
      <c r="F243" s="653"/>
      <c r="G243" s="653"/>
      <c r="H243" s="666">
        <v>0</v>
      </c>
      <c r="I243" s="653">
        <v>13</v>
      </c>
      <c r="J243" s="653">
        <v>2561.5200000000004</v>
      </c>
      <c r="K243" s="666">
        <v>1</v>
      </c>
      <c r="L243" s="653">
        <v>13</v>
      </c>
      <c r="M243" s="654">
        <v>2561.5200000000004</v>
      </c>
    </row>
    <row r="244" spans="1:13" ht="14.4" customHeight="1" x14ac:dyDescent="0.3">
      <c r="A244" s="649" t="s">
        <v>620</v>
      </c>
      <c r="B244" s="650" t="s">
        <v>3506</v>
      </c>
      <c r="C244" s="650" t="s">
        <v>2863</v>
      </c>
      <c r="D244" s="650" t="s">
        <v>2864</v>
      </c>
      <c r="E244" s="650" t="s">
        <v>2172</v>
      </c>
      <c r="F244" s="653"/>
      <c r="G244" s="653"/>
      <c r="H244" s="666">
        <v>0</v>
      </c>
      <c r="I244" s="653">
        <v>5</v>
      </c>
      <c r="J244" s="653">
        <v>985.20001535261326</v>
      </c>
      <c r="K244" s="666">
        <v>1</v>
      </c>
      <c r="L244" s="653">
        <v>5</v>
      </c>
      <c r="M244" s="654">
        <v>985.20001535261326</v>
      </c>
    </row>
    <row r="245" spans="1:13" ht="14.4" customHeight="1" x14ac:dyDescent="0.3">
      <c r="A245" s="649" t="s">
        <v>620</v>
      </c>
      <c r="B245" s="650" t="s">
        <v>3506</v>
      </c>
      <c r="C245" s="650" t="s">
        <v>2865</v>
      </c>
      <c r="D245" s="650" t="s">
        <v>2866</v>
      </c>
      <c r="E245" s="650" t="s">
        <v>2172</v>
      </c>
      <c r="F245" s="653"/>
      <c r="G245" s="653"/>
      <c r="H245" s="666">
        <v>0</v>
      </c>
      <c r="I245" s="653">
        <v>4</v>
      </c>
      <c r="J245" s="653">
        <v>788.16</v>
      </c>
      <c r="K245" s="666">
        <v>1</v>
      </c>
      <c r="L245" s="653">
        <v>4</v>
      </c>
      <c r="M245" s="654">
        <v>788.16</v>
      </c>
    </row>
    <row r="246" spans="1:13" ht="14.4" customHeight="1" x14ac:dyDescent="0.3">
      <c r="A246" s="649" t="s">
        <v>620</v>
      </c>
      <c r="B246" s="650" t="s">
        <v>3506</v>
      </c>
      <c r="C246" s="650" t="s">
        <v>2867</v>
      </c>
      <c r="D246" s="650" t="s">
        <v>2868</v>
      </c>
      <c r="E246" s="650" t="s">
        <v>2172</v>
      </c>
      <c r="F246" s="653"/>
      <c r="G246" s="653"/>
      <c r="H246" s="666">
        <v>0</v>
      </c>
      <c r="I246" s="653">
        <v>13</v>
      </c>
      <c r="J246" s="653">
        <v>2561.5200000000004</v>
      </c>
      <c r="K246" s="666">
        <v>1</v>
      </c>
      <c r="L246" s="653">
        <v>13</v>
      </c>
      <c r="M246" s="654">
        <v>2561.5200000000004</v>
      </c>
    </row>
    <row r="247" spans="1:13" ht="14.4" customHeight="1" x14ac:dyDescent="0.3">
      <c r="A247" s="649" t="s">
        <v>626</v>
      </c>
      <c r="B247" s="650" t="s">
        <v>3466</v>
      </c>
      <c r="C247" s="650" t="s">
        <v>640</v>
      </c>
      <c r="D247" s="650" t="s">
        <v>3467</v>
      </c>
      <c r="E247" s="650" t="s">
        <v>3468</v>
      </c>
      <c r="F247" s="653">
        <v>160</v>
      </c>
      <c r="G247" s="653">
        <v>12138.788945382723</v>
      </c>
      <c r="H247" s="666">
        <v>1</v>
      </c>
      <c r="I247" s="653"/>
      <c r="J247" s="653"/>
      <c r="K247" s="666">
        <v>0</v>
      </c>
      <c r="L247" s="653">
        <v>160</v>
      </c>
      <c r="M247" s="654">
        <v>12138.788945382723</v>
      </c>
    </row>
    <row r="248" spans="1:13" ht="14.4" customHeight="1" x14ac:dyDescent="0.3">
      <c r="A248" s="649" t="s">
        <v>626</v>
      </c>
      <c r="B248" s="650" t="s">
        <v>3469</v>
      </c>
      <c r="C248" s="650" t="s">
        <v>1599</v>
      </c>
      <c r="D248" s="650" t="s">
        <v>1099</v>
      </c>
      <c r="E248" s="650" t="s">
        <v>1600</v>
      </c>
      <c r="F248" s="653"/>
      <c r="G248" s="653"/>
      <c r="H248" s="666">
        <v>0</v>
      </c>
      <c r="I248" s="653">
        <v>1</v>
      </c>
      <c r="J248" s="653">
        <v>124.26000000000002</v>
      </c>
      <c r="K248" s="666">
        <v>1</v>
      </c>
      <c r="L248" s="653">
        <v>1</v>
      </c>
      <c r="M248" s="654">
        <v>124.26000000000002</v>
      </c>
    </row>
    <row r="249" spans="1:13" ht="14.4" customHeight="1" x14ac:dyDescent="0.3">
      <c r="A249" s="649" t="s">
        <v>626</v>
      </c>
      <c r="B249" s="650" t="s">
        <v>3571</v>
      </c>
      <c r="C249" s="650" t="s">
        <v>2828</v>
      </c>
      <c r="D249" s="650" t="s">
        <v>2829</v>
      </c>
      <c r="E249" s="650" t="s">
        <v>2769</v>
      </c>
      <c r="F249" s="653"/>
      <c r="G249" s="653"/>
      <c r="H249" s="666">
        <v>0</v>
      </c>
      <c r="I249" s="653">
        <v>1</v>
      </c>
      <c r="J249" s="653">
        <v>83.099788841786918</v>
      </c>
      <c r="K249" s="666">
        <v>1</v>
      </c>
      <c r="L249" s="653">
        <v>1</v>
      </c>
      <c r="M249" s="654">
        <v>83.099788841786918</v>
      </c>
    </row>
    <row r="250" spans="1:13" ht="14.4" customHeight="1" x14ac:dyDescent="0.3">
      <c r="A250" s="649" t="s">
        <v>626</v>
      </c>
      <c r="B250" s="650" t="s">
        <v>3536</v>
      </c>
      <c r="C250" s="650" t="s">
        <v>2120</v>
      </c>
      <c r="D250" s="650" t="s">
        <v>2121</v>
      </c>
      <c r="E250" s="650" t="s">
        <v>2122</v>
      </c>
      <c r="F250" s="653"/>
      <c r="G250" s="653"/>
      <c r="H250" s="666">
        <v>0</v>
      </c>
      <c r="I250" s="653">
        <v>3</v>
      </c>
      <c r="J250" s="653">
        <v>1417.4370740234635</v>
      </c>
      <c r="K250" s="666">
        <v>1</v>
      </c>
      <c r="L250" s="653">
        <v>3</v>
      </c>
      <c r="M250" s="654">
        <v>1417.4370740234635</v>
      </c>
    </row>
    <row r="251" spans="1:13" ht="14.4" customHeight="1" x14ac:dyDescent="0.3">
      <c r="A251" s="649" t="s">
        <v>626</v>
      </c>
      <c r="B251" s="650" t="s">
        <v>3470</v>
      </c>
      <c r="C251" s="650" t="s">
        <v>1102</v>
      </c>
      <c r="D251" s="650" t="s">
        <v>1079</v>
      </c>
      <c r="E251" s="650" t="s">
        <v>1103</v>
      </c>
      <c r="F251" s="653"/>
      <c r="G251" s="653"/>
      <c r="H251" s="666">
        <v>0</v>
      </c>
      <c r="I251" s="653">
        <v>3</v>
      </c>
      <c r="J251" s="653">
        <v>1069.500450830436</v>
      </c>
      <c r="K251" s="666">
        <v>1</v>
      </c>
      <c r="L251" s="653">
        <v>3</v>
      </c>
      <c r="M251" s="654">
        <v>1069.500450830436</v>
      </c>
    </row>
    <row r="252" spans="1:13" ht="14.4" customHeight="1" x14ac:dyDescent="0.3">
      <c r="A252" s="649" t="s">
        <v>626</v>
      </c>
      <c r="B252" s="650" t="s">
        <v>3470</v>
      </c>
      <c r="C252" s="650" t="s">
        <v>1605</v>
      </c>
      <c r="D252" s="650" t="s">
        <v>1079</v>
      </c>
      <c r="E252" s="650" t="s">
        <v>1606</v>
      </c>
      <c r="F252" s="653"/>
      <c r="G252" s="653"/>
      <c r="H252" s="666">
        <v>0</v>
      </c>
      <c r="I252" s="653">
        <v>5</v>
      </c>
      <c r="J252" s="653">
        <v>2070.0040831297656</v>
      </c>
      <c r="K252" s="666">
        <v>1</v>
      </c>
      <c r="L252" s="653">
        <v>5</v>
      </c>
      <c r="M252" s="654">
        <v>2070.0040831297656</v>
      </c>
    </row>
    <row r="253" spans="1:13" ht="14.4" customHeight="1" x14ac:dyDescent="0.3">
      <c r="A253" s="649" t="s">
        <v>626</v>
      </c>
      <c r="B253" s="650" t="s">
        <v>3470</v>
      </c>
      <c r="C253" s="650" t="s">
        <v>1078</v>
      </c>
      <c r="D253" s="650" t="s">
        <v>1079</v>
      </c>
      <c r="E253" s="650" t="s">
        <v>1080</v>
      </c>
      <c r="F253" s="653"/>
      <c r="G253" s="653"/>
      <c r="H253" s="666">
        <v>0</v>
      </c>
      <c r="I253" s="653">
        <v>5</v>
      </c>
      <c r="J253" s="653">
        <v>2460.9988970587774</v>
      </c>
      <c r="K253" s="666">
        <v>1</v>
      </c>
      <c r="L253" s="653">
        <v>5</v>
      </c>
      <c r="M253" s="654">
        <v>2460.9988970587774</v>
      </c>
    </row>
    <row r="254" spans="1:13" ht="14.4" customHeight="1" x14ac:dyDescent="0.3">
      <c r="A254" s="649" t="s">
        <v>626</v>
      </c>
      <c r="B254" s="650" t="s">
        <v>3470</v>
      </c>
      <c r="C254" s="650" t="s">
        <v>3252</v>
      </c>
      <c r="D254" s="650" t="s">
        <v>3253</v>
      </c>
      <c r="E254" s="650" t="s">
        <v>1080</v>
      </c>
      <c r="F254" s="653"/>
      <c r="G254" s="653"/>
      <c r="H254" s="666"/>
      <c r="I254" s="653">
        <v>0</v>
      </c>
      <c r="J254" s="653">
        <v>0</v>
      </c>
      <c r="K254" s="666"/>
      <c r="L254" s="653">
        <v>0</v>
      </c>
      <c r="M254" s="654">
        <v>0</v>
      </c>
    </row>
    <row r="255" spans="1:13" ht="14.4" customHeight="1" x14ac:dyDescent="0.3">
      <c r="A255" s="649" t="s">
        <v>626</v>
      </c>
      <c r="B255" s="650" t="s">
        <v>3572</v>
      </c>
      <c r="C255" s="650" t="s">
        <v>2787</v>
      </c>
      <c r="D255" s="650" t="s">
        <v>2788</v>
      </c>
      <c r="E255" s="650" t="s">
        <v>2789</v>
      </c>
      <c r="F255" s="653"/>
      <c r="G255" s="653"/>
      <c r="H255" s="666">
        <v>0</v>
      </c>
      <c r="I255" s="653">
        <v>1</v>
      </c>
      <c r="J255" s="653">
        <v>135.21</v>
      </c>
      <c r="K255" s="666">
        <v>1</v>
      </c>
      <c r="L255" s="653">
        <v>1</v>
      </c>
      <c r="M255" s="654">
        <v>135.21</v>
      </c>
    </row>
    <row r="256" spans="1:13" ht="14.4" customHeight="1" x14ac:dyDescent="0.3">
      <c r="A256" s="649" t="s">
        <v>626</v>
      </c>
      <c r="B256" s="650" t="s">
        <v>3542</v>
      </c>
      <c r="C256" s="650" t="s">
        <v>1569</v>
      </c>
      <c r="D256" s="650" t="s">
        <v>3602</v>
      </c>
      <c r="E256" s="650" t="s">
        <v>3603</v>
      </c>
      <c r="F256" s="653">
        <v>2</v>
      </c>
      <c r="G256" s="653">
        <v>74.7</v>
      </c>
      <c r="H256" s="666">
        <v>1</v>
      </c>
      <c r="I256" s="653"/>
      <c r="J256" s="653"/>
      <c r="K256" s="666">
        <v>0</v>
      </c>
      <c r="L256" s="653">
        <v>2</v>
      </c>
      <c r="M256" s="654">
        <v>74.7</v>
      </c>
    </row>
    <row r="257" spans="1:13" ht="14.4" customHeight="1" x14ac:dyDescent="0.3">
      <c r="A257" s="649" t="s">
        <v>626</v>
      </c>
      <c r="B257" s="650" t="s">
        <v>3471</v>
      </c>
      <c r="C257" s="650" t="s">
        <v>1074</v>
      </c>
      <c r="D257" s="650" t="s">
        <v>3472</v>
      </c>
      <c r="E257" s="650" t="s">
        <v>3473</v>
      </c>
      <c r="F257" s="653"/>
      <c r="G257" s="653"/>
      <c r="H257" s="666">
        <v>0</v>
      </c>
      <c r="I257" s="653">
        <v>66</v>
      </c>
      <c r="J257" s="653">
        <v>2398.4791683470444</v>
      </c>
      <c r="K257" s="666">
        <v>1</v>
      </c>
      <c r="L257" s="653">
        <v>66</v>
      </c>
      <c r="M257" s="654">
        <v>2398.4791683470444</v>
      </c>
    </row>
    <row r="258" spans="1:13" ht="14.4" customHeight="1" x14ac:dyDescent="0.3">
      <c r="A258" s="649" t="s">
        <v>626</v>
      </c>
      <c r="B258" s="650" t="s">
        <v>3546</v>
      </c>
      <c r="C258" s="650" t="s">
        <v>2934</v>
      </c>
      <c r="D258" s="650" t="s">
        <v>2935</v>
      </c>
      <c r="E258" s="650" t="s">
        <v>2936</v>
      </c>
      <c r="F258" s="653">
        <v>1</v>
      </c>
      <c r="G258" s="653">
        <v>49.799854252317424</v>
      </c>
      <c r="H258" s="666">
        <v>1</v>
      </c>
      <c r="I258" s="653"/>
      <c r="J258" s="653"/>
      <c r="K258" s="666">
        <v>0</v>
      </c>
      <c r="L258" s="653">
        <v>1</v>
      </c>
      <c r="M258" s="654">
        <v>49.799854252317424</v>
      </c>
    </row>
    <row r="259" spans="1:13" ht="14.4" customHeight="1" x14ac:dyDescent="0.3">
      <c r="A259" s="649" t="s">
        <v>626</v>
      </c>
      <c r="B259" s="650" t="s">
        <v>3513</v>
      </c>
      <c r="C259" s="650" t="s">
        <v>1704</v>
      </c>
      <c r="D259" s="650" t="s">
        <v>1705</v>
      </c>
      <c r="E259" s="650" t="s">
        <v>1706</v>
      </c>
      <c r="F259" s="653"/>
      <c r="G259" s="653"/>
      <c r="H259" s="666">
        <v>0</v>
      </c>
      <c r="I259" s="653">
        <v>30</v>
      </c>
      <c r="J259" s="653">
        <v>1375.4970192448861</v>
      </c>
      <c r="K259" s="666">
        <v>1</v>
      </c>
      <c r="L259" s="653">
        <v>30</v>
      </c>
      <c r="M259" s="654">
        <v>1375.4970192448861</v>
      </c>
    </row>
    <row r="260" spans="1:13" ht="14.4" customHeight="1" x14ac:dyDescent="0.3">
      <c r="A260" s="649" t="s">
        <v>626</v>
      </c>
      <c r="B260" s="650" t="s">
        <v>3474</v>
      </c>
      <c r="C260" s="650" t="s">
        <v>1646</v>
      </c>
      <c r="D260" s="650" t="s">
        <v>3514</v>
      </c>
      <c r="E260" s="650" t="s">
        <v>3515</v>
      </c>
      <c r="F260" s="653"/>
      <c r="G260" s="653"/>
      <c r="H260" s="666">
        <v>0</v>
      </c>
      <c r="I260" s="653">
        <v>6</v>
      </c>
      <c r="J260" s="653">
        <v>966.94713858741795</v>
      </c>
      <c r="K260" s="666">
        <v>1</v>
      </c>
      <c r="L260" s="653">
        <v>6</v>
      </c>
      <c r="M260" s="654">
        <v>966.94713858741795</v>
      </c>
    </row>
    <row r="261" spans="1:13" ht="14.4" customHeight="1" x14ac:dyDescent="0.3">
      <c r="A261" s="649" t="s">
        <v>626</v>
      </c>
      <c r="B261" s="650" t="s">
        <v>3474</v>
      </c>
      <c r="C261" s="650" t="s">
        <v>1222</v>
      </c>
      <c r="D261" s="650" t="s">
        <v>3475</v>
      </c>
      <c r="E261" s="650" t="s">
        <v>3476</v>
      </c>
      <c r="F261" s="653"/>
      <c r="G261" s="653"/>
      <c r="H261" s="666">
        <v>0</v>
      </c>
      <c r="I261" s="653">
        <v>115.6</v>
      </c>
      <c r="J261" s="653">
        <v>10635.200309251719</v>
      </c>
      <c r="K261" s="666">
        <v>1</v>
      </c>
      <c r="L261" s="653">
        <v>115.6</v>
      </c>
      <c r="M261" s="654">
        <v>10635.200309251719</v>
      </c>
    </row>
    <row r="262" spans="1:13" ht="14.4" customHeight="1" x14ac:dyDescent="0.3">
      <c r="A262" s="649" t="s">
        <v>626</v>
      </c>
      <c r="B262" s="650" t="s">
        <v>3474</v>
      </c>
      <c r="C262" s="650" t="s">
        <v>1249</v>
      </c>
      <c r="D262" s="650" t="s">
        <v>1250</v>
      </c>
      <c r="E262" s="650" t="s">
        <v>1251</v>
      </c>
      <c r="F262" s="653"/>
      <c r="G262" s="653"/>
      <c r="H262" s="666">
        <v>0</v>
      </c>
      <c r="I262" s="653">
        <v>82.2</v>
      </c>
      <c r="J262" s="653">
        <v>4698.0643401571206</v>
      </c>
      <c r="K262" s="666">
        <v>1</v>
      </c>
      <c r="L262" s="653">
        <v>82.2</v>
      </c>
      <c r="M262" s="654">
        <v>4698.0643401571206</v>
      </c>
    </row>
    <row r="263" spans="1:13" ht="14.4" customHeight="1" x14ac:dyDescent="0.3">
      <c r="A263" s="649" t="s">
        <v>626</v>
      </c>
      <c r="B263" s="650" t="s">
        <v>3474</v>
      </c>
      <c r="C263" s="650" t="s">
        <v>1238</v>
      </c>
      <c r="D263" s="650" t="s">
        <v>3477</v>
      </c>
      <c r="E263" s="650" t="s">
        <v>3478</v>
      </c>
      <c r="F263" s="653"/>
      <c r="G263" s="653"/>
      <c r="H263" s="666">
        <v>0</v>
      </c>
      <c r="I263" s="653">
        <v>4</v>
      </c>
      <c r="J263" s="653">
        <v>207.11999999999998</v>
      </c>
      <c r="K263" s="666">
        <v>1</v>
      </c>
      <c r="L263" s="653">
        <v>4</v>
      </c>
      <c r="M263" s="654">
        <v>207.11999999999998</v>
      </c>
    </row>
    <row r="264" spans="1:13" ht="14.4" customHeight="1" x14ac:dyDescent="0.3">
      <c r="A264" s="649" t="s">
        <v>626</v>
      </c>
      <c r="B264" s="650" t="s">
        <v>3474</v>
      </c>
      <c r="C264" s="650" t="s">
        <v>1226</v>
      </c>
      <c r="D264" s="650" t="s">
        <v>3479</v>
      </c>
      <c r="E264" s="650" t="s">
        <v>3480</v>
      </c>
      <c r="F264" s="653"/>
      <c r="G264" s="653"/>
      <c r="H264" s="666">
        <v>0</v>
      </c>
      <c r="I264" s="653">
        <v>4</v>
      </c>
      <c r="J264" s="653">
        <v>382.82</v>
      </c>
      <c r="K264" s="666">
        <v>1</v>
      </c>
      <c r="L264" s="653">
        <v>4</v>
      </c>
      <c r="M264" s="654">
        <v>382.82</v>
      </c>
    </row>
    <row r="265" spans="1:13" ht="14.4" customHeight="1" x14ac:dyDescent="0.3">
      <c r="A265" s="649" t="s">
        <v>626</v>
      </c>
      <c r="B265" s="650" t="s">
        <v>3474</v>
      </c>
      <c r="C265" s="650" t="s">
        <v>1230</v>
      </c>
      <c r="D265" s="650" t="s">
        <v>1231</v>
      </c>
      <c r="E265" s="650" t="s">
        <v>1232</v>
      </c>
      <c r="F265" s="653"/>
      <c r="G265" s="653"/>
      <c r="H265" s="666">
        <v>0</v>
      </c>
      <c r="I265" s="653">
        <v>14</v>
      </c>
      <c r="J265" s="653">
        <v>1284.1408348609134</v>
      </c>
      <c r="K265" s="666">
        <v>1</v>
      </c>
      <c r="L265" s="653">
        <v>14</v>
      </c>
      <c r="M265" s="654">
        <v>1284.1408348609134</v>
      </c>
    </row>
    <row r="266" spans="1:13" ht="14.4" customHeight="1" x14ac:dyDescent="0.3">
      <c r="A266" s="649" t="s">
        <v>626</v>
      </c>
      <c r="B266" s="650" t="s">
        <v>3518</v>
      </c>
      <c r="C266" s="650" t="s">
        <v>1716</v>
      </c>
      <c r="D266" s="650" t="s">
        <v>1717</v>
      </c>
      <c r="E266" s="650" t="s">
        <v>1220</v>
      </c>
      <c r="F266" s="653"/>
      <c r="G266" s="653"/>
      <c r="H266" s="666">
        <v>0</v>
      </c>
      <c r="I266" s="653">
        <v>0.5</v>
      </c>
      <c r="J266" s="653">
        <v>103.49999597173928</v>
      </c>
      <c r="K266" s="666">
        <v>1</v>
      </c>
      <c r="L266" s="653">
        <v>0.5</v>
      </c>
      <c r="M266" s="654">
        <v>103.49999597173928</v>
      </c>
    </row>
    <row r="267" spans="1:13" ht="14.4" customHeight="1" x14ac:dyDescent="0.3">
      <c r="A267" s="649" t="s">
        <v>626</v>
      </c>
      <c r="B267" s="650" t="s">
        <v>3481</v>
      </c>
      <c r="C267" s="650" t="s">
        <v>1295</v>
      </c>
      <c r="D267" s="650" t="s">
        <v>1296</v>
      </c>
      <c r="E267" s="650" t="s">
        <v>3482</v>
      </c>
      <c r="F267" s="653"/>
      <c r="G267" s="653"/>
      <c r="H267" s="666">
        <v>0</v>
      </c>
      <c r="I267" s="653">
        <v>5</v>
      </c>
      <c r="J267" s="653">
        <v>534.45046957613363</v>
      </c>
      <c r="K267" s="666">
        <v>1</v>
      </c>
      <c r="L267" s="653">
        <v>5</v>
      </c>
      <c r="M267" s="654">
        <v>534.45046957613363</v>
      </c>
    </row>
    <row r="268" spans="1:13" ht="14.4" customHeight="1" x14ac:dyDescent="0.3">
      <c r="A268" s="649" t="s">
        <v>626</v>
      </c>
      <c r="B268" s="650" t="s">
        <v>3481</v>
      </c>
      <c r="C268" s="650" t="s">
        <v>1719</v>
      </c>
      <c r="D268" s="650" t="s">
        <v>1720</v>
      </c>
      <c r="E268" s="650" t="s">
        <v>3519</v>
      </c>
      <c r="F268" s="653"/>
      <c r="G268" s="653"/>
      <c r="H268" s="666">
        <v>0</v>
      </c>
      <c r="I268" s="653">
        <v>1</v>
      </c>
      <c r="J268" s="653">
        <v>83.569630504366884</v>
      </c>
      <c r="K268" s="666">
        <v>1</v>
      </c>
      <c r="L268" s="653">
        <v>1</v>
      </c>
      <c r="M268" s="654">
        <v>83.569630504366884</v>
      </c>
    </row>
    <row r="269" spans="1:13" ht="14.4" customHeight="1" x14ac:dyDescent="0.3">
      <c r="A269" s="649" t="s">
        <v>626</v>
      </c>
      <c r="B269" s="650" t="s">
        <v>3481</v>
      </c>
      <c r="C269" s="650" t="s">
        <v>1708</v>
      </c>
      <c r="D269" s="650" t="s">
        <v>1709</v>
      </c>
      <c r="E269" s="650" t="s">
        <v>3520</v>
      </c>
      <c r="F269" s="653"/>
      <c r="G269" s="653"/>
      <c r="H269" s="666">
        <v>0</v>
      </c>
      <c r="I269" s="653">
        <v>2</v>
      </c>
      <c r="J269" s="653">
        <v>276.72000000000003</v>
      </c>
      <c r="K269" s="666">
        <v>1</v>
      </c>
      <c r="L269" s="653">
        <v>2</v>
      </c>
      <c r="M269" s="654">
        <v>276.72000000000003</v>
      </c>
    </row>
    <row r="270" spans="1:13" ht="14.4" customHeight="1" x14ac:dyDescent="0.3">
      <c r="A270" s="649" t="s">
        <v>626</v>
      </c>
      <c r="B270" s="650" t="s">
        <v>3481</v>
      </c>
      <c r="C270" s="650" t="s">
        <v>1288</v>
      </c>
      <c r="D270" s="650" t="s">
        <v>3483</v>
      </c>
      <c r="E270" s="650" t="s">
        <v>1706</v>
      </c>
      <c r="F270" s="653"/>
      <c r="G270" s="653"/>
      <c r="H270" s="666">
        <v>0</v>
      </c>
      <c r="I270" s="653">
        <v>146</v>
      </c>
      <c r="J270" s="653">
        <v>10982.124428902285</v>
      </c>
      <c r="K270" s="666">
        <v>1</v>
      </c>
      <c r="L270" s="653">
        <v>146</v>
      </c>
      <c r="M270" s="654">
        <v>10982.124428902285</v>
      </c>
    </row>
    <row r="271" spans="1:13" ht="14.4" customHeight="1" x14ac:dyDescent="0.3">
      <c r="A271" s="649" t="s">
        <v>626</v>
      </c>
      <c r="B271" s="650" t="s">
        <v>3481</v>
      </c>
      <c r="C271" s="650" t="s">
        <v>1292</v>
      </c>
      <c r="D271" s="650" t="s">
        <v>3484</v>
      </c>
      <c r="E271" s="650" t="s">
        <v>3485</v>
      </c>
      <c r="F271" s="653"/>
      <c r="G271" s="653"/>
      <c r="H271" s="666">
        <v>0</v>
      </c>
      <c r="I271" s="653">
        <v>70</v>
      </c>
      <c r="J271" s="653">
        <v>3233.9930631869079</v>
      </c>
      <c r="K271" s="666">
        <v>1</v>
      </c>
      <c r="L271" s="653">
        <v>70</v>
      </c>
      <c r="M271" s="654">
        <v>3233.9930631869079</v>
      </c>
    </row>
    <row r="272" spans="1:13" ht="14.4" customHeight="1" x14ac:dyDescent="0.3">
      <c r="A272" s="649" t="s">
        <v>626</v>
      </c>
      <c r="B272" s="650" t="s">
        <v>3481</v>
      </c>
      <c r="C272" s="650" t="s">
        <v>1722</v>
      </c>
      <c r="D272" s="650" t="s">
        <v>1296</v>
      </c>
      <c r="E272" s="650" t="s">
        <v>3521</v>
      </c>
      <c r="F272" s="653"/>
      <c r="G272" s="653"/>
      <c r="H272" s="666">
        <v>0</v>
      </c>
      <c r="I272" s="653">
        <v>2</v>
      </c>
      <c r="J272" s="653">
        <v>155.80000000000001</v>
      </c>
      <c r="K272" s="666">
        <v>1</v>
      </c>
      <c r="L272" s="653">
        <v>2</v>
      </c>
      <c r="M272" s="654">
        <v>155.80000000000001</v>
      </c>
    </row>
    <row r="273" spans="1:13" ht="14.4" customHeight="1" x14ac:dyDescent="0.3">
      <c r="A273" s="649" t="s">
        <v>626</v>
      </c>
      <c r="B273" s="650" t="s">
        <v>3578</v>
      </c>
      <c r="C273" s="650" t="s">
        <v>1642</v>
      </c>
      <c r="D273" s="650" t="s">
        <v>1643</v>
      </c>
      <c r="E273" s="650" t="s">
        <v>1644</v>
      </c>
      <c r="F273" s="653">
        <v>10</v>
      </c>
      <c r="G273" s="653">
        <v>352.59999999999997</v>
      </c>
      <c r="H273" s="666">
        <v>1</v>
      </c>
      <c r="I273" s="653"/>
      <c r="J273" s="653"/>
      <c r="K273" s="666">
        <v>0</v>
      </c>
      <c r="L273" s="653">
        <v>10</v>
      </c>
      <c r="M273" s="654">
        <v>352.59999999999997</v>
      </c>
    </row>
    <row r="274" spans="1:13" ht="14.4" customHeight="1" x14ac:dyDescent="0.3">
      <c r="A274" s="649" t="s">
        <v>626</v>
      </c>
      <c r="B274" s="650" t="s">
        <v>3604</v>
      </c>
      <c r="C274" s="650" t="s">
        <v>3320</v>
      </c>
      <c r="D274" s="650" t="s">
        <v>3321</v>
      </c>
      <c r="E274" s="650" t="s">
        <v>3322</v>
      </c>
      <c r="F274" s="653"/>
      <c r="G274" s="653"/>
      <c r="H274" s="666">
        <v>0</v>
      </c>
      <c r="I274" s="653">
        <v>4</v>
      </c>
      <c r="J274" s="653">
        <v>5980</v>
      </c>
      <c r="K274" s="666">
        <v>1</v>
      </c>
      <c r="L274" s="653">
        <v>4</v>
      </c>
      <c r="M274" s="654">
        <v>5980</v>
      </c>
    </row>
    <row r="275" spans="1:13" ht="14.4" customHeight="1" x14ac:dyDescent="0.3">
      <c r="A275" s="649" t="s">
        <v>626</v>
      </c>
      <c r="B275" s="650" t="s">
        <v>3486</v>
      </c>
      <c r="C275" s="650" t="s">
        <v>1299</v>
      </c>
      <c r="D275" s="650" t="s">
        <v>3487</v>
      </c>
      <c r="E275" s="650" t="s">
        <v>3488</v>
      </c>
      <c r="F275" s="653"/>
      <c r="G275" s="653"/>
      <c r="H275" s="666">
        <v>0</v>
      </c>
      <c r="I275" s="653">
        <v>4</v>
      </c>
      <c r="J275" s="653">
        <v>1107.6381034631409</v>
      </c>
      <c r="K275" s="666">
        <v>1</v>
      </c>
      <c r="L275" s="653">
        <v>4</v>
      </c>
      <c r="M275" s="654">
        <v>1107.6381034631409</v>
      </c>
    </row>
    <row r="276" spans="1:13" ht="14.4" customHeight="1" x14ac:dyDescent="0.3">
      <c r="A276" s="649" t="s">
        <v>626</v>
      </c>
      <c r="B276" s="650" t="s">
        <v>3486</v>
      </c>
      <c r="C276" s="650" t="s">
        <v>1712</v>
      </c>
      <c r="D276" s="650" t="s">
        <v>1713</v>
      </c>
      <c r="E276" s="650" t="s">
        <v>3522</v>
      </c>
      <c r="F276" s="653"/>
      <c r="G276" s="653"/>
      <c r="H276" s="666">
        <v>0</v>
      </c>
      <c r="I276" s="653">
        <v>1</v>
      </c>
      <c r="J276" s="653">
        <v>150.77000000000001</v>
      </c>
      <c r="K276" s="666">
        <v>1</v>
      </c>
      <c r="L276" s="653">
        <v>1</v>
      </c>
      <c r="M276" s="654">
        <v>150.77000000000001</v>
      </c>
    </row>
    <row r="277" spans="1:13" ht="14.4" customHeight="1" x14ac:dyDescent="0.3">
      <c r="A277" s="649" t="s">
        <v>626</v>
      </c>
      <c r="B277" s="650" t="s">
        <v>3486</v>
      </c>
      <c r="C277" s="650" t="s">
        <v>1284</v>
      </c>
      <c r="D277" s="650" t="s">
        <v>1285</v>
      </c>
      <c r="E277" s="650" t="s">
        <v>3489</v>
      </c>
      <c r="F277" s="653"/>
      <c r="G277" s="653"/>
      <c r="H277" s="666">
        <v>0</v>
      </c>
      <c r="I277" s="653">
        <v>20</v>
      </c>
      <c r="J277" s="653">
        <v>5221</v>
      </c>
      <c r="K277" s="666">
        <v>1</v>
      </c>
      <c r="L277" s="653">
        <v>20</v>
      </c>
      <c r="M277" s="654">
        <v>5221</v>
      </c>
    </row>
    <row r="278" spans="1:13" ht="14.4" customHeight="1" x14ac:dyDescent="0.3">
      <c r="A278" s="649" t="s">
        <v>626</v>
      </c>
      <c r="B278" s="650" t="s">
        <v>3486</v>
      </c>
      <c r="C278" s="650" t="s">
        <v>1303</v>
      </c>
      <c r="D278" s="650" t="s">
        <v>3490</v>
      </c>
      <c r="E278" s="650" t="s">
        <v>3488</v>
      </c>
      <c r="F278" s="653"/>
      <c r="G278" s="653"/>
      <c r="H278" s="666">
        <v>0</v>
      </c>
      <c r="I278" s="653">
        <v>7</v>
      </c>
      <c r="J278" s="653">
        <v>1216.3287985608822</v>
      </c>
      <c r="K278" s="666">
        <v>1</v>
      </c>
      <c r="L278" s="653">
        <v>7</v>
      </c>
      <c r="M278" s="654">
        <v>1216.3287985608822</v>
      </c>
    </row>
    <row r="279" spans="1:13" ht="14.4" customHeight="1" x14ac:dyDescent="0.3">
      <c r="A279" s="649" t="s">
        <v>626</v>
      </c>
      <c r="B279" s="650" t="s">
        <v>3549</v>
      </c>
      <c r="C279" s="650" t="s">
        <v>2233</v>
      </c>
      <c r="D279" s="650" t="s">
        <v>3550</v>
      </c>
      <c r="E279" s="650" t="s">
        <v>3551</v>
      </c>
      <c r="F279" s="653"/>
      <c r="G279" s="653"/>
      <c r="H279" s="666">
        <v>0</v>
      </c>
      <c r="I279" s="653">
        <v>20</v>
      </c>
      <c r="J279" s="653">
        <v>1480.0054615693157</v>
      </c>
      <c r="K279" s="666">
        <v>1</v>
      </c>
      <c r="L279" s="653">
        <v>20</v>
      </c>
      <c r="M279" s="654">
        <v>1480.0054615693157</v>
      </c>
    </row>
    <row r="280" spans="1:13" ht="14.4" customHeight="1" x14ac:dyDescent="0.3">
      <c r="A280" s="649" t="s">
        <v>626</v>
      </c>
      <c r="B280" s="650" t="s">
        <v>3523</v>
      </c>
      <c r="C280" s="650" t="s">
        <v>1638</v>
      </c>
      <c r="D280" s="650" t="s">
        <v>1639</v>
      </c>
      <c r="E280" s="650" t="s">
        <v>3519</v>
      </c>
      <c r="F280" s="653">
        <v>3</v>
      </c>
      <c r="G280" s="653">
        <v>192.45060689956915</v>
      </c>
      <c r="H280" s="666">
        <v>1</v>
      </c>
      <c r="I280" s="653"/>
      <c r="J280" s="653"/>
      <c r="K280" s="666">
        <v>0</v>
      </c>
      <c r="L280" s="653">
        <v>3</v>
      </c>
      <c r="M280" s="654">
        <v>192.45060689956915</v>
      </c>
    </row>
    <row r="281" spans="1:13" ht="14.4" customHeight="1" x14ac:dyDescent="0.3">
      <c r="A281" s="649" t="s">
        <v>626</v>
      </c>
      <c r="B281" s="650" t="s">
        <v>3579</v>
      </c>
      <c r="C281" s="650" t="s">
        <v>2893</v>
      </c>
      <c r="D281" s="650" t="s">
        <v>3580</v>
      </c>
      <c r="E281" s="650" t="s">
        <v>3581</v>
      </c>
      <c r="F281" s="653"/>
      <c r="G281" s="653"/>
      <c r="H281" s="666">
        <v>0</v>
      </c>
      <c r="I281" s="653">
        <v>20</v>
      </c>
      <c r="J281" s="653">
        <v>17745.409148146049</v>
      </c>
      <c r="K281" s="666">
        <v>1</v>
      </c>
      <c r="L281" s="653">
        <v>20</v>
      </c>
      <c r="M281" s="654">
        <v>17745.409148146049</v>
      </c>
    </row>
    <row r="282" spans="1:13" ht="14.4" customHeight="1" x14ac:dyDescent="0.3">
      <c r="A282" s="649" t="s">
        <v>626</v>
      </c>
      <c r="B282" s="650" t="s">
        <v>3493</v>
      </c>
      <c r="C282" s="650" t="s">
        <v>2250</v>
      </c>
      <c r="D282" s="650" t="s">
        <v>3552</v>
      </c>
      <c r="E282" s="650" t="s">
        <v>3553</v>
      </c>
      <c r="F282" s="653"/>
      <c r="G282" s="653"/>
      <c r="H282" s="666">
        <v>0</v>
      </c>
      <c r="I282" s="653">
        <v>5</v>
      </c>
      <c r="J282" s="653">
        <v>458.54999999999995</v>
      </c>
      <c r="K282" s="666">
        <v>1</v>
      </c>
      <c r="L282" s="653">
        <v>5</v>
      </c>
      <c r="M282" s="654">
        <v>458.54999999999995</v>
      </c>
    </row>
    <row r="283" spans="1:13" ht="14.4" customHeight="1" x14ac:dyDescent="0.3">
      <c r="A283" s="649" t="s">
        <v>626</v>
      </c>
      <c r="B283" s="650" t="s">
        <v>3493</v>
      </c>
      <c r="C283" s="650" t="s">
        <v>1314</v>
      </c>
      <c r="D283" s="650" t="s">
        <v>1315</v>
      </c>
      <c r="E283" s="650" t="s">
        <v>3494</v>
      </c>
      <c r="F283" s="653"/>
      <c r="G283" s="653"/>
      <c r="H283" s="666">
        <v>0</v>
      </c>
      <c r="I283" s="653">
        <v>2</v>
      </c>
      <c r="J283" s="653">
        <v>3662.6799999999994</v>
      </c>
      <c r="K283" s="666">
        <v>1</v>
      </c>
      <c r="L283" s="653">
        <v>2</v>
      </c>
      <c r="M283" s="654">
        <v>3662.6799999999994</v>
      </c>
    </row>
    <row r="284" spans="1:13" ht="14.4" customHeight="1" x14ac:dyDescent="0.3">
      <c r="A284" s="649" t="s">
        <v>626</v>
      </c>
      <c r="B284" s="650" t="s">
        <v>3589</v>
      </c>
      <c r="C284" s="650" t="s">
        <v>2952</v>
      </c>
      <c r="D284" s="650" t="s">
        <v>3605</v>
      </c>
      <c r="E284" s="650" t="s">
        <v>3606</v>
      </c>
      <c r="F284" s="653">
        <v>1</v>
      </c>
      <c r="G284" s="653">
        <v>61.81</v>
      </c>
      <c r="H284" s="666">
        <v>1</v>
      </c>
      <c r="I284" s="653"/>
      <c r="J284" s="653"/>
      <c r="K284" s="666">
        <v>0</v>
      </c>
      <c r="L284" s="653">
        <v>1</v>
      </c>
      <c r="M284" s="654">
        <v>61.81</v>
      </c>
    </row>
    <row r="285" spans="1:13" ht="14.4" customHeight="1" x14ac:dyDescent="0.3">
      <c r="A285" s="649" t="s">
        <v>626</v>
      </c>
      <c r="B285" s="650" t="s">
        <v>3607</v>
      </c>
      <c r="C285" s="650" t="s">
        <v>3271</v>
      </c>
      <c r="D285" s="650" t="s">
        <v>3608</v>
      </c>
      <c r="E285" s="650" t="s">
        <v>2939</v>
      </c>
      <c r="F285" s="653"/>
      <c r="G285" s="653"/>
      <c r="H285" s="666">
        <v>0</v>
      </c>
      <c r="I285" s="653">
        <v>22</v>
      </c>
      <c r="J285" s="653">
        <v>1845.3603581248394</v>
      </c>
      <c r="K285" s="666">
        <v>1</v>
      </c>
      <c r="L285" s="653">
        <v>22</v>
      </c>
      <c r="M285" s="654">
        <v>1845.3603581248394</v>
      </c>
    </row>
    <row r="286" spans="1:13" ht="14.4" customHeight="1" x14ac:dyDescent="0.3">
      <c r="A286" s="649" t="s">
        <v>626</v>
      </c>
      <c r="B286" s="650" t="s">
        <v>3607</v>
      </c>
      <c r="C286" s="650" t="s">
        <v>3264</v>
      </c>
      <c r="D286" s="650" t="s">
        <v>3265</v>
      </c>
      <c r="E286" s="650" t="s">
        <v>3266</v>
      </c>
      <c r="F286" s="653"/>
      <c r="G286" s="653"/>
      <c r="H286" s="666">
        <v>0</v>
      </c>
      <c r="I286" s="653">
        <v>32</v>
      </c>
      <c r="J286" s="653">
        <v>23132.16</v>
      </c>
      <c r="K286" s="666">
        <v>1</v>
      </c>
      <c r="L286" s="653">
        <v>32</v>
      </c>
      <c r="M286" s="654">
        <v>23132.16</v>
      </c>
    </row>
    <row r="287" spans="1:13" ht="14.4" customHeight="1" x14ac:dyDescent="0.3">
      <c r="A287" s="649" t="s">
        <v>626</v>
      </c>
      <c r="B287" s="650" t="s">
        <v>3607</v>
      </c>
      <c r="C287" s="650" t="s">
        <v>2923</v>
      </c>
      <c r="D287" s="650" t="s">
        <v>3609</v>
      </c>
      <c r="E287" s="650" t="s">
        <v>3610</v>
      </c>
      <c r="F287" s="653">
        <v>32</v>
      </c>
      <c r="G287" s="653">
        <v>8343.2922214001992</v>
      </c>
      <c r="H287" s="666">
        <v>1</v>
      </c>
      <c r="I287" s="653"/>
      <c r="J287" s="653"/>
      <c r="K287" s="666">
        <v>0</v>
      </c>
      <c r="L287" s="653">
        <v>32</v>
      </c>
      <c r="M287" s="654">
        <v>8343.2922214001992</v>
      </c>
    </row>
    <row r="288" spans="1:13" ht="14.4" customHeight="1" x14ac:dyDescent="0.3">
      <c r="A288" s="649" t="s">
        <v>626</v>
      </c>
      <c r="B288" s="650" t="s">
        <v>3607</v>
      </c>
      <c r="C288" s="650" t="s">
        <v>2937</v>
      </c>
      <c r="D288" s="650" t="s">
        <v>2938</v>
      </c>
      <c r="E288" s="650" t="s">
        <v>2939</v>
      </c>
      <c r="F288" s="653">
        <v>4</v>
      </c>
      <c r="G288" s="653">
        <v>347.36</v>
      </c>
      <c r="H288" s="666">
        <v>1</v>
      </c>
      <c r="I288" s="653"/>
      <c r="J288" s="653"/>
      <c r="K288" s="666">
        <v>0</v>
      </c>
      <c r="L288" s="653">
        <v>4</v>
      </c>
      <c r="M288" s="654">
        <v>347.36</v>
      </c>
    </row>
    <row r="289" spans="1:13" ht="14.4" customHeight="1" x14ac:dyDescent="0.3">
      <c r="A289" s="649" t="s">
        <v>626</v>
      </c>
      <c r="B289" s="650" t="s">
        <v>3611</v>
      </c>
      <c r="C289" s="650" t="s">
        <v>3256</v>
      </c>
      <c r="D289" s="650" t="s">
        <v>3257</v>
      </c>
      <c r="E289" s="650" t="s">
        <v>3258</v>
      </c>
      <c r="F289" s="653"/>
      <c r="G289" s="653"/>
      <c r="H289" s="666">
        <v>0</v>
      </c>
      <c r="I289" s="653">
        <v>25</v>
      </c>
      <c r="J289" s="653">
        <v>6658.7496527091762</v>
      </c>
      <c r="K289" s="666">
        <v>1</v>
      </c>
      <c r="L289" s="653">
        <v>25</v>
      </c>
      <c r="M289" s="654">
        <v>6658.7496527091762</v>
      </c>
    </row>
    <row r="290" spans="1:13" ht="14.4" customHeight="1" x14ac:dyDescent="0.3">
      <c r="A290" s="649" t="s">
        <v>626</v>
      </c>
      <c r="B290" s="650" t="s">
        <v>3495</v>
      </c>
      <c r="C290" s="650" t="s">
        <v>3268</v>
      </c>
      <c r="D290" s="650" t="s">
        <v>1118</v>
      </c>
      <c r="E290" s="650" t="s">
        <v>3269</v>
      </c>
      <c r="F290" s="653"/>
      <c r="G290" s="653"/>
      <c r="H290" s="666">
        <v>0</v>
      </c>
      <c r="I290" s="653">
        <v>15</v>
      </c>
      <c r="J290" s="653">
        <v>15062.2384838699</v>
      </c>
      <c r="K290" s="666">
        <v>1</v>
      </c>
      <c r="L290" s="653">
        <v>15</v>
      </c>
      <c r="M290" s="654">
        <v>15062.2384838699</v>
      </c>
    </row>
    <row r="291" spans="1:13" ht="14.4" customHeight="1" x14ac:dyDescent="0.3">
      <c r="A291" s="649" t="s">
        <v>626</v>
      </c>
      <c r="B291" s="650" t="s">
        <v>3495</v>
      </c>
      <c r="C291" s="650" t="s">
        <v>2927</v>
      </c>
      <c r="D291" s="650" t="s">
        <v>3612</v>
      </c>
      <c r="E291" s="650" t="s">
        <v>3613</v>
      </c>
      <c r="F291" s="653">
        <v>2</v>
      </c>
      <c r="G291" s="653">
        <v>203.13999999999993</v>
      </c>
      <c r="H291" s="666">
        <v>1</v>
      </c>
      <c r="I291" s="653"/>
      <c r="J291" s="653"/>
      <c r="K291" s="666">
        <v>0</v>
      </c>
      <c r="L291" s="653">
        <v>2</v>
      </c>
      <c r="M291" s="654">
        <v>203.13999999999993</v>
      </c>
    </row>
    <row r="292" spans="1:13" ht="14.4" customHeight="1" x14ac:dyDescent="0.3">
      <c r="A292" s="649" t="s">
        <v>626</v>
      </c>
      <c r="B292" s="650" t="s">
        <v>3495</v>
      </c>
      <c r="C292" s="650" t="s">
        <v>2931</v>
      </c>
      <c r="D292" s="650" t="s">
        <v>2932</v>
      </c>
      <c r="E292" s="650" t="s">
        <v>3280</v>
      </c>
      <c r="F292" s="653">
        <v>2</v>
      </c>
      <c r="G292" s="653">
        <v>141.65999999999997</v>
      </c>
      <c r="H292" s="666">
        <v>1</v>
      </c>
      <c r="I292" s="653"/>
      <c r="J292" s="653"/>
      <c r="K292" s="666">
        <v>0</v>
      </c>
      <c r="L292" s="653">
        <v>2</v>
      </c>
      <c r="M292" s="654">
        <v>141.65999999999997</v>
      </c>
    </row>
    <row r="293" spans="1:13" ht="14.4" customHeight="1" x14ac:dyDescent="0.3">
      <c r="A293" s="649" t="s">
        <v>626</v>
      </c>
      <c r="B293" s="650" t="s">
        <v>3495</v>
      </c>
      <c r="C293" s="650" t="s">
        <v>3260</v>
      </c>
      <c r="D293" s="650" t="s">
        <v>3614</v>
      </c>
      <c r="E293" s="650" t="s">
        <v>3615</v>
      </c>
      <c r="F293" s="653"/>
      <c r="G293" s="653"/>
      <c r="H293" s="666">
        <v>0</v>
      </c>
      <c r="I293" s="653">
        <v>1</v>
      </c>
      <c r="J293" s="653">
        <v>217.01</v>
      </c>
      <c r="K293" s="666">
        <v>1</v>
      </c>
      <c r="L293" s="653">
        <v>1</v>
      </c>
      <c r="M293" s="654">
        <v>217.01</v>
      </c>
    </row>
    <row r="294" spans="1:13" ht="14.4" customHeight="1" x14ac:dyDescent="0.3">
      <c r="A294" s="649" t="s">
        <v>626</v>
      </c>
      <c r="B294" s="650" t="s">
        <v>3526</v>
      </c>
      <c r="C294" s="650" t="s">
        <v>1595</v>
      </c>
      <c r="D294" s="650" t="s">
        <v>1596</v>
      </c>
      <c r="E294" s="650" t="s">
        <v>1597</v>
      </c>
      <c r="F294" s="653"/>
      <c r="G294" s="653"/>
      <c r="H294" s="666">
        <v>0</v>
      </c>
      <c r="I294" s="653">
        <v>77</v>
      </c>
      <c r="J294" s="653">
        <v>11128.802970046812</v>
      </c>
      <c r="K294" s="666">
        <v>1</v>
      </c>
      <c r="L294" s="653">
        <v>77</v>
      </c>
      <c r="M294" s="654">
        <v>11128.802970046812</v>
      </c>
    </row>
    <row r="295" spans="1:13" ht="14.4" customHeight="1" x14ac:dyDescent="0.3">
      <c r="A295" s="649" t="s">
        <v>626</v>
      </c>
      <c r="B295" s="650" t="s">
        <v>3526</v>
      </c>
      <c r="C295" s="650" t="s">
        <v>3274</v>
      </c>
      <c r="D295" s="650" t="s">
        <v>3616</v>
      </c>
      <c r="E295" s="650" t="s">
        <v>3617</v>
      </c>
      <c r="F295" s="653"/>
      <c r="G295" s="653"/>
      <c r="H295" s="666">
        <v>0</v>
      </c>
      <c r="I295" s="653">
        <v>10</v>
      </c>
      <c r="J295" s="653">
        <v>10401.614775909575</v>
      </c>
      <c r="K295" s="666">
        <v>1</v>
      </c>
      <c r="L295" s="653">
        <v>10</v>
      </c>
      <c r="M295" s="654">
        <v>10401.614775909575</v>
      </c>
    </row>
    <row r="296" spans="1:13" ht="14.4" customHeight="1" x14ac:dyDescent="0.3">
      <c r="A296" s="649" t="s">
        <v>626</v>
      </c>
      <c r="B296" s="650" t="s">
        <v>3500</v>
      </c>
      <c r="C296" s="650" t="s">
        <v>1094</v>
      </c>
      <c r="D296" s="650" t="s">
        <v>1095</v>
      </c>
      <c r="E296" s="650" t="s">
        <v>3501</v>
      </c>
      <c r="F296" s="653"/>
      <c r="G296" s="653"/>
      <c r="H296" s="666">
        <v>0</v>
      </c>
      <c r="I296" s="653">
        <v>13</v>
      </c>
      <c r="J296" s="653">
        <v>686.53068094804712</v>
      </c>
      <c r="K296" s="666">
        <v>1</v>
      </c>
      <c r="L296" s="653">
        <v>13</v>
      </c>
      <c r="M296" s="654">
        <v>686.53068094804712</v>
      </c>
    </row>
    <row r="297" spans="1:13" ht="14.4" customHeight="1" x14ac:dyDescent="0.3">
      <c r="A297" s="649" t="s">
        <v>626</v>
      </c>
      <c r="B297" s="650" t="s">
        <v>3500</v>
      </c>
      <c r="C297" s="650" t="s">
        <v>1082</v>
      </c>
      <c r="D297" s="650" t="s">
        <v>1083</v>
      </c>
      <c r="E297" s="650" t="s">
        <v>1084</v>
      </c>
      <c r="F297" s="653"/>
      <c r="G297" s="653"/>
      <c r="H297" s="666">
        <v>0</v>
      </c>
      <c r="I297" s="653">
        <v>7</v>
      </c>
      <c r="J297" s="653">
        <v>598.36103265488919</v>
      </c>
      <c r="K297" s="666">
        <v>1</v>
      </c>
      <c r="L297" s="653">
        <v>7</v>
      </c>
      <c r="M297" s="654">
        <v>598.36103265488919</v>
      </c>
    </row>
    <row r="298" spans="1:13" ht="14.4" customHeight="1" x14ac:dyDescent="0.3">
      <c r="A298" s="649" t="s">
        <v>626</v>
      </c>
      <c r="B298" s="650" t="s">
        <v>3503</v>
      </c>
      <c r="C298" s="650" t="s">
        <v>1109</v>
      </c>
      <c r="D298" s="650" t="s">
        <v>1110</v>
      </c>
      <c r="E298" s="650" t="s">
        <v>3504</v>
      </c>
      <c r="F298" s="653"/>
      <c r="G298" s="653"/>
      <c r="H298" s="666">
        <v>0</v>
      </c>
      <c r="I298" s="653">
        <v>6</v>
      </c>
      <c r="J298" s="653">
        <v>1104.179265366879</v>
      </c>
      <c r="K298" s="666">
        <v>1</v>
      </c>
      <c r="L298" s="653">
        <v>6</v>
      </c>
      <c r="M298" s="654">
        <v>1104.179265366879</v>
      </c>
    </row>
    <row r="299" spans="1:13" ht="14.4" customHeight="1" x14ac:dyDescent="0.3">
      <c r="A299" s="649" t="s">
        <v>626</v>
      </c>
      <c r="B299" s="650" t="s">
        <v>3505</v>
      </c>
      <c r="C299" s="650" t="s">
        <v>2097</v>
      </c>
      <c r="D299" s="650" t="s">
        <v>1087</v>
      </c>
      <c r="E299" s="650" t="s">
        <v>3560</v>
      </c>
      <c r="F299" s="653"/>
      <c r="G299" s="653"/>
      <c r="H299" s="666">
        <v>0</v>
      </c>
      <c r="I299" s="653">
        <v>1</v>
      </c>
      <c r="J299" s="653">
        <v>273.13</v>
      </c>
      <c r="K299" s="666">
        <v>1</v>
      </c>
      <c r="L299" s="653">
        <v>1</v>
      </c>
      <c r="M299" s="654">
        <v>273.13</v>
      </c>
    </row>
    <row r="300" spans="1:13" ht="14.4" customHeight="1" x14ac:dyDescent="0.3">
      <c r="A300" s="649" t="s">
        <v>626</v>
      </c>
      <c r="B300" s="650" t="s">
        <v>3505</v>
      </c>
      <c r="C300" s="650" t="s">
        <v>1113</v>
      </c>
      <c r="D300" s="650" t="s">
        <v>1114</v>
      </c>
      <c r="E300" s="650" t="s">
        <v>930</v>
      </c>
      <c r="F300" s="653"/>
      <c r="G300" s="653"/>
      <c r="H300" s="666">
        <v>0</v>
      </c>
      <c r="I300" s="653">
        <v>2</v>
      </c>
      <c r="J300" s="653">
        <v>257.31</v>
      </c>
      <c r="K300" s="666">
        <v>1</v>
      </c>
      <c r="L300" s="653">
        <v>2</v>
      </c>
      <c r="M300" s="654">
        <v>257.31</v>
      </c>
    </row>
    <row r="301" spans="1:13" ht="14.4" customHeight="1" x14ac:dyDescent="0.3">
      <c r="A301" s="649" t="s">
        <v>626</v>
      </c>
      <c r="B301" s="650" t="s">
        <v>3505</v>
      </c>
      <c r="C301" s="650" t="s">
        <v>3278</v>
      </c>
      <c r="D301" s="650" t="s">
        <v>3279</v>
      </c>
      <c r="E301" s="650" t="s">
        <v>3280</v>
      </c>
      <c r="F301" s="653"/>
      <c r="G301" s="653"/>
      <c r="H301" s="666">
        <v>0</v>
      </c>
      <c r="I301" s="653">
        <v>2</v>
      </c>
      <c r="J301" s="653">
        <v>205.64000000000004</v>
      </c>
      <c r="K301" s="666">
        <v>1</v>
      </c>
      <c r="L301" s="653">
        <v>2</v>
      </c>
      <c r="M301" s="654">
        <v>205.64000000000004</v>
      </c>
    </row>
    <row r="302" spans="1:13" ht="14.4" customHeight="1" x14ac:dyDescent="0.3">
      <c r="A302" s="649" t="s">
        <v>626</v>
      </c>
      <c r="B302" s="650" t="s">
        <v>3505</v>
      </c>
      <c r="C302" s="650" t="s">
        <v>1602</v>
      </c>
      <c r="D302" s="650" t="s">
        <v>1087</v>
      </c>
      <c r="E302" s="650" t="s">
        <v>1603</v>
      </c>
      <c r="F302" s="653"/>
      <c r="G302" s="653"/>
      <c r="H302" s="666">
        <v>0</v>
      </c>
      <c r="I302" s="653">
        <v>4</v>
      </c>
      <c r="J302" s="653">
        <v>1167.34100082638</v>
      </c>
      <c r="K302" s="666">
        <v>1</v>
      </c>
      <c r="L302" s="653">
        <v>4</v>
      </c>
      <c r="M302" s="654">
        <v>1167.34100082638</v>
      </c>
    </row>
    <row r="303" spans="1:13" ht="14.4" customHeight="1" x14ac:dyDescent="0.3">
      <c r="A303" s="649" t="s">
        <v>626</v>
      </c>
      <c r="B303" s="650" t="s">
        <v>3506</v>
      </c>
      <c r="C303" s="650" t="s">
        <v>1188</v>
      </c>
      <c r="D303" s="650" t="s">
        <v>1189</v>
      </c>
      <c r="E303" s="650" t="s">
        <v>3507</v>
      </c>
      <c r="F303" s="653"/>
      <c r="G303" s="653"/>
      <c r="H303" s="666">
        <v>0</v>
      </c>
      <c r="I303" s="653">
        <v>276</v>
      </c>
      <c r="J303" s="653">
        <v>31695.808458208307</v>
      </c>
      <c r="K303" s="666">
        <v>1</v>
      </c>
      <c r="L303" s="653">
        <v>276</v>
      </c>
      <c r="M303" s="654">
        <v>31695.808458208307</v>
      </c>
    </row>
    <row r="304" spans="1:13" ht="14.4" customHeight="1" x14ac:dyDescent="0.3">
      <c r="A304" s="649" t="s">
        <v>626</v>
      </c>
      <c r="B304" s="650" t="s">
        <v>3506</v>
      </c>
      <c r="C304" s="650" t="s">
        <v>3282</v>
      </c>
      <c r="D304" s="650" t="s">
        <v>3618</v>
      </c>
      <c r="E304" s="650" t="s">
        <v>3619</v>
      </c>
      <c r="F304" s="653"/>
      <c r="G304" s="653"/>
      <c r="H304" s="666">
        <v>0</v>
      </c>
      <c r="I304" s="653">
        <v>1</v>
      </c>
      <c r="J304" s="653">
        <v>668.15</v>
      </c>
      <c r="K304" s="666">
        <v>1</v>
      </c>
      <c r="L304" s="653">
        <v>1</v>
      </c>
      <c r="M304" s="654">
        <v>668.15</v>
      </c>
    </row>
    <row r="305" spans="1:13" ht="14.4" customHeight="1" x14ac:dyDescent="0.3">
      <c r="A305" s="649" t="s">
        <v>626</v>
      </c>
      <c r="B305" s="650" t="s">
        <v>3506</v>
      </c>
      <c r="C305" s="650" t="s">
        <v>1196</v>
      </c>
      <c r="D305" s="650" t="s">
        <v>1197</v>
      </c>
      <c r="E305" s="650" t="s">
        <v>1198</v>
      </c>
      <c r="F305" s="653"/>
      <c r="G305" s="653"/>
      <c r="H305" s="666">
        <v>0</v>
      </c>
      <c r="I305" s="653">
        <v>513</v>
      </c>
      <c r="J305" s="653">
        <v>39054.684026410716</v>
      </c>
      <c r="K305" s="666">
        <v>1</v>
      </c>
      <c r="L305" s="653">
        <v>513</v>
      </c>
      <c r="M305" s="654">
        <v>39054.684026410716</v>
      </c>
    </row>
    <row r="306" spans="1:13" ht="14.4" customHeight="1" x14ac:dyDescent="0.3">
      <c r="A306" s="649" t="s">
        <v>626</v>
      </c>
      <c r="B306" s="650" t="s">
        <v>3506</v>
      </c>
      <c r="C306" s="650" t="s">
        <v>3313</v>
      </c>
      <c r="D306" s="650" t="s">
        <v>3314</v>
      </c>
      <c r="E306" s="650" t="s">
        <v>2168</v>
      </c>
      <c r="F306" s="653"/>
      <c r="G306" s="653"/>
      <c r="H306" s="666">
        <v>0</v>
      </c>
      <c r="I306" s="653">
        <v>8</v>
      </c>
      <c r="J306" s="653">
        <v>3123.7582536172117</v>
      </c>
      <c r="K306" s="666">
        <v>1</v>
      </c>
      <c r="L306" s="653">
        <v>8</v>
      </c>
      <c r="M306" s="654">
        <v>3123.7582536172117</v>
      </c>
    </row>
    <row r="307" spans="1:13" ht="14.4" customHeight="1" x14ac:dyDescent="0.3">
      <c r="A307" s="649" t="s">
        <v>626</v>
      </c>
      <c r="B307" s="650" t="s">
        <v>3506</v>
      </c>
      <c r="C307" s="650" t="s">
        <v>2166</v>
      </c>
      <c r="D307" s="650" t="s">
        <v>2167</v>
      </c>
      <c r="E307" s="650" t="s">
        <v>2168</v>
      </c>
      <c r="F307" s="653"/>
      <c r="G307" s="653"/>
      <c r="H307" s="666">
        <v>0</v>
      </c>
      <c r="I307" s="653">
        <v>40</v>
      </c>
      <c r="J307" s="653">
        <v>7334.7889404827474</v>
      </c>
      <c r="K307" s="666">
        <v>1</v>
      </c>
      <c r="L307" s="653">
        <v>40</v>
      </c>
      <c r="M307" s="654">
        <v>7334.7889404827474</v>
      </c>
    </row>
    <row r="308" spans="1:13" ht="14.4" customHeight="1" thickBot="1" x14ac:dyDescent="0.35">
      <c r="A308" s="655" t="s">
        <v>635</v>
      </c>
      <c r="B308" s="656" t="s">
        <v>3620</v>
      </c>
      <c r="C308" s="656" t="s">
        <v>3376</v>
      </c>
      <c r="D308" s="656" t="s">
        <v>3377</v>
      </c>
      <c r="E308" s="656" t="s">
        <v>2287</v>
      </c>
      <c r="F308" s="659"/>
      <c r="G308" s="659"/>
      <c r="H308" s="667">
        <v>0</v>
      </c>
      <c r="I308" s="659">
        <v>20</v>
      </c>
      <c r="J308" s="659">
        <v>1181869.4199999997</v>
      </c>
      <c r="K308" s="667">
        <v>1</v>
      </c>
      <c r="L308" s="659">
        <v>20</v>
      </c>
      <c r="M308" s="660">
        <v>1181869.4199999997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09" t="s">
        <v>321</v>
      </c>
      <c r="B1" s="509"/>
      <c r="C1" s="509"/>
      <c r="D1" s="509"/>
      <c r="E1" s="509"/>
      <c r="F1" s="472"/>
      <c r="G1" s="472"/>
      <c r="H1" s="472"/>
      <c r="I1" s="472"/>
      <c r="J1" s="502"/>
      <c r="K1" s="502"/>
      <c r="L1" s="502"/>
      <c r="M1" s="502"/>
      <c r="N1" s="502"/>
      <c r="O1" s="502"/>
      <c r="P1" s="502"/>
      <c r="Q1" s="502"/>
    </row>
    <row r="2" spans="1:17" ht="14.4" customHeight="1" thickBot="1" x14ac:dyDescent="0.35">
      <c r="A2" s="383" t="s">
        <v>333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4250</v>
      </c>
      <c r="C3" s="460">
        <f>SUM(C6:C1048576)</f>
        <v>1323</v>
      </c>
      <c r="D3" s="460">
        <f>SUM(D6:D1048576)</f>
        <v>449</v>
      </c>
      <c r="E3" s="461">
        <f>SUM(E6:E1048576)</f>
        <v>91</v>
      </c>
      <c r="F3" s="458">
        <f>IF(SUM($B3:$E3)=0,"",B3/SUM($B3:$E3))</f>
        <v>0.69523965319810244</v>
      </c>
      <c r="G3" s="456">
        <f t="shared" ref="G3:I3" si="0">IF(SUM($B3:$E3)=0,"",C3/SUM($B3:$E3))</f>
        <v>0.21642401439555048</v>
      </c>
      <c r="H3" s="456">
        <f t="shared" si="0"/>
        <v>7.3450024537870112E-2</v>
      </c>
      <c r="I3" s="457">
        <f t="shared" si="0"/>
        <v>1.4886307868477016E-2</v>
      </c>
      <c r="J3" s="460">
        <f>SUM(J6:J1048576)</f>
        <v>573</v>
      </c>
      <c r="K3" s="460">
        <f>SUM(K6:K1048576)</f>
        <v>696</v>
      </c>
      <c r="L3" s="460">
        <f>SUM(L6:L1048576)</f>
        <v>449</v>
      </c>
      <c r="M3" s="461">
        <f>SUM(M6:M1048576)</f>
        <v>36</v>
      </c>
      <c r="N3" s="458">
        <f>IF(SUM($J3:$M3)=0,"",J3/SUM($J3:$M3))</f>
        <v>0.32668187001140253</v>
      </c>
      <c r="O3" s="456">
        <f t="shared" ref="O3:Q3" si="1">IF(SUM($J3:$M3)=0,"",K3/SUM($J3:$M3))</f>
        <v>0.39680729760547323</v>
      </c>
      <c r="P3" s="456">
        <f t="shared" si="1"/>
        <v>0.25598631698973773</v>
      </c>
      <c r="Q3" s="457">
        <f t="shared" si="1"/>
        <v>2.0524515393386546E-2</v>
      </c>
    </row>
    <row r="4" spans="1:17" ht="14.4" customHeight="1" thickBot="1" x14ac:dyDescent="0.35">
      <c r="A4" s="454"/>
      <c r="B4" s="522" t="s">
        <v>323</v>
      </c>
      <c r="C4" s="523"/>
      <c r="D4" s="523"/>
      <c r="E4" s="524"/>
      <c r="F4" s="519" t="s">
        <v>328</v>
      </c>
      <c r="G4" s="520"/>
      <c r="H4" s="520"/>
      <c r="I4" s="521"/>
      <c r="J4" s="522" t="s">
        <v>329</v>
      </c>
      <c r="K4" s="523"/>
      <c r="L4" s="523"/>
      <c r="M4" s="524"/>
      <c r="N4" s="519" t="s">
        <v>330</v>
      </c>
      <c r="O4" s="520"/>
      <c r="P4" s="520"/>
      <c r="Q4" s="521"/>
    </row>
    <row r="5" spans="1:17" ht="14.4" customHeight="1" thickBot="1" x14ac:dyDescent="0.35">
      <c r="A5" s="682" t="s">
        <v>322</v>
      </c>
      <c r="B5" s="683" t="s">
        <v>324</v>
      </c>
      <c r="C5" s="683" t="s">
        <v>325</v>
      </c>
      <c r="D5" s="683" t="s">
        <v>326</v>
      </c>
      <c r="E5" s="684" t="s">
        <v>327</v>
      </c>
      <c r="F5" s="685" t="s">
        <v>324</v>
      </c>
      <c r="G5" s="686" t="s">
        <v>325</v>
      </c>
      <c r="H5" s="686" t="s">
        <v>326</v>
      </c>
      <c r="I5" s="687" t="s">
        <v>327</v>
      </c>
      <c r="J5" s="683" t="s">
        <v>324</v>
      </c>
      <c r="K5" s="683" t="s">
        <v>325</v>
      </c>
      <c r="L5" s="683" t="s">
        <v>326</v>
      </c>
      <c r="M5" s="684" t="s">
        <v>327</v>
      </c>
      <c r="N5" s="685" t="s">
        <v>324</v>
      </c>
      <c r="O5" s="686" t="s">
        <v>325</v>
      </c>
      <c r="P5" s="686" t="s">
        <v>326</v>
      </c>
      <c r="Q5" s="687" t="s">
        <v>327</v>
      </c>
    </row>
    <row r="6" spans="1:17" ht="14.4" customHeight="1" x14ac:dyDescent="0.3">
      <c r="A6" s="691" t="s">
        <v>3622</v>
      </c>
      <c r="B6" s="697"/>
      <c r="C6" s="647"/>
      <c r="D6" s="647"/>
      <c r="E6" s="648"/>
      <c r="F6" s="694"/>
      <c r="G6" s="665"/>
      <c r="H6" s="665"/>
      <c r="I6" s="700"/>
      <c r="J6" s="697"/>
      <c r="K6" s="647"/>
      <c r="L6" s="647"/>
      <c r="M6" s="648"/>
      <c r="N6" s="694"/>
      <c r="O6" s="665"/>
      <c r="P6" s="665"/>
      <c r="Q6" s="688"/>
    </row>
    <row r="7" spans="1:17" ht="14.4" customHeight="1" x14ac:dyDescent="0.3">
      <c r="A7" s="692" t="s">
        <v>3623</v>
      </c>
      <c r="B7" s="698">
        <v>633</v>
      </c>
      <c r="C7" s="653">
        <v>147</v>
      </c>
      <c r="D7" s="653">
        <v>65</v>
      </c>
      <c r="E7" s="654"/>
      <c r="F7" s="695">
        <v>0.74911242603550299</v>
      </c>
      <c r="G7" s="666">
        <v>0.17396449704142011</v>
      </c>
      <c r="H7" s="666">
        <v>7.6923076923076927E-2</v>
      </c>
      <c r="I7" s="701">
        <v>0</v>
      </c>
      <c r="J7" s="698">
        <v>127</v>
      </c>
      <c r="K7" s="653">
        <v>97</v>
      </c>
      <c r="L7" s="653">
        <v>65</v>
      </c>
      <c r="M7" s="654"/>
      <c r="N7" s="695">
        <v>0.43944636678200694</v>
      </c>
      <c r="O7" s="666">
        <v>0.33564013840830448</v>
      </c>
      <c r="P7" s="666">
        <v>0.22491349480968859</v>
      </c>
      <c r="Q7" s="689">
        <v>0</v>
      </c>
    </row>
    <row r="8" spans="1:17" ht="14.4" customHeight="1" x14ac:dyDescent="0.3">
      <c r="A8" s="692" t="s">
        <v>3624</v>
      </c>
      <c r="B8" s="698">
        <v>589</v>
      </c>
      <c r="C8" s="653">
        <v>230</v>
      </c>
      <c r="D8" s="653">
        <v>53</v>
      </c>
      <c r="E8" s="654"/>
      <c r="F8" s="695">
        <v>0.67545871559633031</v>
      </c>
      <c r="G8" s="666">
        <v>0.26376146788990823</v>
      </c>
      <c r="H8" s="666">
        <v>6.0779816513761471E-2</v>
      </c>
      <c r="I8" s="701">
        <v>0</v>
      </c>
      <c r="J8" s="698">
        <v>81</v>
      </c>
      <c r="K8" s="653">
        <v>121</v>
      </c>
      <c r="L8" s="653">
        <v>53</v>
      </c>
      <c r="M8" s="654"/>
      <c r="N8" s="695">
        <v>0.31764705882352939</v>
      </c>
      <c r="O8" s="666">
        <v>0.47450980392156861</v>
      </c>
      <c r="P8" s="666">
        <v>0.20784313725490197</v>
      </c>
      <c r="Q8" s="689">
        <v>0</v>
      </c>
    </row>
    <row r="9" spans="1:17" ht="14.4" customHeight="1" x14ac:dyDescent="0.3">
      <c r="A9" s="692" t="s">
        <v>3625</v>
      </c>
      <c r="B9" s="698">
        <v>810</v>
      </c>
      <c r="C9" s="653">
        <v>275</v>
      </c>
      <c r="D9" s="653">
        <v>100</v>
      </c>
      <c r="E9" s="654"/>
      <c r="F9" s="695">
        <v>0.68354430379746833</v>
      </c>
      <c r="G9" s="666">
        <v>0.2320675105485232</v>
      </c>
      <c r="H9" s="666">
        <v>8.4388185654008435E-2</v>
      </c>
      <c r="I9" s="701">
        <v>0</v>
      </c>
      <c r="J9" s="698">
        <v>86</v>
      </c>
      <c r="K9" s="653">
        <v>143</v>
      </c>
      <c r="L9" s="653">
        <v>100</v>
      </c>
      <c r="M9" s="654"/>
      <c r="N9" s="695">
        <v>0.26139817629179329</v>
      </c>
      <c r="O9" s="666">
        <v>0.43465045592705165</v>
      </c>
      <c r="P9" s="666">
        <v>0.303951367781155</v>
      </c>
      <c r="Q9" s="689">
        <v>0</v>
      </c>
    </row>
    <row r="10" spans="1:17" ht="14.4" customHeight="1" x14ac:dyDescent="0.3">
      <c r="A10" s="692" t="s">
        <v>3626</v>
      </c>
      <c r="B10" s="698">
        <v>1</v>
      </c>
      <c r="C10" s="653">
        <v>11</v>
      </c>
      <c r="D10" s="653">
        <v>37</v>
      </c>
      <c r="E10" s="654"/>
      <c r="F10" s="695">
        <v>2.0408163265306121E-2</v>
      </c>
      <c r="G10" s="666">
        <v>0.22448979591836735</v>
      </c>
      <c r="H10" s="666">
        <v>0.75510204081632648</v>
      </c>
      <c r="I10" s="701">
        <v>0</v>
      </c>
      <c r="J10" s="698">
        <v>1</v>
      </c>
      <c r="K10" s="653">
        <v>8</v>
      </c>
      <c r="L10" s="653">
        <v>37</v>
      </c>
      <c r="M10" s="654"/>
      <c r="N10" s="695">
        <v>2.1739130434782608E-2</v>
      </c>
      <c r="O10" s="666">
        <v>0.17391304347826086</v>
      </c>
      <c r="P10" s="666">
        <v>0.80434782608695654</v>
      </c>
      <c r="Q10" s="689">
        <v>0</v>
      </c>
    </row>
    <row r="11" spans="1:17" ht="14.4" customHeight="1" x14ac:dyDescent="0.3">
      <c r="A11" s="692" t="s">
        <v>3627</v>
      </c>
      <c r="B11" s="698">
        <v>304</v>
      </c>
      <c r="C11" s="653">
        <v>41</v>
      </c>
      <c r="D11" s="653">
        <v>3</v>
      </c>
      <c r="E11" s="654"/>
      <c r="F11" s="695">
        <v>0.87356321839080464</v>
      </c>
      <c r="G11" s="666">
        <v>0.11781609195402298</v>
      </c>
      <c r="H11" s="666">
        <v>8.6206896551724137E-3</v>
      </c>
      <c r="I11" s="701">
        <v>0</v>
      </c>
      <c r="J11" s="698">
        <v>77</v>
      </c>
      <c r="K11" s="653">
        <v>33</v>
      </c>
      <c r="L11" s="653">
        <v>3</v>
      </c>
      <c r="M11" s="654"/>
      <c r="N11" s="695">
        <v>0.68141592920353977</v>
      </c>
      <c r="O11" s="666">
        <v>0.29203539823008851</v>
      </c>
      <c r="P11" s="666">
        <v>2.6548672566371681E-2</v>
      </c>
      <c r="Q11" s="689">
        <v>0</v>
      </c>
    </row>
    <row r="12" spans="1:17" ht="14.4" customHeight="1" x14ac:dyDescent="0.3">
      <c r="A12" s="692" t="s">
        <v>3628</v>
      </c>
      <c r="B12" s="698">
        <v>49</v>
      </c>
      <c r="C12" s="653">
        <v>17</v>
      </c>
      <c r="D12" s="653"/>
      <c r="E12" s="654"/>
      <c r="F12" s="695">
        <v>0.74242424242424243</v>
      </c>
      <c r="G12" s="666">
        <v>0.25757575757575757</v>
      </c>
      <c r="H12" s="666">
        <v>0</v>
      </c>
      <c r="I12" s="701">
        <v>0</v>
      </c>
      <c r="J12" s="698">
        <v>10</v>
      </c>
      <c r="K12" s="653">
        <v>4</v>
      </c>
      <c r="L12" s="653"/>
      <c r="M12" s="654"/>
      <c r="N12" s="695">
        <v>0.7142857142857143</v>
      </c>
      <c r="O12" s="666">
        <v>0.2857142857142857</v>
      </c>
      <c r="P12" s="666">
        <v>0</v>
      </c>
      <c r="Q12" s="689">
        <v>0</v>
      </c>
    </row>
    <row r="13" spans="1:17" ht="14.4" customHeight="1" x14ac:dyDescent="0.3">
      <c r="A13" s="692" t="s">
        <v>3629</v>
      </c>
      <c r="B13" s="698">
        <v>685</v>
      </c>
      <c r="C13" s="653">
        <v>370</v>
      </c>
      <c r="D13" s="653">
        <v>80</v>
      </c>
      <c r="E13" s="654"/>
      <c r="F13" s="695">
        <v>0.6035242290748899</v>
      </c>
      <c r="G13" s="666">
        <v>0.32599118942731276</v>
      </c>
      <c r="H13" s="666">
        <v>7.0484581497797363E-2</v>
      </c>
      <c r="I13" s="701">
        <v>0</v>
      </c>
      <c r="J13" s="698">
        <v>87</v>
      </c>
      <c r="K13" s="653">
        <v>174</v>
      </c>
      <c r="L13" s="653">
        <v>80</v>
      </c>
      <c r="M13" s="654"/>
      <c r="N13" s="695">
        <v>0.25513196480938416</v>
      </c>
      <c r="O13" s="666">
        <v>0.51026392961876832</v>
      </c>
      <c r="P13" s="666">
        <v>0.23460410557184752</v>
      </c>
      <c r="Q13" s="689">
        <v>0</v>
      </c>
    </row>
    <row r="14" spans="1:17" ht="14.4" customHeight="1" x14ac:dyDescent="0.3">
      <c r="A14" s="692" t="s">
        <v>3630</v>
      </c>
      <c r="B14" s="698"/>
      <c r="C14" s="653">
        <v>11</v>
      </c>
      <c r="D14" s="653"/>
      <c r="E14" s="654"/>
      <c r="F14" s="695">
        <v>0</v>
      </c>
      <c r="G14" s="666">
        <v>1</v>
      </c>
      <c r="H14" s="666">
        <v>0</v>
      </c>
      <c r="I14" s="701">
        <v>0</v>
      </c>
      <c r="J14" s="698"/>
      <c r="K14" s="653">
        <v>5</v>
      </c>
      <c r="L14" s="653"/>
      <c r="M14" s="654"/>
      <c r="N14" s="695">
        <v>0</v>
      </c>
      <c r="O14" s="666">
        <v>1</v>
      </c>
      <c r="P14" s="666">
        <v>0</v>
      </c>
      <c r="Q14" s="689">
        <v>0</v>
      </c>
    </row>
    <row r="15" spans="1:17" ht="14.4" customHeight="1" x14ac:dyDescent="0.3">
      <c r="A15" s="692" t="s">
        <v>3631</v>
      </c>
      <c r="B15" s="698">
        <v>1133</v>
      </c>
      <c r="C15" s="653">
        <v>219</v>
      </c>
      <c r="D15" s="653">
        <v>111</v>
      </c>
      <c r="E15" s="654"/>
      <c r="F15" s="695">
        <v>0.77443609022556392</v>
      </c>
      <c r="G15" s="666">
        <v>0.1496924128503076</v>
      </c>
      <c r="H15" s="666">
        <v>7.5871496924128506E-2</v>
      </c>
      <c r="I15" s="701">
        <v>0</v>
      </c>
      <c r="J15" s="698">
        <v>87</v>
      </c>
      <c r="K15" s="653">
        <v>109</v>
      </c>
      <c r="L15" s="653">
        <v>111</v>
      </c>
      <c r="M15" s="654"/>
      <c r="N15" s="695">
        <v>0.28338762214983715</v>
      </c>
      <c r="O15" s="666">
        <v>0.35504885993485341</v>
      </c>
      <c r="P15" s="666">
        <v>0.36156351791530944</v>
      </c>
      <c r="Q15" s="689">
        <v>0</v>
      </c>
    </row>
    <row r="16" spans="1:17" ht="14.4" customHeight="1" x14ac:dyDescent="0.3">
      <c r="A16" s="692" t="s">
        <v>3632</v>
      </c>
      <c r="B16" s="698">
        <v>46</v>
      </c>
      <c r="C16" s="653">
        <v>2</v>
      </c>
      <c r="D16" s="653"/>
      <c r="E16" s="654"/>
      <c r="F16" s="695">
        <v>0.95833333333333337</v>
      </c>
      <c r="G16" s="666">
        <v>4.1666666666666664E-2</v>
      </c>
      <c r="H16" s="666">
        <v>0</v>
      </c>
      <c r="I16" s="701">
        <v>0</v>
      </c>
      <c r="J16" s="698">
        <v>17</v>
      </c>
      <c r="K16" s="653">
        <v>2</v>
      </c>
      <c r="L16" s="653"/>
      <c r="M16" s="654"/>
      <c r="N16" s="695">
        <v>0.89473684210526316</v>
      </c>
      <c r="O16" s="666">
        <v>0.10526315789473684</v>
      </c>
      <c r="P16" s="666">
        <v>0</v>
      </c>
      <c r="Q16" s="689">
        <v>0</v>
      </c>
    </row>
    <row r="17" spans="1:17" ht="14.4" customHeight="1" thickBot="1" x14ac:dyDescent="0.35">
      <c r="A17" s="693" t="s">
        <v>3633</v>
      </c>
      <c r="B17" s="699"/>
      <c r="C17" s="659"/>
      <c r="D17" s="659"/>
      <c r="E17" s="660">
        <v>91</v>
      </c>
      <c r="F17" s="696">
        <v>0</v>
      </c>
      <c r="G17" s="667">
        <v>0</v>
      </c>
      <c r="H17" s="667">
        <v>0</v>
      </c>
      <c r="I17" s="702">
        <v>1</v>
      </c>
      <c r="J17" s="699"/>
      <c r="K17" s="659"/>
      <c r="L17" s="659"/>
      <c r="M17" s="660">
        <v>36</v>
      </c>
      <c r="N17" s="696">
        <v>0</v>
      </c>
      <c r="O17" s="667">
        <v>0</v>
      </c>
      <c r="P17" s="667">
        <v>0</v>
      </c>
      <c r="Q17" s="6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7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09" t="s">
        <v>178</v>
      </c>
      <c r="B1" s="509"/>
      <c r="C1" s="509"/>
      <c r="D1" s="509"/>
      <c r="E1" s="509"/>
      <c r="F1" s="509"/>
      <c r="G1" s="509"/>
      <c r="H1" s="509"/>
      <c r="I1" s="472"/>
      <c r="J1" s="472"/>
      <c r="K1" s="472"/>
      <c r="L1" s="472"/>
    </row>
    <row r="2" spans="1:14" ht="14.4" customHeight="1" thickBot="1" x14ac:dyDescent="0.35">
      <c r="A2" s="383" t="s">
        <v>333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26" t="s">
        <v>15</v>
      </c>
      <c r="D3" s="525"/>
      <c r="E3" s="525" t="s">
        <v>16</v>
      </c>
      <c r="F3" s="525"/>
      <c r="G3" s="525"/>
      <c r="H3" s="525"/>
      <c r="I3" s="525" t="s">
        <v>191</v>
      </c>
      <c r="J3" s="525"/>
      <c r="K3" s="525"/>
      <c r="L3" s="52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33">
        <v>10</v>
      </c>
      <c r="B5" s="634" t="s">
        <v>596</v>
      </c>
      <c r="C5" s="637">
        <v>45224193.680000007</v>
      </c>
      <c r="D5" s="637">
        <v>10375</v>
      </c>
      <c r="E5" s="637">
        <v>29799504.799999993</v>
      </c>
      <c r="F5" s="703">
        <v>0.65892838268951948</v>
      </c>
      <c r="G5" s="637">
        <v>3724.5</v>
      </c>
      <c r="H5" s="703">
        <v>0.35898795180722892</v>
      </c>
      <c r="I5" s="637">
        <v>15424688.880000016</v>
      </c>
      <c r="J5" s="703">
        <v>0.34107161731048058</v>
      </c>
      <c r="K5" s="637">
        <v>6650.5</v>
      </c>
      <c r="L5" s="703">
        <v>0.64101204819277113</v>
      </c>
      <c r="M5" s="637" t="s">
        <v>74</v>
      </c>
      <c r="N5" s="277"/>
    </row>
    <row r="6" spans="1:14" ht="14.4" customHeight="1" x14ac:dyDescent="0.3">
      <c r="A6" s="633">
        <v>10</v>
      </c>
      <c r="B6" s="634" t="s">
        <v>3634</v>
      </c>
      <c r="C6" s="637">
        <v>38848030.49000001</v>
      </c>
      <c r="D6" s="637">
        <v>8542</v>
      </c>
      <c r="E6" s="637">
        <v>28501894.919999994</v>
      </c>
      <c r="F6" s="703">
        <v>0.73367670279544173</v>
      </c>
      <c r="G6" s="637">
        <v>2830.5</v>
      </c>
      <c r="H6" s="703">
        <v>0.33136267852961837</v>
      </c>
      <c r="I6" s="637">
        <v>10346135.570000015</v>
      </c>
      <c r="J6" s="703">
        <v>0.26632329720455833</v>
      </c>
      <c r="K6" s="637">
        <v>5711.5</v>
      </c>
      <c r="L6" s="703">
        <v>0.66863732147038168</v>
      </c>
      <c r="M6" s="637" t="s">
        <v>1</v>
      </c>
      <c r="N6" s="277"/>
    </row>
    <row r="7" spans="1:14" ht="14.4" customHeight="1" x14ac:dyDescent="0.3">
      <c r="A7" s="633">
        <v>10</v>
      </c>
      <c r="B7" s="634" t="s">
        <v>3635</v>
      </c>
      <c r="C7" s="637">
        <v>0</v>
      </c>
      <c r="D7" s="637">
        <v>409</v>
      </c>
      <c r="E7" s="637">
        <v>0</v>
      </c>
      <c r="F7" s="703" t="s">
        <v>597</v>
      </c>
      <c r="G7" s="637">
        <v>219</v>
      </c>
      <c r="H7" s="703">
        <v>0.53545232273838628</v>
      </c>
      <c r="I7" s="637">
        <v>0</v>
      </c>
      <c r="J7" s="703" t="s">
        <v>597</v>
      </c>
      <c r="K7" s="637">
        <v>190</v>
      </c>
      <c r="L7" s="703">
        <v>0.46454767726161367</v>
      </c>
      <c r="M7" s="637" t="s">
        <v>1</v>
      </c>
      <c r="N7" s="277"/>
    </row>
    <row r="8" spans="1:14" ht="14.4" customHeight="1" x14ac:dyDescent="0.3">
      <c r="A8" s="633">
        <v>10</v>
      </c>
      <c r="B8" s="634" t="s">
        <v>3636</v>
      </c>
      <c r="C8" s="637">
        <v>6376163.1900000013</v>
      </c>
      <c r="D8" s="637">
        <v>1424</v>
      </c>
      <c r="E8" s="637">
        <v>1297609.8800000004</v>
      </c>
      <c r="F8" s="703">
        <v>0.20350951525756042</v>
      </c>
      <c r="G8" s="637">
        <v>675</v>
      </c>
      <c r="H8" s="703">
        <v>0.47401685393258425</v>
      </c>
      <c r="I8" s="637">
        <v>5078553.3100000005</v>
      </c>
      <c r="J8" s="703">
        <v>0.79649048474243955</v>
      </c>
      <c r="K8" s="637">
        <v>749</v>
      </c>
      <c r="L8" s="703">
        <v>0.5259831460674157</v>
      </c>
      <c r="M8" s="637" t="s">
        <v>1</v>
      </c>
      <c r="N8" s="277"/>
    </row>
    <row r="9" spans="1:14" ht="14.4" customHeight="1" x14ac:dyDescent="0.3">
      <c r="A9" s="633" t="s">
        <v>595</v>
      </c>
      <c r="B9" s="634" t="s">
        <v>3</v>
      </c>
      <c r="C9" s="637">
        <v>45224193.680000007</v>
      </c>
      <c r="D9" s="637">
        <v>10375</v>
      </c>
      <c r="E9" s="637">
        <v>29799504.799999993</v>
      </c>
      <c r="F9" s="703">
        <v>0.65892838268951948</v>
      </c>
      <c r="G9" s="637">
        <v>3724.5</v>
      </c>
      <c r="H9" s="703">
        <v>0.35898795180722892</v>
      </c>
      <c r="I9" s="637">
        <v>15424688.880000016</v>
      </c>
      <c r="J9" s="703">
        <v>0.34107161731048058</v>
      </c>
      <c r="K9" s="637">
        <v>6650.5</v>
      </c>
      <c r="L9" s="703">
        <v>0.64101204819277113</v>
      </c>
      <c r="M9" s="637" t="s">
        <v>599</v>
      </c>
      <c r="N9" s="277"/>
    </row>
    <row r="11" spans="1:14" ht="14.4" customHeight="1" x14ac:dyDescent="0.3">
      <c r="A11" s="633">
        <v>10</v>
      </c>
      <c r="B11" s="634" t="s">
        <v>596</v>
      </c>
      <c r="C11" s="637" t="s">
        <v>597</v>
      </c>
      <c r="D11" s="637" t="s">
        <v>597</v>
      </c>
      <c r="E11" s="637" t="s">
        <v>597</v>
      </c>
      <c r="F11" s="703" t="s">
        <v>597</v>
      </c>
      <c r="G11" s="637" t="s">
        <v>597</v>
      </c>
      <c r="H11" s="703" t="s">
        <v>597</v>
      </c>
      <c r="I11" s="637" t="s">
        <v>597</v>
      </c>
      <c r="J11" s="703" t="s">
        <v>597</v>
      </c>
      <c r="K11" s="637" t="s">
        <v>597</v>
      </c>
      <c r="L11" s="703" t="s">
        <v>597</v>
      </c>
      <c r="M11" s="637" t="s">
        <v>74</v>
      </c>
      <c r="N11" s="277"/>
    </row>
    <row r="12" spans="1:14" ht="14.4" customHeight="1" x14ac:dyDescent="0.3">
      <c r="A12" s="633">
        <v>1026</v>
      </c>
      <c r="B12" s="634" t="s">
        <v>3634</v>
      </c>
      <c r="C12" s="637">
        <v>8657.2200000000012</v>
      </c>
      <c r="D12" s="637">
        <v>49</v>
      </c>
      <c r="E12" s="637">
        <v>6374.2600000000011</v>
      </c>
      <c r="F12" s="703">
        <v>0.73629409902948062</v>
      </c>
      <c r="G12" s="637">
        <v>25</v>
      </c>
      <c r="H12" s="703">
        <v>0.51020408163265307</v>
      </c>
      <c r="I12" s="637">
        <v>2282.96</v>
      </c>
      <c r="J12" s="703">
        <v>0.26370590097051938</v>
      </c>
      <c r="K12" s="637">
        <v>24</v>
      </c>
      <c r="L12" s="703">
        <v>0.48979591836734693</v>
      </c>
      <c r="M12" s="637" t="s">
        <v>1</v>
      </c>
      <c r="N12" s="277"/>
    </row>
    <row r="13" spans="1:14" ht="14.4" customHeight="1" x14ac:dyDescent="0.3">
      <c r="A13" s="633">
        <v>1026</v>
      </c>
      <c r="B13" s="634" t="s">
        <v>3635</v>
      </c>
      <c r="C13" s="637">
        <v>0</v>
      </c>
      <c r="D13" s="637">
        <v>7</v>
      </c>
      <c r="E13" s="637">
        <v>0</v>
      </c>
      <c r="F13" s="703" t="s">
        <v>597</v>
      </c>
      <c r="G13" s="637">
        <v>1</v>
      </c>
      <c r="H13" s="703">
        <v>0.14285714285714285</v>
      </c>
      <c r="I13" s="637">
        <v>0</v>
      </c>
      <c r="J13" s="703" t="s">
        <v>597</v>
      </c>
      <c r="K13" s="637">
        <v>6</v>
      </c>
      <c r="L13" s="703">
        <v>0.8571428571428571</v>
      </c>
      <c r="M13" s="637" t="s">
        <v>1</v>
      </c>
      <c r="N13" s="277"/>
    </row>
    <row r="14" spans="1:14" ht="14.4" customHeight="1" x14ac:dyDescent="0.3">
      <c r="A14" s="633" t="s">
        <v>3637</v>
      </c>
      <c r="B14" s="634" t="s">
        <v>3638</v>
      </c>
      <c r="C14" s="637">
        <v>8657.2200000000012</v>
      </c>
      <c r="D14" s="637">
        <v>56</v>
      </c>
      <c r="E14" s="637">
        <v>6374.2600000000011</v>
      </c>
      <c r="F14" s="703">
        <v>0.73629409902948062</v>
      </c>
      <c r="G14" s="637">
        <v>26</v>
      </c>
      <c r="H14" s="703">
        <v>0.4642857142857143</v>
      </c>
      <c r="I14" s="637">
        <v>2282.96</v>
      </c>
      <c r="J14" s="703">
        <v>0.26370590097051938</v>
      </c>
      <c r="K14" s="637">
        <v>30</v>
      </c>
      <c r="L14" s="703">
        <v>0.5357142857142857</v>
      </c>
      <c r="M14" s="637" t="s">
        <v>603</v>
      </c>
      <c r="N14" s="277"/>
    </row>
    <row r="15" spans="1:14" ht="14.4" customHeight="1" x14ac:dyDescent="0.3">
      <c r="A15" s="633" t="s">
        <v>597</v>
      </c>
      <c r="B15" s="634" t="s">
        <v>597</v>
      </c>
      <c r="C15" s="637" t="s">
        <v>597</v>
      </c>
      <c r="D15" s="637" t="s">
        <v>597</v>
      </c>
      <c r="E15" s="637" t="s">
        <v>597</v>
      </c>
      <c r="F15" s="703" t="s">
        <v>597</v>
      </c>
      <c r="G15" s="637" t="s">
        <v>597</v>
      </c>
      <c r="H15" s="703" t="s">
        <v>597</v>
      </c>
      <c r="I15" s="637" t="s">
        <v>597</v>
      </c>
      <c r="J15" s="703" t="s">
        <v>597</v>
      </c>
      <c r="K15" s="637" t="s">
        <v>597</v>
      </c>
      <c r="L15" s="703" t="s">
        <v>597</v>
      </c>
      <c r="M15" s="637" t="s">
        <v>604</v>
      </c>
      <c r="N15" s="277"/>
    </row>
    <row r="16" spans="1:14" ht="14.4" customHeight="1" x14ac:dyDescent="0.3">
      <c r="A16" s="633">
        <v>89301100</v>
      </c>
      <c r="B16" s="634" t="s">
        <v>3634</v>
      </c>
      <c r="C16" s="637">
        <v>1179087.9300000002</v>
      </c>
      <c r="D16" s="637">
        <v>414.5</v>
      </c>
      <c r="E16" s="637">
        <v>537998.29</v>
      </c>
      <c r="F16" s="703">
        <v>0.45628343426431306</v>
      </c>
      <c r="G16" s="637">
        <v>190</v>
      </c>
      <c r="H16" s="703">
        <v>0.45838359469240048</v>
      </c>
      <c r="I16" s="637">
        <v>641089.64</v>
      </c>
      <c r="J16" s="703">
        <v>0.54371656573568683</v>
      </c>
      <c r="K16" s="637">
        <v>224.5</v>
      </c>
      <c r="L16" s="703">
        <v>0.54161640530759947</v>
      </c>
      <c r="M16" s="637" t="s">
        <v>1</v>
      </c>
      <c r="N16" s="277"/>
    </row>
    <row r="17" spans="1:14" ht="14.4" customHeight="1" x14ac:dyDescent="0.3">
      <c r="A17" s="633">
        <v>89301100</v>
      </c>
      <c r="B17" s="634" t="s">
        <v>3635</v>
      </c>
      <c r="C17" s="637">
        <v>0</v>
      </c>
      <c r="D17" s="637">
        <v>68.5</v>
      </c>
      <c r="E17" s="637">
        <v>0</v>
      </c>
      <c r="F17" s="703" t="s">
        <v>597</v>
      </c>
      <c r="G17" s="637">
        <v>38</v>
      </c>
      <c r="H17" s="703">
        <v>0.55474452554744524</v>
      </c>
      <c r="I17" s="637">
        <v>0</v>
      </c>
      <c r="J17" s="703" t="s">
        <v>597</v>
      </c>
      <c r="K17" s="637">
        <v>30.5</v>
      </c>
      <c r="L17" s="703">
        <v>0.44525547445255476</v>
      </c>
      <c r="M17" s="637" t="s">
        <v>1</v>
      </c>
      <c r="N17" s="277"/>
    </row>
    <row r="18" spans="1:14" ht="14.4" customHeight="1" x14ac:dyDescent="0.3">
      <c r="A18" s="633">
        <v>89301100</v>
      </c>
      <c r="B18" s="634" t="s">
        <v>3636</v>
      </c>
      <c r="C18" s="637">
        <v>4022844.5600000005</v>
      </c>
      <c r="D18" s="637">
        <v>965</v>
      </c>
      <c r="E18" s="637">
        <v>1119190.2200000002</v>
      </c>
      <c r="F18" s="703">
        <v>0.27820866635722064</v>
      </c>
      <c r="G18" s="637">
        <v>520</v>
      </c>
      <c r="H18" s="703">
        <v>0.53886010362694303</v>
      </c>
      <c r="I18" s="637">
        <v>2903654.3400000003</v>
      </c>
      <c r="J18" s="703">
        <v>0.72179133364277936</v>
      </c>
      <c r="K18" s="637">
        <v>445</v>
      </c>
      <c r="L18" s="703">
        <v>0.46113989637305697</v>
      </c>
      <c r="M18" s="637" t="s">
        <v>1</v>
      </c>
      <c r="N18" s="277"/>
    </row>
    <row r="19" spans="1:14" ht="14.4" customHeight="1" x14ac:dyDescent="0.3">
      <c r="A19" s="633" t="s">
        <v>3639</v>
      </c>
      <c r="B19" s="634" t="s">
        <v>3640</v>
      </c>
      <c r="C19" s="637">
        <v>5201932.49</v>
      </c>
      <c r="D19" s="637">
        <v>1448</v>
      </c>
      <c r="E19" s="637">
        <v>1657188.5100000002</v>
      </c>
      <c r="F19" s="703">
        <v>0.31857170641597471</v>
      </c>
      <c r="G19" s="637">
        <v>748</v>
      </c>
      <c r="H19" s="703">
        <v>0.51657458563535907</v>
      </c>
      <c r="I19" s="637">
        <v>3544743.9800000004</v>
      </c>
      <c r="J19" s="703">
        <v>0.68142829358402546</v>
      </c>
      <c r="K19" s="637">
        <v>700</v>
      </c>
      <c r="L19" s="703">
        <v>0.48342541436464087</v>
      </c>
      <c r="M19" s="637" t="s">
        <v>603</v>
      </c>
      <c r="N19" s="277"/>
    </row>
    <row r="20" spans="1:14" ht="14.4" customHeight="1" x14ac:dyDescent="0.3">
      <c r="A20" s="633" t="s">
        <v>597</v>
      </c>
      <c r="B20" s="634" t="s">
        <v>597</v>
      </c>
      <c r="C20" s="637" t="s">
        <v>597</v>
      </c>
      <c r="D20" s="637" t="s">
        <v>597</v>
      </c>
      <c r="E20" s="637" t="s">
        <v>597</v>
      </c>
      <c r="F20" s="703" t="s">
        <v>597</v>
      </c>
      <c r="G20" s="637" t="s">
        <v>597</v>
      </c>
      <c r="H20" s="703" t="s">
        <v>597</v>
      </c>
      <c r="I20" s="637" t="s">
        <v>597</v>
      </c>
      <c r="J20" s="703" t="s">
        <v>597</v>
      </c>
      <c r="K20" s="637" t="s">
        <v>597</v>
      </c>
      <c r="L20" s="703" t="s">
        <v>597</v>
      </c>
      <c r="M20" s="637" t="s">
        <v>604</v>
      </c>
      <c r="N20" s="277"/>
    </row>
    <row r="21" spans="1:14" ht="14.4" customHeight="1" x14ac:dyDescent="0.3">
      <c r="A21" s="633">
        <v>89301101</v>
      </c>
      <c r="B21" s="634" t="s">
        <v>3634</v>
      </c>
      <c r="C21" s="637">
        <v>360083.51000000024</v>
      </c>
      <c r="D21" s="637">
        <v>1033</v>
      </c>
      <c r="E21" s="637">
        <v>196433.41000000003</v>
      </c>
      <c r="F21" s="703">
        <v>0.5455218152033674</v>
      </c>
      <c r="G21" s="637">
        <v>380</v>
      </c>
      <c r="H21" s="703">
        <v>0.36786060019361083</v>
      </c>
      <c r="I21" s="637">
        <v>163650.10000000024</v>
      </c>
      <c r="J21" s="703">
        <v>0.45447818479663266</v>
      </c>
      <c r="K21" s="637">
        <v>653</v>
      </c>
      <c r="L21" s="703">
        <v>0.63213939980638911</v>
      </c>
      <c r="M21" s="637" t="s">
        <v>1</v>
      </c>
      <c r="N21" s="277"/>
    </row>
    <row r="22" spans="1:14" ht="14.4" customHeight="1" x14ac:dyDescent="0.3">
      <c r="A22" s="633">
        <v>89301101</v>
      </c>
      <c r="B22" s="634" t="s">
        <v>3635</v>
      </c>
      <c r="C22" s="637">
        <v>0</v>
      </c>
      <c r="D22" s="637">
        <v>57</v>
      </c>
      <c r="E22" s="637">
        <v>0</v>
      </c>
      <c r="F22" s="703" t="s">
        <v>597</v>
      </c>
      <c r="G22" s="637">
        <v>25</v>
      </c>
      <c r="H22" s="703">
        <v>0.43859649122807015</v>
      </c>
      <c r="I22" s="637">
        <v>0</v>
      </c>
      <c r="J22" s="703" t="s">
        <v>597</v>
      </c>
      <c r="K22" s="637">
        <v>32</v>
      </c>
      <c r="L22" s="703">
        <v>0.56140350877192979</v>
      </c>
      <c r="M22" s="637" t="s">
        <v>1</v>
      </c>
      <c r="N22" s="277"/>
    </row>
    <row r="23" spans="1:14" ht="14.4" customHeight="1" x14ac:dyDescent="0.3">
      <c r="A23" s="633">
        <v>89301101</v>
      </c>
      <c r="B23" s="634" t="s">
        <v>3636</v>
      </c>
      <c r="C23" s="637">
        <v>25089.52</v>
      </c>
      <c r="D23" s="637">
        <v>36</v>
      </c>
      <c r="E23" s="637">
        <v>16803.27</v>
      </c>
      <c r="F23" s="703">
        <v>0.66973262142918633</v>
      </c>
      <c r="G23" s="637">
        <v>27</v>
      </c>
      <c r="H23" s="703">
        <v>0.75</v>
      </c>
      <c r="I23" s="637">
        <v>8286.25</v>
      </c>
      <c r="J23" s="703">
        <v>0.33026737857081362</v>
      </c>
      <c r="K23" s="637">
        <v>9</v>
      </c>
      <c r="L23" s="703">
        <v>0.25</v>
      </c>
      <c r="M23" s="637" t="s">
        <v>1</v>
      </c>
      <c r="N23" s="277"/>
    </row>
    <row r="24" spans="1:14" ht="14.4" customHeight="1" x14ac:dyDescent="0.3">
      <c r="A24" s="633" t="s">
        <v>3641</v>
      </c>
      <c r="B24" s="634" t="s">
        <v>3642</v>
      </c>
      <c r="C24" s="637">
        <v>385173.03000000026</v>
      </c>
      <c r="D24" s="637">
        <v>1126</v>
      </c>
      <c r="E24" s="637">
        <v>213236.68000000002</v>
      </c>
      <c r="F24" s="703">
        <v>0.55361269712991035</v>
      </c>
      <c r="G24" s="637">
        <v>432</v>
      </c>
      <c r="H24" s="703">
        <v>0.38365896980461811</v>
      </c>
      <c r="I24" s="637">
        <v>171936.35000000024</v>
      </c>
      <c r="J24" s="703">
        <v>0.44638730287008965</v>
      </c>
      <c r="K24" s="637">
        <v>694</v>
      </c>
      <c r="L24" s="703">
        <v>0.61634103019538189</v>
      </c>
      <c r="M24" s="637" t="s">
        <v>603</v>
      </c>
      <c r="N24" s="277"/>
    </row>
    <row r="25" spans="1:14" ht="14.4" customHeight="1" x14ac:dyDescent="0.3">
      <c r="A25" s="633" t="s">
        <v>597</v>
      </c>
      <c r="B25" s="634" t="s">
        <v>597</v>
      </c>
      <c r="C25" s="637" t="s">
        <v>597</v>
      </c>
      <c r="D25" s="637" t="s">
        <v>597</v>
      </c>
      <c r="E25" s="637" t="s">
        <v>597</v>
      </c>
      <c r="F25" s="703" t="s">
        <v>597</v>
      </c>
      <c r="G25" s="637" t="s">
        <v>597</v>
      </c>
      <c r="H25" s="703" t="s">
        <v>597</v>
      </c>
      <c r="I25" s="637" t="s">
        <v>597</v>
      </c>
      <c r="J25" s="703" t="s">
        <v>597</v>
      </c>
      <c r="K25" s="637" t="s">
        <v>597</v>
      </c>
      <c r="L25" s="703" t="s">
        <v>597</v>
      </c>
      <c r="M25" s="637" t="s">
        <v>604</v>
      </c>
      <c r="N25" s="277"/>
    </row>
    <row r="26" spans="1:14" ht="14.4" customHeight="1" x14ac:dyDescent="0.3">
      <c r="A26" s="633">
        <v>89301102</v>
      </c>
      <c r="B26" s="634" t="s">
        <v>3634</v>
      </c>
      <c r="C26" s="637">
        <v>29783111.210000012</v>
      </c>
      <c r="D26" s="637">
        <v>1477</v>
      </c>
      <c r="E26" s="637">
        <v>24315264.480000012</v>
      </c>
      <c r="F26" s="703">
        <v>0.81641116364753352</v>
      </c>
      <c r="G26" s="637">
        <v>707.5</v>
      </c>
      <c r="H26" s="703">
        <v>0.47901150981719703</v>
      </c>
      <c r="I26" s="637">
        <v>5467846.7299999995</v>
      </c>
      <c r="J26" s="703">
        <v>0.18358883635246639</v>
      </c>
      <c r="K26" s="637">
        <v>769.5</v>
      </c>
      <c r="L26" s="703">
        <v>0.52098849018280302</v>
      </c>
      <c r="M26" s="637" t="s">
        <v>1</v>
      </c>
      <c r="N26" s="277"/>
    </row>
    <row r="27" spans="1:14" ht="14.4" customHeight="1" x14ac:dyDescent="0.3">
      <c r="A27" s="633">
        <v>89301102</v>
      </c>
      <c r="B27" s="634" t="s">
        <v>3635</v>
      </c>
      <c r="C27" s="637">
        <v>0</v>
      </c>
      <c r="D27" s="637">
        <v>78</v>
      </c>
      <c r="E27" s="637">
        <v>0</v>
      </c>
      <c r="F27" s="703" t="s">
        <v>597</v>
      </c>
      <c r="G27" s="637">
        <v>28.5</v>
      </c>
      <c r="H27" s="703">
        <v>0.36538461538461536</v>
      </c>
      <c r="I27" s="637">
        <v>0</v>
      </c>
      <c r="J27" s="703" t="s">
        <v>597</v>
      </c>
      <c r="K27" s="637">
        <v>49.5</v>
      </c>
      <c r="L27" s="703">
        <v>0.63461538461538458</v>
      </c>
      <c r="M27" s="637" t="s">
        <v>1</v>
      </c>
      <c r="N27" s="277"/>
    </row>
    <row r="28" spans="1:14" ht="14.4" customHeight="1" x14ac:dyDescent="0.3">
      <c r="A28" s="633">
        <v>89301102</v>
      </c>
      <c r="B28" s="634" t="s">
        <v>3636</v>
      </c>
      <c r="C28" s="637">
        <v>34778.5</v>
      </c>
      <c r="D28" s="637">
        <v>40</v>
      </c>
      <c r="E28" s="637">
        <v>26177.239999999998</v>
      </c>
      <c r="F28" s="703">
        <v>0.75268456086375202</v>
      </c>
      <c r="G28" s="637">
        <v>25</v>
      </c>
      <c r="H28" s="703">
        <v>0.625</v>
      </c>
      <c r="I28" s="637">
        <v>8601.2599999999984</v>
      </c>
      <c r="J28" s="703">
        <v>0.24731543913624793</v>
      </c>
      <c r="K28" s="637">
        <v>15</v>
      </c>
      <c r="L28" s="703">
        <v>0.375</v>
      </c>
      <c r="M28" s="637" t="s">
        <v>1</v>
      </c>
      <c r="N28" s="277"/>
    </row>
    <row r="29" spans="1:14" ht="14.4" customHeight="1" x14ac:dyDescent="0.3">
      <c r="A29" s="633" t="s">
        <v>3643</v>
      </c>
      <c r="B29" s="634" t="s">
        <v>3644</v>
      </c>
      <c r="C29" s="637">
        <v>29817889.710000012</v>
      </c>
      <c r="D29" s="637">
        <v>1595</v>
      </c>
      <c r="E29" s="637">
        <v>24341441.72000001</v>
      </c>
      <c r="F29" s="703">
        <v>0.81633683526023082</v>
      </c>
      <c r="G29" s="637">
        <v>761</v>
      </c>
      <c r="H29" s="703">
        <v>0.47711598746081507</v>
      </c>
      <c r="I29" s="637">
        <v>5476447.9899999993</v>
      </c>
      <c r="J29" s="703">
        <v>0.18366316473976915</v>
      </c>
      <c r="K29" s="637">
        <v>834</v>
      </c>
      <c r="L29" s="703">
        <v>0.52288401253918493</v>
      </c>
      <c r="M29" s="637" t="s">
        <v>603</v>
      </c>
      <c r="N29" s="277"/>
    </row>
    <row r="30" spans="1:14" ht="14.4" customHeight="1" x14ac:dyDescent="0.3">
      <c r="A30" s="633" t="s">
        <v>597</v>
      </c>
      <c r="B30" s="634" t="s">
        <v>597</v>
      </c>
      <c r="C30" s="637" t="s">
        <v>597</v>
      </c>
      <c r="D30" s="637" t="s">
        <v>597</v>
      </c>
      <c r="E30" s="637" t="s">
        <v>597</v>
      </c>
      <c r="F30" s="703" t="s">
        <v>597</v>
      </c>
      <c r="G30" s="637" t="s">
        <v>597</v>
      </c>
      <c r="H30" s="703" t="s">
        <v>597</v>
      </c>
      <c r="I30" s="637" t="s">
        <v>597</v>
      </c>
      <c r="J30" s="703" t="s">
        <v>597</v>
      </c>
      <c r="K30" s="637" t="s">
        <v>597</v>
      </c>
      <c r="L30" s="703" t="s">
        <v>597</v>
      </c>
      <c r="M30" s="637" t="s">
        <v>604</v>
      </c>
      <c r="N30" s="277"/>
    </row>
    <row r="31" spans="1:14" ht="14.4" customHeight="1" x14ac:dyDescent="0.3">
      <c r="A31" s="633">
        <v>89301103</v>
      </c>
      <c r="B31" s="634" t="s">
        <v>3634</v>
      </c>
      <c r="C31" s="637">
        <v>0</v>
      </c>
      <c r="D31" s="637">
        <v>1</v>
      </c>
      <c r="E31" s="637">
        <v>0</v>
      </c>
      <c r="F31" s="703" t="s">
        <v>597</v>
      </c>
      <c r="G31" s="637">
        <v>1</v>
      </c>
      <c r="H31" s="703">
        <v>1</v>
      </c>
      <c r="I31" s="637" t="s">
        <v>597</v>
      </c>
      <c r="J31" s="703" t="s">
        <v>597</v>
      </c>
      <c r="K31" s="637" t="s">
        <v>597</v>
      </c>
      <c r="L31" s="703">
        <v>0</v>
      </c>
      <c r="M31" s="637" t="s">
        <v>1</v>
      </c>
      <c r="N31" s="277"/>
    </row>
    <row r="32" spans="1:14" ht="14.4" customHeight="1" x14ac:dyDescent="0.3">
      <c r="A32" s="633" t="s">
        <v>3645</v>
      </c>
      <c r="B32" s="634" t="s">
        <v>3646</v>
      </c>
      <c r="C32" s="637">
        <v>0</v>
      </c>
      <c r="D32" s="637">
        <v>1</v>
      </c>
      <c r="E32" s="637">
        <v>0</v>
      </c>
      <c r="F32" s="703" t="s">
        <v>597</v>
      </c>
      <c r="G32" s="637">
        <v>1</v>
      </c>
      <c r="H32" s="703">
        <v>1</v>
      </c>
      <c r="I32" s="637" t="s">
        <v>597</v>
      </c>
      <c r="J32" s="703" t="s">
        <v>597</v>
      </c>
      <c r="K32" s="637" t="s">
        <v>597</v>
      </c>
      <c r="L32" s="703">
        <v>0</v>
      </c>
      <c r="M32" s="637" t="s">
        <v>603</v>
      </c>
      <c r="N32" s="277"/>
    </row>
    <row r="33" spans="1:14" ht="14.4" customHeight="1" x14ac:dyDescent="0.3">
      <c r="A33" s="633" t="s">
        <v>597</v>
      </c>
      <c r="B33" s="634" t="s">
        <v>597</v>
      </c>
      <c r="C33" s="637" t="s">
        <v>597</v>
      </c>
      <c r="D33" s="637" t="s">
        <v>597</v>
      </c>
      <c r="E33" s="637" t="s">
        <v>597</v>
      </c>
      <c r="F33" s="703" t="s">
        <v>597</v>
      </c>
      <c r="G33" s="637" t="s">
        <v>597</v>
      </c>
      <c r="H33" s="703" t="s">
        <v>597</v>
      </c>
      <c r="I33" s="637" t="s">
        <v>597</v>
      </c>
      <c r="J33" s="703" t="s">
        <v>597</v>
      </c>
      <c r="K33" s="637" t="s">
        <v>597</v>
      </c>
      <c r="L33" s="703" t="s">
        <v>597</v>
      </c>
      <c r="M33" s="637" t="s">
        <v>604</v>
      </c>
      <c r="N33" s="277"/>
    </row>
    <row r="34" spans="1:14" ht="14.4" customHeight="1" x14ac:dyDescent="0.3">
      <c r="A34" s="633">
        <v>89301106</v>
      </c>
      <c r="B34" s="634" t="s">
        <v>3634</v>
      </c>
      <c r="C34" s="637">
        <v>735633.86000000034</v>
      </c>
      <c r="D34" s="637">
        <v>688.5</v>
      </c>
      <c r="E34" s="637">
        <v>323936.68</v>
      </c>
      <c r="F34" s="703">
        <v>0.44035042106408728</v>
      </c>
      <c r="G34" s="637">
        <v>239.5</v>
      </c>
      <c r="H34" s="703">
        <v>0.34785766158315179</v>
      </c>
      <c r="I34" s="637">
        <v>411697.18000000034</v>
      </c>
      <c r="J34" s="703">
        <v>0.55964957893591272</v>
      </c>
      <c r="K34" s="637">
        <v>449</v>
      </c>
      <c r="L34" s="703">
        <v>0.65214233841684821</v>
      </c>
      <c r="M34" s="637" t="s">
        <v>1</v>
      </c>
      <c r="N34" s="277"/>
    </row>
    <row r="35" spans="1:14" ht="14.4" customHeight="1" x14ac:dyDescent="0.3">
      <c r="A35" s="633">
        <v>89301106</v>
      </c>
      <c r="B35" s="634" t="s">
        <v>3635</v>
      </c>
      <c r="C35" s="637">
        <v>0</v>
      </c>
      <c r="D35" s="637">
        <v>35.5</v>
      </c>
      <c r="E35" s="637">
        <v>0</v>
      </c>
      <c r="F35" s="703" t="s">
        <v>597</v>
      </c>
      <c r="G35" s="637">
        <v>16.5</v>
      </c>
      <c r="H35" s="703">
        <v>0.46478873239436619</v>
      </c>
      <c r="I35" s="637">
        <v>0</v>
      </c>
      <c r="J35" s="703" t="s">
        <v>597</v>
      </c>
      <c r="K35" s="637">
        <v>19</v>
      </c>
      <c r="L35" s="703">
        <v>0.53521126760563376</v>
      </c>
      <c r="M35" s="637" t="s">
        <v>1</v>
      </c>
      <c r="N35" s="277"/>
    </row>
    <row r="36" spans="1:14" ht="14.4" customHeight="1" x14ac:dyDescent="0.3">
      <c r="A36" s="633">
        <v>89301106</v>
      </c>
      <c r="B36" s="634" t="s">
        <v>3636</v>
      </c>
      <c r="C36" s="637">
        <v>2152070.9500000002</v>
      </c>
      <c r="D36" s="637">
        <v>256</v>
      </c>
      <c r="E36" s="637">
        <v>48716.49</v>
      </c>
      <c r="F36" s="703">
        <v>2.2637027835908475E-2</v>
      </c>
      <c r="G36" s="637">
        <v>7</v>
      </c>
      <c r="H36" s="703">
        <v>2.734375E-2</v>
      </c>
      <c r="I36" s="637">
        <v>2103354.46</v>
      </c>
      <c r="J36" s="703">
        <v>0.9773629721640914</v>
      </c>
      <c r="K36" s="637">
        <v>249</v>
      </c>
      <c r="L36" s="703">
        <v>0.97265625</v>
      </c>
      <c r="M36" s="637" t="s">
        <v>1</v>
      </c>
      <c r="N36" s="277"/>
    </row>
    <row r="37" spans="1:14" ht="14.4" customHeight="1" x14ac:dyDescent="0.3">
      <c r="A37" s="633" t="s">
        <v>3647</v>
      </c>
      <c r="B37" s="634" t="s">
        <v>3648</v>
      </c>
      <c r="C37" s="637">
        <v>2887704.8100000005</v>
      </c>
      <c r="D37" s="637">
        <v>980</v>
      </c>
      <c r="E37" s="637">
        <v>372653.17</v>
      </c>
      <c r="F37" s="703">
        <v>0.1290482215181821</v>
      </c>
      <c r="G37" s="637">
        <v>263</v>
      </c>
      <c r="H37" s="703">
        <v>0.26836734693877551</v>
      </c>
      <c r="I37" s="637">
        <v>2515051.64</v>
      </c>
      <c r="J37" s="703">
        <v>0.87095177848181782</v>
      </c>
      <c r="K37" s="637">
        <v>717</v>
      </c>
      <c r="L37" s="703">
        <v>0.73163265306122449</v>
      </c>
      <c r="M37" s="637" t="s">
        <v>603</v>
      </c>
      <c r="N37" s="277"/>
    </row>
    <row r="38" spans="1:14" ht="14.4" customHeight="1" x14ac:dyDescent="0.3">
      <c r="A38" s="633" t="s">
        <v>597</v>
      </c>
      <c r="B38" s="634" t="s">
        <v>597</v>
      </c>
      <c r="C38" s="637" t="s">
        <v>597</v>
      </c>
      <c r="D38" s="637" t="s">
        <v>597</v>
      </c>
      <c r="E38" s="637" t="s">
        <v>597</v>
      </c>
      <c r="F38" s="703" t="s">
        <v>597</v>
      </c>
      <c r="G38" s="637" t="s">
        <v>597</v>
      </c>
      <c r="H38" s="703" t="s">
        <v>597</v>
      </c>
      <c r="I38" s="637" t="s">
        <v>597</v>
      </c>
      <c r="J38" s="703" t="s">
        <v>597</v>
      </c>
      <c r="K38" s="637" t="s">
        <v>597</v>
      </c>
      <c r="L38" s="703" t="s">
        <v>597</v>
      </c>
      <c r="M38" s="637" t="s">
        <v>604</v>
      </c>
      <c r="N38" s="277"/>
    </row>
    <row r="39" spans="1:14" ht="14.4" customHeight="1" x14ac:dyDescent="0.3">
      <c r="A39" s="633">
        <v>89301107</v>
      </c>
      <c r="B39" s="634" t="s">
        <v>3634</v>
      </c>
      <c r="C39" s="637">
        <v>2400687.2199999993</v>
      </c>
      <c r="D39" s="637">
        <v>2115</v>
      </c>
      <c r="E39" s="637">
        <v>873124.2699999999</v>
      </c>
      <c r="F39" s="703">
        <v>0.36369763737901689</v>
      </c>
      <c r="G39" s="637">
        <v>663</v>
      </c>
      <c r="H39" s="703">
        <v>0.31347517730496455</v>
      </c>
      <c r="I39" s="637">
        <v>1527562.9499999993</v>
      </c>
      <c r="J39" s="703">
        <v>0.63630236262098305</v>
      </c>
      <c r="K39" s="637">
        <v>1452</v>
      </c>
      <c r="L39" s="703">
        <v>0.68652482269503545</v>
      </c>
      <c r="M39" s="637" t="s">
        <v>1</v>
      </c>
      <c r="N39" s="277"/>
    </row>
    <row r="40" spans="1:14" ht="14.4" customHeight="1" x14ac:dyDescent="0.3">
      <c r="A40" s="633">
        <v>89301107</v>
      </c>
      <c r="B40" s="634" t="s">
        <v>3635</v>
      </c>
      <c r="C40" s="637">
        <v>0</v>
      </c>
      <c r="D40" s="637">
        <v>1</v>
      </c>
      <c r="E40" s="637" t="s">
        <v>597</v>
      </c>
      <c r="F40" s="703" t="s">
        <v>597</v>
      </c>
      <c r="G40" s="637" t="s">
        <v>597</v>
      </c>
      <c r="H40" s="703">
        <v>0</v>
      </c>
      <c r="I40" s="637">
        <v>0</v>
      </c>
      <c r="J40" s="703" t="s">
        <v>597</v>
      </c>
      <c r="K40" s="637">
        <v>1</v>
      </c>
      <c r="L40" s="703">
        <v>1</v>
      </c>
      <c r="M40" s="637" t="s">
        <v>1</v>
      </c>
      <c r="N40" s="277"/>
    </row>
    <row r="41" spans="1:14" ht="14.4" customHeight="1" x14ac:dyDescent="0.3">
      <c r="A41" s="633">
        <v>89301107</v>
      </c>
      <c r="B41" s="634" t="s">
        <v>3636</v>
      </c>
      <c r="C41" s="637">
        <v>102474</v>
      </c>
      <c r="D41" s="637">
        <v>102</v>
      </c>
      <c r="E41" s="637">
        <v>78658</v>
      </c>
      <c r="F41" s="703">
        <v>0.76758982766360251</v>
      </c>
      <c r="G41" s="637">
        <v>83</v>
      </c>
      <c r="H41" s="703">
        <v>0.81372549019607843</v>
      </c>
      <c r="I41" s="637">
        <v>23816</v>
      </c>
      <c r="J41" s="703">
        <v>0.23241017233639752</v>
      </c>
      <c r="K41" s="637">
        <v>19</v>
      </c>
      <c r="L41" s="703">
        <v>0.18627450980392157</v>
      </c>
      <c r="M41" s="637" t="s">
        <v>1</v>
      </c>
      <c r="N41" s="277"/>
    </row>
    <row r="42" spans="1:14" ht="14.4" customHeight="1" x14ac:dyDescent="0.3">
      <c r="A42" s="633" t="s">
        <v>3649</v>
      </c>
      <c r="B42" s="634" t="s">
        <v>3650</v>
      </c>
      <c r="C42" s="637">
        <v>2503161.2199999993</v>
      </c>
      <c r="D42" s="637">
        <v>2218</v>
      </c>
      <c r="E42" s="637">
        <v>951782.2699999999</v>
      </c>
      <c r="F42" s="703">
        <v>0.3802321090608779</v>
      </c>
      <c r="G42" s="637">
        <v>746</v>
      </c>
      <c r="H42" s="703">
        <v>0.3363390441839495</v>
      </c>
      <c r="I42" s="637">
        <v>1551378.9499999993</v>
      </c>
      <c r="J42" s="703">
        <v>0.6197678909391221</v>
      </c>
      <c r="K42" s="637">
        <v>1472</v>
      </c>
      <c r="L42" s="703">
        <v>0.66366095581605045</v>
      </c>
      <c r="M42" s="637" t="s">
        <v>603</v>
      </c>
      <c r="N42" s="277"/>
    </row>
    <row r="43" spans="1:14" ht="14.4" customHeight="1" x14ac:dyDescent="0.3">
      <c r="A43" s="633" t="s">
        <v>597</v>
      </c>
      <c r="B43" s="634" t="s">
        <v>597</v>
      </c>
      <c r="C43" s="637" t="s">
        <v>597</v>
      </c>
      <c r="D43" s="637" t="s">
        <v>597</v>
      </c>
      <c r="E43" s="637" t="s">
        <v>597</v>
      </c>
      <c r="F43" s="703" t="s">
        <v>597</v>
      </c>
      <c r="G43" s="637" t="s">
        <v>597</v>
      </c>
      <c r="H43" s="703" t="s">
        <v>597</v>
      </c>
      <c r="I43" s="637" t="s">
        <v>597</v>
      </c>
      <c r="J43" s="703" t="s">
        <v>597</v>
      </c>
      <c r="K43" s="637" t="s">
        <v>597</v>
      </c>
      <c r="L43" s="703" t="s">
        <v>597</v>
      </c>
      <c r="M43" s="637" t="s">
        <v>604</v>
      </c>
      <c r="N43" s="277"/>
    </row>
    <row r="44" spans="1:14" ht="14.4" customHeight="1" x14ac:dyDescent="0.3">
      <c r="A44" s="633">
        <v>89301108</v>
      </c>
      <c r="B44" s="634" t="s">
        <v>3634</v>
      </c>
      <c r="C44" s="637">
        <v>2041247.5699999989</v>
      </c>
      <c r="D44" s="637">
        <v>183</v>
      </c>
      <c r="E44" s="637">
        <v>1225317.9399999992</v>
      </c>
      <c r="F44" s="703">
        <v>0.60027894607609988</v>
      </c>
      <c r="G44" s="637">
        <v>70</v>
      </c>
      <c r="H44" s="703">
        <v>0.38251366120218577</v>
      </c>
      <c r="I44" s="637">
        <v>815929.62999999977</v>
      </c>
      <c r="J44" s="703">
        <v>0.39972105392390017</v>
      </c>
      <c r="K44" s="637">
        <v>113</v>
      </c>
      <c r="L44" s="703">
        <v>0.61748633879781423</v>
      </c>
      <c r="M44" s="637" t="s">
        <v>1</v>
      </c>
      <c r="N44" s="277"/>
    </row>
    <row r="45" spans="1:14" ht="14.4" customHeight="1" x14ac:dyDescent="0.3">
      <c r="A45" s="633">
        <v>89301108</v>
      </c>
      <c r="B45" s="634" t="s">
        <v>3635</v>
      </c>
      <c r="C45" s="637">
        <v>0</v>
      </c>
      <c r="D45" s="637">
        <v>18</v>
      </c>
      <c r="E45" s="637">
        <v>0</v>
      </c>
      <c r="F45" s="703" t="s">
        <v>597</v>
      </c>
      <c r="G45" s="637">
        <v>12</v>
      </c>
      <c r="H45" s="703">
        <v>0.66666666666666663</v>
      </c>
      <c r="I45" s="637">
        <v>0</v>
      </c>
      <c r="J45" s="703" t="s">
        <v>597</v>
      </c>
      <c r="K45" s="637">
        <v>6</v>
      </c>
      <c r="L45" s="703">
        <v>0.33333333333333331</v>
      </c>
      <c r="M45" s="637" t="s">
        <v>1</v>
      </c>
      <c r="N45" s="277"/>
    </row>
    <row r="46" spans="1:14" ht="14.4" customHeight="1" x14ac:dyDescent="0.3">
      <c r="A46" s="633">
        <v>89301108</v>
      </c>
      <c r="B46" s="634" t="s">
        <v>3636</v>
      </c>
      <c r="C46" s="637">
        <v>17832</v>
      </c>
      <c r="D46" s="637">
        <v>13</v>
      </c>
      <c r="E46" s="637">
        <v>2491</v>
      </c>
      <c r="F46" s="703">
        <v>0.13969268730372364</v>
      </c>
      <c r="G46" s="637">
        <v>3</v>
      </c>
      <c r="H46" s="703">
        <v>0.23076923076923078</v>
      </c>
      <c r="I46" s="637">
        <v>15341</v>
      </c>
      <c r="J46" s="703">
        <v>0.86030731269627636</v>
      </c>
      <c r="K46" s="637">
        <v>10</v>
      </c>
      <c r="L46" s="703">
        <v>0.76923076923076927</v>
      </c>
      <c r="M46" s="637" t="s">
        <v>1</v>
      </c>
      <c r="N46" s="277"/>
    </row>
    <row r="47" spans="1:14" ht="14.4" customHeight="1" x14ac:dyDescent="0.3">
      <c r="A47" s="633" t="s">
        <v>3651</v>
      </c>
      <c r="B47" s="634" t="s">
        <v>3652</v>
      </c>
      <c r="C47" s="637">
        <v>2059079.5699999989</v>
      </c>
      <c r="D47" s="637">
        <v>214</v>
      </c>
      <c r="E47" s="637">
        <v>1227808.9399999992</v>
      </c>
      <c r="F47" s="703">
        <v>0.59629018610485263</v>
      </c>
      <c r="G47" s="637">
        <v>85</v>
      </c>
      <c r="H47" s="703">
        <v>0.39719626168224298</v>
      </c>
      <c r="I47" s="637">
        <v>831270.62999999977</v>
      </c>
      <c r="J47" s="703">
        <v>0.40370981389514743</v>
      </c>
      <c r="K47" s="637">
        <v>129</v>
      </c>
      <c r="L47" s="703">
        <v>0.60280373831775702</v>
      </c>
      <c r="M47" s="637" t="s">
        <v>603</v>
      </c>
      <c r="N47" s="277"/>
    </row>
    <row r="48" spans="1:14" ht="14.4" customHeight="1" x14ac:dyDescent="0.3">
      <c r="A48" s="633" t="s">
        <v>597</v>
      </c>
      <c r="B48" s="634" t="s">
        <v>597</v>
      </c>
      <c r="C48" s="637" t="s">
        <v>597</v>
      </c>
      <c r="D48" s="637" t="s">
        <v>597</v>
      </c>
      <c r="E48" s="637" t="s">
        <v>597</v>
      </c>
      <c r="F48" s="703" t="s">
        <v>597</v>
      </c>
      <c r="G48" s="637" t="s">
        <v>597</v>
      </c>
      <c r="H48" s="703" t="s">
        <v>597</v>
      </c>
      <c r="I48" s="637" t="s">
        <v>597</v>
      </c>
      <c r="J48" s="703" t="s">
        <v>597</v>
      </c>
      <c r="K48" s="637" t="s">
        <v>597</v>
      </c>
      <c r="L48" s="703" t="s">
        <v>597</v>
      </c>
      <c r="M48" s="637" t="s">
        <v>604</v>
      </c>
      <c r="N48" s="277"/>
    </row>
    <row r="49" spans="1:14" ht="14.4" customHeight="1" x14ac:dyDescent="0.3">
      <c r="A49" s="633">
        <v>89301109</v>
      </c>
      <c r="B49" s="634" t="s">
        <v>3634</v>
      </c>
      <c r="C49" s="637">
        <v>418250.99000000011</v>
      </c>
      <c r="D49" s="637">
        <v>341</v>
      </c>
      <c r="E49" s="637">
        <v>124208.74000000003</v>
      </c>
      <c r="F49" s="703">
        <v>0.29697177764002425</v>
      </c>
      <c r="G49" s="637">
        <v>157.5</v>
      </c>
      <c r="H49" s="703">
        <v>0.46187683284457476</v>
      </c>
      <c r="I49" s="637">
        <v>294042.25000000006</v>
      </c>
      <c r="J49" s="703">
        <v>0.70302822235997575</v>
      </c>
      <c r="K49" s="637">
        <v>183.5</v>
      </c>
      <c r="L49" s="703">
        <v>0.53812316715542519</v>
      </c>
      <c r="M49" s="637" t="s">
        <v>1</v>
      </c>
      <c r="N49" s="277"/>
    </row>
    <row r="50" spans="1:14" ht="14.4" customHeight="1" x14ac:dyDescent="0.3">
      <c r="A50" s="633">
        <v>89301109</v>
      </c>
      <c r="B50" s="634" t="s">
        <v>3635</v>
      </c>
      <c r="C50" s="637">
        <v>0</v>
      </c>
      <c r="D50" s="637">
        <v>29</v>
      </c>
      <c r="E50" s="637">
        <v>0</v>
      </c>
      <c r="F50" s="703" t="s">
        <v>597</v>
      </c>
      <c r="G50" s="637">
        <v>25.5</v>
      </c>
      <c r="H50" s="703">
        <v>0.87931034482758619</v>
      </c>
      <c r="I50" s="637">
        <v>0</v>
      </c>
      <c r="J50" s="703" t="s">
        <v>597</v>
      </c>
      <c r="K50" s="637">
        <v>3.5</v>
      </c>
      <c r="L50" s="703">
        <v>0.1206896551724138</v>
      </c>
      <c r="M50" s="637" t="s">
        <v>1</v>
      </c>
      <c r="N50" s="277"/>
    </row>
    <row r="51" spans="1:14" ht="14.4" customHeight="1" x14ac:dyDescent="0.3">
      <c r="A51" s="633">
        <v>89301109</v>
      </c>
      <c r="B51" s="634" t="s">
        <v>3636</v>
      </c>
      <c r="C51" s="637">
        <v>2319.5600000000004</v>
      </c>
      <c r="D51" s="637">
        <v>8</v>
      </c>
      <c r="E51" s="637">
        <v>2319.5600000000004</v>
      </c>
      <c r="F51" s="703">
        <v>1</v>
      </c>
      <c r="G51" s="637">
        <v>8</v>
      </c>
      <c r="H51" s="703">
        <v>1</v>
      </c>
      <c r="I51" s="637" t="s">
        <v>597</v>
      </c>
      <c r="J51" s="703">
        <v>0</v>
      </c>
      <c r="K51" s="637" t="s">
        <v>597</v>
      </c>
      <c r="L51" s="703">
        <v>0</v>
      </c>
      <c r="M51" s="637" t="s">
        <v>1</v>
      </c>
      <c r="N51" s="277"/>
    </row>
    <row r="52" spans="1:14" ht="14.4" customHeight="1" x14ac:dyDescent="0.3">
      <c r="A52" s="633" t="s">
        <v>3653</v>
      </c>
      <c r="B52" s="634" t="s">
        <v>3654</v>
      </c>
      <c r="C52" s="637">
        <v>420570.5500000001</v>
      </c>
      <c r="D52" s="637">
        <v>378</v>
      </c>
      <c r="E52" s="637">
        <v>126528.30000000003</v>
      </c>
      <c r="F52" s="703">
        <v>0.30084916787445054</v>
      </c>
      <c r="G52" s="637">
        <v>191</v>
      </c>
      <c r="H52" s="703">
        <v>0.50529100529100535</v>
      </c>
      <c r="I52" s="637">
        <v>294042.25000000006</v>
      </c>
      <c r="J52" s="703">
        <v>0.6991508321255494</v>
      </c>
      <c r="K52" s="637">
        <v>187</v>
      </c>
      <c r="L52" s="703">
        <v>0.49470899470899471</v>
      </c>
      <c r="M52" s="637" t="s">
        <v>603</v>
      </c>
      <c r="N52" s="277"/>
    </row>
    <row r="53" spans="1:14" ht="14.4" customHeight="1" x14ac:dyDescent="0.3">
      <c r="A53" s="633" t="s">
        <v>597</v>
      </c>
      <c r="B53" s="634" t="s">
        <v>597</v>
      </c>
      <c r="C53" s="637" t="s">
        <v>597</v>
      </c>
      <c r="D53" s="637" t="s">
        <v>597</v>
      </c>
      <c r="E53" s="637" t="s">
        <v>597</v>
      </c>
      <c r="F53" s="703" t="s">
        <v>597</v>
      </c>
      <c r="G53" s="637" t="s">
        <v>597</v>
      </c>
      <c r="H53" s="703" t="s">
        <v>597</v>
      </c>
      <c r="I53" s="637" t="s">
        <v>597</v>
      </c>
      <c r="J53" s="703" t="s">
        <v>597</v>
      </c>
      <c r="K53" s="637" t="s">
        <v>597</v>
      </c>
      <c r="L53" s="703" t="s">
        <v>597</v>
      </c>
      <c r="M53" s="637" t="s">
        <v>604</v>
      </c>
      <c r="N53" s="277"/>
    </row>
    <row r="54" spans="1:14" ht="14.4" customHeight="1" x14ac:dyDescent="0.3">
      <c r="A54" s="633">
        <v>89301701</v>
      </c>
      <c r="B54" s="634" t="s">
        <v>3634</v>
      </c>
      <c r="C54" s="637">
        <v>21578.93</v>
      </c>
      <c r="D54" s="637">
        <v>93.5</v>
      </c>
      <c r="E54" s="637">
        <v>12934.909999999998</v>
      </c>
      <c r="F54" s="703">
        <v>0.59942314099911342</v>
      </c>
      <c r="G54" s="637">
        <v>43.5</v>
      </c>
      <c r="H54" s="703">
        <v>0.46524064171122997</v>
      </c>
      <c r="I54" s="637">
        <v>8644.02</v>
      </c>
      <c r="J54" s="703">
        <v>0.40057685900088652</v>
      </c>
      <c r="K54" s="637">
        <v>50</v>
      </c>
      <c r="L54" s="703">
        <v>0.53475935828877008</v>
      </c>
      <c r="M54" s="637" t="s">
        <v>1</v>
      </c>
      <c r="N54" s="277"/>
    </row>
    <row r="55" spans="1:14" ht="14.4" customHeight="1" x14ac:dyDescent="0.3">
      <c r="A55" s="633">
        <v>89301701</v>
      </c>
      <c r="B55" s="634" t="s">
        <v>3635</v>
      </c>
      <c r="C55" s="637">
        <v>0</v>
      </c>
      <c r="D55" s="637">
        <v>20.5</v>
      </c>
      <c r="E55" s="637">
        <v>0</v>
      </c>
      <c r="F55" s="703" t="s">
        <v>597</v>
      </c>
      <c r="G55" s="637">
        <v>17.5</v>
      </c>
      <c r="H55" s="703">
        <v>0.85365853658536583</v>
      </c>
      <c r="I55" s="637">
        <v>0</v>
      </c>
      <c r="J55" s="703" t="s">
        <v>597</v>
      </c>
      <c r="K55" s="637">
        <v>3</v>
      </c>
      <c r="L55" s="703">
        <v>0.14634146341463414</v>
      </c>
      <c r="M55" s="637" t="s">
        <v>1</v>
      </c>
      <c r="N55" s="277"/>
    </row>
    <row r="56" spans="1:14" ht="14.4" customHeight="1" x14ac:dyDescent="0.3">
      <c r="A56" s="633" t="s">
        <v>3655</v>
      </c>
      <c r="B56" s="634" t="s">
        <v>3656</v>
      </c>
      <c r="C56" s="637">
        <v>21578.93</v>
      </c>
      <c r="D56" s="637">
        <v>114</v>
      </c>
      <c r="E56" s="637">
        <v>12934.909999999998</v>
      </c>
      <c r="F56" s="703">
        <v>0.59942314099911342</v>
      </c>
      <c r="G56" s="637">
        <v>61</v>
      </c>
      <c r="H56" s="703">
        <v>0.53508771929824561</v>
      </c>
      <c r="I56" s="637">
        <v>8644.02</v>
      </c>
      <c r="J56" s="703">
        <v>0.40057685900088652</v>
      </c>
      <c r="K56" s="637">
        <v>53</v>
      </c>
      <c r="L56" s="703">
        <v>0.46491228070175439</v>
      </c>
      <c r="M56" s="637" t="s">
        <v>603</v>
      </c>
      <c r="N56" s="277"/>
    </row>
    <row r="57" spans="1:14" ht="14.4" customHeight="1" x14ac:dyDescent="0.3">
      <c r="A57" s="633" t="s">
        <v>597</v>
      </c>
      <c r="B57" s="634" t="s">
        <v>597</v>
      </c>
      <c r="C57" s="637" t="s">
        <v>597</v>
      </c>
      <c r="D57" s="637" t="s">
        <v>597</v>
      </c>
      <c r="E57" s="637" t="s">
        <v>597</v>
      </c>
      <c r="F57" s="703" t="s">
        <v>597</v>
      </c>
      <c r="G57" s="637" t="s">
        <v>597</v>
      </c>
      <c r="H57" s="703" t="s">
        <v>597</v>
      </c>
      <c r="I57" s="637" t="s">
        <v>597</v>
      </c>
      <c r="J57" s="703" t="s">
        <v>597</v>
      </c>
      <c r="K57" s="637" t="s">
        <v>597</v>
      </c>
      <c r="L57" s="703" t="s">
        <v>597</v>
      </c>
      <c r="M57" s="637" t="s">
        <v>604</v>
      </c>
      <c r="N57" s="277"/>
    </row>
    <row r="58" spans="1:14" ht="14.4" customHeight="1" x14ac:dyDescent="0.3">
      <c r="A58" s="633">
        <v>89301702</v>
      </c>
      <c r="B58" s="634" t="s">
        <v>3634</v>
      </c>
      <c r="C58" s="637">
        <v>1658267.3299999996</v>
      </c>
      <c r="D58" s="637">
        <v>776</v>
      </c>
      <c r="E58" s="637">
        <v>854035.81999999948</v>
      </c>
      <c r="F58" s="703">
        <v>0.51501697256497214</v>
      </c>
      <c r="G58" s="637">
        <v>274.5</v>
      </c>
      <c r="H58" s="703">
        <v>0.35373711340206188</v>
      </c>
      <c r="I58" s="637">
        <v>804231.51000000024</v>
      </c>
      <c r="J58" s="703">
        <v>0.48498302743502786</v>
      </c>
      <c r="K58" s="637">
        <v>501.5</v>
      </c>
      <c r="L58" s="703">
        <v>0.64626288659793818</v>
      </c>
      <c r="M58" s="637" t="s">
        <v>1</v>
      </c>
      <c r="N58" s="277"/>
    </row>
    <row r="59" spans="1:14" ht="14.4" customHeight="1" x14ac:dyDescent="0.3">
      <c r="A59" s="633">
        <v>89301702</v>
      </c>
      <c r="B59" s="634" t="s">
        <v>3635</v>
      </c>
      <c r="C59" s="637">
        <v>0</v>
      </c>
      <c r="D59" s="637">
        <v>32</v>
      </c>
      <c r="E59" s="637">
        <v>0</v>
      </c>
      <c r="F59" s="703" t="s">
        <v>597</v>
      </c>
      <c r="G59" s="637">
        <v>27.5</v>
      </c>
      <c r="H59" s="703">
        <v>0.859375</v>
      </c>
      <c r="I59" s="637">
        <v>0</v>
      </c>
      <c r="J59" s="703" t="s">
        <v>597</v>
      </c>
      <c r="K59" s="637">
        <v>4.5</v>
      </c>
      <c r="L59" s="703">
        <v>0.140625</v>
      </c>
      <c r="M59" s="637" t="s">
        <v>1</v>
      </c>
      <c r="N59" s="277"/>
    </row>
    <row r="60" spans="1:14" ht="14.4" customHeight="1" x14ac:dyDescent="0.3">
      <c r="A60" s="633">
        <v>89301702</v>
      </c>
      <c r="B60" s="634" t="s">
        <v>3636</v>
      </c>
      <c r="C60" s="637">
        <v>3000</v>
      </c>
      <c r="D60" s="637">
        <v>1</v>
      </c>
      <c r="E60" s="637">
        <v>3000</v>
      </c>
      <c r="F60" s="703">
        <v>1</v>
      </c>
      <c r="G60" s="637">
        <v>1</v>
      </c>
      <c r="H60" s="703">
        <v>1</v>
      </c>
      <c r="I60" s="637" t="s">
        <v>597</v>
      </c>
      <c r="J60" s="703">
        <v>0</v>
      </c>
      <c r="K60" s="637" t="s">
        <v>597</v>
      </c>
      <c r="L60" s="703">
        <v>0</v>
      </c>
      <c r="M60" s="637" t="s">
        <v>1</v>
      </c>
      <c r="N60" s="277"/>
    </row>
    <row r="61" spans="1:14" ht="14.4" customHeight="1" x14ac:dyDescent="0.3">
      <c r="A61" s="633" t="s">
        <v>3657</v>
      </c>
      <c r="B61" s="634" t="s">
        <v>3658</v>
      </c>
      <c r="C61" s="637">
        <v>1661267.3299999996</v>
      </c>
      <c r="D61" s="637">
        <v>809</v>
      </c>
      <c r="E61" s="637">
        <v>857035.81999999948</v>
      </c>
      <c r="F61" s="703">
        <v>0.51589277927953936</v>
      </c>
      <c r="G61" s="637">
        <v>303</v>
      </c>
      <c r="H61" s="703">
        <v>0.37453646477132263</v>
      </c>
      <c r="I61" s="637">
        <v>804231.51000000024</v>
      </c>
      <c r="J61" s="703">
        <v>0.4841072207204607</v>
      </c>
      <c r="K61" s="637">
        <v>506</v>
      </c>
      <c r="L61" s="703">
        <v>0.62546353522867737</v>
      </c>
      <c r="M61" s="637" t="s">
        <v>603</v>
      </c>
      <c r="N61" s="277"/>
    </row>
    <row r="62" spans="1:14" ht="14.4" customHeight="1" x14ac:dyDescent="0.3">
      <c r="A62" s="633" t="s">
        <v>597</v>
      </c>
      <c r="B62" s="634" t="s">
        <v>597</v>
      </c>
      <c r="C62" s="637" t="s">
        <v>597</v>
      </c>
      <c r="D62" s="637" t="s">
        <v>597</v>
      </c>
      <c r="E62" s="637" t="s">
        <v>597</v>
      </c>
      <c r="F62" s="703" t="s">
        <v>597</v>
      </c>
      <c r="G62" s="637" t="s">
        <v>597</v>
      </c>
      <c r="H62" s="703" t="s">
        <v>597</v>
      </c>
      <c r="I62" s="637" t="s">
        <v>597</v>
      </c>
      <c r="J62" s="703" t="s">
        <v>597</v>
      </c>
      <c r="K62" s="637" t="s">
        <v>597</v>
      </c>
      <c r="L62" s="703" t="s">
        <v>597</v>
      </c>
      <c r="M62" s="637" t="s">
        <v>604</v>
      </c>
      <c r="N62" s="277"/>
    </row>
    <row r="63" spans="1:14" ht="14.4" customHeight="1" x14ac:dyDescent="0.3">
      <c r="A63" s="633">
        <v>89301703</v>
      </c>
      <c r="B63" s="634" t="s">
        <v>3634</v>
      </c>
      <c r="C63" s="637">
        <v>133900.61000000002</v>
      </c>
      <c r="D63" s="637">
        <v>196.5</v>
      </c>
      <c r="E63" s="637">
        <v>28662.54</v>
      </c>
      <c r="F63" s="703">
        <v>0.21405832281122542</v>
      </c>
      <c r="G63" s="637">
        <v>48</v>
      </c>
      <c r="H63" s="703">
        <v>0.24427480916030533</v>
      </c>
      <c r="I63" s="637">
        <v>105238.07000000002</v>
      </c>
      <c r="J63" s="703">
        <v>0.78594167718877461</v>
      </c>
      <c r="K63" s="637">
        <v>148.5</v>
      </c>
      <c r="L63" s="703">
        <v>0.75572519083969469</v>
      </c>
      <c r="M63" s="637" t="s">
        <v>1</v>
      </c>
      <c r="N63" s="277"/>
    </row>
    <row r="64" spans="1:14" ht="14.4" customHeight="1" x14ac:dyDescent="0.3">
      <c r="A64" s="633">
        <v>89301703</v>
      </c>
      <c r="B64" s="634" t="s">
        <v>3635</v>
      </c>
      <c r="C64" s="637">
        <v>0</v>
      </c>
      <c r="D64" s="637">
        <v>61.5</v>
      </c>
      <c r="E64" s="637">
        <v>0</v>
      </c>
      <c r="F64" s="703" t="s">
        <v>597</v>
      </c>
      <c r="G64" s="637">
        <v>27.5</v>
      </c>
      <c r="H64" s="703">
        <v>0.44715447154471544</v>
      </c>
      <c r="I64" s="637">
        <v>0</v>
      </c>
      <c r="J64" s="703" t="s">
        <v>597</v>
      </c>
      <c r="K64" s="637">
        <v>34</v>
      </c>
      <c r="L64" s="703">
        <v>0.55284552845528456</v>
      </c>
      <c r="M64" s="637" t="s">
        <v>1</v>
      </c>
      <c r="N64" s="277"/>
    </row>
    <row r="65" spans="1:14" ht="14.4" customHeight="1" x14ac:dyDescent="0.3">
      <c r="A65" s="633">
        <v>89301703</v>
      </c>
      <c r="B65" s="634" t="s">
        <v>3636</v>
      </c>
      <c r="C65" s="637">
        <v>15254.1</v>
      </c>
      <c r="D65" s="637">
        <v>2</v>
      </c>
      <c r="E65" s="637">
        <v>254.10000000000002</v>
      </c>
      <c r="F65" s="703">
        <v>1.6657816587015952E-2</v>
      </c>
      <c r="G65" s="637">
        <v>1</v>
      </c>
      <c r="H65" s="703">
        <v>0.5</v>
      </c>
      <c r="I65" s="637">
        <v>15000</v>
      </c>
      <c r="J65" s="703">
        <v>0.98334218341298407</v>
      </c>
      <c r="K65" s="637">
        <v>1</v>
      </c>
      <c r="L65" s="703">
        <v>0.5</v>
      </c>
      <c r="M65" s="637" t="s">
        <v>1</v>
      </c>
      <c r="N65" s="277"/>
    </row>
    <row r="66" spans="1:14" ht="14.4" customHeight="1" x14ac:dyDescent="0.3">
      <c r="A66" s="633" t="s">
        <v>3659</v>
      </c>
      <c r="B66" s="634" t="s">
        <v>3660</v>
      </c>
      <c r="C66" s="637">
        <v>149154.71000000002</v>
      </c>
      <c r="D66" s="637">
        <v>260</v>
      </c>
      <c r="E66" s="637">
        <v>28916.639999999999</v>
      </c>
      <c r="F66" s="703">
        <v>0.19387010976723426</v>
      </c>
      <c r="G66" s="637">
        <v>76.5</v>
      </c>
      <c r="H66" s="703">
        <v>0.29423076923076924</v>
      </c>
      <c r="I66" s="637">
        <v>120238.07000000002</v>
      </c>
      <c r="J66" s="703">
        <v>0.80612989023276571</v>
      </c>
      <c r="K66" s="637">
        <v>183.5</v>
      </c>
      <c r="L66" s="703">
        <v>0.70576923076923082</v>
      </c>
      <c r="M66" s="637" t="s">
        <v>603</v>
      </c>
      <c r="N66" s="277"/>
    </row>
    <row r="67" spans="1:14" ht="14.4" customHeight="1" x14ac:dyDescent="0.3">
      <c r="A67" s="633" t="s">
        <v>597</v>
      </c>
      <c r="B67" s="634" t="s">
        <v>597</v>
      </c>
      <c r="C67" s="637" t="s">
        <v>597</v>
      </c>
      <c r="D67" s="637" t="s">
        <v>597</v>
      </c>
      <c r="E67" s="637" t="s">
        <v>597</v>
      </c>
      <c r="F67" s="703" t="s">
        <v>597</v>
      </c>
      <c r="G67" s="637" t="s">
        <v>597</v>
      </c>
      <c r="H67" s="703" t="s">
        <v>597</v>
      </c>
      <c r="I67" s="637" t="s">
        <v>597</v>
      </c>
      <c r="J67" s="703" t="s">
        <v>597</v>
      </c>
      <c r="K67" s="637" t="s">
        <v>597</v>
      </c>
      <c r="L67" s="703" t="s">
        <v>597</v>
      </c>
      <c r="M67" s="637" t="s">
        <v>604</v>
      </c>
      <c r="N67" s="277"/>
    </row>
    <row r="68" spans="1:14" ht="14.4" customHeight="1" x14ac:dyDescent="0.3">
      <c r="A68" s="633">
        <v>89301705</v>
      </c>
      <c r="B68" s="634" t="s">
        <v>3634</v>
      </c>
      <c r="C68" s="637">
        <v>17481.009999999995</v>
      </c>
      <c r="D68" s="637">
        <v>181</v>
      </c>
      <c r="E68" s="637">
        <v>2234.86</v>
      </c>
      <c r="F68" s="703">
        <v>0.12784501582002417</v>
      </c>
      <c r="G68" s="637">
        <v>12</v>
      </c>
      <c r="H68" s="703">
        <v>6.6298342541436461E-2</v>
      </c>
      <c r="I68" s="637">
        <v>15246.149999999994</v>
      </c>
      <c r="J68" s="703">
        <v>0.87215498417997583</v>
      </c>
      <c r="K68" s="637">
        <v>169</v>
      </c>
      <c r="L68" s="703">
        <v>0.93370165745856348</v>
      </c>
      <c r="M68" s="637" t="s">
        <v>1</v>
      </c>
      <c r="N68" s="277"/>
    </row>
    <row r="69" spans="1:14" ht="14.4" customHeight="1" x14ac:dyDescent="0.3">
      <c r="A69" s="633">
        <v>89301705</v>
      </c>
      <c r="B69" s="634" t="s">
        <v>3635</v>
      </c>
      <c r="C69" s="637">
        <v>0</v>
      </c>
      <c r="D69" s="637">
        <v>1</v>
      </c>
      <c r="E69" s="637" t="s">
        <v>597</v>
      </c>
      <c r="F69" s="703" t="s">
        <v>597</v>
      </c>
      <c r="G69" s="637" t="s">
        <v>597</v>
      </c>
      <c r="H69" s="703">
        <v>0</v>
      </c>
      <c r="I69" s="637">
        <v>0</v>
      </c>
      <c r="J69" s="703" t="s">
        <v>597</v>
      </c>
      <c r="K69" s="637">
        <v>1</v>
      </c>
      <c r="L69" s="703">
        <v>1</v>
      </c>
      <c r="M69" s="637" t="s">
        <v>1</v>
      </c>
      <c r="N69" s="277"/>
    </row>
    <row r="70" spans="1:14" ht="14.4" customHeight="1" x14ac:dyDescent="0.3">
      <c r="A70" s="633">
        <v>89301705</v>
      </c>
      <c r="B70" s="634" t="s">
        <v>3636</v>
      </c>
      <c r="C70" s="637">
        <v>500</v>
      </c>
      <c r="D70" s="637">
        <v>1</v>
      </c>
      <c r="E70" s="637" t="s">
        <v>597</v>
      </c>
      <c r="F70" s="703">
        <v>0</v>
      </c>
      <c r="G70" s="637" t="s">
        <v>597</v>
      </c>
      <c r="H70" s="703">
        <v>0</v>
      </c>
      <c r="I70" s="637">
        <v>500</v>
      </c>
      <c r="J70" s="703">
        <v>1</v>
      </c>
      <c r="K70" s="637">
        <v>1</v>
      </c>
      <c r="L70" s="703">
        <v>1</v>
      </c>
      <c r="M70" s="637" t="s">
        <v>1</v>
      </c>
      <c r="N70" s="277"/>
    </row>
    <row r="71" spans="1:14" ht="14.4" customHeight="1" x14ac:dyDescent="0.3">
      <c r="A71" s="633" t="s">
        <v>3661</v>
      </c>
      <c r="B71" s="634" t="s">
        <v>3662</v>
      </c>
      <c r="C71" s="637">
        <v>17981.009999999995</v>
      </c>
      <c r="D71" s="637">
        <v>183</v>
      </c>
      <c r="E71" s="637">
        <v>2234.86</v>
      </c>
      <c r="F71" s="703">
        <v>0.1242900148545605</v>
      </c>
      <c r="G71" s="637">
        <v>12</v>
      </c>
      <c r="H71" s="703">
        <v>6.5573770491803282E-2</v>
      </c>
      <c r="I71" s="637">
        <v>15746.149999999994</v>
      </c>
      <c r="J71" s="703">
        <v>0.87570998514543952</v>
      </c>
      <c r="K71" s="637">
        <v>171</v>
      </c>
      <c r="L71" s="703">
        <v>0.93442622950819676</v>
      </c>
      <c r="M71" s="637" t="s">
        <v>603</v>
      </c>
      <c r="N71" s="277"/>
    </row>
    <row r="72" spans="1:14" ht="14.4" customHeight="1" x14ac:dyDescent="0.3">
      <c r="A72" s="633" t="s">
        <v>597</v>
      </c>
      <c r="B72" s="634" t="s">
        <v>597</v>
      </c>
      <c r="C72" s="637" t="s">
        <v>597</v>
      </c>
      <c r="D72" s="637" t="s">
        <v>597</v>
      </c>
      <c r="E72" s="637" t="s">
        <v>597</v>
      </c>
      <c r="F72" s="703" t="s">
        <v>597</v>
      </c>
      <c r="G72" s="637" t="s">
        <v>597</v>
      </c>
      <c r="H72" s="703" t="s">
        <v>597</v>
      </c>
      <c r="I72" s="637" t="s">
        <v>597</v>
      </c>
      <c r="J72" s="703" t="s">
        <v>597</v>
      </c>
      <c r="K72" s="637" t="s">
        <v>597</v>
      </c>
      <c r="L72" s="703" t="s">
        <v>597</v>
      </c>
      <c r="M72" s="637" t="s">
        <v>604</v>
      </c>
      <c r="N72" s="277"/>
    </row>
    <row r="73" spans="1:14" ht="14.4" customHeight="1" x14ac:dyDescent="0.3">
      <c r="A73" s="633">
        <v>89301706</v>
      </c>
      <c r="B73" s="634" t="s">
        <v>3634</v>
      </c>
      <c r="C73" s="637">
        <v>686.53</v>
      </c>
      <c r="D73" s="637">
        <v>3</v>
      </c>
      <c r="E73" s="637" t="s">
        <v>597</v>
      </c>
      <c r="F73" s="703">
        <v>0</v>
      </c>
      <c r="G73" s="637" t="s">
        <v>597</v>
      </c>
      <c r="H73" s="703">
        <v>0</v>
      </c>
      <c r="I73" s="637">
        <v>686.53</v>
      </c>
      <c r="J73" s="703">
        <v>1</v>
      </c>
      <c r="K73" s="637">
        <v>3</v>
      </c>
      <c r="L73" s="703">
        <v>1</v>
      </c>
      <c r="M73" s="637" t="s">
        <v>1</v>
      </c>
      <c r="N73" s="277"/>
    </row>
    <row r="74" spans="1:14" ht="14.4" customHeight="1" x14ac:dyDescent="0.3">
      <c r="A74" s="633" t="s">
        <v>3663</v>
      </c>
      <c r="B74" s="634" t="s">
        <v>3664</v>
      </c>
      <c r="C74" s="637">
        <v>686.53</v>
      </c>
      <c r="D74" s="637">
        <v>3</v>
      </c>
      <c r="E74" s="637" t="s">
        <v>597</v>
      </c>
      <c r="F74" s="703">
        <v>0</v>
      </c>
      <c r="G74" s="637" t="s">
        <v>597</v>
      </c>
      <c r="H74" s="703">
        <v>0</v>
      </c>
      <c r="I74" s="637">
        <v>686.53</v>
      </c>
      <c r="J74" s="703">
        <v>1</v>
      </c>
      <c r="K74" s="637">
        <v>3</v>
      </c>
      <c r="L74" s="703">
        <v>1</v>
      </c>
      <c r="M74" s="637" t="s">
        <v>603</v>
      </c>
      <c r="N74" s="277"/>
    </row>
    <row r="75" spans="1:14" ht="14.4" customHeight="1" x14ac:dyDescent="0.3">
      <c r="A75" s="633" t="s">
        <v>597</v>
      </c>
      <c r="B75" s="634" t="s">
        <v>597</v>
      </c>
      <c r="C75" s="637" t="s">
        <v>597</v>
      </c>
      <c r="D75" s="637" t="s">
        <v>597</v>
      </c>
      <c r="E75" s="637" t="s">
        <v>597</v>
      </c>
      <c r="F75" s="703" t="s">
        <v>597</v>
      </c>
      <c r="G75" s="637" t="s">
        <v>597</v>
      </c>
      <c r="H75" s="703" t="s">
        <v>597</v>
      </c>
      <c r="I75" s="637" t="s">
        <v>597</v>
      </c>
      <c r="J75" s="703" t="s">
        <v>597</v>
      </c>
      <c r="K75" s="637" t="s">
        <v>597</v>
      </c>
      <c r="L75" s="703" t="s">
        <v>597</v>
      </c>
      <c r="M75" s="637" t="s">
        <v>604</v>
      </c>
      <c r="N75" s="277"/>
    </row>
    <row r="76" spans="1:14" ht="14.4" customHeight="1" x14ac:dyDescent="0.3">
      <c r="A76" s="633">
        <v>89871107</v>
      </c>
      <c r="B76" s="634" t="s">
        <v>3634</v>
      </c>
      <c r="C76" s="637">
        <v>89356.569999999905</v>
      </c>
      <c r="D76" s="637">
        <v>990</v>
      </c>
      <c r="E76" s="637">
        <v>1368.7200000000003</v>
      </c>
      <c r="F76" s="703">
        <v>1.5317508270516669E-2</v>
      </c>
      <c r="G76" s="637">
        <v>19</v>
      </c>
      <c r="H76" s="703">
        <v>1.9191919191919191E-2</v>
      </c>
      <c r="I76" s="637">
        <v>87987.849999999904</v>
      </c>
      <c r="J76" s="703">
        <v>0.9846824917294833</v>
      </c>
      <c r="K76" s="637">
        <v>971</v>
      </c>
      <c r="L76" s="703">
        <v>0.9808080808080808</v>
      </c>
      <c r="M76" s="637" t="s">
        <v>1</v>
      </c>
      <c r="N76" s="277"/>
    </row>
    <row r="77" spans="1:14" ht="14.4" customHeight="1" x14ac:dyDescent="0.3">
      <c r="A77" s="633" t="s">
        <v>3665</v>
      </c>
      <c r="B77" s="634" t="s">
        <v>3666</v>
      </c>
      <c r="C77" s="637">
        <v>89356.569999999905</v>
      </c>
      <c r="D77" s="637">
        <v>990</v>
      </c>
      <c r="E77" s="637">
        <v>1368.7200000000003</v>
      </c>
      <c r="F77" s="703">
        <v>1.5317508270516669E-2</v>
      </c>
      <c r="G77" s="637">
        <v>19</v>
      </c>
      <c r="H77" s="703">
        <v>1.9191919191919191E-2</v>
      </c>
      <c r="I77" s="637">
        <v>87987.849999999904</v>
      </c>
      <c r="J77" s="703">
        <v>0.9846824917294833</v>
      </c>
      <c r="K77" s="637">
        <v>971</v>
      </c>
      <c r="L77" s="703">
        <v>0.9808080808080808</v>
      </c>
      <c r="M77" s="637" t="s">
        <v>603</v>
      </c>
      <c r="N77" s="277"/>
    </row>
    <row r="78" spans="1:14" ht="14.4" customHeight="1" x14ac:dyDescent="0.3">
      <c r="A78" s="633" t="s">
        <v>597</v>
      </c>
      <c r="B78" s="634" t="s">
        <v>597</v>
      </c>
      <c r="C78" s="637" t="s">
        <v>597</v>
      </c>
      <c r="D78" s="637" t="s">
        <v>597</v>
      </c>
      <c r="E78" s="637" t="s">
        <v>597</v>
      </c>
      <c r="F78" s="703" t="s">
        <v>597</v>
      </c>
      <c r="G78" s="637" t="s">
        <v>597</v>
      </c>
      <c r="H78" s="703" t="s">
        <v>597</v>
      </c>
      <c r="I78" s="637" t="s">
        <v>597</v>
      </c>
      <c r="J78" s="703" t="s">
        <v>597</v>
      </c>
      <c r="K78" s="637" t="s">
        <v>597</v>
      </c>
      <c r="L78" s="703" t="s">
        <v>597</v>
      </c>
      <c r="M78" s="637" t="s">
        <v>604</v>
      </c>
      <c r="N78" s="277"/>
    </row>
    <row r="79" spans="1:14" ht="14.4" customHeight="1" x14ac:dyDescent="0.3">
      <c r="A79" s="633" t="s">
        <v>595</v>
      </c>
      <c r="B79" s="634" t="s">
        <v>598</v>
      </c>
      <c r="C79" s="637">
        <v>45224193.680000015</v>
      </c>
      <c r="D79" s="637">
        <v>10375</v>
      </c>
      <c r="E79" s="637">
        <v>29799504.800000001</v>
      </c>
      <c r="F79" s="703">
        <v>0.65892838268951959</v>
      </c>
      <c r="G79" s="637">
        <v>3724.5</v>
      </c>
      <c r="H79" s="703">
        <v>0.35898795180722892</v>
      </c>
      <c r="I79" s="637">
        <v>15424688.879999995</v>
      </c>
      <c r="J79" s="703">
        <v>0.34107161731048002</v>
      </c>
      <c r="K79" s="637">
        <v>6650.5</v>
      </c>
      <c r="L79" s="703">
        <v>0.64101204819277113</v>
      </c>
      <c r="M79" s="637" t="s">
        <v>599</v>
      </c>
      <c r="N79" s="277"/>
    </row>
  </sheetData>
  <autoFilter ref="A4:M4"/>
  <mergeCells count="4">
    <mergeCell ref="E3:H3"/>
    <mergeCell ref="C3:D3"/>
    <mergeCell ref="I3:L3"/>
    <mergeCell ref="A1:L1"/>
  </mergeCells>
  <conditionalFormatting sqref="F4 F10 F80:F1048576">
    <cfRule type="cellIs" dxfId="51" priority="15" stopIfTrue="1" operator="lessThan">
      <formula>0.6</formula>
    </cfRule>
  </conditionalFormatting>
  <conditionalFormatting sqref="B5:B9">
    <cfRule type="expression" dxfId="50" priority="10">
      <formula>AND(LEFT(M5,6)&lt;&gt;"mezera",M5&lt;&gt;"")</formula>
    </cfRule>
  </conditionalFormatting>
  <conditionalFormatting sqref="A5:A9">
    <cfRule type="expression" dxfId="49" priority="8">
      <formula>AND(M5&lt;&gt;"",M5&lt;&gt;"mezeraKL")</formula>
    </cfRule>
  </conditionalFormatting>
  <conditionalFormatting sqref="F5:F9">
    <cfRule type="cellIs" dxfId="48" priority="7" operator="lessThan">
      <formula>0.6</formula>
    </cfRule>
  </conditionalFormatting>
  <conditionalFormatting sqref="B5:L9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9">
    <cfRule type="expression" dxfId="45" priority="12">
      <formula>$M5&lt;&gt;""</formula>
    </cfRule>
  </conditionalFormatting>
  <conditionalFormatting sqref="B11:B79">
    <cfRule type="expression" dxfId="44" priority="4">
      <formula>AND(LEFT(M11,6)&lt;&gt;"mezera",M11&lt;&gt;"")</formula>
    </cfRule>
  </conditionalFormatting>
  <conditionalFormatting sqref="A11:A79">
    <cfRule type="expression" dxfId="43" priority="2">
      <formula>AND(M11&lt;&gt;"",M11&lt;&gt;"mezeraKL")</formula>
    </cfRule>
  </conditionalFormatting>
  <conditionalFormatting sqref="F11:F79">
    <cfRule type="cellIs" dxfId="42" priority="1" operator="lessThan">
      <formula>0.6</formula>
    </cfRule>
  </conditionalFormatting>
  <conditionalFormatting sqref="B11:L79">
    <cfRule type="expression" dxfId="41" priority="3">
      <formula>OR($M11="KL",$M11="SumaKL")</formula>
    </cfRule>
    <cfRule type="expression" dxfId="40" priority="5">
      <formula>$M11="SumaNS"</formula>
    </cfRule>
  </conditionalFormatting>
  <conditionalFormatting sqref="A11:L79">
    <cfRule type="expression" dxfId="3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6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09" t="s">
        <v>192</v>
      </c>
      <c r="B1" s="509"/>
      <c r="C1" s="509"/>
      <c r="D1" s="509"/>
      <c r="E1" s="509"/>
      <c r="F1" s="509"/>
      <c r="G1" s="509"/>
      <c r="H1" s="509"/>
      <c r="I1" s="509"/>
      <c r="J1" s="472"/>
      <c r="K1" s="472"/>
      <c r="L1" s="472"/>
      <c r="M1" s="472"/>
    </row>
    <row r="2" spans="1:13" ht="14.4" customHeight="1" thickBot="1" x14ac:dyDescent="0.35">
      <c r="A2" s="383" t="s">
        <v>333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26" t="s">
        <v>15</v>
      </c>
      <c r="C3" s="528"/>
      <c r="D3" s="525"/>
      <c r="E3" s="268"/>
      <c r="F3" s="525" t="s">
        <v>16</v>
      </c>
      <c r="G3" s="525"/>
      <c r="H3" s="525"/>
      <c r="I3" s="525"/>
      <c r="J3" s="525" t="s">
        <v>191</v>
      </c>
      <c r="K3" s="525"/>
      <c r="L3" s="525"/>
      <c r="M3" s="527"/>
    </row>
    <row r="4" spans="1:13" ht="14.4" customHeight="1" thickBot="1" x14ac:dyDescent="0.35">
      <c r="A4" s="682" t="s">
        <v>168</v>
      </c>
      <c r="B4" s="683" t="s">
        <v>19</v>
      </c>
      <c r="C4" s="707"/>
      <c r="D4" s="683" t="s">
        <v>20</v>
      </c>
      <c r="E4" s="707"/>
      <c r="F4" s="683" t="s">
        <v>19</v>
      </c>
      <c r="G4" s="686" t="s">
        <v>2</v>
      </c>
      <c r="H4" s="683" t="s">
        <v>20</v>
      </c>
      <c r="I4" s="686" t="s">
        <v>2</v>
      </c>
      <c r="J4" s="683" t="s">
        <v>19</v>
      </c>
      <c r="K4" s="686" t="s">
        <v>2</v>
      </c>
      <c r="L4" s="683" t="s">
        <v>20</v>
      </c>
      <c r="M4" s="687" t="s">
        <v>2</v>
      </c>
    </row>
    <row r="5" spans="1:13" ht="14.4" customHeight="1" x14ac:dyDescent="0.3">
      <c r="A5" s="704" t="s">
        <v>3667</v>
      </c>
      <c r="B5" s="697">
        <v>1387090.94</v>
      </c>
      <c r="C5" s="644">
        <v>1</v>
      </c>
      <c r="D5" s="708">
        <v>206</v>
      </c>
      <c r="E5" s="711" t="s">
        <v>3667</v>
      </c>
      <c r="F5" s="697">
        <v>1129824.6399999999</v>
      </c>
      <c r="G5" s="665">
        <v>0.81452816640846915</v>
      </c>
      <c r="H5" s="647">
        <v>111</v>
      </c>
      <c r="I5" s="688">
        <v>0.53883495145631066</v>
      </c>
      <c r="J5" s="714">
        <v>257266.30000000005</v>
      </c>
      <c r="K5" s="665">
        <v>0.18547183359153083</v>
      </c>
      <c r="L5" s="647">
        <v>95</v>
      </c>
      <c r="M5" s="688">
        <v>0.46116504854368934</v>
      </c>
    </row>
    <row r="6" spans="1:13" ht="14.4" customHeight="1" x14ac:dyDescent="0.3">
      <c r="A6" s="705" t="s">
        <v>3668</v>
      </c>
      <c r="B6" s="698">
        <v>591.74</v>
      </c>
      <c r="C6" s="650">
        <v>1</v>
      </c>
      <c r="D6" s="709">
        <v>5</v>
      </c>
      <c r="E6" s="712" t="s">
        <v>3668</v>
      </c>
      <c r="F6" s="698"/>
      <c r="G6" s="666">
        <v>0</v>
      </c>
      <c r="H6" s="653"/>
      <c r="I6" s="689">
        <v>0</v>
      </c>
      <c r="J6" s="715">
        <v>591.74</v>
      </c>
      <c r="K6" s="666">
        <v>1</v>
      </c>
      <c r="L6" s="653">
        <v>5</v>
      </c>
      <c r="M6" s="689">
        <v>1</v>
      </c>
    </row>
    <row r="7" spans="1:13" ht="14.4" customHeight="1" x14ac:dyDescent="0.3">
      <c r="A7" s="705" t="s">
        <v>3669</v>
      </c>
      <c r="B7" s="698">
        <v>5231.57</v>
      </c>
      <c r="C7" s="650">
        <v>1</v>
      </c>
      <c r="D7" s="709">
        <v>27</v>
      </c>
      <c r="E7" s="712" t="s">
        <v>3669</v>
      </c>
      <c r="F7" s="698">
        <v>3102.73</v>
      </c>
      <c r="G7" s="666">
        <v>0.59307817729668155</v>
      </c>
      <c r="H7" s="653">
        <v>10</v>
      </c>
      <c r="I7" s="689">
        <v>0.37037037037037035</v>
      </c>
      <c r="J7" s="715">
        <v>2128.84</v>
      </c>
      <c r="K7" s="666">
        <v>0.40692182270331856</v>
      </c>
      <c r="L7" s="653">
        <v>17</v>
      </c>
      <c r="M7" s="689">
        <v>0.62962962962962965</v>
      </c>
    </row>
    <row r="8" spans="1:13" ht="14.4" customHeight="1" x14ac:dyDescent="0.3">
      <c r="A8" s="705" t="s">
        <v>3670</v>
      </c>
      <c r="B8" s="698">
        <v>4190.95</v>
      </c>
      <c r="C8" s="650">
        <v>1</v>
      </c>
      <c r="D8" s="709">
        <v>24</v>
      </c>
      <c r="E8" s="712" t="s">
        <v>3670</v>
      </c>
      <c r="F8" s="698">
        <v>1856.8500000000001</v>
      </c>
      <c r="G8" s="666">
        <v>0.44306183562199508</v>
      </c>
      <c r="H8" s="653">
        <v>7</v>
      </c>
      <c r="I8" s="689">
        <v>0.29166666666666669</v>
      </c>
      <c r="J8" s="715">
        <v>2334.1</v>
      </c>
      <c r="K8" s="666">
        <v>0.55693816437800503</v>
      </c>
      <c r="L8" s="653">
        <v>17</v>
      </c>
      <c r="M8" s="689">
        <v>0.70833333333333337</v>
      </c>
    </row>
    <row r="9" spans="1:13" ht="14.4" customHeight="1" x14ac:dyDescent="0.3">
      <c r="A9" s="705" t="s">
        <v>3671</v>
      </c>
      <c r="B9" s="698">
        <v>3022.0299999999997</v>
      </c>
      <c r="C9" s="650">
        <v>1</v>
      </c>
      <c r="D9" s="709">
        <v>14</v>
      </c>
      <c r="E9" s="712" t="s">
        <v>3671</v>
      </c>
      <c r="F9" s="698">
        <v>3022.0299999999997</v>
      </c>
      <c r="G9" s="666">
        <v>1</v>
      </c>
      <c r="H9" s="653">
        <v>10</v>
      </c>
      <c r="I9" s="689">
        <v>0.7142857142857143</v>
      </c>
      <c r="J9" s="715">
        <v>0</v>
      </c>
      <c r="K9" s="666">
        <v>0</v>
      </c>
      <c r="L9" s="653">
        <v>4</v>
      </c>
      <c r="M9" s="689">
        <v>0.2857142857142857</v>
      </c>
    </row>
    <row r="10" spans="1:13" ht="14.4" customHeight="1" x14ac:dyDescent="0.3">
      <c r="A10" s="705" t="s">
        <v>3672</v>
      </c>
      <c r="B10" s="698">
        <v>2153.7799999999997</v>
      </c>
      <c r="C10" s="650">
        <v>1</v>
      </c>
      <c r="D10" s="709">
        <v>33</v>
      </c>
      <c r="E10" s="712" t="s">
        <v>3672</v>
      </c>
      <c r="F10" s="698">
        <v>600.49</v>
      </c>
      <c r="G10" s="666">
        <v>0.27880749194439547</v>
      </c>
      <c r="H10" s="653">
        <v>9</v>
      </c>
      <c r="I10" s="689">
        <v>0.27272727272727271</v>
      </c>
      <c r="J10" s="715">
        <v>1553.2899999999997</v>
      </c>
      <c r="K10" s="666">
        <v>0.72119250805560453</v>
      </c>
      <c r="L10" s="653">
        <v>24</v>
      </c>
      <c r="M10" s="689">
        <v>0.72727272727272729</v>
      </c>
    </row>
    <row r="11" spans="1:13" ht="14.4" customHeight="1" x14ac:dyDescent="0.3">
      <c r="A11" s="705" t="s">
        <v>3673</v>
      </c>
      <c r="B11" s="698">
        <v>30819.750000000004</v>
      </c>
      <c r="C11" s="650">
        <v>1</v>
      </c>
      <c r="D11" s="709">
        <v>93</v>
      </c>
      <c r="E11" s="712" t="s">
        <v>3673</v>
      </c>
      <c r="F11" s="698">
        <v>20235.32</v>
      </c>
      <c r="G11" s="666">
        <v>0.65656989430478829</v>
      </c>
      <c r="H11" s="653">
        <v>34</v>
      </c>
      <c r="I11" s="689">
        <v>0.36559139784946237</v>
      </c>
      <c r="J11" s="715">
        <v>10584.430000000004</v>
      </c>
      <c r="K11" s="666">
        <v>0.34343010569521176</v>
      </c>
      <c r="L11" s="653">
        <v>59</v>
      </c>
      <c r="M11" s="689">
        <v>0.63440860215053763</v>
      </c>
    </row>
    <row r="12" spans="1:13" ht="14.4" customHeight="1" x14ac:dyDescent="0.3">
      <c r="A12" s="705" t="s">
        <v>3674</v>
      </c>
      <c r="B12" s="698">
        <v>252580.99999999994</v>
      </c>
      <c r="C12" s="650">
        <v>1</v>
      </c>
      <c r="D12" s="709">
        <v>421</v>
      </c>
      <c r="E12" s="712" t="s">
        <v>3674</v>
      </c>
      <c r="F12" s="698">
        <v>68534.060000000012</v>
      </c>
      <c r="G12" s="666">
        <v>0.27133497769032522</v>
      </c>
      <c r="H12" s="653">
        <v>115.5</v>
      </c>
      <c r="I12" s="689">
        <v>0.27434679334916867</v>
      </c>
      <c r="J12" s="715">
        <v>184046.93999999994</v>
      </c>
      <c r="K12" s="666">
        <v>0.72866502230967489</v>
      </c>
      <c r="L12" s="653">
        <v>305.5</v>
      </c>
      <c r="M12" s="689">
        <v>0.72565320665083133</v>
      </c>
    </row>
    <row r="13" spans="1:13" ht="14.4" customHeight="1" x14ac:dyDescent="0.3">
      <c r="A13" s="705" t="s">
        <v>3675</v>
      </c>
      <c r="B13" s="698">
        <v>1036559.8699999994</v>
      </c>
      <c r="C13" s="650">
        <v>1</v>
      </c>
      <c r="D13" s="709">
        <v>905</v>
      </c>
      <c r="E13" s="712" t="s">
        <v>3675</v>
      </c>
      <c r="F13" s="698">
        <v>487947.36999999982</v>
      </c>
      <c r="G13" s="666">
        <v>0.47073727637169677</v>
      </c>
      <c r="H13" s="653">
        <v>333</v>
      </c>
      <c r="I13" s="689">
        <v>0.36795580110497239</v>
      </c>
      <c r="J13" s="715">
        <v>548612.49999999965</v>
      </c>
      <c r="K13" s="666">
        <v>0.52926272362830329</v>
      </c>
      <c r="L13" s="653">
        <v>572</v>
      </c>
      <c r="M13" s="689">
        <v>0.63204419889502761</v>
      </c>
    </row>
    <row r="14" spans="1:13" ht="14.4" customHeight="1" x14ac:dyDescent="0.3">
      <c r="A14" s="705" t="s">
        <v>3676</v>
      </c>
      <c r="B14" s="698">
        <v>1740481.9100000001</v>
      </c>
      <c r="C14" s="650">
        <v>1</v>
      </c>
      <c r="D14" s="709">
        <v>371</v>
      </c>
      <c r="E14" s="712" t="s">
        <v>3676</v>
      </c>
      <c r="F14" s="698">
        <v>95512.069999999978</v>
      </c>
      <c r="G14" s="666">
        <v>5.48767955881828E-2</v>
      </c>
      <c r="H14" s="653">
        <v>68</v>
      </c>
      <c r="I14" s="689">
        <v>0.18328840970350405</v>
      </c>
      <c r="J14" s="715">
        <v>1644969.84</v>
      </c>
      <c r="K14" s="666">
        <v>0.94512320441181719</v>
      </c>
      <c r="L14" s="653">
        <v>303</v>
      </c>
      <c r="M14" s="689">
        <v>0.81671159029649598</v>
      </c>
    </row>
    <row r="15" spans="1:13" ht="14.4" customHeight="1" x14ac:dyDescent="0.3">
      <c r="A15" s="705" t="s">
        <v>3677</v>
      </c>
      <c r="B15" s="698">
        <v>9096.9500000000044</v>
      </c>
      <c r="C15" s="650">
        <v>1</v>
      </c>
      <c r="D15" s="709">
        <v>53</v>
      </c>
      <c r="E15" s="712" t="s">
        <v>3677</v>
      </c>
      <c r="F15" s="698">
        <v>296.28999999999996</v>
      </c>
      <c r="G15" s="666">
        <v>3.2570257064180833E-2</v>
      </c>
      <c r="H15" s="653">
        <v>3</v>
      </c>
      <c r="I15" s="689">
        <v>5.6603773584905662E-2</v>
      </c>
      <c r="J15" s="715">
        <v>8800.6600000000035</v>
      </c>
      <c r="K15" s="666">
        <v>0.96742974293581907</v>
      </c>
      <c r="L15" s="653">
        <v>50</v>
      </c>
      <c r="M15" s="689">
        <v>0.94339622641509435</v>
      </c>
    </row>
    <row r="16" spans="1:13" ht="14.4" customHeight="1" x14ac:dyDescent="0.3">
      <c r="A16" s="705" t="s">
        <v>3678</v>
      </c>
      <c r="B16" s="698">
        <v>11655.619999999997</v>
      </c>
      <c r="C16" s="650">
        <v>1</v>
      </c>
      <c r="D16" s="709">
        <v>115</v>
      </c>
      <c r="E16" s="712" t="s">
        <v>3678</v>
      </c>
      <c r="F16" s="698">
        <v>5391.4899999999989</v>
      </c>
      <c r="G16" s="666">
        <v>0.46256569792083135</v>
      </c>
      <c r="H16" s="653">
        <v>43</v>
      </c>
      <c r="I16" s="689">
        <v>0.37391304347826088</v>
      </c>
      <c r="J16" s="715">
        <v>6264.1299999999983</v>
      </c>
      <c r="K16" s="666">
        <v>0.53743430207916865</v>
      </c>
      <c r="L16" s="653">
        <v>72</v>
      </c>
      <c r="M16" s="689">
        <v>0.62608695652173918</v>
      </c>
    </row>
    <row r="17" spans="1:13" ht="14.4" customHeight="1" x14ac:dyDescent="0.3">
      <c r="A17" s="705" t="s">
        <v>3679</v>
      </c>
      <c r="B17" s="698">
        <v>2862.93</v>
      </c>
      <c r="C17" s="650">
        <v>1</v>
      </c>
      <c r="D17" s="709">
        <v>45</v>
      </c>
      <c r="E17" s="712" t="s">
        <v>3679</v>
      </c>
      <c r="F17" s="698">
        <v>42.18</v>
      </c>
      <c r="G17" s="666">
        <v>1.4733157988494306E-2</v>
      </c>
      <c r="H17" s="653">
        <v>2</v>
      </c>
      <c r="I17" s="689">
        <v>4.4444444444444446E-2</v>
      </c>
      <c r="J17" s="715">
        <v>2820.75</v>
      </c>
      <c r="K17" s="666">
        <v>0.98526684201150572</v>
      </c>
      <c r="L17" s="653">
        <v>43</v>
      </c>
      <c r="M17" s="689">
        <v>0.9555555555555556</v>
      </c>
    </row>
    <row r="18" spans="1:13" ht="14.4" customHeight="1" x14ac:dyDescent="0.3">
      <c r="A18" s="705" t="s">
        <v>3680</v>
      </c>
      <c r="B18" s="698">
        <v>150.81</v>
      </c>
      <c r="C18" s="650">
        <v>1</v>
      </c>
      <c r="D18" s="709">
        <v>4</v>
      </c>
      <c r="E18" s="712" t="s">
        <v>3680</v>
      </c>
      <c r="F18" s="698">
        <v>150.81</v>
      </c>
      <c r="G18" s="666">
        <v>1</v>
      </c>
      <c r="H18" s="653">
        <v>2</v>
      </c>
      <c r="I18" s="689">
        <v>0.5</v>
      </c>
      <c r="J18" s="715">
        <v>0</v>
      </c>
      <c r="K18" s="666">
        <v>0</v>
      </c>
      <c r="L18" s="653">
        <v>2</v>
      </c>
      <c r="M18" s="689">
        <v>0.5</v>
      </c>
    </row>
    <row r="19" spans="1:13" ht="14.4" customHeight="1" x14ac:dyDescent="0.3">
      <c r="A19" s="705" t="s">
        <v>3681</v>
      </c>
      <c r="B19" s="698">
        <v>933489.5</v>
      </c>
      <c r="C19" s="650">
        <v>1</v>
      </c>
      <c r="D19" s="709">
        <v>489</v>
      </c>
      <c r="E19" s="712" t="s">
        <v>3681</v>
      </c>
      <c r="F19" s="698">
        <v>486814.02999999997</v>
      </c>
      <c r="G19" s="666">
        <v>0.52149920272268724</v>
      </c>
      <c r="H19" s="653">
        <v>191</v>
      </c>
      <c r="I19" s="689">
        <v>0.39059304703476483</v>
      </c>
      <c r="J19" s="715">
        <v>446675.47000000009</v>
      </c>
      <c r="K19" s="666">
        <v>0.47850079727731282</v>
      </c>
      <c r="L19" s="653">
        <v>298</v>
      </c>
      <c r="M19" s="689">
        <v>0.60940695296523517</v>
      </c>
    </row>
    <row r="20" spans="1:13" ht="14.4" customHeight="1" x14ac:dyDescent="0.3">
      <c r="A20" s="705" t="s">
        <v>3682</v>
      </c>
      <c r="B20" s="698">
        <v>17005.449999999997</v>
      </c>
      <c r="C20" s="650">
        <v>1</v>
      </c>
      <c r="D20" s="709">
        <v>95</v>
      </c>
      <c r="E20" s="712" t="s">
        <v>3682</v>
      </c>
      <c r="F20" s="698">
        <v>10068.9</v>
      </c>
      <c r="G20" s="666">
        <v>0.5920984155079696</v>
      </c>
      <c r="H20" s="653">
        <v>50</v>
      </c>
      <c r="I20" s="689">
        <v>0.52631578947368418</v>
      </c>
      <c r="J20" s="715">
        <v>6936.5499999999993</v>
      </c>
      <c r="K20" s="666">
        <v>0.40790158449203051</v>
      </c>
      <c r="L20" s="653">
        <v>45</v>
      </c>
      <c r="M20" s="689">
        <v>0.47368421052631576</v>
      </c>
    </row>
    <row r="21" spans="1:13" ht="14.4" customHeight="1" x14ac:dyDescent="0.3">
      <c r="A21" s="705" t="s">
        <v>3683</v>
      </c>
      <c r="B21" s="698">
        <v>5122.6099999999997</v>
      </c>
      <c r="C21" s="650">
        <v>1</v>
      </c>
      <c r="D21" s="709">
        <v>63</v>
      </c>
      <c r="E21" s="712" t="s">
        <v>3683</v>
      </c>
      <c r="F21" s="698">
        <v>94.89</v>
      </c>
      <c r="G21" s="666">
        <v>1.852376034872848E-2</v>
      </c>
      <c r="H21" s="653">
        <v>1</v>
      </c>
      <c r="I21" s="689">
        <v>1.5873015873015872E-2</v>
      </c>
      <c r="J21" s="715">
        <v>5027.7199999999993</v>
      </c>
      <c r="K21" s="666">
        <v>0.98147623965127151</v>
      </c>
      <c r="L21" s="653">
        <v>62</v>
      </c>
      <c r="M21" s="689">
        <v>0.98412698412698407</v>
      </c>
    </row>
    <row r="22" spans="1:13" ht="14.4" customHeight="1" x14ac:dyDescent="0.3">
      <c r="A22" s="705" t="s">
        <v>3684</v>
      </c>
      <c r="B22" s="698">
        <v>619202.3899999999</v>
      </c>
      <c r="C22" s="650">
        <v>1</v>
      </c>
      <c r="D22" s="709">
        <v>495</v>
      </c>
      <c r="E22" s="712" t="s">
        <v>3684</v>
      </c>
      <c r="F22" s="698">
        <v>258946.17000000004</v>
      </c>
      <c r="G22" s="666">
        <v>0.41819310484250566</v>
      </c>
      <c r="H22" s="653">
        <v>173</v>
      </c>
      <c r="I22" s="689">
        <v>0.34949494949494947</v>
      </c>
      <c r="J22" s="715">
        <v>360256.21999999991</v>
      </c>
      <c r="K22" s="666">
        <v>0.5818068951574944</v>
      </c>
      <c r="L22" s="653">
        <v>322</v>
      </c>
      <c r="M22" s="689">
        <v>0.65050505050505047</v>
      </c>
    </row>
    <row r="23" spans="1:13" ht="14.4" customHeight="1" x14ac:dyDescent="0.3">
      <c r="A23" s="705" t="s">
        <v>3685</v>
      </c>
      <c r="B23" s="698">
        <v>6196.25</v>
      </c>
      <c r="C23" s="650">
        <v>1</v>
      </c>
      <c r="D23" s="709">
        <v>69</v>
      </c>
      <c r="E23" s="712" t="s">
        <v>3685</v>
      </c>
      <c r="F23" s="698">
        <v>519.03000000000009</v>
      </c>
      <c r="G23" s="666">
        <v>8.3765180552753699E-2</v>
      </c>
      <c r="H23" s="653">
        <v>8</v>
      </c>
      <c r="I23" s="689">
        <v>0.11594202898550725</v>
      </c>
      <c r="J23" s="715">
        <v>5677.22</v>
      </c>
      <c r="K23" s="666">
        <v>0.91623481944724638</v>
      </c>
      <c r="L23" s="653">
        <v>61</v>
      </c>
      <c r="M23" s="689">
        <v>0.88405797101449279</v>
      </c>
    </row>
    <row r="24" spans="1:13" ht="14.4" customHeight="1" x14ac:dyDescent="0.3">
      <c r="A24" s="705" t="s">
        <v>3686</v>
      </c>
      <c r="B24" s="698">
        <v>6359.6900000000005</v>
      </c>
      <c r="C24" s="650">
        <v>1</v>
      </c>
      <c r="D24" s="709">
        <v>17</v>
      </c>
      <c r="E24" s="712" t="s">
        <v>3686</v>
      </c>
      <c r="F24" s="698">
        <v>2931.06</v>
      </c>
      <c r="G24" s="666">
        <v>0.46088095488931058</v>
      </c>
      <c r="H24" s="653">
        <v>12</v>
      </c>
      <c r="I24" s="689">
        <v>0.70588235294117652</v>
      </c>
      <c r="J24" s="715">
        <v>3428.63</v>
      </c>
      <c r="K24" s="666">
        <v>0.53911904511068931</v>
      </c>
      <c r="L24" s="653">
        <v>5</v>
      </c>
      <c r="M24" s="689">
        <v>0.29411764705882354</v>
      </c>
    </row>
    <row r="25" spans="1:13" ht="14.4" customHeight="1" x14ac:dyDescent="0.3">
      <c r="A25" s="705" t="s">
        <v>3687</v>
      </c>
      <c r="B25" s="698">
        <v>19906.79</v>
      </c>
      <c r="C25" s="650">
        <v>1</v>
      </c>
      <c r="D25" s="709">
        <v>76</v>
      </c>
      <c r="E25" s="712" t="s">
        <v>3687</v>
      </c>
      <c r="F25" s="698">
        <v>10861.400000000001</v>
      </c>
      <c r="G25" s="666">
        <v>0.54561282858763271</v>
      </c>
      <c r="H25" s="653">
        <v>35</v>
      </c>
      <c r="I25" s="689">
        <v>0.46052631578947367</v>
      </c>
      <c r="J25" s="715">
        <v>9045.39</v>
      </c>
      <c r="K25" s="666">
        <v>0.45438717141236729</v>
      </c>
      <c r="L25" s="653">
        <v>41</v>
      </c>
      <c r="M25" s="689">
        <v>0.53947368421052633</v>
      </c>
    </row>
    <row r="26" spans="1:13" ht="14.4" customHeight="1" x14ac:dyDescent="0.3">
      <c r="A26" s="705" t="s">
        <v>3688</v>
      </c>
      <c r="B26" s="698">
        <v>722.27</v>
      </c>
      <c r="C26" s="650">
        <v>1</v>
      </c>
      <c r="D26" s="709">
        <v>5</v>
      </c>
      <c r="E26" s="712" t="s">
        <v>3688</v>
      </c>
      <c r="F26" s="698"/>
      <c r="G26" s="666">
        <v>0</v>
      </c>
      <c r="H26" s="653"/>
      <c r="I26" s="689">
        <v>0</v>
      </c>
      <c r="J26" s="715">
        <v>722.27</v>
      </c>
      <c r="K26" s="666">
        <v>1</v>
      </c>
      <c r="L26" s="653">
        <v>5</v>
      </c>
      <c r="M26" s="689">
        <v>1</v>
      </c>
    </row>
    <row r="27" spans="1:13" ht="14.4" customHeight="1" x14ac:dyDescent="0.3">
      <c r="A27" s="705" t="s">
        <v>3689</v>
      </c>
      <c r="B27" s="698">
        <v>223.76999999999998</v>
      </c>
      <c r="C27" s="650">
        <v>1</v>
      </c>
      <c r="D27" s="709">
        <v>2</v>
      </c>
      <c r="E27" s="712" t="s">
        <v>3689</v>
      </c>
      <c r="F27" s="698"/>
      <c r="G27" s="666">
        <v>0</v>
      </c>
      <c r="H27" s="653"/>
      <c r="I27" s="689">
        <v>0</v>
      </c>
      <c r="J27" s="715">
        <v>223.76999999999998</v>
      </c>
      <c r="K27" s="666">
        <v>1</v>
      </c>
      <c r="L27" s="653">
        <v>2</v>
      </c>
      <c r="M27" s="689">
        <v>1</v>
      </c>
    </row>
    <row r="28" spans="1:13" ht="14.4" customHeight="1" x14ac:dyDescent="0.3">
      <c r="A28" s="705" t="s">
        <v>3690</v>
      </c>
      <c r="B28" s="698">
        <v>1160351.83</v>
      </c>
      <c r="C28" s="650">
        <v>1</v>
      </c>
      <c r="D28" s="709">
        <v>620</v>
      </c>
      <c r="E28" s="712" t="s">
        <v>3690</v>
      </c>
      <c r="F28" s="698">
        <v>282593.47999999992</v>
      </c>
      <c r="G28" s="666">
        <v>0.24354120249890063</v>
      </c>
      <c r="H28" s="653">
        <v>199</v>
      </c>
      <c r="I28" s="689">
        <v>0.32096774193548389</v>
      </c>
      <c r="J28" s="715">
        <v>877758.35000000009</v>
      </c>
      <c r="K28" s="666">
        <v>0.75645879750109934</v>
      </c>
      <c r="L28" s="653">
        <v>421</v>
      </c>
      <c r="M28" s="689">
        <v>0.67903225806451617</v>
      </c>
    </row>
    <row r="29" spans="1:13" ht="14.4" customHeight="1" x14ac:dyDescent="0.3">
      <c r="A29" s="705" t="s">
        <v>3691</v>
      </c>
      <c r="B29" s="698">
        <v>115890.59</v>
      </c>
      <c r="C29" s="650">
        <v>1</v>
      </c>
      <c r="D29" s="709">
        <v>227</v>
      </c>
      <c r="E29" s="712" t="s">
        <v>3691</v>
      </c>
      <c r="F29" s="698">
        <v>70949.19</v>
      </c>
      <c r="G29" s="666">
        <v>0.61220837688374874</v>
      </c>
      <c r="H29" s="653">
        <v>111</v>
      </c>
      <c r="I29" s="689">
        <v>0.48898678414096919</v>
      </c>
      <c r="J29" s="715">
        <v>44941.399999999987</v>
      </c>
      <c r="K29" s="666">
        <v>0.38779162311625121</v>
      </c>
      <c r="L29" s="653">
        <v>116</v>
      </c>
      <c r="M29" s="689">
        <v>0.51101321585903081</v>
      </c>
    </row>
    <row r="30" spans="1:13" ht="14.4" customHeight="1" x14ac:dyDescent="0.3">
      <c r="A30" s="705" t="s">
        <v>3692</v>
      </c>
      <c r="B30" s="698">
        <v>1166.95</v>
      </c>
      <c r="C30" s="650">
        <v>1</v>
      </c>
      <c r="D30" s="709">
        <v>13</v>
      </c>
      <c r="E30" s="712" t="s">
        <v>3692</v>
      </c>
      <c r="F30" s="698"/>
      <c r="G30" s="666">
        <v>0</v>
      </c>
      <c r="H30" s="653"/>
      <c r="I30" s="689">
        <v>0</v>
      </c>
      <c r="J30" s="715">
        <v>1166.95</v>
      </c>
      <c r="K30" s="666">
        <v>1</v>
      </c>
      <c r="L30" s="653">
        <v>13</v>
      </c>
      <c r="M30" s="689">
        <v>1</v>
      </c>
    </row>
    <row r="31" spans="1:13" ht="14.4" customHeight="1" x14ac:dyDescent="0.3">
      <c r="A31" s="705" t="s">
        <v>3693</v>
      </c>
      <c r="B31" s="698">
        <v>289335.19</v>
      </c>
      <c r="C31" s="650">
        <v>1</v>
      </c>
      <c r="D31" s="709">
        <v>127</v>
      </c>
      <c r="E31" s="712" t="s">
        <v>3693</v>
      </c>
      <c r="F31" s="698">
        <v>59712.49000000002</v>
      </c>
      <c r="G31" s="666">
        <v>0.20637824939303104</v>
      </c>
      <c r="H31" s="653">
        <v>64</v>
      </c>
      <c r="I31" s="689">
        <v>0.50393700787401574</v>
      </c>
      <c r="J31" s="715">
        <v>229622.69999999998</v>
      </c>
      <c r="K31" s="666">
        <v>0.79362175060696893</v>
      </c>
      <c r="L31" s="653">
        <v>63</v>
      </c>
      <c r="M31" s="689">
        <v>0.49606299212598426</v>
      </c>
    </row>
    <row r="32" spans="1:13" ht="14.4" customHeight="1" x14ac:dyDescent="0.3">
      <c r="A32" s="705" t="s">
        <v>3694</v>
      </c>
      <c r="B32" s="698">
        <v>501669.33000000013</v>
      </c>
      <c r="C32" s="650">
        <v>1</v>
      </c>
      <c r="D32" s="709">
        <v>430</v>
      </c>
      <c r="E32" s="712" t="s">
        <v>3694</v>
      </c>
      <c r="F32" s="698">
        <v>158786.63</v>
      </c>
      <c r="G32" s="666">
        <v>0.31651651895881289</v>
      </c>
      <c r="H32" s="653">
        <v>129</v>
      </c>
      <c r="I32" s="689">
        <v>0.3</v>
      </c>
      <c r="J32" s="715">
        <v>342882.70000000013</v>
      </c>
      <c r="K32" s="666">
        <v>0.68348348104118706</v>
      </c>
      <c r="L32" s="653">
        <v>301</v>
      </c>
      <c r="M32" s="689">
        <v>0.7</v>
      </c>
    </row>
    <row r="33" spans="1:13" ht="14.4" customHeight="1" x14ac:dyDescent="0.3">
      <c r="A33" s="705" t="s">
        <v>3695</v>
      </c>
      <c r="B33" s="698">
        <v>17565.46</v>
      </c>
      <c r="C33" s="650">
        <v>1</v>
      </c>
      <c r="D33" s="709">
        <v>83</v>
      </c>
      <c r="E33" s="712" t="s">
        <v>3695</v>
      </c>
      <c r="F33" s="698">
        <v>7094.68</v>
      </c>
      <c r="G33" s="666">
        <v>0.40389947089344663</v>
      </c>
      <c r="H33" s="653">
        <v>27</v>
      </c>
      <c r="I33" s="689">
        <v>0.3253012048192771</v>
      </c>
      <c r="J33" s="715">
        <v>10470.779999999997</v>
      </c>
      <c r="K33" s="666">
        <v>0.59610052910655331</v>
      </c>
      <c r="L33" s="653">
        <v>56</v>
      </c>
      <c r="M33" s="689">
        <v>0.67469879518072284</v>
      </c>
    </row>
    <row r="34" spans="1:13" ht="14.4" customHeight="1" x14ac:dyDescent="0.3">
      <c r="A34" s="705" t="s">
        <v>3696</v>
      </c>
      <c r="B34" s="698">
        <v>24499.440000000002</v>
      </c>
      <c r="C34" s="650">
        <v>1</v>
      </c>
      <c r="D34" s="709">
        <v>85</v>
      </c>
      <c r="E34" s="712" t="s">
        <v>3696</v>
      </c>
      <c r="F34" s="698">
        <v>3378.52</v>
      </c>
      <c r="G34" s="666">
        <v>0.13790192755426245</v>
      </c>
      <c r="H34" s="653">
        <v>24</v>
      </c>
      <c r="I34" s="689">
        <v>0.28235294117647058</v>
      </c>
      <c r="J34" s="715">
        <v>21120.920000000002</v>
      </c>
      <c r="K34" s="666">
        <v>0.86209807244573755</v>
      </c>
      <c r="L34" s="653">
        <v>61</v>
      </c>
      <c r="M34" s="689">
        <v>0.71764705882352942</v>
      </c>
    </row>
    <row r="35" spans="1:13" ht="14.4" customHeight="1" x14ac:dyDescent="0.3">
      <c r="A35" s="705" t="s">
        <v>3697</v>
      </c>
      <c r="B35" s="698">
        <v>12219.140000000001</v>
      </c>
      <c r="C35" s="650">
        <v>1</v>
      </c>
      <c r="D35" s="709">
        <v>13</v>
      </c>
      <c r="E35" s="712" t="s">
        <v>3697</v>
      </c>
      <c r="F35" s="698">
        <v>11578.380000000001</v>
      </c>
      <c r="G35" s="666">
        <v>0.94756095764513704</v>
      </c>
      <c r="H35" s="653">
        <v>9</v>
      </c>
      <c r="I35" s="689">
        <v>0.69230769230769229</v>
      </c>
      <c r="J35" s="715">
        <v>640.76</v>
      </c>
      <c r="K35" s="666">
        <v>5.2439042354862936E-2</v>
      </c>
      <c r="L35" s="653">
        <v>4</v>
      </c>
      <c r="M35" s="689">
        <v>0.30769230769230771</v>
      </c>
    </row>
    <row r="36" spans="1:13" ht="14.4" customHeight="1" x14ac:dyDescent="0.3">
      <c r="A36" s="705" t="s">
        <v>3698</v>
      </c>
      <c r="B36" s="698">
        <v>16538.62</v>
      </c>
      <c r="C36" s="650">
        <v>1</v>
      </c>
      <c r="D36" s="709">
        <v>30</v>
      </c>
      <c r="E36" s="712" t="s">
        <v>3698</v>
      </c>
      <c r="F36" s="698">
        <v>939.70999999999992</v>
      </c>
      <c r="G36" s="666">
        <v>5.6819130012056629E-2</v>
      </c>
      <c r="H36" s="653">
        <v>6</v>
      </c>
      <c r="I36" s="689">
        <v>0.2</v>
      </c>
      <c r="J36" s="715">
        <v>15598.91</v>
      </c>
      <c r="K36" s="666">
        <v>0.94318086998794337</v>
      </c>
      <c r="L36" s="653">
        <v>24</v>
      </c>
      <c r="M36" s="689">
        <v>0.8</v>
      </c>
    </row>
    <row r="37" spans="1:13" ht="14.4" customHeight="1" x14ac:dyDescent="0.3">
      <c r="A37" s="705" t="s">
        <v>3699</v>
      </c>
      <c r="B37" s="698">
        <v>1230.24</v>
      </c>
      <c r="C37" s="650">
        <v>1</v>
      </c>
      <c r="D37" s="709">
        <v>14</v>
      </c>
      <c r="E37" s="712" t="s">
        <v>3699</v>
      </c>
      <c r="F37" s="698"/>
      <c r="G37" s="666">
        <v>0</v>
      </c>
      <c r="H37" s="653"/>
      <c r="I37" s="689">
        <v>0</v>
      </c>
      <c r="J37" s="715">
        <v>1230.24</v>
      </c>
      <c r="K37" s="666">
        <v>1</v>
      </c>
      <c r="L37" s="653">
        <v>14</v>
      </c>
      <c r="M37" s="689">
        <v>1</v>
      </c>
    </row>
    <row r="38" spans="1:13" ht="14.4" customHeight="1" x14ac:dyDescent="0.3">
      <c r="A38" s="705" t="s">
        <v>3700</v>
      </c>
      <c r="B38" s="698">
        <v>4622.9800000000014</v>
      </c>
      <c r="C38" s="650">
        <v>1</v>
      </c>
      <c r="D38" s="709">
        <v>52</v>
      </c>
      <c r="E38" s="712" t="s">
        <v>3700</v>
      </c>
      <c r="F38" s="698">
        <v>2054.1800000000003</v>
      </c>
      <c r="G38" s="666">
        <v>0.44434109600301097</v>
      </c>
      <c r="H38" s="653">
        <v>14</v>
      </c>
      <c r="I38" s="689">
        <v>0.26923076923076922</v>
      </c>
      <c r="J38" s="715">
        <v>2568.8000000000006</v>
      </c>
      <c r="K38" s="666">
        <v>0.55565890399698892</v>
      </c>
      <c r="L38" s="653">
        <v>38</v>
      </c>
      <c r="M38" s="689">
        <v>0.73076923076923073</v>
      </c>
    </row>
    <row r="39" spans="1:13" ht="14.4" customHeight="1" x14ac:dyDescent="0.3">
      <c r="A39" s="705" t="s">
        <v>3701</v>
      </c>
      <c r="B39" s="698">
        <v>10555.880000000001</v>
      </c>
      <c r="C39" s="650">
        <v>1</v>
      </c>
      <c r="D39" s="709">
        <v>154</v>
      </c>
      <c r="E39" s="712" t="s">
        <v>3701</v>
      </c>
      <c r="F39" s="698">
        <v>2368.4500000000003</v>
      </c>
      <c r="G39" s="666">
        <v>0.224372577179733</v>
      </c>
      <c r="H39" s="653">
        <v>41</v>
      </c>
      <c r="I39" s="689">
        <v>0.26623376623376621</v>
      </c>
      <c r="J39" s="715">
        <v>8187.43</v>
      </c>
      <c r="K39" s="666">
        <v>0.77562742282026698</v>
      </c>
      <c r="L39" s="653">
        <v>113</v>
      </c>
      <c r="M39" s="689">
        <v>0.73376623376623373</v>
      </c>
    </row>
    <row r="40" spans="1:13" ht="14.4" customHeight="1" x14ac:dyDescent="0.3">
      <c r="A40" s="705" t="s">
        <v>3702</v>
      </c>
      <c r="B40" s="698">
        <v>38589.879999999997</v>
      </c>
      <c r="C40" s="650">
        <v>1</v>
      </c>
      <c r="D40" s="709">
        <v>103</v>
      </c>
      <c r="E40" s="712" t="s">
        <v>3702</v>
      </c>
      <c r="F40" s="698">
        <v>7921.86</v>
      </c>
      <c r="G40" s="666">
        <v>0.20528335408143275</v>
      </c>
      <c r="H40" s="653">
        <v>32</v>
      </c>
      <c r="I40" s="689">
        <v>0.31067961165048541</v>
      </c>
      <c r="J40" s="715">
        <v>30668.019999999997</v>
      </c>
      <c r="K40" s="666">
        <v>0.79471664591856728</v>
      </c>
      <c r="L40" s="653">
        <v>71</v>
      </c>
      <c r="M40" s="689">
        <v>0.68932038834951459</v>
      </c>
    </row>
    <row r="41" spans="1:13" ht="14.4" customHeight="1" x14ac:dyDescent="0.3">
      <c r="A41" s="705" t="s">
        <v>3703</v>
      </c>
      <c r="B41" s="698">
        <v>12134.060000000001</v>
      </c>
      <c r="C41" s="650">
        <v>1</v>
      </c>
      <c r="D41" s="709">
        <v>65</v>
      </c>
      <c r="E41" s="712" t="s">
        <v>3703</v>
      </c>
      <c r="F41" s="698">
        <v>1402.43</v>
      </c>
      <c r="G41" s="666">
        <v>0.11557796813267776</v>
      </c>
      <c r="H41" s="653">
        <v>8</v>
      </c>
      <c r="I41" s="689">
        <v>0.12307692307692308</v>
      </c>
      <c r="J41" s="715">
        <v>10731.630000000001</v>
      </c>
      <c r="K41" s="666">
        <v>0.88442203186732227</v>
      </c>
      <c r="L41" s="653">
        <v>57</v>
      </c>
      <c r="M41" s="689">
        <v>0.87692307692307692</v>
      </c>
    </row>
    <row r="42" spans="1:13" ht="14.4" customHeight="1" x14ac:dyDescent="0.3">
      <c r="A42" s="705" t="s">
        <v>3704</v>
      </c>
      <c r="B42" s="698">
        <v>825.39</v>
      </c>
      <c r="C42" s="650">
        <v>1</v>
      </c>
      <c r="D42" s="709">
        <v>6</v>
      </c>
      <c r="E42" s="712" t="s">
        <v>3704</v>
      </c>
      <c r="F42" s="698">
        <v>71.17</v>
      </c>
      <c r="G42" s="666">
        <v>8.6225905329601768E-2</v>
      </c>
      <c r="H42" s="653">
        <v>1</v>
      </c>
      <c r="I42" s="689">
        <v>0.16666666666666666</v>
      </c>
      <c r="J42" s="715">
        <v>754.22</v>
      </c>
      <c r="K42" s="666">
        <v>0.91377409467039827</v>
      </c>
      <c r="L42" s="653">
        <v>5</v>
      </c>
      <c r="M42" s="689">
        <v>0.83333333333333337</v>
      </c>
    </row>
    <row r="43" spans="1:13" ht="14.4" customHeight="1" x14ac:dyDescent="0.3">
      <c r="A43" s="705" t="s">
        <v>3705</v>
      </c>
      <c r="B43" s="698">
        <v>12619.890000000003</v>
      </c>
      <c r="C43" s="650">
        <v>1</v>
      </c>
      <c r="D43" s="709">
        <v>48</v>
      </c>
      <c r="E43" s="712" t="s">
        <v>3705</v>
      </c>
      <c r="F43" s="698">
        <v>10455.840000000002</v>
      </c>
      <c r="G43" s="666">
        <v>0.82852069233567005</v>
      </c>
      <c r="H43" s="653">
        <v>19</v>
      </c>
      <c r="I43" s="689">
        <v>0.39583333333333331</v>
      </c>
      <c r="J43" s="715">
        <v>2164.0500000000002</v>
      </c>
      <c r="K43" s="666">
        <v>0.17147930766432984</v>
      </c>
      <c r="L43" s="653">
        <v>29</v>
      </c>
      <c r="M43" s="689">
        <v>0.60416666666666663</v>
      </c>
    </row>
    <row r="44" spans="1:13" ht="14.4" customHeight="1" x14ac:dyDescent="0.3">
      <c r="A44" s="705" t="s">
        <v>3706</v>
      </c>
      <c r="B44" s="698">
        <v>178747.50999999998</v>
      </c>
      <c r="C44" s="650">
        <v>1</v>
      </c>
      <c r="D44" s="709">
        <v>88</v>
      </c>
      <c r="E44" s="712" t="s">
        <v>3706</v>
      </c>
      <c r="F44" s="698">
        <v>141951.57999999999</v>
      </c>
      <c r="G44" s="666">
        <v>0.7941457757929048</v>
      </c>
      <c r="H44" s="653">
        <v>37</v>
      </c>
      <c r="I44" s="689">
        <v>0.42045454545454547</v>
      </c>
      <c r="J44" s="715">
        <v>36795.93</v>
      </c>
      <c r="K44" s="666">
        <v>0.20585422420709526</v>
      </c>
      <c r="L44" s="653">
        <v>51</v>
      </c>
      <c r="M44" s="689">
        <v>0.57954545454545459</v>
      </c>
    </row>
    <row r="45" spans="1:13" ht="14.4" customHeight="1" x14ac:dyDescent="0.3">
      <c r="A45" s="705" t="s">
        <v>3707</v>
      </c>
      <c r="B45" s="698">
        <v>375911.05000000005</v>
      </c>
      <c r="C45" s="650">
        <v>1</v>
      </c>
      <c r="D45" s="709">
        <v>214</v>
      </c>
      <c r="E45" s="712" t="s">
        <v>3707</v>
      </c>
      <c r="F45" s="698">
        <v>183062.44999999998</v>
      </c>
      <c r="G45" s="666">
        <v>0.48698342333911165</v>
      </c>
      <c r="H45" s="653">
        <v>83</v>
      </c>
      <c r="I45" s="689">
        <v>0.38785046728971961</v>
      </c>
      <c r="J45" s="715">
        <v>192848.60000000003</v>
      </c>
      <c r="K45" s="666">
        <v>0.51301657666088829</v>
      </c>
      <c r="L45" s="653">
        <v>131</v>
      </c>
      <c r="M45" s="689">
        <v>0.61214953271028039</v>
      </c>
    </row>
    <row r="46" spans="1:13" ht="14.4" customHeight="1" x14ac:dyDescent="0.3">
      <c r="A46" s="705" t="s">
        <v>3708</v>
      </c>
      <c r="B46" s="698">
        <v>3774548.7300000004</v>
      </c>
      <c r="C46" s="650">
        <v>1</v>
      </c>
      <c r="D46" s="709">
        <v>1027</v>
      </c>
      <c r="E46" s="712" t="s">
        <v>3708</v>
      </c>
      <c r="F46" s="698">
        <v>1082871.5200000005</v>
      </c>
      <c r="G46" s="666">
        <v>0.28688767782844343</v>
      </c>
      <c r="H46" s="653">
        <v>525</v>
      </c>
      <c r="I46" s="689">
        <v>0.51119766309639725</v>
      </c>
      <c r="J46" s="715">
        <v>2691677.21</v>
      </c>
      <c r="K46" s="666">
        <v>0.71311232217155651</v>
      </c>
      <c r="L46" s="653">
        <v>502</v>
      </c>
      <c r="M46" s="689">
        <v>0.48880233690360275</v>
      </c>
    </row>
    <row r="47" spans="1:13" ht="14.4" customHeight="1" x14ac:dyDescent="0.3">
      <c r="A47" s="705" t="s">
        <v>3709</v>
      </c>
      <c r="B47" s="698">
        <v>1002770.6799999999</v>
      </c>
      <c r="C47" s="650">
        <v>1</v>
      </c>
      <c r="D47" s="709">
        <v>442</v>
      </c>
      <c r="E47" s="712" t="s">
        <v>3709</v>
      </c>
      <c r="F47" s="698">
        <v>441732.8600000001</v>
      </c>
      <c r="G47" s="666">
        <v>0.4405123412663004</v>
      </c>
      <c r="H47" s="653">
        <v>205</v>
      </c>
      <c r="I47" s="689">
        <v>0.46380090497737558</v>
      </c>
      <c r="J47" s="715">
        <v>561037.81999999983</v>
      </c>
      <c r="K47" s="666">
        <v>0.55948765873369954</v>
      </c>
      <c r="L47" s="653">
        <v>237</v>
      </c>
      <c r="M47" s="689">
        <v>0.53619909502262442</v>
      </c>
    </row>
    <row r="48" spans="1:13" ht="14.4" customHeight="1" x14ac:dyDescent="0.3">
      <c r="A48" s="705" t="s">
        <v>3710</v>
      </c>
      <c r="B48" s="698">
        <v>1531.13</v>
      </c>
      <c r="C48" s="650">
        <v>1</v>
      </c>
      <c r="D48" s="709">
        <v>20</v>
      </c>
      <c r="E48" s="712" t="s">
        <v>3710</v>
      </c>
      <c r="F48" s="698"/>
      <c r="G48" s="666">
        <v>0</v>
      </c>
      <c r="H48" s="653"/>
      <c r="I48" s="689">
        <v>0</v>
      </c>
      <c r="J48" s="715">
        <v>1531.13</v>
      </c>
      <c r="K48" s="666">
        <v>1</v>
      </c>
      <c r="L48" s="653">
        <v>20</v>
      </c>
      <c r="M48" s="689">
        <v>1</v>
      </c>
    </row>
    <row r="49" spans="1:13" ht="14.4" customHeight="1" x14ac:dyDescent="0.3">
      <c r="A49" s="705" t="s">
        <v>3711</v>
      </c>
      <c r="B49" s="698">
        <v>502433.16000000003</v>
      </c>
      <c r="C49" s="650">
        <v>1</v>
      </c>
      <c r="D49" s="709">
        <v>308</v>
      </c>
      <c r="E49" s="712" t="s">
        <v>3711</v>
      </c>
      <c r="F49" s="698">
        <v>268496.20999999996</v>
      </c>
      <c r="G49" s="666">
        <v>0.53439189801883291</v>
      </c>
      <c r="H49" s="653">
        <v>120</v>
      </c>
      <c r="I49" s="689">
        <v>0.38961038961038963</v>
      </c>
      <c r="J49" s="715">
        <v>233936.95000000004</v>
      </c>
      <c r="K49" s="666">
        <v>0.46560810198116703</v>
      </c>
      <c r="L49" s="653">
        <v>188</v>
      </c>
      <c r="M49" s="689">
        <v>0.61038961038961037</v>
      </c>
    </row>
    <row r="50" spans="1:13" ht="14.4" customHeight="1" x14ac:dyDescent="0.3">
      <c r="A50" s="705" t="s">
        <v>3712</v>
      </c>
      <c r="B50" s="698">
        <v>6261.84</v>
      </c>
      <c r="C50" s="650">
        <v>1</v>
      </c>
      <c r="D50" s="709">
        <v>26</v>
      </c>
      <c r="E50" s="712" t="s">
        <v>3712</v>
      </c>
      <c r="F50" s="698">
        <v>4024.57</v>
      </c>
      <c r="G50" s="666">
        <v>0.64271364327418146</v>
      </c>
      <c r="H50" s="653">
        <v>16</v>
      </c>
      <c r="I50" s="689">
        <v>0.61538461538461542</v>
      </c>
      <c r="J50" s="715">
        <v>2237.27</v>
      </c>
      <c r="K50" s="666">
        <v>0.3572863567258186</v>
      </c>
      <c r="L50" s="653">
        <v>10</v>
      </c>
      <c r="M50" s="689">
        <v>0.38461538461538464</v>
      </c>
    </row>
    <row r="51" spans="1:13" ht="14.4" customHeight="1" x14ac:dyDescent="0.3">
      <c r="A51" s="705" t="s">
        <v>3713</v>
      </c>
      <c r="B51" s="698">
        <v>55868.219999999979</v>
      </c>
      <c r="C51" s="650">
        <v>1</v>
      </c>
      <c r="D51" s="709">
        <v>634</v>
      </c>
      <c r="E51" s="712" t="s">
        <v>3713</v>
      </c>
      <c r="F51" s="698">
        <v>588.19999999999993</v>
      </c>
      <c r="G51" s="666">
        <v>1.0528346884865853E-2</v>
      </c>
      <c r="H51" s="653">
        <v>11</v>
      </c>
      <c r="I51" s="689">
        <v>1.7350157728706624E-2</v>
      </c>
      <c r="J51" s="715">
        <v>55280.019999999982</v>
      </c>
      <c r="K51" s="666">
        <v>0.98947165311513419</v>
      </c>
      <c r="L51" s="653">
        <v>623</v>
      </c>
      <c r="M51" s="689">
        <v>0.98264984227129337</v>
      </c>
    </row>
    <row r="52" spans="1:13" ht="14.4" customHeight="1" x14ac:dyDescent="0.3">
      <c r="A52" s="705" t="s">
        <v>3714</v>
      </c>
      <c r="B52" s="698">
        <v>4099.1000000000013</v>
      </c>
      <c r="C52" s="650">
        <v>1</v>
      </c>
      <c r="D52" s="709">
        <v>50</v>
      </c>
      <c r="E52" s="712" t="s">
        <v>3714</v>
      </c>
      <c r="F52" s="698">
        <v>347.15999999999997</v>
      </c>
      <c r="G52" s="666">
        <v>8.4691761606206201E-2</v>
      </c>
      <c r="H52" s="653">
        <v>3</v>
      </c>
      <c r="I52" s="689">
        <v>0.06</v>
      </c>
      <c r="J52" s="715">
        <v>3751.9400000000014</v>
      </c>
      <c r="K52" s="666">
        <v>0.91530823839379383</v>
      </c>
      <c r="L52" s="653">
        <v>47</v>
      </c>
      <c r="M52" s="689">
        <v>0.94</v>
      </c>
    </row>
    <row r="53" spans="1:13" ht="14.4" customHeight="1" x14ac:dyDescent="0.3">
      <c r="A53" s="705" t="s">
        <v>3715</v>
      </c>
      <c r="B53" s="698">
        <v>2594522.169999999</v>
      </c>
      <c r="C53" s="650">
        <v>1</v>
      </c>
      <c r="D53" s="709">
        <v>980</v>
      </c>
      <c r="E53" s="712" t="s">
        <v>3715</v>
      </c>
      <c r="F53" s="698">
        <v>1345401.3499999994</v>
      </c>
      <c r="G53" s="666">
        <v>0.51855457839467989</v>
      </c>
      <c r="H53" s="653">
        <v>355</v>
      </c>
      <c r="I53" s="689">
        <v>0.36224489795918369</v>
      </c>
      <c r="J53" s="715">
        <v>1249120.8199999998</v>
      </c>
      <c r="K53" s="666">
        <v>0.48144542160532022</v>
      </c>
      <c r="L53" s="653">
        <v>625</v>
      </c>
      <c r="M53" s="689">
        <v>0.63775510204081631</v>
      </c>
    </row>
    <row r="54" spans="1:13" ht="14.4" customHeight="1" x14ac:dyDescent="0.3">
      <c r="A54" s="705" t="s">
        <v>3716</v>
      </c>
      <c r="B54" s="698">
        <v>28366864.989999998</v>
      </c>
      <c r="C54" s="650">
        <v>1</v>
      </c>
      <c r="D54" s="709">
        <v>605</v>
      </c>
      <c r="E54" s="712" t="s">
        <v>3716</v>
      </c>
      <c r="F54" s="698">
        <v>23103474.179999996</v>
      </c>
      <c r="G54" s="666">
        <v>0.8144528550527006</v>
      </c>
      <c r="H54" s="653">
        <v>367</v>
      </c>
      <c r="I54" s="689">
        <v>0.60661157024793388</v>
      </c>
      <c r="J54" s="715">
        <v>5263390.8100000015</v>
      </c>
      <c r="K54" s="666">
        <v>0.18554714494729938</v>
      </c>
      <c r="L54" s="653">
        <v>238</v>
      </c>
      <c r="M54" s="689">
        <v>0.39338842975206612</v>
      </c>
    </row>
    <row r="55" spans="1:13" ht="14.4" customHeight="1" x14ac:dyDescent="0.3">
      <c r="A55" s="705" t="s">
        <v>3717</v>
      </c>
      <c r="B55" s="698">
        <v>12225.43</v>
      </c>
      <c r="C55" s="650">
        <v>1</v>
      </c>
      <c r="D55" s="709">
        <v>93</v>
      </c>
      <c r="E55" s="712" t="s">
        <v>3717</v>
      </c>
      <c r="F55" s="698">
        <v>8496.44</v>
      </c>
      <c r="G55" s="666">
        <v>0.69498087183845481</v>
      </c>
      <c r="H55" s="653">
        <v>43</v>
      </c>
      <c r="I55" s="689">
        <v>0.46236559139784944</v>
      </c>
      <c r="J55" s="715">
        <v>3728.9899999999993</v>
      </c>
      <c r="K55" s="666">
        <v>0.30501912816154519</v>
      </c>
      <c r="L55" s="653">
        <v>50</v>
      </c>
      <c r="M55" s="689">
        <v>0.5376344086021505</v>
      </c>
    </row>
    <row r="56" spans="1:13" ht="14.4" customHeight="1" x14ac:dyDescent="0.3">
      <c r="A56" s="705" t="s">
        <v>3718</v>
      </c>
      <c r="B56" s="698">
        <v>7387.18</v>
      </c>
      <c r="C56" s="650">
        <v>1</v>
      </c>
      <c r="D56" s="709">
        <v>31</v>
      </c>
      <c r="E56" s="712" t="s">
        <v>3718</v>
      </c>
      <c r="F56" s="698">
        <v>2121.1999999999998</v>
      </c>
      <c r="G56" s="666">
        <v>0.28714610988225542</v>
      </c>
      <c r="H56" s="653">
        <v>12</v>
      </c>
      <c r="I56" s="689">
        <v>0.38709677419354838</v>
      </c>
      <c r="J56" s="715">
        <v>5265.9800000000005</v>
      </c>
      <c r="K56" s="666">
        <v>0.71285389011774458</v>
      </c>
      <c r="L56" s="653">
        <v>19</v>
      </c>
      <c r="M56" s="689">
        <v>0.61290322580645162</v>
      </c>
    </row>
    <row r="57" spans="1:13" ht="14.4" customHeight="1" x14ac:dyDescent="0.3">
      <c r="A57" s="705" t="s">
        <v>3719</v>
      </c>
      <c r="B57" s="698">
        <v>2279.54</v>
      </c>
      <c r="C57" s="650">
        <v>1</v>
      </c>
      <c r="D57" s="709">
        <v>25</v>
      </c>
      <c r="E57" s="712" t="s">
        <v>3719</v>
      </c>
      <c r="F57" s="698">
        <v>540.76</v>
      </c>
      <c r="G57" s="666">
        <v>0.23722329943760584</v>
      </c>
      <c r="H57" s="653">
        <v>7</v>
      </c>
      <c r="I57" s="689">
        <v>0.28000000000000003</v>
      </c>
      <c r="J57" s="715">
        <v>1738.7800000000002</v>
      </c>
      <c r="K57" s="666">
        <v>0.76277670056239422</v>
      </c>
      <c r="L57" s="653">
        <v>18</v>
      </c>
      <c r="M57" s="689">
        <v>0.72</v>
      </c>
    </row>
    <row r="58" spans="1:13" ht="14.4" customHeight="1" x14ac:dyDescent="0.3">
      <c r="A58" s="705" t="s">
        <v>3720</v>
      </c>
      <c r="B58" s="698">
        <v>17749.03</v>
      </c>
      <c r="C58" s="650">
        <v>1</v>
      </c>
      <c r="D58" s="709">
        <v>49</v>
      </c>
      <c r="E58" s="712" t="s">
        <v>3720</v>
      </c>
      <c r="F58" s="698">
        <v>8829.17</v>
      </c>
      <c r="G58" s="666">
        <v>0.49744521249893658</v>
      </c>
      <c r="H58" s="653">
        <v>24</v>
      </c>
      <c r="I58" s="689">
        <v>0.48979591836734693</v>
      </c>
      <c r="J58" s="715">
        <v>8919.8599999999988</v>
      </c>
      <c r="K58" s="666">
        <v>0.50255478750106342</v>
      </c>
      <c r="L58" s="653">
        <v>25</v>
      </c>
      <c r="M58" s="689">
        <v>0.51020408163265307</v>
      </c>
    </row>
    <row r="59" spans="1:13" ht="14.4" customHeight="1" x14ac:dyDescent="0.3">
      <c r="A59" s="705" t="s">
        <v>3721</v>
      </c>
      <c r="B59" s="698">
        <v>5431.4400000000005</v>
      </c>
      <c r="C59" s="650">
        <v>1</v>
      </c>
      <c r="D59" s="709">
        <v>73</v>
      </c>
      <c r="E59" s="712" t="s">
        <v>3721</v>
      </c>
      <c r="F59" s="698">
        <v>1271.28</v>
      </c>
      <c r="G59" s="666">
        <v>0.23405947594008217</v>
      </c>
      <c r="H59" s="653">
        <v>11</v>
      </c>
      <c r="I59" s="689">
        <v>0.15068493150684931</v>
      </c>
      <c r="J59" s="715">
        <v>4160.1600000000008</v>
      </c>
      <c r="K59" s="666">
        <v>0.76594052405991786</v>
      </c>
      <c r="L59" s="653">
        <v>62</v>
      </c>
      <c r="M59" s="689">
        <v>0.84931506849315064</v>
      </c>
    </row>
    <row r="60" spans="1:13" ht="14.4" customHeight="1" x14ac:dyDescent="0.3">
      <c r="A60" s="705" t="s">
        <v>3722</v>
      </c>
      <c r="B60" s="698">
        <v>657.24</v>
      </c>
      <c r="C60" s="650">
        <v>1</v>
      </c>
      <c r="D60" s="709">
        <v>10</v>
      </c>
      <c r="E60" s="712" t="s">
        <v>3722</v>
      </c>
      <c r="F60" s="698">
        <v>237.04999999999998</v>
      </c>
      <c r="G60" s="666">
        <v>0.36067494370397418</v>
      </c>
      <c r="H60" s="653">
        <v>4</v>
      </c>
      <c r="I60" s="689">
        <v>0.4</v>
      </c>
      <c r="J60" s="715">
        <v>420.19</v>
      </c>
      <c r="K60" s="666">
        <v>0.63932505629602576</v>
      </c>
      <c r="L60" s="653">
        <v>6</v>
      </c>
      <c r="M60" s="689">
        <v>0.6</v>
      </c>
    </row>
    <row r="61" spans="1:13" ht="14.4" customHeight="1" thickBot="1" x14ac:dyDescent="0.35">
      <c r="A61" s="706" t="s">
        <v>3723</v>
      </c>
      <c r="B61" s="699">
        <v>371.8</v>
      </c>
      <c r="C61" s="656">
        <v>1</v>
      </c>
      <c r="D61" s="710">
        <v>3</v>
      </c>
      <c r="E61" s="713" t="s">
        <v>3723</v>
      </c>
      <c r="F61" s="699"/>
      <c r="G61" s="667">
        <v>0</v>
      </c>
      <c r="H61" s="659"/>
      <c r="I61" s="690">
        <v>0</v>
      </c>
      <c r="J61" s="716">
        <v>371.8</v>
      </c>
      <c r="K61" s="667">
        <v>1</v>
      </c>
      <c r="L61" s="659">
        <v>3</v>
      </c>
      <c r="M61" s="690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438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0" t="s">
        <v>6875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</row>
    <row r="2" spans="1:21" ht="14.4" customHeight="1" thickBot="1" x14ac:dyDescent="0.35">
      <c r="A2" s="383" t="s">
        <v>333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2"/>
      <c r="B3" s="533"/>
      <c r="C3" s="533"/>
      <c r="D3" s="533"/>
      <c r="E3" s="533"/>
      <c r="F3" s="533"/>
      <c r="G3" s="533"/>
      <c r="H3" s="533"/>
      <c r="I3" s="533"/>
      <c r="J3" s="533"/>
      <c r="K3" s="534" t="s">
        <v>160</v>
      </c>
      <c r="L3" s="535"/>
      <c r="M3" s="70">
        <f>SUBTOTAL(9,M7:M1048576)</f>
        <v>45224193.679999828</v>
      </c>
      <c r="N3" s="70">
        <f>SUBTOTAL(9,N7:N1048576)</f>
        <v>36001</v>
      </c>
      <c r="O3" s="70">
        <f>SUBTOTAL(9,O7:O1048576)</f>
        <v>10375</v>
      </c>
      <c r="P3" s="70">
        <f>SUBTOTAL(9,P7:P1048576)</f>
        <v>29799504.799999975</v>
      </c>
      <c r="Q3" s="71">
        <f>IF(M3=0,0,P3/M3)</f>
        <v>0.6589283826895217</v>
      </c>
      <c r="R3" s="70">
        <f>SUBTOTAL(9,R7:R1048576)</f>
        <v>16808</v>
      </c>
      <c r="S3" s="71">
        <f>IF(N3=0,0,R3/N3)</f>
        <v>0.46687592011333018</v>
      </c>
      <c r="T3" s="70">
        <f>SUBTOTAL(9,T7:T1048576)</f>
        <v>3724.5</v>
      </c>
      <c r="U3" s="72">
        <f>IF(O3=0,0,T3/O3)</f>
        <v>0.35898795180722892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36" t="s">
        <v>15</v>
      </c>
      <c r="N4" s="537"/>
      <c r="O4" s="537"/>
      <c r="P4" s="538" t="s">
        <v>21</v>
      </c>
      <c r="Q4" s="537"/>
      <c r="R4" s="537"/>
      <c r="S4" s="537"/>
      <c r="T4" s="537"/>
      <c r="U4" s="53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29" t="s">
        <v>22</v>
      </c>
      <c r="Q5" s="530"/>
      <c r="R5" s="529" t="s">
        <v>13</v>
      </c>
      <c r="S5" s="530"/>
      <c r="T5" s="529" t="s">
        <v>20</v>
      </c>
      <c r="U5" s="531"/>
    </row>
    <row r="6" spans="1:21" s="338" customFormat="1" ht="14.4" customHeight="1" thickBot="1" x14ac:dyDescent="0.35">
      <c r="A6" s="717" t="s">
        <v>23</v>
      </c>
      <c r="B6" s="718" t="s">
        <v>5</v>
      </c>
      <c r="C6" s="717" t="s">
        <v>24</v>
      </c>
      <c r="D6" s="718" t="s">
        <v>6</v>
      </c>
      <c r="E6" s="718" t="s">
        <v>194</v>
      </c>
      <c r="F6" s="718" t="s">
        <v>25</v>
      </c>
      <c r="G6" s="718" t="s">
        <v>26</v>
      </c>
      <c r="H6" s="718" t="s">
        <v>8</v>
      </c>
      <c r="I6" s="718" t="s">
        <v>10</v>
      </c>
      <c r="J6" s="718" t="s">
        <v>11</v>
      </c>
      <c r="K6" s="718" t="s">
        <v>12</v>
      </c>
      <c r="L6" s="718" t="s">
        <v>27</v>
      </c>
      <c r="M6" s="719" t="s">
        <v>14</v>
      </c>
      <c r="N6" s="720" t="s">
        <v>28</v>
      </c>
      <c r="O6" s="720" t="s">
        <v>28</v>
      </c>
      <c r="P6" s="720" t="s">
        <v>14</v>
      </c>
      <c r="Q6" s="720" t="s">
        <v>2</v>
      </c>
      <c r="R6" s="720" t="s">
        <v>28</v>
      </c>
      <c r="S6" s="720" t="s">
        <v>2</v>
      </c>
      <c r="T6" s="720" t="s">
        <v>28</v>
      </c>
      <c r="U6" s="721" t="s">
        <v>2</v>
      </c>
    </row>
    <row r="7" spans="1:21" ht="14.4" customHeight="1" x14ac:dyDescent="0.3">
      <c r="A7" s="722">
        <v>10</v>
      </c>
      <c r="B7" s="723" t="s">
        <v>596</v>
      </c>
      <c r="C7" s="723">
        <v>1026</v>
      </c>
      <c r="D7" s="724" t="s">
        <v>6861</v>
      </c>
      <c r="E7" s="725" t="s">
        <v>3667</v>
      </c>
      <c r="F7" s="723" t="s">
        <v>3634</v>
      </c>
      <c r="G7" s="723" t="s">
        <v>3724</v>
      </c>
      <c r="H7" s="723" t="s">
        <v>1072</v>
      </c>
      <c r="I7" s="723" t="s">
        <v>2225</v>
      </c>
      <c r="J7" s="723" t="s">
        <v>2226</v>
      </c>
      <c r="K7" s="723" t="s">
        <v>2227</v>
      </c>
      <c r="L7" s="726">
        <v>222.25</v>
      </c>
      <c r="M7" s="726">
        <v>222.25</v>
      </c>
      <c r="N7" s="723">
        <v>1</v>
      </c>
      <c r="O7" s="727">
        <v>1</v>
      </c>
      <c r="P7" s="726">
        <v>222.25</v>
      </c>
      <c r="Q7" s="728">
        <v>1</v>
      </c>
      <c r="R7" s="723">
        <v>1</v>
      </c>
      <c r="S7" s="728">
        <v>1</v>
      </c>
      <c r="T7" s="727">
        <v>1</v>
      </c>
      <c r="U7" s="235">
        <v>1</v>
      </c>
    </row>
    <row r="8" spans="1:21" ht="14.4" customHeight="1" x14ac:dyDescent="0.3">
      <c r="A8" s="649">
        <v>10</v>
      </c>
      <c r="B8" s="650" t="s">
        <v>596</v>
      </c>
      <c r="C8" s="650">
        <v>1026</v>
      </c>
      <c r="D8" s="729" t="s">
        <v>6861</v>
      </c>
      <c r="E8" s="730" t="s">
        <v>3667</v>
      </c>
      <c r="F8" s="650" t="s">
        <v>3634</v>
      </c>
      <c r="G8" s="650" t="s">
        <v>3725</v>
      </c>
      <c r="H8" s="650" t="s">
        <v>597</v>
      </c>
      <c r="I8" s="650" t="s">
        <v>3726</v>
      </c>
      <c r="J8" s="650" t="s">
        <v>3727</v>
      </c>
      <c r="K8" s="650" t="s">
        <v>3555</v>
      </c>
      <c r="L8" s="651">
        <v>0</v>
      </c>
      <c r="M8" s="651">
        <v>0</v>
      </c>
      <c r="N8" s="650">
        <v>2</v>
      </c>
      <c r="O8" s="731">
        <v>1</v>
      </c>
      <c r="P8" s="651">
        <v>0</v>
      </c>
      <c r="Q8" s="666"/>
      <c r="R8" s="650">
        <v>2</v>
      </c>
      <c r="S8" s="666">
        <v>1</v>
      </c>
      <c r="T8" s="731">
        <v>1</v>
      </c>
      <c r="U8" s="689">
        <v>1</v>
      </c>
    </row>
    <row r="9" spans="1:21" ht="14.4" customHeight="1" x14ac:dyDescent="0.3">
      <c r="A9" s="649">
        <v>10</v>
      </c>
      <c r="B9" s="650" t="s">
        <v>596</v>
      </c>
      <c r="C9" s="650">
        <v>1026</v>
      </c>
      <c r="D9" s="729" t="s">
        <v>6861</v>
      </c>
      <c r="E9" s="730" t="s">
        <v>3667</v>
      </c>
      <c r="F9" s="650" t="s">
        <v>3634</v>
      </c>
      <c r="G9" s="650" t="s">
        <v>3728</v>
      </c>
      <c r="H9" s="650" t="s">
        <v>597</v>
      </c>
      <c r="I9" s="650" t="s">
        <v>3729</v>
      </c>
      <c r="J9" s="650" t="s">
        <v>3730</v>
      </c>
      <c r="K9" s="650" t="s">
        <v>3731</v>
      </c>
      <c r="L9" s="651">
        <v>49.79</v>
      </c>
      <c r="M9" s="651">
        <v>49.79</v>
      </c>
      <c r="N9" s="650">
        <v>1</v>
      </c>
      <c r="O9" s="731">
        <v>1</v>
      </c>
      <c r="P9" s="651"/>
      <c r="Q9" s="666">
        <v>0</v>
      </c>
      <c r="R9" s="650"/>
      <c r="S9" s="666">
        <v>0</v>
      </c>
      <c r="T9" s="731"/>
      <c r="U9" s="689">
        <v>0</v>
      </c>
    </row>
    <row r="10" spans="1:21" ht="14.4" customHeight="1" x14ac:dyDescent="0.3">
      <c r="A10" s="649">
        <v>10</v>
      </c>
      <c r="B10" s="650" t="s">
        <v>596</v>
      </c>
      <c r="C10" s="650">
        <v>1026</v>
      </c>
      <c r="D10" s="729" t="s">
        <v>6861</v>
      </c>
      <c r="E10" s="730" t="s">
        <v>3670</v>
      </c>
      <c r="F10" s="650" t="s">
        <v>3634</v>
      </c>
      <c r="G10" s="650" t="s">
        <v>3732</v>
      </c>
      <c r="H10" s="650" t="s">
        <v>1072</v>
      </c>
      <c r="I10" s="650" t="s">
        <v>1722</v>
      </c>
      <c r="J10" s="650" t="s">
        <v>1296</v>
      </c>
      <c r="K10" s="650" t="s">
        <v>3521</v>
      </c>
      <c r="L10" s="651">
        <v>103.71</v>
      </c>
      <c r="M10" s="651">
        <v>207.42</v>
      </c>
      <c r="N10" s="650">
        <v>2</v>
      </c>
      <c r="O10" s="731">
        <v>0.5</v>
      </c>
      <c r="P10" s="651"/>
      <c r="Q10" s="666">
        <v>0</v>
      </c>
      <c r="R10" s="650"/>
      <c r="S10" s="666">
        <v>0</v>
      </c>
      <c r="T10" s="731"/>
      <c r="U10" s="689">
        <v>0</v>
      </c>
    </row>
    <row r="11" spans="1:21" ht="14.4" customHeight="1" x14ac:dyDescent="0.3">
      <c r="A11" s="649">
        <v>10</v>
      </c>
      <c r="B11" s="650" t="s">
        <v>596</v>
      </c>
      <c r="C11" s="650">
        <v>1026</v>
      </c>
      <c r="D11" s="729" t="s">
        <v>6861</v>
      </c>
      <c r="E11" s="730" t="s">
        <v>3670</v>
      </c>
      <c r="F11" s="650" t="s">
        <v>3634</v>
      </c>
      <c r="G11" s="650" t="s">
        <v>3733</v>
      </c>
      <c r="H11" s="650" t="s">
        <v>597</v>
      </c>
      <c r="I11" s="650" t="s">
        <v>3734</v>
      </c>
      <c r="J11" s="650" t="s">
        <v>2579</v>
      </c>
      <c r="K11" s="650" t="s">
        <v>3735</v>
      </c>
      <c r="L11" s="651">
        <v>120.46</v>
      </c>
      <c r="M11" s="651">
        <v>120.46</v>
      </c>
      <c r="N11" s="650">
        <v>1</v>
      </c>
      <c r="O11" s="731">
        <v>1</v>
      </c>
      <c r="P11" s="651"/>
      <c r="Q11" s="666">
        <v>0</v>
      </c>
      <c r="R11" s="650"/>
      <c r="S11" s="666">
        <v>0</v>
      </c>
      <c r="T11" s="731"/>
      <c r="U11" s="689">
        <v>0</v>
      </c>
    </row>
    <row r="12" spans="1:21" ht="14.4" customHeight="1" x14ac:dyDescent="0.3">
      <c r="A12" s="649">
        <v>10</v>
      </c>
      <c r="B12" s="650" t="s">
        <v>596</v>
      </c>
      <c r="C12" s="650">
        <v>1026</v>
      </c>
      <c r="D12" s="729" t="s">
        <v>6861</v>
      </c>
      <c r="E12" s="730" t="s">
        <v>3670</v>
      </c>
      <c r="F12" s="650" t="s">
        <v>3634</v>
      </c>
      <c r="G12" s="650" t="s">
        <v>3736</v>
      </c>
      <c r="H12" s="650" t="s">
        <v>1072</v>
      </c>
      <c r="I12" s="650" t="s">
        <v>1306</v>
      </c>
      <c r="J12" s="650" t="s">
        <v>3490</v>
      </c>
      <c r="K12" s="650" t="s">
        <v>839</v>
      </c>
      <c r="L12" s="651">
        <v>68.83</v>
      </c>
      <c r="M12" s="651">
        <v>68.83</v>
      </c>
      <c r="N12" s="650">
        <v>1</v>
      </c>
      <c r="O12" s="731">
        <v>0.5</v>
      </c>
      <c r="P12" s="651"/>
      <c r="Q12" s="666">
        <v>0</v>
      </c>
      <c r="R12" s="650"/>
      <c r="S12" s="666">
        <v>0</v>
      </c>
      <c r="T12" s="731"/>
      <c r="U12" s="689">
        <v>0</v>
      </c>
    </row>
    <row r="13" spans="1:21" ht="14.4" customHeight="1" x14ac:dyDescent="0.3">
      <c r="A13" s="649">
        <v>10</v>
      </c>
      <c r="B13" s="650" t="s">
        <v>596</v>
      </c>
      <c r="C13" s="650">
        <v>1026</v>
      </c>
      <c r="D13" s="729" t="s">
        <v>6861</v>
      </c>
      <c r="E13" s="730" t="s">
        <v>3670</v>
      </c>
      <c r="F13" s="650" t="s">
        <v>3634</v>
      </c>
      <c r="G13" s="650" t="s">
        <v>3737</v>
      </c>
      <c r="H13" s="650" t="s">
        <v>597</v>
      </c>
      <c r="I13" s="650" t="s">
        <v>3738</v>
      </c>
      <c r="J13" s="650" t="s">
        <v>3739</v>
      </c>
      <c r="K13" s="650" t="s">
        <v>3740</v>
      </c>
      <c r="L13" s="651">
        <v>0</v>
      </c>
      <c r="M13" s="651">
        <v>0</v>
      </c>
      <c r="N13" s="650">
        <v>1</v>
      </c>
      <c r="O13" s="731">
        <v>1</v>
      </c>
      <c r="P13" s="651"/>
      <c r="Q13" s="666"/>
      <c r="R13" s="650"/>
      <c r="S13" s="666">
        <v>0</v>
      </c>
      <c r="T13" s="731"/>
      <c r="U13" s="689">
        <v>0</v>
      </c>
    </row>
    <row r="14" spans="1:21" ht="14.4" customHeight="1" x14ac:dyDescent="0.3">
      <c r="A14" s="649">
        <v>10</v>
      </c>
      <c r="B14" s="650" t="s">
        <v>596</v>
      </c>
      <c r="C14" s="650">
        <v>1026</v>
      </c>
      <c r="D14" s="729" t="s">
        <v>6861</v>
      </c>
      <c r="E14" s="730" t="s">
        <v>3670</v>
      </c>
      <c r="F14" s="650" t="s">
        <v>3634</v>
      </c>
      <c r="G14" s="650" t="s">
        <v>3741</v>
      </c>
      <c r="H14" s="650" t="s">
        <v>597</v>
      </c>
      <c r="I14" s="650" t="s">
        <v>1421</v>
      </c>
      <c r="J14" s="650" t="s">
        <v>1422</v>
      </c>
      <c r="K14" s="650" t="s">
        <v>1423</v>
      </c>
      <c r="L14" s="651">
        <v>52.32</v>
      </c>
      <c r="M14" s="651">
        <v>52.32</v>
      </c>
      <c r="N14" s="650">
        <v>1</v>
      </c>
      <c r="O14" s="731">
        <v>1</v>
      </c>
      <c r="P14" s="651"/>
      <c r="Q14" s="666">
        <v>0</v>
      </c>
      <c r="R14" s="650"/>
      <c r="S14" s="666">
        <v>0</v>
      </c>
      <c r="T14" s="731"/>
      <c r="U14" s="689">
        <v>0</v>
      </c>
    </row>
    <row r="15" spans="1:21" ht="14.4" customHeight="1" x14ac:dyDescent="0.3">
      <c r="A15" s="649">
        <v>10</v>
      </c>
      <c r="B15" s="650" t="s">
        <v>596</v>
      </c>
      <c r="C15" s="650">
        <v>1026</v>
      </c>
      <c r="D15" s="729" t="s">
        <v>6861</v>
      </c>
      <c r="E15" s="730" t="s">
        <v>3670</v>
      </c>
      <c r="F15" s="650" t="s">
        <v>3634</v>
      </c>
      <c r="G15" s="650" t="s">
        <v>3742</v>
      </c>
      <c r="H15" s="650" t="s">
        <v>597</v>
      </c>
      <c r="I15" s="650" t="s">
        <v>3236</v>
      </c>
      <c r="J15" s="650" t="s">
        <v>867</v>
      </c>
      <c r="K15" s="650" t="s">
        <v>3280</v>
      </c>
      <c r="L15" s="651">
        <v>29.97</v>
      </c>
      <c r="M15" s="651">
        <v>29.97</v>
      </c>
      <c r="N15" s="650">
        <v>1</v>
      </c>
      <c r="O15" s="731">
        <v>1</v>
      </c>
      <c r="P15" s="651"/>
      <c r="Q15" s="666">
        <v>0</v>
      </c>
      <c r="R15" s="650"/>
      <c r="S15" s="666">
        <v>0</v>
      </c>
      <c r="T15" s="731"/>
      <c r="U15" s="689">
        <v>0</v>
      </c>
    </row>
    <row r="16" spans="1:21" ht="14.4" customHeight="1" x14ac:dyDescent="0.3">
      <c r="A16" s="649">
        <v>10</v>
      </c>
      <c r="B16" s="650" t="s">
        <v>596</v>
      </c>
      <c r="C16" s="650">
        <v>1026</v>
      </c>
      <c r="D16" s="729" t="s">
        <v>6861</v>
      </c>
      <c r="E16" s="730" t="s">
        <v>3671</v>
      </c>
      <c r="F16" s="650" t="s">
        <v>3634</v>
      </c>
      <c r="G16" s="650" t="s">
        <v>3743</v>
      </c>
      <c r="H16" s="650" t="s">
        <v>597</v>
      </c>
      <c r="I16" s="650" t="s">
        <v>3744</v>
      </c>
      <c r="J16" s="650" t="s">
        <v>3745</v>
      </c>
      <c r="K16" s="650" t="s">
        <v>3746</v>
      </c>
      <c r="L16" s="651">
        <v>158.72</v>
      </c>
      <c r="M16" s="651">
        <v>158.72</v>
      </c>
      <c r="N16" s="650">
        <v>1</v>
      </c>
      <c r="O16" s="731">
        <v>0.5</v>
      </c>
      <c r="P16" s="651">
        <v>158.72</v>
      </c>
      <c r="Q16" s="666">
        <v>1</v>
      </c>
      <c r="R16" s="650">
        <v>1</v>
      </c>
      <c r="S16" s="666">
        <v>1</v>
      </c>
      <c r="T16" s="731">
        <v>0.5</v>
      </c>
      <c r="U16" s="689">
        <v>1</v>
      </c>
    </row>
    <row r="17" spans="1:21" ht="14.4" customHeight="1" x14ac:dyDescent="0.3">
      <c r="A17" s="649">
        <v>10</v>
      </c>
      <c r="B17" s="650" t="s">
        <v>596</v>
      </c>
      <c r="C17" s="650">
        <v>1026</v>
      </c>
      <c r="D17" s="729" t="s">
        <v>6861</v>
      </c>
      <c r="E17" s="730" t="s">
        <v>3671</v>
      </c>
      <c r="F17" s="650" t="s">
        <v>3634</v>
      </c>
      <c r="G17" s="650" t="s">
        <v>3732</v>
      </c>
      <c r="H17" s="650" t="s">
        <v>1072</v>
      </c>
      <c r="I17" s="650" t="s">
        <v>1719</v>
      </c>
      <c r="J17" s="650" t="s">
        <v>1720</v>
      </c>
      <c r="K17" s="650" t="s">
        <v>3519</v>
      </c>
      <c r="L17" s="651">
        <v>138.16</v>
      </c>
      <c r="M17" s="651">
        <v>276.32</v>
      </c>
      <c r="N17" s="650">
        <v>2</v>
      </c>
      <c r="O17" s="731">
        <v>0.5</v>
      </c>
      <c r="P17" s="651">
        <v>276.32</v>
      </c>
      <c r="Q17" s="666">
        <v>1</v>
      </c>
      <c r="R17" s="650">
        <v>2</v>
      </c>
      <c r="S17" s="666">
        <v>1</v>
      </c>
      <c r="T17" s="731">
        <v>0.5</v>
      </c>
      <c r="U17" s="689">
        <v>1</v>
      </c>
    </row>
    <row r="18" spans="1:21" ht="14.4" customHeight="1" x14ac:dyDescent="0.3">
      <c r="A18" s="649">
        <v>10</v>
      </c>
      <c r="B18" s="650" t="s">
        <v>596</v>
      </c>
      <c r="C18" s="650">
        <v>1026</v>
      </c>
      <c r="D18" s="729" t="s">
        <v>6861</v>
      </c>
      <c r="E18" s="730" t="s">
        <v>3671</v>
      </c>
      <c r="F18" s="650" t="s">
        <v>3634</v>
      </c>
      <c r="G18" s="650" t="s">
        <v>3747</v>
      </c>
      <c r="H18" s="650" t="s">
        <v>1072</v>
      </c>
      <c r="I18" s="650" t="s">
        <v>1602</v>
      </c>
      <c r="J18" s="650" t="s">
        <v>1087</v>
      </c>
      <c r="K18" s="650" t="s">
        <v>1603</v>
      </c>
      <c r="L18" s="651">
        <v>356.47</v>
      </c>
      <c r="M18" s="651">
        <v>356.47</v>
      </c>
      <c r="N18" s="650">
        <v>1</v>
      </c>
      <c r="O18" s="731">
        <v>0.5</v>
      </c>
      <c r="P18" s="651">
        <v>356.47</v>
      </c>
      <c r="Q18" s="666">
        <v>1</v>
      </c>
      <c r="R18" s="650">
        <v>1</v>
      </c>
      <c r="S18" s="666">
        <v>1</v>
      </c>
      <c r="T18" s="731">
        <v>0.5</v>
      </c>
      <c r="U18" s="689">
        <v>1</v>
      </c>
    </row>
    <row r="19" spans="1:21" ht="14.4" customHeight="1" x14ac:dyDescent="0.3">
      <c r="A19" s="649">
        <v>10</v>
      </c>
      <c r="B19" s="650" t="s">
        <v>596</v>
      </c>
      <c r="C19" s="650">
        <v>1026</v>
      </c>
      <c r="D19" s="729" t="s">
        <v>6861</v>
      </c>
      <c r="E19" s="730" t="s">
        <v>3671</v>
      </c>
      <c r="F19" s="650" t="s">
        <v>3634</v>
      </c>
      <c r="G19" s="650" t="s">
        <v>3748</v>
      </c>
      <c r="H19" s="650" t="s">
        <v>597</v>
      </c>
      <c r="I19" s="650" t="s">
        <v>3749</v>
      </c>
      <c r="J19" s="650" t="s">
        <v>3750</v>
      </c>
      <c r="K19" s="650" t="s">
        <v>3751</v>
      </c>
      <c r="L19" s="651">
        <v>41.55</v>
      </c>
      <c r="M19" s="651">
        <v>83.1</v>
      </c>
      <c r="N19" s="650">
        <v>2</v>
      </c>
      <c r="O19" s="731">
        <v>0.5</v>
      </c>
      <c r="P19" s="651">
        <v>83.1</v>
      </c>
      <c r="Q19" s="666">
        <v>1</v>
      </c>
      <c r="R19" s="650">
        <v>2</v>
      </c>
      <c r="S19" s="666">
        <v>1</v>
      </c>
      <c r="T19" s="731">
        <v>0.5</v>
      </c>
      <c r="U19" s="689">
        <v>1</v>
      </c>
    </row>
    <row r="20" spans="1:21" ht="14.4" customHeight="1" x14ac:dyDescent="0.3">
      <c r="A20" s="649">
        <v>10</v>
      </c>
      <c r="B20" s="650" t="s">
        <v>596</v>
      </c>
      <c r="C20" s="650">
        <v>1026</v>
      </c>
      <c r="D20" s="729" t="s">
        <v>6861</v>
      </c>
      <c r="E20" s="730" t="s">
        <v>3671</v>
      </c>
      <c r="F20" s="650" t="s">
        <v>3634</v>
      </c>
      <c r="G20" s="650" t="s">
        <v>3752</v>
      </c>
      <c r="H20" s="650" t="s">
        <v>597</v>
      </c>
      <c r="I20" s="650" t="s">
        <v>3753</v>
      </c>
      <c r="J20" s="650" t="s">
        <v>3754</v>
      </c>
      <c r="K20" s="650" t="s">
        <v>3755</v>
      </c>
      <c r="L20" s="651">
        <v>158.13</v>
      </c>
      <c r="M20" s="651">
        <v>316.26</v>
      </c>
      <c r="N20" s="650">
        <v>2</v>
      </c>
      <c r="O20" s="731">
        <v>0.5</v>
      </c>
      <c r="P20" s="651">
        <v>316.26</v>
      </c>
      <c r="Q20" s="666">
        <v>1</v>
      </c>
      <c r="R20" s="650">
        <v>2</v>
      </c>
      <c r="S20" s="666">
        <v>1</v>
      </c>
      <c r="T20" s="731">
        <v>0.5</v>
      </c>
      <c r="U20" s="689">
        <v>1</v>
      </c>
    </row>
    <row r="21" spans="1:21" ht="14.4" customHeight="1" x14ac:dyDescent="0.3">
      <c r="A21" s="649">
        <v>10</v>
      </c>
      <c r="B21" s="650" t="s">
        <v>596</v>
      </c>
      <c r="C21" s="650">
        <v>1026</v>
      </c>
      <c r="D21" s="729" t="s">
        <v>6861</v>
      </c>
      <c r="E21" s="730" t="s">
        <v>3671</v>
      </c>
      <c r="F21" s="650" t="s">
        <v>3634</v>
      </c>
      <c r="G21" s="650" t="s">
        <v>3756</v>
      </c>
      <c r="H21" s="650" t="s">
        <v>597</v>
      </c>
      <c r="I21" s="650" t="s">
        <v>3757</v>
      </c>
      <c r="J21" s="650" t="s">
        <v>3758</v>
      </c>
      <c r="K21" s="650" t="s">
        <v>3759</v>
      </c>
      <c r="L21" s="651">
        <v>86.16</v>
      </c>
      <c r="M21" s="651">
        <v>430.8</v>
      </c>
      <c r="N21" s="650">
        <v>5</v>
      </c>
      <c r="O21" s="731">
        <v>1.5</v>
      </c>
      <c r="P21" s="651">
        <v>430.8</v>
      </c>
      <c r="Q21" s="666">
        <v>1</v>
      </c>
      <c r="R21" s="650">
        <v>5</v>
      </c>
      <c r="S21" s="666">
        <v>1</v>
      </c>
      <c r="T21" s="731">
        <v>1.5</v>
      </c>
      <c r="U21" s="689">
        <v>1</v>
      </c>
    </row>
    <row r="22" spans="1:21" ht="14.4" customHeight="1" x14ac:dyDescent="0.3">
      <c r="A22" s="649">
        <v>10</v>
      </c>
      <c r="B22" s="650" t="s">
        <v>596</v>
      </c>
      <c r="C22" s="650">
        <v>1026</v>
      </c>
      <c r="D22" s="729" t="s">
        <v>6861</v>
      </c>
      <c r="E22" s="730" t="s">
        <v>3671</v>
      </c>
      <c r="F22" s="650" t="s">
        <v>3634</v>
      </c>
      <c r="G22" s="650" t="s">
        <v>3760</v>
      </c>
      <c r="H22" s="650" t="s">
        <v>597</v>
      </c>
      <c r="I22" s="650" t="s">
        <v>3761</v>
      </c>
      <c r="J22" s="650" t="s">
        <v>3762</v>
      </c>
      <c r="K22" s="650" t="s">
        <v>3763</v>
      </c>
      <c r="L22" s="651">
        <v>0</v>
      </c>
      <c r="M22" s="651">
        <v>0</v>
      </c>
      <c r="N22" s="650">
        <v>1</v>
      </c>
      <c r="O22" s="731">
        <v>0.5</v>
      </c>
      <c r="P22" s="651">
        <v>0</v>
      </c>
      <c r="Q22" s="666"/>
      <c r="R22" s="650">
        <v>1</v>
      </c>
      <c r="S22" s="666">
        <v>1</v>
      </c>
      <c r="T22" s="731">
        <v>0.5</v>
      </c>
      <c r="U22" s="689">
        <v>1</v>
      </c>
    </row>
    <row r="23" spans="1:21" ht="14.4" customHeight="1" x14ac:dyDescent="0.3">
      <c r="A23" s="649">
        <v>10</v>
      </c>
      <c r="B23" s="650" t="s">
        <v>596</v>
      </c>
      <c r="C23" s="650">
        <v>1026</v>
      </c>
      <c r="D23" s="729" t="s">
        <v>6861</v>
      </c>
      <c r="E23" s="730" t="s">
        <v>3671</v>
      </c>
      <c r="F23" s="650" t="s">
        <v>3634</v>
      </c>
      <c r="G23" s="650" t="s">
        <v>3764</v>
      </c>
      <c r="H23" s="650" t="s">
        <v>597</v>
      </c>
      <c r="I23" s="650" t="s">
        <v>3765</v>
      </c>
      <c r="J23" s="650" t="s">
        <v>3766</v>
      </c>
      <c r="K23" s="650" t="s">
        <v>3767</v>
      </c>
      <c r="L23" s="651">
        <v>0</v>
      </c>
      <c r="M23" s="651">
        <v>0</v>
      </c>
      <c r="N23" s="650">
        <v>1</v>
      </c>
      <c r="O23" s="731">
        <v>0.5</v>
      </c>
      <c r="P23" s="651"/>
      <c r="Q23" s="666"/>
      <c r="R23" s="650"/>
      <c r="S23" s="666">
        <v>0</v>
      </c>
      <c r="T23" s="731"/>
      <c r="U23" s="689">
        <v>0</v>
      </c>
    </row>
    <row r="24" spans="1:21" ht="14.4" customHeight="1" x14ac:dyDescent="0.3">
      <c r="A24" s="649">
        <v>10</v>
      </c>
      <c r="B24" s="650" t="s">
        <v>596</v>
      </c>
      <c r="C24" s="650">
        <v>1026</v>
      </c>
      <c r="D24" s="729" t="s">
        <v>6861</v>
      </c>
      <c r="E24" s="730" t="s">
        <v>3671</v>
      </c>
      <c r="F24" s="650" t="s">
        <v>3634</v>
      </c>
      <c r="G24" s="650" t="s">
        <v>3764</v>
      </c>
      <c r="H24" s="650" t="s">
        <v>597</v>
      </c>
      <c r="I24" s="650" t="s">
        <v>3768</v>
      </c>
      <c r="J24" s="650" t="s">
        <v>3769</v>
      </c>
      <c r="K24" s="650" t="s">
        <v>3770</v>
      </c>
      <c r="L24" s="651">
        <v>0</v>
      </c>
      <c r="M24" s="651">
        <v>0</v>
      </c>
      <c r="N24" s="650">
        <v>1</v>
      </c>
      <c r="O24" s="731">
        <v>0.5</v>
      </c>
      <c r="P24" s="651"/>
      <c r="Q24" s="666"/>
      <c r="R24" s="650"/>
      <c r="S24" s="666">
        <v>0</v>
      </c>
      <c r="T24" s="731"/>
      <c r="U24" s="689">
        <v>0</v>
      </c>
    </row>
    <row r="25" spans="1:21" ht="14.4" customHeight="1" x14ac:dyDescent="0.3">
      <c r="A25" s="649">
        <v>10</v>
      </c>
      <c r="B25" s="650" t="s">
        <v>596</v>
      </c>
      <c r="C25" s="650">
        <v>1026</v>
      </c>
      <c r="D25" s="729" t="s">
        <v>6861</v>
      </c>
      <c r="E25" s="730" t="s">
        <v>3671</v>
      </c>
      <c r="F25" s="650" t="s">
        <v>3634</v>
      </c>
      <c r="G25" s="650" t="s">
        <v>3737</v>
      </c>
      <c r="H25" s="650" t="s">
        <v>597</v>
      </c>
      <c r="I25" s="650" t="s">
        <v>3771</v>
      </c>
      <c r="J25" s="650" t="s">
        <v>3772</v>
      </c>
      <c r="K25" s="650" t="s">
        <v>3773</v>
      </c>
      <c r="L25" s="651">
        <v>0</v>
      </c>
      <c r="M25" s="651">
        <v>0</v>
      </c>
      <c r="N25" s="650">
        <v>1</v>
      </c>
      <c r="O25" s="731">
        <v>0.5</v>
      </c>
      <c r="P25" s="651">
        <v>0</v>
      </c>
      <c r="Q25" s="666"/>
      <c r="R25" s="650">
        <v>1</v>
      </c>
      <c r="S25" s="666">
        <v>1</v>
      </c>
      <c r="T25" s="731">
        <v>0.5</v>
      </c>
      <c r="U25" s="689">
        <v>1</v>
      </c>
    </row>
    <row r="26" spans="1:21" ht="14.4" customHeight="1" x14ac:dyDescent="0.3">
      <c r="A26" s="649">
        <v>10</v>
      </c>
      <c r="B26" s="650" t="s">
        <v>596</v>
      </c>
      <c r="C26" s="650">
        <v>1026</v>
      </c>
      <c r="D26" s="729" t="s">
        <v>6861</v>
      </c>
      <c r="E26" s="730" t="s">
        <v>3671</v>
      </c>
      <c r="F26" s="650" t="s">
        <v>3634</v>
      </c>
      <c r="G26" s="650" t="s">
        <v>3774</v>
      </c>
      <c r="H26" s="650" t="s">
        <v>597</v>
      </c>
      <c r="I26" s="650" t="s">
        <v>3775</v>
      </c>
      <c r="J26" s="650" t="s">
        <v>1247</v>
      </c>
      <c r="K26" s="650" t="s">
        <v>3776</v>
      </c>
      <c r="L26" s="651">
        <v>120.37</v>
      </c>
      <c r="M26" s="651">
        <v>722.22</v>
      </c>
      <c r="N26" s="650">
        <v>6</v>
      </c>
      <c r="O26" s="731">
        <v>1.5</v>
      </c>
      <c r="P26" s="651">
        <v>722.22</v>
      </c>
      <c r="Q26" s="666">
        <v>1</v>
      </c>
      <c r="R26" s="650">
        <v>6</v>
      </c>
      <c r="S26" s="666">
        <v>1</v>
      </c>
      <c r="T26" s="731">
        <v>1.5</v>
      </c>
      <c r="U26" s="689">
        <v>1</v>
      </c>
    </row>
    <row r="27" spans="1:21" ht="14.4" customHeight="1" x14ac:dyDescent="0.3">
      <c r="A27" s="649">
        <v>10</v>
      </c>
      <c r="B27" s="650" t="s">
        <v>596</v>
      </c>
      <c r="C27" s="650">
        <v>1026</v>
      </c>
      <c r="D27" s="729" t="s">
        <v>6861</v>
      </c>
      <c r="E27" s="730" t="s">
        <v>3671</v>
      </c>
      <c r="F27" s="650" t="s">
        <v>3634</v>
      </c>
      <c r="G27" s="650" t="s">
        <v>3728</v>
      </c>
      <c r="H27" s="650" t="s">
        <v>597</v>
      </c>
      <c r="I27" s="650" t="s">
        <v>3777</v>
      </c>
      <c r="J27" s="650" t="s">
        <v>3778</v>
      </c>
      <c r="K27" s="650" t="s">
        <v>3731</v>
      </c>
      <c r="L27" s="651">
        <v>47.71</v>
      </c>
      <c r="M27" s="651">
        <v>190.84</v>
      </c>
      <c r="N27" s="650">
        <v>4</v>
      </c>
      <c r="O27" s="731">
        <v>1.5</v>
      </c>
      <c r="P27" s="651">
        <v>190.84</v>
      </c>
      <c r="Q27" s="666">
        <v>1</v>
      </c>
      <c r="R27" s="650">
        <v>4</v>
      </c>
      <c r="S27" s="666">
        <v>1</v>
      </c>
      <c r="T27" s="731">
        <v>1.5</v>
      </c>
      <c r="U27" s="689">
        <v>1</v>
      </c>
    </row>
    <row r="28" spans="1:21" ht="14.4" customHeight="1" x14ac:dyDescent="0.3">
      <c r="A28" s="649">
        <v>10</v>
      </c>
      <c r="B28" s="650" t="s">
        <v>596</v>
      </c>
      <c r="C28" s="650">
        <v>1026</v>
      </c>
      <c r="D28" s="729" t="s">
        <v>6861</v>
      </c>
      <c r="E28" s="730" t="s">
        <v>3671</v>
      </c>
      <c r="F28" s="650" t="s">
        <v>3634</v>
      </c>
      <c r="G28" s="650" t="s">
        <v>3728</v>
      </c>
      <c r="H28" s="650" t="s">
        <v>597</v>
      </c>
      <c r="I28" s="650" t="s">
        <v>3779</v>
      </c>
      <c r="J28" s="650" t="s">
        <v>3780</v>
      </c>
      <c r="K28" s="650" t="s">
        <v>3781</v>
      </c>
      <c r="L28" s="651">
        <v>47.71</v>
      </c>
      <c r="M28" s="651">
        <v>47.71</v>
      </c>
      <c r="N28" s="650">
        <v>1</v>
      </c>
      <c r="O28" s="731">
        <v>0.5</v>
      </c>
      <c r="P28" s="651">
        <v>47.71</v>
      </c>
      <c r="Q28" s="666">
        <v>1</v>
      </c>
      <c r="R28" s="650">
        <v>1</v>
      </c>
      <c r="S28" s="666">
        <v>1</v>
      </c>
      <c r="T28" s="731">
        <v>0.5</v>
      </c>
      <c r="U28" s="689">
        <v>1</v>
      </c>
    </row>
    <row r="29" spans="1:21" ht="14.4" customHeight="1" x14ac:dyDescent="0.3">
      <c r="A29" s="649">
        <v>10</v>
      </c>
      <c r="B29" s="650" t="s">
        <v>596</v>
      </c>
      <c r="C29" s="650">
        <v>1026</v>
      </c>
      <c r="D29" s="729" t="s">
        <v>6861</v>
      </c>
      <c r="E29" s="730" t="s">
        <v>3671</v>
      </c>
      <c r="F29" s="650" t="s">
        <v>3634</v>
      </c>
      <c r="G29" s="650" t="s">
        <v>3728</v>
      </c>
      <c r="H29" s="650" t="s">
        <v>597</v>
      </c>
      <c r="I29" s="650" t="s">
        <v>3782</v>
      </c>
      <c r="J29" s="650" t="s">
        <v>3783</v>
      </c>
      <c r="K29" s="650" t="s">
        <v>3784</v>
      </c>
      <c r="L29" s="651">
        <v>191.45</v>
      </c>
      <c r="M29" s="651">
        <v>382.9</v>
      </c>
      <c r="N29" s="650">
        <v>2</v>
      </c>
      <c r="O29" s="731">
        <v>0.5</v>
      </c>
      <c r="P29" s="651">
        <v>382.9</v>
      </c>
      <c r="Q29" s="666">
        <v>1</v>
      </c>
      <c r="R29" s="650">
        <v>2</v>
      </c>
      <c r="S29" s="666">
        <v>1</v>
      </c>
      <c r="T29" s="731">
        <v>0.5</v>
      </c>
      <c r="U29" s="689">
        <v>1</v>
      </c>
    </row>
    <row r="30" spans="1:21" ht="14.4" customHeight="1" x14ac:dyDescent="0.3">
      <c r="A30" s="649">
        <v>10</v>
      </c>
      <c r="B30" s="650" t="s">
        <v>596</v>
      </c>
      <c r="C30" s="650">
        <v>1026</v>
      </c>
      <c r="D30" s="729" t="s">
        <v>6861</v>
      </c>
      <c r="E30" s="730" t="s">
        <v>3671</v>
      </c>
      <c r="F30" s="650" t="s">
        <v>3634</v>
      </c>
      <c r="G30" s="650" t="s">
        <v>3785</v>
      </c>
      <c r="H30" s="650" t="s">
        <v>597</v>
      </c>
      <c r="I30" s="650" t="s">
        <v>3786</v>
      </c>
      <c r="J30" s="650" t="s">
        <v>3787</v>
      </c>
      <c r="K30" s="650" t="s">
        <v>3788</v>
      </c>
      <c r="L30" s="651">
        <v>0</v>
      </c>
      <c r="M30" s="651">
        <v>0</v>
      </c>
      <c r="N30" s="650">
        <v>1</v>
      </c>
      <c r="O30" s="731">
        <v>0.5</v>
      </c>
      <c r="P30" s="651">
        <v>0</v>
      </c>
      <c r="Q30" s="666"/>
      <c r="R30" s="650">
        <v>1</v>
      </c>
      <c r="S30" s="666">
        <v>1</v>
      </c>
      <c r="T30" s="731">
        <v>0.5</v>
      </c>
      <c r="U30" s="689">
        <v>1</v>
      </c>
    </row>
    <row r="31" spans="1:21" ht="14.4" customHeight="1" x14ac:dyDescent="0.3">
      <c r="A31" s="649">
        <v>10</v>
      </c>
      <c r="B31" s="650" t="s">
        <v>596</v>
      </c>
      <c r="C31" s="650">
        <v>1026</v>
      </c>
      <c r="D31" s="729" t="s">
        <v>6861</v>
      </c>
      <c r="E31" s="730" t="s">
        <v>3671</v>
      </c>
      <c r="F31" s="650" t="s">
        <v>3634</v>
      </c>
      <c r="G31" s="650" t="s">
        <v>3789</v>
      </c>
      <c r="H31" s="650" t="s">
        <v>597</v>
      </c>
      <c r="I31" s="650" t="s">
        <v>1366</v>
      </c>
      <c r="J31" s="650" t="s">
        <v>1062</v>
      </c>
      <c r="K31" s="650" t="s">
        <v>880</v>
      </c>
      <c r="L31" s="651">
        <v>56.69</v>
      </c>
      <c r="M31" s="651">
        <v>56.69</v>
      </c>
      <c r="N31" s="650">
        <v>1</v>
      </c>
      <c r="O31" s="731">
        <v>0.5</v>
      </c>
      <c r="P31" s="651">
        <v>56.69</v>
      </c>
      <c r="Q31" s="666">
        <v>1</v>
      </c>
      <c r="R31" s="650">
        <v>1</v>
      </c>
      <c r="S31" s="666">
        <v>1</v>
      </c>
      <c r="T31" s="731">
        <v>0.5</v>
      </c>
      <c r="U31" s="689">
        <v>1</v>
      </c>
    </row>
    <row r="32" spans="1:21" ht="14.4" customHeight="1" x14ac:dyDescent="0.3">
      <c r="A32" s="649">
        <v>10</v>
      </c>
      <c r="B32" s="650" t="s">
        <v>596</v>
      </c>
      <c r="C32" s="650">
        <v>1026</v>
      </c>
      <c r="D32" s="729" t="s">
        <v>6861</v>
      </c>
      <c r="E32" s="730" t="s">
        <v>3671</v>
      </c>
      <c r="F32" s="650" t="s">
        <v>3635</v>
      </c>
      <c r="G32" s="650" t="s">
        <v>3790</v>
      </c>
      <c r="H32" s="650" t="s">
        <v>597</v>
      </c>
      <c r="I32" s="650" t="s">
        <v>799</v>
      </c>
      <c r="J32" s="650" t="s">
        <v>3680</v>
      </c>
      <c r="K32" s="650"/>
      <c r="L32" s="651">
        <v>0</v>
      </c>
      <c r="M32" s="651">
        <v>0</v>
      </c>
      <c r="N32" s="650">
        <v>2</v>
      </c>
      <c r="O32" s="731">
        <v>2</v>
      </c>
      <c r="P32" s="651"/>
      <c r="Q32" s="666"/>
      <c r="R32" s="650"/>
      <c r="S32" s="666">
        <v>0</v>
      </c>
      <c r="T32" s="731"/>
      <c r="U32" s="689">
        <v>0</v>
      </c>
    </row>
    <row r="33" spans="1:21" ht="14.4" customHeight="1" x14ac:dyDescent="0.3">
      <c r="A33" s="649">
        <v>10</v>
      </c>
      <c r="B33" s="650" t="s">
        <v>596</v>
      </c>
      <c r="C33" s="650">
        <v>1026</v>
      </c>
      <c r="D33" s="729" t="s">
        <v>6861</v>
      </c>
      <c r="E33" s="730" t="s">
        <v>3671</v>
      </c>
      <c r="F33" s="650" t="s">
        <v>3635</v>
      </c>
      <c r="G33" s="650" t="s">
        <v>3790</v>
      </c>
      <c r="H33" s="650" t="s">
        <v>597</v>
      </c>
      <c r="I33" s="650" t="s">
        <v>3791</v>
      </c>
      <c r="J33" s="650" t="s">
        <v>3680</v>
      </c>
      <c r="K33" s="650"/>
      <c r="L33" s="651">
        <v>0</v>
      </c>
      <c r="M33" s="651">
        <v>0</v>
      </c>
      <c r="N33" s="650">
        <v>1</v>
      </c>
      <c r="O33" s="731">
        <v>1</v>
      </c>
      <c r="P33" s="651"/>
      <c r="Q33" s="666"/>
      <c r="R33" s="650"/>
      <c r="S33" s="666">
        <v>0</v>
      </c>
      <c r="T33" s="731"/>
      <c r="U33" s="689">
        <v>0</v>
      </c>
    </row>
    <row r="34" spans="1:21" ht="14.4" customHeight="1" x14ac:dyDescent="0.3">
      <c r="A34" s="649">
        <v>10</v>
      </c>
      <c r="B34" s="650" t="s">
        <v>596</v>
      </c>
      <c r="C34" s="650">
        <v>1026</v>
      </c>
      <c r="D34" s="729" t="s">
        <v>6861</v>
      </c>
      <c r="E34" s="730" t="s">
        <v>3672</v>
      </c>
      <c r="F34" s="650" t="s">
        <v>3634</v>
      </c>
      <c r="G34" s="650" t="s">
        <v>3792</v>
      </c>
      <c r="H34" s="650" t="s">
        <v>597</v>
      </c>
      <c r="I34" s="650" t="s">
        <v>1734</v>
      </c>
      <c r="J34" s="650" t="s">
        <v>851</v>
      </c>
      <c r="K34" s="650" t="s">
        <v>3793</v>
      </c>
      <c r="L34" s="651">
        <v>127.5</v>
      </c>
      <c r="M34" s="651">
        <v>127.5</v>
      </c>
      <c r="N34" s="650">
        <v>1</v>
      </c>
      <c r="O34" s="731">
        <v>1</v>
      </c>
      <c r="P34" s="651">
        <v>127.5</v>
      </c>
      <c r="Q34" s="666">
        <v>1</v>
      </c>
      <c r="R34" s="650">
        <v>1</v>
      </c>
      <c r="S34" s="666">
        <v>1</v>
      </c>
      <c r="T34" s="731">
        <v>1</v>
      </c>
      <c r="U34" s="689">
        <v>1</v>
      </c>
    </row>
    <row r="35" spans="1:21" ht="14.4" customHeight="1" x14ac:dyDescent="0.3">
      <c r="A35" s="649">
        <v>10</v>
      </c>
      <c r="B35" s="650" t="s">
        <v>596</v>
      </c>
      <c r="C35" s="650">
        <v>1026</v>
      </c>
      <c r="D35" s="729" t="s">
        <v>6861</v>
      </c>
      <c r="E35" s="730" t="s">
        <v>3673</v>
      </c>
      <c r="F35" s="650" t="s">
        <v>3634</v>
      </c>
      <c r="G35" s="650" t="s">
        <v>3743</v>
      </c>
      <c r="H35" s="650" t="s">
        <v>597</v>
      </c>
      <c r="I35" s="650" t="s">
        <v>1646</v>
      </c>
      <c r="J35" s="650" t="s">
        <v>3514</v>
      </c>
      <c r="K35" s="650" t="s">
        <v>3515</v>
      </c>
      <c r="L35" s="651">
        <v>333.31</v>
      </c>
      <c r="M35" s="651">
        <v>666.62</v>
      </c>
      <c r="N35" s="650">
        <v>2</v>
      </c>
      <c r="O35" s="731">
        <v>2</v>
      </c>
      <c r="P35" s="651">
        <v>666.62</v>
      </c>
      <c r="Q35" s="666">
        <v>1</v>
      </c>
      <c r="R35" s="650">
        <v>2</v>
      </c>
      <c r="S35" s="666">
        <v>1</v>
      </c>
      <c r="T35" s="731">
        <v>2</v>
      </c>
      <c r="U35" s="689">
        <v>1</v>
      </c>
    </row>
    <row r="36" spans="1:21" ht="14.4" customHeight="1" x14ac:dyDescent="0.3">
      <c r="A36" s="649">
        <v>10</v>
      </c>
      <c r="B36" s="650" t="s">
        <v>596</v>
      </c>
      <c r="C36" s="650">
        <v>1026</v>
      </c>
      <c r="D36" s="729" t="s">
        <v>6861</v>
      </c>
      <c r="E36" s="730" t="s">
        <v>3673</v>
      </c>
      <c r="F36" s="650" t="s">
        <v>3634</v>
      </c>
      <c r="G36" s="650" t="s">
        <v>3794</v>
      </c>
      <c r="H36" s="650" t="s">
        <v>597</v>
      </c>
      <c r="I36" s="650" t="s">
        <v>1946</v>
      </c>
      <c r="J36" s="650" t="s">
        <v>1947</v>
      </c>
      <c r="K36" s="650" t="s">
        <v>2087</v>
      </c>
      <c r="L36" s="651">
        <v>137.33000000000001</v>
      </c>
      <c r="M36" s="651">
        <v>137.33000000000001</v>
      </c>
      <c r="N36" s="650">
        <v>1</v>
      </c>
      <c r="O36" s="731">
        <v>1</v>
      </c>
      <c r="P36" s="651"/>
      <c r="Q36" s="666">
        <v>0</v>
      </c>
      <c r="R36" s="650"/>
      <c r="S36" s="666">
        <v>0</v>
      </c>
      <c r="T36" s="731"/>
      <c r="U36" s="689">
        <v>0</v>
      </c>
    </row>
    <row r="37" spans="1:21" ht="14.4" customHeight="1" x14ac:dyDescent="0.3">
      <c r="A37" s="649">
        <v>10</v>
      </c>
      <c r="B37" s="650" t="s">
        <v>596</v>
      </c>
      <c r="C37" s="650">
        <v>1026</v>
      </c>
      <c r="D37" s="729" t="s">
        <v>6861</v>
      </c>
      <c r="E37" s="730" t="s">
        <v>3673</v>
      </c>
      <c r="F37" s="650" t="s">
        <v>3634</v>
      </c>
      <c r="G37" s="650" t="s">
        <v>3795</v>
      </c>
      <c r="H37" s="650" t="s">
        <v>597</v>
      </c>
      <c r="I37" s="650" t="s">
        <v>3796</v>
      </c>
      <c r="J37" s="650" t="s">
        <v>1349</v>
      </c>
      <c r="K37" s="650" t="s">
        <v>3797</v>
      </c>
      <c r="L37" s="651">
        <v>0</v>
      </c>
      <c r="M37" s="651">
        <v>0</v>
      </c>
      <c r="N37" s="650">
        <v>5</v>
      </c>
      <c r="O37" s="731">
        <v>1</v>
      </c>
      <c r="P37" s="651"/>
      <c r="Q37" s="666"/>
      <c r="R37" s="650"/>
      <c r="S37" s="666">
        <v>0</v>
      </c>
      <c r="T37" s="731"/>
      <c r="U37" s="689">
        <v>0</v>
      </c>
    </row>
    <row r="38" spans="1:21" ht="14.4" customHeight="1" x14ac:dyDescent="0.3">
      <c r="A38" s="649">
        <v>10</v>
      </c>
      <c r="B38" s="650" t="s">
        <v>596</v>
      </c>
      <c r="C38" s="650">
        <v>1026</v>
      </c>
      <c r="D38" s="729" t="s">
        <v>6861</v>
      </c>
      <c r="E38" s="730" t="s">
        <v>3678</v>
      </c>
      <c r="F38" s="650" t="s">
        <v>3634</v>
      </c>
      <c r="G38" s="650" t="s">
        <v>3798</v>
      </c>
      <c r="H38" s="650" t="s">
        <v>597</v>
      </c>
      <c r="I38" s="650" t="s">
        <v>3799</v>
      </c>
      <c r="J38" s="650" t="s">
        <v>3800</v>
      </c>
      <c r="K38" s="650" t="s">
        <v>3801</v>
      </c>
      <c r="L38" s="651">
        <v>0</v>
      </c>
      <c r="M38" s="651">
        <v>0</v>
      </c>
      <c r="N38" s="650">
        <v>1</v>
      </c>
      <c r="O38" s="731">
        <v>0.5</v>
      </c>
      <c r="P38" s="651">
        <v>0</v>
      </c>
      <c r="Q38" s="666"/>
      <c r="R38" s="650">
        <v>1</v>
      </c>
      <c r="S38" s="666">
        <v>1</v>
      </c>
      <c r="T38" s="731">
        <v>0.5</v>
      </c>
      <c r="U38" s="689">
        <v>1</v>
      </c>
    </row>
    <row r="39" spans="1:21" ht="14.4" customHeight="1" x14ac:dyDescent="0.3">
      <c r="A39" s="649">
        <v>10</v>
      </c>
      <c r="B39" s="650" t="s">
        <v>596</v>
      </c>
      <c r="C39" s="650">
        <v>1026</v>
      </c>
      <c r="D39" s="729" t="s">
        <v>6861</v>
      </c>
      <c r="E39" s="730" t="s">
        <v>3678</v>
      </c>
      <c r="F39" s="650" t="s">
        <v>3634</v>
      </c>
      <c r="G39" s="650" t="s">
        <v>3802</v>
      </c>
      <c r="H39" s="650" t="s">
        <v>1072</v>
      </c>
      <c r="I39" s="650" t="s">
        <v>2804</v>
      </c>
      <c r="J39" s="650" t="s">
        <v>2805</v>
      </c>
      <c r="K39" s="650" t="s">
        <v>2806</v>
      </c>
      <c r="L39" s="651">
        <v>356.47</v>
      </c>
      <c r="M39" s="651">
        <v>356.47</v>
      </c>
      <c r="N39" s="650">
        <v>1</v>
      </c>
      <c r="O39" s="731">
        <v>0.5</v>
      </c>
      <c r="P39" s="651">
        <v>356.47</v>
      </c>
      <c r="Q39" s="666">
        <v>1</v>
      </c>
      <c r="R39" s="650">
        <v>1</v>
      </c>
      <c r="S39" s="666">
        <v>1</v>
      </c>
      <c r="T39" s="731">
        <v>0.5</v>
      </c>
      <c r="U39" s="689">
        <v>1</v>
      </c>
    </row>
    <row r="40" spans="1:21" ht="14.4" customHeight="1" x14ac:dyDescent="0.3">
      <c r="A40" s="649">
        <v>10</v>
      </c>
      <c r="B40" s="650" t="s">
        <v>596</v>
      </c>
      <c r="C40" s="650">
        <v>1026</v>
      </c>
      <c r="D40" s="729" t="s">
        <v>6861</v>
      </c>
      <c r="E40" s="730" t="s">
        <v>3678</v>
      </c>
      <c r="F40" s="650" t="s">
        <v>3634</v>
      </c>
      <c r="G40" s="650" t="s">
        <v>3795</v>
      </c>
      <c r="H40" s="650" t="s">
        <v>597</v>
      </c>
      <c r="I40" s="650" t="s">
        <v>1348</v>
      </c>
      <c r="J40" s="650" t="s">
        <v>1349</v>
      </c>
      <c r="K40" s="650" t="s">
        <v>3244</v>
      </c>
      <c r="L40" s="651">
        <v>391.83</v>
      </c>
      <c r="M40" s="651">
        <v>391.83</v>
      </c>
      <c r="N40" s="650">
        <v>1</v>
      </c>
      <c r="O40" s="731">
        <v>1</v>
      </c>
      <c r="P40" s="651">
        <v>391.83</v>
      </c>
      <c r="Q40" s="666">
        <v>1</v>
      </c>
      <c r="R40" s="650">
        <v>1</v>
      </c>
      <c r="S40" s="666">
        <v>1</v>
      </c>
      <c r="T40" s="731">
        <v>1</v>
      </c>
      <c r="U40" s="689">
        <v>1</v>
      </c>
    </row>
    <row r="41" spans="1:21" ht="14.4" customHeight="1" x14ac:dyDescent="0.3">
      <c r="A41" s="649">
        <v>10</v>
      </c>
      <c r="B41" s="650" t="s">
        <v>596</v>
      </c>
      <c r="C41" s="650">
        <v>1026</v>
      </c>
      <c r="D41" s="729" t="s">
        <v>6861</v>
      </c>
      <c r="E41" s="730" t="s">
        <v>3686</v>
      </c>
      <c r="F41" s="650" t="s">
        <v>3634</v>
      </c>
      <c r="G41" s="650" t="s">
        <v>3725</v>
      </c>
      <c r="H41" s="650" t="s">
        <v>597</v>
      </c>
      <c r="I41" s="650" t="s">
        <v>3803</v>
      </c>
      <c r="J41" s="650" t="s">
        <v>3727</v>
      </c>
      <c r="K41" s="650" t="s">
        <v>3804</v>
      </c>
      <c r="L41" s="651">
        <v>34.31</v>
      </c>
      <c r="M41" s="651">
        <v>34.31</v>
      </c>
      <c r="N41" s="650">
        <v>1</v>
      </c>
      <c r="O41" s="731">
        <v>0.5</v>
      </c>
      <c r="P41" s="651">
        <v>34.31</v>
      </c>
      <c r="Q41" s="666">
        <v>1</v>
      </c>
      <c r="R41" s="650">
        <v>1</v>
      </c>
      <c r="S41" s="666">
        <v>1</v>
      </c>
      <c r="T41" s="731">
        <v>0.5</v>
      </c>
      <c r="U41" s="689">
        <v>1</v>
      </c>
    </row>
    <row r="42" spans="1:21" ht="14.4" customHeight="1" x14ac:dyDescent="0.3">
      <c r="A42" s="649">
        <v>10</v>
      </c>
      <c r="B42" s="650" t="s">
        <v>596</v>
      </c>
      <c r="C42" s="650">
        <v>1026</v>
      </c>
      <c r="D42" s="729" t="s">
        <v>6861</v>
      </c>
      <c r="E42" s="730" t="s">
        <v>3686</v>
      </c>
      <c r="F42" s="650" t="s">
        <v>3634</v>
      </c>
      <c r="G42" s="650" t="s">
        <v>3805</v>
      </c>
      <c r="H42" s="650" t="s">
        <v>597</v>
      </c>
      <c r="I42" s="650" t="s">
        <v>3806</v>
      </c>
      <c r="J42" s="650" t="s">
        <v>3807</v>
      </c>
      <c r="K42" s="650" t="s">
        <v>2806</v>
      </c>
      <c r="L42" s="651">
        <v>202.25</v>
      </c>
      <c r="M42" s="651">
        <v>202.25</v>
      </c>
      <c r="N42" s="650">
        <v>1</v>
      </c>
      <c r="O42" s="731">
        <v>0.5</v>
      </c>
      <c r="P42" s="651">
        <v>202.25</v>
      </c>
      <c r="Q42" s="666">
        <v>1</v>
      </c>
      <c r="R42" s="650">
        <v>1</v>
      </c>
      <c r="S42" s="666">
        <v>1</v>
      </c>
      <c r="T42" s="731">
        <v>0.5</v>
      </c>
      <c r="U42" s="689">
        <v>1</v>
      </c>
    </row>
    <row r="43" spans="1:21" ht="14.4" customHeight="1" x14ac:dyDescent="0.3">
      <c r="A43" s="649">
        <v>10</v>
      </c>
      <c r="B43" s="650" t="s">
        <v>596</v>
      </c>
      <c r="C43" s="650">
        <v>1026</v>
      </c>
      <c r="D43" s="729" t="s">
        <v>6861</v>
      </c>
      <c r="E43" s="730" t="s">
        <v>3689</v>
      </c>
      <c r="F43" s="650" t="s">
        <v>3634</v>
      </c>
      <c r="G43" s="650" t="s">
        <v>3736</v>
      </c>
      <c r="H43" s="650" t="s">
        <v>1072</v>
      </c>
      <c r="I43" s="650" t="s">
        <v>1303</v>
      </c>
      <c r="J43" s="650" t="s">
        <v>3490</v>
      </c>
      <c r="K43" s="650" t="s">
        <v>3488</v>
      </c>
      <c r="L43" s="651">
        <v>41.3</v>
      </c>
      <c r="M43" s="651">
        <v>41.3</v>
      </c>
      <c r="N43" s="650">
        <v>1</v>
      </c>
      <c r="O43" s="731">
        <v>1</v>
      </c>
      <c r="P43" s="651"/>
      <c r="Q43" s="666">
        <v>0</v>
      </c>
      <c r="R43" s="650"/>
      <c r="S43" s="666">
        <v>0</v>
      </c>
      <c r="T43" s="731"/>
      <c r="U43" s="689">
        <v>0</v>
      </c>
    </row>
    <row r="44" spans="1:21" ht="14.4" customHeight="1" x14ac:dyDescent="0.3">
      <c r="A44" s="649">
        <v>10</v>
      </c>
      <c r="B44" s="650" t="s">
        <v>596</v>
      </c>
      <c r="C44" s="650">
        <v>1026</v>
      </c>
      <c r="D44" s="729" t="s">
        <v>6861</v>
      </c>
      <c r="E44" s="730" t="s">
        <v>3689</v>
      </c>
      <c r="F44" s="650" t="s">
        <v>3634</v>
      </c>
      <c r="G44" s="650" t="s">
        <v>3802</v>
      </c>
      <c r="H44" s="650" t="s">
        <v>1072</v>
      </c>
      <c r="I44" s="650" t="s">
        <v>3808</v>
      </c>
      <c r="J44" s="650" t="s">
        <v>2805</v>
      </c>
      <c r="K44" s="650" t="s">
        <v>1442</v>
      </c>
      <c r="L44" s="651">
        <v>118.82</v>
      </c>
      <c r="M44" s="651">
        <v>118.82</v>
      </c>
      <c r="N44" s="650">
        <v>1</v>
      </c>
      <c r="O44" s="731">
        <v>0.5</v>
      </c>
      <c r="P44" s="651"/>
      <c r="Q44" s="666">
        <v>0</v>
      </c>
      <c r="R44" s="650"/>
      <c r="S44" s="666">
        <v>0</v>
      </c>
      <c r="T44" s="731"/>
      <c r="U44" s="689">
        <v>0</v>
      </c>
    </row>
    <row r="45" spans="1:21" ht="14.4" customHeight="1" x14ac:dyDescent="0.3">
      <c r="A45" s="649">
        <v>10</v>
      </c>
      <c r="B45" s="650" t="s">
        <v>596</v>
      </c>
      <c r="C45" s="650">
        <v>1026</v>
      </c>
      <c r="D45" s="729" t="s">
        <v>6861</v>
      </c>
      <c r="E45" s="730" t="s">
        <v>3689</v>
      </c>
      <c r="F45" s="650" t="s">
        <v>3634</v>
      </c>
      <c r="G45" s="650" t="s">
        <v>3809</v>
      </c>
      <c r="H45" s="650" t="s">
        <v>597</v>
      </c>
      <c r="I45" s="650" t="s">
        <v>2544</v>
      </c>
      <c r="J45" s="650" t="s">
        <v>2545</v>
      </c>
      <c r="K45" s="650" t="s">
        <v>864</v>
      </c>
      <c r="L45" s="651">
        <v>63.65</v>
      </c>
      <c r="M45" s="651">
        <v>63.65</v>
      </c>
      <c r="N45" s="650">
        <v>1</v>
      </c>
      <c r="O45" s="731">
        <v>0.5</v>
      </c>
      <c r="P45" s="651"/>
      <c r="Q45" s="666">
        <v>0</v>
      </c>
      <c r="R45" s="650"/>
      <c r="S45" s="666">
        <v>0</v>
      </c>
      <c r="T45" s="731"/>
      <c r="U45" s="689">
        <v>0</v>
      </c>
    </row>
    <row r="46" spans="1:21" ht="14.4" customHeight="1" x14ac:dyDescent="0.3">
      <c r="A46" s="649">
        <v>10</v>
      </c>
      <c r="B46" s="650" t="s">
        <v>596</v>
      </c>
      <c r="C46" s="650">
        <v>1026</v>
      </c>
      <c r="D46" s="729" t="s">
        <v>6861</v>
      </c>
      <c r="E46" s="730" t="s">
        <v>3693</v>
      </c>
      <c r="F46" s="650" t="s">
        <v>3634</v>
      </c>
      <c r="G46" s="650" t="s">
        <v>3810</v>
      </c>
      <c r="H46" s="650" t="s">
        <v>597</v>
      </c>
      <c r="I46" s="650" t="s">
        <v>3811</v>
      </c>
      <c r="J46" s="650" t="s">
        <v>3812</v>
      </c>
      <c r="K46" s="650" t="s">
        <v>3813</v>
      </c>
      <c r="L46" s="651">
        <v>0</v>
      </c>
      <c r="M46" s="651">
        <v>0</v>
      </c>
      <c r="N46" s="650">
        <v>1</v>
      </c>
      <c r="O46" s="731">
        <v>1</v>
      </c>
      <c r="P46" s="651"/>
      <c r="Q46" s="666"/>
      <c r="R46" s="650"/>
      <c r="S46" s="666">
        <v>0</v>
      </c>
      <c r="T46" s="731"/>
      <c r="U46" s="689">
        <v>0</v>
      </c>
    </row>
    <row r="47" spans="1:21" ht="14.4" customHeight="1" x14ac:dyDescent="0.3">
      <c r="A47" s="649">
        <v>10</v>
      </c>
      <c r="B47" s="650" t="s">
        <v>596</v>
      </c>
      <c r="C47" s="650">
        <v>1026</v>
      </c>
      <c r="D47" s="729" t="s">
        <v>6861</v>
      </c>
      <c r="E47" s="730" t="s">
        <v>3698</v>
      </c>
      <c r="F47" s="650" t="s">
        <v>3634</v>
      </c>
      <c r="G47" s="650" t="s">
        <v>3814</v>
      </c>
      <c r="H47" s="650" t="s">
        <v>597</v>
      </c>
      <c r="I47" s="650" t="s">
        <v>3815</v>
      </c>
      <c r="J47" s="650" t="s">
        <v>3816</v>
      </c>
      <c r="K47" s="650" t="s">
        <v>3817</v>
      </c>
      <c r="L47" s="651">
        <v>0</v>
      </c>
      <c r="M47" s="651">
        <v>0</v>
      </c>
      <c r="N47" s="650">
        <v>2</v>
      </c>
      <c r="O47" s="731">
        <v>1</v>
      </c>
      <c r="P47" s="651"/>
      <c r="Q47" s="666"/>
      <c r="R47" s="650"/>
      <c r="S47" s="666">
        <v>0</v>
      </c>
      <c r="T47" s="731"/>
      <c r="U47" s="689">
        <v>0</v>
      </c>
    </row>
    <row r="48" spans="1:21" ht="14.4" customHeight="1" x14ac:dyDescent="0.3">
      <c r="A48" s="649">
        <v>10</v>
      </c>
      <c r="B48" s="650" t="s">
        <v>596</v>
      </c>
      <c r="C48" s="650">
        <v>1026</v>
      </c>
      <c r="D48" s="729" t="s">
        <v>6861</v>
      </c>
      <c r="E48" s="730" t="s">
        <v>3701</v>
      </c>
      <c r="F48" s="650" t="s">
        <v>3634</v>
      </c>
      <c r="G48" s="650" t="s">
        <v>3818</v>
      </c>
      <c r="H48" s="650" t="s">
        <v>1072</v>
      </c>
      <c r="I48" s="650" t="s">
        <v>3819</v>
      </c>
      <c r="J48" s="650" t="s">
        <v>3820</v>
      </c>
      <c r="K48" s="650" t="s">
        <v>3821</v>
      </c>
      <c r="L48" s="651">
        <v>217.65</v>
      </c>
      <c r="M48" s="651">
        <v>217.65</v>
      </c>
      <c r="N48" s="650">
        <v>1</v>
      </c>
      <c r="O48" s="731">
        <v>0.5</v>
      </c>
      <c r="P48" s="651"/>
      <c r="Q48" s="666">
        <v>0</v>
      </c>
      <c r="R48" s="650"/>
      <c r="S48" s="666">
        <v>0</v>
      </c>
      <c r="T48" s="731"/>
      <c r="U48" s="689">
        <v>0</v>
      </c>
    </row>
    <row r="49" spans="1:21" ht="14.4" customHeight="1" x14ac:dyDescent="0.3">
      <c r="A49" s="649">
        <v>10</v>
      </c>
      <c r="B49" s="650" t="s">
        <v>596</v>
      </c>
      <c r="C49" s="650">
        <v>1026</v>
      </c>
      <c r="D49" s="729" t="s">
        <v>6861</v>
      </c>
      <c r="E49" s="730" t="s">
        <v>3701</v>
      </c>
      <c r="F49" s="650" t="s">
        <v>3634</v>
      </c>
      <c r="G49" s="650" t="s">
        <v>3822</v>
      </c>
      <c r="H49" s="650" t="s">
        <v>597</v>
      </c>
      <c r="I49" s="650" t="s">
        <v>1913</v>
      </c>
      <c r="J49" s="650" t="s">
        <v>1914</v>
      </c>
      <c r="K49" s="650" t="s">
        <v>3823</v>
      </c>
      <c r="L49" s="651">
        <v>0</v>
      </c>
      <c r="M49" s="651">
        <v>0</v>
      </c>
      <c r="N49" s="650">
        <v>1</v>
      </c>
      <c r="O49" s="731">
        <v>0.5</v>
      </c>
      <c r="P49" s="651"/>
      <c r="Q49" s="666"/>
      <c r="R49" s="650"/>
      <c r="S49" s="666">
        <v>0</v>
      </c>
      <c r="T49" s="731"/>
      <c r="U49" s="689">
        <v>0</v>
      </c>
    </row>
    <row r="50" spans="1:21" ht="14.4" customHeight="1" x14ac:dyDescent="0.3">
      <c r="A50" s="649">
        <v>10</v>
      </c>
      <c r="B50" s="650" t="s">
        <v>596</v>
      </c>
      <c r="C50" s="650">
        <v>1026</v>
      </c>
      <c r="D50" s="729" t="s">
        <v>6861</v>
      </c>
      <c r="E50" s="730" t="s">
        <v>3701</v>
      </c>
      <c r="F50" s="650" t="s">
        <v>3634</v>
      </c>
      <c r="G50" s="650" t="s">
        <v>3824</v>
      </c>
      <c r="H50" s="650" t="s">
        <v>597</v>
      </c>
      <c r="I50" s="650" t="s">
        <v>1261</v>
      </c>
      <c r="J50" s="650" t="s">
        <v>3825</v>
      </c>
      <c r="K50" s="650" t="s">
        <v>3826</v>
      </c>
      <c r="L50" s="651">
        <v>41.07</v>
      </c>
      <c r="M50" s="651">
        <v>41.07</v>
      </c>
      <c r="N50" s="650">
        <v>1</v>
      </c>
      <c r="O50" s="731">
        <v>1</v>
      </c>
      <c r="P50" s="651"/>
      <c r="Q50" s="666">
        <v>0</v>
      </c>
      <c r="R50" s="650"/>
      <c r="S50" s="666">
        <v>0</v>
      </c>
      <c r="T50" s="731"/>
      <c r="U50" s="689">
        <v>0</v>
      </c>
    </row>
    <row r="51" spans="1:21" ht="14.4" customHeight="1" x14ac:dyDescent="0.3">
      <c r="A51" s="649">
        <v>10</v>
      </c>
      <c r="B51" s="650" t="s">
        <v>596</v>
      </c>
      <c r="C51" s="650">
        <v>1026</v>
      </c>
      <c r="D51" s="729" t="s">
        <v>6861</v>
      </c>
      <c r="E51" s="730" t="s">
        <v>3701</v>
      </c>
      <c r="F51" s="650" t="s">
        <v>3634</v>
      </c>
      <c r="G51" s="650" t="s">
        <v>3810</v>
      </c>
      <c r="H51" s="650" t="s">
        <v>597</v>
      </c>
      <c r="I51" s="650" t="s">
        <v>2242</v>
      </c>
      <c r="J51" s="650" t="s">
        <v>2243</v>
      </c>
      <c r="K51" s="650" t="s">
        <v>3827</v>
      </c>
      <c r="L51" s="651">
        <v>0</v>
      </c>
      <c r="M51" s="651">
        <v>0</v>
      </c>
      <c r="N51" s="650">
        <v>1</v>
      </c>
      <c r="O51" s="731">
        <v>1</v>
      </c>
      <c r="P51" s="651">
        <v>0</v>
      </c>
      <c r="Q51" s="666"/>
      <c r="R51" s="650">
        <v>1</v>
      </c>
      <c r="S51" s="666">
        <v>1</v>
      </c>
      <c r="T51" s="731">
        <v>1</v>
      </c>
      <c r="U51" s="689">
        <v>1</v>
      </c>
    </row>
    <row r="52" spans="1:21" ht="14.4" customHeight="1" x14ac:dyDescent="0.3">
      <c r="A52" s="649">
        <v>10</v>
      </c>
      <c r="B52" s="650" t="s">
        <v>596</v>
      </c>
      <c r="C52" s="650">
        <v>1026</v>
      </c>
      <c r="D52" s="729" t="s">
        <v>6861</v>
      </c>
      <c r="E52" s="730" t="s">
        <v>3701</v>
      </c>
      <c r="F52" s="650" t="s">
        <v>3634</v>
      </c>
      <c r="G52" s="650" t="s">
        <v>3810</v>
      </c>
      <c r="H52" s="650" t="s">
        <v>597</v>
      </c>
      <c r="I52" s="650" t="s">
        <v>1310</v>
      </c>
      <c r="J52" s="650" t="s">
        <v>1311</v>
      </c>
      <c r="K52" s="650" t="s">
        <v>1312</v>
      </c>
      <c r="L52" s="651">
        <v>0</v>
      </c>
      <c r="M52" s="651">
        <v>0</v>
      </c>
      <c r="N52" s="650">
        <v>1</v>
      </c>
      <c r="O52" s="731">
        <v>1</v>
      </c>
      <c r="P52" s="651"/>
      <c r="Q52" s="666"/>
      <c r="R52" s="650"/>
      <c r="S52" s="666">
        <v>0</v>
      </c>
      <c r="T52" s="731"/>
      <c r="U52" s="689">
        <v>0</v>
      </c>
    </row>
    <row r="53" spans="1:21" ht="14.4" customHeight="1" x14ac:dyDescent="0.3">
      <c r="A53" s="649">
        <v>10</v>
      </c>
      <c r="B53" s="650" t="s">
        <v>596</v>
      </c>
      <c r="C53" s="650">
        <v>1026</v>
      </c>
      <c r="D53" s="729" t="s">
        <v>6861</v>
      </c>
      <c r="E53" s="730" t="s">
        <v>3701</v>
      </c>
      <c r="F53" s="650" t="s">
        <v>3634</v>
      </c>
      <c r="G53" s="650" t="s">
        <v>3828</v>
      </c>
      <c r="H53" s="650" t="s">
        <v>597</v>
      </c>
      <c r="I53" s="650" t="s">
        <v>3829</v>
      </c>
      <c r="J53" s="650" t="s">
        <v>3830</v>
      </c>
      <c r="K53" s="650" t="s">
        <v>3831</v>
      </c>
      <c r="L53" s="651">
        <v>130.15</v>
      </c>
      <c r="M53" s="651">
        <v>260.3</v>
      </c>
      <c r="N53" s="650">
        <v>2</v>
      </c>
      <c r="O53" s="731">
        <v>0.5</v>
      </c>
      <c r="P53" s="651"/>
      <c r="Q53" s="666">
        <v>0</v>
      </c>
      <c r="R53" s="650"/>
      <c r="S53" s="666">
        <v>0</v>
      </c>
      <c r="T53" s="731"/>
      <c r="U53" s="689">
        <v>0</v>
      </c>
    </row>
    <row r="54" spans="1:21" ht="14.4" customHeight="1" x14ac:dyDescent="0.3">
      <c r="A54" s="649">
        <v>10</v>
      </c>
      <c r="B54" s="650" t="s">
        <v>596</v>
      </c>
      <c r="C54" s="650">
        <v>1026</v>
      </c>
      <c r="D54" s="729" t="s">
        <v>6861</v>
      </c>
      <c r="E54" s="730" t="s">
        <v>3701</v>
      </c>
      <c r="F54" s="650" t="s">
        <v>3634</v>
      </c>
      <c r="G54" s="650" t="s">
        <v>3832</v>
      </c>
      <c r="H54" s="650" t="s">
        <v>597</v>
      </c>
      <c r="I54" s="650" t="s">
        <v>3833</v>
      </c>
      <c r="J54" s="650" t="s">
        <v>3834</v>
      </c>
      <c r="K54" s="650" t="s">
        <v>3835</v>
      </c>
      <c r="L54" s="651">
        <v>85.49</v>
      </c>
      <c r="M54" s="651">
        <v>85.49</v>
      </c>
      <c r="N54" s="650">
        <v>1</v>
      </c>
      <c r="O54" s="731">
        <v>0.5</v>
      </c>
      <c r="P54" s="651"/>
      <c r="Q54" s="666">
        <v>0</v>
      </c>
      <c r="R54" s="650"/>
      <c r="S54" s="666">
        <v>0</v>
      </c>
      <c r="T54" s="731"/>
      <c r="U54" s="689">
        <v>0</v>
      </c>
    </row>
    <row r="55" spans="1:21" ht="14.4" customHeight="1" x14ac:dyDescent="0.3">
      <c r="A55" s="649">
        <v>10</v>
      </c>
      <c r="B55" s="650" t="s">
        <v>596</v>
      </c>
      <c r="C55" s="650">
        <v>1026</v>
      </c>
      <c r="D55" s="729" t="s">
        <v>6861</v>
      </c>
      <c r="E55" s="730" t="s">
        <v>3701</v>
      </c>
      <c r="F55" s="650" t="s">
        <v>3635</v>
      </c>
      <c r="G55" s="650" t="s">
        <v>3790</v>
      </c>
      <c r="H55" s="650" t="s">
        <v>597</v>
      </c>
      <c r="I55" s="650" t="s">
        <v>799</v>
      </c>
      <c r="J55" s="650" t="s">
        <v>3680</v>
      </c>
      <c r="K55" s="650"/>
      <c r="L55" s="651">
        <v>0</v>
      </c>
      <c r="M55" s="651">
        <v>0</v>
      </c>
      <c r="N55" s="650">
        <v>3</v>
      </c>
      <c r="O55" s="731">
        <v>3</v>
      </c>
      <c r="P55" s="651"/>
      <c r="Q55" s="666"/>
      <c r="R55" s="650"/>
      <c r="S55" s="666">
        <v>0</v>
      </c>
      <c r="T55" s="731"/>
      <c r="U55" s="689">
        <v>0</v>
      </c>
    </row>
    <row r="56" spans="1:21" ht="14.4" customHeight="1" x14ac:dyDescent="0.3">
      <c r="A56" s="649">
        <v>10</v>
      </c>
      <c r="B56" s="650" t="s">
        <v>596</v>
      </c>
      <c r="C56" s="650">
        <v>1026</v>
      </c>
      <c r="D56" s="729" t="s">
        <v>6861</v>
      </c>
      <c r="E56" s="730" t="s">
        <v>3704</v>
      </c>
      <c r="F56" s="650" t="s">
        <v>3634</v>
      </c>
      <c r="G56" s="650" t="s">
        <v>3752</v>
      </c>
      <c r="H56" s="650" t="s">
        <v>597</v>
      </c>
      <c r="I56" s="650" t="s">
        <v>3836</v>
      </c>
      <c r="J56" s="650" t="s">
        <v>3837</v>
      </c>
      <c r="K56" s="650" t="s">
        <v>3838</v>
      </c>
      <c r="L56" s="651">
        <v>71.17</v>
      </c>
      <c r="M56" s="651">
        <v>71.17</v>
      </c>
      <c r="N56" s="650">
        <v>1</v>
      </c>
      <c r="O56" s="731">
        <v>1</v>
      </c>
      <c r="P56" s="651">
        <v>71.17</v>
      </c>
      <c r="Q56" s="666">
        <v>1</v>
      </c>
      <c r="R56" s="650">
        <v>1</v>
      </c>
      <c r="S56" s="666">
        <v>1</v>
      </c>
      <c r="T56" s="731">
        <v>1</v>
      </c>
      <c r="U56" s="689">
        <v>1</v>
      </c>
    </row>
    <row r="57" spans="1:21" ht="14.4" customHeight="1" x14ac:dyDescent="0.3">
      <c r="A57" s="649">
        <v>10</v>
      </c>
      <c r="B57" s="650" t="s">
        <v>596</v>
      </c>
      <c r="C57" s="650">
        <v>1026</v>
      </c>
      <c r="D57" s="729" t="s">
        <v>6861</v>
      </c>
      <c r="E57" s="730" t="s">
        <v>3704</v>
      </c>
      <c r="F57" s="650" t="s">
        <v>3634</v>
      </c>
      <c r="G57" s="650" t="s">
        <v>3736</v>
      </c>
      <c r="H57" s="650" t="s">
        <v>1072</v>
      </c>
      <c r="I57" s="650" t="s">
        <v>1712</v>
      </c>
      <c r="J57" s="650" t="s">
        <v>1713</v>
      </c>
      <c r="K57" s="650" t="s">
        <v>3522</v>
      </c>
      <c r="L57" s="651">
        <v>116.8</v>
      </c>
      <c r="M57" s="651">
        <v>116.8</v>
      </c>
      <c r="N57" s="650">
        <v>1</v>
      </c>
      <c r="O57" s="731">
        <v>1</v>
      </c>
      <c r="P57" s="651"/>
      <c r="Q57" s="666">
        <v>0</v>
      </c>
      <c r="R57" s="650"/>
      <c r="S57" s="666">
        <v>0</v>
      </c>
      <c r="T57" s="731"/>
      <c r="U57" s="689">
        <v>0</v>
      </c>
    </row>
    <row r="58" spans="1:21" ht="14.4" customHeight="1" x14ac:dyDescent="0.3">
      <c r="A58" s="649">
        <v>10</v>
      </c>
      <c r="B58" s="650" t="s">
        <v>596</v>
      </c>
      <c r="C58" s="650">
        <v>1026</v>
      </c>
      <c r="D58" s="729" t="s">
        <v>6861</v>
      </c>
      <c r="E58" s="730" t="s">
        <v>3704</v>
      </c>
      <c r="F58" s="650" t="s">
        <v>3634</v>
      </c>
      <c r="G58" s="650" t="s">
        <v>3802</v>
      </c>
      <c r="H58" s="650" t="s">
        <v>597</v>
      </c>
      <c r="I58" s="650" t="s">
        <v>3839</v>
      </c>
      <c r="J58" s="650" t="s">
        <v>3840</v>
      </c>
      <c r="K58" s="650" t="s">
        <v>1442</v>
      </c>
      <c r="L58" s="651">
        <v>0</v>
      </c>
      <c r="M58" s="651">
        <v>0</v>
      </c>
      <c r="N58" s="650">
        <v>1</v>
      </c>
      <c r="O58" s="731">
        <v>1</v>
      </c>
      <c r="P58" s="651"/>
      <c r="Q58" s="666"/>
      <c r="R58" s="650"/>
      <c r="S58" s="666">
        <v>0</v>
      </c>
      <c r="T58" s="731"/>
      <c r="U58" s="689">
        <v>0</v>
      </c>
    </row>
    <row r="59" spans="1:21" ht="14.4" customHeight="1" x14ac:dyDescent="0.3">
      <c r="A59" s="649">
        <v>10</v>
      </c>
      <c r="B59" s="650" t="s">
        <v>596</v>
      </c>
      <c r="C59" s="650">
        <v>1026</v>
      </c>
      <c r="D59" s="729" t="s">
        <v>6861</v>
      </c>
      <c r="E59" s="730" t="s">
        <v>3705</v>
      </c>
      <c r="F59" s="650" t="s">
        <v>3634</v>
      </c>
      <c r="G59" s="650" t="s">
        <v>3743</v>
      </c>
      <c r="H59" s="650" t="s">
        <v>597</v>
      </c>
      <c r="I59" s="650" t="s">
        <v>3841</v>
      </c>
      <c r="J59" s="650" t="s">
        <v>1231</v>
      </c>
      <c r="K59" s="650" t="s">
        <v>3842</v>
      </c>
      <c r="L59" s="651">
        <v>199.4</v>
      </c>
      <c r="M59" s="651">
        <v>199.4</v>
      </c>
      <c r="N59" s="650">
        <v>1</v>
      </c>
      <c r="O59" s="731">
        <v>1</v>
      </c>
      <c r="P59" s="651"/>
      <c r="Q59" s="666">
        <v>0</v>
      </c>
      <c r="R59" s="650"/>
      <c r="S59" s="666">
        <v>0</v>
      </c>
      <c r="T59" s="731"/>
      <c r="U59" s="689">
        <v>0</v>
      </c>
    </row>
    <row r="60" spans="1:21" ht="14.4" customHeight="1" x14ac:dyDescent="0.3">
      <c r="A60" s="649">
        <v>10</v>
      </c>
      <c r="B60" s="650" t="s">
        <v>596</v>
      </c>
      <c r="C60" s="650">
        <v>1026</v>
      </c>
      <c r="D60" s="729" t="s">
        <v>6861</v>
      </c>
      <c r="E60" s="730" t="s">
        <v>3706</v>
      </c>
      <c r="F60" s="650" t="s">
        <v>3634</v>
      </c>
      <c r="G60" s="650" t="s">
        <v>3843</v>
      </c>
      <c r="H60" s="650" t="s">
        <v>597</v>
      </c>
      <c r="I60" s="650" t="s">
        <v>3844</v>
      </c>
      <c r="J60" s="650" t="s">
        <v>3845</v>
      </c>
      <c r="K60" s="650" t="s">
        <v>3846</v>
      </c>
      <c r="L60" s="651">
        <v>0</v>
      </c>
      <c r="M60" s="651">
        <v>0</v>
      </c>
      <c r="N60" s="650">
        <v>1</v>
      </c>
      <c r="O60" s="731">
        <v>1</v>
      </c>
      <c r="P60" s="651">
        <v>0</v>
      </c>
      <c r="Q60" s="666"/>
      <c r="R60" s="650">
        <v>1</v>
      </c>
      <c r="S60" s="666">
        <v>1</v>
      </c>
      <c r="T60" s="731">
        <v>1</v>
      </c>
      <c r="U60" s="689">
        <v>1</v>
      </c>
    </row>
    <row r="61" spans="1:21" ht="14.4" customHeight="1" x14ac:dyDescent="0.3">
      <c r="A61" s="649">
        <v>10</v>
      </c>
      <c r="B61" s="650" t="s">
        <v>596</v>
      </c>
      <c r="C61" s="650">
        <v>1026</v>
      </c>
      <c r="D61" s="729" t="s">
        <v>6861</v>
      </c>
      <c r="E61" s="730" t="s">
        <v>3707</v>
      </c>
      <c r="F61" s="650" t="s">
        <v>3634</v>
      </c>
      <c r="G61" s="650" t="s">
        <v>3847</v>
      </c>
      <c r="H61" s="650" t="s">
        <v>597</v>
      </c>
      <c r="I61" s="650" t="s">
        <v>3848</v>
      </c>
      <c r="J61" s="650" t="s">
        <v>3849</v>
      </c>
      <c r="K61" s="650" t="s">
        <v>3850</v>
      </c>
      <c r="L61" s="651">
        <v>166.65</v>
      </c>
      <c r="M61" s="651">
        <v>333.3</v>
      </c>
      <c r="N61" s="650">
        <v>2</v>
      </c>
      <c r="O61" s="731">
        <v>0.5</v>
      </c>
      <c r="P61" s="651">
        <v>333.3</v>
      </c>
      <c r="Q61" s="666">
        <v>1</v>
      </c>
      <c r="R61" s="650">
        <v>2</v>
      </c>
      <c r="S61" s="666">
        <v>1</v>
      </c>
      <c r="T61" s="731">
        <v>0.5</v>
      </c>
      <c r="U61" s="689">
        <v>1</v>
      </c>
    </row>
    <row r="62" spans="1:21" ht="14.4" customHeight="1" x14ac:dyDescent="0.3">
      <c r="A62" s="649">
        <v>10</v>
      </c>
      <c r="B62" s="650" t="s">
        <v>596</v>
      </c>
      <c r="C62" s="650">
        <v>1026</v>
      </c>
      <c r="D62" s="729" t="s">
        <v>6861</v>
      </c>
      <c r="E62" s="730" t="s">
        <v>3707</v>
      </c>
      <c r="F62" s="650" t="s">
        <v>3634</v>
      </c>
      <c r="G62" s="650" t="s">
        <v>3742</v>
      </c>
      <c r="H62" s="650" t="s">
        <v>597</v>
      </c>
      <c r="I62" s="650" t="s">
        <v>3851</v>
      </c>
      <c r="J62" s="650" t="s">
        <v>3852</v>
      </c>
      <c r="K62" s="650" t="s">
        <v>3853</v>
      </c>
      <c r="L62" s="651">
        <v>149.86000000000001</v>
      </c>
      <c r="M62" s="651">
        <v>299.72000000000003</v>
      </c>
      <c r="N62" s="650">
        <v>2</v>
      </c>
      <c r="O62" s="731">
        <v>0.5</v>
      </c>
      <c r="P62" s="651">
        <v>299.72000000000003</v>
      </c>
      <c r="Q62" s="666">
        <v>1</v>
      </c>
      <c r="R62" s="650">
        <v>2</v>
      </c>
      <c r="S62" s="666">
        <v>1</v>
      </c>
      <c r="T62" s="731">
        <v>0.5</v>
      </c>
      <c r="U62" s="689">
        <v>1</v>
      </c>
    </row>
    <row r="63" spans="1:21" ht="14.4" customHeight="1" x14ac:dyDescent="0.3">
      <c r="A63" s="649">
        <v>10</v>
      </c>
      <c r="B63" s="650" t="s">
        <v>596</v>
      </c>
      <c r="C63" s="650">
        <v>1026</v>
      </c>
      <c r="D63" s="729" t="s">
        <v>6861</v>
      </c>
      <c r="E63" s="730" t="s">
        <v>3707</v>
      </c>
      <c r="F63" s="650" t="s">
        <v>3635</v>
      </c>
      <c r="G63" s="650" t="s">
        <v>3790</v>
      </c>
      <c r="H63" s="650" t="s">
        <v>597</v>
      </c>
      <c r="I63" s="650" t="s">
        <v>799</v>
      </c>
      <c r="J63" s="650" t="s">
        <v>3680</v>
      </c>
      <c r="K63" s="650"/>
      <c r="L63" s="651">
        <v>0</v>
      </c>
      <c r="M63" s="651">
        <v>0</v>
      </c>
      <c r="N63" s="650">
        <v>1</v>
      </c>
      <c r="O63" s="731">
        <v>1</v>
      </c>
      <c r="P63" s="651">
        <v>0</v>
      </c>
      <c r="Q63" s="666"/>
      <c r="R63" s="650">
        <v>1</v>
      </c>
      <c r="S63" s="666">
        <v>1</v>
      </c>
      <c r="T63" s="731">
        <v>1</v>
      </c>
      <c r="U63" s="689">
        <v>1</v>
      </c>
    </row>
    <row r="64" spans="1:21" ht="14.4" customHeight="1" x14ac:dyDescent="0.3">
      <c r="A64" s="649">
        <v>10</v>
      </c>
      <c r="B64" s="650" t="s">
        <v>596</v>
      </c>
      <c r="C64" s="650">
        <v>1026</v>
      </c>
      <c r="D64" s="729" t="s">
        <v>6861</v>
      </c>
      <c r="E64" s="730" t="s">
        <v>3708</v>
      </c>
      <c r="F64" s="650" t="s">
        <v>3634</v>
      </c>
      <c r="G64" s="650" t="s">
        <v>3854</v>
      </c>
      <c r="H64" s="650" t="s">
        <v>597</v>
      </c>
      <c r="I64" s="650" t="s">
        <v>3855</v>
      </c>
      <c r="J64" s="650" t="s">
        <v>3856</v>
      </c>
      <c r="K64" s="650" t="s">
        <v>3857</v>
      </c>
      <c r="L64" s="651">
        <v>411</v>
      </c>
      <c r="M64" s="651">
        <v>411</v>
      </c>
      <c r="N64" s="650">
        <v>1</v>
      </c>
      <c r="O64" s="731">
        <v>0.5</v>
      </c>
      <c r="P64" s="651">
        <v>411</v>
      </c>
      <c r="Q64" s="666">
        <v>1</v>
      </c>
      <c r="R64" s="650">
        <v>1</v>
      </c>
      <c r="S64" s="666">
        <v>1</v>
      </c>
      <c r="T64" s="731">
        <v>0.5</v>
      </c>
      <c r="U64" s="689">
        <v>1</v>
      </c>
    </row>
    <row r="65" spans="1:21" ht="14.4" customHeight="1" x14ac:dyDescent="0.3">
      <c r="A65" s="649">
        <v>10</v>
      </c>
      <c r="B65" s="650" t="s">
        <v>596</v>
      </c>
      <c r="C65" s="650">
        <v>1026</v>
      </c>
      <c r="D65" s="729" t="s">
        <v>6861</v>
      </c>
      <c r="E65" s="730" t="s">
        <v>3708</v>
      </c>
      <c r="F65" s="650" t="s">
        <v>3634</v>
      </c>
      <c r="G65" s="650" t="s">
        <v>3858</v>
      </c>
      <c r="H65" s="650" t="s">
        <v>597</v>
      </c>
      <c r="I65" s="650" t="s">
        <v>3859</v>
      </c>
      <c r="J65" s="650" t="s">
        <v>3860</v>
      </c>
      <c r="K65" s="650" t="s">
        <v>772</v>
      </c>
      <c r="L65" s="651">
        <v>72.38</v>
      </c>
      <c r="M65" s="651">
        <v>144.76</v>
      </c>
      <c r="N65" s="650">
        <v>2</v>
      </c>
      <c r="O65" s="731">
        <v>0.5</v>
      </c>
      <c r="P65" s="651">
        <v>144.76</v>
      </c>
      <c r="Q65" s="666">
        <v>1</v>
      </c>
      <c r="R65" s="650">
        <v>2</v>
      </c>
      <c r="S65" s="666">
        <v>1</v>
      </c>
      <c r="T65" s="731">
        <v>0.5</v>
      </c>
      <c r="U65" s="689">
        <v>1</v>
      </c>
    </row>
    <row r="66" spans="1:21" ht="14.4" customHeight="1" x14ac:dyDescent="0.3">
      <c r="A66" s="649">
        <v>10</v>
      </c>
      <c r="B66" s="650" t="s">
        <v>596</v>
      </c>
      <c r="C66" s="650">
        <v>1026</v>
      </c>
      <c r="D66" s="729" t="s">
        <v>6861</v>
      </c>
      <c r="E66" s="730" t="s">
        <v>3708</v>
      </c>
      <c r="F66" s="650" t="s">
        <v>3634</v>
      </c>
      <c r="G66" s="650" t="s">
        <v>3861</v>
      </c>
      <c r="H66" s="650" t="s">
        <v>597</v>
      </c>
      <c r="I66" s="650" t="s">
        <v>1265</v>
      </c>
      <c r="J66" s="650" t="s">
        <v>1266</v>
      </c>
      <c r="K66" s="650" t="s">
        <v>3862</v>
      </c>
      <c r="L66" s="651">
        <v>38.65</v>
      </c>
      <c r="M66" s="651">
        <v>77.3</v>
      </c>
      <c r="N66" s="650">
        <v>2</v>
      </c>
      <c r="O66" s="731">
        <v>1</v>
      </c>
      <c r="P66" s="651"/>
      <c r="Q66" s="666">
        <v>0</v>
      </c>
      <c r="R66" s="650"/>
      <c r="S66" s="666">
        <v>0</v>
      </c>
      <c r="T66" s="731"/>
      <c r="U66" s="689">
        <v>0</v>
      </c>
    </row>
    <row r="67" spans="1:21" ht="14.4" customHeight="1" x14ac:dyDescent="0.3">
      <c r="A67" s="649">
        <v>10</v>
      </c>
      <c r="B67" s="650" t="s">
        <v>596</v>
      </c>
      <c r="C67" s="650">
        <v>1026</v>
      </c>
      <c r="D67" s="729" t="s">
        <v>6861</v>
      </c>
      <c r="E67" s="730" t="s">
        <v>3711</v>
      </c>
      <c r="F67" s="650" t="s">
        <v>3634</v>
      </c>
      <c r="G67" s="650" t="s">
        <v>3863</v>
      </c>
      <c r="H67" s="650" t="s">
        <v>597</v>
      </c>
      <c r="I67" s="650" t="s">
        <v>3076</v>
      </c>
      <c r="J67" s="650" t="s">
        <v>3077</v>
      </c>
      <c r="K67" s="650" t="s">
        <v>3864</v>
      </c>
      <c r="L67" s="651">
        <v>121.76</v>
      </c>
      <c r="M67" s="651">
        <v>243.52</v>
      </c>
      <c r="N67" s="650">
        <v>2</v>
      </c>
      <c r="O67" s="731">
        <v>1</v>
      </c>
      <c r="P67" s="651"/>
      <c r="Q67" s="666">
        <v>0</v>
      </c>
      <c r="R67" s="650"/>
      <c r="S67" s="666">
        <v>0</v>
      </c>
      <c r="T67" s="731"/>
      <c r="U67" s="689">
        <v>0</v>
      </c>
    </row>
    <row r="68" spans="1:21" ht="14.4" customHeight="1" x14ac:dyDescent="0.3">
      <c r="A68" s="649">
        <v>10</v>
      </c>
      <c r="B68" s="650" t="s">
        <v>596</v>
      </c>
      <c r="C68" s="650">
        <v>1026</v>
      </c>
      <c r="D68" s="729" t="s">
        <v>6861</v>
      </c>
      <c r="E68" s="730" t="s">
        <v>3716</v>
      </c>
      <c r="F68" s="650" t="s">
        <v>3634</v>
      </c>
      <c r="G68" s="650" t="s">
        <v>3865</v>
      </c>
      <c r="H68" s="650" t="s">
        <v>597</v>
      </c>
      <c r="I68" s="650" t="s">
        <v>1872</v>
      </c>
      <c r="J68" s="650" t="s">
        <v>3866</v>
      </c>
      <c r="K68" s="650" t="s">
        <v>3867</v>
      </c>
      <c r="L68" s="651">
        <v>0</v>
      </c>
      <c r="M68" s="651">
        <v>0</v>
      </c>
      <c r="N68" s="650">
        <v>1</v>
      </c>
      <c r="O68" s="731">
        <v>0.5</v>
      </c>
      <c r="P68" s="651"/>
      <c r="Q68" s="666"/>
      <c r="R68" s="650"/>
      <c r="S68" s="666">
        <v>0</v>
      </c>
      <c r="T68" s="731"/>
      <c r="U68" s="689">
        <v>0</v>
      </c>
    </row>
    <row r="69" spans="1:21" ht="14.4" customHeight="1" x14ac:dyDescent="0.3">
      <c r="A69" s="649">
        <v>10</v>
      </c>
      <c r="B69" s="650" t="s">
        <v>596</v>
      </c>
      <c r="C69" s="650">
        <v>1026</v>
      </c>
      <c r="D69" s="729" t="s">
        <v>6861</v>
      </c>
      <c r="E69" s="730" t="s">
        <v>3716</v>
      </c>
      <c r="F69" s="650" t="s">
        <v>3634</v>
      </c>
      <c r="G69" s="650" t="s">
        <v>3732</v>
      </c>
      <c r="H69" s="650" t="s">
        <v>1072</v>
      </c>
      <c r="I69" s="650" t="s">
        <v>1719</v>
      </c>
      <c r="J69" s="650" t="s">
        <v>1720</v>
      </c>
      <c r="K69" s="650" t="s">
        <v>3519</v>
      </c>
      <c r="L69" s="651">
        <v>138.16</v>
      </c>
      <c r="M69" s="651">
        <v>138.16</v>
      </c>
      <c r="N69" s="650">
        <v>1</v>
      </c>
      <c r="O69" s="731">
        <v>0.5</v>
      </c>
      <c r="P69" s="651"/>
      <c r="Q69" s="666">
        <v>0</v>
      </c>
      <c r="R69" s="650"/>
      <c r="S69" s="666">
        <v>0</v>
      </c>
      <c r="T69" s="731"/>
      <c r="U69" s="689">
        <v>0</v>
      </c>
    </row>
    <row r="70" spans="1:21" ht="14.4" customHeight="1" x14ac:dyDescent="0.3">
      <c r="A70" s="649">
        <v>10</v>
      </c>
      <c r="B70" s="650" t="s">
        <v>596</v>
      </c>
      <c r="C70" s="650">
        <v>1026</v>
      </c>
      <c r="D70" s="729" t="s">
        <v>6861</v>
      </c>
      <c r="E70" s="730" t="s">
        <v>3716</v>
      </c>
      <c r="F70" s="650" t="s">
        <v>3634</v>
      </c>
      <c r="G70" s="650" t="s">
        <v>3868</v>
      </c>
      <c r="H70" s="650" t="s">
        <v>597</v>
      </c>
      <c r="I70" s="650" t="s">
        <v>1276</v>
      </c>
      <c r="J70" s="650" t="s">
        <v>1277</v>
      </c>
      <c r="K70" s="650" t="s">
        <v>3869</v>
      </c>
      <c r="L70" s="651">
        <v>13.38</v>
      </c>
      <c r="M70" s="651">
        <v>13.38</v>
      </c>
      <c r="N70" s="650">
        <v>1</v>
      </c>
      <c r="O70" s="731">
        <v>1</v>
      </c>
      <c r="P70" s="651"/>
      <c r="Q70" s="666">
        <v>0</v>
      </c>
      <c r="R70" s="650"/>
      <c r="S70" s="666">
        <v>0</v>
      </c>
      <c r="T70" s="731"/>
      <c r="U70" s="689">
        <v>0</v>
      </c>
    </row>
    <row r="71" spans="1:21" ht="14.4" customHeight="1" x14ac:dyDescent="0.3">
      <c r="A71" s="649">
        <v>10</v>
      </c>
      <c r="B71" s="650" t="s">
        <v>596</v>
      </c>
      <c r="C71" s="650">
        <v>1026</v>
      </c>
      <c r="D71" s="729" t="s">
        <v>6861</v>
      </c>
      <c r="E71" s="730" t="s">
        <v>3718</v>
      </c>
      <c r="F71" s="650" t="s">
        <v>3634</v>
      </c>
      <c r="G71" s="650" t="s">
        <v>3870</v>
      </c>
      <c r="H71" s="650" t="s">
        <v>597</v>
      </c>
      <c r="I71" s="650" t="s">
        <v>1212</v>
      </c>
      <c r="J71" s="650" t="s">
        <v>1213</v>
      </c>
      <c r="K71" s="650" t="s">
        <v>3871</v>
      </c>
      <c r="L71" s="651">
        <v>38.65</v>
      </c>
      <c r="M71" s="651">
        <v>38.65</v>
      </c>
      <c r="N71" s="650">
        <v>1</v>
      </c>
      <c r="O71" s="731">
        <v>1</v>
      </c>
      <c r="P71" s="651">
        <v>38.65</v>
      </c>
      <c r="Q71" s="666">
        <v>1</v>
      </c>
      <c r="R71" s="650">
        <v>1</v>
      </c>
      <c r="S71" s="666">
        <v>1</v>
      </c>
      <c r="T71" s="731">
        <v>1</v>
      </c>
      <c r="U71" s="689">
        <v>1</v>
      </c>
    </row>
    <row r="72" spans="1:21" ht="14.4" customHeight="1" x14ac:dyDescent="0.3">
      <c r="A72" s="649">
        <v>10</v>
      </c>
      <c r="B72" s="650" t="s">
        <v>596</v>
      </c>
      <c r="C72" s="650">
        <v>1026</v>
      </c>
      <c r="D72" s="729" t="s">
        <v>6861</v>
      </c>
      <c r="E72" s="730" t="s">
        <v>3718</v>
      </c>
      <c r="F72" s="650" t="s">
        <v>3634</v>
      </c>
      <c r="G72" s="650" t="s">
        <v>3872</v>
      </c>
      <c r="H72" s="650" t="s">
        <v>597</v>
      </c>
      <c r="I72" s="650" t="s">
        <v>1472</v>
      </c>
      <c r="J72" s="650" t="s">
        <v>3873</v>
      </c>
      <c r="K72" s="650" t="s">
        <v>2461</v>
      </c>
      <c r="L72" s="651">
        <v>52.4</v>
      </c>
      <c r="M72" s="651">
        <v>52.4</v>
      </c>
      <c r="N72" s="650">
        <v>1</v>
      </c>
      <c r="O72" s="731">
        <v>1</v>
      </c>
      <c r="P72" s="651">
        <v>52.4</v>
      </c>
      <c r="Q72" s="666">
        <v>1</v>
      </c>
      <c r="R72" s="650">
        <v>1</v>
      </c>
      <c r="S72" s="666">
        <v>1</v>
      </c>
      <c r="T72" s="731">
        <v>1</v>
      </c>
      <c r="U72" s="689">
        <v>1</v>
      </c>
    </row>
    <row r="73" spans="1:21" ht="14.4" customHeight="1" x14ac:dyDescent="0.3">
      <c r="A73" s="649">
        <v>10</v>
      </c>
      <c r="B73" s="650" t="s">
        <v>596</v>
      </c>
      <c r="C73" s="650">
        <v>89301100</v>
      </c>
      <c r="D73" s="729" t="s">
        <v>6862</v>
      </c>
      <c r="E73" s="730" t="s">
        <v>3667</v>
      </c>
      <c r="F73" s="650" t="s">
        <v>3634</v>
      </c>
      <c r="G73" s="650" t="s">
        <v>3874</v>
      </c>
      <c r="H73" s="650" t="s">
        <v>597</v>
      </c>
      <c r="I73" s="650" t="s">
        <v>2025</v>
      </c>
      <c r="J73" s="650" t="s">
        <v>3875</v>
      </c>
      <c r="K73" s="650" t="s">
        <v>3876</v>
      </c>
      <c r="L73" s="651">
        <v>655.72</v>
      </c>
      <c r="M73" s="651">
        <v>1967.16</v>
      </c>
      <c r="N73" s="650">
        <v>3</v>
      </c>
      <c r="O73" s="731">
        <v>2</v>
      </c>
      <c r="P73" s="651">
        <v>1311.44</v>
      </c>
      <c r="Q73" s="666">
        <v>0.66666666666666663</v>
      </c>
      <c r="R73" s="650">
        <v>2</v>
      </c>
      <c r="S73" s="666">
        <v>0.66666666666666663</v>
      </c>
      <c r="T73" s="731">
        <v>1.5</v>
      </c>
      <c r="U73" s="689">
        <v>0.75</v>
      </c>
    </row>
    <row r="74" spans="1:21" ht="14.4" customHeight="1" x14ac:dyDescent="0.3">
      <c r="A74" s="649">
        <v>10</v>
      </c>
      <c r="B74" s="650" t="s">
        <v>596</v>
      </c>
      <c r="C74" s="650">
        <v>89301100</v>
      </c>
      <c r="D74" s="729" t="s">
        <v>6862</v>
      </c>
      <c r="E74" s="730" t="s">
        <v>3667</v>
      </c>
      <c r="F74" s="650" t="s">
        <v>3634</v>
      </c>
      <c r="G74" s="650" t="s">
        <v>3877</v>
      </c>
      <c r="H74" s="650" t="s">
        <v>1072</v>
      </c>
      <c r="I74" s="650" t="s">
        <v>2120</v>
      </c>
      <c r="J74" s="650" t="s">
        <v>2121</v>
      </c>
      <c r="K74" s="650" t="s">
        <v>2122</v>
      </c>
      <c r="L74" s="651">
        <v>608.41999999999996</v>
      </c>
      <c r="M74" s="651">
        <v>3650.52</v>
      </c>
      <c r="N74" s="650">
        <v>6</v>
      </c>
      <c r="O74" s="731">
        <v>1</v>
      </c>
      <c r="P74" s="651">
        <v>3042.1</v>
      </c>
      <c r="Q74" s="666">
        <v>0.83333333333333326</v>
      </c>
      <c r="R74" s="650">
        <v>5</v>
      </c>
      <c r="S74" s="666">
        <v>0.83333333333333337</v>
      </c>
      <c r="T74" s="731">
        <v>0.5</v>
      </c>
      <c r="U74" s="689">
        <v>0.5</v>
      </c>
    </row>
    <row r="75" spans="1:21" ht="14.4" customHeight="1" x14ac:dyDescent="0.3">
      <c r="A75" s="649">
        <v>10</v>
      </c>
      <c r="B75" s="650" t="s">
        <v>596</v>
      </c>
      <c r="C75" s="650">
        <v>89301100</v>
      </c>
      <c r="D75" s="729" t="s">
        <v>6862</v>
      </c>
      <c r="E75" s="730" t="s">
        <v>3667</v>
      </c>
      <c r="F75" s="650" t="s">
        <v>3634</v>
      </c>
      <c r="G75" s="650" t="s">
        <v>3878</v>
      </c>
      <c r="H75" s="650" t="s">
        <v>1072</v>
      </c>
      <c r="I75" s="650" t="s">
        <v>3879</v>
      </c>
      <c r="J75" s="650" t="s">
        <v>3880</v>
      </c>
      <c r="K75" s="650" t="s">
        <v>2126</v>
      </c>
      <c r="L75" s="651">
        <v>1741.11</v>
      </c>
      <c r="M75" s="651">
        <v>3482.22</v>
      </c>
      <c r="N75" s="650">
        <v>2</v>
      </c>
      <c r="O75" s="731">
        <v>1</v>
      </c>
      <c r="P75" s="651"/>
      <c r="Q75" s="666">
        <v>0</v>
      </c>
      <c r="R75" s="650"/>
      <c r="S75" s="666">
        <v>0</v>
      </c>
      <c r="T75" s="731"/>
      <c r="U75" s="689">
        <v>0</v>
      </c>
    </row>
    <row r="76" spans="1:21" ht="14.4" customHeight="1" x14ac:dyDescent="0.3">
      <c r="A76" s="649">
        <v>10</v>
      </c>
      <c r="B76" s="650" t="s">
        <v>596</v>
      </c>
      <c r="C76" s="650">
        <v>89301100</v>
      </c>
      <c r="D76" s="729" t="s">
        <v>6862</v>
      </c>
      <c r="E76" s="730" t="s">
        <v>3667</v>
      </c>
      <c r="F76" s="650" t="s">
        <v>3634</v>
      </c>
      <c r="G76" s="650" t="s">
        <v>3881</v>
      </c>
      <c r="H76" s="650" t="s">
        <v>597</v>
      </c>
      <c r="I76" s="650" t="s">
        <v>1989</v>
      </c>
      <c r="J76" s="650" t="s">
        <v>3882</v>
      </c>
      <c r="K76" s="650" t="s">
        <v>3883</v>
      </c>
      <c r="L76" s="651">
        <v>1663.07</v>
      </c>
      <c r="M76" s="651">
        <v>8315.35</v>
      </c>
      <c r="N76" s="650">
        <v>5</v>
      </c>
      <c r="O76" s="731">
        <v>2.5</v>
      </c>
      <c r="P76" s="651">
        <v>8315.35</v>
      </c>
      <c r="Q76" s="666">
        <v>1</v>
      </c>
      <c r="R76" s="650">
        <v>5</v>
      </c>
      <c r="S76" s="666">
        <v>1</v>
      </c>
      <c r="T76" s="731">
        <v>2.5</v>
      </c>
      <c r="U76" s="689">
        <v>1</v>
      </c>
    </row>
    <row r="77" spans="1:21" ht="14.4" customHeight="1" x14ac:dyDescent="0.3">
      <c r="A77" s="649">
        <v>10</v>
      </c>
      <c r="B77" s="650" t="s">
        <v>596</v>
      </c>
      <c r="C77" s="650">
        <v>89301100</v>
      </c>
      <c r="D77" s="729" t="s">
        <v>6862</v>
      </c>
      <c r="E77" s="730" t="s">
        <v>3667</v>
      </c>
      <c r="F77" s="650" t="s">
        <v>3634</v>
      </c>
      <c r="G77" s="650" t="s">
        <v>3881</v>
      </c>
      <c r="H77" s="650" t="s">
        <v>597</v>
      </c>
      <c r="I77" s="650" t="s">
        <v>3884</v>
      </c>
      <c r="J77" s="650" t="s">
        <v>3882</v>
      </c>
      <c r="K77" s="650" t="s">
        <v>3885</v>
      </c>
      <c r="L77" s="651">
        <v>0</v>
      </c>
      <c r="M77" s="651">
        <v>0</v>
      </c>
      <c r="N77" s="650">
        <v>4</v>
      </c>
      <c r="O77" s="731"/>
      <c r="P77" s="651">
        <v>0</v>
      </c>
      <c r="Q77" s="666"/>
      <c r="R77" s="650">
        <v>2</v>
      </c>
      <c r="S77" s="666">
        <v>0.5</v>
      </c>
      <c r="T77" s="731"/>
      <c r="U77" s="689"/>
    </row>
    <row r="78" spans="1:21" ht="14.4" customHeight="1" x14ac:dyDescent="0.3">
      <c r="A78" s="649">
        <v>10</v>
      </c>
      <c r="B78" s="650" t="s">
        <v>596</v>
      </c>
      <c r="C78" s="650">
        <v>89301100</v>
      </c>
      <c r="D78" s="729" t="s">
        <v>6862</v>
      </c>
      <c r="E78" s="730" t="s">
        <v>3667</v>
      </c>
      <c r="F78" s="650" t="s">
        <v>3634</v>
      </c>
      <c r="G78" s="650" t="s">
        <v>3886</v>
      </c>
      <c r="H78" s="650" t="s">
        <v>1072</v>
      </c>
      <c r="I78" s="650" t="s">
        <v>2135</v>
      </c>
      <c r="J78" s="650" t="s">
        <v>2136</v>
      </c>
      <c r="K78" s="650" t="s">
        <v>2137</v>
      </c>
      <c r="L78" s="651">
        <v>886.91</v>
      </c>
      <c r="M78" s="651">
        <v>6208.37</v>
      </c>
      <c r="N78" s="650">
        <v>7</v>
      </c>
      <c r="O78" s="731">
        <v>2.5</v>
      </c>
      <c r="P78" s="651">
        <v>1773.82</v>
      </c>
      <c r="Q78" s="666">
        <v>0.2857142857142857</v>
      </c>
      <c r="R78" s="650">
        <v>2</v>
      </c>
      <c r="S78" s="666">
        <v>0.2857142857142857</v>
      </c>
      <c r="T78" s="731">
        <v>0.5</v>
      </c>
      <c r="U78" s="689">
        <v>0.2</v>
      </c>
    </row>
    <row r="79" spans="1:21" ht="14.4" customHeight="1" x14ac:dyDescent="0.3">
      <c r="A79" s="649">
        <v>10</v>
      </c>
      <c r="B79" s="650" t="s">
        <v>596</v>
      </c>
      <c r="C79" s="650">
        <v>89301100</v>
      </c>
      <c r="D79" s="729" t="s">
        <v>6862</v>
      </c>
      <c r="E79" s="730" t="s">
        <v>3667</v>
      </c>
      <c r="F79" s="650" t="s">
        <v>3634</v>
      </c>
      <c r="G79" s="650" t="s">
        <v>3886</v>
      </c>
      <c r="H79" s="650" t="s">
        <v>1072</v>
      </c>
      <c r="I79" s="650" t="s">
        <v>2139</v>
      </c>
      <c r="J79" s="650" t="s">
        <v>3535</v>
      </c>
      <c r="K79" s="650" t="s">
        <v>2126</v>
      </c>
      <c r="L79" s="651">
        <v>886.91</v>
      </c>
      <c r="M79" s="651">
        <v>26607.300000000003</v>
      </c>
      <c r="N79" s="650">
        <v>30</v>
      </c>
      <c r="O79" s="731">
        <v>9.5</v>
      </c>
      <c r="P79" s="651">
        <v>18625.11</v>
      </c>
      <c r="Q79" s="666">
        <v>0.7</v>
      </c>
      <c r="R79" s="650">
        <v>21</v>
      </c>
      <c r="S79" s="666">
        <v>0.7</v>
      </c>
      <c r="T79" s="731">
        <v>6.5</v>
      </c>
      <c r="U79" s="689">
        <v>0.68421052631578949</v>
      </c>
    </row>
    <row r="80" spans="1:21" ht="14.4" customHeight="1" x14ac:dyDescent="0.3">
      <c r="A80" s="649">
        <v>10</v>
      </c>
      <c r="B80" s="650" t="s">
        <v>596</v>
      </c>
      <c r="C80" s="650">
        <v>89301100</v>
      </c>
      <c r="D80" s="729" t="s">
        <v>6862</v>
      </c>
      <c r="E80" s="730" t="s">
        <v>3667</v>
      </c>
      <c r="F80" s="650" t="s">
        <v>3634</v>
      </c>
      <c r="G80" s="650" t="s">
        <v>3824</v>
      </c>
      <c r="H80" s="650" t="s">
        <v>597</v>
      </c>
      <c r="I80" s="650" t="s">
        <v>629</v>
      </c>
      <c r="J80" s="650" t="s">
        <v>1209</v>
      </c>
      <c r="K80" s="650" t="s">
        <v>3887</v>
      </c>
      <c r="L80" s="651">
        <v>50.27</v>
      </c>
      <c r="M80" s="651">
        <v>50.27</v>
      </c>
      <c r="N80" s="650">
        <v>1</v>
      </c>
      <c r="O80" s="731">
        <v>1</v>
      </c>
      <c r="P80" s="651">
        <v>50.27</v>
      </c>
      <c r="Q80" s="666">
        <v>1</v>
      </c>
      <c r="R80" s="650">
        <v>1</v>
      </c>
      <c r="S80" s="666">
        <v>1</v>
      </c>
      <c r="T80" s="731">
        <v>1</v>
      </c>
      <c r="U80" s="689">
        <v>1</v>
      </c>
    </row>
    <row r="81" spans="1:21" ht="14.4" customHeight="1" x14ac:dyDescent="0.3">
      <c r="A81" s="649">
        <v>10</v>
      </c>
      <c r="B81" s="650" t="s">
        <v>596</v>
      </c>
      <c r="C81" s="650">
        <v>89301100</v>
      </c>
      <c r="D81" s="729" t="s">
        <v>6862</v>
      </c>
      <c r="E81" s="730" t="s">
        <v>3667</v>
      </c>
      <c r="F81" s="650" t="s">
        <v>3634</v>
      </c>
      <c r="G81" s="650" t="s">
        <v>3828</v>
      </c>
      <c r="H81" s="650" t="s">
        <v>1072</v>
      </c>
      <c r="I81" s="650" t="s">
        <v>3888</v>
      </c>
      <c r="J81" s="650" t="s">
        <v>2935</v>
      </c>
      <c r="K81" s="650" t="s">
        <v>3889</v>
      </c>
      <c r="L81" s="651">
        <v>50.57</v>
      </c>
      <c r="M81" s="651">
        <v>50.57</v>
      </c>
      <c r="N81" s="650">
        <v>1</v>
      </c>
      <c r="O81" s="731">
        <v>1</v>
      </c>
      <c r="P81" s="651"/>
      <c r="Q81" s="666">
        <v>0</v>
      </c>
      <c r="R81" s="650"/>
      <c r="S81" s="666">
        <v>0</v>
      </c>
      <c r="T81" s="731"/>
      <c r="U81" s="689">
        <v>0</v>
      </c>
    </row>
    <row r="82" spans="1:21" ht="14.4" customHeight="1" x14ac:dyDescent="0.3">
      <c r="A82" s="649">
        <v>10</v>
      </c>
      <c r="B82" s="650" t="s">
        <v>596</v>
      </c>
      <c r="C82" s="650">
        <v>89301100</v>
      </c>
      <c r="D82" s="729" t="s">
        <v>6862</v>
      </c>
      <c r="E82" s="730" t="s">
        <v>3667</v>
      </c>
      <c r="F82" s="650" t="s">
        <v>3635</v>
      </c>
      <c r="G82" s="650" t="s">
        <v>3790</v>
      </c>
      <c r="H82" s="650" t="s">
        <v>597</v>
      </c>
      <c r="I82" s="650" t="s">
        <v>3890</v>
      </c>
      <c r="J82" s="650" t="s">
        <v>3680</v>
      </c>
      <c r="K82" s="650"/>
      <c r="L82" s="651">
        <v>0</v>
      </c>
      <c r="M82" s="651">
        <v>0</v>
      </c>
      <c r="N82" s="650">
        <v>1</v>
      </c>
      <c r="O82" s="731">
        <v>0.5</v>
      </c>
      <c r="P82" s="651">
        <v>0</v>
      </c>
      <c r="Q82" s="666"/>
      <c r="R82" s="650">
        <v>1</v>
      </c>
      <c r="S82" s="666">
        <v>1</v>
      </c>
      <c r="T82" s="731">
        <v>0.5</v>
      </c>
      <c r="U82" s="689">
        <v>1</v>
      </c>
    </row>
    <row r="83" spans="1:21" ht="14.4" customHeight="1" x14ac:dyDescent="0.3">
      <c r="A83" s="649">
        <v>10</v>
      </c>
      <c r="B83" s="650" t="s">
        <v>596</v>
      </c>
      <c r="C83" s="650">
        <v>89301100</v>
      </c>
      <c r="D83" s="729" t="s">
        <v>6862</v>
      </c>
      <c r="E83" s="730" t="s">
        <v>3667</v>
      </c>
      <c r="F83" s="650" t="s">
        <v>3635</v>
      </c>
      <c r="G83" s="650" t="s">
        <v>3790</v>
      </c>
      <c r="H83" s="650" t="s">
        <v>597</v>
      </c>
      <c r="I83" s="650" t="s">
        <v>3891</v>
      </c>
      <c r="J83" s="650" t="s">
        <v>3680</v>
      </c>
      <c r="K83" s="650"/>
      <c r="L83" s="651">
        <v>0</v>
      </c>
      <c r="M83" s="651">
        <v>0</v>
      </c>
      <c r="N83" s="650">
        <v>3</v>
      </c>
      <c r="O83" s="731">
        <v>2</v>
      </c>
      <c r="P83" s="651">
        <v>0</v>
      </c>
      <c r="Q83" s="666"/>
      <c r="R83" s="650">
        <v>2</v>
      </c>
      <c r="S83" s="666">
        <v>0.66666666666666663</v>
      </c>
      <c r="T83" s="731">
        <v>1</v>
      </c>
      <c r="U83" s="689">
        <v>0.5</v>
      </c>
    </row>
    <row r="84" spans="1:21" ht="14.4" customHeight="1" x14ac:dyDescent="0.3">
      <c r="A84" s="649">
        <v>10</v>
      </c>
      <c r="B84" s="650" t="s">
        <v>596</v>
      </c>
      <c r="C84" s="650">
        <v>89301100</v>
      </c>
      <c r="D84" s="729" t="s">
        <v>6862</v>
      </c>
      <c r="E84" s="730" t="s">
        <v>3667</v>
      </c>
      <c r="F84" s="650" t="s">
        <v>3636</v>
      </c>
      <c r="G84" s="650" t="s">
        <v>3892</v>
      </c>
      <c r="H84" s="650" t="s">
        <v>597</v>
      </c>
      <c r="I84" s="650" t="s">
        <v>3893</v>
      </c>
      <c r="J84" s="650" t="s">
        <v>3894</v>
      </c>
      <c r="K84" s="650" t="s">
        <v>3895</v>
      </c>
      <c r="L84" s="651">
        <v>56.2</v>
      </c>
      <c r="M84" s="651">
        <v>224.8</v>
      </c>
      <c r="N84" s="650">
        <v>4</v>
      </c>
      <c r="O84" s="731">
        <v>4</v>
      </c>
      <c r="P84" s="651">
        <v>224.8</v>
      </c>
      <c r="Q84" s="666">
        <v>1</v>
      </c>
      <c r="R84" s="650">
        <v>4</v>
      </c>
      <c r="S84" s="666">
        <v>1</v>
      </c>
      <c r="T84" s="731">
        <v>4</v>
      </c>
      <c r="U84" s="689">
        <v>1</v>
      </c>
    </row>
    <row r="85" spans="1:21" ht="14.4" customHeight="1" x14ac:dyDescent="0.3">
      <c r="A85" s="649">
        <v>10</v>
      </c>
      <c r="B85" s="650" t="s">
        <v>596</v>
      </c>
      <c r="C85" s="650">
        <v>89301100</v>
      </c>
      <c r="D85" s="729" t="s">
        <v>6862</v>
      </c>
      <c r="E85" s="730" t="s">
        <v>3667</v>
      </c>
      <c r="F85" s="650" t="s">
        <v>3636</v>
      </c>
      <c r="G85" s="650" t="s">
        <v>3892</v>
      </c>
      <c r="H85" s="650" t="s">
        <v>597</v>
      </c>
      <c r="I85" s="650" t="s">
        <v>3896</v>
      </c>
      <c r="J85" s="650" t="s">
        <v>3897</v>
      </c>
      <c r="K85" s="650" t="s">
        <v>3898</v>
      </c>
      <c r="L85" s="651">
        <v>39.369999999999997</v>
      </c>
      <c r="M85" s="651">
        <v>39.369999999999997</v>
      </c>
      <c r="N85" s="650">
        <v>1</v>
      </c>
      <c r="O85" s="731">
        <v>1</v>
      </c>
      <c r="P85" s="651"/>
      <c r="Q85" s="666">
        <v>0</v>
      </c>
      <c r="R85" s="650"/>
      <c r="S85" s="666">
        <v>0</v>
      </c>
      <c r="T85" s="731"/>
      <c r="U85" s="689">
        <v>0</v>
      </c>
    </row>
    <row r="86" spans="1:21" ht="14.4" customHeight="1" x14ac:dyDescent="0.3">
      <c r="A86" s="649">
        <v>10</v>
      </c>
      <c r="B86" s="650" t="s">
        <v>596</v>
      </c>
      <c r="C86" s="650">
        <v>89301100</v>
      </c>
      <c r="D86" s="729" t="s">
        <v>6862</v>
      </c>
      <c r="E86" s="730" t="s">
        <v>3667</v>
      </c>
      <c r="F86" s="650" t="s">
        <v>3636</v>
      </c>
      <c r="G86" s="650" t="s">
        <v>3899</v>
      </c>
      <c r="H86" s="650" t="s">
        <v>597</v>
      </c>
      <c r="I86" s="650" t="s">
        <v>3900</v>
      </c>
      <c r="J86" s="650" t="s">
        <v>3901</v>
      </c>
      <c r="K86" s="650" t="s">
        <v>3902</v>
      </c>
      <c r="L86" s="651">
        <v>400</v>
      </c>
      <c r="M86" s="651">
        <v>3200</v>
      </c>
      <c r="N86" s="650">
        <v>8</v>
      </c>
      <c r="O86" s="731">
        <v>1</v>
      </c>
      <c r="P86" s="651">
        <v>3200</v>
      </c>
      <c r="Q86" s="666">
        <v>1</v>
      </c>
      <c r="R86" s="650">
        <v>8</v>
      </c>
      <c r="S86" s="666">
        <v>1</v>
      </c>
      <c r="T86" s="731">
        <v>1</v>
      </c>
      <c r="U86" s="689">
        <v>1</v>
      </c>
    </row>
    <row r="87" spans="1:21" ht="14.4" customHeight="1" x14ac:dyDescent="0.3">
      <c r="A87" s="649">
        <v>10</v>
      </c>
      <c r="B87" s="650" t="s">
        <v>596</v>
      </c>
      <c r="C87" s="650">
        <v>89301100</v>
      </c>
      <c r="D87" s="729" t="s">
        <v>6862</v>
      </c>
      <c r="E87" s="730" t="s">
        <v>3667</v>
      </c>
      <c r="F87" s="650" t="s">
        <v>3636</v>
      </c>
      <c r="G87" s="650" t="s">
        <v>3899</v>
      </c>
      <c r="H87" s="650" t="s">
        <v>597</v>
      </c>
      <c r="I87" s="650" t="s">
        <v>3900</v>
      </c>
      <c r="J87" s="650" t="s">
        <v>3901</v>
      </c>
      <c r="K87" s="650" t="s">
        <v>3903</v>
      </c>
      <c r="L87" s="651">
        <v>400</v>
      </c>
      <c r="M87" s="651">
        <v>14000</v>
      </c>
      <c r="N87" s="650">
        <v>35</v>
      </c>
      <c r="O87" s="731">
        <v>5</v>
      </c>
      <c r="P87" s="651">
        <v>14000</v>
      </c>
      <c r="Q87" s="666">
        <v>1</v>
      </c>
      <c r="R87" s="650">
        <v>35</v>
      </c>
      <c r="S87" s="666">
        <v>1</v>
      </c>
      <c r="T87" s="731">
        <v>5</v>
      </c>
      <c r="U87" s="689">
        <v>1</v>
      </c>
    </row>
    <row r="88" spans="1:21" ht="14.4" customHeight="1" x14ac:dyDescent="0.3">
      <c r="A88" s="649">
        <v>10</v>
      </c>
      <c r="B88" s="650" t="s">
        <v>596</v>
      </c>
      <c r="C88" s="650">
        <v>89301100</v>
      </c>
      <c r="D88" s="729" t="s">
        <v>6862</v>
      </c>
      <c r="E88" s="730" t="s">
        <v>3667</v>
      </c>
      <c r="F88" s="650" t="s">
        <v>3636</v>
      </c>
      <c r="G88" s="650" t="s">
        <v>3899</v>
      </c>
      <c r="H88" s="650" t="s">
        <v>597</v>
      </c>
      <c r="I88" s="650" t="s">
        <v>3904</v>
      </c>
      <c r="J88" s="650" t="s">
        <v>3905</v>
      </c>
      <c r="K88" s="650" t="s">
        <v>3906</v>
      </c>
      <c r="L88" s="651">
        <v>0</v>
      </c>
      <c r="M88" s="651">
        <v>0</v>
      </c>
      <c r="N88" s="650">
        <v>1</v>
      </c>
      <c r="O88" s="731">
        <v>1</v>
      </c>
      <c r="P88" s="651"/>
      <c r="Q88" s="666"/>
      <c r="R88" s="650"/>
      <c r="S88" s="666">
        <v>0</v>
      </c>
      <c r="T88" s="731"/>
      <c r="U88" s="689">
        <v>0</v>
      </c>
    </row>
    <row r="89" spans="1:21" ht="14.4" customHeight="1" x14ac:dyDescent="0.3">
      <c r="A89" s="649">
        <v>10</v>
      </c>
      <c r="B89" s="650" t="s">
        <v>596</v>
      </c>
      <c r="C89" s="650">
        <v>89301100</v>
      </c>
      <c r="D89" s="729" t="s">
        <v>6862</v>
      </c>
      <c r="E89" s="730" t="s">
        <v>3667</v>
      </c>
      <c r="F89" s="650" t="s">
        <v>3636</v>
      </c>
      <c r="G89" s="650" t="s">
        <v>3899</v>
      </c>
      <c r="H89" s="650" t="s">
        <v>597</v>
      </c>
      <c r="I89" s="650" t="s">
        <v>3907</v>
      </c>
      <c r="J89" s="650" t="s">
        <v>3908</v>
      </c>
      <c r="K89" s="650" t="s">
        <v>3909</v>
      </c>
      <c r="L89" s="651">
        <v>86.25</v>
      </c>
      <c r="M89" s="651">
        <v>172.5</v>
      </c>
      <c r="N89" s="650">
        <v>2</v>
      </c>
      <c r="O89" s="731">
        <v>2</v>
      </c>
      <c r="P89" s="651">
        <v>86.25</v>
      </c>
      <c r="Q89" s="666">
        <v>0.5</v>
      </c>
      <c r="R89" s="650">
        <v>1</v>
      </c>
      <c r="S89" s="666">
        <v>0.5</v>
      </c>
      <c r="T89" s="731">
        <v>1</v>
      </c>
      <c r="U89" s="689">
        <v>0.5</v>
      </c>
    </row>
    <row r="90" spans="1:21" ht="14.4" customHeight="1" x14ac:dyDescent="0.3">
      <c r="A90" s="649">
        <v>10</v>
      </c>
      <c r="B90" s="650" t="s">
        <v>596</v>
      </c>
      <c r="C90" s="650">
        <v>89301100</v>
      </c>
      <c r="D90" s="729" t="s">
        <v>6862</v>
      </c>
      <c r="E90" s="730" t="s">
        <v>3667</v>
      </c>
      <c r="F90" s="650" t="s">
        <v>3636</v>
      </c>
      <c r="G90" s="650" t="s">
        <v>3899</v>
      </c>
      <c r="H90" s="650" t="s">
        <v>597</v>
      </c>
      <c r="I90" s="650" t="s">
        <v>3910</v>
      </c>
      <c r="J90" s="650" t="s">
        <v>3911</v>
      </c>
      <c r="K90" s="650" t="s">
        <v>3912</v>
      </c>
      <c r="L90" s="651">
        <v>265</v>
      </c>
      <c r="M90" s="651">
        <v>795</v>
      </c>
      <c r="N90" s="650">
        <v>3</v>
      </c>
      <c r="O90" s="731">
        <v>3</v>
      </c>
      <c r="P90" s="651">
        <v>265</v>
      </c>
      <c r="Q90" s="666">
        <v>0.33333333333333331</v>
      </c>
      <c r="R90" s="650">
        <v>1</v>
      </c>
      <c r="S90" s="666">
        <v>0.33333333333333331</v>
      </c>
      <c r="T90" s="731">
        <v>1</v>
      </c>
      <c r="U90" s="689">
        <v>0.33333333333333331</v>
      </c>
    </row>
    <row r="91" spans="1:21" ht="14.4" customHeight="1" x14ac:dyDescent="0.3">
      <c r="A91" s="649">
        <v>10</v>
      </c>
      <c r="B91" s="650" t="s">
        <v>596</v>
      </c>
      <c r="C91" s="650">
        <v>89301100</v>
      </c>
      <c r="D91" s="729" t="s">
        <v>6862</v>
      </c>
      <c r="E91" s="730" t="s">
        <v>3667</v>
      </c>
      <c r="F91" s="650" t="s">
        <v>3636</v>
      </c>
      <c r="G91" s="650" t="s">
        <v>3899</v>
      </c>
      <c r="H91" s="650" t="s">
        <v>597</v>
      </c>
      <c r="I91" s="650" t="s">
        <v>3913</v>
      </c>
      <c r="J91" s="650" t="s">
        <v>3914</v>
      </c>
      <c r="K91" s="650" t="s">
        <v>3915</v>
      </c>
      <c r="L91" s="651">
        <v>400</v>
      </c>
      <c r="M91" s="651">
        <v>1600</v>
      </c>
      <c r="N91" s="650">
        <v>4</v>
      </c>
      <c r="O91" s="731">
        <v>2</v>
      </c>
      <c r="P91" s="651">
        <v>1600</v>
      </c>
      <c r="Q91" s="666">
        <v>1</v>
      </c>
      <c r="R91" s="650">
        <v>4</v>
      </c>
      <c r="S91" s="666">
        <v>1</v>
      </c>
      <c r="T91" s="731">
        <v>2</v>
      </c>
      <c r="U91" s="689">
        <v>1</v>
      </c>
    </row>
    <row r="92" spans="1:21" ht="14.4" customHeight="1" x14ac:dyDescent="0.3">
      <c r="A92" s="649">
        <v>10</v>
      </c>
      <c r="B92" s="650" t="s">
        <v>596</v>
      </c>
      <c r="C92" s="650">
        <v>89301100</v>
      </c>
      <c r="D92" s="729" t="s">
        <v>6862</v>
      </c>
      <c r="E92" s="730" t="s">
        <v>3667</v>
      </c>
      <c r="F92" s="650" t="s">
        <v>3636</v>
      </c>
      <c r="G92" s="650" t="s">
        <v>3899</v>
      </c>
      <c r="H92" s="650" t="s">
        <v>597</v>
      </c>
      <c r="I92" s="650" t="s">
        <v>3916</v>
      </c>
      <c r="J92" s="650" t="s">
        <v>3917</v>
      </c>
      <c r="K92" s="650" t="s">
        <v>3903</v>
      </c>
      <c r="L92" s="651">
        <v>400</v>
      </c>
      <c r="M92" s="651">
        <v>8800</v>
      </c>
      <c r="N92" s="650">
        <v>22</v>
      </c>
      <c r="O92" s="731">
        <v>3</v>
      </c>
      <c r="P92" s="651">
        <v>8800</v>
      </c>
      <c r="Q92" s="666">
        <v>1</v>
      </c>
      <c r="R92" s="650">
        <v>22</v>
      </c>
      <c r="S92" s="666">
        <v>1</v>
      </c>
      <c r="T92" s="731">
        <v>3</v>
      </c>
      <c r="U92" s="689">
        <v>1</v>
      </c>
    </row>
    <row r="93" spans="1:21" ht="14.4" customHeight="1" x14ac:dyDescent="0.3">
      <c r="A93" s="649">
        <v>10</v>
      </c>
      <c r="B93" s="650" t="s">
        <v>596</v>
      </c>
      <c r="C93" s="650">
        <v>89301100</v>
      </c>
      <c r="D93" s="729" t="s">
        <v>6862</v>
      </c>
      <c r="E93" s="730" t="s">
        <v>3667</v>
      </c>
      <c r="F93" s="650" t="s">
        <v>3636</v>
      </c>
      <c r="G93" s="650" t="s">
        <v>3899</v>
      </c>
      <c r="H93" s="650" t="s">
        <v>597</v>
      </c>
      <c r="I93" s="650" t="s">
        <v>3918</v>
      </c>
      <c r="J93" s="650" t="s">
        <v>3919</v>
      </c>
      <c r="K93" s="650" t="s">
        <v>3902</v>
      </c>
      <c r="L93" s="651">
        <v>400</v>
      </c>
      <c r="M93" s="651">
        <v>3200</v>
      </c>
      <c r="N93" s="650">
        <v>8</v>
      </c>
      <c r="O93" s="731">
        <v>1</v>
      </c>
      <c r="P93" s="651">
        <v>3200</v>
      </c>
      <c r="Q93" s="666">
        <v>1</v>
      </c>
      <c r="R93" s="650">
        <v>8</v>
      </c>
      <c r="S93" s="666">
        <v>1</v>
      </c>
      <c r="T93" s="731">
        <v>1</v>
      </c>
      <c r="U93" s="689">
        <v>1</v>
      </c>
    </row>
    <row r="94" spans="1:21" ht="14.4" customHeight="1" x14ac:dyDescent="0.3">
      <c r="A94" s="649">
        <v>10</v>
      </c>
      <c r="B94" s="650" t="s">
        <v>596</v>
      </c>
      <c r="C94" s="650">
        <v>89301100</v>
      </c>
      <c r="D94" s="729" t="s">
        <v>6862</v>
      </c>
      <c r="E94" s="730" t="s">
        <v>3667</v>
      </c>
      <c r="F94" s="650" t="s">
        <v>3636</v>
      </c>
      <c r="G94" s="650" t="s">
        <v>3899</v>
      </c>
      <c r="H94" s="650" t="s">
        <v>597</v>
      </c>
      <c r="I94" s="650" t="s">
        <v>3918</v>
      </c>
      <c r="J94" s="650" t="s">
        <v>3919</v>
      </c>
      <c r="K94" s="650" t="s">
        <v>3903</v>
      </c>
      <c r="L94" s="651">
        <v>400</v>
      </c>
      <c r="M94" s="651">
        <v>16000</v>
      </c>
      <c r="N94" s="650">
        <v>40</v>
      </c>
      <c r="O94" s="731">
        <v>5</v>
      </c>
      <c r="P94" s="651">
        <v>16000</v>
      </c>
      <c r="Q94" s="666">
        <v>1</v>
      </c>
      <c r="R94" s="650">
        <v>40</v>
      </c>
      <c r="S94" s="666">
        <v>1</v>
      </c>
      <c r="T94" s="731">
        <v>5</v>
      </c>
      <c r="U94" s="689">
        <v>1</v>
      </c>
    </row>
    <row r="95" spans="1:21" ht="14.4" customHeight="1" x14ac:dyDescent="0.3">
      <c r="A95" s="649">
        <v>10</v>
      </c>
      <c r="B95" s="650" t="s">
        <v>596</v>
      </c>
      <c r="C95" s="650">
        <v>89301100</v>
      </c>
      <c r="D95" s="729" t="s">
        <v>6862</v>
      </c>
      <c r="E95" s="730" t="s">
        <v>3667</v>
      </c>
      <c r="F95" s="650" t="s">
        <v>3636</v>
      </c>
      <c r="G95" s="650" t="s">
        <v>3899</v>
      </c>
      <c r="H95" s="650" t="s">
        <v>597</v>
      </c>
      <c r="I95" s="650" t="s">
        <v>3920</v>
      </c>
      <c r="J95" s="650" t="s">
        <v>3921</v>
      </c>
      <c r="K95" s="650" t="s">
        <v>3922</v>
      </c>
      <c r="L95" s="651">
        <v>800</v>
      </c>
      <c r="M95" s="651">
        <v>3200</v>
      </c>
      <c r="N95" s="650">
        <v>4</v>
      </c>
      <c r="O95" s="731">
        <v>1</v>
      </c>
      <c r="P95" s="651">
        <v>3200</v>
      </c>
      <c r="Q95" s="666">
        <v>1</v>
      </c>
      <c r="R95" s="650">
        <v>4</v>
      </c>
      <c r="S95" s="666">
        <v>1</v>
      </c>
      <c r="T95" s="731">
        <v>1</v>
      </c>
      <c r="U95" s="689">
        <v>1</v>
      </c>
    </row>
    <row r="96" spans="1:21" ht="14.4" customHeight="1" x14ac:dyDescent="0.3">
      <c r="A96" s="649">
        <v>10</v>
      </c>
      <c r="B96" s="650" t="s">
        <v>596</v>
      </c>
      <c r="C96" s="650">
        <v>89301100</v>
      </c>
      <c r="D96" s="729" t="s">
        <v>6862</v>
      </c>
      <c r="E96" s="730" t="s">
        <v>3667</v>
      </c>
      <c r="F96" s="650" t="s">
        <v>3636</v>
      </c>
      <c r="G96" s="650" t="s">
        <v>3899</v>
      </c>
      <c r="H96" s="650" t="s">
        <v>597</v>
      </c>
      <c r="I96" s="650" t="s">
        <v>3920</v>
      </c>
      <c r="J96" s="650" t="s">
        <v>3921</v>
      </c>
      <c r="K96" s="650" t="s">
        <v>3923</v>
      </c>
      <c r="L96" s="651">
        <v>800</v>
      </c>
      <c r="M96" s="651">
        <v>19200</v>
      </c>
      <c r="N96" s="650">
        <v>24</v>
      </c>
      <c r="O96" s="731">
        <v>6</v>
      </c>
      <c r="P96" s="651">
        <v>16000</v>
      </c>
      <c r="Q96" s="666">
        <v>0.83333333333333337</v>
      </c>
      <c r="R96" s="650">
        <v>20</v>
      </c>
      <c r="S96" s="666">
        <v>0.83333333333333337</v>
      </c>
      <c r="T96" s="731">
        <v>5</v>
      </c>
      <c r="U96" s="689">
        <v>0.83333333333333337</v>
      </c>
    </row>
    <row r="97" spans="1:21" ht="14.4" customHeight="1" x14ac:dyDescent="0.3">
      <c r="A97" s="649">
        <v>10</v>
      </c>
      <c r="B97" s="650" t="s">
        <v>596</v>
      </c>
      <c r="C97" s="650">
        <v>89301100</v>
      </c>
      <c r="D97" s="729" t="s">
        <v>6862</v>
      </c>
      <c r="E97" s="730" t="s">
        <v>3667</v>
      </c>
      <c r="F97" s="650" t="s">
        <v>3636</v>
      </c>
      <c r="G97" s="650" t="s">
        <v>3899</v>
      </c>
      <c r="H97" s="650" t="s">
        <v>597</v>
      </c>
      <c r="I97" s="650" t="s">
        <v>2343</v>
      </c>
      <c r="J97" s="650" t="s">
        <v>3924</v>
      </c>
      <c r="K97" s="650" t="s">
        <v>3925</v>
      </c>
      <c r="L97" s="651">
        <v>823.99</v>
      </c>
      <c r="M97" s="651">
        <v>823.99</v>
      </c>
      <c r="N97" s="650">
        <v>1</v>
      </c>
      <c r="O97" s="731">
        <v>1</v>
      </c>
      <c r="P97" s="651"/>
      <c r="Q97" s="666">
        <v>0</v>
      </c>
      <c r="R97" s="650"/>
      <c r="S97" s="666">
        <v>0</v>
      </c>
      <c r="T97" s="731"/>
      <c r="U97" s="689">
        <v>0</v>
      </c>
    </row>
    <row r="98" spans="1:21" ht="14.4" customHeight="1" x14ac:dyDescent="0.3">
      <c r="A98" s="649">
        <v>10</v>
      </c>
      <c r="B98" s="650" t="s">
        <v>596</v>
      </c>
      <c r="C98" s="650">
        <v>89301100</v>
      </c>
      <c r="D98" s="729" t="s">
        <v>6862</v>
      </c>
      <c r="E98" s="730" t="s">
        <v>3667</v>
      </c>
      <c r="F98" s="650" t="s">
        <v>3636</v>
      </c>
      <c r="G98" s="650" t="s">
        <v>3899</v>
      </c>
      <c r="H98" s="650" t="s">
        <v>597</v>
      </c>
      <c r="I98" s="650" t="s">
        <v>3926</v>
      </c>
      <c r="J98" s="650" t="s">
        <v>3927</v>
      </c>
      <c r="K98" s="650" t="s">
        <v>3928</v>
      </c>
      <c r="L98" s="651">
        <v>1500</v>
      </c>
      <c r="M98" s="651">
        <v>1500</v>
      </c>
      <c r="N98" s="650">
        <v>1</v>
      </c>
      <c r="O98" s="731">
        <v>1</v>
      </c>
      <c r="P98" s="651"/>
      <c r="Q98" s="666">
        <v>0</v>
      </c>
      <c r="R98" s="650"/>
      <c r="S98" s="666">
        <v>0</v>
      </c>
      <c r="T98" s="731"/>
      <c r="U98" s="689">
        <v>0</v>
      </c>
    </row>
    <row r="99" spans="1:21" ht="14.4" customHeight="1" x14ac:dyDescent="0.3">
      <c r="A99" s="649">
        <v>10</v>
      </c>
      <c r="B99" s="650" t="s">
        <v>596</v>
      </c>
      <c r="C99" s="650">
        <v>89301100</v>
      </c>
      <c r="D99" s="729" t="s">
        <v>6862</v>
      </c>
      <c r="E99" s="730" t="s">
        <v>3708</v>
      </c>
      <c r="F99" s="650" t="s">
        <v>3634</v>
      </c>
      <c r="G99" s="650" t="s">
        <v>3743</v>
      </c>
      <c r="H99" s="650" t="s">
        <v>597</v>
      </c>
      <c r="I99" s="650" t="s">
        <v>1646</v>
      </c>
      <c r="J99" s="650" t="s">
        <v>3514</v>
      </c>
      <c r="K99" s="650" t="s">
        <v>3515</v>
      </c>
      <c r="L99" s="651">
        <v>156.86000000000001</v>
      </c>
      <c r="M99" s="651">
        <v>156.86000000000001</v>
      </c>
      <c r="N99" s="650">
        <v>1</v>
      </c>
      <c r="O99" s="731">
        <v>0.5</v>
      </c>
      <c r="P99" s="651">
        <v>156.86000000000001</v>
      </c>
      <c r="Q99" s="666">
        <v>1</v>
      </c>
      <c r="R99" s="650">
        <v>1</v>
      </c>
      <c r="S99" s="666">
        <v>1</v>
      </c>
      <c r="T99" s="731">
        <v>0.5</v>
      </c>
      <c r="U99" s="689">
        <v>1</v>
      </c>
    </row>
    <row r="100" spans="1:21" ht="14.4" customHeight="1" x14ac:dyDescent="0.3">
      <c r="A100" s="649">
        <v>10</v>
      </c>
      <c r="B100" s="650" t="s">
        <v>596</v>
      </c>
      <c r="C100" s="650">
        <v>89301100</v>
      </c>
      <c r="D100" s="729" t="s">
        <v>6862</v>
      </c>
      <c r="E100" s="730" t="s">
        <v>3708</v>
      </c>
      <c r="F100" s="650" t="s">
        <v>3634</v>
      </c>
      <c r="G100" s="650" t="s">
        <v>3732</v>
      </c>
      <c r="H100" s="650" t="s">
        <v>1072</v>
      </c>
      <c r="I100" s="650" t="s">
        <v>1708</v>
      </c>
      <c r="J100" s="650" t="s">
        <v>1709</v>
      </c>
      <c r="K100" s="650" t="s">
        <v>3520</v>
      </c>
      <c r="L100" s="651">
        <v>184.22</v>
      </c>
      <c r="M100" s="651">
        <v>368.44</v>
      </c>
      <c r="N100" s="650">
        <v>2</v>
      </c>
      <c r="O100" s="731">
        <v>0.5</v>
      </c>
      <c r="P100" s="651">
        <v>368.44</v>
      </c>
      <c r="Q100" s="666">
        <v>1</v>
      </c>
      <c r="R100" s="650">
        <v>2</v>
      </c>
      <c r="S100" s="666">
        <v>1</v>
      </c>
      <c r="T100" s="731">
        <v>0.5</v>
      </c>
      <c r="U100" s="689">
        <v>1</v>
      </c>
    </row>
    <row r="101" spans="1:21" ht="14.4" customHeight="1" x14ac:dyDescent="0.3">
      <c r="A101" s="649">
        <v>10</v>
      </c>
      <c r="B101" s="650" t="s">
        <v>596</v>
      </c>
      <c r="C101" s="650">
        <v>89301100</v>
      </c>
      <c r="D101" s="729" t="s">
        <v>6862</v>
      </c>
      <c r="E101" s="730" t="s">
        <v>3708</v>
      </c>
      <c r="F101" s="650" t="s">
        <v>3634</v>
      </c>
      <c r="G101" s="650" t="s">
        <v>3929</v>
      </c>
      <c r="H101" s="650" t="s">
        <v>597</v>
      </c>
      <c r="I101" s="650" t="s">
        <v>1440</v>
      </c>
      <c r="J101" s="650" t="s">
        <v>2965</v>
      </c>
      <c r="K101" s="650" t="s">
        <v>1442</v>
      </c>
      <c r="L101" s="651">
        <v>118.82</v>
      </c>
      <c r="M101" s="651">
        <v>118.82</v>
      </c>
      <c r="N101" s="650">
        <v>1</v>
      </c>
      <c r="O101" s="731">
        <v>0.5</v>
      </c>
      <c r="P101" s="651">
        <v>118.82</v>
      </c>
      <c r="Q101" s="666">
        <v>1</v>
      </c>
      <c r="R101" s="650">
        <v>1</v>
      </c>
      <c r="S101" s="666">
        <v>1</v>
      </c>
      <c r="T101" s="731">
        <v>0.5</v>
      </c>
      <c r="U101" s="689">
        <v>1</v>
      </c>
    </row>
    <row r="102" spans="1:21" ht="14.4" customHeight="1" x14ac:dyDescent="0.3">
      <c r="A102" s="649">
        <v>10</v>
      </c>
      <c r="B102" s="650" t="s">
        <v>596</v>
      </c>
      <c r="C102" s="650">
        <v>89301100</v>
      </c>
      <c r="D102" s="729" t="s">
        <v>6862</v>
      </c>
      <c r="E102" s="730" t="s">
        <v>3708</v>
      </c>
      <c r="F102" s="650" t="s">
        <v>3634</v>
      </c>
      <c r="G102" s="650" t="s">
        <v>3930</v>
      </c>
      <c r="H102" s="650" t="s">
        <v>597</v>
      </c>
      <c r="I102" s="650" t="s">
        <v>2467</v>
      </c>
      <c r="J102" s="650" t="s">
        <v>838</v>
      </c>
      <c r="K102" s="650" t="s">
        <v>3931</v>
      </c>
      <c r="L102" s="651">
        <v>128.9</v>
      </c>
      <c r="M102" s="651">
        <v>128.9</v>
      </c>
      <c r="N102" s="650">
        <v>1</v>
      </c>
      <c r="O102" s="731">
        <v>0.5</v>
      </c>
      <c r="P102" s="651">
        <v>128.9</v>
      </c>
      <c r="Q102" s="666">
        <v>1</v>
      </c>
      <c r="R102" s="650">
        <v>1</v>
      </c>
      <c r="S102" s="666">
        <v>1</v>
      </c>
      <c r="T102" s="731">
        <v>0.5</v>
      </c>
      <c r="U102" s="689">
        <v>1</v>
      </c>
    </row>
    <row r="103" spans="1:21" ht="14.4" customHeight="1" x14ac:dyDescent="0.3">
      <c r="A103" s="649">
        <v>10</v>
      </c>
      <c r="B103" s="650" t="s">
        <v>596</v>
      </c>
      <c r="C103" s="650">
        <v>89301100</v>
      </c>
      <c r="D103" s="729" t="s">
        <v>6862</v>
      </c>
      <c r="E103" s="730" t="s">
        <v>3708</v>
      </c>
      <c r="F103" s="650" t="s">
        <v>3634</v>
      </c>
      <c r="G103" s="650" t="s">
        <v>3854</v>
      </c>
      <c r="H103" s="650" t="s">
        <v>597</v>
      </c>
      <c r="I103" s="650" t="s">
        <v>3855</v>
      </c>
      <c r="J103" s="650" t="s">
        <v>3856</v>
      </c>
      <c r="K103" s="650" t="s">
        <v>3857</v>
      </c>
      <c r="L103" s="651">
        <v>411</v>
      </c>
      <c r="M103" s="651">
        <v>411</v>
      </c>
      <c r="N103" s="650">
        <v>1</v>
      </c>
      <c r="O103" s="731">
        <v>0.5</v>
      </c>
      <c r="P103" s="651">
        <v>411</v>
      </c>
      <c r="Q103" s="666">
        <v>1</v>
      </c>
      <c r="R103" s="650">
        <v>1</v>
      </c>
      <c r="S103" s="666">
        <v>1</v>
      </c>
      <c r="T103" s="731">
        <v>0.5</v>
      </c>
      <c r="U103" s="689">
        <v>1</v>
      </c>
    </row>
    <row r="104" spans="1:21" ht="14.4" customHeight="1" x14ac:dyDescent="0.3">
      <c r="A104" s="649">
        <v>10</v>
      </c>
      <c r="B104" s="650" t="s">
        <v>596</v>
      </c>
      <c r="C104" s="650">
        <v>89301100</v>
      </c>
      <c r="D104" s="729" t="s">
        <v>6862</v>
      </c>
      <c r="E104" s="730" t="s">
        <v>3708</v>
      </c>
      <c r="F104" s="650" t="s">
        <v>3634</v>
      </c>
      <c r="G104" s="650" t="s">
        <v>3874</v>
      </c>
      <c r="H104" s="650" t="s">
        <v>597</v>
      </c>
      <c r="I104" s="650" t="s">
        <v>2025</v>
      </c>
      <c r="J104" s="650" t="s">
        <v>3875</v>
      </c>
      <c r="K104" s="650" t="s">
        <v>3876</v>
      </c>
      <c r="L104" s="651">
        <v>655.72</v>
      </c>
      <c r="M104" s="651">
        <v>38031.760000000002</v>
      </c>
      <c r="N104" s="650">
        <v>58</v>
      </c>
      <c r="O104" s="731">
        <v>38.5</v>
      </c>
      <c r="P104" s="651">
        <v>17048.719999999998</v>
      </c>
      <c r="Q104" s="666">
        <v>0.44827586206896541</v>
      </c>
      <c r="R104" s="650">
        <v>26</v>
      </c>
      <c r="S104" s="666">
        <v>0.44827586206896552</v>
      </c>
      <c r="T104" s="731">
        <v>19</v>
      </c>
      <c r="U104" s="689">
        <v>0.4935064935064935</v>
      </c>
    </row>
    <row r="105" spans="1:21" ht="14.4" customHeight="1" x14ac:dyDescent="0.3">
      <c r="A105" s="649">
        <v>10</v>
      </c>
      <c r="B105" s="650" t="s">
        <v>596</v>
      </c>
      <c r="C105" s="650">
        <v>89301100</v>
      </c>
      <c r="D105" s="729" t="s">
        <v>6862</v>
      </c>
      <c r="E105" s="730" t="s">
        <v>3708</v>
      </c>
      <c r="F105" s="650" t="s">
        <v>3634</v>
      </c>
      <c r="G105" s="650" t="s">
        <v>3932</v>
      </c>
      <c r="H105" s="650" t="s">
        <v>597</v>
      </c>
      <c r="I105" s="650" t="s">
        <v>3933</v>
      </c>
      <c r="J105" s="650" t="s">
        <v>3934</v>
      </c>
      <c r="K105" s="650" t="s">
        <v>3935</v>
      </c>
      <c r="L105" s="651">
        <v>94.09</v>
      </c>
      <c r="M105" s="651">
        <v>94.09</v>
      </c>
      <c r="N105" s="650">
        <v>1</v>
      </c>
      <c r="O105" s="731">
        <v>0.5</v>
      </c>
      <c r="P105" s="651">
        <v>94.09</v>
      </c>
      <c r="Q105" s="666">
        <v>1</v>
      </c>
      <c r="R105" s="650">
        <v>1</v>
      </c>
      <c r="S105" s="666">
        <v>1</v>
      </c>
      <c r="T105" s="731">
        <v>0.5</v>
      </c>
      <c r="U105" s="689">
        <v>1</v>
      </c>
    </row>
    <row r="106" spans="1:21" ht="14.4" customHeight="1" x14ac:dyDescent="0.3">
      <c r="A106" s="649">
        <v>10</v>
      </c>
      <c r="B106" s="650" t="s">
        <v>596</v>
      </c>
      <c r="C106" s="650">
        <v>89301100</v>
      </c>
      <c r="D106" s="729" t="s">
        <v>6862</v>
      </c>
      <c r="E106" s="730" t="s">
        <v>3708</v>
      </c>
      <c r="F106" s="650" t="s">
        <v>3634</v>
      </c>
      <c r="G106" s="650" t="s">
        <v>3936</v>
      </c>
      <c r="H106" s="650" t="s">
        <v>597</v>
      </c>
      <c r="I106" s="650" t="s">
        <v>1770</v>
      </c>
      <c r="J106" s="650" t="s">
        <v>1771</v>
      </c>
      <c r="K106" s="650" t="s">
        <v>3937</v>
      </c>
      <c r="L106" s="651">
        <v>163.9</v>
      </c>
      <c r="M106" s="651">
        <v>3441.9</v>
      </c>
      <c r="N106" s="650">
        <v>21</v>
      </c>
      <c r="O106" s="731">
        <v>7.5</v>
      </c>
      <c r="P106" s="651">
        <v>655.6</v>
      </c>
      <c r="Q106" s="666">
        <v>0.19047619047619047</v>
      </c>
      <c r="R106" s="650">
        <v>4</v>
      </c>
      <c r="S106" s="666">
        <v>0.19047619047619047</v>
      </c>
      <c r="T106" s="731">
        <v>2</v>
      </c>
      <c r="U106" s="689">
        <v>0.26666666666666666</v>
      </c>
    </row>
    <row r="107" spans="1:21" ht="14.4" customHeight="1" x14ac:dyDescent="0.3">
      <c r="A107" s="649">
        <v>10</v>
      </c>
      <c r="B107" s="650" t="s">
        <v>596</v>
      </c>
      <c r="C107" s="650">
        <v>89301100</v>
      </c>
      <c r="D107" s="729" t="s">
        <v>6862</v>
      </c>
      <c r="E107" s="730" t="s">
        <v>3708</v>
      </c>
      <c r="F107" s="650" t="s">
        <v>3634</v>
      </c>
      <c r="G107" s="650" t="s">
        <v>3938</v>
      </c>
      <c r="H107" s="650" t="s">
        <v>1072</v>
      </c>
      <c r="I107" s="650" t="s">
        <v>3939</v>
      </c>
      <c r="J107" s="650" t="s">
        <v>3940</v>
      </c>
      <c r="K107" s="650" t="s">
        <v>3941</v>
      </c>
      <c r="L107" s="651">
        <v>301.05</v>
      </c>
      <c r="M107" s="651">
        <v>301.05</v>
      </c>
      <c r="N107" s="650">
        <v>1</v>
      </c>
      <c r="O107" s="731">
        <v>1</v>
      </c>
      <c r="P107" s="651">
        <v>301.05</v>
      </c>
      <c r="Q107" s="666">
        <v>1</v>
      </c>
      <c r="R107" s="650">
        <v>1</v>
      </c>
      <c r="S107" s="666">
        <v>1</v>
      </c>
      <c r="T107" s="731">
        <v>1</v>
      </c>
      <c r="U107" s="689">
        <v>1</v>
      </c>
    </row>
    <row r="108" spans="1:21" ht="14.4" customHeight="1" x14ac:dyDescent="0.3">
      <c r="A108" s="649">
        <v>10</v>
      </c>
      <c r="B108" s="650" t="s">
        <v>596</v>
      </c>
      <c r="C108" s="650">
        <v>89301100</v>
      </c>
      <c r="D108" s="729" t="s">
        <v>6862</v>
      </c>
      <c r="E108" s="730" t="s">
        <v>3708</v>
      </c>
      <c r="F108" s="650" t="s">
        <v>3634</v>
      </c>
      <c r="G108" s="650" t="s">
        <v>3877</v>
      </c>
      <c r="H108" s="650" t="s">
        <v>1072</v>
      </c>
      <c r="I108" s="650" t="s">
        <v>2120</v>
      </c>
      <c r="J108" s="650" t="s">
        <v>2121</v>
      </c>
      <c r="K108" s="650" t="s">
        <v>2122</v>
      </c>
      <c r="L108" s="651">
        <v>608.41999999999996</v>
      </c>
      <c r="M108" s="651">
        <v>293258.44</v>
      </c>
      <c r="N108" s="650">
        <v>482</v>
      </c>
      <c r="O108" s="731">
        <v>61.5</v>
      </c>
      <c r="P108" s="651">
        <v>93696.679999999978</v>
      </c>
      <c r="Q108" s="666">
        <v>0.3195020746887966</v>
      </c>
      <c r="R108" s="650">
        <v>154</v>
      </c>
      <c r="S108" s="666">
        <v>0.31950207468879666</v>
      </c>
      <c r="T108" s="731">
        <v>19.5</v>
      </c>
      <c r="U108" s="689">
        <v>0.31707317073170732</v>
      </c>
    </row>
    <row r="109" spans="1:21" ht="14.4" customHeight="1" x14ac:dyDescent="0.3">
      <c r="A109" s="649">
        <v>10</v>
      </c>
      <c r="B109" s="650" t="s">
        <v>596</v>
      </c>
      <c r="C109" s="650">
        <v>89301100</v>
      </c>
      <c r="D109" s="729" t="s">
        <v>6862</v>
      </c>
      <c r="E109" s="730" t="s">
        <v>3708</v>
      </c>
      <c r="F109" s="650" t="s">
        <v>3634</v>
      </c>
      <c r="G109" s="650" t="s">
        <v>3877</v>
      </c>
      <c r="H109" s="650" t="s">
        <v>1072</v>
      </c>
      <c r="I109" s="650" t="s">
        <v>2142</v>
      </c>
      <c r="J109" s="650" t="s">
        <v>2143</v>
      </c>
      <c r="K109" s="650" t="s">
        <v>2126</v>
      </c>
      <c r="L109" s="651">
        <v>886.91</v>
      </c>
      <c r="M109" s="651">
        <v>52327.69</v>
      </c>
      <c r="N109" s="650">
        <v>59</v>
      </c>
      <c r="O109" s="731">
        <v>25.5</v>
      </c>
      <c r="P109" s="651">
        <v>27494.21</v>
      </c>
      <c r="Q109" s="666">
        <v>0.52542372881355925</v>
      </c>
      <c r="R109" s="650">
        <v>31</v>
      </c>
      <c r="S109" s="666">
        <v>0.52542372881355937</v>
      </c>
      <c r="T109" s="731">
        <v>11.5</v>
      </c>
      <c r="U109" s="689">
        <v>0.45098039215686275</v>
      </c>
    </row>
    <row r="110" spans="1:21" ht="14.4" customHeight="1" x14ac:dyDescent="0.3">
      <c r="A110" s="649">
        <v>10</v>
      </c>
      <c r="B110" s="650" t="s">
        <v>596</v>
      </c>
      <c r="C110" s="650">
        <v>89301100</v>
      </c>
      <c r="D110" s="729" t="s">
        <v>6862</v>
      </c>
      <c r="E110" s="730" t="s">
        <v>3708</v>
      </c>
      <c r="F110" s="650" t="s">
        <v>3634</v>
      </c>
      <c r="G110" s="650" t="s">
        <v>3878</v>
      </c>
      <c r="H110" s="650" t="s">
        <v>1072</v>
      </c>
      <c r="I110" s="650" t="s">
        <v>2124</v>
      </c>
      <c r="J110" s="650" t="s">
        <v>2125</v>
      </c>
      <c r="K110" s="650" t="s">
        <v>2126</v>
      </c>
      <c r="L110" s="651">
        <v>1663.07</v>
      </c>
      <c r="M110" s="651">
        <v>19956.84</v>
      </c>
      <c r="N110" s="650">
        <v>12</v>
      </c>
      <c r="O110" s="731">
        <v>3.5</v>
      </c>
      <c r="P110" s="651">
        <v>18293.77</v>
      </c>
      <c r="Q110" s="666">
        <v>0.91666666666666663</v>
      </c>
      <c r="R110" s="650">
        <v>11</v>
      </c>
      <c r="S110" s="666">
        <v>0.91666666666666663</v>
      </c>
      <c r="T110" s="731">
        <v>3</v>
      </c>
      <c r="U110" s="689">
        <v>0.8571428571428571</v>
      </c>
    </row>
    <row r="111" spans="1:21" ht="14.4" customHeight="1" x14ac:dyDescent="0.3">
      <c r="A111" s="649">
        <v>10</v>
      </c>
      <c r="B111" s="650" t="s">
        <v>596</v>
      </c>
      <c r="C111" s="650">
        <v>89301100</v>
      </c>
      <c r="D111" s="729" t="s">
        <v>6862</v>
      </c>
      <c r="E111" s="730" t="s">
        <v>3708</v>
      </c>
      <c r="F111" s="650" t="s">
        <v>3634</v>
      </c>
      <c r="G111" s="650" t="s">
        <v>3881</v>
      </c>
      <c r="H111" s="650" t="s">
        <v>597</v>
      </c>
      <c r="I111" s="650" t="s">
        <v>1989</v>
      </c>
      <c r="J111" s="650" t="s">
        <v>3882</v>
      </c>
      <c r="K111" s="650" t="s">
        <v>3883</v>
      </c>
      <c r="L111" s="651">
        <v>1663.07</v>
      </c>
      <c r="M111" s="651">
        <v>154665.51000000007</v>
      </c>
      <c r="N111" s="650">
        <v>93</v>
      </c>
      <c r="O111" s="731">
        <v>36</v>
      </c>
      <c r="P111" s="651">
        <v>98121.130000000063</v>
      </c>
      <c r="Q111" s="666">
        <v>0.63440860215053774</v>
      </c>
      <c r="R111" s="650">
        <v>59</v>
      </c>
      <c r="S111" s="666">
        <v>0.63440860215053763</v>
      </c>
      <c r="T111" s="731">
        <v>23</v>
      </c>
      <c r="U111" s="689">
        <v>0.63888888888888884</v>
      </c>
    </row>
    <row r="112" spans="1:21" ht="14.4" customHeight="1" x14ac:dyDescent="0.3">
      <c r="A112" s="649">
        <v>10</v>
      </c>
      <c r="B112" s="650" t="s">
        <v>596</v>
      </c>
      <c r="C112" s="650">
        <v>89301100</v>
      </c>
      <c r="D112" s="729" t="s">
        <v>6862</v>
      </c>
      <c r="E112" s="730" t="s">
        <v>3708</v>
      </c>
      <c r="F112" s="650" t="s">
        <v>3634</v>
      </c>
      <c r="G112" s="650" t="s">
        <v>3886</v>
      </c>
      <c r="H112" s="650" t="s">
        <v>1072</v>
      </c>
      <c r="I112" s="650" t="s">
        <v>2135</v>
      </c>
      <c r="J112" s="650" t="s">
        <v>2136</v>
      </c>
      <c r="K112" s="650" t="s">
        <v>2137</v>
      </c>
      <c r="L112" s="651">
        <v>886.91</v>
      </c>
      <c r="M112" s="651">
        <v>11529.83</v>
      </c>
      <c r="N112" s="650">
        <v>13</v>
      </c>
      <c r="O112" s="731">
        <v>5.5</v>
      </c>
      <c r="P112" s="651">
        <v>7982.19</v>
      </c>
      <c r="Q112" s="666">
        <v>0.69230769230769229</v>
      </c>
      <c r="R112" s="650">
        <v>9</v>
      </c>
      <c r="S112" s="666">
        <v>0.69230769230769229</v>
      </c>
      <c r="T112" s="731">
        <v>4</v>
      </c>
      <c r="U112" s="689">
        <v>0.72727272727272729</v>
      </c>
    </row>
    <row r="113" spans="1:21" ht="14.4" customHeight="1" x14ac:dyDescent="0.3">
      <c r="A113" s="649">
        <v>10</v>
      </c>
      <c r="B113" s="650" t="s">
        <v>596</v>
      </c>
      <c r="C113" s="650">
        <v>89301100</v>
      </c>
      <c r="D113" s="729" t="s">
        <v>6862</v>
      </c>
      <c r="E113" s="730" t="s">
        <v>3708</v>
      </c>
      <c r="F113" s="650" t="s">
        <v>3634</v>
      </c>
      <c r="G113" s="650" t="s">
        <v>3886</v>
      </c>
      <c r="H113" s="650" t="s">
        <v>1072</v>
      </c>
      <c r="I113" s="650" t="s">
        <v>2139</v>
      </c>
      <c r="J113" s="650" t="s">
        <v>3535</v>
      </c>
      <c r="K113" s="650" t="s">
        <v>2126</v>
      </c>
      <c r="L113" s="651">
        <v>886.91</v>
      </c>
      <c r="M113" s="651">
        <v>134810.32000000007</v>
      </c>
      <c r="N113" s="650">
        <v>152</v>
      </c>
      <c r="O113" s="731">
        <v>42.5</v>
      </c>
      <c r="P113" s="651">
        <v>84256.450000000055</v>
      </c>
      <c r="Q113" s="666">
        <v>0.62500000000000011</v>
      </c>
      <c r="R113" s="650">
        <v>95</v>
      </c>
      <c r="S113" s="666">
        <v>0.625</v>
      </c>
      <c r="T113" s="731">
        <v>28</v>
      </c>
      <c r="U113" s="689">
        <v>0.6588235294117647</v>
      </c>
    </row>
    <row r="114" spans="1:21" ht="14.4" customHeight="1" x14ac:dyDescent="0.3">
      <c r="A114" s="649">
        <v>10</v>
      </c>
      <c r="B114" s="650" t="s">
        <v>596</v>
      </c>
      <c r="C114" s="650">
        <v>89301100</v>
      </c>
      <c r="D114" s="729" t="s">
        <v>6862</v>
      </c>
      <c r="E114" s="730" t="s">
        <v>3708</v>
      </c>
      <c r="F114" s="650" t="s">
        <v>3634</v>
      </c>
      <c r="G114" s="650" t="s">
        <v>3886</v>
      </c>
      <c r="H114" s="650" t="s">
        <v>597</v>
      </c>
      <c r="I114" s="650" t="s">
        <v>3942</v>
      </c>
      <c r="J114" s="650" t="s">
        <v>2136</v>
      </c>
      <c r="K114" s="650" t="s">
        <v>3943</v>
      </c>
      <c r="L114" s="651">
        <v>0</v>
      </c>
      <c r="M114" s="651">
        <v>0</v>
      </c>
      <c r="N114" s="650">
        <v>1</v>
      </c>
      <c r="O114" s="731">
        <v>0.5</v>
      </c>
      <c r="P114" s="651">
        <v>0</v>
      </c>
      <c r="Q114" s="666"/>
      <c r="R114" s="650">
        <v>1</v>
      </c>
      <c r="S114" s="666">
        <v>1</v>
      </c>
      <c r="T114" s="731">
        <v>0.5</v>
      </c>
      <c r="U114" s="689">
        <v>1</v>
      </c>
    </row>
    <row r="115" spans="1:21" ht="14.4" customHeight="1" x14ac:dyDescent="0.3">
      <c r="A115" s="649">
        <v>10</v>
      </c>
      <c r="B115" s="650" t="s">
        <v>596</v>
      </c>
      <c r="C115" s="650">
        <v>89301100</v>
      </c>
      <c r="D115" s="729" t="s">
        <v>6862</v>
      </c>
      <c r="E115" s="730" t="s">
        <v>3708</v>
      </c>
      <c r="F115" s="650" t="s">
        <v>3634</v>
      </c>
      <c r="G115" s="650" t="s">
        <v>3944</v>
      </c>
      <c r="H115" s="650" t="s">
        <v>597</v>
      </c>
      <c r="I115" s="650" t="s">
        <v>3945</v>
      </c>
      <c r="J115" s="650" t="s">
        <v>3946</v>
      </c>
      <c r="K115" s="650" t="s">
        <v>3947</v>
      </c>
      <c r="L115" s="651">
        <v>608.41999999999996</v>
      </c>
      <c r="M115" s="651">
        <v>9126.2999999999993</v>
      </c>
      <c r="N115" s="650">
        <v>15</v>
      </c>
      <c r="O115" s="731">
        <v>2.5</v>
      </c>
      <c r="P115" s="651">
        <v>6084.2</v>
      </c>
      <c r="Q115" s="666">
        <v>0.66666666666666674</v>
      </c>
      <c r="R115" s="650">
        <v>10</v>
      </c>
      <c r="S115" s="666">
        <v>0.66666666666666663</v>
      </c>
      <c r="T115" s="731">
        <v>1.5</v>
      </c>
      <c r="U115" s="689">
        <v>0.6</v>
      </c>
    </row>
    <row r="116" spans="1:21" ht="14.4" customHeight="1" x14ac:dyDescent="0.3">
      <c r="A116" s="649">
        <v>10</v>
      </c>
      <c r="B116" s="650" t="s">
        <v>596</v>
      </c>
      <c r="C116" s="650">
        <v>89301100</v>
      </c>
      <c r="D116" s="729" t="s">
        <v>6862</v>
      </c>
      <c r="E116" s="730" t="s">
        <v>3708</v>
      </c>
      <c r="F116" s="650" t="s">
        <v>3634</v>
      </c>
      <c r="G116" s="650" t="s">
        <v>3944</v>
      </c>
      <c r="H116" s="650" t="s">
        <v>597</v>
      </c>
      <c r="I116" s="650" t="s">
        <v>1979</v>
      </c>
      <c r="J116" s="650" t="s">
        <v>3946</v>
      </c>
      <c r="K116" s="650" t="s">
        <v>1981</v>
      </c>
      <c r="L116" s="651">
        <v>886.91</v>
      </c>
      <c r="M116" s="651">
        <v>4434.55</v>
      </c>
      <c r="N116" s="650">
        <v>5</v>
      </c>
      <c r="O116" s="731">
        <v>2</v>
      </c>
      <c r="P116" s="651">
        <v>886.91</v>
      </c>
      <c r="Q116" s="666">
        <v>0.19999999999999998</v>
      </c>
      <c r="R116" s="650">
        <v>1</v>
      </c>
      <c r="S116" s="666">
        <v>0.2</v>
      </c>
      <c r="T116" s="731">
        <v>0.5</v>
      </c>
      <c r="U116" s="689">
        <v>0.25</v>
      </c>
    </row>
    <row r="117" spans="1:21" ht="14.4" customHeight="1" x14ac:dyDescent="0.3">
      <c r="A117" s="649">
        <v>10</v>
      </c>
      <c r="B117" s="650" t="s">
        <v>596</v>
      </c>
      <c r="C117" s="650">
        <v>89301100</v>
      </c>
      <c r="D117" s="729" t="s">
        <v>6862</v>
      </c>
      <c r="E117" s="730" t="s">
        <v>3708</v>
      </c>
      <c r="F117" s="650" t="s">
        <v>3634</v>
      </c>
      <c r="G117" s="650" t="s">
        <v>3824</v>
      </c>
      <c r="H117" s="650" t="s">
        <v>597</v>
      </c>
      <c r="I117" s="650" t="s">
        <v>629</v>
      </c>
      <c r="J117" s="650" t="s">
        <v>1209</v>
      </c>
      <c r="K117" s="650" t="s">
        <v>3887</v>
      </c>
      <c r="L117" s="651">
        <v>50.27</v>
      </c>
      <c r="M117" s="651">
        <v>2262.1499999999996</v>
      </c>
      <c r="N117" s="650">
        <v>45</v>
      </c>
      <c r="O117" s="731">
        <v>29</v>
      </c>
      <c r="P117" s="651">
        <v>904.85999999999979</v>
      </c>
      <c r="Q117" s="666">
        <v>0.39999999999999997</v>
      </c>
      <c r="R117" s="650">
        <v>18</v>
      </c>
      <c r="S117" s="666">
        <v>0.4</v>
      </c>
      <c r="T117" s="731">
        <v>10.5</v>
      </c>
      <c r="U117" s="689">
        <v>0.36206896551724138</v>
      </c>
    </row>
    <row r="118" spans="1:21" ht="14.4" customHeight="1" x14ac:dyDescent="0.3">
      <c r="A118" s="649">
        <v>10</v>
      </c>
      <c r="B118" s="650" t="s">
        <v>596</v>
      </c>
      <c r="C118" s="650">
        <v>89301100</v>
      </c>
      <c r="D118" s="729" t="s">
        <v>6862</v>
      </c>
      <c r="E118" s="730" t="s">
        <v>3708</v>
      </c>
      <c r="F118" s="650" t="s">
        <v>3634</v>
      </c>
      <c r="G118" s="650" t="s">
        <v>3810</v>
      </c>
      <c r="H118" s="650" t="s">
        <v>597</v>
      </c>
      <c r="I118" s="650" t="s">
        <v>2242</v>
      </c>
      <c r="J118" s="650" t="s">
        <v>2243</v>
      </c>
      <c r="K118" s="650" t="s">
        <v>3827</v>
      </c>
      <c r="L118" s="651">
        <v>0</v>
      </c>
      <c r="M118" s="651">
        <v>0</v>
      </c>
      <c r="N118" s="650">
        <v>1</v>
      </c>
      <c r="O118" s="731">
        <v>1</v>
      </c>
      <c r="P118" s="651">
        <v>0</v>
      </c>
      <c r="Q118" s="666"/>
      <c r="R118" s="650">
        <v>1</v>
      </c>
      <c r="S118" s="666">
        <v>1</v>
      </c>
      <c r="T118" s="731">
        <v>1</v>
      </c>
      <c r="U118" s="689">
        <v>1</v>
      </c>
    </row>
    <row r="119" spans="1:21" ht="14.4" customHeight="1" x14ac:dyDescent="0.3">
      <c r="A119" s="649">
        <v>10</v>
      </c>
      <c r="B119" s="650" t="s">
        <v>596</v>
      </c>
      <c r="C119" s="650">
        <v>89301100</v>
      </c>
      <c r="D119" s="729" t="s">
        <v>6862</v>
      </c>
      <c r="E119" s="730" t="s">
        <v>3708</v>
      </c>
      <c r="F119" s="650" t="s">
        <v>3634</v>
      </c>
      <c r="G119" s="650" t="s">
        <v>3828</v>
      </c>
      <c r="H119" s="650" t="s">
        <v>1072</v>
      </c>
      <c r="I119" s="650" t="s">
        <v>2145</v>
      </c>
      <c r="J119" s="650" t="s">
        <v>2146</v>
      </c>
      <c r="K119" s="650" t="s">
        <v>2147</v>
      </c>
      <c r="L119" s="651">
        <v>108.46</v>
      </c>
      <c r="M119" s="651">
        <v>216.92</v>
      </c>
      <c r="N119" s="650">
        <v>2</v>
      </c>
      <c r="O119" s="731">
        <v>1.5</v>
      </c>
      <c r="P119" s="651"/>
      <c r="Q119" s="666">
        <v>0</v>
      </c>
      <c r="R119" s="650"/>
      <c r="S119" s="666">
        <v>0</v>
      </c>
      <c r="T119" s="731"/>
      <c r="U119" s="689">
        <v>0</v>
      </c>
    </row>
    <row r="120" spans="1:21" ht="14.4" customHeight="1" x14ac:dyDescent="0.3">
      <c r="A120" s="649">
        <v>10</v>
      </c>
      <c r="B120" s="650" t="s">
        <v>596</v>
      </c>
      <c r="C120" s="650">
        <v>89301100</v>
      </c>
      <c r="D120" s="729" t="s">
        <v>6862</v>
      </c>
      <c r="E120" s="730" t="s">
        <v>3708</v>
      </c>
      <c r="F120" s="650" t="s">
        <v>3634</v>
      </c>
      <c r="G120" s="650" t="s">
        <v>3828</v>
      </c>
      <c r="H120" s="650" t="s">
        <v>597</v>
      </c>
      <c r="I120" s="650" t="s">
        <v>3948</v>
      </c>
      <c r="J120" s="650" t="s">
        <v>3949</v>
      </c>
      <c r="K120" s="650" t="s">
        <v>3950</v>
      </c>
      <c r="L120" s="651">
        <v>65.069999999999993</v>
      </c>
      <c r="M120" s="651">
        <v>65.069999999999993</v>
      </c>
      <c r="N120" s="650">
        <v>1</v>
      </c>
      <c r="O120" s="731">
        <v>1</v>
      </c>
      <c r="P120" s="651"/>
      <c r="Q120" s="666">
        <v>0</v>
      </c>
      <c r="R120" s="650"/>
      <c r="S120" s="666">
        <v>0</v>
      </c>
      <c r="T120" s="731"/>
      <c r="U120" s="689">
        <v>0</v>
      </c>
    </row>
    <row r="121" spans="1:21" ht="14.4" customHeight="1" x14ac:dyDescent="0.3">
      <c r="A121" s="649">
        <v>10</v>
      </c>
      <c r="B121" s="650" t="s">
        <v>596</v>
      </c>
      <c r="C121" s="650">
        <v>89301100</v>
      </c>
      <c r="D121" s="729" t="s">
        <v>6862</v>
      </c>
      <c r="E121" s="730" t="s">
        <v>3708</v>
      </c>
      <c r="F121" s="650" t="s">
        <v>3634</v>
      </c>
      <c r="G121" s="650" t="s">
        <v>3828</v>
      </c>
      <c r="H121" s="650" t="s">
        <v>1072</v>
      </c>
      <c r="I121" s="650" t="s">
        <v>3951</v>
      </c>
      <c r="J121" s="650" t="s">
        <v>3952</v>
      </c>
      <c r="K121" s="650" t="s">
        <v>3831</v>
      </c>
      <c r="L121" s="651">
        <v>130.15</v>
      </c>
      <c r="M121" s="651">
        <v>260.3</v>
      </c>
      <c r="N121" s="650">
        <v>2</v>
      </c>
      <c r="O121" s="731">
        <v>1</v>
      </c>
      <c r="P121" s="651">
        <v>130.15</v>
      </c>
      <c r="Q121" s="666">
        <v>0.5</v>
      </c>
      <c r="R121" s="650">
        <v>1</v>
      </c>
      <c r="S121" s="666">
        <v>0.5</v>
      </c>
      <c r="T121" s="731">
        <v>0.5</v>
      </c>
      <c r="U121" s="689">
        <v>0.5</v>
      </c>
    </row>
    <row r="122" spans="1:21" ht="14.4" customHeight="1" x14ac:dyDescent="0.3">
      <c r="A122" s="649">
        <v>10</v>
      </c>
      <c r="B122" s="650" t="s">
        <v>596</v>
      </c>
      <c r="C122" s="650">
        <v>89301100</v>
      </c>
      <c r="D122" s="729" t="s">
        <v>6862</v>
      </c>
      <c r="E122" s="730" t="s">
        <v>3708</v>
      </c>
      <c r="F122" s="650" t="s">
        <v>3634</v>
      </c>
      <c r="G122" s="650" t="s">
        <v>3828</v>
      </c>
      <c r="H122" s="650" t="s">
        <v>1072</v>
      </c>
      <c r="I122" s="650" t="s">
        <v>3888</v>
      </c>
      <c r="J122" s="650" t="s">
        <v>2935</v>
      </c>
      <c r="K122" s="650" t="s">
        <v>3889</v>
      </c>
      <c r="L122" s="651">
        <v>50.57</v>
      </c>
      <c r="M122" s="651">
        <v>202.28</v>
      </c>
      <c r="N122" s="650">
        <v>4</v>
      </c>
      <c r="O122" s="731">
        <v>2.5</v>
      </c>
      <c r="P122" s="651"/>
      <c r="Q122" s="666">
        <v>0</v>
      </c>
      <c r="R122" s="650"/>
      <c r="S122" s="666">
        <v>0</v>
      </c>
      <c r="T122" s="731"/>
      <c r="U122" s="689">
        <v>0</v>
      </c>
    </row>
    <row r="123" spans="1:21" ht="14.4" customHeight="1" x14ac:dyDescent="0.3">
      <c r="A123" s="649">
        <v>10</v>
      </c>
      <c r="B123" s="650" t="s">
        <v>596</v>
      </c>
      <c r="C123" s="650">
        <v>89301100</v>
      </c>
      <c r="D123" s="729" t="s">
        <v>6862</v>
      </c>
      <c r="E123" s="730" t="s">
        <v>3708</v>
      </c>
      <c r="F123" s="650" t="s">
        <v>3634</v>
      </c>
      <c r="G123" s="650" t="s">
        <v>3828</v>
      </c>
      <c r="H123" s="650" t="s">
        <v>1072</v>
      </c>
      <c r="I123" s="650" t="s">
        <v>3953</v>
      </c>
      <c r="J123" s="650" t="s">
        <v>3954</v>
      </c>
      <c r="K123" s="650" t="s">
        <v>3955</v>
      </c>
      <c r="L123" s="651">
        <v>86.76</v>
      </c>
      <c r="M123" s="651">
        <v>347.04</v>
      </c>
      <c r="N123" s="650">
        <v>4</v>
      </c>
      <c r="O123" s="731">
        <v>2.5</v>
      </c>
      <c r="P123" s="651"/>
      <c r="Q123" s="666">
        <v>0</v>
      </c>
      <c r="R123" s="650"/>
      <c r="S123" s="666">
        <v>0</v>
      </c>
      <c r="T123" s="731"/>
      <c r="U123" s="689">
        <v>0</v>
      </c>
    </row>
    <row r="124" spans="1:21" ht="14.4" customHeight="1" x14ac:dyDescent="0.3">
      <c r="A124" s="649">
        <v>10</v>
      </c>
      <c r="B124" s="650" t="s">
        <v>596</v>
      </c>
      <c r="C124" s="650">
        <v>89301100</v>
      </c>
      <c r="D124" s="729" t="s">
        <v>6862</v>
      </c>
      <c r="E124" s="730" t="s">
        <v>3708</v>
      </c>
      <c r="F124" s="650" t="s">
        <v>3634</v>
      </c>
      <c r="G124" s="650" t="s">
        <v>3828</v>
      </c>
      <c r="H124" s="650" t="s">
        <v>597</v>
      </c>
      <c r="I124" s="650" t="s">
        <v>1860</v>
      </c>
      <c r="J124" s="650" t="s">
        <v>3956</v>
      </c>
      <c r="K124" s="650" t="s">
        <v>3957</v>
      </c>
      <c r="L124" s="651">
        <v>50.57</v>
      </c>
      <c r="M124" s="651">
        <v>151.71</v>
      </c>
      <c r="N124" s="650">
        <v>3</v>
      </c>
      <c r="O124" s="731">
        <v>2</v>
      </c>
      <c r="P124" s="651">
        <v>101.14</v>
      </c>
      <c r="Q124" s="666">
        <v>0.66666666666666663</v>
      </c>
      <c r="R124" s="650">
        <v>2</v>
      </c>
      <c r="S124" s="666">
        <v>0.66666666666666663</v>
      </c>
      <c r="T124" s="731">
        <v>1</v>
      </c>
      <c r="U124" s="689">
        <v>0.5</v>
      </c>
    </row>
    <row r="125" spans="1:21" ht="14.4" customHeight="1" x14ac:dyDescent="0.3">
      <c r="A125" s="649">
        <v>10</v>
      </c>
      <c r="B125" s="650" t="s">
        <v>596</v>
      </c>
      <c r="C125" s="650">
        <v>89301100</v>
      </c>
      <c r="D125" s="729" t="s">
        <v>6862</v>
      </c>
      <c r="E125" s="730" t="s">
        <v>3708</v>
      </c>
      <c r="F125" s="650" t="s">
        <v>3634</v>
      </c>
      <c r="G125" s="650" t="s">
        <v>3828</v>
      </c>
      <c r="H125" s="650" t="s">
        <v>597</v>
      </c>
      <c r="I125" s="650" t="s">
        <v>3829</v>
      </c>
      <c r="J125" s="650" t="s">
        <v>3830</v>
      </c>
      <c r="K125" s="650" t="s">
        <v>3831</v>
      </c>
      <c r="L125" s="651">
        <v>130.15</v>
      </c>
      <c r="M125" s="651">
        <v>130.15</v>
      </c>
      <c r="N125" s="650">
        <v>1</v>
      </c>
      <c r="O125" s="731">
        <v>1</v>
      </c>
      <c r="P125" s="651"/>
      <c r="Q125" s="666">
        <v>0</v>
      </c>
      <c r="R125" s="650"/>
      <c r="S125" s="666">
        <v>0</v>
      </c>
      <c r="T125" s="731"/>
      <c r="U125" s="689">
        <v>0</v>
      </c>
    </row>
    <row r="126" spans="1:21" ht="14.4" customHeight="1" x14ac:dyDescent="0.3">
      <c r="A126" s="649">
        <v>10</v>
      </c>
      <c r="B126" s="650" t="s">
        <v>596</v>
      </c>
      <c r="C126" s="650">
        <v>89301100</v>
      </c>
      <c r="D126" s="729" t="s">
        <v>6862</v>
      </c>
      <c r="E126" s="730" t="s">
        <v>3708</v>
      </c>
      <c r="F126" s="650" t="s">
        <v>3634</v>
      </c>
      <c r="G126" s="650" t="s">
        <v>3828</v>
      </c>
      <c r="H126" s="650" t="s">
        <v>597</v>
      </c>
      <c r="I126" s="650" t="s">
        <v>3958</v>
      </c>
      <c r="J126" s="650" t="s">
        <v>3959</v>
      </c>
      <c r="K126" s="650" t="s">
        <v>3960</v>
      </c>
      <c r="L126" s="651">
        <v>86.76</v>
      </c>
      <c r="M126" s="651">
        <v>86.76</v>
      </c>
      <c r="N126" s="650">
        <v>1</v>
      </c>
      <c r="O126" s="731">
        <v>0.5</v>
      </c>
      <c r="P126" s="651"/>
      <c r="Q126" s="666">
        <v>0</v>
      </c>
      <c r="R126" s="650"/>
      <c r="S126" s="666">
        <v>0</v>
      </c>
      <c r="T126" s="731"/>
      <c r="U126" s="689">
        <v>0</v>
      </c>
    </row>
    <row r="127" spans="1:21" ht="14.4" customHeight="1" x14ac:dyDescent="0.3">
      <c r="A127" s="649">
        <v>10</v>
      </c>
      <c r="B127" s="650" t="s">
        <v>596</v>
      </c>
      <c r="C127" s="650">
        <v>89301100</v>
      </c>
      <c r="D127" s="729" t="s">
        <v>6862</v>
      </c>
      <c r="E127" s="730" t="s">
        <v>3708</v>
      </c>
      <c r="F127" s="650" t="s">
        <v>3634</v>
      </c>
      <c r="G127" s="650" t="s">
        <v>3795</v>
      </c>
      <c r="H127" s="650" t="s">
        <v>597</v>
      </c>
      <c r="I127" s="650" t="s">
        <v>1348</v>
      </c>
      <c r="J127" s="650" t="s">
        <v>1349</v>
      </c>
      <c r="K127" s="650" t="s">
        <v>3244</v>
      </c>
      <c r="L127" s="651">
        <v>391.83</v>
      </c>
      <c r="M127" s="651">
        <v>783.66</v>
      </c>
      <c r="N127" s="650">
        <v>2</v>
      </c>
      <c r="O127" s="731">
        <v>0.5</v>
      </c>
      <c r="P127" s="651">
        <v>783.66</v>
      </c>
      <c r="Q127" s="666">
        <v>1</v>
      </c>
      <c r="R127" s="650">
        <v>2</v>
      </c>
      <c r="S127" s="666">
        <v>1</v>
      </c>
      <c r="T127" s="731">
        <v>0.5</v>
      </c>
      <c r="U127" s="689">
        <v>1</v>
      </c>
    </row>
    <row r="128" spans="1:21" ht="14.4" customHeight="1" x14ac:dyDescent="0.3">
      <c r="A128" s="649">
        <v>10</v>
      </c>
      <c r="B128" s="650" t="s">
        <v>596</v>
      </c>
      <c r="C128" s="650">
        <v>89301100</v>
      </c>
      <c r="D128" s="729" t="s">
        <v>6862</v>
      </c>
      <c r="E128" s="730" t="s">
        <v>3708</v>
      </c>
      <c r="F128" s="650" t="s">
        <v>3634</v>
      </c>
      <c r="G128" s="650" t="s">
        <v>3795</v>
      </c>
      <c r="H128" s="650" t="s">
        <v>597</v>
      </c>
      <c r="I128" s="650" t="s">
        <v>2008</v>
      </c>
      <c r="J128" s="650" t="s">
        <v>2009</v>
      </c>
      <c r="K128" s="650" t="s">
        <v>3244</v>
      </c>
      <c r="L128" s="651">
        <v>250.87</v>
      </c>
      <c r="M128" s="651">
        <v>501.74</v>
      </c>
      <c r="N128" s="650">
        <v>2</v>
      </c>
      <c r="O128" s="731">
        <v>0.5</v>
      </c>
      <c r="P128" s="651">
        <v>501.74</v>
      </c>
      <c r="Q128" s="666">
        <v>1</v>
      </c>
      <c r="R128" s="650">
        <v>2</v>
      </c>
      <c r="S128" s="666">
        <v>1</v>
      </c>
      <c r="T128" s="731">
        <v>0.5</v>
      </c>
      <c r="U128" s="689">
        <v>1</v>
      </c>
    </row>
    <row r="129" spans="1:21" ht="14.4" customHeight="1" x14ac:dyDescent="0.3">
      <c r="A129" s="649">
        <v>10</v>
      </c>
      <c r="B129" s="650" t="s">
        <v>596</v>
      </c>
      <c r="C129" s="650">
        <v>89301100</v>
      </c>
      <c r="D129" s="729" t="s">
        <v>6862</v>
      </c>
      <c r="E129" s="730" t="s">
        <v>3708</v>
      </c>
      <c r="F129" s="650" t="s">
        <v>3634</v>
      </c>
      <c r="G129" s="650" t="s">
        <v>3961</v>
      </c>
      <c r="H129" s="650" t="s">
        <v>597</v>
      </c>
      <c r="I129" s="650" t="s">
        <v>3962</v>
      </c>
      <c r="J129" s="650" t="s">
        <v>3963</v>
      </c>
      <c r="K129" s="650" t="s">
        <v>1746</v>
      </c>
      <c r="L129" s="651">
        <v>314.89999999999998</v>
      </c>
      <c r="M129" s="651">
        <v>629.79999999999995</v>
      </c>
      <c r="N129" s="650">
        <v>2</v>
      </c>
      <c r="O129" s="731">
        <v>0.5</v>
      </c>
      <c r="P129" s="651">
        <v>629.79999999999995</v>
      </c>
      <c r="Q129" s="666">
        <v>1</v>
      </c>
      <c r="R129" s="650">
        <v>2</v>
      </c>
      <c r="S129" s="666">
        <v>1</v>
      </c>
      <c r="T129" s="731">
        <v>0.5</v>
      </c>
      <c r="U129" s="689">
        <v>1</v>
      </c>
    </row>
    <row r="130" spans="1:21" ht="14.4" customHeight="1" x14ac:dyDescent="0.3">
      <c r="A130" s="649">
        <v>10</v>
      </c>
      <c r="B130" s="650" t="s">
        <v>596</v>
      </c>
      <c r="C130" s="650">
        <v>89301100</v>
      </c>
      <c r="D130" s="729" t="s">
        <v>6862</v>
      </c>
      <c r="E130" s="730" t="s">
        <v>3708</v>
      </c>
      <c r="F130" s="650" t="s">
        <v>3634</v>
      </c>
      <c r="G130" s="650" t="s">
        <v>3868</v>
      </c>
      <c r="H130" s="650" t="s">
        <v>597</v>
      </c>
      <c r="I130" s="650" t="s">
        <v>3964</v>
      </c>
      <c r="J130" s="650" t="s">
        <v>1243</v>
      </c>
      <c r="K130" s="650" t="s">
        <v>3965</v>
      </c>
      <c r="L130" s="651">
        <v>23.46</v>
      </c>
      <c r="M130" s="651">
        <v>46.92</v>
      </c>
      <c r="N130" s="650">
        <v>2</v>
      </c>
      <c r="O130" s="731">
        <v>1.5</v>
      </c>
      <c r="P130" s="651">
        <v>46.92</v>
      </c>
      <c r="Q130" s="666">
        <v>1</v>
      </c>
      <c r="R130" s="650">
        <v>2</v>
      </c>
      <c r="S130" s="666">
        <v>1</v>
      </c>
      <c r="T130" s="731">
        <v>1.5</v>
      </c>
      <c r="U130" s="689">
        <v>1</v>
      </c>
    </row>
    <row r="131" spans="1:21" ht="14.4" customHeight="1" x14ac:dyDescent="0.3">
      <c r="A131" s="649">
        <v>10</v>
      </c>
      <c r="B131" s="650" t="s">
        <v>596</v>
      </c>
      <c r="C131" s="650">
        <v>89301100</v>
      </c>
      <c r="D131" s="729" t="s">
        <v>6862</v>
      </c>
      <c r="E131" s="730" t="s">
        <v>3708</v>
      </c>
      <c r="F131" s="650" t="s">
        <v>3634</v>
      </c>
      <c r="G131" s="650" t="s">
        <v>3966</v>
      </c>
      <c r="H131" s="650" t="s">
        <v>597</v>
      </c>
      <c r="I131" s="650" t="s">
        <v>3967</v>
      </c>
      <c r="J131" s="650" t="s">
        <v>3968</v>
      </c>
      <c r="K131" s="650" t="s">
        <v>3821</v>
      </c>
      <c r="L131" s="651">
        <v>0</v>
      </c>
      <c r="M131" s="651">
        <v>0</v>
      </c>
      <c r="N131" s="650">
        <v>4</v>
      </c>
      <c r="O131" s="731">
        <v>1</v>
      </c>
      <c r="P131" s="651">
        <v>0</v>
      </c>
      <c r="Q131" s="666"/>
      <c r="R131" s="650">
        <v>3</v>
      </c>
      <c r="S131" s="666">
        <v>0.75</v>
      </c>
      <c r="T131" s="731">
        <v>0.5</v>
      </c>
      <c r="U131" s="689">
        <v>0.5</v>
      </c>
    </row>
    <row r="132" spans="1:21" ht="14.4" customHeight="1" x14ac:dyDescent="0.3">
      <c r="A132" s="649">
        <v>10</v>
      </c>
      <c r="B132" s="650" t="s">
        <v>596</v>
      </c>
      <c r="C132" s="650">
        <v>89301100</v>
      </c>
      <c r="D132" s="729" t="s">
        <v>6862</v>
      </c>
      <c r="E132" s="730" t="s">
        <v>3708</v>
      </c>
      <c r="F132" s="650" t="s">
        <v>3634</v>
      </c>
      <c r="G132" s="650" t="s">
        <v>3969</v>
      </c>
      <c r="H132" s="650" t="s">
        <v>597</v>
      </c>
      <c r="I132" s="650" t="s">
        <v>3970</v>
      </c>
      <c r="J132" s="650" t="s">
        <v>3971</v>
      </c>
      <c r="K132" s="650" t="s">
        <v>1847</v>
      </c>
      <c r="L132" s="651">
        <v>0</v>
      </c>
      <c r="M132" s="651">
        <v>0</v>
      </c>
      <c r="N132" s="650">
        <v>1</v>
      </c>
      <c r="O132" s="731">
        <v>1</v>
      </c>
      <c r="P132" s="651"/>
      <c r="Q132" s="666"/>
      <c r="R132" s="650"/>
      <c r="S132" s="666">
        <v>0</v>
      </c>
      <c r="T132" s="731"/>
      <c r="U132" s="689">
        <v>0</v>
      </c>
    </row>
    <row r="133" spans="1:21" ht="14.4" customHeight="1" x14ac:dyDescent="0.3">
      <c r="A133" s="649">
        <v>10</v>
      </c>
      <c r="B133" s="650" t="s">
        <v>596</v>
      </c>
      <c r="C133" s="650">
        <v>89301100</v>
      </c>
      <c r="D133" s="729" t="s">
        <v>6862</v>
      </c>
      <c r="E133" s="730" t="s">
        <v>3708</v>
      </c>
      <c r="F133" s="650" t="s">
        <v>3634</v>
      </c>
      <c r="G133" s="650" t="s">
        <v>3872</v>
      </c>
      <c r="H133" s="650" t="s">
        <v>597</v>
      </c>
      <c r="I133" s="650" t="s">
        <v>3972</v>
      </c>
      <c r="J133" s="650" t="s">
        <v>3973</v>
      </c>
      <c r="K133" s="650" t="s">
        <v>3974</v>
      </c>
      <c r="L133" s="651">
        <v>26.26</v>
      </c>
      <c r="M133" s="651">
        <v>26.26</v>
      </c>
      <c r="N133" s="650">
        <v>1</v>
      </c>
      <c r="O133" s="731">
        <v>0.5</v>
      </c>
      <c r="P133" s="651">
        <v>26.26</v>
      </c>
      <c r="Q133" s="666">
        <v>1</v>
      </c>
      <c r="R133" s="650">
        <v>1</v>
      </c>
      <c r="S133" s="666">
        <v>1</v>
      </c>
      <c r="T133" s="731">
        <v>0.5</v>
      </c>
      <c r="U133" s="689">
        <v>1</v>
      </c>
    </row>
    <row r="134" spans="1:21" ht="14.4" customHeight="1" x14ac:dyDescent="0.3">
      <c r="A134" s="649">
        <v>10</v>
      </c>
      <c r="B134" s="650" t="s">
        <v>596</v>
      </c>
      <c r="C134" s="650">
        <v>89301100</v>
      </c>
      <c r="D134" s="729" t="s">
        <v>6862</v>
      </c>
      <c r="E134" s="730" t="s">
        <v>3708</v>
      </c>
      <c r="F134" s="650" t="s">
        <v>3635</v>
      </c>
      <c r="G134" s="650" t="s">
        <v>3790</v>
      </c>
      <c r="H134" s="650" t="s">
        <v>597</v>
      </c>
      <c r="I134" s="650" t="s">
        <v>3890</v>
      </c>
      <c r="J134" s="650" t="s">
        <v>3680</v>
      </c>
      <c r="K134" s="650"/>
      <c r="L134" s="651">
        <v>0</v>
      </c>
      <c r="M134" s="651">
        <v>0</v>
      </c>
      <c r="N134" s="650">
        <v>2</v>
      </c>
      <c r="O134" s="731">
        <v>2</v>
      </c>
      <c r="P134" s="651">
        <v>0</v>
      </c>
      <c r="Q134" s="666"/>
      <c r="R134" s="650">
        <v>1</v>
      </c>
      <c r="S134" s="666">
        <v>0.5</v>
      </c>
      <c r="T134" s="731">
        <v>1</v>
      </c>
      <c r="U134" s="689">
        <v>0.5</v>
      </c>
    </row>
    <row r="135" spans="1:21" ht="14.4" customHeight="1" x14ac:dyDescent="0.3">
      <c r="A135" s="649">
        <v>10</v>
      </c>
      <c r="B135" s="650" t="s">
        <v>596</v>
      </c>
      <c r="C135" s="650">
        <v>89301100</v>
      </c>
      <c r="D135" s="729" t="s">
        <v>6862</v>
      </c>
      <c r="E135" s="730" t="s">
        <v>3708</v>
      </c>
      <c r="F135" s="650" t="s">
        <v>3635</v>
      </c>
      <c r="G135" s="650" t="s">
        <v>3790</v>
      </c>
      <c r="H135" s="650" t="s">
        <v>597</v>
      </c>
      <c r="I135" s="650" t="s">
        <v>3891</v>
      </c>
      <c r="J135" s="650" t="s">
        <v>3680</v>
      </c>
      <c r="K135" s="650"/>
      <c r="L135" s="651">
        <v>0</v>
      </c>
      <c r="M135" s="651">
        <v>0</v>
      </c>
      <c r="N135" s="650">
        <v>66</v>
      </c>
      <c r="O135" s="731">
        <v>45</v>
      </c>
      <c r="P135" s="651">
        <v>0</v>
      </c>
      <c r="Q135" s="666"/>
      <c r="R135" s="650">
        <v>36</v>
      </c>
      <c r="S135" s="666">
        <v>0.54545454545454541</v>
      </c>
      <c r="T135" s="731">
        <v>25.5</v>
      </c>
      <c r="U135" s="689">
        <v>0.56666666666666665</v>
      </c>
    </row>
    <row r="136" spans="1:21" ht="14.4" customHeight="1" x14ac:dyDescent="0.3">
      <c r="A136" s="649">
        <v>10</v>
      </c>
      <c r="B136" s="650" t="s">
        <v>596</v>
      </c>
      <c r="C136" s="650">
        <v>89301100</v>
      </c>
      <c r="D136" s="729" t="s">
        <v>6862</v>
      </c>
      <c r="E136" s="730" t="s">
        <v>3708</v>
      </c>
      <c r="F136" s="650" t="s">
        <v>3636</v>
      </c>
      <c r="G136" s="650" t="s">
        <v>3892</v>
      </c>
      <c r="H136" s="650" t="s">
        <v>597</v>
      </c>
      <c r="I136" s="650" t="s">
        <v>3893</v>
      </c>
      <c r="J136" s="650" t="s">
        <v>3894</v>
      </c>
      <c r="K136" s="650" t="s">
        <v>3975</v>
      </c>
      <c r="L136" s="651">
        <v>56.2</v>
      </c>
      <c r="M136" s="651">
        <v>56.2</v>
      </c>
      <c r="N136" s="650">
        <v>1</v>
      </c>
      <c r="O136" s="731">
        <v>1</v>
      </c>
      <c r="P136" s="651">
        <v>56.2</v>
      </c>
      <c r="Q136" s="666">
        <v>1</v>
      </c>
      <c r="R136" s="650">
        <v>1</v>
      </c>
      <c r="S136" s="666">
        <v>1</v>
      </c>
      <c r="T136" s="731">
        <v>1</v>
      </c>
      <c r="U136" s="689">
        <v>1</v>
      </c>
    </row>
    <row r="137" spans="1:21" ht="14.4" customHeight="1" x14ac:dyDescent="0.3">
      <c r="A137" s="649">
        <v>10</v>
      </c>
      <c r="B137" s="650" t="s">
        <v>596</v>
      </c>
      <c r="C137" s="650">
        <v>89301100</v>
      </c>
      <c r="D137" s="729" t="s">
        <v>6862</v>
      </c>
      <c r="E137" s="730" t="s">
        <v>3708</v>
      </c>
      <c r="F137" s="650" t="s">
        <v>3636</v>
      </c>
      <c r="G137" s="650" t="s">
        <v>3892</v>
      </c>
      <c r="H137" s="650" t="s">
        <v>597</v>
      </c>
      <c r="I137" s="650" t="s">
        <v>3893</v>
      </c>
      <c r="J137" s="650" t="s">
        <v>3894</v>
      </c>
      <c r="K137" s="650" t="s">
        <v>3895</v>
      </c>
      <c r="L137" s="651">
        <v>56.2</v>
      </c>
      <c r="M137" s="651">
        <v>112.4</v>
      </c>
      <c r="N137" s="650">
        <v>2</v>
      </c>
      <c r="O137" s="731">
        <v>2</v>
      </c>
      <c r="P137" s="651">
        <v>56.2</v>
      </c>
      <c r="Q137" s="666">
        <v>0.5</v>
      </c>
      <c r="R137" s="650">
        <v>1</v>
      </c>
      <c r="S137" s="666">
        <v>0.5</v>
      </c>
      <c r="T137" s="731">
        <v>1</v>
      </c>
      <c r="U137" s="689">
        <v>0.5</v>
      </c>
    </row>
    <row r="138" spans="1:21" ht="14.4" customHeight="1" x14ac:dyDescent="0.3">
      <c r="A138" s="649">
        <v>10</v>
      </c>
      <c r="B138" s="650" t="s">
        <v>596</v>
      </c>
      <c r="C138" s="650">
        <v>89301100</v>
      </c>
      <c r="D138" s="729" t="s">
        <v>6862</v>
      </c>
      <c r="E138" s="730" t="s">
        <v>3708</v>
      </c>
      <c r="F138" s="650" t="s">
        <v>3636</v>
      </c>
      <c r="G138" s="650" t="s">
        <v>3892</v>
      </c>
      <c r="H138" s="650" t="s">
        <v>597</v>
      </c>
      <c r="I138" s="650" t="s">
        <v>3896</v>
      </c>
      <c r="J138" s="650" t="s">
        <v>3897</v>
      </c>
      <c r="K138" s="650" t="s">
        <v>3898</v>
      </c>
      <c r="L138" s="651">
        <v>39.369999999999997</v>
      </c>
      <c r="M138" s="651">
        <v>4685.0299999999979</v>
      </c>
      <c r="N138" s="650">
        <v>119</v>
      </c>
      <c r="O138" s="731">
        <v>90</v>
      </c>
      <c r="P138" s="651">
        <v>2244.0899999999992</v>
      </c>
      <c r="Q138" s="666">
        <v>0.47899159663865554</v>
      </c>
      <c r="R138" s="650">
        <v>57</v>
      </c>
      <c r="S138" s="666">
        <v>0.47899159663865548</v>
      </c>
      <c r="T138" s="731">
        <v>43</v>
      </c>
      <c r="U138" s="689">
        <v>0.4777777777777778</v>
      </c>
    </row>
    <row r="139" spans="1:21" ht="14.4" customHeight="1" x14ac:dyDescent="0.3">
      <c r="A139" s="649">
        <v>10</v>
      </c>
      <c r="B139" s="650" t="s">
        <v>596</v>
      </c>
      <c r="C139" s="650">
        <v>89301100</v>
      </c>
      <c r="D139" s="729" t="s">
        <v>6862</v>
      </c>
      <c r="E139" s="730" t="s">
        <v>3708</v>
      </c>
      <c r="F139" s="650" t="s">
        <v>3636</v>
      </c>
      <c r="G139" s="650" t="s">
        <v>3899</v>
      </c>
      <c r="H139" s="650" t="s">
        <v>597</v>
      </c>
      <c r="I139" s="650" t="s">
        <v>3900</v>
      </c>
      <c r="J139" s="650" t="s">
        <v>3901</v>
      </c>
      <c r="K139" s="650" t="s">
        <v>3902</v>
      </c>
      <c r="L139" s="651">
        <v>400</v>
      </c>
      <c r="M139" s="651">
        <v>12800</v>
      </c>
      <c r="N139" s="650">
        <v>32</v>
      </c>
      <c r="O139" s="731">
        <v>4</v>
      </c>
      <c r="P139" s="651">
        <v>12800</v>
      </c>
      <c r="Q139" s="666">
        <v>1</v>
      </c>
      <c r="R139" s="650">
        <v>32</v>
      </c>
      <c r="S139" s="666">
        <v>1</v>
      </c>
      <c r="T139" s="731">
        <v>4</v>
      </c>
      <c r="U139" s="689">
        <v>1</v>
      </c>
    </row>
    <row r="140" spans="1:21" ht="14.4" customHeight="1" x14ac:dyDescent="0.3">
      <c r="A140" s="649">
        <v>10</v>
      </c>
      <c r="B140" s="650" t="s">
        <v>596</v>
      </c>
      <c r="C140" s="650">
        <v>89301100</v>
      </c>
      <c r="D140" s="729" t="s">
        <v>6862</v>
      </c>
      <c r="E140" s="730" t="s">
        <v>3708</v>
      </c>
      <c r="F140" s="650" t="s">
        <v>3636</v>
      </c>
      <c r="G140" s="650" t="s">
        <v>3899</v>
      </c>
      <c r="H140" s="650" t="s">
        <v>597</v>
      </c>
      <c r="I140" s="650" t="s">
        <v>3900</v>
      </c>
      <c r="J140" s="650" t="s">
        <v>3901</v>
      </c>
      <c r="K140" s="650" t="s">
        <v>3903</v>
      </c>
      <c r="L140" s="651">
        <v>400</v>
      </c>
      <c r="M140" s="651">
        <v>116000</v>
      </c>
      <c r="N140" s="650">
        <v>290</v>
      </c>
      <c r="O140" s="731">
        <v>37</v>
      </c>
      <c r="P140" s="651">
        <v>108800</v>
      </c>
      <c r="Q140" s="666">
        <v>0.93793103448275861</v>
      </c>
      <c r="R140" s="650">
        <v>272</v>
      </c>
      <c r="S140" s="666">
        <v>0.93793103448275861</v>
      </c>
      <c r="T140" s="731">
        <v>34</v>
      </c>
      <c r="U140" s="689">
        <v>0.91891891891891897</v>
      </c>
    </row>
    <row r="141" spans="1:21" ht="14.4" customHeight="1" x14ac:dyDescent="0.3">
      <c r="A141" s="649">
        <v>10</v>
      </c>
      <c r="B141" s="650" t="s">
        <v>596</v>
      </c>
      <c r="C141" s="650">
        <v>89301100</v>
      </c>
      <c r="D141" s="729" t="s">
        <v>6862</v>
      </c>
      <c r="E141" s="730" t="s">
        <v>3708</v>
      </c>
      <c r="F141" s="650" t="s">
        <v>3636</v>
      </c>
      <c r="G141" s="650" t="s">
        <v>3899</v>
      </c>
      <c r="H141" s="650" t="s">
        <v>597</v>
      </c>
      <c r="I141" s="650" t="s">
        <v>3976</v>
      </c>
      <c r="J141" s="650" t="s">
        <v>3911</v>
      </c>
      <c r="K141" s="650" t="s">
        <v>3977</v>
      </c>
      <c r="L141" s="651">
        <v>265</v>
      </c>
      <c r="M141" s="651">
        <v>265</v>
      </c>
      <c r="N141" s="650">
        <v>1</v>
      </c>
      <c r="O141" s="731">
        <v>1</v>
      </c>
      <c r="P141" s="651"/>
      <c r="Q141" s="666">
        <v>0</v>
      </c>
      <c r="R141" s="650"/>
      <c r="S141" s="666">
        <v>0</v>
      </c>
      <c r="T141" s="731"/>
      <c r="U141" s="689">
        <v>0</v>
      </c>
    </row>
    <row r="142" spans="1:21" ht="14.4" customHeight="1" x14ac:dyDescent="0.3">
      <c r="A142" s="649">
        <v>10</v>
      </c>
      <c r="B142" s="650" t="s">
        <v>596</v>
      </c>
      <c r="C142" s="650">
        <v>89301100</v>
      </c>
      <c r="D142" s="729" t="s">
        <v>6862</v>
      </c>
      <c r="E142" s="730" t="s">
        <v>3708</v>
      </c>
      <c r="F142" s="650" t="s">
        <v>3636</v>
      </c>
      <c r="G142" s="650" t="s">
        <v>3899</v>
      </c>
      <c r="H142" s="650" t="s">
        <v>597</v>
      </c>
      <c r="I142" s="650" t="s">
        <v>3907</v>
      </c>
      <c r="J142" s="650" t="s">
        <v>3908</v>
      </c>
      <c r="K142" s="650" t="s">
        <v>3909</v>
      </c>
      <c r="L142" s="651">
        <v>86.25</v>
      </c>
      <c r="M142" s="651">
        <v>603.75</v>
      </c>
      <c r="N142" s="650">
        <v>7</v>
      </c>
      <c r="O142" s="731">
        <v>5</v>
      </c>
      <c r="P142" s="651">
        <v>603.75</v>
      </c>
      <c r="Q142" s="666">
        <v>1</v>
      </c>
      <c r="R142" s="650">
        <v>7</v>
      </c>
      <c r="S142" s="666">
        <v>1</v>
      </c>
      <c r="T142" s="731">
        <v>5</v>
      </c>
      <c r="U142" s="689">
        <v>1</v>
      </c>
    </row>
    <row r="143" spans="1:21" ht="14.4" customHeight="1" x14ac:dyDescent="0.3">
      <c r="A143" s="649">
        <v>10</v>
      </c>
      <c r="B143" s="650" t="s">
        <v>596</v>
      </c>
      <c r="C143" s="650">
        <v>89301100</v>
      </c>
      <c r="D143" s="729" t="s">
        <v>6862</v>
      </c>
      <c r="E143" s="730" t="s">
        <v>3708</v>
      </c>
      <c r="F143" s="650" t="s">
        <v>3636</v>
      </c>
      <c r="G143" s="650" t="s">
        <v>3899</v>
      </c>
      <c r="H143" s="650" t="s">
        <v>597</v>
      </c>
      <c r="I143" s="650" t="s">
        <v>3978</v>
      </c>
      <c r="J143" s="650" t="s">
        <v>3979</v>
      </c>
      <c r="K143" s="650" t="s">
        <v>3980</v>
      </c>
      <c r="L143" s="651">
        <v>85000</v>
      </c>
      <c r="M143" s="651">
        <v>595000</v>
      </c>
      <c r="N143" s="650">
        <v>7</v>
      </c>
      <c r="O143" s="731">
        <v>7</v>
      </c>
      <c r="P143" s="651">
        <v>85000</v>
      </c>
      <c r="Q143" s="666">
        <v>0.14285714285714285</v>
      </c>
      <c r="R143" s="650">
        <v>1</v>
      </c>
      <c r="S143" s="666">
        <v>0.14285714285714285</v>
      </c>
      <c r="T143" s="731">
        <v>1</v>
      </c>
      <c r="U143" s="689">
        <v>0.14285714285714285</v>
      </c>
    </row>
    <row r="144" spans="1:21" ht="14.4" customHeight="1" x14ac:dyDescent="0.3">
      <c r="A144" s="649">
        <v>10</v>
      </c>
      <c r="B144" s="650" t="s">
        <v>596</v>
      </c>
      <c r="C144" s="650">
        <v>89301100</v>
      </c>
      <c r="D144" s="729" t="s">
        <v>6862</v>
      </c>
      <c r="E144" s="730" t="s">
        <v>3708</v>
      </c>
      <c r="F144" s="650" t="s">
        <v>3636</v>
      </c>
      <c r="G144" s="650" t="s">
        <v>3899</v>
      </c>
      <c r="H144" s="650" t="s">
        <v>597</v>
      </c>
      <c r="I144" s="650" t="s">
        <v>3910</v>
      </c>
      <c r="J144" s="650" t="s">
        <v>3911</v>
      </c>
      <c r="K144" s="650" t="s">
        <v>3912</v>
      </c>
      <c r="L144" s="651">
        <v>265</v>
      </c>
      <c r="M144" s="651">
        <v>11660</v>
      </c>
      <c r="N144" s="650">
        <v>44</v>
      </c>
      <c r="O144" s="731">
        <v>44</v>
      </c>
      <c r="P144" s="651">
        <v>7685</v>
      </c>
      <c r="Q144" s="666">
        <v>0.65909090909090906</v>
      </c>
      <c r="R144" s="650">
        <v>29</v>
      </c>
      <c r="S144" s="666">
        <v>0.65909090909090906</v>
      </c>
      <c r="T144" s="731">
        <v>29</v>
      </c>
      <c r="U144" s="689">
        <v>0.65909090909090906</v>
      </c>
    </row>
    <row r="145" spans="1:21" ht="14.4" customHeight="1" x14ac:dyDescent="0.3">
      <c r="A145" s="649">
        <v>10</v>
      </c>
      <c r="B145" s="650" t="s">
        <v>596</v>
      </c>
      <c r="C145" s="650">
        <v>89301100</v>
      </c>
      <c r="D145" s="729" t="s">
        <v>6862</v>
      </c>
      <c r="E145" s="730" t="s">
        <v>3708</v>
      </c>
      <c r="F145" s="650" t="s">
        <v>3636</v>
      </c>
      <c r="G145" s="650" t="s">
        <v>3899</v>
      </c>
      <c r="H145" s="650" t="s">
        <v>597</v>
      </c>
      <c r="I145" s="650" t="s">
        <v>3913</v>
      </c>
      <c r="J145" s="650" t="s">
        <v>3914</v>
      </c>
      <c r="K145" s="650" t="s">
        <v>3915</v>
      </c>
      <c r="L145" s="651">
        <v>400</v>
      </c>
      <c r="M145" s="651">
        <v>50000</v>
      </c>
      <c r="N145" s="650">
        <v>125</v>
      </c>
      <c r="O145" s="731">
        <v>68</v>
      </c>
      <c r="P145" s="651">
        <v>48800</v>
      </c>
      <c r="Q145" s="666">
        <v>0.97599999999999998</v>
      </c>
      <c r="R145" s="650">
        <v>122</v>
      </c>
      <c r="S145" s="666">
        <v>0.97599999999999998</v>
      </c>
      <c r="T145" s="731">
        <v>66</v>
      </c>
      <c r="U145" s="689">
        <v>0.97058823529411764</v>
      </c>
    </row>
    <row r="146" spans="1:21" ht="14.4" customHeight="1" x14ac:dyDescent="0.3">
      <c r="A146" s="649">
        <v>10</v>
      </c>
      <c r="B146" s="650" t="s">
        <v>596</v>
      </c>
      <c r="C146" s="650">
        <v>89301100</v>
      </c>
      <c r="D146" s="729" t="s">
        <v>6862</v>
      </c>
      <c r="E146" s="730" t="s">
        <v>3708</v>
      </c>
      <c r="F146" s="650" t="s">
        <v>3636</v>
      </c>
      <c r="G146" s="650" t="s">
        <v>3899</v>
      </c>
      <c r="H146" s="650" t="s">
        <v>597</v>
      </c>
      <c r="I146" s="650" t="s">
        <v>3916</v>
      </c>
      <c r="J146" s="650" t="s">
        <v>3917</v>
      </c>
      <c r="K146" s="650" t="s">
        <v>3981</v>
      </c>
      <c r="L146" s="651">
        <v>400</v>
      </c>
      <c r="M146" s="651">
        <v>67200</v>
      </c>
      <c r="N146" s="650">
        <v>168</v>
      </c>
      <c r="O146" s="731">
        <v>21</v>
      </c>
      <c r="P146" s="651">
        <v>67200</v>
      </c>
      <c r="Q146" s="666">
        <v>1</v>
      </c>
      <c r="R146" s="650">
        <v>168</v>
      </c>
      <c r="S146" s="666">
        <v>1</v>
      </c>
      <c r="T146" s="731">
        <v>21</v>
      </c>
      <c r="U146" s="689">
        <v>1</v>
      </c>
    </row>
    <row r="147" spans="1:21" ht="14.4" customHeight="1" x14ac:dyDescent="0.3">
      <c r="A147" s="649">
        <v>10</v>
      </c>
      <c r="B147" s="650" t="s">
        <v>596</v>
      </c>
      <c r="C147" s="650">
        <v>89301100</v>
      </c>
      <c r="D147" s="729" t="s">
        <v>6862</v>
      </c>
      <c r="E147" s="730" t="s">
        <v>3708</v>
      </c>
      <c r="F147" s="650" t="s">
        <v>3636</v>
      </c>
      <c r="G147" s="650" t="s">
        <v>3899</v>
      </c>
      <c r="H147" s="650" t="s">
        <v>597</v>
      </c>
      <c r="I147" s="650" t="s">
        <v>3916</v>
      </c>
      <c r="J147" s="650" t="s">
        <v>3917</v>
      </c>
      <c r="K147" s="650" t="s">
        <v>3903</v>
      </c>
      <c r="L147" s="651">
        <v>400</v>
      </c>
      <c r="M147" s="651">
        <v>249600</v>
      </c>
      <c r="N147" s="650">
        <v>624</v>
      </c>
      <c r="O147" s="731">
        <v>78</v>
      </c>
      <c r="P147" s="651">
        <v>220800</v>
      </c>
      <c r="Q147" s="666">
        <v>0.88461538461538458</v>
      </c>
      <c r="R147" s="650">
        <v>552</v>
      </c>
      <c r="S147" s="666">
        <v>0.88461538461538458</v>
      </c>
      <c r="T147" s="731">
        <v>69</v>
      </c>
      <c r="U147" s="689">
        <v>0.88461538461538458</v>
      </c>
    </row>
    <row r="148" spans="1:21" ht="14.4" customHeight="1" x14ac:dyDescent="0.3">
      <c r="A148" s="649">
        <v>10</v>
      </c>
      <c r="B148" s="650" t="s">
        <v>596</v>
      </c>
      <c r="C148" s="650">
        <v>89301100</v>
      </c>
      <c r="D148" s="729" t="s">
        <v>6862</v>
      </c>
      <c r="E148" s="730" t="s">
        <v>3708</v>
      </c>
      <c r="F148" s="650" t="s">
        <v>3636</v>
      </c>
      <c r="G148" s="650" t="s">
        <v>3899</v>
      </c>
      <c r="H148" s="650" t="s">
        <v>597</v>
      </c>
      <c r="I148" s="650" t="s">
        <v>3982</v>
      </c>
      <c r="J148" s="650" t="s">
        <v>3983</v>
      </c>
      <c r="K148" s="650" t="s">
        <v>3984</v>
      </c>
      <c r="L148" s="651">
        <v>3000</v>
      </c>
      <c r="M148" s="651">
        <v>108000</v>
      </c>
      <c r="N148" s="650">
        <v>36</v>
      </c>
      <c r="O148" s="731">
        <v>6</v>
      </c>
      <c r="P148" s="651"/>
      <c r="Q148" s="666">
        <v>0</v>
      </c>
      <c r="R148" s="650"/>
      <c r="S148" s="666">
        <v>0</v>
      </c>
      <c r="T148" s="731"/>
      <c r="U148" s="689">
        <v>0</v>
      </c>
    </row>
    <row r="149" spans="1:21" ht="14.4" customHeight="1" x14ac:dyDescent="0.3">
      <c r="A149" s="649">
        <v>10</v>
      </c>
      <c r="B149" s="650" t="s">
        <v>596</v>
      </c>
      <c r="C149" s="650">
        <v>89301100</v>
      </c>
      <c r="D149" s="729" t="s">
        <v>6862</v>
      </c>
      <c r="E149" s="730" t="s">
        <v>3708</v>
      </c>
      <c r="F149" s="650" t="s">
        <v>3636</v>
      </c>
      <c r="G149" s="650" t="s">
        <v>3899</v>
      </c>
      <c r="H149" s="650" t="s">
        <v>597</v>
      </c>
      <c r="I149" s="650" t="s">
        <v>3985</v>
      </c>
      <c r="J149" s="650" t="s">
        <v>3983</v>
      </c>
      <c r="K149" s="650" t="s">
        <v>3986</v>
      </c>
      <c r="L149" s="651">
        <v>3000</v>
      </c>
      <c r="M149" s="651">
        <v>351000</v>
      </c>
      <c r="N149" s="650">
        <v>117</v>
      </c>
      <c r="O149" s="731">
        <v>20</v>
      </c>
      <c r="P149" s="651"/>
      <c r="Q149" s="666">
        <v>0</v>
      </c>
      <c r="R149" s="650"/>
      <c r="S149" s="666">
        <v>0</v>
      </c>
      <c r="T149" s="731"/>
      <c r="U149" s="689">
        <v>0</v>
      </c>
    </row>
    <row r="150" spans="1:21" ht="14.4" customHeight="1" x14ac:dyDescent="0.3">
      <c r="A150" s="649">
        <v>10</v>
      </c>
      <c r="B150" s="650" t="s">
        <v>596</v>
      </c>
      <c r="C150" s="650">
        <v>89301100</v>
      </c>
      <c r="D150" s="729" t="s">
        <v>6862</v>
      </c>
      <c r="E150" s="730" t="s">
        <v>3708</v>
      </c>
      <c r="F150" s="650" t="s">
        <v>3636</v>
      </c>
      <c r="G150" s="650" t="s">
        <v>3899</v>
      </c>
      <c r="H150" s="650" t="s">
        <v>597</v>
      </c>
      <c r="I150" s="650" t="s">
        <v>3987</v>
      </c>
      <c r="J150" s="650" t="s">
        <v>3983</v>
      </c>
      <c r="K150" s="650" t="s">
        <v>3988</v>
      </c>
      <c r="L150" s="651">
        <v>136.02000000000001</v>
      </c>
      <c r="M150" s="651">
        <v>9249.3600000000042</v>
      </c>
      <c r="N150" s="650">
        <v>68</v>
      </c>
      <c r="O150" s="731">
        <v>37</v>
      </c>
      <c r="P150" s="651">
        <v>272.04000000000002</v>
      </c>
      <c r="Q150" s="666">
        <v>2.9411764705882342E-2</v>
      </c>
      <c r="R150" s="650">
        <v>2</v>
      </c>
      <c r="S150" s="666">
        <v>2.9411764705882353E-2</v>
      </c>
      <c r="T150" s="731">
        <v>1</v>
      </c>
      <c r="U150" s="689">
        <v>2.7027027027027029E-2</v>
      </c>
    </row>
    <row r="151" spans="1:21" ht="14.4" customHeight="1" x14ac:dyDescent="0.3">
      <c r="A151" s="649">
        <v>10</v>
      </c>
      <c r="B151" s="650" t="s">
        <v>596</v>
      </c>
      <c r="C151" s="650">
        <v>89301100</v>
      </c>
      <c r="D151" s="729" t="s">
        <v>6862</v>
      </c>
      <c r="E151" s="730" t="s">
        <v>3708</v>
      </c>
      <c r="F151" s="650" t="s">
        <v>3636</v>
      </c>
      <c r="G151" s="650" t="s">
        <v>3899</v>
      </c>
      <c r="H151" s="650" t="s">
        <v>597</v>
      </c>
      <c r="I151" s="650" t="s">
        <v>3989</v>
      </c>
      <c r="J151" s="650" t="s">
        <v>3990</v>
      </c>
      <c r="K151" s="650" t="s">
        <v>3991</v>
      </c>
      <c r="L151" s="651">
        <v>150</v>
      </c>
      <c r="M151" s="651">
        <v>2850</v>
      </c>
      <c r="N151" s="650">
        <v>19</v>
      </c>
      <c r="O151" s="731">
        <v>10</v>
      </c>
      <c r="P151" s="651">
        <v>600</v>
      </c>
      <c r="Q151" s="666">
        <v>0.21052631578947367</v>
      </c>
      <c r="R151" s="650">
        <v>4</v>
      </c>
      <c r="S151" s="666">
        <v>0.21052631578947367</v>
      </c>
      <c r="T151" s="731">
        <v>2</v>
      </c>
      <c r="U151" s="689">
        <v>0.2</v>
      </c>
    </row>
    <row r="152" spans="1:21" ht="14.4" customHeight="1" x14ac:dyDescent="0.3">
      <c r="A152" s="649">
        <v>10</v>
      </c>
      <c r="B152" s="650" t="s">
        <v>596</v>
      </c>
      <c r="C152" s="650">
        <v>89301100</v>
      </c>
      <c r="D152" s="729" t="s">
        <v>6862</v>
      </c>
      <c r="E152" s="730" t="s">
        <v>3708</v>
      </c>
      <c r="F152" s="650" t="s">
        <v>3636</v>
      </c>
      <c r="G152" s="650" t="s">
        <v>3899</v>
      </c>
      <c r="H152" s="650" t="s">
        <v>597</v>
      </c>
      <c r="I152" s="650" t="s">
        <v>3992</v>
      </c>
      <c r="J152" s="650" t="s">
        <v>3993</v>
      </c>
      <c r="K152" s="650" t="s">
        <v>3994</v>
      </c>
      <c r="L152" s="651">
        <v>789.19</v>
      </c>
      <c r="M152" s="651">
        <v>55243.299999999996</v>
      </c>
      <c r="N152" s="650">
        <v>70</v>
      </c>
      <c r="O152" s="731">
        <v>15</v>
      </c>
      <c r="P152" s="651"/>
      <c r="Q152" s="666">
        <v>0</v>
      </c>
      <c r="R152" s="650"/>
      <c r="S152" s="666">
        <v>0</v>
      </c>
      <c r="T152" s="731"/>
      <c r="U152" s="689">
        <v>0</v>
      </c>
    </row>
    <row r="153" spans="1:21" ht="14.4" customHeight="1" x14ac:dyDescent="0.3">
      <c r="A153" s="649">
        <v>10</v>
      </c>
      <c r="B153" s="650" t="s">
        <v>596</v>
      </c>
      <c r="C153" s="650">
        <v>89301100</v>
      </c>
      <c r="D153" s="729" t="s">
        <v>6862</v>
      </c>
      <c r="E153" s="730" t="s">
        <v>3708</v>
      </c>
      <c r="F153" s="650" t="s">
        <v>3636</v>
      </c>
      <c r="G153" s="650" t="s">
        <v>3899</v>
      </c>
      <c r="H153" s="650" t="s">
        <v>597</v>
      </c>
      <c r="I153" s="650" t="s">
        <v>3995</v>
      </c>
      <c r="J153" s="650" t="s">
        <v>3993</v>
      </c>
      <c r="K153" s="650" t="s">
        <v>3996</v>
      </c>
      <c r="L153" s="651">
        <v>256.23</v>
      </c>
      <c r="M153" s="651">
        <v>5637.0599999999995</v>
      </c>
      <c r="N153" s="650">
        <v>22</v>
      </c>
      <c r="O153" s="731">
        <v>13</v>
      </c>
      <c r="P153" s="651"/>
      <c r="Q153" s="666">
        <v>0</v>
      </c>
      <c r="R153" s="650"/>
      <c r="S153" s="666">
        <v>0</v>
      </c>
      <c r="T153" s="731"/>
      <c r="U153" s="689">
        <v>0</v>
      </c>
    </row>
    <row r="154" spans="1:21" ht="14.4" customHeight="1" x14ac:dyDescent="0.3">
      <c r="A154" s="649">
        <v>10</v>
      </c>
      <c r="B154" s="650" t="s">
        <v>596</v>
      </c>
      <c r="C154" s="650">
        <v>89301100</v>
      </c>
      <c r="D154" s="729" t="s">
        <v>6862</v>
      </c>
      <c r="E154" s="730" t="s">
        <v>3708</v>
      </c>
      <c r="F154" s="650" t="s">
        <v>3636</v>
      </c>
      <c r="G154" s="650" t="s">
        <v>3899</v>
      </c>
      <c r="H154" s="650" t="s">
        <v>597</v>
      </c>
      <c r="I154" s="650" t="s">
        <v>3997</v>
      </c>
      <c r="J154" s="650" t="s">
        <v>3998</v>
      </c>
      <c r="K154" s="650" t="s">
        <v>3999</v>
      </c>
      <c r="L154" s="651">
        <v>1600</v>
      </c>
      <c r="M154" s="651">
        <v>27200</v>
      </c>
      <c r="N154" s="650">
        <v>17</v>
      </c>
      <c r="O154" s="731">
        <v>4</v>
      </c>
      <c r="P154" s="651"/>
      <c r="Q154" s="666">
        <v>0</v>
      </c>
      <c r="R154" s="650"/>
      <c r="S154" s="666">
        <v>0</v>
      </c>
      <c r="T154" s="731"/>
      <c r="U154" s="689">
        <v>0</v>
      </c>
    </row>
    <row r="155" spans="1:21" ht="14.4" customHeight="1" x14ac:dyDescent="0.3">
      <c r="A155" s="649">
        <v>10</v>
      </c>
      <c r="B155" s="650" t="s">
        <v>596</v>
      </c>
      <c r="C155" s="650">
        <v>89301100</v>
      </c>
      <c r="D155" s="729" t="s">
        <v>6862</v>
      </c>
      <c r="E155" s="730" t="s">
        <v>3708</v>
      </c>
      <c r="F155" s="650" t="s">
        <v>3636</v>
      </c>
      <c r="G155" s="650" t="s">
        <v>3899</v>
      </c>
      <c r="H155" s="650" t="s">
        <v>597</v>
      </c>
      <c r="I155" s="650" t="s">
        <v>4000</v>
      </c>
      <c r="J155" s="650" t="s">
        <v>3998</v>
      </c>
      <c r="K155" s="650" t="s">
        <v>4001</v>
      </c>
      <c r="L155" s="651">
        <v>3000</v>
      </c>
      <c r="M155" s="651">
        <v>117000</v>
      </c>
      <c r="N155" s="650">
        <v>39</v>
      </c>
      <c r="O155" s="731">
        <v>8</v>
      </c>
      <c r="P155" s="651"/>
      <c r="Q155" s="666">
        <v>0</v>
      </c>
      <c r="R155" s="650"/>
      <c r="S155" s="666">
        <v>0</v>
      </c>
      <c r="T155" s="731"/>
      <c r="U155" s="689">
        <v>0</v>
      </c>
    </row>
    <row r="156" spans="1:21" ht="14.4" customHeight="1" x14ac:dyDescent="0.3">
      <c r="A156" s="649">
        <v>10</v>
      </c>
      <c r="B156" s="650" t="s">
        <v>596</v>
      </c>
      <c r="C156" s="650">
        <v>89301100</v>
      </c>
      <c r="D156" s="729" t="s">
        <v>6862</v>
      </c>
      <c r="E156" s="730" t="s">
        <v>3708</v>
      </c>
      <c r="F156" s="650" t="s">
        <v>3636</v>
      </c>
      <c r="G156" s="650" t="s">
        <v>3899</v>
      </c>
      <c r="H156" s="650" t="s">
        <v>597</v>
      </c>
      <c r="I156" s="650" t="s">
        <v>4002</v>
      </c>
      <c r="J156" s="650" t="s">
        <v>3998</v>
      </c>
      <c r="K156" s="650" t="s">
        <v>4003</v>
      </c>
      <c r="L156" s="651">
        <v>3000</v>
      </c>
      <c r="M156" s="651">
        <v>54000</v>
      </c>
      <c r="N156" s="650">
        <v>18</v>
      </c>
      <c r="O156" s="731">
        <v>3</v>
      </c>
      <c r="P156" s="651"/>
      <c r="Q156" s="666">
        <v>0</v>
      </c>
      <c r="R156" s="650"/>
      <c r="S156" s="666">
        <v>0</v>
      </c>
      <c r="T156" s="731"/>
      <c r="U156" s="689">
        <v>0</v>
      </c>
    </row>
    <row r="157" spans="1:21" ht="14.4" customHeight="1" x14ac:dyDescent="0.3">
      <c r="A157" s="649">
        <v>10</v>
      </c>
      <c r="B157" s="650" t="s">
        <v>596</v>
      </c>
      <c r="C157" s="650">
        <v>89301100</v>
      </c>
      <c r="D157" s="729" t="s">
        <v>6862</v>
      </c>
      <c r="E157" s="730" t="s">
        <v>3708</v>
      </c>
      <c r="F157" s="650" t="s">
        <v>3636</v>
      </c>
      <c r="G157" s="650" t="s">
        <v>3899</v>
      </c>
      <c r="H157" s="650" t="s">
        <v>597</v>
      </c>
      <c r="I157" s="650" t="s">
        <v>4004</v>
      </c>
      <c r="J157" s="650" t="s">
        <v>4005</v>
      </c>
      <c r="K157" s="650" t="s">
        <v>4006</v>
      </c>
      <c r="L157" s="651">
        <v>6000</v>
      </c>
      <c r="M157" s="651">
        <v>180000</v>
      </c>
      <c r="N157" s="650">
        <v>30</v>
      </c>
      <c r="O157" s="731">
        <v>10</v>
      </c>
      <c r="P157" s="651"/>
      <c r="Q157" s="666">
        <v>0</v>
      </c>
      <c r="R157" s="650"/>
      <c r="S157" s="666">
        <v>0</v>
      </c>
      <c r="T157" s="731"/>
      <c r="U157" s="689">
        <v>0</v>
      </c>
    </row>
    <row r="158" spans="1:21" ht="14.4" customHeight="1" x14ac:dyDescent="0.3">
      <c r="A158" s="649">
        <v>10</v>
      </c>
      <c r="B158" s="650" t="s">
        <v>596</v>
      </c>
      <c r="C158" s="650">
        <v>89301100</v>
      </c>
      <c r="D158" s="729" t="s">
        <v>6862</v>
      </c>
      <c r="E158" s="730" t="s">
        <v>3708</v>
      </c>
      <c r="F158" s="650" t="s">
        <v>3636</v>
      </c>
      <c r="G158" s="650" t="s">
        <v>3899</v>
      </c>
      <c r="H158" s="650" t="s">
        <v>597</v>
      </c>
      <c r="I158" s="650" t="s">
        <v>4007</v>
      </c>
      <c r="J158" s="650" t="s">
        <v>4008</v>
      </c>
      <c r="K158" s="650" t="s">
        <v>4009</v>
      </c>
      <c r="L158" s="651">
        <v>504.45</v>
      </c>
      <c r="M158" s="651">
        <v>26735.850000000002</v>
      </c>
      <c r="N158" s="650">
        <v>53</v>
      </c>
      <c r="O158" s="731">
        <v>9</v>
      </c>
      <c r="P158" s="651"/>
      <c r="Q158" s="666">
        <v>0</v>
      </c>
      <c r="R158" s="650"/>
      <c r="S158" s="666">
        <v>0</v>
      </c>
      <c r="T158" s="731"/>
      <c r="U158" s="689">
        <v>0</v>
      </c>
    </row>
    <row r="159" spans="1:21" ht="14.4" customHeight="1" x14ac:dyDescent="0.3">
      <c r="A159" s="649">
        <v>10</v>
      </c>
      <c r="B159" s="650" t="s">
        <v>596</v>
      </c>
      <c r="C159" s="650">
        <v>89301100</v>
      </c>
      <c r="D159" s="729" t="s">
        <v>6862</v>
      </c>
      <c r="E159" s="730" t="s">
        <v>3708</v>
      </c>
      <c r="F159" s="650" t="s">
        <v>3636</v>
      </c>
      <c r="G159" s="650" t="s">
        <v>3899</v>
      </c>
      <c r="H159" s="650" t="s">
        <v>597</v>
      </c>
      <c r="I159" s="650" t="s">
        <v>4010</v>
      </c>
      <c r="J159" s="650" t="s">
        <v>4011</v>
      </c>
      <c r="K159" s="650" t="s">
        <v>4012</v>
      </c>
      <c r="L159" s="651">
        <v>859.86</v>
      </c>
      <c r="M159" s="651">
        <v>116940.96000000005</v>
      </c>
      <c r="N159" s="650">
        <v>136</v>
      </c>
      <c r="O159" s="731">
        <v>24</v>
      </c>
      <c r="P159" s="651"/>
      <c r="Q159" s="666">
        <v>0</v>
      </c>
      <c r="R159" s="650"/>
      <c r="S159" s="666">
        <v>0</v>
      </c>
      <c r="T159" s="731"/>
      <c r="U159" s="689">
        <v>0</v>
      </c>
    </row>
    <row r="160" spans="1:21" ht="14.4" customHeight="1" x14ac:dyDescent="0.3">
      <c r="A160" s="649">
        <v>10</v>
      </c>
      <c r="B160" s="650" t="s">
        <v>596</v>
      </c>
      <c r="C160" s="650">
        <v>89301100</v>
      </c>
      <c r="D160" s="729" t="s">
        <v>6862</v>
      </c>
      <c r="E160" s="730" t="s">
        <v>3708</v>
      </c>
      <c r="F160" s="650" t="s">
        <v>3636</v>
      </c>
      <c r="G160" s="650" t="s">
        <v>3899</v>
      </c>
      <c r="H160" s="650" t="s">
        <v>597</v>
      </c>
      <c r="I160" s="650" t="s">
        <v>4013</v>
      </c>
      <c r="J160" s="650" t="s">
        <v>3983</v>
      </c>
      <c r="K160" s="650" t="s">
        <v>4014</v>
      </c>
      <c r="L160" s="651">
        <v>1600</v>
      </c>
      <c r="M160" s="651">
        <v>41600</v>
      </c>
      <c r="N160" s="650">
        <v>26</v>
      </c>
      <c r="O160" s="731">
        <v>5</v>
      </c>
      <c r="P160" s="651"/>
      <c r="Q160" s="666">
        <v>0</v>
      </c>
      <c r="R160" s="650"/>
      <c r="S160" s="666">
        <v>0</v>
      </c>
      <c r="T160" s="731"/>
      <c r="U160" s="689">
        <v>0</v>
      </c>
    </row>
    <row r="161" spans="1:21" ht="14.4" customHeight="1" x14ac:dyDescent="0.3">
      <c r="A161" s="649">
        <v>10</v>
      </c>
      <c r="B161" s="650" t="s">
        <v>596</v>
      </c>
      <c r="C161" s="650">
        <v>89301100</v>
      </c>
      <c r="D161" s="729" t="s">
        <v>6862</v>
      </c>
      <c r="E161" s="730" t="s">
        <v>3708</v>
      </c>
      <c r="F161" s="650" t="s">
        <v>3636</v>
      </c>
      <c r="G161" s="650" t="s">
        <v>3899</v>
      </c>
      <c r="H161" s="650" t="s">
        <v>597</v>
      </c>
      <c r="I161" s="650" t="s">
        <v>4015</v>
      </c>
      <c r="J161" s="650" t="s">
        <v>3983</v>
      </c>
      <c r="K161" s="650" t="s">
        <v>4016</v>
      </c>
      <c r="L161" s="651">
        <v>1600</v>
      </c>
      <c r="M161" s="651">
        <v>28800</v>
      </c>
      <c r="N161" s="650">
        <v>18</v>
      </c>
      <c r="O161" s="731">
        <v>7</v>
      </c>
      <c r="P161" s="651">
        <v>3200</v>
      </c>
      <c r="Q161" s="666">
        <v>0.1111111111111111</v>
      </c>
      <c r="R161" s="650">
        <v>2</v>
      </c>
      <c r="S161" s="666">
        <v>0.1111111111111111</v>
      </c>
      <c r="T161" s="731">
        <v>1</v>
      </c>
      <c r="U161" s="689">
        <v>0.14285714285714285</v>
      </c>
    </row>
    <row r="162" spans="1:21" ht="14.4" customHeight="1" x14ac:dyDescent="0.3">
      <c r="A162" s="649">
        <v>10</v>
      </c>
      <c r="B162" s="650" t="s">
        <v>596</v>
      </c>
      <c r="C162" s="650">
        <v>89301100</v>
      </c>
      <c r="D162" s="729" t="s">
        <v>6862</v>
      </c>
      <c r="E162" s="730" t="s">
        <v>3708</v>
      </c>
      <c r="F162" s="650" t="s">
        <v>3636</v>
      </c>
      <c r="G162" s="650" t="s">
        <v>3899</v>
      </c>
      <c r="H162" s="650" t="s">
        <v>597</v>
      </c>
      <c r="I162" s="650" t="s">
        <v>4017</v>
      </c>
      <c r="J162" s="650" t="s">
        <v>4018</v>
      </c>
      <c r="K162" s="650" t="s">
        <v>4019</v>
      </c>
      <c r="L162" s="651">
        <v>1000</v>
      </c>
      <c r="M162" s="651">
        <v>3000</v>
      </c>
      <c r="N162" s="650">
        <v>3</v>
      </c>
      <c r="O162" s="731">
        <v>3</v>
      </c>
      <c r="P162" s="651"/>
      <c r="Q162" s="666">
        <v>0</v>
      </c>
      <c r="R162" s="650"/>
      <c r="S162" s="666">
        <v>0</v>
      </c>
      <c r="T162" s="731"/>
      <c r="U162" s="689">
        <v>0</v>
      </c>
    </row>
    <row r="163" spans="1:21" ht="14.4" customHeight="1" x14ac:dyDescent="0.3">
      <c r="A163" s="649">
        <v>10</v>
      </c>
      <c r="B163" s="650" t="s">
        <v>596</v>
      </c>
      <c r="C163" s="650">
        <v>89301100</v>
      </c>
      <c r="D163" s="729" t="s">
        <v>6862</v>
      </c>
      <c r="E163" s="730" t="s">
        <v>3708</v>
      </c>
      <c r="F163" s="650" t="s">
        <v>3636</v>
      </c>
      <c r="G163" s="650" t="s">
        <v>3899</v>
      </c>
      <c r="H163" s="650" t="s">
        <v>597</v>
      </c>
      <c r="I163" s="650" t="s">
        <v>4020</v>
      </c>
      <c r="J163" s="650" t="s">
        <v>4021</v>
      </c>
      <c r="K163" s="650" t="s">
        <v>4022</v>
      </c>
      <c r="L163" s="651">
        <v>319.5</v>
      </c>
      <c r="M163" s="651">
        <v>1917</v>
      </c>
      <c r="N163" s="650">
        <v>6</v>
      </c>
      <c r="O163" s="731">
        <v>3</v>
      </c>
      <c r="P163" s="651"/>
      <c r="Q163" s="666">
        <v>0</v>
      </c>
      <c r="R163" s="650"/>
      <c r="S163" s="666">
        <v>0</v>
      </c>
      <c r="T163" s="731"/>
      <c r="U163" s="689">
        <v>0</v>
      </c>
    </row>
    <row r="164" spans="1:21" ht="14.4" customHeight="1" x14ac:dyDescent="0.3">
      <c r="A164" s="649">
        <v>10</v>
      </c>
      <c r="B164" s="650" t="s">
        <v>596</v>
      </c>
      <c r="C164" s="650">
        <v>89301100</v>
      </c>
      <c r="D164" s="729" t="s">
        <v>6862</v>
      </c>
      <c r="E164" s="730" t="s">
        <v>3708</v>
      </c>
      <c r="F164" s="650" t="s">
        <v>3636</v>
      </c>
      <c r="G164" s="650" t="s">
        <v>3899</v>
      </c>
      <c r="H164" s="650" t="s">
        <v>597</v>
      </c>
      <c r="I164" s="650" t="s">
        <v>3918</v>
      </c>
      <c r="J164" s="650" t="s">
        <v>3919</v>
      </c>
      <c r="K164" s="650" t="s">
        <v>3902</v>
      </c>
      <c r="L164" s="651">
        <v>400</v>
      </c>
      <c r="M164" s="651">
        <v>25600</v>
      </c>
      <c r="N164" s="650">
        <v>64</v>
      </c>
      <c r="O164" s="731">
        <v>8</v>
      </c>
      <c r="P164" s="651">
        <v>22400</v>
      </c>
      <c r="Q164" s="666">
        <v>0.875</v>
      </c>
      <c r="R164" s="650">
        <v>56</v>
      </c>
      <c r="S164" s="666">
        <v>0.875</v>
      </c>
      <c r="T164" s="731">
        <v>7</v>
      </c>
      <c r="U164" s="689">
        <v>0.875</v>
      </c>
    </row>
    <row r="165" spans="1:21" ht="14.4" customHeight="1" x14ac:dyDescent="0.3">
      <c r="A165" s="649">
        <v>10</v>
      </c>
      <c r="B165" s="650" t="s">
        <v>596</v>
      </c>
      <c r="C165" s="650">
        <v>89301100</v>
      </c>
      <c r="D165" s="729" t="s">
        <v>6862</v>
      </c>
      <c r="E165" s="730" t="s">
        <v>3708</v>
      </c>
      <c r="F165" s="650" t="s">
        <v>3636</v>
      </c>
      <c r="G165" s="650" t="s">
        <v>3899</v>
      </c>
      <c r="H165" s="650" t="s">
        <v>597</v>
      </c>
      <c r="I165" s="650" t="s">
        <v>3918</v>
      </c>
      <c r="J165" s="650" t="s">
        <v>3919</v>
      </c>
      <c r="K165" s="650" t="s">
        <v>3903</v>
      </c>
      <c r="L165" s="651">
        <v>400</v>
      </c>
      <c r="M165" s="651">
        <v>122800</v>
      </c>
      <c r="N165" s="650">
        <v>307</v>
      </c>
      <c r="O165" s="731">
        <v>40</v>
      </c>
      <c r="P165" s="651">
        <v>109600</v>
      </c>
      <c r="Q165" s="666">
        <v>0.89250814332247552</v>
      </c>
      <c r="R165" s="650">
        <v>274</v>
      </c>
      <c r="S165" s="666">
        <v>0.89250814332247552</v>
      </c>
      <c r="T165" s="731">
        <v>35</v>
      </c>
      <c r="U165" s="689">
        <v>0.875</v>
      </c>
    </row>
    <row r="166" spans="1:21" ht="14.4" customHeight="1" x14ac:dyDescent="0.3">
      <c r="A166" s="649">
        <v>10</v>
      </c>
      <c r="B166" s="650" t="s">
        <v>596</v>
      </c>
      <c r="C166" s="650">
        <v>89301100</v>
      </c>
      <c r="D166" s="729" t="s">
        <v>6862</v>
      </c>
      <c r="E166" s="730" t="s">
        <v>3708</v>
      </c>
      <c r="F166" s="650" t="s">
        <v>3636</v>
      </c>
      <c r="G166" s="650" t="s">
        <v>3899</v>
      </c>
      <c r="H166" s="650" t="s">
        <v>597</v>
      </c>
      <c r="I166" s="650" t="s">
        <v>4023</v>
      </c>
      <c r="J166" s="650" t="s">
        <v>4024</v>
      </c>
      <c r="K166" s="650" t="s">
        <v>4025</v>
      </c>
      <c r="L166" s="651">
        <v>65</v>
      </c>
      <c r="M166" s="651">
        <v>1040</v>
      </c>
      <c r="N166" s="650">
        <v>16</v>
      </c>
      <c r="O166" s="731">
        <v>4</v>
      </c>
      <c r="P166" s="651">
        <v>1040</v>
      </c>
      <c r="Q166" s="666">
        <v>1</v>
      </c>
      <c r="R166" s="650">
        <v>16</v>
      </c>
      <c r="S166" s="666">
        <v>1</v>
      </c>
      <c r="T166" s="731">
        <v>4</v>
      </c>
      <c r="U166" s="689">
        <v>1</v>
      </c>
    </row>
    <row r="167" spans="1:21" ht="14.4" customHeight="1" x14ac:dyDescent="0.3">
      <c r="A167" s="649">
        <v>10</v>
      </c>
      <c r="B167" s="650" t="s">
        <v>596</v>
      </c>
      <c r="C167" s="650">
        <v>89301100</v>
      </c>
      <c r="D167" s="729" t="s">
        <v>6862</v>
      </c>
      <c r="E167" s="730" t="s">
        <v>3708</v>
      </c>
      <c r="F167" s="650" t="s">
        <v>3636</v>
      </c>
      <c r="G167" s="650" t="s">
        <v>3899</v>
      </c>
      <c r="H167" s="650" t="s">
        <v>597</v>
      </c>
      <c r="I167" s="650" t="s">
        <v>4023</v>
      </c>
      <c r="J167" s="650" t="s">
        <v>4024</v>
      </c>
      <c r="K167" s="650" t="s">
        <v>4026</v>
      </c>
      <c r="L167" s="651">
        <v>65</v>
      </c>
      <c r="M167" s="651">
        <v>3900</v>
      </c>
      <c r="N167" s="650">
        <v>60</v>
      </c>
      <c r="O167" s="731">
        <v>15</v>
      </c>
      <c r="P167" s="651">
        <v>3640</v>
      </c>
      <c r="Q167" s="666">
        <v>0.93333333333333335</v>
      </c>
      <c r="R167" s="650">
        <v>56</v>
      </c>
      <c r="S167" s="666">
        <v>0.93333333333333335</v>
      </c>
      <c r="T167" s="731">
        <v>14</v>
      </c>
      <c r="U167" s="689">
        <v>0.93333333333333335</v>
      </c>
    </row>
    <row r="168" spans="1:21" ht="14.4" customHeight="1" x14ac:dyDescent="0.3">
      <c r="A168" s="649">
        <v>10</v>
      </c>
      <c r="B168" s="650" t="s">
        <v>596</v>
      </c>
      <c r="C168" s="650">
        <v>89301100</v>
      </c>
      <c r="D168" s="729" t="s">
        <v>6862</v>
      </c>
      <c r="E168" s="730" t="s">
        <v>3708</v>
      </c>
      <c r="F168" s="650" t="s">
        <v>3636</v>
      </c>
      <c r="G168" s="650" t="s">
        <v>3899</v>
      </c>
      <c r="H168" s="650" t="s">
        <v>597</v>
      </c>
      <c r="I168" s="650" t="s">
        <v>4027</v>
      </c>
      <c r="J168" s="650" t="s">
        <v>4028</v>
      </c>
      <c r="K168" s="650" t="s">
        <v>4029</v>
      </c>
      <c r="L168" s="651">
        <v>420</v>
      </c>
      <c r="M168" s="651">
        <v>39480</v>
      </c>
      <c r="N168" s="650">
        <v>94</v>
      </c>
      <c r="O168" s="731">
        <v>10</v>
      </c>
      <c r="P168" s="651"/>
      <c r="Q168" s="666">
        <v>0</v>
      </c>
      <c r="R168" s="650"/>
      <c r="S168" s="666">
        <v>0</v>
      </c>
      <c r="T168" s="731"/>
      <c r="U168" s="689">
        <v>0</v>
      </c>
    </row>
    <row r="169" spans="1:21" ht="14.4" customHeight="1" x14ac:dyDescent="0.3">
      <c r="A169" s="649">
        <v>10</v>
      </c>
      <c r="B169" s="650" t="s">
        <v>596</v>
      </c>
      <c r="C169" s="650">
        <v>89301100</v>
      </c>
      <c r="D169" s="729" t="s">
        <v>6862</v>
      </c>
      <c r="E169" s="730" t="s">
        <v>3708</v>
      </c>
      <c r="F169" s="650" t="s">
        <v>3636</v>
      </c>
      <c r="G169" s="650" t="s">
        <v>3899</v>
      </c>
      <c r="H169" s="650" t="s">
        <v>597</v>
      </c>
      <c r="I169" s="650" t="s">
        <v>3920</v>
      </c>
      <c r="J169" s="650" t="s">
        <v>3921</v>
      </c>
      <c r="K169" s="650" t="s">
        <v>3922</v>
      </c>
      <c r="L169" s="651">
        <v>800</v>
      </c>
      <c r="M169" s="651">
        <v>3200</v>
      </c>
      <c r="N169" s="650">
        <v>4</v>
      </c>
      <c r="O169" s="731">
        <v>1</v>
      </c>
      <c r="P169" s="651">
        <v>3200</v>
      </c>
      <c r="Q169" s="666">
        <v>1</v>
      </c>
      <c r="R169" s="650">
        <v>4</v>
      </c>
      <c r="S169" s="666">
        <v>1</v>
      </c>
      <c r="T169" s="731">
        <v>1</v>
      </c>
      <c r="U169" s="689">
        <v>1</v>
      </c>
    </row>
    <row r="170" spans="1:21" ht="14.4" customHeight="1" x14ac:dyDescent="0.3">
      <c r="A170" s="649">
        <v>10</v>
      </c>
      <c r="B170" s="650" t="s">
        <v>596</v>
      </c>
      <c r="C170" s="650">
        <v>89301100</v>
      </c>
      <c r="D170" s="729" t="s">
        <v>6862</v>
      </c>
      <c r="E170" s="730" t="s">
        <v>3708</v>
      </c>
      <c r="F170" s="650" t="s">
        <v>3636</v>
      </c>
      <c r="G170" s="650" t="s">
        <v>3899</v>
      </c>
      <c r="H170" s="650" t="s">
        <v>597</v>
      </c>
      <c r="I170" s="650" t="s">
        <v>3920</v>
      </c>
      <c r="J170" s="650" t="s">
        <v>3921</v>
      </c>
      <c r="K170" s="650" t="s">
        <v>3923</v>
      </c>
      <c r="L170" s="651">
        <v>800</v>
      </c>
      <c r="M170" s="651">
        <v>22400</v>
      </c>
      <c r="N170" s="650">
        <v>28</v>
      </c>
      <c r="O170" s="731">
        <v>7</v>
      </c>
      <c r="P170" s="651">
        <v>9600</v>
      </c>
      <c r="Q170" s="666">
        <v>0.42857142857142855</v>
      </c>
      <c r="R170" s="650">
        <v>12</v>
      </c>
      <c r="S170" s="666">
        <v>0.42857142857142855</v>
      </c>
      <c r="T170" s="731">
        <v>3</v>
      </c>
      <c r="U170" s="689">
        <v>0.42857142857142855</v>
      </c>
    </row>
    <row r="171" spans="1:21" ht="14.4" customHeight="1" x14ac:dyDescent="0.3">
      <c r="A171" s="649">
        <v>10</v>
      </c>
      <c r="B171" s="650" t="s">
        <v>596</v>
      </c>
      <c r="C171" s="650">
        <v>89301100</v>
      </c>
      <c r="D171" s="729" t="s">
        <v>6862</v>
      </c>
      <c r="E171" s="730" t="s">
        <v>3708</v>
      </c>
      <c r="F171" s="650" t="s">
        <v>3636</v>
      </c>
      <c r="G171" s="650" t="s">
        <v>3899</v>
      </c>
      <c r="H171" s="650" t="s">
        <v>597</v>
      </c>
      <c r="I171" s="650" t="s">
        <v>4030</v>
      </c>
      <c r="J171" s="650" t="s">
        <v>4031</v>
      </c>
      <c r="K171" s="650" t="s">
        <v>4032</v>
      </c>
      <c r="L171" s="651">
        <v>800</v>
      </c>
      <c r="M171" s="651">
        <v>6400</v>
      </c>
      <c r="N171" s="650">
        <v>8</v>
      </c>
      <c r="O171" s="731">
        <v>2</v>
      </c>
      <c r="P171" s="651">
        <v>6400</v>
      </c>
      <c r="Q171" s="666">
        <v>1</v>
      </c>
      <c r="R171" s="650">
        <v>8</v>
      </c>
      <c r="S171" s="666">
        <v>1</v>
      </c>
      <c r="T171" s="731">
        <v>2</v>
      </c>
      <c r="U171" s="689">
        <v>1</v>
      </c>
    </row>
    <row r="172" spans="1:21" ht="14.4" customHeight="1" x14ac:dyDescent="0.3">
      <c r="A172" s="649">
        <v>10</v>
      </c>
      <c r="B172" s="650" t="s">
        <v>596</v>
      </c>
      <c r="C172" s="650">
        <v>89301100</v>
      </c>
      <c r="D172" s="729" t="s">
        <v>6862</v>
      </c>
      <c r="E172" s="730" t="s">
        <v>3708</v>
      </c>
      <c r="F172" s="650" t="s">
        <v>3636</v>
      </c>
      <c r="G172" s="650" t="s">
        <v>3899</v>
      </c>
      <c r="H172" s="650" t="s">
        <v>597</v>
      </c>
      <c r="I172" s="650" t="s">
        <v>4030</v>
      </c>
      <c r="J172" s="650" t="s">
        <v>4031</v>
      </c>
      <c r="K172" s="650" t="s">
        <v>3923</v>
      </c>
      <c r="L172" s="651">
        <v>800</v>
      </c>
      <c r="M172" s="651">
        <v>12800</v>
      </c>
      <c r="N172" s="650">
        <v>16</v>
      </c>
      <c r="O172" s="731">
        <v>4</v>
      </c>
      <c r="P172" s="651">
        <v>6400</v>
      </c>
      <c r="Q172" s="666">
        <v>0.5</v>
      </c>
      <c r="R172" s="650">
        <v>8</v>
      </c>
      <c r="S172" s="666">
        <v>0.5</v>
      </c>
      <c r="T172" s="731">
        <v>2</v>
      </c>
      <c r="U172" s="689">
        <v>0.5</v>
      </c>
    </row>
    <row r="173" spans="1:21" ht="14.4" customHeight="1" x14ac:dyDescent="0.3">
      <c r="A173" s="649">
        <v>10</v>
      </c>
      <c r="B173" s="650" t="s">
        <v>596</v>
      </c>
      <c r="C173" s="650">
        <v>89301100</v>
      </c>
      <c r="D173" s="729" t="s">
        <v>6862</v>
      </c>
      <c r="E173" s="730" t="s">
        <v>3708</v>
      </c>
      <c r="F173" s="650" t="s">
        <v>3636</v>
      </c>
      <c r="G173" s="650" t="s">
        <v>3899</v>
      </c>
      <c r="H173" s="650" t="s">
        <v>597</v>
      </c>
      <c r="I173" s="650" t="s">
        <v>4033</v>
      </c>
      <c r="J173" s="650" t="s">
        <v>4034</v>
      </c>
      <c r="K173" s="650" t="s">
        <v>4035</v>
      </c>
      <c r="L173" s="651">
        <v>94940</v>
      </c>
      <c r="M173" s="651">
        <v>94940</v>
      </c>
      <c r="N173" s="650">
        <v>1</v>
      </c>
      <c r="O173" s="731">
        <v>1</v>
      </c>
      <c r="P173" s="651"/>
      <c r="Q173" s="666">
        <v>0</v>
      </c>
      <c r="R173" s="650"/>
      <c r="S173" s="666">
        <v>0</v>
      </c>
      <c r="T173" s="731"/>
      <c r="U173" s="689">
        <v>0</v>
      </c>
    </row>
    <row r="174" spans="1:21" ht="14.4" customHeight="1" x14ac:dyDescent="0.3">
      <c r="A174" s="649">
        <v>10</v>
      </c>
      <c r="B174" s="650" t="s">
        <v>596</v>
      </c>
      <c r="C174" s="650">
        <v>89301100</v>
      </c>
      <c r="D174" s="729" t="s">
        <v>6862</v>
      </c>
      <c r="E174" s="730" t="s">
        <v>3708</v>
      </c>
      <c r="F174" s="650" t="s">
        <v>3636</v>
      </c>
      <c r="G174" s="650" t="s">
        <v>3899</v>
      </c>
      <c r="H174" s="650" t="s">
        <v>597</v>
      </c>
      <c r="I174" s="650" t="s">
        <v>4036</v>
      </c>
      <c r="J174" s="650" t="s">
        <v>4037</v>
      </c>
      <c r="K174" s="650" t="s">
        <v>4035</v>
      </c>
      <c r="L174" s="651">
        <v>94940</v>
      </c>
      <c r="M174" s="651">
        <v>379760</v>
      </c>
      <c r="N174" s="650">
        <v>4</v>
      </c>
      <c r="O174" s="731">
        <v>4</v>
      </c>
      <c r="P174" s="651"/>
      <c r="Q174" s="666">
        <v>0</v>
      </c>
      <c r="R174" s="650"/>
      <c r="S174" s="666">
        <v>0</v>
      </c>
      <c r="T174" s="731"/>
      <c r="U174" s="689">
        <v>0</v>
      </c>
    </row>
    <row r="175" spans="1:21" ht="14.4" customHeight="1" x14ac:dyDescent="0.3">
      <c r="A175" s="649">
        <v>10</v>
      </c>
      <c r="B175" s="650" t="s">
        <v>596</v>
      </c>
      <c r="C175" s="650">
        <v>89301100</v>
      </c>
      <c r="D175" s="729" t="s">
        <v>6862</v>
      </c>
      <c r="E175" s="730" t="s">
        <v>3708</v>
      </c>
      <c r="F175" s="650" t="s">
        <v>3636</v>
      </c>
      <c r="G175" s="650" t="s">
        <v>3899</v>
      </c>
      <c r="H175" s="650" t="s">
        <v>597</v>
      </c>
      <c r="I175" s="650" t="s">
        <v>4038</v>
      </c>
      <c r="J175" s="650" t="s">
        <v>4039</v>
      </c>
      <c r="K175" s="650" t="s">
        <v>4040</v>
      </c>
      <c r="L175" s="651">
        <v>3000</v>
      </c>
      <c r="M175" s="651">
        <v>54000</v>
      </c>
      <c r="N175" s="650">
        <v>18</v>
      </c>
      <c r="O175" s="731">
        <v>3</v>
      </c>
      <c r="P175" s="651"/>
      <c r="Q175" s="666">
        <v>0</v>
      </c>
      <c r="R175" s="650"/>
      <c r="S175" s="666">
        <v>0</v>
      </c>
      <c r="T175" s="731"/>
      <c r="U175" s="689">
        <v>0</v>
      </c>
    </row>
    <row r="176" spans="1:21" ht="14.4" customHeight="1" x14ac:dyDescent="0.3">
      <c r="A176" s="649">
        <v>10</v>
      </c>
      <c r="B176" s="650" t="s">
        <v>596</v>
      </c>
      <c r="C176" s="650">
        <v>89301100</v>
      </c>
      <c r="D176" s="729" t="s">
        <v>6862</v>
      </c>
      <c r="E176" s="730" t="s">
        <v>3708</v>
      </c>
      <c r="F176" s="650" t="s">
        <v>3636</v>
      </c>
      <c r="G176" s="650" t="s">
        <v>3899</v>
      </c>
      <c r="H176" s="650" t="s">
        <v>597</v>
      </c>
      <c r="I176" s="650" t="s">
        <v>4041</v>
      </c>
      <c r="J176" s="650" t="s">
        <v>4042</v>
      </c>
      <c r="K176" s="650" t="s">
        <v>4043</v>
      </c>
      <c r="L176" s="651">
        <v>1000</v>
      </c>
      <c r="M176" s="651">
        <v>1000</v>
      </c>
      <c r="N176" s="650">
        <v>1</v>
      </c>
      <c r="O176" s="731">
        <v>1</v>
      </c>
      <c r="P176" s="651"/>
      <c r="Q176" s="666">
        <v>0</v>
      </c>
      <c r="R176" s="650"/>
      <c r="S176" s="666">
        <v>0</v>
      </c>
      <c r="T176" s="731"/>
      <c r="U176" s="689">
        <v>0</v>
      </c>
    </row>
    <row r="177" spans="1:21" ht="14.4" customHeight="1" x14ac:dyDescent="0.3">
      <c r="A177" s="649">
        <v>10</v>
      </c>
      <c r="B177" s="650" t="s">
        <v>596</v>
      </c>
      <c r="C177" s="650">
        <v>89301100</v>
      </c>
      <c r="D177" s="729" t="s">
        <v>6862</v>
      </c>
      <c r="E177" s="730" t="s">
        <v>3708</v>
      </c>
      <c r="F177" s="650" t="s">
        <v>3636</v>
      </c>
      <c r="G177" s="650" t="s">
        <v>3899</v>
      </c>
      <c r="H177" s="650" t="s">
        <v>597</v>
      </c>
      <c r="I177" s="650" t="s">
        <v>4044</v>
      </c>
      <c r="J177" s="650" t="s">
        <v>4045</v>
      </c>
      <c r="K177" s="650" t="s">
        <v>4022</v>
      </c>
      <c r="L177" s="651">
        <v>319.5</v>
      </c>
      <c r="M177" s="651">
        <v>1917</v>
      </c>
      <c r="N177" s="650">
        <v>6</v>
      </c>
      <c r="O177" s="731">
        <v>3</v>
      </c>
      <c r="P177" s="651"/>
      <c r="Q177" s="666">
        <v>0</v>
      </c>
      <c r="R177" s="650"/>
      <c r="S177" s="666">
        <v>0</v>
      </c>
      <c r="T177" s="731"/>
      <c r="U177" s="689">
        <v>0</v>
      </c>
    </row>
    <row r="178" spans="1:21" ht="14.4" customHeight="1" x14ac:dyDescent="0.3">
      <c r="A178" s="649">
        <v>10</v>
      </c>
      <c r="B178" s="650" t="s">
        <v>596</v>
      </c>
      <c r="C178" s="650">
        <v>89301100</v>
      </c>
      <c r="D178" s="729" t="s">
        <v>6862</v>
      </c>
      <c r="E178" s="730" t="s">
        <v>3708</v>
      </c>
      <c r="F178" s="650" t="s">
        <v>3636</v>
      </c>
      <c r="G178" s="650" t="s">
        <v>3899</v>
      </c>
      <c r="H178" s="650" t="s">
        <v>597</v>
      </c>
      <c r="I178" s="650" t="s">
        <v>4044</v>
      </c>
      <c r="J178" s="650" t="s">
        <v>4045</v>
      </c>
      <c r="K178" s="650" t="s">
        <v>4046</v>
      </c>
      <c r="L178" s="651">
        <v>319.5</v>
      </c>
      <c r="M178" s="651">
        <v>1917</v>
      </c>
      <c r="N178" s="650">
        <v>6</v>
      </c>
      <c r="O178" s="731">
        <v>3</v>
      </c>
      <c r="P178" s="651"/>
      <c r="Q178" s="666">
        <v>0</v>
      </c>
      <c r="R178" s="650"/>
      <c r="S178" s="666">
        <v>0</v>
      </c>
      <c r="T178" s="731"/>
      <c r="U178" s="689">
        <v>0</v>
      </c>
    </row>
    <row r="179" spans="1:21" ht="14.4" customHeight="1" x14ac:dyDescent="0.3">
      <c r="A179" s="649">
        <v>10</v>
      </c>
      <c r="B179" s="650" t="s">
        <v>596</v>
      </c>
      <c r="C179" s="650">
        <v>89301100</v>
      </c>
      <c r="D179" s="729" t="s">
        <v>6862</v>
      </c>
      <c r="E179" s="730" t="s">
        <v>3708</v>
      </c>
      <c r="F179" s="650" t="s">
        <v>3636</v>
      </c>
      <c r="G179" s="650" t="s">
        <v>3899</v>
      </c>
      <c r="H179" s="650" t="s">
        <v>597</v>
      </c>
      <c r="I179" s="650" t="s">
        <v>4047</v>
      </c>
      <c r="J179" s="650" t="s">
        <v>4048</v>
      </c>
      <c r="K179" s="650" t="s">
        <v>3928</v>
      </c>
      <c r="L179" s="651">
        <v>1500</v>
      </c>
      <c r="M179" s="651">
        <v>4500</v>
      </c>
      <c r="N179" s="650">
        <v>3</v>
      </c>
      <c r="O179" s="731">
        <v>3</v>
      </c>
      <c r="P179" s="651">
        <v>1500</v>
      </c>
      <c r="Q179" s="666">
        <v>0.33333333333333331</v>
      </c>
      <c r="R179" s="650">
        <v>1</v>
      </c>
      <c r="S179" s="666">
        <v>0.33333333333333331</v>
      </c>
      <c r="T179" s="731">
        <v>1</v>
      </c>
      <c r="U179" s="689">
        <v>0.33333333333333331</v>
      </c>
    </row>
    <row r="180" spans="1:21" ht="14.4" customHeight="1" x14ac:dyDescent="0.3">
      <c r="A180" s="649">
        <v>10</v>
      </c>
      <c r="B180" s="650" t="s">
        <v>596</v>
      </c>
      <c r="C180" s="650">
        <v>89301100</v>
      </c>
      <c r="D180" s="729" t="s">
        <v>6862</v>
      </c>
      <c r="E180" s="730" t="s">
        <v>3708</v>
      </c>
      <c r="F180" s="650" t="s">
        <v>3636</v>
      </c>
      <c r="G180" s="650" t="s">
        <v>3899</v>
      </c>
      <c r="H180" s="650" t="s">
        <v>597</v>
      </c>
      <c r="I180" s="650" t="s">
        <v>3926</v>
      </c>
      <c r="J180" s="650" t="s">
        <v>3927</v>
      </c>
      <c r="K180" s="650" t="s">
        <v>3928</v>
      </c>
      <c r="L180" s="651">
        <v>1500</v>
      </c>
      <c r="M180" s="651">
        <v>6000</v>
      </c>
      <c r="N180" s="650">
        <v>4</v>
      </c>
      <c r="O180" s="731">
        <v>4</v>
      </c>
      <c r="P180" s="651"/>
      <c r="Q180" s="666">
        <v>0</v>
      </c>
      <c r="R180" s="650"/>
      <c r="S180" s="666">
        <v>0</v>
      </c>
      <c r="T180" s="731"/>
      <c r="U180" s="689">
        <v>0</v>
      </c>
    </row>
    <row r="181" spans="1:21" ht="14.4" customHeight="1" x14ac:dyDescent="0.3">
      <c r="A181" s="649">
        <v>10</v>
      </c>
      <c r="B181" s="650" t="s">
        <v>596</v>
      </c>
      <c r="C181" s="650">
        <v>89301100</v>
      </c>
      <c r="D181" s="729" t="s">
        <v>6862</v>
      </c>
      <c r="E181" s="730" t="s">
        <v>3708</v>
      </c>
      <c r="F181" s="650" t="s">
        <v>3636</v>
      </c>
      <c r="G181" s="650" t="s">
        <v>3899</v>
      </c>
      <c r="H181" s="650" t="s">
        <v>597</v>
      </c>
      <c r="I181" s="650" t="s">
        <v>4049</v>
      </c>
      <c r="J181" s="650" t="s">
        <v>3983</v>
      </c>
      <c r="K181" s="650" t="s">
        <v>4050</v>
      </c>
      <c r="L181" s="651">
        <v>1600</v>
      </c>
      <c r="M181" s="651">
        <v>22400</v>
      </c>
      <c r="N181" s="650">
        <v>14</v>
      </c>
      <c r="O181" s="731">
        <v>3</v>
      </c>
      <c r="P181" s="651"/>
      <c r="Q181" s="666">
        <v>0</v>
      </c>
      <c r="R181" s="650"/>
      <c r="S181" s="666">
        <v>0</v>
      </c>
      <c r="T181" s="731"/>
      <c r="U181" s="689">
        <v>0</v>
      </c>
    </row>
    <row r="182" spans="1:21" ht="14.4" customHeight="1" x14ac:dyDescent="0.3">
      <c r="A182" s="649">
        <v>10</v>
      </c>
      <c r="B182" s="650" t="s">
        <v>596</v>
      </c>
      <c r="C182" s="650">
        <v>89301100</v>
      </c>
      <c r="D182" s="729" t="s">
        <v>6862</v>
      </c>
      <c r="E182" s="730" t="s">
        <v>3709</v>
      </c>
      <c r="F182" s="650" t="s">
        <v>3634</v>
      </c>
      <c r="G182" s="650" t="s">
        <v>3747</v>
      </c>
      <c r="H182" s="650" t="s">
        <v>1072</v>
      </c>
      <c r="I182" s="650" t="s">
        <v>4051</v>
      </c>
      <c r="J182" s="650" t="s">
        <v>1087</v>
      </c>
      <c r="K182" s="650" t="s">
        <v>4052</v>
      </c>
      <c r="L182" s="651">
        <v>0</v>
      </c>
      <c r="M182" s="651">
        <v>0</v>
      </c>
      <c r="N182" s="650">
        <v>1</v>
      </c>
      <c r="O182" s="731">
        <v>0.5</v>
      </c>
      <c r="P182" s="651"/>
      <c r="Q182" s="666"/>
      <c r="R182" s="650"/>
      <c r="S182" s="666">
        <v>0</v>
      </c>
      <c r="T182" s="731"/>
      <c r="U182" s="689">
        <v>0</v>
      </c>
    </row>
    <row r="183" spans="1:21" ht="14.4" customHeight="1" x14ac:dyDescent="0.3">
      <c r="A183" s="649">
        <v>10</v>
      </c>
      <c r="B183" s="650" t="s">
        <v>596</v>
      </c>
      <c r="C183" s="650">
        <v>89301100</v>
      </c>
      <c r="D183" s="729" t="s">
        <v>6862</v>
      </c>
      <c r="E183" s="730" t="s">
        <v>3709</v>
      </c>
      <c r="F183" s="650" t="s">
        <v>3634</v>
      </c>
      <c r="G183" s="650" t="s">
        <v>3874</v>
      </c>
      <c r="H183" s="650" t="s">
        <v>597</v>
      </c>
      <c r="I183" s="650" t="s">
        <v>2025</v>
      </c>
      <c r="J183" s="650" t="s">
        <v>3875</v>
      </c>
      <c r="K183" s="650" t="s">
        <v>3876</v>
      </c>
      <c r="L183" s="651">
        <v>655.72</v>
      </c>
      <c r="M183" s="651">
        <v>7868.6400000000012</v>
      </c>
      <c r="N183" s="650">
        <v>12</v>
      </c>
      <c r="O183" s="731">
        <v>7.5</v>
      </c>
      <c r="P183" s="651">
        <v>3934.3200000000006</v>
      </c>
      <c r="Q183" s="666">
        <v>0.5</v>
      </c>
      <c r="R183" s="650">
        <v>6</v>
      </c>
      <c r="S183" s="666">
        <v>0.5</v>
      </c>
      <c r="T183" s="731">
        <v>4</v>
      </c>
      <c r="U183" s="689">
        <v>0.53333333333333333</v>
      </c>
    </row>
    <row r="184" spans="1:21" ht="14.4" customHeight="1" x14ac:dyDescent="0.3">
      <c r="A184" s="649">
        <v>10</v>
      </c>
      <c r="B184" s="650" t="s">
        <v>596</v>
      </c>
      <c r="C184" s="650">
        <v>89301100</v>
      </c>
      <c r="D184" s="729" t="s">
        <v>6862</v>
      </c>
      <c r="E184" s="730" t="s">
        <v>3709</v>
      </c>
      <c r="F184" s="650" t="s">
        <v>3634</v>
      </c>
      <c r="G184" s="650" t="s">
        <v>3936</v>
      </c>
      <c r="H184" s="650" t="s">
        <v>597</v>
      </c>
      <c r="I184" s="650" t="s">
        <v>1770</v>
      </c>
      <c r="J184" s="650" t="s">
        <v>1771</v>
      </c>
      <c r="K184" s="650" t="s">
        <v>3937</v>
      </c>
      <c r="L184" s="651">
        <v>163.9</v>
      </c>
      <c r="M184" s="651">
        <v>1475.1000000000001</v>
      </c>
      <c r="N184" s="650">
        <v>9</v>
      </c>
      <c r="O184" s="731">
        <v>3.5</v>
      </c>
      <c r="P184" s="651">
        <v>491.70000000000005</v>
      </c>
      <c r="Q184" s="666">
        <v>0.33333333333333331</v>
      </c>
      <c r="R184" s="650">
        <v>3</v>
      </c>
      <c r="S184" s="666">
        <v>0.33333333333333331</v>
      </c>
      <c r="T184" s="731">
        <v>0.5</v>
      </c>
      <c r="U184" s="689">
        <v>0.14285714285714285</v>
      </c>
    </row>
    <row r="185" spans="1:21" ht="14.4" customHeight="1" x14ac:dyDescent="0.3">
      <c r="A185" s="649">
        <v>10</v>
      </c>
      <c r="B185" s="650" t="s">
        <v>596</v>
      </c>
      <c r="C185" s="650">
        <v>89301100</v>
      </c>
      <c r="D185" s="729" t="s">
        <v>6862</v>
      </c>
      <c r="E185" s="730" t="s">
        <v>3709</v>
      </c>
      <c r="F185" s="650" t="s">
        <v>3634</v>
      </c>
      <c r="G185" s="650" t="s">
        <v>3877</v>
      </c>
      <c r="H185" s="650" t="s">
        <v>1072</v>
      </c>
      <c r="I185" s="650" t="s">
        <v>2120</v>
      </c>
      <c r="J185" s="650" t="s">
        <v>2121</v>
      </c>
      <c r="K185" s="650" t="s">
        <v>2122</v>
      </c>
      <c r="L185" s="651">
        <v>608.41999999999996</v>
      </c>
      <c r="M185" s="651">
        <v>91871.42</v>
      </c>
      <c r="N185" s="650">
        <v>151</v>
      </c>
      <c r="O185" s="731">
        <v>20.5</v>
      </c>
      <c r="P185" s="651">
        <v>34071.519999999997</v>
      </c>
      <c r="Q185" s="666">
        <v>0.37086092715231783</v>
      </c>
      <c r="R185" s="650">
        <v>56</v>
      </c>
      <c r="S185" s="666">
        <v>0.37086092715231789</v>
      </c>
      <c r="T185" s="731">
        <v>7</v>
      </c>
      <c r="U185" s="689">
        <v>0.34146341463414637</v>
      </c>
    </row>
    <row r="186" spans="1:21" ht="14.4" customHeight="1" x14ac:dyDescent="0.3">
      <c r="A186" s="649">
        <v>10</v>
      </c>
      <c r="B186" s="650" t="s">
        <v>596</v>
      </c>
      <c r="C186" s="650">
        <v>89301100</v>
      </c>
      <c r="D186" s="729" t="s">
        <v>6862</v>
      </c>
      <c r="E186" s="730" t="s">
        <v>3709</v>
      </c>
      <c r="F186" s="650" t="s">
        <v>3634</v>
      </c>
      <c r="G186" s="650" t="s">
        <v>3877</v>
      </c>
      <c r="H186" s="650" t="s">
        <v>1072</v>
      </c>
      <c r="I186" s="650" t="s">
        <v>2142</v>
      </c>
      <c r="J186" s="650" t="s">
        <v>2143</v>
      </c>
      <c r="K186" s="650" t="s">
        <v>2126</v>
      </c>
      <c r="L186" s="651">
        <v>886.91</v>
      </c>
      <c r="M186" s="651">
        <v>7095.28</v>
      </c>
      <c r="N186" s="650">
        <v>8</v>
      </c>
      <c r="O186" s="731">
        <v>4.5</v>
      </c>
      <c r="P186" s="651">
        <v>1773.82</v>
      </c>
      <c r="Q186" s="666">
        <v>0.25</v>
      </c>
      <c r="R186" s="650">
        <v>2</v>
      </c>
      <c r="S186" s="666">
        <v>0.25</v>
      </c>
      <c r="T186" s="731">
        <v>1.5</v>
      </c>
      <c r="U186" s="689">
        <v>0.33333333333333331</v>
      </c>
    </row>
    <row r="187" spans="1:21" ht="14.4" customHeight="1" x14ac:dyDescent="0.3">
      <c r="A187" s="649">
        <v>10</v>
      </c>
      <c r="B187" s="650" t="s">
        <v>596</v>
      </c>
      <c r="C187" s="650">
        <v>89301100</v>
      </c>
      <c r="D187" s="729" t="s">
        <v>6862</v>
      </c>
      <c r="E187" s="730" t="s">
        <v>3709</v>
      </c>
      <c r="F187" s="650" t="s">
        <v>3634</v>
      </c>
      <c r="G187" s="650" t="s">
        <v>3878</v>
      </c>
      <c r="H187" s="650" t="s">
        <v>1072</v>
      </c>
      <c r="I187" s="650" t="s">
        <v>2124</v>
      </c>
      <c r="J187" s="650" t="s">
        <v>2125</v>
      </c>
      <c r="K187" s="650" t="s">
        <v>2126</v>
      </c>
      <c r="L187" s="651">
        <v>1663.07</v>
      </c>
      <c r="M187" s="651">
        <v>29935.260000000002</v>
      </c>
      <c r="N187" s="650">
        <v>18</v>
      </c>
      <c r="O187" s="731">
        <v>4.5</v>
      </c>
      <c r="P187" s="651">
        <v>14967.630000000001</v>
      </c>
      <c r="Q187" s="666">
        <v>0.5</v>
      </c>
      <c r="R187" s="650">
        <v>9</v>
      </c>
      <c r="S187" s="666">
        <v>0.5</v>
      </c>
      <c r="T187" s="731">
        <v>2.5</v>
      </c>
      <c r="U187" s="689">
        <v>0.55555555555555558</v>
      </c>
    </row>
    <row r="188" spans="1:21" ht="14.4" customHeight="1" x14ac:dyDescent="0.3">
      <c r="A188" s="649">
        <v>10</v>
      </c>
      <c r="B188" s="650" t="s">
        <v>596</v>
      </c>
      <c r="C188" s="650">
        <v>89301100</v>
      </c>
      <c r="D188" s="729" t="s">
        <v>6862</v>
      </c>
      <c r="E188" s="730" t="s">
        <v>3709</v>
      </c>
      <c r="F188" s="650" t="s">
        <v>3634</v>
      </c>
      <c r="G188" s="650" t="s">
        <v>3881</v>
      </c>
      <c r="H188" s="650" t="s">
        <v>597</v>
      </c>
      <c r="I188" s="650" t="s">
        <v>1989</v>
      </c>
      <c r="J188" s="650" t="s">
        <v>3882</v>
      </c>
      <c r="K188" s="650" t="s">
        <v>3883</v>
      </c>
      <c r="L188" s="651">
        <v>1663.07</v>
      </c>
      <c r="M188" s="651">
        <v>71512.009999999995</v>
      </c>
      <c r="N188" s="650">
        <v>43</v>
      </c>
      <c r="O188" s="731">
        <v>10.5</v>
      </c>
      <c r="P188" s="651">
        <v>31598.329999999998</v>
      </c>
      <c r="Q188" s="666">
        <v>0.44186046511627908</v>
      </c>
      <c r="R188" s="650">
        <v>19</v>
      </c>
      <c r="S188" s="666">
        <v>0.44186046511627908</v>
      </c>
      <c r="T188" s="731">
        <v>5.5</v>
      </c>
      <c r="U188" s="689">
        <v>0.52380952380952384</v>
      </c>
    </row>
    <row r="189" spans="1:21" ht="14.4" customHeight="1" x14ac:dyDescent="0.3">
      <c r="A189" s="649">
        <v>10</v>
      </c>
      <c r="B189" s="650" t="s">
        <v>596</v>
      </c>
      <c r="C189" s="650">
        <v>89301100</v>
      </c>
      <c r="D189" s="729" t="s">
        <v>6862</v>
      </c>
      <c r="E189" s="730" t="s">
        <v>3709</v>
      </c>
      <c r="F189" s="650" t="s">
        <v>3634</v>
      </c>
      <c r="G189" s="650" t="s">
        <v>3886</v>
      </c>
      <c r="H189" s="650" t="s">
        <v>1072</v>
      </c>
      <c r="I189" s="650" t="s">
        <v>2135</v>
      </c>
      <c r="J189" s="650" t="s">
        <v>2136</v>
      </c>
      <c r="K189" s="650" t="s">
        <v>2137</v>
      </c>
      <c r="L189" s="651">
        <v>886.91</v>
      </c>
      <c r="M189" s="651">
        <v>8869.1</v>
      </c>
      <c r="N189" s="650">
        <v>10</v>
      </c>
      <c r="O189" s="731">
        <v>3.5</v>
      </c>
      <c r="P189" s="651">
        <v>2660.73</v>
      </c>
      <c r="Q189" s="666">
        <v>0.3</v>
      </c>
      <c r="R189" s="650">
        <v>3</v>
      </c>
      <c r="S189" s="666">
        <v>0.3</v>
      </c>
      <c r="T189" s="731">
        <v>1.5</v>
      </c>
      <c r="U189" s="689">
        <v>0.42857142857142855</v>
      </c>
    </row>
    <row r="190" spans="1:21" ht="14.4" customHeight="1" x14ac:dyDescent="0.3">
      <c r="A190" s="649">
        <v>10</v>
      </c>
      <c r="B190" s="650" t="s">
        <v>596</v>
      </c>
      <c r="C190" s="650">
        <v>89301100</v>
      </c>
      <c r="D190" s="729" t="s">
        <v>6862</v>
      </c>
      <c r="E190" s="730" t="s">
        <v>3709</v>
      </c>
      <c r="F190" s="650" t="s">
        <v>3634</v>
      </c>
      <c r="G190" s="650" t="s">
        <v>3886</v>
      </c>
      <c r="H190" s="650" t="s">
        <v>1072</v>
      </c>
      <c r="I190" s="650" t="s">
        <v>2139</v>
      </c>
      <c r="J190" s="650" t="s">
        <v>3535</v>
      </c>
      <c r="K190" s="650" t="s">
        <v>2126</v>
      </c>
      <c r="L190" s="651">
        <v>886.91</v>
      </c>
      <c r="M190" s="651">
        <v>119732.85</v>
      </c>
      <c r="N190" s="650">
        <v>135</v>
      </c>
      <c r="O190" s="731">
        <v>27.5</v>
      </c>
      <c r="P190" s="651">
        <v>41684.769999999997</v>
      </c>
      <c r="Q190" s="666">
        <v>0.3481481481481481</v>
      </c>
      <c r="R190" s="650">
        <v>47</v>
      </c>
      <c r="S190" s="666">
        <v>0.34814814814814815</v>
      </c>
      <c r="T190" s="731">
        <v>10</v>
      </c>
      <c r="U190" s="689">
        <v>0.36363636363636365</v>
      </c>
    </row>
    <row r="191" spans="1:21" ht="14.4" customHeight="1" x14ac:dyDescent="0.3">
      <c r="A191" s="649">
        <v>10</v>
      </c>
      <c r="B191" s="650" t="s">
        <v>596</v>
      </c>
      <c r="C191" s="650">
        <v>89301100</v>
      </c>
      <c r="D191" s="729" t="s">
        <v>6862</v>
      </c>
      <c r="E191" s="730" t="s">
        <v>3709</v>
      </c>
      <c r="F191" s="650" t="s">
        <v>3634</v>
      </c>
      <c r="G191" s="650" t="s">
        <v>3824</v>
      </c>
      <c r="H191" s="650" t="s">
        <v>597</v>
      </c>
      <c r="I191" s="650" t="s">
        <v>629</v>
      </c>
      <c r="J191" s="650" t="s">
        <v>1209</v>
      </c>
      <c r="K191" s="650" t="s">
        <v>3887</v>
      </c>
      <c r="L191" s="651">
        <v>50.27</v>
      </c>
      <c r="M191" s="651">
        <v>1156.21</v>
      </c>
      <c r="N191" s="650">
        <v>23</v>
      </c>
      <c r="O191" s="731">
        <v>8</v>
      </c>
      <c r="P191" s="651">
        <v>452.43</v>
      </c>
      <c r="Q191" s="666">
        <v>0.39130434782608697</v>
      </c>
      <c r="R191" s="650">
        <v>9</v>
      </c>
      <c r="S191" s="666">
        <v>0.39130434782608697</v>
      </c>
      <c r="T191" s="731">
        <v>3.5</v>
      </c>
      <c r="U191" s="689">
        <v>0.4375</v>
      </c>
    </row>
    <row r="192" spans="1:21" ht="14.4" customHeight="1" x14ac:dyDescent="0.3">
      <c r="A192" s="649">
        <v>10</v>
      </c>
      <c r="B192" s="650" t="s">
        <v>596</v>
      </c>
      <c r="C192" s="650">
        <v>89301100</v>
      </c>
      <c r="D192" s="729" t="s">
        <v>6862</v>
      </c>
      <c r="E192" s="730" t="s">
        <v>3709</v>
      </c>
      <c r="F192" s="650" t="s">
        <v>3634</v>
      </c>
      <c r="G192" s="650" t="s">
        <v>4053</v>
      </c>
      <c r="H192" s="650" t="s">
        <v>597</v>
      </c>
      <c r="I192" s="650" t="s">
        <v>1663</v>
      </c>
      <c r="J192" s="650" t="s">
        <v>1664</v>
      </c>
      <c r="K192" s="650" t="s">
        <v>1665</v>
      </c>
      <c r="L192" s="651">
        <v>120.37</v>
      </c>
      <c r="M192" s="651">
        <v>240.74</v>
      </c>
      <c r="N192" s="650">
        <v>2</v>
      </c>
      <c r="O192" s="731">
        <v>0.5</v>
      </c>
      <c r="P192" s="651"/>
      <c r="Q192" s="666">
        <v>0</v>
      </c>
      <c r="R192" s="650"/>
      <c r="S192" s="666">
        <v>0</v>
      </c>
      <c r="T192" s="731"/>
      <c r="U192" s="689">
        <v>0</v>
      </c>
    </row>
    <row r="193" spans="1:21" ht="14.4" customHeight="1" x14ac:dyDescent="0.3">
      <c r="A193" s="649">
        <v>10</v>
      </c>
      <c r="B193" s="650" t="s">
        <v>596</v>
      </c>
      <c r="C193" s="650">
        <v>89301100</v>
      </c>
      <c r="D193" s="729" t="s">
        <v>6862</v>
      </c>
      <c r="E193" s="730" t="s">
        <v>3709</v>
      </c>
      <c r="F193" s="650" t="s">
        <v>3634</v>
      </c>
      <c r="G193" s="650" t="s">
        <v>4054</v>
      </c>
      <c r="H193" s="650" t="s">
        <v>597</v>
      </c>
      <c r="I193" s="650" t="s">
        <v>1837</v>
      </c>
      <c r="J193" s="650" t="s">
        <v>4055</v>
      </c>
      <c r="K193" s="650" t="s">
        <v>4056</v>
      </c>
      <c r="L193" s="651">
        <v>0</v>
      </c>
      <c r="M193" s="651">
        <v>0</v>
      </c>
      <c r="N193" s="650">
        <v>1</v>
      </c>
      <c r="O193" s="731">
        <v>0.5</v>
      </c>
      <c r="P193" s="651"/>
      <c r="Q193" s="666"/>
      <c r="R193" s="650"/>
      <c r="S193" s="666">
        <v>0</v>
      </c>
      <c r="T193" s="731"/>
      <c r="U193" s="689">
        <v>0</v>
      </c>
    </row>
    <row r="194" spans="1:21" ht="14.4" customHeight="1" x14ac:dyDescent="0.3">
      <c r="A194" s="649">
        <v>10</v>
      </c>
      <c r="B194" s="650" t="s">
        <v>596</v>
      </c>
      <c r="C194" s="650">
        <v>89301100</v>
      </c>
      <c r="D194" s="729" t="s">
        <v>6862</v>
      </c>
      <c r="E194" s="730" t="s">
        <v>3709</v>
      </c>
      <c r="F194" s="650" t="s">
        <v>3634</v>
      </c>
      <c r="G194" s="650" t="s">
        <v>3966</v>
      </c>
      <c r="H194" s="650" t="s">
        <v>597</v>
      </c>
      <c r="I194" s="650" t="s">
        <v>3967</v>
      </c>
      <c r="J194" s="650" t="s">
        <v>3968</v>
      </c>
      <c r="K194" s="650" t="s">
        <v>3821</v>
      </c>
      <c r="L194" s="651">
        <v>0</v>
      </c>
      <c r="M194" s="651">
        <v>0</v>
      </c>
      <c r="N194" s="650">
        <v>2</v>
      </c>
      <c r="O194" s="731">
        <v>1.5</v>
      </c>
      <c r="P194" s="651"/>
      <c r="Q194" s="666"/>
      <c r="R194" s="650"/>
      <c r="S194" s="666">
        <v>0</v>
      </c>
      <c r="T194" s="731"/>
      <c r="U194" s="689">
        <v>0</v>
      </c>
    </row>
    <row r="195" spans="1:21" ht="14.4" customHeight="1" x14ac:dyDescent="0.3">
      <c r="A195" s="649">
        <v>10</v>
      </c>
      <c r="B195" s="650" t="s">
        <v>596</v>
      </c>
      <c r="C195" s="650">
        <v>89301100</v>
      </c>
      <c r="D195" s="729" t="s">
        <v>6862</v>
      </c>
      <c r="E195" s="730" t="s">
        <v>3709</v>
      </c>
      <c r="F195" s="650" t="s">
        <v>3634</v>
      </c>
      <c r="G195" s="650" t="s">
        <v>3872</v>
      </c>
      <c r="H195" s="650" t="s">
        <v>597</v>
      </c>
      <c r="I195" s="650" t="s">
        <v>3972</v>
      </c>
      <c r="J195" s="650" t="s">
        <v>3973</v>
      </c>
      <c r="K195" s="650" t="s">
        <v>3974</v>
      </c>
      <c r="L195" s="651">
        <v>26.26</v>
      </c>
      <c r="M195" s="651">
        <v>78.78</v>
      </c>
      <c r="N195" s="650">
        <v>3</v>
      </c>
      <c r="O195" s="731">
        <v>1</v>
      </c>
      <c r="P195" s="651"/>
      <c r="Q195" s="666">
        <v>0</v>
      </c>
      <c r="R195" s="650"/>
      <c r="S195" s="666">
        <v>0</v>
      </c>
      <c r="T195" s="731"/>
      <c r="U195" s="689">
        <v>0</v>
      </c>
    </row>
    <row r="196" spans="1:21" ht="14.4" customHeight="1" x14ac:dyDescent="0.3">
      <c r="A196" s="649">
        <v>10</v>
      </c>
      <c r="B196" s="650" t="s">
        <v>596</v>
      </c>
      <c r="C196" s="650">
        <v>89301100</v>
      </c>
      <c r="D196" s="729" t="s">
        <v>6862</v>
      </c>
      <c r="E196" s="730" t="s">
        <v>3709</v>
      </c>
      <c r="F196" s="650" t="s">
        <v>3635</v>
      </c>
      <c r="G196" s="650" t="s">
        <v>3790</v>
      </c>
      <c r="H196" s="650" t="s">
        <v>597</v>
      </c>
      <c r="I196" s="650" t="s">
        <v>3891</v>
      </c>
      <c r="J196" s="650" t="s">
        <v>3680</v>
      </c>
      <c r="K196" s="650"/>
      <c r="L196" s="651">
        <v>0</v>
      </c>
      <c r="M196" s="651">
        <v>0</v>
      </c>
      <c r="N196" s="650">
        <v>11</v>
      </c>
      <c r="O196" s="731">
        <v>8</v>
      </c>
      <c r="P196" s="651">
        <v>0</v>
      </c>
      <c r="Q196" s="666"/>
      <c r="R196" s="650">
        <v>3</v>
      </c>
      <c r="S196" s="666">
        <v>0.27272727272727271</v>
      </c>
      <c r="T196" s="731">
        <v>2</v>
      </c>
      <c r="U196" s="689">
        <v>0.25</v>
      </c>
    </row>
    <row r="197" spans="1:21" ht="14.4" customHeight="1" x14ac:dyDescent="0.3">
      <c r="A197" s="649">
        <v>10</v>
      </c>
      <c r="B197" s="650" t="s">
        <v>596</v>
      </c>
      <c r="C197" s="650">
        <v>89301100</v>
      </c>
      <c r="D197" s="729" t="s">
        <v>6862</v>
      </c>
      <c r="E197" s="730" t="s">
        <v>3709</v>
      </c>
      <c r="F197" s="650" t="s">
        <v>3636</v>
      </c>
      <c r="G197" s="650" t="s">
        <v>3892</v>
      </c>
      <c r="H197" s="650" t="s">
        <v>597</v>
      </c>
      <c r="I197" s="650" t="s">
        <v>3893</v>
      </c>
      <c r="J197" s="650" t="s">
        <v>3894</v>
      </c>
      <c r="K197" s="650" t="s">
        <v>3975</v>
      </c>
      <c r="L197" s="651">
        <v>56.2</v>
      </c>
      <c r="M197" s="651">
        <v>505.8</v>
      </c>
      <c r="N197" s="650">
        <v>9</v>
      </c>
      <c r="O197" s="731">
        <v>9</v>
      </c>
      <c r="P197" s="651">
        <v>168.60000000000002</v>
      </c>
      <c r="Q197" s="666">
        <v>0.33333333333333337</v>
      </c>
      <c r="R197" s="650">
        <v>3</v>
      </c>
      <c r="S197" s="666">
        <v>0.33333333333333331</v>
      </c>
      <c r="T197" s="731">
        <v>3</v>
      </c>
      <c r="U197" s="689">
        <v>0.33333333333333331</v>
      </c>
    </row>
    <row r="198" spans="1:21" ht="14.4" customHeight="1" x14ac:dyDescent="0.3">
      <c r="A198" s="649">
        <v>10</v>
      </c>
      <c r="B198" s="650" t="s">
        <v>596</v>
      </c>
      <c r="C198" s="650">
        <v>89301100</v>
      </c>
      <c r="D198" s="729" t="s">
        <v>6862</v>
      </c>
      <c r="E198" s="730" t="s">
        <v>3709</v>
      </c>
      <c r="F198" s="650" t="s">
        <v>3636</v>
      </c>
      <c r="G198" s="650" t="s">
        <v>3892</v>
      </c>
      <c r="H198" s="650" t="s">
        <v>597</v>
      </c>
      <c r="I198" s="650" t="s">
        <v>3893</v>
      </c>
      <c r="J198" s="650" t="s">
        <v>3894</v>
      </c>
      <c r="K198" s="650" t="s">
        <v>3895</v>
      </c>
      <c r="L198" s="651">
        <v>56.2</v>
      </c>
      <c r="M198" s="651">
        <v>843</v>
      </c>
      <c r="N198" s="650">
        <v>15</v>
      </c>
      <c r="O198" s="731">
        <v>15</v>
      </c>
      <c r="P198" s="651">
        <v>449.59999999999997</v>
      </c>
      <c r="Q198" s="666">
        <v>0.53333333333333333</v>
      </c>
      <c r="R198" s="650">
        <v>8</v>
      </c>
      <c r="S198" s="666">
        <v>0.53333333333333333</v>
      </c>
      <c r="T198" s="731">
        <v>8</v>
      </c>
      <c r="U198" s="689">
        <v>0.53333333333333333</v>
      </c>
    </row>
    <row r="199" spans="1:21" ht="14.4" customHeight="1" x14ac:dyDescent="0.3">
      <c r="A199" s="649">
        <v>10</v>
      </c>
      <c r="B199" s="650" t="s">
        <v>596</v>
      </c>
      <c r="C199" s="650">
        <v>89301100</v>
      </c>
      <c r="D199" s="729" t="s">
        <v>6862</v>
      </c>
      <c r="E199" s="730" t="s">
        <v>3709</v>
      </c>
      <c r="F199" s="650" t="s">
        <v>3636</v>
      </c>
      <c r="G199" s="650" t="s">
        <v>3899</v>
      </c>
      <c r="H199" s="650" t="s">
        <v>597</v>
      </c>
      <c r="I199" s="650" t="s">
        <v>3900</v>
      </c>
      <c r="J199" s="650" t="s">
        <v>3901</v>
      </c>
      <c r="K199" s="650" t="s">
        <v>3902</v>
      </c>
      <c r="L199" s="651">
        <v>400</v>
      </c>
      <c r="M199" s="651">
        <v>9600</v>
      </c>
      <c r="N199" s="650">
        <v>24</v>
      </c>
      <c r="O199" s="731">
        <v>3</v>
      </c>
      <c r="P199" s="651">
        <v>9600</v>
      </c>
      <c r="Q199" s="666">
        <v>1</v>
      </c>
      <c r="R199" s="650">
        <v>24</v>
      </c>
      <c r="S199" s="666">
        <v>1</v>
      </c>
      <c r="T199" s="731">
        <v>3</v>
      </c>
      <c r="U199" s="689">
        <v>1</v>
      </c>
    </row>
    <row r="200" spans="1:21" ht="14.4" customHeight="1" x14ac:dyDescent="0.3">
      <c r="A200" s="649">
        <v>10</v>
      </c>
      <c r="B200" s="650" t="s">
        <v>596</v>
      </c>
      <c r="C200" s="650">
        <v>89301100</v>
      </c>
      <c r="D200" s="729" t="s">
        <v>6862</v>
      </c>
      <c r="E200" s="730" t="s">
        <v>3709</v>
      </c>
      <c r="F200" s="650" t="s">
        <v>3636</v>
      </c>
      <c r="G200" s="650" t="s">
        <v>3899</v>
      </c>
      <c r="H200" s="650" t="s">
        <v>597</v>
      </c>
      <c r="I200" s="650" t="s">
        <v>3900</v>
      </c>
      <c r="J200" s="650" t="s">
        <v>3901</v>
      </c>
      <c r="K200" s="650" t="s">
        <v>3903</v>
      </c>
      <c r="L200" s="651">
        <v>400</v>
      </c>
      <c r="M200" s="651">
        <v>32000</v>
      </c>
      <c r="N200" s="650">
        <v>80</v>
      </c>
      <c r="O200" s="731">
        <v>10</v>
      </c>
      <c r="P200" s="651">
        <v>32000</v>
      </c>
      <c r="Q200" s="666">
        <v>1</v>
      </c>
      <c r="R200" s="650">
        <v>80</v>
      </c>
      <c r="S200" s="666">
        <v>1</v>
      </c>
      <c r="T200" s="731">
        <v>10</v>
      </c>
      <c r="U200" s="689">
        <v>1</v>
      </c>
    </row>
    <row r="201" spans="1:21" ht="14.4" customHeight="1" x14ac:dyDescent="0.3">
      <c r="A201" s="649">
        <v>10</v>
      </c>
      <c r="B201" s="650" t="s">
        <v>596</v>
      </c>
      <c r="C201" s="650">
        <v>89301100</v>
      </c>
      <c r="D201" s="729" t="s">
        <v>6862</v>
      </c>
      <c r="E201" s="730" t="s">
        <v>3709</v>
      </c>
      <c r="F201" s="650" t="s">
        <v>3636</v>
      </c>
      <c r="G201" s="650" t="s">
        <v>3899</v>
      </c>
      <c r="H201" s="650" t="s">
        <v>597</v>
      </c>
      <c r="I201" s="650" t="s">
        <v>3976</v>
      </c>
      <c r="J201" s="650" t="s">
        <v>3911</v>
      </c>
      <c r="K201" s="650" t="s">
        <v>3977</v>
      </c>
      <c r="L201" s="651">
        <v>265</v>
      </c>
      <c r="M201" s="651">
        <v>530</v>
      </c>
      <c r="N201" s="650">
        <v>2</v>
      </c>
      <c r="O201" s="731">
        <v>2</v>
      </c>
      <c r="P201" s="651">
        <v>530</v>
      </c>
      <c r="Q201" s="666">
        <v>1</v>
      </c>
      <c r="R201" s="650">
        <v>2</v>
      </c>
      <c r="S201" s="666">
        <v>1</v>
      </c>
      <c r="T201" s="731">
        <v>2</v>
      </c>
      <c r="U201" s="689">
        <v>1</v>
      </c>
    </row>
    <row r="202" spans="1:21" ht="14.4" customHeight="1" x14ac:dyDescent="0.3">
      <c r="A202" s="649">
        <v>10</v>
      </c>
      <c r="B202" s="650" t="s">
        <v>596</v>
      </c>
      <c r="C202" s="650">
        <v>89301100</v>
      </c>
      <c r="D202" s="729" t="s">
        <v>6862</v>
      </c>
      <c r="E202" s="730" t="s">
        <v>3709</v>
      </c>
      <c r="F202" s="650" t="s">
        <v>3636</v>
      </c>
      <c r="G202" s="650" t="s">
        <v>3899</v>
      </c>
      <c r="H202" s="650" t="s">
        <v>597</v>
      </c>
      <c r="I202" s="650" t="s">
        <v>4057</v>
      </c>
      <c r="J202" s="650" t="s">
        <v>4005</v>
      </c>
      <c r="K202" s="650" t="s">
        <v>4058</v>
      </c>
      <c r="L202" s="651">
        <v>6000</v>
      </c>
      <c r="M202" s="651">
        <v>18000</v>
      </c>
      <c r="N202" s="650">
        <v>3</v>
      </c>
      <c r="O202" s="731">
        <v>1</v>
      </c>
      <c r="P202" s="651"/>
      <c r="Q202" s="666">
        <v>0</v>
      </c>
      <c r="R202" s="650"/>
      <c r="S202" s="666">
        <v>0</v>
      </c>
      <c r="T202" s="731"/>
      <c r="U202" s="689">
        <v>0</v>
      </c>
    </row>
    <row r="203" spans="1:21" ht="14.4" customHeight="1" x14ac:dyDescent="0.3">
      <c r="A203" s="649">
        <v>10</v>
      </c>
      <c r="B203" s="650" t="s">
        <v>596</v>
      </c>
      <c r="C203" s="650">
        <v>89301100</v>
      </c>
      <c r="D203" s="729" t="s">
        <v>6862</v>
      </c>
      <c r="E203" s="730" t="s">
        <v>3709</v>
      </c>
      <c r="F203" s="650" t="s">
        <v>3636</v>
      </c>
      <c r="G203" s="650" t="s">
        <v>3899</v>
      </c>
      <c r="H203" s="650" t="s">
        <v>597</v>
      </c>
      <c r="I203" s="650" t="s">
        <v>3907</v>
      </c>
      <c r="J203" s="650" t="s">
        <v>3908</v>
      </c>
      <c r="K203" s="650" t="s">
        <v>3909</v>
      </c>
      <c r="L203" s="651">
        <v>86.25</v>
      </c>
      <c r="M203" s="651">
        <v>1638.75</v>
      </c>
      <c r="N203" s="650">
        <v>19</v>
      </c>
      <c r="O203" s="731">
        <v>11</v>
      </c>
      <c r="P203" s="651">
        <v>603.75</v>
      </c>
      <c r="Q203" s="666">
        <v>0.36842105263157893</v>
      </c>
      <c r="R203" s="650">
        <v>7</v>
      </c>
      <c r="S203" s="666">
        <v>0.36842105263157893</v>
      </c>
      <c r="T203" s="731">
        <v>5</v>
      </c>
      <c r="U203" s="689">
        <v>0.45454545454545453</v>
      </c>
    </row>
    <row r="204" spans="1:21" ht="14.4" customHeight="1" x14ac:dyDescent="0.3">
      <c r="A204" s="649">
        <v>10</v>
      </c>
      <c r="B204" s="650" t="s">
        <v>596</v>
      </c>
      <c r="C204" s="650">
        <v>89301100</v>
      </c>
      <c r="D204" s="729" t="s">
        <v>6862</v>
      </c>
      <c r="E204" s="730" t="s">
        <v>3709</v>
      </c>
      <c r="F204" s="650" t="s">
        <v>3636</v>
      </c>
      <c r="G204" s="650" t="s">
        <v>3899</v>
      </c>
      <c r="H204" s="650" t="s">
        <v>597</v>
      </c>
      <c r="I204" s="650" t="s">
        <v>3910</v>
      </c>
      <c r="J204" s="650" t="s">
        <v>3911</v>
      </c>
      <c r="K204" s="650" t="s">
        <v>3912</v>
      </c>
      <c r="L204" s="651">
        <v>265</v>
      </c>
      <c r="M204" s="651">
        <v>5300</v>
      </c>
      <c r="N204" s="650">
        <v>20</v>
      </c>
      <c r="O204" s="731">
        <v>18</v>
      </c>
      <c r="P204" s="651">
        <v>1590</v>
      </c>
      <c r="Q204" s="666">
        <v>0.3</v>
      </c>
      <c r="R204" s="650">
        <v>6</v>
      </c>
      <c r="S204" s="666">
        <v>0.3</v>
      </c>
      <c r="T204" s="731">
        <v>5</v>
      </c>
      <c r="U204" s="689">
        <v>0.27777777777777779</v>
      </c>
    </row>
    <row r="205" spans="1:21" ht="14.4" customHeight="1" x14ac:dyDescent="0.3">
      <c r="A205" s="649">
        <v>10</v>
      </c>
      <c r="B205" s="650" t="s">
        <v>596</v>
      </c>
      <c r="C205" s="650">
        <v>89301100</v>
      </c>
      <c r="D205" s="729" t="s">
        <v>6862</v>
      </c>
      <c r="E205" s="730" t="s">
        <v>3709</v>
      </c>
      <c r="F205" s="650" t="s">
        <v>3636</v>
      </c>
      <c r="G205" s="650" t="s">
        <v>3899</v>
      </c>
      <c r="H205" s="650" t="s">
        <v>597</v>
      </c>
      <c r="I205" s="650" t="s">
        <v>3913</v>
      </c>
      <c r="J205" s="650" t="s">
        <v>3914</v>
      </c>
      <c r="K205" s="650" t="s">
        <v>3915</v>
      </c>
      <c r="L205" s="651">
        <v>400</v>
      </c>
      <c r="M205" s="651">
        <v>12000</v>
      </c>
      <c r="N205" s="650">
        <v>30</v>
      </c>
      <c r="O205" s="731">
        <v>15</v>
      </c>
      <c r="P205" s="651">
        <v>12000</v>
      </c>
      <c r="Q205" s="666">
        <v>1</v>
      </c>
      <c r="R205" s="650">
        <v>30</v>
      </c>
      <c r="S205" s="666">
        <v>1</v>
      </c>
      <c r="T205" s="731">
        <v>15</v>
      </c>
      <c r="U205" s="689">
        <v>1</v>
      </c>
    </row>
    <row r="206" spans="1:21" ht="14.4" customHeight="1" x14ac:dyDescent="0.3">
      <c r="A206" s="649">
        <v>10</v>
      </c>
      <c r="B206" s="650" t="s">
        <v>596</v>
      </c>
      <c r="C206" s="650">
        <v>89301100</v>
      </c>
      <c r="D206" s="729" t="s">
        <v>6862</v>
      </c>
      <c r="E206" s="730" t="s">
        <v>3709</v>
      </c>
      <c r="F206" s="650" t="s">
        <v>3636</v>
      </c>
      <c r="G206" s="650" t="s">
        <v>3899</v>
      </c>
      <c r="H206" s="650" t="s">
        <v>597</v>
      </c>
      <c r="I206" s="650" t="s">
        <v>3916</v>
      </c>
      <c r="J206" s="650" t="s">
        <v>3917</v>
      </c>
      <c r="K206" s="650" t="s">
        <v>3981</v>
      </c>
      <c r="L206" s="651">
        <v>400</v>
      </c>
      <c r="M206" s="651">
        <v>32000</v>
      </c>
      <c r="N206" s="650">
        <v>80</v>
      </c>
      <c r="O206" s="731">
        <v>10</v>
      </c>
      <c r="P206" s="651">
        <v>32000</v>
      </c>
      <c r="Q206" s="666">
        <v>1</v>
      </c>
      <c r="R206" s="650">
        <v>80</v>
      </c>
      <c r="S206" s="666">
        <v>1</v>
      </c>
      <c r="T206" s="731">
        <v>10</v>
      </c>
      <c r="U206" s="689">
        <v>1</v>
      </c>
    </row>
    <row r="207" spans="1:21" ht="14.4" customHeight="1" x14ac:dyDescent="0.3">
      <c r="A207" s="649">
        <v>10</v>
      </c>
      <c r="B207" s="650" t="s">
        <v>596</v>
      </c>
      <c r="C207" s="650">
        <v>89301100</v>
      </c>
      <c r="D207" s="729" t="s">
        <v>6862</v>
      </c>
      <c r="E207" s="730" t="s">
        <v>3709</v>
      </c>
      <c r="F207" s="650" t="s">
        <v>3636</v>
      </c>
      <c r="G207" s="650" t="s">
        <v>3899</v>
      </c>
      <c r="H207" s="650" t="s">
        <v>597</v>
      </c>
      <c r="I207" s="650" t="s">
        <v>3916</v>
      </c>
      <c r="J207" s="650" t="s">
        <v>3917</v>
      </c>
      <c r="K207" s="650" t="s">
        <v>3903</v>
      </c>
      <c r="L207" s="651">
        <v>400</v>
      </c>
      <c r="M207" s="651">
        <v>80000</v>
      </c>
      <c r="N207" s="650">
        <v>200</v>
      </c>
      <c r="O207" s="731">
        <v>25</v>
      </c>
      <c r="P207" s="651">
        <v>76800</v>
      </c>
      <c r="Q207" s="666">
        <v>0.96</v>
      </c>
      <c r="R207" s="650">
        <v>192</v>
      </c>
      <c r="S207" s="666">
        <v>0.96</v>
      </c>
      <c r="T207" s="731">
        <v>24</v>
      </c>
      <c r="U207" s="689">
        <v>0.96</v>
      </c>
    </row>
    <row r="208" spans="1:21" ht="14.4" customHeight="1" x14ac:dyDescent="0.3">
      <c r="A208" s="649">
        <v>10</v>
      </c>
      <c r="B208" s="650" t="s">
        <v>596</v>
      </c>
      <c r="C208" s="650">
        <v>89301100</v>
      </c>
      <c r="D208" s="729" t="s">
        <v>6862</v>
      </c>
      <c r="E208" s="730" t="s">
        <v>3709</v>
      </c>
      <c r="F208" s="650" t="s">
        <v>3636</v>
      </c>
      <c r="G208" s="650" t="s">
        <v>3899</v>
      </c>
      <c r="H208" s="650" t="s">
        <v>597</v>
      </c>
      <c r="I208" s="650" t="s">
        <v>4059</v>
      </c>
      <c r="J208" s="650" t="s">
        <v>4060</v>
      </c>
      <c r="K208" s="650" t="s">
        <v>4061</v>
      </c>
      <c r="L208" s="651">
        <v>1205.6099999999999</v>
      </c>
      <c r="M208" s="651">
        <v>2411.2199999999998</v>
      </c>
      <c r="N208" s="650">
        <v>2</v>
      </c>
      <c r="O208" s="731">
        <v>1</v>
      </c>
      <c r="P208" s="651"/>
      <c r="Q208" s="666">
        <v>0</v>
      </c>
      <c r="R208" s="650"/>
      <c r="S208" s="666">
        <v>0</v>
      </c>
      <c r="T208" s="731"/>
      <c r="U208" s="689">
        <v>0</v>
      </c>
    </row>
    <row r="209" spans="1:21" ht="14.4" customHeight="1" x14ac:dyDescent="0.3">
      <c r="A209" s="649">
        <v>10</v>
      </c>
      <c r="B209" s="650" t="s">
        <v>596</v>
      </c>
      <c r="C209" s="650">
        <v>89301100</v>
      </c>
      <c r="D209" s="729" t="s">
        <v>6862</v>
      </c>
      <c r="E209" s="730" t="s">
        <v>3709</v>
      </c>
      <c r="F209" s="650" t="s">
        <v>3636</v>
      </c>
      <c r="G209" s="650" t="s">
        <v>3899</v>
      </c>
      <c r="H209" s="650" t="s">
        <v>597</v>
      </c>
      <c r="I209" s="650" t="s">
        <v>3982</v>
      </c>
      <c r="J209" s="650" t="s">
        <v>3983</v>
      </c>
      <c r="K209" s="650" t="s">
        <v>3984</v>
      </c>
      <c r="L209" s="651">
        <v>3000</v>
      </c>
      <c r="M209" s="651">
        <v>18000</v>
      </c>
      <c r="N209" s="650">
        <v>6</v>
      </c>
      <c r="O209" s="731">
        <v>1</v>
      </c>
      <c r="P209" s="651"/>
      <c r="Q209" s="666">
        <v>0</v>
      </c>
      <c r="R209" s="650"/>
      <c r="S209" s="666">
        <v>0</v>
      </c>
      <c r="T209" s="731"/>
      <c r="U209" s="689">
        <v>0</v>
      </c>
    </row>
    <row r="210" spans="1:21" ht="14.4" customHeight="1" x14ac:dyDescent="0.3">
      <c r="A210" s="649">
        <v>10</v>
      </c>
      <c r="B210" s="650" t="s">
        <v>596</v>
      </c>
      <c r="C210" s="650">
        <v>89301100</v>
      </c>
      <c r="D210" s="729" t="s">
        <v>6862</v>
      </c>
      <c r="E210" s="730" t="s">
        <v>3709</v>
      </c>
      <c r="F210" s="650" t="s">
        <v>3636</v>
      </c>
      <c r="G210" s="650" t="s">
        <v>3899</v>
      </c>
      <c r="H210" s="650" t="s">
        <v>597</v>
      </c>
      <c r="I210" s="650" t="s">
        <v>3985</v>
      </c>
      <c r="J210" s="650" t="s">
        <v>3983</v>
      </c>
      <c r="K210" s="650" t="s">
        <v>3986</v>
      </c>
      <c r="L210" s="651">
        <v>3000</v>
      </c>
      <c r="M210" s="651">
        <v>36000</v>
      </c>
      <c r="N210" s="650">
        <v>12</v>
      </c>
      <c r="O210" s="731">
        <v>2</v>
      </c>
      <c r="P210" s="651"/>
      <c r="Q210" s="666">
        <v>0</v>
      </c>
      <c r="R210" s="650"/>
      <c r="S210" s="666">
        <v>0</v>
      </c>
      <c r="T210" s="731"/>
      <c r="U210" s="689">
        <v>0</v>
      </c>
    </row>
    <row r="211" spans="1:21" ht="14.4" customHeight="1" x14ac:dyDescent="0.3">
      <c r="A211" s="649">
        <v>10</v>
      </c>
      <c r="B211" s="650" t="s">
        <v>596</v>
      </c>
      <c r="C211" s="650">
        <v>89301100</v>
      </c>
      <c r="D211" s="729" t="s">
        <v>6862</v>
      </c>
      <c r="E211" s="730" t="s">
        <v>3709</v>
      </c>
      <c r="F211" s="650" t="s">
        <v>3636</v>
      </c>
      <c r="G211" s="650" t="s">
        <v>3899</v>
      </c>
      <c r="H211" s="650" t="s">
        <v>597</v>
      </c>
      <c r="I211" s="650" t="s">
        <v>3987</v>
      </c>
      <c r="J211" s="650" t="s">
        <v>3983</v>
      </c>
      <c r="K211" s="650" t="s">
        <v>3988</v>
      </c>
      <c r="L211" s="651">
        <v>136.02000000000001</v>
      </c>
      <c r="M211" s="651">
        <v>1632.24</v>
      </c>
      <c r="N211" s="650">
        <v>12</v>
      </c>
      <c r="O211" s="731">
        <v>7</v>
      </c>
      <c r="P211" s="651"/>
      <c r="Q211" s="666">
        <v>0</v>
      </c>
      <c r="R211" s="650"/>
      <c r="S211" s="666">
        <v>0</v>
      </c>
      <c r="T211" s="731"/>
      <c r="U211" s="689">
        <v>0</v>
      </c>
    </row>
    <row r="212" spans="1:21" ht="14.4" customHeight="1" x14ac:dyDescent="0.3">
      <c r="A212" s="649">
        <v>10</v>
      </c>
      <c r="B212" s="650" t="s">
        <v>596</v>
      </c>
      <c r="C212" s="650">
        <v>89301100</v>
      </c>
      <c r="D212" s="729" t="s">
        <v>6862</v>
      </c>
      <c r="E212" s="730" t="s">
        <v>3709</v>
      </c>
      <c r="F212" s="650" t="s">
        <v>3636</v>
      </c>
      <c r="G212" s="650" t="s">
        <v>3899</v>
      </c>
      <c r="H212" s="650" t="s">
        <v>597</v>
      </c>
      <c r="I212" s="650" t="s">
        <v>3989</v>
      </c>
      <c r="J212" s="650" t="s">
        <v>3990</v>
      </c>
      <c r="K212" s="650" t="s">
        <v>4062</v>
      </c>
      <c r="L212" s="651">
        <v>150</v>
      </c>
      <c r="M212" s="651">
        <v>600</v>
      </c>
      <c r="N212" s="650">
        <v>4</v>
      </c>
      <c r="O212" s="731">
        <v>2</v>
      </c>
      <c r="P212" s="651">
        <v>300</v>
      </c>
      <c r="Q212" s="666">
        <v>0.5</v>
      </c>
      <c r="R212" s="650">
        <v>2</v>
      </c>
      <c r="S212" s="666">
        <v>0.5</v>
      </c>
      <c r="T212" s="731">
        <v>1</v>
      </c>
      <c r="U212" s="689">
        <v>0.5</v>
      </c>
    </row>
    <row r="213" spans="1:21" ht="14.4" customHeight="1" x14ac:dyDescent="0.3">
      <c r="A213" s="649">
        <v>10</v>
      </c>
      <c r="B213" s="650" t="s">
        <v>596</v>
      </c>
      <c r="C213" s="650">
        <v>89301100</v>
      </c>
      <c r="D213" s="729" t="s">
        <v>6862</v>
      </c>
      <c r="E213" s="730" t="s">
        <v>3709</v>
      </c>
      <c r="F213" s="650" t="s">
        <v>3636</v>
      </c>
      <c r="G213" s="650" t="s">
        <v>3899</v>
      </c>
      <c r="H213" s="650" t="s">
        <v>597</v>
      </c>
      <c r="I213" s="650" t="s">
        <v>3989</v>
      </c>
      <c r="J213" s="650" t="s">
        <v>3990</v>
      </c>
      <c r="K213" s="650" t="s">
        <v>3991</v>
      </c>
      <c r="L213" s="651">
        <v>150</v>
      </c>
      <c r="M213" s="651">
        <v>1200</v>
      </c>
      <c r="N213" s="650">
        <v>8</v>
      </c>
      <c r="O213" s="731">
        <v>4</v>
      </c>
      <c r="P213" s="651"/>
      <c r="Q213" s="666">
        <v>0</v>
      </c>
      <c r="R213" s="650"/>
      <c r="S213" s="666">
        <v>0</v>
      </c>
      <c r="T213" s="731"/>
      <c r="U213" s="689">
        <v>0</v>
      </c>
    </row>
    <row r="214" spans="1:21" ht="14.4" customHeight="1" x14ac:dyDescent="0.3">
      <c r="A214" s="649">
        <v>10</v>
      </c>
      <c r="B214" s="650" t="s">
        <v>596</v>
      </c>
      <c r="C214" s="650">
        <v>89301100</v>
      </c>
      <c r="D214" s="729" t="s">
        <v>6862</v>
      </c>
      <c r="E214" s="730" t="s">
        <v>3709</v>
      </c>
      <c r="F214" s="650" t="s">
        <v>3636</v>
      </c>
      <c r="G214" s="650" t="s">
        <v>3899</v>
      </c>
      <c r="H214" s="650" t="s">
        <v>597</v>
      </c>
      <c r="I214" s="650" t="s">
        <v>3992</v>
      </c>
      <c r="J214" s="650" t="s">
        <v>3993</v>
      </c>
      <c r="K214" s="650" t="s">
        <v>3994</v>
      </c>
      <c r="L214" s="651">
        <v>789.19</v>
      </c>
      <c r="M214" s="651">
        <v>16572.990000000002</v>
      </c>
      <c r="N214" s="650">
        <v>21</v>
      </c>
      <c r="O214" s="731">
        <v>4</v>
      </c>
      <c r="P214" s="651"/>
      <c r="Q214" s="666">
        <v>0</v>
      </c>
      <c r="R214" s="650"/>
      <c r="S214" s="666">
        <v>0</v>
      </c>
      <c r="T214" s="731"/>
      <c r="U214" s="689">
        <v>0</v>
      </c>
    </row>
    <row r="215" spans="1:21" ht="14.4" customHeight="1" x14ac:dyDescent="0.3">
      <c r="A215" s="649">
        <v>10</v>
      </c>
      <c r="B215" s="650" t="s">
        <v>596</v>
      </c>
      <c r="C215" s="650">
        <v>89301100</v>
      </c>
      <c r="D215" s="729" t="s">
        <v>6862</v>
      </c>
      <c r="E215" s="730" t="s">
        <v>3709</v>
      </c>
      <c r="F215" s="650" t="s">
        <v>3636</v>
      </c>
      <c r="G215" s="650" t="s">
        <v>3899</v>
      </c>
      <c r="H215" s="650" t="s">
        <v>597</v>
      </c>
      <c r="I215" s="650" t="s">
        <v>3995</v>
      </c>
      <c r="J215" s="650" t="s">
        <v>3993</v>
      </c>
      <c r="K215" s="650" t="s">
        <v>3996</v>
      </c>
      <c r="L215" s="651">
        <v>256.23</v>
      </c>
      <c r="M215" s="651">
        <v>2306.0700000000002</v>
      </c>
      <c r="N215" s="650">
        <v>9</v>
      </c>
      <c r="O215" s="731">
        <v>3</v>
      </c>
      <c r="P215" s="651"/>
      <c r="Q215" s="666">
        <v>0</v>
      </c>
      <c r="R215" s="650"/>
      <c r="S215" s="666">
        <v>0</v>
      </c>
      <c r="T215" s="731"/>
      <c r="U215" s="689">
        <v>0</v>
      </c>
    </row>
    <row r="216" spans="1:21" ht="14.4" customHeight="1" x14ac:dyDescent="0.3">
      <c r="A216" s="649">
        <v>10</v>
      </c>
      <c r="B216" s="650" t="s">
        <v>596</v>
      </c>
      <c r="C216" s="650">
        <v>89301100</v>
      </c>
      <c r="D216" s="729" t="s">
        <v>6862</v>
      </c>
      <c r="E216" s="730" t="s">
        <v>3709</v>
      </c>
      <c r="F216" s="650" t="s">
        <v>3636</v>
      </c>
      <c r="G216" s="650" t="s">
        <v>3899</v>
      </c>
      <c r="H216" s="650" t="s">
        <v>597</v>
      </c>
      <c r="I216" s="650" t="s">
        <v>3997</v>
      </c>
      <c r="J216" s="650" t="s">
        <v>3998</v>
      </c>
      <c r="K216" s="650" t="s">
        <v>3999</v>
      </c>
      <c r="L216" s="651">
        <v>1600</v>
      </c>
      <c r="M216" s="651">
        <v>24000</v>
      </c>
      <c r="N216" s="650">
        <v>15</v>
      </c>
      <c r="O216" s="731">
        <v>4</v>
      </c>
      <c r="P216" s="651"/>
      <c r="Q216" s="666">
        <v>0</v>
      </c>
      <c r="R216" s="650"/>
      <c r="S216" s="666">
        <v>0</v>
      </c>
      <c r="T216" s="731"/>
      <c r="U216" s="689">
        <v>0</v>
      </c>
    </row>
    <row r="217" spans="1:21" ht="14.4" customHeight="1" x14ac:dyDescent="0.3">
      <c r="A217" s="649">
        <v>10</v>
      </c>
      <c r="B217" s="650" t="s">
        <v>596</v>
      </c>
      <c r="C217" s="650">
        <v>89301100</v>
      </c>
      <c r="D217" s="729" t="s">
        <v>6862</v>
      </c>
      <c r="E217" s="730" t="s">
        <v>3709</v>
      </c>
      <c r="F217" s="650" t="s">
        <v>3636</v>
      </c>
      <c r="G217" s="650" t="s">
        <v>3899</v>
      </c>
      <c r="H217" s="650" t="s">
        <v>597</v>
      </c>
      <c r="I217" s="650" t="s">
        <v>4000</v>
      </c>
      <c r="J217" s="650" t="s">
        <v>3998</v>
      </c>
      <c r="K217" s="650" t="s">
        <v>4001</v>
      </c>
      <c r="L217" s="651">
        <v>3000</v>
      </c>
      <c r="M217" s="651">
        <v>30000</v>
      </c>
      <c r="N217" s="650">
        <v>10</v>
      </c>
      <c r="O217" s="731">
        <v>3</v>
      </c>
      <c r="P217" s="651"/>
      <c r="Q217" s="666">
        <v>0</v>
      </c>
      <c r="R217" s="650"/>
      <c r="S217" s="666">
        <v>0</v>
      </c>
      <c r="T217" s="731"/>
      <c r="U217" s="689">
        <v>0</v>
      </c>
    </row>
    <row r="218" spans="1:21" ht="14.4" customHeight="1" x14ac:dyDescent="0.3">
      <c r="A218" s="649">
        <v>10</v>
      </c>
      <c r="B218" s="650" t="s">
        <v>596</v>
      </c>
      <c r="C218" s="650">
        <v>89301100</v>
      </c>
      <c r="D218" s="729" t="s">
        <v>6862</v>
      </c>
      <c r="E218" s="730" t="s">
        <v>3709</v>
      </c>
      <c r="F218" s="650" t="s">
        <v>3636</v>
      </c>
      <c r="G218" s="650" t="s">
        <v>3899</v>
      </c>
      <c r="H218" s="650" t="s">
        <v>597</v>
      </c>
      <c r="I218" s="650" t="s">
        <v>4063</v>
      </c>
      <c r="J218" s="650" t="s">
        <v>3998</v>
      </c>
      <c r="K218" s="650" t="s">
        <v>4064</v>
      </c>
      <c r="L218" s="651">
        <v>3000</v>
      </c>
      <c r="M218" s="651">
        <v>18000</v>
      </c>
      <c r="N218" s="650">
        <v>6</v>
      </c>
      <c r="O218" s="731">
        <v>1</v>
      </c>
      <c r="P218" s="651"/>
      <c r="Q218" s="666">
        <v>0</v>
      </c>
      <c r="R218" s="650"/>
      <c r="S218" s="666">
        <v>0</v>
      </c>
      <c r="T218" s="731"/>
      <c r="U218" s="689">
        <v>0</v>
      </c>
    </row>
    <row r="219" spans="1:21" ht="14.4" customHeight="1" x14ac:dyDescent="0.3">
      <c r="A219" s="649">
        <v>10</v>
      </c>
      <c r="B219" s="650" t="s">
        <v>596</v>
      </c>
      <c r="C219" s="650">
        <v>89301100</v>
      </c>
      <c r="D219" s="729" t="s">
        <v>6862</v>
      </c>
      <c r="E219" s="730" t="s">
        <v>3709</v>
      </c>
      <c r="F219" s="650" t="s">
        <v>3636</v>
      </c>
      <c r="G219" s="650" t="s">
        <v>3899</v>
      </c>
      <c r="H219" s="650" t="s">
        <v>597</v>
      </c>
      <c r="I219" s="650" t="s">
        <v>4004</v>
      </c>
      <c r="J219" s="650" t="s">
        <v>4005</v>
      </c>
      <c r="K219" s="650" t="s">
        <v>4006</v>
      </c>
      <c r="L219" s="651">
        <v>6000</v>
      </c>
      <c r="M219" s="651">
        <v>54000</v>
      </c>
      <c r="N219" s="650">
        <v>9</v>
      </c>
      <c r="O219" s="731">
        <v>2</v>
      </c>
      <c r="P219" s="651">
        <v>18000</v>
      </c>
      <c r="Q219" s="666">
        <v>0.33333333333333331</v>
      </c>
      <c r="R219" s="650">
        <v>3</v>
      </c>
      <c r="S219" s="666">
        <v>0.33333333333333331</v>
      </c>
      <c r="T219" s="731">
        <v>1</v>
      </c>
      <c r="U219" s="689">
        <v>0.5</v>
      </c>
    </row>
    <row r="220" spans="1:21" ht="14.4" customHeight="1" x14ac:dyDescent="0.3">
      <c r="A220" s="649">
        <v>10</v>
      </c>
      <c r="B220" s="650" t="s">
        <v>596</v>
      </c>
      <c r="C220" s="650">
        <v>89301100</v>
      </c>
      <c r="D220" s="729" t="s">
        <v>6862</v>
      </c>
      <c r="E220" s="730" t="s">
        <v>3709</v>
      </c>
      <c r="F220" s="650" t="s">
        <v>3636</v>
      </c>
      <c r="G220" s="650" t="s">
        <v>3899</v>
      </c>
      <c r="H220" s="650" t="s">
        <v>597</v>
      </c>
      <c r="I220" s="650" t="s">
        <v>4007</v>
      </c>
      <c r="J220" s="650" t="s">
        <v>4008</v>
      </c>
      <c r="K220" s="650" t="s">
        <v>4009</v>
      </c>
      <c r="L220" s="651">
        <v>504.45</v>
      </c>
      <c r="M220" s="651">
        <v>9080.0999999999985</v>
      </c>
      <c r="N220" s="650">
        <v>18</v>
      </c>
      <c r="O220" s="731">
        <v>3</v>
      </c>
      <c r="P220" s="651"/>
      <c r="Q220" s="666">
        <v>0</v>
      </c>
      <c r="R220" s="650"/>
      <c r="S220" s="666">
        <v>0</v>
      </c>
      <c r="T220" s="731"/>
      <c r="U220" s="689">
        <v>0</v>
      </c>
    </row>
    <row r="221" spans="1:21" ht="14.4" customHeight="1" x14ac:dyDescent="0.3">
      <c r="A221" s="649">
        <v>10</v>
      </c>
      <c r="B221" s="650" t="s">
        <v>596</v>
      </c>
      <c r="C221" s="650">
        <v>89301100</v>
      </c>
      <c r="D221" s="729" t="s">
        <v>6862</v>
      </c>
      <c r="E221" s="730" t="s">
        <v>3709</v>
      </c>
      <c r="F221" s="650" t="s">
        <v>3636</v>
      </c>
      <c r="G221" s="650" t="s">
        <v>3899</v>
      </c>
      <c r="H221" s="650" t="s">
        <v>597</v>
      </c>
      <c r="I221" s="650" t="s">
        <v>4010</v>
      </c>
      <c r="J221" s="650" t="s">
        <v>4011</v>
      </c>
      <c r="K221" s="650" t="s">
        <v>4012</v>
      </c>
      <c r="L221" s="651">
        <v>859.86</v>
      </c>
      <c r="M221" s="651">
        <v>21496.5</v>
      </c>
      <c r="N221" s="650">
        <v>25</v>
      </c>
      <c r="O221" s="731">
        <v>5</v>
      </c>
      <c r="P221" s="651"/>
      <c r="Q221" s="666">
        <v>0</v>
      </c>
      <c r="R221" s="650"/>
      <c r="S221" s="666">
        <v>0</v>
      </c>
      <c r="T221" s="731"/>
      <c r="U221" s="689">
        <v>0</v>
      </c>
    </row>
    <row r="222" spans="1:21" ht="14.4" customHeight="1" x14ac:dyDescent="0.3">
      <c r="A222" s="649">
        <v>10</v>
      </c>
      <c r="B222" s="650" t="s">
        <v>596</v>
      </c>
      <c r="C222" s="650">
        <v>89301100</v>
      </c>
      <c r="D222" s="729" t="s">
        <v>6862</v>
      </c>
      <c r="E222" s="730" t="s">
        <v>3709</v>
      </c>
      <c r="F222" s="650" t="s">
        <v>3636</v>
      </c>
      <c r="G222" s="650" t="s">
        <v>3899</v>
      </c>
      <c r="H222" s="650" t="s">
        <v>597</v>
      </c>
      <c r="I222" s="650" t="s">
        <v>4013</v>
      </c>
      <c r="J222" s="650" t="s">
        <v>3983</v>
      </c>
      <c r="K222" s="650" t="s">
        <v>4014</v>
      </c>
      <c r="L222" s="651">
        <v>1600</v>
      </c>
      <c r="M222" s="651">
        <v>27200</v>
      </c>
      <c r="N222" s="650">
        <v>17</v>
      </c>
      <c r="O222" s="731">
        <v>4</v>
      </c>
      <c r="P222" s="651"/>
      <c r="Q222" s="666">
        <v>0</v>
      </c>
      <c r="R222" s="650"/>
      <c r="S222" s="666">
        <v>0</v>
      </c>
      <c r="T222" s="731"/>
      <c r="U222" s="689">
        <v>0</v>
      </c>
    </row>
    <row r="223" spans="1:21" ht="14.4" customHeight="1" x14ac:dyDescent="0.3">
      <c r="A223" s="649">
        <v>10</v>
      </c>
      <c r="B223" s="650" t="s">
        <v>596</v>
      </c>
      <c r="C223" s="650">
        <v>89301100</v>
      </c>
      <c r="D223" s="729" t="s">
        <v>6862</v>
      </c>
      <c r="E223" s="730" t="s">
        <v>3709</v>
      </c>
      <c r="F223" s="650" t="s">
        <v>3636</v>
      </c>
      <c r="G223" s="650" t="s">
        <v>3899</v>
      </c>
      <c r="H223" s="650" t="s">
        <v>597</v>
      </c>
      <c r="I223" s="650" t="s">
        <v>4015</v>
      </c>
      <c r="J223" s="650" t="s">
        <v>3983</v>
      </c>
      <c r="K223" s="650" t="s">
        <v>4016</v>
      </c>
      <c r="L223" s="651">
        <v>1600</v>
      </c>
      <c r="M223" s="651">
        <v>24000</v>
      </c>
      <c r="N223" s="650">
        <v>15</v>
      </c>
      <c r="O223" s="731">
        <v>3</v>
      </c>
      <c r="P223" s="651"/>
      <c r="Q223" s="666">
        <v>0</v>
      </c>
      <c r="R223" s="650"/>
      <c r="S223" s="666">
        <v>0</v>
      </c>
      <c r="T223" s="731"/>
      <c r="U223" s="689">
        <v>0</v>
      </c>
    </row>
    <row r="224" spans="1:21" ht="14.4" customHeight="1" x14ac:dyDescent="0.3">
      <c r="A224" s="649">
        <v>10</v>
      </c>
      <c r="B224" s="650" t="s">
        <v>596</v>
      </c>
      <c r="C224" s="650">
        <v>89301100</v>
      </c>
      <c r="D224" s="729" t="s">
        <v>6862</v>
      </c>
      <c r="E224" s="730" t="s">
        <v>3709</v>
      </c>
      <c r="F224" s="650" t="s">
        <v>3636</v>
      </c>
      <c r="G224" s="650" t="s">
        <v>3899</v>
      </c>
      <c r="H224" s="650" t="s">
        <v>597</v>
      </c>
      <c r="I224" s="650" t="s">
        <v>4020</v>
      </c>
      <c r="J224" s="650" t="s">
        <v>4021</v>
      </c>
      <c r="K224" s="650" t="s">
        <v>4022</v>
      </c>
      <c r="L224" s="651">
        <v>319.5</v>
      </c>
      <c r="M224" s="651">
        <v>639</v>
      </c>
      <c r="N224" s="650">
        <v>2</v>
      </c>
      <c r="O224" s="731">
        <v>1</v>
      </c>
      <c r="P224" s="651"/>
      <c r="Q224" s="666">
        <v>0</v>
      </c>
      <c r="R224" s="650"/>
      <c r="S224" s="666">
        <v>0</v>
      </c>
      <c r="T224" s="731"/>
      <c r="U224" s="689">
        <v>0</v>
      </c>
    </row>
    <row r="225" spans="1:21" ht="14.4" customHeight="1" x14ac:dyDescent="0.3">
      <c r="A225" s="649">
        <v>10</v>
      </c>
      <c r="B225" s="650" t="s">
        <v>596</v>
      </c>
      <c r="C225" s="650">
        <v>89301100</v>
      </c>
      <c r="D225" s="729" t="s">
        <v>6862</v>
      </c>
      <c r="E225" s="730" t="s">
        <v>3709</v>
      </c>
      <c r="F225" s="650" t="s">
        <v>3636</v>
      </c>
      <c r="G225" s="650" t="s">
        <v>3899</v>
      </c>
      <c r="H225" s="650" t="s">
        <v>597</v>
      </c>
      <c r="I225" s="650" t="s">
        <v>3918</v>
      </c>
      <c r="J225" s="650" t="s">
        <v>3919</v>
      </c>
      <c r="K225" s="650" t="s">
        <v>3902</v>
      </c>
      <c r="L225" s="651">
        <v>400</v>
      </c>
      <c r="M225" s="651">
        <v>19200</v>
      </c>
      <c r="N225" s="650">
        <v>48</v>
      </c>
      <c r="O225" s="731">
        <v>6</v>
      </c>
      <c r="P225" s="651">
        <v>19200</v>
      </c>
      <c r="Q225" s="666">
        <v>1</v>
      </c>
      <c r="R225" s="650">
        <v>48</v>
      </c>
      <c r="S225" s="666">
        <v>1</v>
      </c>
      <c r="T225" s="731">
        <v>6</v>
      </c>
      <c r="U225" s="689">
        <v>1</v>
      </c>
    </row>
    <row r="226" spans="1:21" ht="14.4" customHeight="1" x14ac:dyDescent="0.3">
      <c r="A226" s="649">
        <v>10</v>
      </c>
      <c r="B226" s="650" t="s">
        <v>596</v>
      </c>
      <c r="C226" s="650">
        <v>89301100</v>
      </c>
      <c r="D226" s="729" t="s">
        <v>6862</v>
      </c>
      <c r="E226" s="730" t="s">
        <v>3709</v>
      </c>
      <c r="F226" s="650" t="s">
        <v>3636</v>
      </c>
      <c r="G226" s="650" t="s">
        <v>3899</v>
      </c>
      <c r="H226" s="650" t="s">
        <v>597</v>
      </c>
      <c r="I226" s="650" t="s">
        <v>3918</v>
      </c>
      <c r="J226" s="650" t="s">
        <v>3919</v>
      </c>
      <c r="K226" s="650" t="s">
        <v>3903</v>
      </c>
      <c r="L226" s="651">
        <v>400</v>
      </c>
      <c r="M226" s="651">
        <v>74400</v>
      </c>
      <c r="N226" s="650">
        <v>186</v>
      </c>
      <c r="O226" s="731">
        <v>25</v>
      </c>
      <c r="P226" s="651">
        <v>68000</v>
      </c>
      <c r="Q226" s="666">
        <v>0.91397849462365588</v>
      </c>
      <c r="R226" s="650">
        <v>170</v>
      </c>
      <c r="S226" s="666">
        <v>0.91397849462365588</v>
      </c>
      <c r="T226" s="731">
        <v>23</v>
      </c>
      <c r="U226" s="689">
        <v>0.92</v>
      </c>
    </row>
    <row r="227" spans="1:21" ht="14.4" customHeight="1" x14ac:dyDescent="0.3">
      <c r="A227" s="649">
        <v>10</v>
      </c>
      <c r="B227" s="650" t="s">
        <v>596</v>
      </c>
      <c r="C227" s="650">
        <v>89301100</v>
      </c>
      <c r="D227" s="729" t="s">
        <v>6862</v>
      </c>
      <c r="E227" s="730" t="s">
        <v>3709</v>
      </c>
      <c r="F227" s="650" t="s">
        <v>3636</v>
      </c>
      <c r="G227" s="650" t="s">
        <v>3899</v>
      </c>
      <c r="H227" s="650" t="s">
        <v>597</v>
      </c>
      <c r="I227" s="650" t="s">
        <v>4023</v>
      </c>
      <c r="J227" s="650" t="s">
        <v>4024</v>
      </c>
      <c r="K227" s="650" t="s">
        <v>4026</v>
      </c>
      <c r="L227" s="651">
        <v>65</v>
      </c>
      <c r="M227" s="651">
        <v>1105</v>
      </c>
      <c r="N227" s="650">
        <v>17</v>
      </c>
      <c r="O227" s="731">
        <v>5</v>
      </c>
      <c r="P227" s="651">
        <v>1040</v>
      </c>
      <c r="Q227" s="666">
        <v>0.94117647058823528</v>
      </c>
      <c r="R227" s="650">
        <v>16</v>
      </c>
      <c r="S227" s="666">
        <v>0.94117647058823528</v>
      </c>
      <c r="T227" s="731">
        <v>4</v>
      </c>
      <c r="U227" s="689">
        <v>0.8</v>
      </c>
    </row>
    <row r="228" spans="1:21" ht="14.4" customHeight="1" x14ac:dyDescent="0.3">
      <c r="A228" s="649">
        <v>10</v>
      </c>
      <c r="B228" s="650" t="s">
        <v>596</v>
      </c>
      <c r="C228" s="650">
        <v>89301100</v>
      </c>
      <c r="D228" s="729" t="s">
        <v>6862</v>
      </c>
      <c r="E228" s="730" t="s">
        <v>3709</v>
      </c>
      <c r="F228" s="650" t="s">
        <v>3636</v>
      </c>
      <c r="G228" s="650" t="s">
        <v>3899</v>
      </c>
      <c r="H228" s="650" t="s">
        <v>597</v>
      </c>
      <c r="I228" s="650" t="s">
        <v>4027</v>
      </c>
      <c r="J228" s="650" t="s">
        <v>4028</v>
      </c>
      <c r="K228" s="650" t="s">
        <v>4029</v>
      </c>
      <c r="L228" s="651">
        <v>420</v>
      </c>
      <c r="M228" s="651">
        <v>10080</v>
      </c>
      <c r="N228" s="650">
        <v>24</v>
      </c>
      <c r="O228" s="731">
        <v>3</v>
      </c>
      <c r="P228" s="651"/>
      <c r="Q228" s="666">
        <v>0</v>
      </c>
      <c r="R228" s="650"/>
      <c r="S228" s="666">
        <v>0</v>
      </c>
      <c r="T228" s="731"/>
      <c r="U228" s="689">
        <v>0</v>
      </c>
    </row>
    <row r="229" spans="1:21" ht="14.4" customHeight="1" x14ac:dyDescent="0.3">
      <c r="A229" s="649">
        <v>10</v>
      </c>
      <c r="B229" s="650" t="s">
        <v>596</v>
      </c>
      <c r="C229" s="650">
        <v>89301100</v>
      </c>
      <c r="D229" s="729" t="s">
        <v>6862</v>
      </c>
      <c r="E229" s="730" t="s">
        <v>3709</v>
      </c>
      <c r="F229" s="650" t="s">
        <v>3636</v>
      </c>
      <c r="G229" s="650" t="s">
        <v>3899</v>
      </c>
      <c r="H229" s="650" t="s">
        <v>597</v>
      </c>
      <c r="I229" s="650" t="s">
        <v>3920</v>
      </c>
      <c r="J229" s="650" t="s">
        <v>3921</v>
      </c>
      <c r="K229" s="650" t="s">
        <v>3922</v>
      </c>
      <c r="L229" s="651">
        <v>800</v>
      </c>
      <c r="M229" s="651">
        <v>6400</v>
      </c>
      <c r="N229" s="650">
        <v>8</v>
      </c>
      <c r="O229" s="731">
        <v>2</v>
      </c>
      <c r="P229" s="651">
        <v>6400</v>
      </c>
      <c r="Q229" s="666">
        <v>1</v>
      </c>
      <c r="R229" s="650">
        <v>8</v>
      </c>
      <c r="S229" s="666">
        <v>1</v>
      </c>
      <c r="T229" s="731">
        <v>2</v>
      </c>
      <c r="U229" s="689">
        <v>1</v>
      </c>
    </row>
    <row r="230" spans="1:21" ht="14.4" customHeight="1" x14ac:dyDescent="0.3">
      <c r="A230" s="649">
        <v>10</v>
      </c>
      <c r="B230" s="650" t="s">
        <v>596</v>
      </c>
      <c r="C230" s="650">
        <v>89301100</v>
      </c>
      <c r="D230" s="729" t="s">
        <v>6862</v>
      </c>
      <c r="E230" s="730" t="s">
        <v>3709</v>
      </c>
      <c r="F230" s="650" t="s">
        <v>3636</v>
      </c>
      <c r="G230" s="650" t="s">
        <v>3899</v>
      </c>
      <c r="H230" s="650" t="s">
        <v>597</v>
      </c>
      <c r="I230" s="650" t="s">
        <v>3920</v>
      </c>
      <c r="J230" s="650" t="s">
        <v>3921</v>
      </c>
      <c r="K230" s="650" t="s">
        <v>3923</v>
      </c>
      <c r="L230" s="651">
        <v>800</v>
      </c>
      <c r="M230" s="651">
        <v>6400</v>
      </c>
      <c r="N230" s="650">
        <v>8</v>
      </c>
      <c r="O230" s="731">
        <v>2</v>
      </c>
      <c r="P230" s="651">
        <v>6400</v>
      </c>
      <c r="Q230" s="666">
        <v>1</v>
      </c>
      <c r="R230" s="650">
        <v>8</v>
      </c>
      <c r="S230" s="666">
        <v>1</v>
      </c>
      <c r="T230" s="731">
        <v>2</v>
      </c>
      <c r="U230" s="689">
        <v>1</v>
      </c>
    </row>
    <row r="231" spans="1:21" ht="14.4" customHeight="1" x14ac:dyDescent="0.3">
      <c r="A231" s="649">
        <v>10</v>
      </c>
      <c r="B231" s="650" t="s">
        <v>596</v>
      </c>
      <c r="C231" s="650">
        <v>89301100</v>
      </c>
      <c r="D231" s="729" t="s">
        <v>6862</v>
      </c>
      <c r="E231" s="730" t="s">
        <v>3709</v>
      </c>
      <c r="F231" s="650" t="s">
        <v>3636</v>
      </c>
      <c r="G231" s="650" t="s">
        <v>3899</v>
      </c>
      <c r="H231" s="650" t="s">
        <v>597</v>
      </c>
      <c r="I231" s="650" t="s">
        <v>4030</v>
      </c>
      <c r="J231" s="650" t="s">
        <v>4031</v>
      </c>
      <c r="K231" s="650" t="s">
        <v>4032</v>
      </c>
      <c r="L231" s="651">
        <v>800</v>
      </c>
      <c r="M231" s="651">
        <v>3200</v>
      </c>
      <c r="N231" s="650">
        <v>4</v>
      </c>
      <c r="O231" s="731">
        <v>1</v>
      </c>
      <c r="P231" s="651">
        <v>3200</v>
      </c>
      <c r="Q231" s="666">
        <v>1</v>
      </c>
      <c r="R231" s="650">
        <v>4</v>
      </c>
      <c r="S231" s="666">
        <v>1</v>
      </c>
      <c r="T231" s="731">
        <v>1</v>
      </c>
      <c r="U231" s="689">
        <v>1</v>
      </c>
    </row>
    <row r="232" spans="1:21" ht="14.4" customHeight="1" x14ac:dyDescent="0.3">
      <c r="A232" s="649">
        <v>10</v>
      </c>
      <c r="B232" s="650" t="s">
        <v>596</v>
      </c>
      <c r="C232" s="650">
        <v>89301100</v>
      </c>
      <c r="D232" s="729" t="s">
        <v>6862</v>
      </c>
      <c r="E232" s="730" t="s">
        <v>3709</v>
      </c>
      <c r="F232" s="650" t="s">
        <v>3636</v>
      </c>
      <c r="G232" s="650" t="s">
        <v>3899</v>
      </c>
      <c r="H232" s="650" t="s">
        <v>597</v>
      </c>
      <c r="I232" s="650" t="s">
        <v>4030</v>
      </c>
      <c r="J232" s="650" t="s">
        <v>4031</v>
      </c>
      <c r="K232" s="650" t="s">
        <v>3923</v>
      </c>
      <c r="L232" s="651">
        <v>800</v>
      </c>
      <c r="M232" s="651">
        <v>12800</v>
      </c>
      <c r="N232" s="650">
        <v>16</v>
      </c>
      <c r="O232" s="731">
        <v>4</v>
      </c>
      <c r="P232" s="651">
        <v>12800</v>
      </c>
      <c r="Q232" s="666">
        <v>1</v>
      </c>
      <c r="R232" s="650">
        <v>16</v>
      </c>
      <c r="S232" s="666">
        <v>1</v>
      </c>
      <c r="T232" s="731">
        <v>4</v>
      </c>
      <c r="U232" s="689">
        <v>1</v>
      </c>
    </row>
    <row r="233" spans="1:21" ht="14.4" customHeight="1" x14ac:dyDescent="0.3">
      <c r="A233" s="649">
        <v>10</v>
      </c>
      <c r="B233" s="650" t="s">
        <v>596</v>
      </c>
      <c r="C233" s="650">
        <v>89301100</v>
      </c>
      <c r="D233" s="729" t="s">
        <v>6862</v>
      </c>
      <c r="E233" s="730" t="s">
        <v>3709</v>
      </c>
      <c r="F233" s="650" t="s">
        <v>3636</v>
      </c>
      <c r="G233" s="650" t="s">
        <v>3899</v>
      </c>
      <c r="H233" s="650" t="s">
        <v>597</v>
      </c>
      <c r="I233" s="650" t="s">
        <v>4038</v>
      </c>
      <c r="J233" s="650" t="s">
        <v>4039</v>
      </c>
      <c r="K233" s="650" t="s">
        <v>4040</v>
      </c>
      <c r="L233" s="651">
        <v>3000</v>
      </c>
      <c r="M233" s="651">
        <v>18000</v>
      </c>
      <c r="N233" s="650">
        <v>6</v>
      </c>
      <c r="O233" s="731">
        <v>1</v>
      </c>
      <c r="P233" s="651"/>
      <c r="Q233" s="666">
        <v>0</v>
      </c>
      <c r="R233" s="650"/>
      <c r="S233" s="666">
        <v>0</v>
      </c>
      <c r="T233" s="731"/>
      <c r="U233" s="689">
        <v>0</v>
      </c>
    </row>
    <row r="234" spans="1:21" ht="14.4" customHeight="1" x14ac:dyDescent="0.3">
      <c r="A234" s="649">
        <v>10</v>
      </c>
      <c r="B234" s="650" t="s">
        <v>596</v>
      </c>
      <c r="C234" s="650">
        <v>89301100</v>
      </c>
      <c r="D234" s="729" t="s">
        <v>6862</v>
      </c>
      <c r="E234" s="730" t="s">
        <v>3709</v>
      </c>
      <c r="F234" s="650" t="s">
        <v>3636</v>
      </c>
      <c r="G234" s="650" t="s">
        <v>3899</v>
      </c>
      <c r="H234" s="650" t="s">
        <v>597</v>
      </c>
      <c r="I234" s="650" t="s">
        <v>4041</v>
      </c>
      <c r="J234" s="650" t="s">
        <v>4042</v>
      </c>
      <c r="K234" s="650" t="s">
        <v>4043</v>
      </c>
      <c r="L234" s="651">
        <v>1000</v>
      </c>
      <c r="M234" s="651">
        <v>1000</v>
      </c>
      <c r="N234" s="650">
        <v>1</v>
      </c>
      <c r="O234" s="731">
        <v>1</v>
      </c>
      <c r="P234" s="651"/>
      <c r="Q234" s="666">
        <v>0</v>
      </c>
      <c r="R234" s="650"/>
      <c r="S234" s="666">
        <v>0</v>
      </c>
      <c r="T234" s="731"/>
      <c r="U234" s="689">
        <v>0</v>
      </c>
    </row>
    <row r="235" spans="1:21" ht="14.4" customHeight="1" x14ac:dyDescent="0.3">
      <c r="A235" s="649">
        <v>10</v>
      </c>
      <c r="B235" s="650" t="s">
        <v>596</v>
      </c>
      <c r="C235" s="650">
        <v>89301100</v>
      </c>
      <c r="D235" s="729" t="s">
        <v>6862</v>
      </c>
      <c r="E235" s="730" t="s">
        <v>3709</v>
      </c>
      <c r="F235" s="650" t="s">
        <v>3636</v>
      </c>
      <c r="G235" s="650" t="s">
        <v>3899</v>
      </c>
      <c r="H235" s="650" t="s">
        <v>597</v>
      </c>
      <c r="I235" s="650" t="s">
        <v>4044</v>
      </c>
      <c r="J235" s="650" t="s">
        <v>4045</v>
      </c>
      <c r="K235" s="650" t="s">
        <v>4046</v>
      </c>
      <c r="L235" s="651">
        <v>319.5</v>
      </c>
      <c r="M235" s="651">
        <v>639</v>
      </c>
      <c r="N235" s="650">
        <v>2</v>
      </c>
      <c r="O235" s="731">
        <v>1</v>
      </c>
      <c r="P235" s="651"/>
      <c r="Q235" s="666">
        <v>0</v>
      </c>
      <c r="R235" s="650"/>
      <c r="S235" s="666">
        <v>0</v>
      </c>
      <c r="T235" s="731"/>
      <c r="U235" s="689">
        <v>0</v>
      </c>
    </row>
    <row r="236" spans="1:21" ht="14.4" customHeight="1" x14ac:dyDescent="0.3">
      <c r="A236" s="649">
        <v>10</v>
      </c>
      <c r="B236" s="650" t="s">
        <v>596</v>
      </c>
      <c r="C236" s="650">
        <v>89301100</v>
      </c>
      <c r="D236" s="729" t="s">
        <v>6862</v>
      </c>
      <c r="E236" s="730" t="s">
        <v>3709</v>
      </c>
      <c r="F236" s="650" t="s">
        <v>3636</v>
      </c>
      <c r="G236" s="650" t="s">
        <v>3899</v>
      </c>
      <c r="H236" s="650" t="s">
        <v>597</v>
      </c>
      <c r="I236" s="650" t="s">
        <v>4047</v>
      </c>
      <c r="J236" s="650" t="s">
        <v>4048</v>
      </c>
      <c r="K236" s="650" t="s">
        <v>3928</v>
      </c>
      <c r="L236" s="651">
        <v>1500</v>
      </c>
      <c r="M236" s="651">
        <v>6000</v>
      </c>
      <c r="N236" s="650">
        <v>4</v>
      </c>
      <c r="O236" s="731">
        <v>4</v>
      </c>
      <c r="P236" s="651">
        <v>1500</v>
      </c>
      <c r="Q236" s="666">
        <v>0.25</v>
      </c>
      <c r="R236" s="650">
        <v>1</v>
      </c>
      <c r="S236" s="666">
        <v>0.25</v>
      </c>
      <c r="T236" s="731">
        <v>1</v>
      </c>
      <c r="U236" s="689">
        <v>0.25</v>
      </c>
    </row>
    <row r="237" spans="1:21" ht="14.4" customHeight="1" x14ac:dyDescent="0.3">
      <c r="A237" s="649">
        <v>10</v>
      </c>
      <c r="B237" s="650" t="s">
        <v>596</v>
      </c>
      <c r="C237" s="650">
        <v>89301100</v>
      </c>
      <c r="D237" s="729" t="s">
        <v>6862</v>
      </c>
      <c r="E237" s="730" t="s">
        <v>3709</v>
      </c>
      <c r="F237" s="650" t="s">
        <v>3636</v>
      </c>
      <c r="G237" s="650" t="s">
        <v>3899</v>
      </c>
      <c r="H237" s="650" t="s">
        <v>597</v>
      </c>
      <c r="I237" s="650" t="s">
        <v>3926</v>
      </c>
      <c r="J237" s="650" t="s">
        <v>3927</v>
      </c>
      <c r="K237" s="650" t="s">
        <v>3928</v>
      </c>
      <c r="L237" s="651">
        <v>1500</v>
      </c>
      <c r="M237" s="651">
        <v>3000</v>
      </c>
      <c r="N237" s="650">
        <v>2</v>
      </c>
      <c r="O237" s="731">
        <v>2</v>
      </c>
      <c r="P237" s="651"/>
      <c r="Q237" s="666">
        <v>0</v>
      </c>
      <c r="R237" s="650"/>
      <c r="S237" s="666">
        <v>0</v>
      </c>
      <c r="T237" s="731"/>
      <c r="U237" s="689">
        <v>0</v>
      </c>
    </row>
    <row r="238" spans="1:21" ht="14.4" customHeight="1" x14ac:dyDescent="0.3">
      <c r="A238" s="649">
        <v>10</v>
      </c>
      <c r="B238" s="650" t="s">
        <v>596</v>
      </c>
      <c r="C238" s="650">
        <v>89301100</v>
      </c>
      <c r="D238" s="729" t="s">
        <v>6862</v>
      </c>
      <c r="E238" s="730" t="s">
        <v>3716</v>
      </c>
      <c r="F238" s="650" t="s">
        <v>3634</v>
      </c>
      <c r="G238" s="650" t="s">
        <v>3874</v>
      </c>
      <c r="H238" s="650" t="s">
        <v>597</v>
      </c>
      <c r="I238" s="650" t="s">
        <v>2025</v>
      </c>
      <c r="J238" s="650" t="s">
        <v>3875</v>
      </c>
      <c r="K238" s="650" t="s">
        <v>3876</v>
      </c>
      <c r="L238" s="651">
        <v>655.72</v>
      </c>
      <c r="M238" s="651">
        <v>1311.44</v>
      </c>
      <c r="N238" s="650">
        <v>2</v>
      </c>
      <c r="O238" s="731">
        <v>1</v>
      </c>
      <c r="P238" s="651"/>
      <c r="Q238" s="666">
        <v>0</v>
      </c>
      <c r="R238" s="650"/>
      <c r="S238" s="666">
        <v>0</v>
      </c>
      <c r="T238" s="731"/>
      <c r="U238" s="689">
        <v>0</v>
      </c>
    </row>
    <row r="239" spans="1:21" ht="14.4" customHeight="1" x14ac:dyDescent="0.3">
      <c r="A239" s="649">
        <v>10</v>
      </c>
      <c r="B239" s="650" t="s">
        <v>596</v>
      </c>
      <c r="C239" s="650">
        <v>89301100</v>
      </c>
      <c r="D239" s="729" t="s">
        <v>6862</v>
      </c>
      <c r="E239" s="730" t="s">
        <v>3716</v>
      </c>
      <c r="F239" s="650" t="s">
        <v>3634</v>
      </c>
      <c r="G239" s="650" t="s">
        <v>3877</v>
      </c>
      <c r="H239" s="650" t="s">
        <v>1072</v>
      </c>
      <c r="I239" s="650" t="s">
        <v>2120</v>
      </c>
      <c r="J239" s="650" t="s">
        <v>2121</v>
      </c>
      <c r="K239" s="650" t="s">
        <v>2122</v>
      </c>
      <c r="L239" s="651">
        <v>608.41999999999996</v>
      </c>
      <c r="M239" s="651">
        <v>46848.34</v>
      </c>
      <c r="N239" s="650">
        <v>77</v>
      </c>
      <c r="O239" s="731">
        <v>12.5</v>
      </c>
      <c r="P239" s="651">
        <v>10951.56</v>
      </c>
      <c r="Q239" s="666">
        <v>0.23376623376623376</v>
      </c>
      <c r="R239" s="650">
        <v>18</v>
      </c>
      <c r="S239" s="666">
        <v>0.23376623376623376</v>
      </c>
      <c r="T239" s="731">
        <v>3</v>
      </c>
      <c r="U239" s="689">
        <v>0.24</v>
      </c>
    </row>
    <row r="240" spans="1:21" ht="14.4" customHeight="1" x14ac:dyDescent="0.3">
      <c r="A240" s="649">
        <v>10</v>
      </c>
      <c r="B240" s="650" t="s">
        <v>596</v>
      </c>
      <c r="C240" s="650">
        <v>89301100</v>
      </c>
      <c r="D240" s="729" t="s">
        <v>6862</v>
      </c>
      <c r="E240" s="730" t="s">
        <v>3716</v>
      </c>
      <c r="F240" s="650" t="s">
        <v>3634</v>
      </c>
      <c r="G240" s="650" t="s">
        <v>3877</v>
      </c>
      <c r="H240" s="650" t="s">
        <v>1072</v>
      </c>
      <c r="I240" s="650" t="s">
        <v>2142</v>
      </c>
      <c r="J240" s="650" t="s">
        <v>2143</v>
      </c>
      <c r="K240" s="650" t="s">
        <v>2126</v>
      </c>
      <c r="L240" s="651">
        <v>886.91</v>
      </c>
      <c r="M240" s="651">
        <v>1773.82</v>
      </c>
      <c r="N240" s="650">
        <v>2</v>
      </c>
      <c r="O240" s="731">
        <v>1</v>
      </c>
      <c r="P240" s="651">
        <v>886.91</v>
      </c>
      <c r="Q240" s="666">
        <v>0.5</v>
      </c>
      <c r="R240" s="650">
        <v>1</v>
      </c>
      <c r="S240" s="666">
        <v>0.5</v>
      </c>
      <c r="T240" s="731">
        <v>0.5</v>
      </c>
      <c r="U240" s="689">
        <v>0.5</v>
      </c>
    </row>
    <row r="241" spans="1:21" ht="14.4" customHeight="1" x14ac:dyDescent="0.3">
      <c r="A241" s="649">
        <v>10</v>
      </c>
      <c r="B241" s="650" t="s">
        <v>596</v>
      </c>
      <c r="C241" s="650">
        <v>89301100</v>
      </c>
      <c r="D241" s="729" t="s">
        <v>6862</v>
      </c>
      <c r="E241" s="730" t="s">
        <v>3716</v>
      </c>
      <c r="F241" s="650" t="s">
        <v>3634</v>
      </c>
      <c r="G241" s="650" t="s">
        <v>3878</v>
      </c>
      <c r="H241" s="650" t="s">
        <v>1072</v>
      </c>
      <c r="I241" s="650" t="s">
        <v>2124</v>
      </c>
      <c r="J241" s="650" t="s">
        <v>2125</v>
      </c>
      <c r="K241" s="650" t="s">
        <v>2126</v>
      </c>
      <c r="L241" s="651">
        <v>1663.07</v>
      </c>
      <c r="M241" s="651">
        <v>6652.28</v>
      </c>
      <c r="N241" s="650">
        <v>4</v>
      </c>
      <c r="O241" s="731">
        <v>1.5</v>
      </c>
      <c r="P241" s="651">
        <v>1663.07</v>
      </c>
      <c r="Q241" s="666">
        <v>0.25</v>
      </c>
      <c r="R241" s="650">
        <v>1</v>
      </c>
      <c r="S241" s="666">
        <v>0.25</v>
      </c>
      <c r="T241" s="731">
        <v>0.5</v>
      </c>
      <c r="U241" s="689">
        <v>0.33333333333333331</v>
      </c>
    </row>
    <row r="242" spans="1:21" ht="14.4" customHeight="1" x14ac:dyDescent="0.3">
      <c r="A242" s="649">
        <v>10</v>
      </c>
      <c r="B242" s="650" t="s">
        <v>596</v>
      </c>
      <c r="C242" s="650">
        <v>89301100</v>
      </c>
      <c r="D242" s="729" t="s">
        <v>6862</v>
      </c>
      <c r="E242" s="730" t="s">
        <v>3716</v>
      </c>
      <c r="F242" s="650" t="s">
        <v>3634</v>
      </c>
      <c r="G242" s="650" t="s">
        <v>3886</v>
      </c>
      <c r="H242" s="650" t="s">
        <v>1072</v>
      </c>
      <c r="I242" s="650" t="s">
        <v>2139</v>
      </c>
      <c r="J242" s="650" t="s">
        <v>3535</v>
      </c>
      <c r="K242" s="650" t="s">
        <v>2126</v>
      </c>
      <c r="L242" s="651">
        <v>886.91</v>
      </c>
      <c r="M242" s="651">
        <v>2660.73</v>
      </c>
      <c r="N242" s="650">
        <v>3</v>
      </c>
      <c r="O242" s="731">
        <v>0.5</v>
      </c>
      <c r="P242" s="651"/>
      <c r="Q242" s="666">
        <v>0</v>
      </c>
      <c r="R242" s="650"/>
      <c r="S242" s="666">
        <v>0</v>
      </c>
      <c r="T242" s="731"/>
      <c r="U242" s="689">
        <v>0</v>
      </c>
    </row>
    <row r="243" spans="1:21" ht="14.4" customHeight="1" x14ac:dyDescent="0.3">
      <c r="A243" s="649">
        <v>10</v>
      </c>
      <c r="B243" s="650" t="s">
        <v>596</v>
      </c>
      <c r="C243" s="650">
        <v>89301100</v>
      </c>
      <c r="D243" s="729" t="s">
        <v>6862</v>
      </c>
      <c r="E243" s="730" t="s">
        <v>3716</v>
      </c>
      <c r="F243" s="650" t="s">
        <v>3634</v>
      </c>
      <c r="G243" s="650" t="s">
        <v>3824</v>
      </c>
      <c r="H243" s="650" t="s">
        <v>597</v>
      </c>
      <c r="I243" s="650" t="s">
        <v>629</v>
      </c>
      <c r="J243" s="650" t="s">
        <v>1209</v>
      </c>
      <c r="K243" s="650" t="s">
        <v>3887</v>
      </c>
      <c r="L243" s="651">
        <v>50.27</v>
      </c>
      <c r="M243" s="651">
        <v>201.08</v>
      </c>
      <c r="N243" s="650">
        <v>4</v>
      </c>
      <c r="O243" s="731">
        <v>1.5</v>
      </c>
      <c r="P243" s="651">
        <v>100.54</v>
      </c>
      <c r="Q243" s="666">
        <v>0.5</v>
      </c>
      <c r="R243" s="650">
        <v>2</v>
      </c>
      <c r="S243" s="666">
        <v>0.5</v>
      </c>
      <c r="T243" s="731">
        <v>0.5</v>
      </c>
      <c r="U243" s="689">
        <v>0.33333333333333331</v>
      </c>
    </row>
    <row r="244" spans="1:21" ht="14.4" customHeight="1" x14ac:dyDescent="0.3">
      <c r="A244" s="649">
        <v>10</v>
      </c>
      <c r="B244" s="650" t="s">
        <v>596</v>
      </c>
      <c r="C244" s="650">
        <v>89301100</v>
      </c>
      <c r="D244" s="729" t="s">
        <v>6862</v>
      </c>
      <c r="E244" s="730" t="s">
        <v>3716</v>
      </c>
      <c r="F244" s="650" t="s">
        <v>3634</v>
      </c>
      <c r="G244" s="650" t="s">
        <v>3828</v>
      </c>
      <c r="H244" s="650" t="s">
        <v>597</v>
      </c>
      <c r="I244" s="650" t="s">
        <v>3948</v>
      </c>
      <c r="J244" s="650" t="s">
        <v>3949</v>
      </c>
      <c r="K244" s="650" t="s">
        <v>3950</v>
      </c>
      <c r="L244" s="651">
        <v>65.069999999999993</v>
      </c>
      <c r="M244" s="651">
        <v>195.20999999999998</v>
      </c>
      <c r="N244" s="650">
        <v>3</v>
      </c>
      <c r="O244" s="731">
        <v>1.5</v>
      </c>
      <c r="P244" s="651">
        <v>65.069999999999993</v>
      </c>
      <c r="Q244" s="666">
        <v>0.33333333333333331</v>
      </c>
      <c r="R244" s="650">
        <v>1</v>
      </c>
      <c r="S244" s="666">
        <v>0.33333333333333331</v>
      </c>
      <c r="T244" s="731">
        <v>0.5</v>
      </c>
      <c r="U244" s="689">
        <v>0.33333333333333331</v>
      </c>
    </row>
    <row r="245" spans="1:21" ht="14.4" customHeight="1" x14ac:dyDescent="0.3">
      <c r="A245" s="649">
        <v>10</v>
      </c>
      <c r="B245" s="650" t="s">
        <v>596</v>
      </c>
      <c r="C245" s="650">
        <v>89301100</v>
      </c>
      <c r="D245" s="729" t="s">
        <v>6862</v>
      </c>
      <c r="E245" s="730" t="s">
        <v>3716</v>
      </c>
      <c r="F245" s="650" t="s">
        <v>3634</v>
      </c>
      <c r="G245" s="650" t="s">
        <v>3828</v>
      </c>
      <c r="H245" s="650" t="s">
        <v>597</v>
      </c>
      <c r="I245" s="650" t="s">
        <v>4065</v>
      </c>
      <c r="J245" s="650" t="s">
        <v>4066</v>
      </c>
      <c r="K245" s="650" t="s">
        <v>4067</v>
      </c>
      <c r="L245" s="651">
        <v>108.46</v>
      </c>
      <c r="M245" s="651">
        <v>216.92</v>
      </c>
      <c r="N245" s="650">
        <v>2</v>
      </c>
      <c r="O245" s="731">
        <v>1.5</v>
      </c>
      <c r="P245" s="651">
        <v>216.92</v>
      </c>
      <c r="Q245" s="666">
        <v>1</v>
      </c>
      <c r="R245" s="650">
        <v>2</v>
      </c>
      <c r="S245" s="666">
        <v>1</v>
      </c>
      <c r="T245" s="731">
        <v>1.5</v>
      </c>
      <c r="U245" s="689">
        <v>1</v>
      </c>
    </row>
    <row r="246" spans="1:21" ht="14.4" customHeight="1" x14ac:dyDescent="0.3">
      <c r="A246" s="649">
        <v>10</v>
      </c>
      <c r="B246" s="650" t="s">
        <v>596</v>
      </c>
      <c r="C246" s="650">
        <v>89301100</v>
      </c>
      <c r="D246" s="729" t="s">
        <v>6862</v>
      </c>
      <c r="E246" s="730" t="s">
        <v>3716</v>
      </c>
      <c r="F246" s="650" t="s">
        <v>3634</v>
      </c>
      <c r="G246" s="650" t="s">
        <v>3828</v>
      </c>
      <c r="H246" s="650" t="s">
        <v>1072</v>
      </c>
      <c r="I246" s="650" t="s">
        <v>3888</v>
      </c>
      <c r="J246" s="650" t="s">
        <v>2935</v>
      </c>
      <c r="K246" s="650" t="s">
        <v>3889</v>
      </c>
      <c r="L246" s="651">
        <v>50.57</v>
      </c>
      <c r="M246" s="651">
        <v>50.57</v>
      </c>
      <c r="N246" s="650">
        <v>1</v>
      </c>
      <c r="O246" s="731">
        <v>0.5</v>
      </c>
      <c r="P246" s="651"/>
      <c r="Q246" s="666">
        <v>0</v>
      </c>
      <c r="R246" s="650"/>
      <c r="S246" s="666">
        <v>0</v>
      </c>
      <c r="T246" s="731"/>
      <c r="U246" s="689">
        <v>0</v>
      </c>
    </row>
    <row r="247" spans="1:21" ht="14.4" customHeight="1" x14ac:dyDescent="0.3">
      <c r="A247" s="649">
        <v>10</v>
      </c>
      <c r="B247" s="650" t="s">
        <v>596</v>
      </c>
      <c r="C247" s="650">
        <v>89301100</v>
      </c>
      <c r="D247" s="729" t="s">
        <v>6862</v>
      </c>
      <c r="E247" s="730" t="s">
        <v>3716</v>
      </c>
      <c r="F247" s="650" t="s">
        <v>3634</v>
      </c>
      <c r="G247" s="650" t="s">
        <v>3828</v>
      </c>
      <c r="H247" s="650" t="s">
        <v>597</v>
      </c>
      <c r="I247" s="650" t="s">
        <v>1860</v>
      </c>
      <c r="J247" s="650" t="s">
        <v>3956</v>
      </c>
      <c r="K247" s="650" t="s">
        <v>3957</v>
      </c>
      <c r="L247" s="651">
        <v>50.57</v>
      </c>
      <c r="M247" s="651">
        <v>50.57</v>
      </c>
      <c r="N247" s="650">
        <v>1</v>
      </c>
      <c r="O247" s="731">
        <v>1</v>
      </c>
      <c r="P247" s="651">
        <v>50.57</v>
      </c>
      <c r="Q247" s="666">
        <v>1</v>
      </c>
      <c r="R247" s="650">
        <v>1</v>
      </c>
      <c r="S247" s="666">
        <v>1</v>
      </c>
      <c r="T247" s="731">
        <v>1</v>
      </c>
      <c r="U247" s="689">
        <v>1</v>
      </c>
    </row>
    <row r="248" spans="1:21" ht="14.4" customHeight="1" x14ac:dyDescent="0.3">
      <c r="A248" s="649">
        <v>10</v>
      </c>
      <c r="B248" s="650" t="s">
        <v>596</v>
      </c>
      <c r="C248" s="650">
        <v>89301100</v>
      </c>
      <c r="D248" s="729" t="s">
        <v>6862</v>
      </c>
      <c r="E248" s="730" t="s">
        <v>3716</v>
      </c>
      <c r="F248" s="650" t="s">
        <v>3634</v>
      </c>
      <c r="G248" s="650" t="s">
        <v>3828</v>
      </c>
      <c r="H248" s="650" t="s">
        <v>597</v>
      </c>
      <c r="I248" s="650" t="s">
        <v>3958</v>
      </c>
      <c r="J248" s="650" t="s">
        <v>3959</v>
      </c>
      <c r="K248" s="650" t="s">
        <v>3960</v>
      </c>
      <c r="L248" s="651">
        <v>86.76</v>
      </c>
      <c r="M248" s="651">
        <v>86.76</v>
      </c>
      <c r="N248" s="650">
        <v>1</v>
      </c>
      <c r="O248" s="731">
        <v>0.5</v>
      </c>
      <c r="P248" s="651">
        <v>86.76</v>
      </c>
      <c r="Q248" s="666">
        <v>1</v>
      </c>
      <c r="R248" s="650">
        <v>1</v>
      </c>
      <c r="S248" s="666">
        <v>1</v>
      </c>
      <c r="T248" s="731">
        <v>0.5</v>
      </c>
      <c r="U248" s="689">
        <v>1</v>
      </c>
    </row>
    <row r="249" spans="1:21" ht="14.4" customHeight="1" x14ac:dyDescent="0.3">
      <c r="A249" s="649">
        <v>10</v>
      </c>
      <c r="B249" s="650" t="s">
        <v>596</v>
      </c>
      <c r="C249" s="650">
        <v>89301100</v>
      </c>
      <c r="D249" s="729" t="s">
        <v>6862</v>
      </c>
      <c r="E249" s="730" t="s">
        <v>3716</v>
      </c>
      <c r="F249" s="650" t="s">
        <v>3635</v>
      </c>
      <c r="G249" s="650" t="s">
        <v>3790</v>
      </c>
      <c r="H249" s="650" t="s">
        <v>597</v>
      </c>
      <c r="I249" s="650" t="s">
        <v>3890</v>
      </c>
      <c r="J249" s="650" t="s">
        <v>3680</v>
      </c>
      <c r="K249" s="650"/>
      <c r="L249" s="651">
        <v>0</v>
      </c>
      <c r="M249" s="651">
        <v>0</v>
      </c>
      <c r="N249" s="650">
        <v>3</v>
      </c>
      <c r="O249" s="731">
        <v>3</v>
      </c>
      <c r="P249" s="651">
        <v>0</v>
      </c>
      <c r="Q249" s="666"/>
      <c r="R249" s="650">
        <v>3</v>
      </c>
      <c r="S249" s="666">
        <v>1</v>
      </c>
      <c r="T249" s="731">
        <v>3</v>
      </c>
      <c r="U249" s="689">
        <v>1</v>
      </c>
    </row>
    <row r="250" spans="1:21" ht="14.4" customHeight="1" x14ac:dyDescent="0.3">
      <c r="A250" s="649">
        <v>10</v>
      </c>
      <c r="B250" s="650" t="s">
        <v>596</v>
      </c>
      <c r="C250" s="650">
        <v>89301100</v>
      </c>
      <c r="D250" s="729" t="s">
        <v>6862</v>
      </c>
      <c r="E250" s="730" t="s">
        <v>3716</v>
      </c>
      <c r="F250" s="650" t="s">
        <v>3635</v>
      </c>
      <c r="G250" s="650" t="s">
        <v>3790</v>
      </c>
      <c r="H250" s="650" t="s">
        <v>597</v>
      </c>
      <c r="I250" s="650" t="s">
        <v>4068</v>
      </c>
      <c r="J250" s="650" t="s">
        <v>3680</v>
      </c>
      <c r="K250" s="650"/>
      <c r="L250" s="651">
        <v>0</v>
      </c>
      <c r="M250" s="651">
        <v>0</v>
      </c>
      <c r="N250" s="650">
        <v>3</v>
      </c>
      <c r="O250" s="731">
        <v>3</v>
      </c>
      <c r="P250" s="651">
        <v>0</v>
      </c>
      <c r="Q250" s="666"/>
      <c r="R250" s="650">
        <v>3</v>
      </c>
      <c r="S250" s="666">
        <v>1</v>
      </c>
      <c r="T250" s="731">
        <v>3</v>
      </c>
      <c r="U250" s="689">
        <v>1</v>
      </c>
    </row>
    <row r="251" spans="1:21" ht="14.4" customHeight="1" x14ac:dyDescent="0.3">
      <c r="A251" s="649">
        <v>10</v>
      </c>
      <c r="B251" s="650" t="s">
        <v>596</v>
      </c>
      <c r="C251" s="650">
        <v>89301100</v>
      </c>
      <c r="D251" s="729" t="s">
        <v>6862</v>
      </c>
      <c r="E251" s="730" t="s">
        <v>3716</v>
      </c>
      <c r="F251" s="650" t="s">
        <v>3635</v>
      </c>
      <c r="G251" s="650" t="s">
        <v>3790</v>
      </c>
      <c r="H251" s="650" t="s">
        <v>597</v>
      </c>
      <c r="I251" s="650" t="s">
        <v>3891</v>
      </c>
      <c r="J251" s="650" t="s">
        <v>3680</v>
      </c>
      <c r="K251" s="650"/>
      <c r="L251" s="651">
        <v>0</v>
      </c>
      <c r="M251" s="651">
        <v>0</v>
      </c>
      <c r="N251" s="650">
        <v>5</v>
      </c>
      <c r="O251" s="731">
        <v>5</v>
      </c>
      <c r="P251" s="651">
        <v>0</v>
      </c>
      <c r="Q251" s="666"/>
      <c r="R251" s="650">
        <v>2</v>
      </c>
      <c r="S251" s="666">
        <v>0.4</v>
      </c>
      <c r="T251" s="731">
        <v>2</v>
      </c>
      <c r="U251" s="689">
        <v>0.4</v>
      </c>
    </row>
    <row r="252" spans="1:21" ht="14.4" customHeight="1" x14ac:dyDescent="0.3">
      <c r="A252" s="649">
        <v>10</v>
      </c>
      <c r="B252" s="650" t="s">
        <v>596</v>
      </c>
      <c r="C252" s="650">
        <v>89301100</v>
      </c>
      <c r="D252" s="729" t="s">
        <v>6862</v>
      </c>
      <c r="E252" s="730" t="s">
        <v>3716</v>
      </c>
      <c r="F252" s="650" t="s">
        <v>3636</v>
      </c>
      <c r="G252" s="650" t="s">
        <v>3892</v>
      </c>
      <c r="H252" s="650" t="s">
        <v>597</v>
      </c>
      <c r="I252" s="650" t="s">
        <v>3893</v>
      </c>
      <c r="J252" s="650" t="s">
        <v>3894</v>
      </c>
      <c r="K252" s="650" t="s">
        <v>3895</v>
      </c>
      <c r="L252" s="651">
        <v>56.2</v>
      </c>
      <c r="M252" s="651">
        <v>56.2</v>
      </c>
      <c r="N252" s="650">
        <v>1</v>
      </c>
      <c r="O252" s="731">
        <v>1</v>
      </c>
      <c r="P252" s="651">
        <v>56.2</v>
      </c>
      <c r="Q252" s="666">
        <v>1</v>
      </c>
      <c r="R252" s="650">
        <v>1</v>
      </c>
      <c r="S252" s="666">
        <v>1</v>
      </c>
      <c r="T252" s="731">
        <v>1</v>
      </c>
      <c r="U252" s="689">
        <v>1</v>
      </c>
    </row>
    <row r="253" spans="1:21" ht="14.4" customHeight="1" x14ac:dyDescent="0.3">
      <c r="A253" s="649">
        <v>10</v>
      </c>
      <c r="B253" s="650" t="s">
        <v>596</v>
      </c>
      <c r="C253" s="650">
        <v>89301100</v>
      </c>
      <c r="D253" s="729" t="s">
        <v>6862</v>
      </c>
      <c r="E253" s="730" t="s">
        <v>3716</v>
      </c>
      <c r="F253" s="650" t="s">
        <v>3636</v>
      </c>
      <c r="G253" s="650" t="s">
        <v>3892</v>
      </c>
      <c r="H253" s="650" t="s">
        <v>597</v>
      </c>
      <c r="I253" s="650" t="s">
        <v>3896</v>
      </c>
      <c r="J253" s="650" t="s">
        <v>3897</v>
      </c>
      <c r="K253" s="650" t="s">
        <v>3898</v>
      </c>
      <c r="L253" s="651">
        <v>39.369999999999997</v>
      </c>
      <c r="M253" s="651">
        <v>157.47999999999999</v>
      </c>
      <c r="N253" s="650">
        <v>4</v>
      </c>
      <c r="O253" s="731">
        <v>2</v>
      </c>
      <c r="P253" s="651">
        <v>78.739999999999995</v>
      </c>
      <c r="Q253" s="666">
        <v>0.5</v>
      </c>
      <c r="R253" s="650">
        <v>2</v>
      </c>
      <c r="S253" s="666">
        <v>0.5</v>
      </c>
      <c r="T253" s="731">
        <v>1</v>
      </c>
      <c r="U253" s="689">
        <v>0.5</v>
      </c>
    </row>
    <row r="254" spans="1:21" ht="14.4" customHeight="1" x14ac:dyDescent="0.3">
      <c r="A254" s="649">
        <v>10</v>
      </c>
      <c r="B254" s="650" t="s">
        <v>596</v>
      </c>
      <c r="C254" s="650">
        <v>89301100</v>
      </c>
      <c r="D254" s="729" t="s">
        <v>6862</v>
      </c>
      <c r="E254" s="730" t="s">
        <v>3716</v>
      </c>
      <c r="F254" s="650" t="s">
        <v>3636</v>
      </c>
      <c r="G254" s="650" t="s">
        <v>3899</v>
      </c>
      <c r="H254" s="650" t="s">
        <v>597</v>
      </c>
      <c r="I254" s="650" t="s">
        <v>4057</v>
      </c>
      <c r="J254" s="650" t="s">
        <v>4005</v>
      </c>
      <c r="K254" s="650" t="s">
        <v>4058</v>
      </c>
      <c r="L254" s="651">
        <v>6000</v>
      </c>
      <c r="M254" s="651">
        <v>12000</v>
      </c>
      <c r="N254" s="650">
        <v>2</v>
      </c>
      <c r="O254" s="731">
        <v>1</v>
      </c>
      <c r="P254" s="651"/>
      <c r="Q254" s="666">
        <v>0</v>
      </c>
      <c r="R254" s="650"/>
      <c r="S254" s="666">
        <v>0</v>
      </c>
      <c r="T254" s="731"/>
      <c r="U254" s="689">
        <v>0</v>
      </c>
    </row>
    <row r="255" spans="1:21" ht="14.4" customHeight="1" x14ac:dyDescent="0.3">
      <c r="A255" s="649">
        <v>10</v>
      </c>
      <c r="B255" s="650" t="s">
        <v>596</v>
      </c>
      <c r="C255" s="650">
        <v>89301100</v>
      </c>
      <c r="D255" s="729" t="s">
        <v>6862</v>
      </c>
      <c r="E255" s="730" t="s">
        <v>3716</v>
      </c>
      <c r="F255" s="650" t="s">
        <v>3636</v>
      </c>
      <c r="G255" s="650" t="s">
        <v>3899</v>
      </c>
      <c r="H255" s="650" t="s">
        <v>597</v>
      </c>
      <c r="I255" s="650" t="s">
        <v>3913</v>
      </c>
      <c r="J255" s="650" t="s">
        <v>3914</v>
      </c>
      <c r="K255" s="650" t="s">
        <v>3915</v>
      </c>
      <c r="L255" s="651">
        <v>400</v>
      </c>
      <c r="M255" s="651">
        <v>2400</v>
      </c>
      <c r="N255" s="650">
        <v>6</v>
      </c>
      <c r="O255" s="731">
        <v>4</v>
      </c>
      <c r="P255" s="651">
        <v>2400</v>
      </c>
      <c r="Q255" s="666">
        <v>1</v>
      </c>
      <c r="R255" s="650">
        <v>6</v>
      </c>
      <c r="S255" s="666">
        <v>1</v>
      </c>
      <c r="T255" s="731">
        <v>4</v>
      </c>
      <c r="U255" s="689">
        <v>1</v>
      </c>
    </row>
    <row r="256" spans="1:21" ht="14.4" customHeight="1" x14ac:dyDescent="0.3">
      <c r="A256" s="649">
        <v>10</v>
      </c>
      <c r="B256" s="650" t="s">
        <v>596</v>
      </c>
      <c r="C256" s="650">
        <v>89301100</v>
      </c>
      <c r="D256" s="729" t="s">
        <v>6862</v>
      </c>
      <c r="E256" s="730" t="s">
        <v>3716</v>
      </c>
      <c r="F256" s="650" t="s">
        <v>3636</v>
      </c>
      <c r="G256" s="650" t="s">
        <v>3899</v>
      </c>
      <c r="H256" s="650" t="s">
        <v>597</v>
      </c>
      <c r="I256" s="650" t="s">
        <v>3916</v>
      </c>
      <c r="J256" s="650" t="s">
        <v>3917</v>
      </c>
      <c r="K256" s="650" t="s">
        <v>3903</v>
      </c>
      <c r="L256" s="651">
        <v>400</v>
      </c>
      <c r="M256" s="651">
        <v>32000</v>
      </c>
      <c r="N256" s="650">
        <v>80</v>
      </c>
      <c r="O256" s="731">
        <v>10</v>
      </c>
      <c r="P256" s="651">
        <v>9600</v>
      </c>
      <c r="Q256" s="666">
        <v>0.3</v>
      </c>
      <c r="R256" s="650">
        <v>24</v>
      </c>
      <c r="S256" s="666">
        <v>0.3</v>
      </c>
      <c r="T256" s="731">
        <v>3</v>
      </c>
      <c r="U256" s="689">
        <v>0.3</v>
      </c>
    </row>
    <row r="257" spans="1:21" ht="14.4" customHeight="1" x14ac:dyDescent="0.3">
      <c r="A257" s="649">
        <v>10</v>
      </c>
      <c r="B257" s="650" t="s">
        <v>596</v>
      </c>
      <c r="C257" s="650">
        <v>89301100</v>
      </c>
      <c r="D257" s="729" t="s">
        <v>6862</v>
      </c>
      <c r="E257" s="730" t="s">
        <v>3716</v>
      </c>
      <c r="F257" s="650" t="s">
        <v>3636</v>
      </c>
      <c r="G257" s="650" t="s">
        <v>3899</v>
      </c>
      <c r="H257" s="650" t="s">
        <v>597</v>
      </c>
      <c r="I257" s="650" t="s">
        <v>4059</v>
      </c>
      <c r="J257" s="650" t="s">
        <v>4060</v>
      </c>
      <c r="K257" s="650" t="s">
        <v>4061</v>
      </c>
      <c r="L257" s="651">
        <v>1205.6099999999999</v>
      </c>
      <c r="M257" s="651">
        <v>2411.2199999999998</v>
      </c>
      <c r="N257" s="650">
        <v>2</v>
      </c>
      <c r="O257" s="731">
        <v>1</v>
      </c>
      <c r="P257" s="651"/>
      <c r="Q257" s="666">
        <v>0</v>
      </c>
      <c r="R257" s="650"/>
      <c r="S257" s="666">
        <v>0</v>
      </c>
      <c r="T257" s="731"/>
      <c r="U257" s="689">
        <v>0</v>
      </c>
    </row>
    <row r="258" spans="1:21" ht="14.4" customHeight="1" x14ac:dyDescent="0.3">
      <c r="A258" s="649">
        <v>10</v>
      </c>
      <c r="B258" s="650" t="s">
        <v>596</v>
      </c>
      <c r="C258" s="650">
        <v>89301100</v>
      </c>
      <c r="D258" s="729" t="s">
        <v>6862</v>
      </c>
      <c r="E258" s="730" t="s">
        <v>3716</v>
      </c>
      <c r="F258" s="650" t="s">
        <v>3636</v>
      </c>
      <c r="G258" s="650" t="s">
        <v>3899</v>
      </c>
      <c r="H258" s="650" t="s">
        <v>597</v>
      </c>
      <c r="I258" s="650" t="s">
        <v>3985</v>
      </c>
      <c r="J258" s="650" t="s">
        <v>3983</v>
      </c>
      <c r="K258" s="650" t="s">
        <v>3986</v>
      </c>
      <c r="L258" s="651">
        <v>3000</v>
      </c>
      <c r="M258" s="651">
        <v>27000</v>
      </c>
      <c r="N258" s="650">
        <v>9</v>
      </c>
      <c r="O258" s="731">
        <v>2</v>
      </c>
      <c r="P258" s="651"/>
      <c r="Q258" s="666">
        <v>0</v>
      </c>
      <c r="R258" s="650"/>
      <c r="S258" s="666">
        <v>0</v>
      </c>
      <c r="T258" s="731"/>
      <c r="U258" s="689">
        <v>0</v>
      </c>
    </row>
    <row r="259" spans="1:21" ht="14.4" customHeight="1" x14ac:dyDescent="0.3">
      <c r="A259" s="649">
        <v>10</v>
      </c>
      <c r="B259" s="650" t="s">
        <v>596</v>
      </c>
      <c r="C259" s="650">
        <v>89301100</v>
      </c>
      <c r="D259" s="729" t="s">
        <v>6862</v>
      </c>
      <c r="E259" s="730" t="s">
        <v>3716</v>
      </c>
      <c r="F259" s="650" t="s">
        <v>3636</v>
      </c>
      <c r="G259" s="650" t="s">
        <v>3899</v>
      </c>
      <c r="H259" s="650" t="s">
        <v>597</v>
      </c>
      <c r="I259" s="650" t="s">
        <v>3987</v>
      </c>
      <c r="J259" s="650" t="s">
        <v>3983</v>
      </c>
      <c r="K259" s="650" t="s">
        <v>3988</v>
      </c>
      <c r="L259" s="651">
        <v>136.02000000000001</v>
      </c>
      <c r="M259" s="651">
        <v>544.08000000000004</v>
      </c>
      <c r="N259" s="650">
        <v>4</v>
      </c>
      <c r="O259" s="731">
        <v>1</v>
      </c>
      <c r="P259" s="651"/>
      <c r="Q259" s="666">
        <v>0</v>
      </c>
      <c r="R259" s="650"/>
      <c r="S259" s="666">
        <v>0</v>
      </c>
      <c r="T259" s="731"/>
      <c r="U259" s="689">
        <v>0</v>
      </c>
    </row>
    <row r="260" spans="1:21" ht="14.4" customHeight="1" x14ac:dyDescent="0.3">
      <c r="A260" s="649">
        <v>10</v>
      </c>
      <c r="B260" s="650" t="s">
        <v>596</v>
      </c>
      <c r="C260" s="650">
        <v>89301100</v>
      </c>
      <c r="D260" s="729" t="s">
        <v>6862</v>
      </c>
      <c r="E260" s="730" t="s">
        <v>3716</v>
      </c>
      <c r="F260" s="650" t="s">
        <v>3636</v>
      </c>
      <c r="G260" s="650" t="s">
        <v>3899</v>
      </c>
      <c r="H260" s="650" t="s">
        <v>597</v>
      </c>
      <c r="I260" s="650" t="s">
        <v>3992</v>
      </c>
      <c r="J260" s="650" t="s">
        <v>3993</v>
      </c>
      <c r="K260" s="650" t="s">
        <v>3994</v>
      </c>
      <c r="L260" s="651">
        <v>789.19</v>
      </c>
      <c r="M260" s="651">
        <v>1578.38</v>
      </c>
      <c r="N260" s="650">
        <v>2</v>
      </c>
      <c r="O260" s="731">
        <v>1</v>
      </c>
      <c r="P260" s="651"/>
      <c r="Q260" s="666">
        <v>0</v>
      </c>
      <c r="R260" s="650"/>
      <c r="S260" s="666">
        <v>0</v>
      </c>
      <c r="T260" s="731"/>
      <c r="U260" s="689">
        <v>0</v>
      </c>
    </row>
    <row r="261" spans="1:21" ht="14.4" customHeight="1" x14ac:dyDescent="0.3">
      <c r="A261" s="649">
        <v>10</v>
      </c>
      <c r="B261" s="650" t="s">
        <v>596</v>
      </c>
      <c r="C261" s="650">
        <v>89301100</v>
      </c>
      <c r="D261" s="729" t="s">
        <v>6862</v>
      </c>
      <c r="E261" s="730" t="s">
        <v>3716</v>
      </c>
      <c r="F261" s="650" t="s">
        <v>3636</v>
      </c>
      <c r="G261" s="650" t="s">
        <v>3899</v>
      </c>
      <c r="H261" s="650" t="s">
        <v>597</v>
      </c>
      <c r="I261" s="650" t="s">
        <v>3995</v>
      </c>
      <c r="J261" s="650" t="s">
        <v>3993</v>
      </c>
      <c r="K261" s="650" t="s">
        <v>3996</v>
      </c>
      <c r="L261" s="651">
        <v>256.23</v>
      </c>
      <c r="M261" s="651">
        <v>768.69</v>
      </c>
      <c r="N261" s="650">
        <v>3</v>
      </c>
      <c r="O261" s="731">
        <v>2</v>
      </c>
      <c r="P261" s="651"/>
      <c r="Q261" s="666">
        <v>0</v>
      </c>
      <c r="R261" s="650"/>
      <c r="S261" s="666">
        <v>0</v>
      </c>
      <c r="T261" s="731"/>
      <c r="U261" s="689">
        <v>0</v>
      </c>
    </row>
    <row r="262" spans="1:21" ht="14.4" customHeight="1" x14ac:dyDescent="0.3">
      <c r="A262" s="649">
        <v>10</v>
      </c>
      <c r="B262" s="650" t="s">
        <v>596</v>
      </c>
      <c r="C262" s="650">
        <v>89301100</v>
      </c>
      <c r="D262" s="729" t="s">
        <v>6862</v>
      </c>
      <c r="E262" s="730" t="s">
        <v>3716</v>
      </c>
      <c r="F262" s="650" t="s">
        <v>3636</v>
      </c>
      <c r="G262" s="650" t="s">
        <v>3899</v>
      </c>
      <c r="H262" s="650" t="s">
        <v>597</v>
      </c>
      <c r="I262" s="650" t="s">
        <v>4000</v>
      </c>
      <c r="J262" s="650" t="s">
        <v>3998</v>
      </c>
      <c r="K262" s="650" t="s">
        <v>4001</v>
      </c>
      <c r="L262" s="651">
        <v>3000</v>
      </c>
      <c r="M262" s="651">
        <v>33000</v>
      </c>
      <c r="N262" s="650">
        <v>11</v>
      </c>
      <c r="O262" s="731">
        <v>5</v>
      </c>
      <c r="P262" s="651"/>
      <c r="Q262" s="666">
        <v>0</v>
      </c>
      <c r="R262" s="650"/>
      <c r="S262" s="666">
        <v>0</v>
      </c>
      <c r="T262" s="731"/>
      <c r="U262" s="689">
        <v>0</v>
      </c>
    </row>
    <row r="263" spans="1:21" ht="14.4" customHeight="1" x14ac:dyDescent="0.3">
      <c r="A263" s="649">
        <v>10</v>
      </c>
      <c r="B263" s="650" t="s">
        <v>596</v>
      </c>
      <c r="C263" s="650">
        <v>89301100</v>
      </c>
      <c r="D263" s="729" t="s">
        <v>6862</v>
      </c>
      <c r="E263" s="730" t="s">
        <v>3716</v>
      </c>
      <c r="F263" s="650" t="s">
        <v>3636</v>
      </c>
      <c r="G263" s="650" t="s">
        <v>3899</v>
      </c>
      <c r="H263" s="650" t="s">
        <v>597</v>
      </c>
      <c r="I263" s="650" t="s">
        <v>4004</v>
      </c>
      <c r="J263" s="650" t="s">
        <v>4005</v>
      </c>
      <c r="K263" s="650" t="s">
        <v>4006</v>
      </c>
      <c r="L263" s="651">
        <v>6000</v>
      </c>
      <c r="M263" s="651">
        <v>12000</v>
      </c>
      <c r="N263" s="650">
        <v>2</v>
      </c>
      <c r="O263" s="731">
        <v>1</v>
      </c>
      <c r="P263" s="651"/>
      <c r="Q263" s="666">
        <v>0</v>
      </c>
      <c r="R263" s="650"/>
      <c r="S263" s="666">
        <v>0</v>
      </c>
      <c r="T263" s="731"/>
      <c r="U263" s="689">
        <v>0</v>
      </c>
    </row>
    <row r="264" spans="1:21" ht="14.4" customHeight="1" x14ac:dyDescent="0.3">
      <c r="A264" s="649">
        <v>10</v>
      </c>
      <c r="B264" s="650" t="s">
        <v>596</v>
      </c>
      <c r="C264" s="650">
        <v>89301100</v>
      </c>
      <c r="D264" s="729" t="s">
        <v>6862</v>
      </c>
      <c r="E264" s="730" t="s">
        <v>3716</v>
      </c>
      <c r="F264" s="650" t="s">
        <v>3636</v>
      </c>
      <c r="G264" s="650" t="s">
        <v>3899</v>
      </c>
      <c r="H264" s="650" t="s">
        <v>597</v>
      </c>
      <c r="I264" s="650" t="s">
        <v>4007</v>
      </c>
      <c r="J264" s="650" t="s">
        <v>4008</v>
      </c>
      <c r="K264" s="650" t="s">
        <v>4009</v>
      </c>
      <c r="L264" s="651">
        <v>504.45</v>
      </c>
      <c r="M264" s="651">
        <v>2522.25</v>
      </c>
      <c r="N264" s="650">
        <v>5</v>
      </c>
      <c r="O264" s="731">
        <v>1</v>
      </c>
      <c r="P264" s="651"/>
      <c r="Q264" s="666">
        <v>0</v>
      </c>
      <c r="R264" s="650"/>
      <c r="S264" s="666">
        <v>0</v>
      </c>
      <c r="T264" s="731"/>
      <c r="U264" s="689">
        <v>0</v>
      </c>
    </row>
    <row r="265" spans="1:21" ht="14.4" customHeight="1" x14ac:dyDescent="0.3">
      <c r="A265" s="649">
        <v>10</v>
      </c>
      <c r="B265" s="650" t="s">
        <v>596</v>
      </c>
      <c r="C265" s="650">
        <v>89301100</v>
      </c>
      <c r="D265" s="729" t="s">
        <v>6862</v>
      </c>
      <c r="E265" s="730" t="s">
        <v>3716</v>
      </c>
      <c r="F265" s="650" t="s">
        <v>3636</v>
      </c>
      <c r="G265" s="650" t="s">
        <v>3899</v>
      </c>
      <c r="H265" s="650" t="s">
        <v>597</v>
      </c>
      <c r="I265" s="650" t="s">
        <v>4010</v>
      </c>
      <c r="J265" s="650" t="s">
        <v>4011</v>
      </c>
      <c r="K265" s="650" t="s">
        <v>4012</v>
      </c>
      <c r="L265" s="651">
        <v>859.86</v>
      </c>
      <c r="M265" s="651">
        <v>6878.88</v>
      </c>
      <c r="N265" s="650">
        <v>8</v>
      </c>
      <c r="O265" s="731">
        <v>3</v>
      </c>
      <c r="P265" s="651"/>
      <c r="Q265" s="666">
        <v>0</v>
      </c>
      <c r="R265" s="650"/>
      <c r="S265" s="666">
        <v>0</v>
      </c>
      <c r="T265" s="731"/>
      <c r="U265" s="689">
        <v>0</v>
      </c>
    </row>
    <row r="266" spans="1:21" ht="14.4" customHeight="1" x14ac:dyDescent="0.3">
      <c r="A266" s="649">
        <v>10</v>
      </c>
      <c r="B266" s="650" t="s">
        <v>596</v>
      </c>
      <c r="C266" s="650">
        <v>89301100</v>
      </c>
      <c r="D266" s="729" t="s">
        <v>6862</v>
      </c>
      <c r="E266" s="730" t="s">
        <v>3716</v>
      </c>
      <c r="F266" s="650" t="s">
        <v>3636</v>
      </c>
      <c r="G266" s="650" t="s">
        <v>3899</v>
      </c>
      <c r="H266" s="650" t="s">
        <v>597</v>
      </c>
      <c r="I266" s="650" t="s">
        <v>4015</v>
      </c>
      <c r="J266" s="650" t="s">
        <v>3983</v>
      </c>
      <c r="K266" s="650" t="s">
        <v>4016</v>
      </c>
      <c r="L266" s="651">
        <v>1600</v>
      </c>
      <c r="M266" s="651">
        <v>6400</v>
      </c>
      <c r="N266" s="650">
        <v>4</v>
      </c>
      <c r="O266" s="731">
        <v>2</v>
      </c>
      <c r="P266" s="651"/>
      <c r="Q266" s="666">
        <v>0</v>
      </c>
      <c r="R266" s="650"/>
      <c r="S266" s="666">
        <v>0</v>
      </c>
      <c r="T266" s="731"/>
      <c r="U266" s="689">
        <v>0</v>
      </c>
    </row>
    <row r="267" spans="1:21" ht="14.4" customHeight="1" x14ac:dyDescent="0.3">
      <c r="A267" s="649">
        <v>10</v>
      </c>
      <c r="B267" s="650" t="s">
        <v>596</v>
      </c>
      <c r="C267" s="650">
        <v>89301100</v>
      </c>
      <c r="D267" s="729" t="s">
        <v>6862</v>
      </c>
      <c r="E267" s="730" t="s">
        <v>3716</v>
      </c>
      <c r="F267" s="650" t="s">
        <v>3636</v>
      </c>
      <c r="G267" s="650" t="s">
        <v>3899</v>
      </c>
      <c r="H267" s="650" t="s">
        <v>597</v>
      </c>
      <c r="I267" s="650" t="s">
        <v>4020</v>
      </c>
      <c r="J267" s="650" t="s">
        <v>4021</v>
      </c>
      <c r="K267" s="650" t="s">
        <v>4022</v>
      </c>
      <c r="L267" s="651">
        <v>319.5</v>
      </c>
      <c r="M267" s="651">
        <v>639</v>
      </c>
      <c r="N267" s="650">
        <v>2</v>
      </c>
      <c r="O267" s="731">
        <v>1</v>
      </c>
      <c r="P267" s="651"/>
      <c r="Q267" s="666">
        <v>0</v>
      </c>
      <c r="R267" s="650"/>
      <c r="S267" s="666">
        <v>0</v>
      </c>
      <c r="T267" s="731"/>
      <c r="U267" s="689">
        <v>0</v>
      </c>
    </row>
    <row r="268" spans="1:21" ht="14.4" customHeight="1" x14ac:dyDescent="0.3">
      <c r="A268" s="649">
        <v>10</v>
      </c>
      <c r="B268" s="650" t="s">
        <v>596</v>
      </c>
      <c r="C268" s="650">
        <v>89301100</v>
      </c>
      <c r="D268" s="729" t="s">
        <v>6862</v>
      </c>
      <c r="E268" s="730" t="s">
        <v>3716</v>
      </c>
      <c r="F268" s="650" t="s">
        <v>3636</v>
      </c>
      <c r="G268" s="650" t="s">
        <v>3899</v>
      </c>
      <c r="H268" s="650" t="s">
        <v>597</v>
      </c>
      <c r="I268" s="650" t="s">
        <v>3918</v>
      </c>
      <c r="J268" s="650" t="s">
        <v>3919</v>
      </c>
      <c r="K268" s="650" t="s">
        <v>3903</v>
      </c>
      <c r="L268" s="651">
        <v>400</v>
      </c>
      <c r="M268" s="651">
        <v>16000</v>
      </c>
      <c r="N268" s="650">
        <v>40</v>
      </c>
      <c r="O268" s="731">
        <v>5</v>
      </c>
      <c r="P268" s="651">
        <v>9600</v>
      </c>
      <c r="Q268" s="666">
        <v>0.6</v>
      </c>
      <c r="R268" s="650">
        <v>24</v>
      </c>
      <c r="S268" s="666">
        <v>0.6</v>
      </c>
      <c r="T268" s="731">
        <v>3</v>
      </c>
      <c r="U268" s="689">
        <v>0.6</v>
      </c>
    </row>
    <row r="269" spans="1:21" ht="14.4" customHeight="1" x14ac:dyDescent="0.3">
      <c r="A269" s="649">
        <v>10</v>
      </c>
      <c r="B269" s="650" t="s">
        <v>596</v>
      </c>
      <c r="C269" s="650">
        <v>89301100</v>
      </c>
      <c r="D269" s="729" t="s">
        <v>6862</v>
      </c>
      <c r="E269" s="730" t="s">
        <v>3716</v>
      </c>
      <c r="F269" s="650" t="s">
        <v>3636</v>
      </c>
      <c r="G269" s="650" t="s">
        <v>3899</v>
      </c>
      <c r="H269" s="650" t="s">
        <v>597</v>
      </c>
      <c r="I269" s="650" t="s">
        <v>4027</v>
      </c>
      <c r="J269" s="650" t="s">
        <v>4028</v>
      </c>
      <c r="K269" s="650" t="s">
        <v>4029</v>
      </c>
      <c r="L269" s="651">
        <v>420</v>
      </c>
      <c r="M269" s="651">
        <v>4200</v>
      </c>
      <c r="N269" s="650">
        <v>10</v>
      </c>
      <c r="O269" s="731">
        <v>2</v>
      </c>
      <c r="P269" s="651"/>
      <c r="Q269" s="666">
        <v>0</v>
      </c>
      <c r="R269" s="650"/>
      <c r="S269" s="666">
        <v>0</v>
      </c>
      <c r="T269" s="731"/>
      <c r="U269" s="689">
        <v>0</v>
      </c>
    </row>
    <row r="270" spans="1:21" ht="14.4" customHeight="1" x14ac:dyDescent="0.3">
      <c r="A270" s="649">
        <v>10</v>
      </c>
      <c r="B270" s="650" t="s">
        <v>596</v>
      </c>
      <c r="C270" s="650">
        <v>89301100</v>
      </c>
      <c r="D270" s="729" t="s">
        <v>6862</v>
      </c>
      <c r="E270" s="730" t="s">
        <v>3716</v>
      </c>
      <c r="F270" s="650" t="s">
        <v>3636</v>
      </c>
      <c r="G270" s="650" t="s">
        <v>3899</v>
      </c>
      <c r="H270" s="650" t="s">
        <v>597</v>
      </c>
      <c r="I270" s="650" t="s">
        <v>4033</v>
      </c>
      <c r="J270" s="650" t="s">
        <v>4034</v>
      </c>
      <c r="K270" s="650" t="s">
        <v>4035</v>
      </c>
      <c r="L270" s="651">
        <v>94940</v>
      </c>
      <c r="M270" s="651">
        <v>94940</v>
      </c>
      <c r="N270" s="650">
        <v>1</v>
      </c>
      <c r="O270" s="731">
        <v>1</v>
      </c>
      <c r="P270" s="651"/>
      <c r="Q270" s="666">
        <v>0</v>
      </c>
      <c r="R270" s="650"/>
      <c r="S270" s="666">
        <v>0</v>
      </c>
      <c r="T270" s="731"/>
      <c r="U270" s="689">
        <v>0</v>
      </c>
    </row>
    <row r="271" spans="1:21" ht="14.4" customHeight="1" x14ac:dyDescent="0.3">
      <c r="A271" s="649">
        <v>10</v>
      </c>
      <c r="B271" s="650" t="s">
        <v>596</v>
      </c>
      <c r="C271" s="650">
        <v>89301100</v>
      </c>
      <c r="D271" s="729" t="s">
        <v>6862</v>
      </c>
      <c r="E271" s="730" t="s">
        <v>3716</v>
      </c>
      <c r="F271" s="650" t="s">
        <v>3636</v>
      </c>
      <c r="G271" s="650" t="s">
        <v>3899</v>
      </c>
      <c r="H271" s="650" t="s">
        <v>597</v>
      </c>
      <c r="I271" s="650" t="s">
        <v>4044</v>
      </c>
      <c r="J271" s="650" t="s">
        <v>4045</v>
      </c>
      <c r="K271" s="650" t="s">
        <v>4046</v>
      </c>
      <c r="L271" s="651">
        <v>319.5</v>
      </c>
      <c r="M271" s="651">
        <v>639</v>
      </c>
      <c r="N271" s="650">
        <v>2</v>
      </c>
      <c r="O271" s="731">
        <v>1</v>
      </c>
      <c r="P271" s="651"/>
      <c r="Q271" s="666">
        <v>0</v>
      </c>
      <c r="R271" s="650"/>
      <c r="S271" s="666">
        <v>0</v>
      </c>
      <c r="T271" s="731"/>
      <c r="U271" s="689">
        <v>0</v>
      </c>
    </row>
    <row r="272" spans="1:21" ht="14.4" customHeight="1" x14ac:dyDescent="0.3">
      <c r="A272" s="649">
        <v>10</v>
      </c>
      <c r="B272" s="650" t="s">
        <v>596</v>
      </c>
      <c r="C272" s="650">
        <v>89301100</v>
      </c>
      <c r="D272" s="729" t="s">
        <v>6862</v>
      </c>
      <c r="E272" s="730" t="s">
        <v>3716</v>
      </c>
      <c r="F272" s="650" t="s">
        <v>3636</v>
      </c>
      <c r="G272" s="650" t="s">
        <v>3899</v>
      </c>
      <c r="H272" s="650" t="s">
        <v>597</v>
      </c>
      <c r="I272" s="650" t="s">
        <v>4069</v>
      </c>
      <c r="J272" s="650" t="s">
        <v>4070</v>
      </c>
      <c r="K272" s="650" t="s">
        <v>4071</v>
      </c>
      <c r="L272" s="651">
        <v>1422.41</v>
      </c>
      <c r="M272" s="651">
        <v>2844.82</v>
      </c>
      <c r="N272" s="650">
        <v>2</v>
      </c>
      <c r="O272" s="731">
        <v>1</v>
      </c>
      <c r="P272" s="651"/>
      <c r="Q272" s="666">
        <v>0</v>
      </c>
      <c r="R272" s="650"/>
      <c r="S272" s="666">
        <v>0</v>
      </c>
      <c r="T272" s="731"/>
      <c r="U272" s="689">
        <v>0</v>
      </c>
    </row>
    <row r="273" spans="1:21" ht="14.4" customHeight="1" x14ac:dyDescent="0.3">
      <c r="A273" s="649">
        <v>10</v>
      </c>
      <c r="B273" s="650" t="s">
        <v>596</v>
      </c>
      <c r="C273" s="650">
        <v>89301100</v>
      </c>
      <c r="D273" s="729" t="s">
        <v>6862</v>
      </c>
      <c r="E273" s="730" t="s">
        <v>3716</v>
      </c>
      <c r="F273" s="650" t="s">
        <v>3636</v>
      </c>
      <c r="G273" s="650" t="s">
        <v>3899</v>
      </c>
      <c r="H273" s="650" t="s">
        <v>597</v>
      </c>
      <c r="I273" s="650" t="s">
        <v>4072</v>
      </c>
      <c r="J273" s="650" t="s">
        <v>4073</v>
      </c>
      <c r="K273" s="650" t="s">
        <v>3903</v>
      </c>
      <c r="L273" s="651">
        <v>400</v>
      </c>
      <c r="M273" s="651">
        <v>6400</v>
      </c>
      <c r="N273" s="650">
        <v>16</v>
      </c>
      <c r="O273" s="731">
        <v>2</v>
      </c>
      <c r="P273" s="651">
        <v>6400</v>
      </c>
      <c r="Q273" s="666">
        <v>1</v>
      </c>
      <c r="R273" s="650">
        <v>16</v>
      </c>
      <c r="S273" s="666">
        <v>1</v>
      </c>
      <c r="T273" s="731">
        <v>2</v>
      </c>
      <c r="U273" s="689">
        <v>1</v>
      </c>
    </row>
    <row r="274" spans="1:21" ht="14.4" customHeight="1" x14ac:dyDescent="0.3">
      <c r="A274" s="649">
        <v>10</v>
      </c>
      <c r="B274" s="650" t="s">
        <v>596</v>
      </c>
      <c r="C274" s="650">
        <v>89301100</v>
      </c>
      <c r="D274" s="729" t="s">
        <v>6862</v>
      </c>
      <c r="E274" s="730" t="s">
        <v>3716</v>
      </c>
      <c r="F274" s="650" t="s">
        <v>3636</v>
      </c>
      <c r="G274" s="650" t="s">
        <v>3899</v>
      </c>
      <c r="H274" s="650" t="s">
        <v>597</v>
      </c>
      <c r="I274" s="650" t="s">
        <v>4074</v>
      </c>
      <c r="J274" s="650" t="s">
        <v>4070</v>
      </c>
      <c r="K274" s="650" t="s">
        <v>4075</v>
      </c>
      <c r="L274" s="651">
        <v>859.66</v>
      </c>
      <c r="M274" s="651">
        <v>1719.32</v>
      </c>
      <c r="N274" s="650">
        <v>2</v>
      </c>
      <c r="O274" s="731">
        <v>1</v>
      </c>
      <c r="P274" s="651"/>
      <c r="Q274" s="666">
        <v>0</v>
      </c>
      <c r="R274" s="650"/>
      <c r="S274" s="666">
        <v>0</v>
      </c>
      <c r="T274" s="731"/>
      <c r="U274" s="689">
        <v>0</v>
      </c>
    </row>
    <row r="275" spans="1:21" ht="14.4" customHeight="1" x14ac:dyDescent="0.3">
      <c r="A275" s="649">
        <v>10</v>
      </c>
      <c r="B275" s="650" t="s">
        <v>596</v>
      </c>
      <c r="C275" s="650">
        <v>89301101</v>
      </c>
      <c r="D275" s="729" t="s">
        <v>6863</v>
      </c>
      <c r="E275" s="730" t="s">
        <v>3667</v>
      </c>
      <c r="F275" s="650" t="s">
        <v>3634</v>
      </c>
      <c r="G275" s="650" t="s">
        <v>4076</v>
      </c>
      <c r="H275" s="650" t="s">
        <v>597</v>
      </c>
      <c r="I275" s="650" t="s">
        <v>1917</v>
      </c>
      <c r="J275" s="650" t="s">
        <v>1918</v>
      </c>
      <c r="K275" s="650" t="s">
        <v>4077</v>
      </c>
      <c r="L275" s="651">
        <v>49.05</v>
      </c>
      <c r="M275" s="651">
        <v>49.05</v>
      </c>
      <c r="N275" s="650">
        <v>1</v>
      </c>
      <c r="O275" s="731">
        <v>1</v>
      </c>
      <c r="P275" s="651"/>
      <c r="Q275" s="666">
        <v>0</v>
      </c>
      <c r="R275" s="650"/>
      <c r="S275" s="666">
        <v>0</v>
      </c>
      <c r="T275" s="731"/>
      <c r="U275" s="689">
        <v>0</v>
      </c>
    </row>
    <row r="276" spans="1:21" ht="14.4" customHeight="1" x14ac:dyDescent="0.3">
      <c r="A276" s="649">
        <v>10</v>
      </c>
      <c r="B276" s="650" t="s">
        <v>596</v>
      </c>
      <c r="C276" s="650">
        <v>89301101</v>
      </c>
      <c r="D276" s="729" t="s">
        <v>6863</v>
      </c>
      <c r="E276" s="730" t="s">
        <v>3667</v>
      </c>
      <c r="F276" s="650" t="s">
        <v>3634</v>
      </c>
      <c r="G276" s="650" t="s">
        <v>4078</v>
      </c>
      <c r="H276" s="650" t="s">
        <v>597</v>
      </c>
      <c r="I276" s="650" t="s">
        <v>4079</v>
      </c>
      <c r="J276" s="650" t="s">
        <v>4080</v>
      </c>
      <c r="K276" s="650" t="s">
        <v>4081</v>
      </c>
      <c r="L276" s="651">
        <v>0</v>
      </c>
      <c r="M276" s="651">
        <v>0</v>
      </c>
      <c r="N276" s="650">
        <v>1</v>
      </c>
      <c r="O276" s="731">
        <v>0.5</v>
      </c>
      <c r="P276" s="651">
        <v>0</v>
      </c>
      <c r="Q276" s="666"/>
      <c r="R276" s="650">
        <v>1</v>
      </c>
      <c r="S276" s="666">
        <v>1</v>
      </c>
      <c r="T276" s="731">
        <v>0.5</v>
      </c>
      <c r="U276" s="689">
        <v>1</v>
      </c>
    </row>
    <row r="277" spans="1:21" ht="14.4" customHeight="1" x14ac:dyDescent="0.3">
      <c r="A277" s="649">
        <v>10</v>
      </c>
      <c r="B277" s="650" t="s">
        <v>596</v>
      </c>
      <c r="C277" s="650">
        <v>89301101</v>
      </c>
      <c r="D277" s="729" t="s">
        <v>6863</v>
      </c>
      <c r="E277" s="730" t="s">
        <v>3667</v>
      </c>
      <c r="F277" s="650" t="s">
        <v>3634</v>
      </c>
      <c r="G277" s="650" t="s">
        <v>3743</v>
      </c>
      <c r="H277" s="650" t="s">
        <v>597</v>
      </c>
      <c r="I277" s="650" t="s">
        <v>1646</v>
      </c>
      <c r="J277" s="650" t="s">
        <v>3514</v>
      </c>
      <c r="K277" s="650" t="s">
        <v>3515</v>
      </c>
      <c r="L277" s="651">
        <v>156.86000000000001</v>
      </c>
      <c r="M277" s="651">
        <v>470.58000000000004</v>
      </c>
      <c r="N277" s="650">
        <v>3</v>
      </c>
      <c r="O277" s="731">
        <v>3</v>
      </c>
      <c r="P277" s="651">
        <v>156.86000000000001</v>
      </c>
      <c r="Q277" s="666">
        <v>0.33333333333333331</v>
      </c>
      <c r="R277" s="650">
        <v>1</v>
      </c>
      <c r="S277" s="666">
        <v>0.33333333333333331</v>
      </c>
      <c r="T277" s="731">
        <v>1</v>
      </c>
      <c r="U277" s="689">
        <v>0.33333333333333331</v>
      </c>
    </row>
    <row r="278" spans="1:21" ht="14.4" customHeight="1" x14ac:dyDescent="0.3">
      <c r="A278" s="649">
        <v>10</v>
      </c>
      <c r="B278" s="650" t="s">
        <v>596</v>
      </c>
      <c r="C278" s="650">
        <v>89301101</v>
      </c>
      <c r="D278" s="729" t="s">
        <v>6863</v>
      </c>
      <c r="E278" s="730" t="s">
        <v>3667</v>
      </c>
      <c r="F278" s="650" t="s">
        <v>3634</v>
      </c>
      <c r="G278" s="650" t="s">
        <v>3743</v>
      </c>
      <c r="H278" s="650" t="s">
        <v>597</v>
      </c>
      <c r="I278" s="650" t="s">
        <v>1660</v>
      </c>
      <c r="J278" s="650" t="s">
        <v>3516</v>
      </c>
      <c r="K278" s="650" t="s">
        <v>3517</v>
      </c>
      <c r="L278" s="651">
        <v>151.61000000000001</v>
      </c>
      <c r="M278" s="651">
        <v>303.22000000000003</v>
      </c>
      <c r="N278" s="650">
        <v>2</v>
      </c>
      <c r="O278" s="731">
        <v>2</v>
      </c>
      <c r="P278" s="651">
        <v>151.61000000000001</v>
      </c>
      <c r="Q278" s="666">
        <v>0.5</v>
      </c>
      <c r="R278" s="650">
        <v>1</v>
      </c>
      <c r="S278" s="666">
        <v>0.5</v>
      </c>
      <c r="T278" s="731">
        <v>1</v>
      </c>
      <c r="U278" s="689">
        <v>0.5</v>
      </c>
    </row>
    <row r="279" spans="1:21" ht="14.4" customHeight="1" x14ac:dyDescent="0.3">
      <c r="A279" s="649">
        <v>10</v>
      </c>
      <c r="B279" s="650" t="s">
        <v>596</v>
      </c>
      <c r="C279" s="650">
        <v>89301101</v>
      </c>
      <c r="D279" s="729" t="s">
        <v>6863</v>
      </c>
      <c r="E279" s="730" t="s">
        <v>3667</v>
      </c>
      <c r="F279" s="650" t="s">
        <v>3634</v>
      </c>
      <c r="G279" s="650" t="s">
        <v>3732</v>
      </c>
      <c r="H279" s="650" t="s">
        <v>1072</v>
      </c>
      <c r="I279" s="650" t="s">
        <v>1719</v>
      </c>
      <c r="J279" s="650" t="s">
        <v>1720</v>
      </c>
      <c r="K279" s="650" t="s">
        <v>3519</v>
      </c>
      <c r="L279" s="651">
        <v>138.16</v>
      </c>
      <c r="M279" s="651">
        <v>276.32</v>
      </c>
      <c r="N279" s="650">
        <v>2</v>
      </c>
      <c r="O279" s="731">
        <v>1.5</v>
      </c>
      <c r="P279" s="651">
        <v>138.16</v>
      </c>
      <c r="Q279" s="666">
        <v>0.5</v>
      </c>
      <c r="R279" s="650">
        <v>1</v>
      </c>
      <c r="S279" s="666">
        <v>0.5</v>
      </c>
      <c r="T279" s="731">
        <v>1</v>
      </c>
      <c r="U279" s="689">
        <v>0.66666666666666663</v>
      </c>
    </row>
    <row r="280" spans="1:21" ht="14.4" customHeight="1" x14ac:dyDescent="0.3">
      <c r="A280" s="649">
        <v>10</v>
      </c>
      <c r="B280" s="650" t="s">
        <v>596</v>
      </c>
      <c r="C280" s="650">
        <v>89301101</v>
      </c>
      <c r="D280" s="729" t="s">
        <v>6863</v>
      </c>
      <c r="E280" s="730" t="s">
        <v>3667</v>
      </c>
      <c r="F280" s="650" t="s">
        <v>3634</v>
      </c>
      <c r="G280" s="650" t="s">
        <v>3732</v>
      </c>
      <c r="H280" s="650" t="s">
        <v>1072</v>
      </c>
      <c r="I280" s="650" t="s">
        <v>1708</v>
      </c>
      <c r="J280" s="650" t="s">
        <v>1709</v>
      </c>
      <c r="K280" s="650" t="s">
        <v>3520</v>
      </c>
      <c r="L280" s="651">
        <v>184.22</v>
      </c>
      <c r="M280" s="651">
        <v>368.44</v>
      </c>
      <c r="N280" s="650">
        <v>2</v>
      </c>
      <c r="O280" s="731">
        <v>1.5</v>
      </c>
      <c r="P280" s="651">
        <v>184.22</v>
      </c>
      <c r="Q280" s="666">
        <v>0.5</v>
      </c>
      <c r="R280" s="650">
        <v>1</v>
      </c>
      <c r="S280" s="666">
        <v>0.5</v>
      </c>
      <c r="T280" s="731">
        <v>0.5</v>
      </c>
      <c r="U280" s="689">
        <v>0.33333333333333331</v>
      </c>
    </row>
    <row r="281" spans="1:21" ht="14.4" customHeight="1" x14ac:dyDescent="0.3">
      <c r="A281" s="649">
        <v>10</v>
      </c>
      <c r="B281" s="650" t="s">
        <v>596</v>
      </c>
      <c r="C281" s="650">
        <v>89301101</v>
      </c>
      <c r="D281" s="729" t="s">
        <v>6863</v>
      </c>
      <c r="E281" s="730" t="s">
        <v>3667</v>
      </c>
      <c r="F281" s="650" t="s">
        <v>3634</v>
      </c>
      <c r="G281" s="650" t="s">
        <v>3748</v>
      </c>
      <c r="H281" s="650" t="s">
        <v>597</v>
      </c>
      <c r="I281" s="650" t="s">
        <v>4082</v>
      </c>
      <c r="J281" s="650" t="s">
        <v>4083</v>
      </c>
      <c r="K281" s="650" t="s">
        <v>4084</v>
      </c>
      <c r="L281" s="651">
        <v>0</v>
      </c>
      <c r="M281" s="651">
        <v>0</v>
      </c>
      <c r="N281" s="650">
        <v>2</v>
      </c>
      <c r="O281" s="731">
        <v>1</v>
      </c>
      <c r="P281" s="651"/>
      <c r="Q281" s="666"/>
      <c r="R281" s="650"/>
      <c r="S281" s="666">
        <v>0</v>
      </c>
      <c r="T281" s="731"/>
      <c r="U281" s="689">
        <v>0</v>
      </c>
    </row>
    <row r="282" spans="1:21" ht="14.4" customHeight="1" x14ac:dyDescent="0.3">
      <c r="A282" s="649">
        <v>10</v>
      </c>
      <c r="B282" s="650" t="s">
        <v>596</v>
      </c>
      <c r="C282" s="650">
        <v>89301101</v>
      </c>
      <c r="D282" s="729" t="s">
        <v>6863</v>
      </c>
      <c r="E282" s="730" t="s">
        <v>3667</v>
      </c>
      <c r="F282" s="650" t="s">
        <v>3634</v>
      </c>
      <c r="G282" s="650" t="s">
        <v>4085</v>
      </c>
      <c r="H282" s="650" t="s">
        <v>597</v>
      </c>
      <c r="I282" s="650" t="s">
        <v>1569</v>
      </c>
      <c r="J282" s="650" t="s">
        <v>3602</v>
      </c>
      <c r="K282" s="650" t="s">
        <v>3603</v>
      </c>
      <c r="L282" s="651">
        <v>18.170000000000002</v>
      </c>
      <c r="M282" s="651">
        <v>18.170000000000002</v>
      </c>
      <c r="N282" s="650">
        <v>1</v>
      </c>
      <c r="O282" s="731">
        <v>0.5</v>
      </c>
      <c r="P282" s="651">
        <v>18.170000000000002</v>
      </c>
      <c r="Q282" s="666">
        <v>1</v>
      </c>
      <c r="R282" s="650">
        <v>1</v>
      </c>
      <c r="S282" s="666">
        <v>1</v>
      </c>
      <c r="T282" s="731">
        <v>0.5</v>
      </c>
      <c r="U282" s="689">
        <v>1</v>
      </c>
    </row>
    <row r="283" spans="1:21" ht="14.4" customHeight="1" x14ac:dyDescent="0.3">
      <c r="A283" s="649">
        <v>10</v>
      </c>
      <c r="B283" s="650" t="s">
        <v>596</v>
      </c>
      <c r="C283" s="650">
        <v>89301101</v>
      </c>
      <c r="D283" s="729" t="s">
        <v>6863</v>
      </c>
      <c r="E283" s="730" t="s">
        <v>3667</v>
      </c>
      <c r="F283" s="650" t="s">
        <v>3634</v>
      </c>
      <c r="G283" s="650" t="s">
        <v>3874</v>
      </c>
      <c r="H283" s="650" t="s">
        <v>597</v>
      </c>
      <c r="I283" s="650" t="s">
        <v>2025</v>
      </c>
      <c r="J283" s="650" t="s">
        <v>3875</v>
      </c>
      <c r="K283" s="650" t="s">
        <v>3876</v>
      </c>
      <c r="L283" s="651">
        <v>655.72</v>
      </c>
      <c r="M283" s="651">
        <v>1311.44</v>
      </c>
      <c r="N283" s="650">
        <v>2</v>
      </c>
      <c r="O283" s="731">
        <v>1.5</v>
      </c>
      <c r="P283" s="651">
        <v>1311.44</v>
      </c>
      <c r="Q283" s="666">
        <v>1</v>
      </c>
      <c r="R283" s="650">
        <v>2</v>
      </c>
      <c r="S283" s="666">
        <v>1</v>
      </c>
      <c r="T283" s="731">
        <v>1.5</v>
      </c>
      <c r="U283" s="689">
        <v>1</v>
      </c>
    </row>
    <row r="284" spans="1:21" ht="14.4" customHeight="1" x14ac:dyDescent="0.3">
      <c r="A284" s="649">
        <v>10</v>
      </c>
      <c r="B284" s="650" t="s">
        <v>596</v>
      </c>
      <c r="C284" s="650">
        <v>89301101</v>
      </c>
      <c r="D284" s="729" t="s">
        <v>6863</v>
      </c>
      <c r="E284" s="730" t="s">
        <v>3667</v>
      </c>
      <c r="F284" s="650" t="s">
        <v>3634</v>
      </c>
      <c r="G284" s="650" t="s">
        <v>4086</v>
      </c>
      <c r="H284" s="650" t="s">
        <v>597</v>
      </c>
      <c r="I284" s="650" t="s">
        <v>4087</v>
      </c>
      <c r="J284" s="650" t="s">
        <v>707</v>
      </c>
      <c r="K284" s="650" t="s">
        <v>4088</v>
      </c>
      <c r="L284" s="651">
        <v>0</v>
      </c>
      <c r="M284" s="651">
        <v>0</v>
      </c>
      <c r="N284" s="650">
        <v>1</v>
      </c>
      <c r="O284" s="731">
        <v>0.5</v>
      </c>
      <c r="P284" s="651">
        <v>0</v>
      </c>
      <c r="Q284" s="666"/>
      <c r="R284" s="650">
        <v>1</v>
      </c>
      <c r="S284" s="666">
        <v>1</v>
      </c>
      <c r="T284" s="731">
        <v>0.5</v>
      </c>
      <c r="U284" s="689">
        <v>1</v>
      </c>
    </row>
    <row r="285" spans="1:21" ht="14.4" customHeight="1" x14ac:dyDescent="0.3">
      <c r="A285" s="649">
        <v>10</v>
      </c>
      <c r="B285" s="650" t="s">
        <v>596</v>
      </c>
      <c r="C285" s="650">
        <v>89301101</v>
      </c>
      <c r="D285" s="729" t="s">
        <v>6863</v>
      </c>
      <c r="E285" s="730" t="s">
        <v>3667</v>
      </c>
      <c r="F285" s="650" t="s">
        <v>3634</v>
      </c>
      <c r="G285" s="650" t="s">
        <v>4089</v>
      </c>
      <c r="H285" s="650" t="s">
        <v>597</v>
      </c>
      <c r="I285" s="650" t="s">
        <v>874</v>
      </c>
      <c r="J285" s="650" t="s">
        <v>875</v>
      </c>
      <c r="K285" s="650" t="s">
        <v>876</v>
      </c>
      <c r="L285" s="651">
        <v>23.72</v>
      </c>
      <c r="M285" s="651">
        <v>23.72</v>
      </c>
      <c r="N285" s="650">
        <v>1</v>
      </c>
      <c r="O285" s="731">
        <v>0.5</v>
      </c>
      <c r="P285" s="651">
        <v>23.72</v>
      </c>
      <c r="Q285" s="666">
        <v>1</v>
      </c>
      <c r="R285" s="650">
        <v>1</v>
      </c>
      <c r="S285" s="666">
        <v>1</v>
      </c>
      <c r="T285" s="731">
        <v>0.5</v>
      </c>
      <c r="U285" s="689">
        <v>1</v>
      </c>
    </row>
    <row r="286" spans="1:21" ht="14.4" customHeight="1" x14ac:dyDescent="0.3">
      <c r="A286" s="649">
        <v>10</v>
      </c>
      <c r="B286" s="650" t="s">
        <v>596</v>
      </c>
      <c r="C286" s="650">
        <v>89301101</v>
      </c>
      <c r="D286" s="729" t="s">
        <v>6863</v>
      </c>
      <c r="E286" s="730" t="s">
        <v>3667</v>
      </c>
      <c r="F286" s="650" t="s">
        <v>3634</v>
      </c>
      <c r="G286" s="650" t="s">
        <v>3881</v>
      </c>
      <c r="H286" s="650" t="s">
        <v>597</v>
      </c>
      <c r="I286" s="650" t="s">
        <v>4090</v>
      </c>
      <c r="J286" s="650" t="s">
        <v>3882</v>
      </c>
      <c r="K286" s="650" t="s">
        <v>4091</v>
      </c>
      <c r="L286" s="651">
        <v>0</v>
      </c>
      <c r="M286" s="651">
        <v>0</v>
      </c>
      <c r="N286" s="650">
        <v>1</v>
      </c>
      <c r="O286" s="731">
        <v>1</v>
      </c>
      <c r="P286" s="651">
        <v>0</v>
      </c>
      <c r="Q286" s="666"/>
      <c r="R286" s="650">
        <v>1</v>
      </c>
      <c r="S286" s="666">
        <v>1</v>
      </c>
      <c r="T286" s="731">
        <v>1</v>
      </c>
      <c r="U286" s="689">
        <v>1</v>
      </c>
    </row>
    <row r="287" spans="1:21" ht="14.4" customHeight="1" x14ac:dyDescent="0.3">
      <c r="A287" s="649">
        <v>10</v>
      </c>
      <c r="B287" s="650" t="s">
        <v>596</v>
      </c>
      <c r="C287" s="650">
        <v>89301101</v>
      </c>
      <c r="D287" s="729" t="s">
        <v>6863</v>
      </c>
      <c r="E287" s="730" t="s">
        <v>3667</v>
      </c>
      <c r="F287" s="650" t="s">
        <v>3634</v>
      </c>
      <c r="G287" s="650" t="s">
        <v>3886</v>
      </c>
      <c r="H287" s="650" t="s">
        <v>1072</v>
      </c>
      <c r="I287" s="650" t="s">
        <v>2135</v>
      </c>
      <c r="J287" s="650" t="s">
        <v>2136</v>
      </c>
      <c r="K287" s="650" t="s">
        <v>2137</v>
      </c>
      <c r="L287" s="651">
        <v>886.91</v>
      </c>
      <c r="M287" s="651">
        <v>1773.82</v>
      </c>
      <c r="N287" s="650">
        <v>2</v>
      </c>
      <c r="O287" s="731">
        <v>1</v>
      </c>
      <c r="P287" s="651">
        <v>1773.82</v>
      </c>
      <c r="Q287" s="666">
        <v>1</v>
      </c>
      <c r="R287" s="650">
        <v>2</v>
      </c>
      <c r="S287" s="666">
        <v>1</v>
      </c>
      <c r="T287" s="731">
        <v>1</v>
      </c>
      <c r="U287" s="689">
        <v>1</v>
      </c>
    </row>
    <row r="288" spans="1:21" ht="14.4" customHeight="1" x14ac:dyDescent="0.3">
      <c r="A288" s="649">
        <v>10</v>
      </c>
      <c r="B288" s="650" t="s">
        <v>596</v>
      </c>
      <c r="C288" s="650">
        <v>89301101</v>
      </c>
      <c r="D288" s="729" t="s">
        <v>6863</v>
      </c>
      <c r="E288" s="730" t="s">
        <v>3667</v>
      </c>
      <c r="F288" s="650" t="s">
        <v>3634</v>
      </c>
      <c r="G288" s="650" t="s">
        <v>3886</v>
      </c>
      <c r="H288" s="650" t="s">
        <v>1072</v>
      </c>
      <c r="I288" s="650" t="s">
        <v>2139</v>
      </c>
      <c r="J288" s="650" t="s">
        <v>3535</v>
      </c>
      <c r="K288" s="650" t="s">
        <v>2126</v>
      </c>
      <c r="L288" s="651">
        <v>886.91</v>
      </c>
      <c r="M288" s="651">
        <v>6208.37</v>
      </c>
      <c r="N288" s="650">
        <v>7</v>
      </c>
      <c r="O288" s="731">
        <v>1.5</v>
      </c>
      <c r="P288" s="651">
        <v>6208.37</v>
      </c>
      <c r="Q288" s="666">
        <v>1</v>
      </c>
      <c r="R288" s="650">
        <v>7</v>
      </c>
      <c r="S288" s="666">
        <v>1</v>
      </c>
      <c r="T288" s="731">
        <v>1.5</v>
      </c>
      <c r="U288" s="689">
        <v>1</v>
      </c>
    </row>
    <row r="289" spans="1:21" ht="14.4" customHeight="1" x14ac:dyDescent="0.3">
      <c r="A289" s="649">
        <v>10</v>
      </c>
      <c r="B289" s="650" t="s">
        <v>596</v>
      </c>
      <c r="C289" s="650">
        <v>89301101</v>
      </c>
      <c r="D289" s="729" t="s">
        <v>6863</v>
      </c>
      <c r="E289" s="730" t="s">
        <v>3667</v>
      </c>
      <c r="F289" s="650" t="s">
        <v>3634</v>
      </c>
      <c r="G289" s="650" t="s">
        <v>3828</v>
      </c>
      <c r="H289" s="650" t="s">
        <v>597</v>
      </c>
      <c r="I289" s="650" t="s">
        <v>1860</v>
      </c>
      <c r="J289" s="650" t="s">
        <v>3956</v>
      </c>
      <c r="K289" s="650" t="s">
        <v>3957</v>
      </c>
      <c r="L289" s="651">
        <v>50.57</v>
      </c>
      <c r="M289" s="651">
        <v>50.57</v>
      </c>
      <c r="N289" s="650">
        <v>1</v>
      </c>
      <c r="O289" s="731">
        <v>1</v>
      </c>
      <c r="P289" s="651">
        <v>50.57</v>
      </c>
      <c r="Q289" s="666">
        <v>1</v>
      </c>
      <c r="R289" s="650">
        <v>1</v>
      </c>
      <c r="S289" s="666">
        <v>1</v>
      </c>
      <c r="T289" s="731">
        <v>1</v>
      </c>
      <c r="U289" s="689">
        <v>1</v>
      </c>
    </row>
    <row r="290" spans="1:21" ht="14.4" customHeight="1" x14ac:dyDescent="0.3">
      <c r="A290" s="649">
        <v>10</v>
      </c>
      <c r="B290" s="650" t="s">
        <v>596</v>
      </c>
      <c r="C290" s="650">
        <v>89301101</v>
      </c>
      <c r="D290" s="729" t="s">
        <v>6863</v>
      </c>
      <c r="E290" s="730" t="s">
        <v>3667</v>
      </c>
      <c r="F290" s="650" t="s">
        <v>3634</v>
      </c>
      <c r="G290" s="650" t="s">
        <v>3828</v>
      </c>
      <c r="H290" s="650" t="s">
        <v>597</v>
      </c>
      <c r="I290" s="650" t="s">
        <v>4092</v>
      </c>
      <c r="J290" s="650" t="s">
        <v>3956</v>
      </c>
      <c r="K290" s="650" t="s">
        <v>4093</v>
      </c>
      <c r="L290" s="651">
        <v>0</v>
      </c>
      <c r="M290" s="651">
        <v>0</v>
      </c>
      <c r="N290" s="650">
        <v>1</v>
      </c>
      <c r="O290" s="731">
        <v>0.5</v>
      </c>
      <c r="P290" s="651">
        <v>0</v>
      </c>
      <c r="Q290" s="666"/>
      <c r="R290" s="650">
        <v>1</v>
      </c>
      <c r="S290" s="666">
        <v>1</v>
      </c>
      <c r="T290" s="731">
        <v>0.5</v>
      </c>
      <c r="U290" s="689">
        <v>1</v>
      </c>
    </row>
    <row r="291" spans="1:21" ht="14.4" customHeight="1" x14ac:dyDescent="0.3">
      <c r="A291" s="649">
        <v>10</v>
      </c>
      <c r="B291" s="650" t="s">
        <v>596</v>
      </c>
      <c r="C291" s="650">
        <v>89301101</v>
      </c>
      <c r="D291" s="729" t="s">
        <v>6863</v>
      </c>
      <c r="E291" s="730" t="s">
        <v>3667</v>
      </c>
      <c r="F291" s="650" t="s">
        <v>3634</v>
      </c>
      <c r="G291" s="650" t="s">
        <v>4094</v>
      </c>
      <c r="H291" s="650" t="s">
        <v>597</v>
      </c>
      <c r="I291" s="650" t="s">
        <v>4095</v>
      </c>
      <c r="J291" s="650" t="s">
        <v>4096</v>
      </c>
      <c r="K291" s="650" t="s">
        <v>4097</v>
      </c>
      <c r="L291" s="651">
        <v>0</v>
      </c>
      <c r="M291" s="651">
        <v>0</v>
      </c>
      <c r="N291" s="650">
        <v>1</v>
      </c>
      <c r="O291" s="731">
        <v>0.5</v>
      </c>
      <c r="P291" s="651">
        <v>0</v>
      </c>
      <c r="Q291" s="666"/>
      <c r="R291" s="650">
        <v>1</v>
      </c>
      <c r="S291" s="666">
        <v>1</v>
      </c>
      <c r="T291" s="731">
        <v>0.5</v>
      </c>
      <c r="U291" s="689">
        <v>1</v>
      </c>
    </row>
    <row r="292" spans="1:21" ht="14.4" customHeight="1" x14ac:dyDescent="0.3">
      <c r="A292" s="649">
        <v>10</v>
      </c>
      <c r="B292" s="650" t="s">
        <v>596</v>
      </c>
      <c r="C292" s="650">
        <v>89301101</v>
      </c>
      <c r="D292" s="729" t="s">
        <v>6863</v>
      </c>
      <c r="E292" s="730" t="s">
        <v>3667</v>
      </c>
      <c r="F292" s="650" t="s">
        <v>3634</v>
      </c>
      <c r="G292" s="650" t="s">
        <v>4098</v>
      </c>
      <c r="H292" s="650" t="s">
        <v>597</v>
      </c>
      <c r="I292" s="650" t="s">
        <v>2202</v>
      </c>
      <c r="J292" s="650" t="s">
        <v>4099</v>
      </c>
      <c r="K292" s="650" t="s">
        <v>4100</v>
      </c>
      <c r="L292" s="651">
        <v>228.89</v>
      </c>
      <c r="M292" s="651">
        <v>228.89</v>
      </c>
      <c r="N292" s="650">
        <v>1</v>
      </c>
      <c r="O292" s="731">
        <v>0.5</v>
      </c>
      <c r="P292" s="651">
        <v>228.89</v>
      </c>
      <c r="Q292" s="666">
        <v>1</v>
      </c>
      <c r="R292" s="650">
        <v>1</v>
      </c>
      <c r="S292" s="666">
        <v>1</v>
      </c>
      <c r="T292" s="731">
        <v>0.5</v>
      </c>
      <c r="U292" s="689">
        <v>1</v>
      </c>
    </row>
    <row r="293" spans="1:21" ht="14.4" customHeight="1" x14ac:dyDescent="0.3">
      <c r="A293" s="649">
        <v>10</v>
      </c>
      <c r="B293" s="650" t="s">
        <v>596</v>
      </c>
      <c r="C293" s="650">
        <v>89301101</v>
      </c>
      <c r="D293" s="729" t="s">
        <v>6863</v>
      </c>
      <c r="E293" s="730" t="s">
        <v>3667</v>
      </c>
      <c r="F293" s="650" t="s">
        <v>3634</v>
      </c>
      <c r="G293" s="650" t="s">
        <v>4101</v>
      </c>
      <c r="H293" s="650" t="s">
        <v>1072</v>
      </c>
      <c r="I293" s="650" t="s">
        <v>1280</v>
      </c>
      <c r="J293" s="650" t="s">
        <v>1281</v>
      </c>
      <c r="K293" s="650" t="s">
        <v>3492</v>
      </c>
      <c r="L293" s="651">
        <v>69.86</v>
      </c>
      <c r="M293" s="651">
        <v>139.72</v>
      </c>
      <c r="N293" s="650">
        <v>2</v>
      </c>
      <c r="O293" s="731">
        <v>1</v>
      </c>
      <c r="P293" s="651"/>
      <c r="Q293" s="666">
        <v>0</v>
      </c>
      <c r="R293" s="650"/>
      <c r="S293" s="666">
        <v>0</v>
      </c>
      <c r="T293" s="731"/>
      <c r="U293" s="689">
        <v>0</v>
      </c>
    </row>
    <row r="294" spans="1:21" ht="14.4" customHeight="1" x14ac:dyDescent="0.3">
      <c r="A294" s="649">
        <v>10</v>
      </c>
      <c r="B294" s="650" t="s">
        <v>596</v>
      </c>
      <c r="C294" s="650">
        <v>89301101</v>
      </c>
      <c r="D294" s="729" t="s">
        <v>6863</v>
      </c>
      <c r="E294" s="730" t="s">
        <v>3667</v>
      </c>
      <c r="F294" s="650" t="s">
        <v>3634</v>
      </c>
      <c r="G294" s="650" t="s">
        <v>3961</v>
      </c>
      <c r="H294" s="650" t="s">
        <v>597</v>
      </c>
      <c r="I294" s="650" t="s">
        <v>3962</v>
      </c>
      <c r="J294" s="650" t="s">
        <v>3963</v>
      </c>
      <c r="K294" s="650" t="s">
        <v>1746</v>
      </c>
      <c r="L294" s="651">
        <v>314.89999999999998</v>
      </c>
      <c r="M294" s="651">
        <v>629.79999999999995</v>
      </c>
      <c r="N294" s="650">
        <v>2</v>
      </c>
      <c r="O294" s="731">
        <v>1</v>
      </c>
      <c r="P294" s="651">
        <v>629.79999999999995</v>
      </c>
      <c r="Q294" s="666">
        <v>1</v>
      </c>
      <c r="R294" s="650">
        <v>2</v>
      </c>
      <c r="S294" s="666">
        <v>1</v>
      </c>
      <c r="T294" s="731">
        <v>1</v>
      </c>
      <c r="U294" s="689">
        <v>1</v>
      </c>
    </row>
    <row r="295" spans="1:21" ht="14.4" customHeight="1" x14ac:dyDescent="0.3">
      <c r="A295" s="649">
        <v>10</v>
      </c>
      <c r="B295" s="650" t="s">
        <v>596</v>
      </c>
      <c r="C295" s="650">
        <v>89301101</v>
      </c>
      <c r="D295" s="729" t="s">
        <v>6863</v>
      </c>
      <c r="E295" s="730" t="s">
        <v>3667</v>
      </c>
      <c r="F295" s="650" t="s">
        <v>3634</v>
      </c>
      <c r="G295" s="650" t="s">
        <v>4054</v>
      </c>
      <c r="H295" s="650" t="s">
        <v>597</v>
      </c>
      <c r="I295" s="650" t="s">
        <v>1837</v>
      </c>
      <c r="J295" s="650" t="s">
        <v>4055</v>
      </c>
      <c r="K295" s="650" t="s">
        <v>4056</v>
      </c>
      <c r="L295" s="651">
        <v>0</v>
      </c>
      <c r="M295" s="651">
        <v>0</v>
      </c>
      <c r="N295" s="650">
        <v>1</v>
      </c>
      <c r="O295" s="731">
        <v>1</v>
      </c>
      <c r="P295" s="651">
        <v>0</v>
      </c>
      <c r="Q295" s="666"/>
      <c r="R295" s="650">
        <v>1</v>
      </c>
      <c r="S295" s="666">
        <v>1</v>
      </c>
      <c r="T295" s="731">
        <v>1</v>
      </c>
      <c r="U295" s="689">
        <v>1</v>
      </c>
    </row>
    <row r="296" spans="1:21" ht="14.4" customHeight="1" x14ac:dyDescent="0.3">
      <c r="A296" s="649">
        <v>10</v>
      </c>
      <c r="B296" s="650" t="s">
        <v>596</v>
      </c>
      <c r="C296" s="650">
        <v>89301101</v>
      </c>
      <c r="D296" s="729" t="s">
        <v>6863</v>
      </c>
      <c r="E296" s="730" t="s">
        <v>3667</v>
      </c>
      <c r="F296" s="650" t="s">
        <v>3634</v>
      </c>
      <c r="G296" s="650" t="s">
        <v>4054</v>
      </c>
      <c r="H296" s="650" t="s">
        <v>597</v>
      </c>
      <c r="I296" s="650" t="s">
        <v>4102</v>
      </c>
      <c r="J296" s="650" t="s">
        <v>4103</v>
      </c>
      <c r="K296" s="650" t="s">
        <v>4104</v>
      </c>
      <c r="L296" s="651">
        <v>0</v>
      </c>
      <c r="M296" s="651">
        <v>0</v>
      </c>
      <c r="N296" s="650">
        <v>1</v>
      </c>
      <c r="O296" s="731">
        <v>0.5</v>
      </c>
      <c r="P296" s="651">
        <v>0</v>
      </c>
      <c r="Q296" s="666"/>
      <c r="R296" s="650">
        <v>1</v>
      </c>
      <c r="S296" s="666">
        <v>1</v>
      </c>
      <c r="T296" s="731">
        <v>0.5</v>
      </c>
      <c r="U296" s="689">
        <v>1</v>
      </c>
    </row>
    <row r="297" spans="1:21" ht="14.4" customHeight="1" x14ac:dyDescent="0.3">
      <c r="A297" s="649">
        <v>10</v>
      </c>
      <c r="B297" s="650" t="s">
        <v>596</v>
      </c>
      <c r="C297" s="650">
        <v>89301101</v>
      </c>
      <c r="D297" s="729" t="s">
        <v>6863</v>
      </c>
      <c r="E297" s="730" t="s">
        <v>3667</v>
      </c>
      <c r="F297" s="650" t="s">
        <v>3634</v>
      </c>
      <c r="G297" s="650" t="s">
        <v>4105</v>
      </c>
      <c r="H297" s="650" t="s">
        <v>597</v>
      </c>
      <c r="I297" s="650" t="s">
        <v>654</v>
      </c>
      <c r="J297" s="650" t="s">
        <v>4106</v>
      </c>
      <c r="K297" s="650" t="s">
        <v>4107</v>
      </c>
      <c r="L297" s="651">
        <v>22.88</v>
      </c>
      <c r="M297" s="651">
        <v>22.88</v>
      </c>
      <c r="N297" s="650">
        <v>1</v>
      </c>
      <c r="O297" s="731">
        <v>0.5</v>
      </c>
      <c r="P297" s="651">
        <v>22.88</v>
      </c>
      <c r="Q297" s="666">
        <v>1</v>
      </c>
      <c r="R297" s="650">
        <v>1</v>
      </c>
      <c r="S297" s="666">
        <v>1</v>
      </c>
      <c r="T297" s="731">
        <v>0.5</v>
      </c>
      <c r="U297" s="689">
        <v>1</v>
      </c>
    </row>
    <row r="298" spans="1:21" ht="14.4" customHeight="1" x14ac:dyDescent="0.3">
      <c r="A298" s="649">
        <v>10</v>
      </c>
      <c r="B298" s="650" t="s">
        <v>596</v>
      </c>
      <c r="C298" s="650">
        <v>89301101</v>
      </c>
      <c r="D298" s="729" t="s">
        <v>6863</v>
      </c>
      <c r="E298" s="730" t="s">
        <v>3667</v>
      </c>
      <c r="F298" s="650" t="s">
        <v>3634</v>
      </c>
      <c r="G298" s="650" t="s">
        <v>4105</v>
      </c>
      <c r="H298" s="650" t="s">
        <v>597</v>
      </c>
      <c r="I298" s="650" t="s">
        <v>833</v>
      </c>
      <c r="J298" s="650" t="s">
        <v>4108</v>
      </c>
      <c r="K298" s="650" t="s">
        <v>4109</v>
      </c>
      <c r="L298" s="651">
        <v>91.52</v>
      </c>
      <c r="M298" s="651">
        <v>366.08</v>
      </c>
      <c r="N298" s="650">
        <v>4</v>
      </c>
      <c r="O298" s="731">
        <v>1</v>
      </c>
      <c r="P298" s="651">
        <v>366.08</v>
      </c>
      <c r="Q298" s="666">
        <v>1</v>
      </c>
      <c r="R298" s="650">
        <v>4</v>
      </c>
      <c r="S298" s="666">
        <v>1</v>
      </c>
      <c r="T298" s="731">
        <v>1</v>
      </c>
      <c r="U298" s="689">
        <v>1</v>
      </c>
    </row>
    <row r="299" spans="1:21" ht="14.4" customHeight="1" x14ac:dyDescent="0.3">
      <c r="A299" s="649">
        <v>10</v>
      </c>
      <c r="B299" s="650" t="s">
        <v>596</v>
      </c>
      <c r="C299" s="650">
        <v>89301101</v>
      </c>
      <c r="D299" s="729" t="s">
        <v>6863</v>
      </c>
      <c r="E299" s="730" t="s">
        <v>3667</v>
      </c>
      <c r="F299" s="650" t="s">
        <v>3634</v>
      </c>
      <c r="G299" s="650" t="s">
        <v>4110</v>
      </c>
      <c r="H299" s="650" t="s">
        <v>597</v>
      </c>
      <c r="I299" s="650" t="s">
        <v>4111</v>
      </c>
      <c r="J299" s="650" t="s">
        <v>1532</v>
      </c>
      <c r="K299" s="650" t="s">
        <v>4112</v>
      </c>
      <c r="L299" s="651">
        <v>210.44</v>
      </c>
      <c r="M299" s="651">
        <v>210.44</v>
      </c>
      <c r="N299" s="650">
        <v>1</v>
      </c>
      <c r="O299" s="731">
        <v>0.5</v>
      </c>
      <c r="P299" s="651"/>
      <c r="Q299" s="666">
        <v>0</v>
      </c>
      <c r="R299" s="650"/>
      <c r="S299" s="666">
        <v>0</v>
      </c>
      <c r="T299" s="731"/>
      <c r="U299" s="689">
        <v>0</v>
      </c>
    </row>
    <row r="300" spans="1:21" ht="14.4" customHeight="1" x14ac:dyDescent="0.3">
      <c r="A300" s="649">
        <v>10</v>
      </c>
      <c r="B300" s="650" t="s">
        <v>596</v>
      </c>
      <c r="C300" s="650">
        <v>89301101</v>
      </c>
      <c r="D300" s="729" t="s">
        <v>6863</v>
      </c>
      <c r="E300" s="730" t="s">
        <v>3667</v>
      </c>
      <c r="F300" s="650" t="s">
        <v>3634</v>
      </c>
      <c r="G300" s="650" t="s">
        <v>3742</v>
      </c>
      <c r="H300" s="650" t="s">
        <v>597</v>
      </c>
      <c r="I300" s="650" t="s">
        <v>3236</v>
      </c>
      <c r="J300" s="650" t="s">
        <v>867</v>
      </c>
      <c r="K300" s="650" t="s">
        <v>3280</v>
      </c>
      <c r="L300" s="651">
        <v>29.97</v>
      </c>
      <c r="M300" s="651">
        <v>29.97</v>
      </c>
      <c r="N300" s="650">
        <v>1</v>
      </c>
      <c r="O300" s="731">
        <v>1</v>
      </c>
      <c r="P300" s="651"/>
      <c r="Q300" s="666">
        <v>0</v>
      </c>
      <c r="R300" s="650"/>
      <c r="S300" s="666">
        <v>0</v>
      </c>
      <c r="T300" s="731"/>
      <c r="U300" s="689">
        <v>0</v>
      </c>
    </row>
    <row r="301" spans="1:21" ht="14.4" customHeight="1" x14ac:dyDescent="0.3">
      <c r="A301" s="649">
        <v>10</v>
      </c>
      <c r="B301" s="650" t="s">
        <v>596</v>
      </c>
      <c r="C301" s="650">
        <v>89301101</v>
      </c>
      <c r="D301" s="729" t="s">
        <v>6863</v>
      </c>
      <c r="E301" s="730" t="s">
        <v>3667</v>
      </c>
      <c r="F301" s="650" t="s">
        <v>3634</v>
      </c>
      <c r="G301" s="650" t="s">
        <v>4113</v>
      </c>
      <c r="H301" s="650" t="s">
        <v>1072</v>
      </c>
      <c r="I301" s="650" t="s">
        <v>1105</v>
      </c>
      <c r="J301" s="650" t="s">
        <v>3498</v>
      </c>
      <c r="K301" s="650" t="s">
        <v>3499</v>
      </c>
      <c r="L301" s="651">
        <v>201.75</v>
      </c>
      <c r="M301" s="651">
        <v>201.75</v>
      </c>
      <c r="N301" s="650">
        <v>1</v>
      </c>
      <c r="O301" s="731">
        <v>1</v>
      </c>
      <c r="P301" s="651"/>
      <c r="Q301" s="666">
        <v>0</v>
      </c>
      <c r="R301" s="650"/>
      <c r="S301" s="666">
        <v>0</v>
      </c>
      <c r="T301" s="731"/>
      <c r="U301" s="689">
        <v>0</v>
      </c>
    </row>
    <row r="302" spans="1:21" ht="14.4" customHeight="1" x14ac:dyDescent="0.3">
      <c r="A302" s="649">
        <v>10</v>
      </c>
      <c r="B302" s="650" t="s">
        <v>596</v>
      </c>
      <c r="C302" s="650">
        <v>89301101</v>
      </c>
      <c r="D302" s="729" t="s">
        <v>6863</v>
      </c>
      <c r="E302" s="730" t="s">
        <v>3667</v>
      </c>
      <c r="F302" s="650" t="s">
        <v>3634</v>
      </c>
      <c r="G302" s="650" t="s">
        <v>4114</v>
      </c>
      <c r="H302" s="650" t="s">
        <v>597</v>
      </c>
      <c r="I302" s="650" t="s">
        <v>1755</v>
      </c>
      <c r="J302" s="650" t="s">
        <v>4115</v>
      </c>
      <c r="K302" s="650" t="s">
        <v>4116</v>
      </c>
      <c r="L302" s="651">
        <v>0</v>
      </c>
      <c r="M302" s="651">
        <v>0</v>
      </c>
      <c r="N302" s="650">
        <v>1</v>
      </c>
      <c r="O302" s="731">
        <v>0.5</v>
      </c>
      <c r="P302" s="651"/>
      <c r="Q302" s="666"/>
      <c r="R302" s="650"/>
      <c r="S302" s="666">
        <v>0</v>
      </c>
      <c r="T302" s="731"/>
      <c r="U302" s="689">
        <v>0</v>
      </c>
    </row>
    <row r="303" spans="1:21" ht="14.4" customHeight="1" x14ac:dyDescent="0.3">
      <c r="A303" s="649">
        <v>10</v>
      </c>
      <c r="B303" s="650" t="s">
        <v>596</v>
      </c>
      <c r="C303" s="650">
        <v>89301101</v>
      </c>
      <c r="D303" s="729" t="s">
        <v>6863</v>
      </c>
      <c r="E303" s="730" t="s">
        <v>3667</v>
      </c>
      <c r="F303" s="650" t="s">
        <v>3634</v>
      </c>
      <c r="G303" s="650" t="s">
        <v>3966</v>
      </c>
      <c r="H303" s="650" t="s">
        <v>597</v>
      </c>
      <c r="I303" s="650" t="s">
        <v>3967</v>
      </c>
      <c r="J303" s="650" t="s">
        <v>3968</v>
      </c>
      <c r="K303" s="650" t="s">
        <v>3821</v>
      </c>
      <c r="L303" s="651">
        <v>0</v>
      </c>
      <c r="M303" s="651">
        <v>0</v>
      </c>
      <c r="N303" s="650">
        <v>1</v>
      </c>
      <c r="O303" s="731">
        <v>1</v>
      </c>
      <c r="P303" s="651">
        <v>0</v>
      </c>
      <c r="Q303" s="666"/>
      <c r="R303" s="650">
        <v>1</v>
      </c>
      <c r="S303" s="666">
        <v>1</v>
      </c>
      <c r="T303" s="731">
        <v>1</v>
      </c>
      <c r="U303" s="689">
        <v>1</v>
      </c>
    </row>
    <row r="304" spans="1:21" ht="14.4" customHeight="1" x14ac:dyDescent="0.3">
      <c r="A304" s="649">
        <v>10</v>
      </c>
      <c r="B304" s="650" t="s">
        <v>596</v>
      </c>
      <c r="C304" s="650">
        <v>89301101</v>
      </c>
      <c r="D304" s="729" t="s">
        <v>6863</v>
      </c>
      <c r="E304" s="730" t="s">
        <v>3667</v>
      </c>
      <c r="F304" s="650" t="s">
        <v>3634</v>
      </c>
      <c r="G304" s="650" t="s">
        <v>4117</v>
      </c>
      <c r="H304" s="650" t="s">
        <v>597</v>
      </c>
      <c r="I304" s="650" t="s">
        <v>1372</v>
      </c>
      <c r="J304" s="650" t="s">
        <v>4118</v>
      </c>
      <c r="K304" s="650" t="s">
        <v>4119</v>
      </c>
      <c r="L304" s="651">
        <v>85.49</v>
      </c>
      <c r="M304" s="651">
        <v>85.49</v>
      </c>
      <c r="N304" s="650">
        <v>1</v>
      </c>
      <c r="O304" s="731">
        <v>0.5</v>
      </c>
      <c r="P304" s="651"/>
      <c r="Q304" s="666">
        <v>0</v>
      </c>
      <c r="R304" s="650"/>
      <c r="S304" s="666">
        <v>0</v>
      </c>
      <c r="T304" s="731"/>
      <c r="U304" s="689">
        <v>0</v>
      </c>
    </row>
    <row r="305" spans="1:21" ht="14.4" customHeight="1" x14ac:dyDescent="0.3">
      <c r="A305" s="649">
        <v>10</v>
      </c>
      <c r="B305" s="650" t="s">
        <v>596</v>
      </c>
      <c r="C305" s="650">
        <v>89301101</v>
      </c>
      <c r="D305" s="729" t="s">
        <v>6863</v>
      </c>
      <c r="E305" s="730" t="s">
        <v>3667</v>
      </c>
      <c r="F305" s="650" t="s">
        <v>3635</v>
      </c>
      <c r="G305" s="650" t="s">
        <v>3790</v>
      </c>
      <c r="H305" s="650" t="s">
        <v>597</v>
      </c>
      <c r="I305" s="650" t="s">
        <v>3890</v>
      </c>
      <c r="J305" s="650" t="s">
        <v>3680</v>
      </c>
      <c r="K305" s="650"/>
      <c r="L305" s="651">
        <v>0</v>
      </c>
      <c r="M305" s="651">
        <v>0</v>
      </c>
      <c r="N305" s="650">
        <v>2</v>
      </c>
      <c r="O305" s="731">
        <v>2</v>
      </c>
      <c r="P305" s="651">
        <v>0</v>
      </c>
      <c r="Q305" s="666"/>
      <c r="R305" s="650">
        <v>2</v>
      </c>
      <c r="S305" s="666">
        <v>1</v>
      </c>
      <c r="T305" s="731">
        <v>2</v>
      </c>
      <c r="U305" s="689">
        <v>1</v>
      </c>
    </row>
    <row r="306" spans="1:21" ht="14.4" customHeight="1" x14ac:dyDescent="0.3">
      <c r="A306" s="649">
        <v>10</v>
      </c>
      <c r="B306" s="650" t="s">
        <v>596</v>
      </c>
      <c r="C306" s="650">
        <v>89301101</v>
      </c>
      <c r="D306" s="729" t="s">
        <v>6863</v>
      </c>
      <c r="E306" s="730" t="s">
        <v>3667</v>
      </c>
      <c r="F306" s="650" t="s">
        <v>3635</v>
      </c>
      <c r="G306" s="650" t="s">
        <v>3790</v>
      </c>
      <c r="H306" s="650" t="s">
        <v>597</v>
      </c>
      <c r="I306" s="650" t="s">
        <v>3891</v>
      </c>
      <c r="J306" s="650" t="s">
        <v>3680</v>
      </c>
      <c r="K306" s="650"/>
      <c r="L306" s="651">
        <v>0</v>
      </c>
      <c r="M306" s="651">
        <v>0</v>
      </c>
      <c r="N306" s="650">
        <v>3</v>
      </c>
      <c r="O306" s="731">
        <v>3</v>
      </c>
      <c r="P306" s="651">
        <v>0</v>
      </c>
      <c r="Q306" s="666"/>
      <c r="R306" s="650">
        <v>3</v>
      </c>
      <c r="S306" s="666">
        <v>1</v>
      </c>
      <c r="T306" s="731">
        <v>3</v>
      </c>
      <c r="U306" s="689">
        <v>1</v>
      </c>
    </row>
    <row r="307" spans="1:21" ht="14.4" customHeight="1" x14ac:dyDescent="0.3">
      <c r="A307" s="649">
        <v>10</v>
      </c>
      <c r="B307" s="650" t="s">
        <v>596</v>
      </c>
      <c r="C307" s="650">
        <v>89301101</v>
      </c>
      <c r="D307" s="729" t="s">
        <v>6863</v>
      </c>
      <c r="E307" s="730" t="s">
        <v>3667</v>
      </c>
      <c r="F307" s="650" t="s">
        <v>3635</v>
      </c>
      <c r="G307" s="650" t="s">
        <v>3790</v>
      </c>
      <c r="H307" s="650" t="s">
        <v>597</v>
      </c>
      <c r="I307" s="650" t="s">
        <v>799</v>
      </c>
      <c r="J307" s="650" t="s">
        <v>3680</v>
      </c>
      <c r="K307" s="650"/>
      <c r="L307" s="651">
        <v>0</v>
      </c>
      <c r="M307" s="651">
        <v>0</v>
      </c>
      <c r="N307" s="650">
        <v>3</v>
      </c>
      <c r="O307" s="731">
        <v>3</v>
      </c>
      <c r="P307" s="651">
        <v>0</v>
      </c>
      <c r="Q307" s="666"/>
      <c r="R307" s="650">
        <v>3</v>
      </c>
      <c r="S307" s="666">
        <v>1</v>
      </c>
      <c r="T307" s="731">
        <v>3</v>
      </c>
      <c r="U307" s="689">
        <v>1</v>
      </c>
    </row>
    <row r="308" spans="1:21" ht="14.4" customHeight="1" x14ac:dyDescent="0.3">
      <c r="A308" s="649">
        <v>10</v>
      </c>
      <c r="B308" s="650" t="s">
        <v>596</v>
      </c>
      <c r="C308" s="650">
        <v>89301101</v>
      </c>
      <c r="D308" s="729" t="s">
        <v>6863</v>
      </c>
      <c r="E308" s="730" t="s">
        <v>3667</v>
      </c>
      <c r="F308" s="650" t="s">
        <v>3635</v>
      </c>
      <c r="G308" s="650" t="s">
        <v>3790</v>
      </c>
      <c r="H308" s="650" t="s">
        <v>597</v>
      </c>
      <c r="I308" s="650" t="s">
        <v>3791</v>
      </c>
      <c r="J308" s="650" t="s">
        <v>3680</v>
      </c>
      <c r="K308" s="650"/>
      <c r="L308" s="651">
        <v>0</v>
      </c>
      <c r="M308" s="651">
        <v>0</v>
      </c>
      <c r="N308" s="650">
        <v>1</v>
      </c>
      <c r="O308" s="731">
        <v>1</v>
      </c>
      <c r="P308" s="651"/>
      <c r="Q308" s="666"/>
      <c r="R308" s="650"/>
      <c r="S308" s="666">
        <v>0</v>
      </c>
      <c r="T308" s="731"/>
      <c r="U308" s="689">
        <v>0</v>
      </c>
    </row>
    <row r="309" spans="1:21" ht="14.4" customHeight="1" x14ac:dyDescent="0.3">
      <c r="A309" s="649">
        <v>10</v>
      </c>
      <c r="B309" s="650" t="s">
        <v>596</v>
      </c>
      <c r="C309" s="650">
        <v>89301101</v>
      </c>
      <c r="D309" s="729" t="s">
        <v>6863</v>
      </c>
      <c r="E309" s="730" t="s">
        <v>3667</v>
      </c>
      <c r="F309" s="650" t="s">
        <v>3636</v>
      </c>
      <c r="G309" s="650" t="s">
        <v>3892</v>
      </c>
      <c r="H309" s="650" t="s">
        <v>597</v>
      </c>
      <c r="I309" s="650" t="s">
        <v>3893</v>
      </c>
      <c r="J309" s="650" t="s">
        <v>3894</v>
      </c>
      <c r="K309" s="650" t="s">
        <v>3975</v>
      </c>
      <c r="L309" s="651">
        <v>56.2</v>
      </c>
      <c r="M309" s="651">
        <v>56.2</v>
      </c>
      <c r="N309" s="650">
        <v>1</v>
      </c>
      <c r="O309" s="731">
        <v>1</v>
      </c>
      <c r="P309" s="651">
        <v>56.2</v>
      </c>
      <c r="Q309" s="666">
        <v>1</v>
      </c>
      <c r="R309" s="650">
        <v>1</v>
      </c>
      <c r="S309" s="666">
        <v>1</v>
      </c>
      <c r="T309" s="731">
        <v>1</v>
      </c>
      <c r="U309" s="689">
        <v>1</v>
      </c>
    </row>
    <row r="310" spans="1:21" ht="14.4" customHeight="1" x14ac:dyDescent="0.3">
      <c r="A310" s="649">
        <v>10</v>
      </c>
      <c r="B310" s="650" t="s">
        <v>596</v>
      </c>
      <c r="C310" s="650">
        <v>89301101</v>
      </c>
      <c r="D310" s="729" t="s">
        <v>6863</v>
      </c>
      <c r="E310" s="730" t="s">
        <v>3667</v>
      </c>
      <c r="F310" s="650" t="s">
        <v>3636</v>
      </c>
      <c r="G310" s="650" t="s">
        <v>3892</v>
      </c>
      <c r="H310" s="650" t="s">
        <v>597</v>
      </c>
      <c r="I310" s="650" t="s">
        <v>3893</v>
      </c>
      <c r="J310" s="650" t="s">
        <v>3894</v>
      </c>
      <c r="K310" s="650" t="s">
        <v>3895</v>
      </c>
      <c r="L310" s="651">
        <v>56.2</v>
      </c>
      <c r="M310" s="651">
        <v>56.2</v>
      </c>
      <c r="N310" s="650">
        <v>1</v>
      </c>
      <c r="O310" s="731">
        <v>1</v>
      </c>
      <c r="P310" s="651">
        <v>56.2</v>
      </c>
      <c r="Q310" s="666">
        <v>1</v>
      </c>
      <c r="R310" s="650">
        <v>1</v>
      </c>
      <c r="S310" s="666">
        <v>1</v>
      </c>
      <c r="T310" s="731">
        <v>1</v>
      </c>
      <c r="U310" s="689">
        <v>1</v>
      </c>
    </row>
    <row r="311" spans="1:21" ht="14.4" customHeight="1" x14ac:dyDescent="0.3">
      <c r="A311" s="649">
        <v>10</v>
      </c>
      <c r="B311" s="650" t="s">
        <v>596</v>
      </c>
      <c r="C311" s="650">
        <v>89301101</v>
      </c>
      <c r="D311" s="729" t="s">
        <v>6863</v>
      </c>
      <c r="E311" s="730" t="s">
        <v>3667</v>
      </c>
      <c r="F311" s="650" t="s">
        <v>3636</v>
      </c>
      <c r="G311" s="650" t="s">
        <v>3899</v>
      </c>
      <c r="H311" s="650" t="s">
        <v>597</v>
      </c>
      <c r="I311" s="650" t="s">
        <v>3900</v>
      </c>
      <c r="J311" s="650" t="s">
        <v>3901</v>
      </c>
      <c r="K311" s="650" t="s">
        <v>3903</v>
      </c>
      <c r="L311" s="651">
        <v>400</v>
      </c>
      <c r="M311" s="651">
        <v>3200</v>
      </c>
      <c r="N311" s="650">
        <v>8</v>
      </c>
      <c r="O311" s="731">
        <v>1</v>
      </c>
      <c r="P311" s="651">
        <v>3200</v>
      </c>
      <c r="Q311" s="666">
        <v>1</v>
      </c>
      <c r="R311" s="650">
        <v>8</v>
      </c>
      <c r="S311" s="666">
        <v>1</v>
      </c>
      <c r="T311" s="731">
        <v>1</v>
      </c>
      <c r="U311" s="689">
        <v>1</v>
      </c>
    </row>
    <row r="312" spans="1:21" ht="14.4" customHeight="1" x14ac:dyDescent="0.3">
      <c r="A312" s="649">
        <v>10</v>
      </c>
      <c r="B312" s="650" t="s">
        <v>596</v>
      </c>
      <c r="C312" s="650">
        <v>89301101</v>
      </c>
      <c r="D312" s="729" t="s">
        <v>6863</v>
      </c>
      <c r="E312" s="730" t="s">
        <v>3667</v>
      </c>
      <c r="F312" s="650" t="s">
        <v>3636</v>
      </c>
      <c r="G312" s="650" t="s">
        <v>3899</v>
      </c>
      <c r="H312" s="650" t="s">
        <v>597</v>
      </c>
      <c r="I312" s="650" t="s">
        <v>3904</v>
      </c>
      <c r="J312" s="650" t="s">
        <v>3905</v>
      </c>
      <c r="K312" s="650" t="s">
        <v>3906</v>
      </c>
      <c r="L312" s="651">
        <v>0</v>
      </c>
      <c r="M312" s="651">
        <v>0</v>
      </c>
      <c r="N312" s="650">
        <v>1</v>
      </c>
      <c r="O312" s="731">
        <v>1</v>
      </c>
      <c r="P312" s="651"/>
      <c r="Q312" s="666"/>
      <c r="R312" s="650"/>
      <c r="S312" s="666">
        <v>0</v>
      </c>
      <c r="T312" s="731"/>
      <c r="U312" s="689">
        <v>0</v>
      </c>
    </row>
    <row r="313" spans="1:21" ht="14.4" customHeight="1" x14ac:dyDescent="0.3">
      <c r="A313" s="649">
        <v>10</v>
      </c>
      <c r="B313" s="650" t="s">
        <v>596</v>
      </c>
      <c r="C313" s="650">
        <v>89301101</v>
      </c>
      <c r="D313" s="729" t="s">
        <v>6863</v>
      </c>
      <c r="E313" s="730" t="s">
        <v>3667</v>
      </c>
      <c r="F313" s="650" t="s">
        <v>3636</v>
      </c>
      <c r="G313" s="650" t="s">
        <v>3899</v>
      </c>
      <c r="H313" s="650" t="s">
        <v>597</v>
      </c>
      <c r="I313" s="650" t="s">
        <v>3907</v>
      </c>
      <c r="J313" s="650" t="s">
        <v>3908</v>
      </c>
      <c r="K313" s="650" t="s">
        <v>3909</v>
      </c>
      <c r="L313" s="651">
        <v>86.25</v>
      </c>
      <c r="M313" s="651">
        <v>258.75</v>
      </c>
      <c r="N313" s="650">
        <v>3</v>
      </c>
      <c r="O313" s="731">
        <v>3</v>
      </c>
      <c r="P313" s="651">
        <v>258.75</v>
      </c>
      <c r="Q313" s="666">
        <v>1</v>
      </c>
      <c r="R313" s="650">
        <v>3</v>
      </c>
      <c r="S313" s="666">
        <v>1</v>
      </c>
      <c r="T313" s="731">
        <v>3</v>
      </c>
      <c r="U313" s="689">
        <v>1</v>
      </c>
    </row>
    <row r="314" spans="1:21" ht="14.4" customHeight="1" x14ac:dyDescent="0.3">
      <c r="A314" s="649">
        <v>10</v>
      </c>
      <c r="B314" s="650" t="s">
        <v>596</v>
      </c>
      <c r="C314" s="650">
        <v>89301101</v>
      </c>
      <c r="D314" s="729" t="s">
        <v>6863</v>
      </c>
      <c r="E314" s="730" t="s">
        <v>3667</v>
      </c>
      <c r="F314" s="650" t="s">
        <v>3636</v>
      </c>
      <c r="G314" s="650" t="s">
        <v>3899</v>
      </c>
      <c r="H314" s="650" t="s">
        <v>597</v>
      </c>
      <c r="I314" s="650" t="s">
        <v>3910</v>
      </c>
      <c r="J314" s="650" t="s">
        <v>3911</v>
      </c>
      <c r="K314" s="650" t="s">
        <v>3912</v>
      </c>
      <c r="L314" s="651">
        <v>265</v>
      </c>
      <c r="M314" s="651">
        <v>265</v>
      </c>
      <c r="N314" s="650">
        <v>1</v>
      </c>
      <c r="O314" s="731">
        <v>1</v>
      </c>
      <c r="P314" s="651">
        <v>265</v>
      </c>
      <c r="Q314" s="666">
        <v>1</v>
      </c>
      <c r="R314" s="650">
        <v>1</v>
      </c>
      <c r="S314" s="666">
        <v>1</v>
      </c>
      <c r="T314" s="731">
        <v>1</v>
      </c>
      <c r="U314" s="689">
        <v>1</v>
      </c>
    </row>
    <row r="315" spans="1:21" ht="14.4" customHeight="1" x14ac:dyDescent="0.3">
      <c r="A315" s="649">
        <v>10</v>
      </c>
      <c r="B315" s="650" t="s">
        <v>596</v>
      </c>
      <c r="C315" s="650">
        <v>89301101</v>
      </c>
      <c r="D315" s="729" t="s">
        <v>6863</v>
      </c>
      <c r="E315" s="730" t="s">
        <v>3667</v>
      </c>
      <c r="F315" s="650" t="s">
        <v>3636</v>
      </c>
      <c r="G315" s="650" t="s">
        <v>3899</v>
      </c>
      <c r="H315" s="650" t="s">
        <v>597</v>
      </c>
      <c r="I315" s="650" t="s">
        <v>3918</v>
      </c>
      <c r="J315" s="650" t="s">
        <v>3919</v>
      </c>
      <c r="K315" s="650" t="s">
        <v>3902</v>
      </c>
      <c r="L315" s="651">
        <v>400</v>
      </c>
      <c r="M315" s="651">
        <v>800</v>
      </c>
      <c r="N315" s="650">
        <v>2</v>
      </c>
      <c r="O315" s="731">
        <v>1</v>
      </c>
      <c r="P315" s="651">
        <v>800</v>
      </c>
      <c r="Q315" s="666">
        <v>1</v>
      </c>
      <c r="R315" s="650">
        <v>2</v>
      </c>
      <c r="S315" s="666">
        <v>1</v>
      </c>
      <c r="T315" s="731">
        <v>1</v>
      </c>
      <c r="U315" s="689">
        <v>1</v>
      </c>
    </row>
    <row r="316" spans="1:21" ht="14.4" customHeight="1" x14ac:dyDescent="0.3">
      <c r="A316" s="649">
        <v>10</v>
      </c>
      <c r="B316" s="650" t="s">
        <v>596</v>
      </c>
      <c r="C316" s="650">
        <v>89301101</v>
      </c>
      <c r="D316" s="729" t="s">
        <v>6863</v>
      </c>
      <c r="E316" s="730" t="s">
        <v>3667</v>
      </c>
      <c r="F316" s="650" t="s">
        <v>3636</v>
      </c>
      <c r="G316" s="650" t="s">
        <v>3899</v>
      </c>
      <c r="H316" s="650" t="s">
        <v>597</v>
      </c>
      <c r="I316" s="650" t="s">
        <v>3918</v>
      </c>
      <c r="J316" s="650" t="s">
        <v>3919</v>
      </c>
      <c r="K316" s="650" t="s">
        <v>3903</v>
      </c>
      <c r="L316" s="651">
        <v>400</v>
      </c>
      <c r="M316" s="651">
        <v>3200</v>
      </c>
      <c r="N316" s="650">
        <v>8</v>
      </c>
      <c r="O316" s="731">
        <v>1</v>
      </c>
      <c r="P316" s="651">
        <v>3200</v>
      </c>
      <c r="Q316" s="666">
        <v>1</v>
      </c>
      <c r="R316" s="650">
        <v>8</v>
      </c>
      <c r="S316" s="666">
        <v>1</v>
      </c>
      <c r="T316" s="731">
        <v>1</v>
      </c>
      <c r="U316" s="689">
        <v>1</v>
      </c>
    </row>
    <row r="317" spans="1:21" ht="14.4" customHeight="1" x14ac:dyDescent="0.3">
      <c r="A317" s="649">
        <v>10</v>
      </c>
      <c r="B317" s="650" t="s">
        <v>596</v>
      </c>
      <c r="C317" s="650">
        <v>89301101</v>
      </c>
      <c r="D317" s="729" t="s">
        <v>6863</v>
      </c>
      <c r="E317" s="730" t="s">
        <v>3667</v>
      </c>
      <c r="F317" s="650" t="s">
        <v>3636</v>
      </c>
      <c r="G317" s="650" t="s">
        <v>3899</v>
      </c>
      <c r="H317" s="650" t="s">
        <v>597</v>
      </c>
      <c r="I317" s="650" t="s">
        <v>4120</v>
      </c>
      <c r="J317" s="650" t="s">
        <v>4121</v>
      </c>
      <c r="K317" s="650" t="s">
        <v>4122</v>
      </c>
      <c r="L317" s="651">
        <v>0</v>
      </c>
      <c r="M317" s="651">
        <v>0</v>
      </c>
      <c r="N317" s="650">
        <v>1</v>
      </c>
      <c r="O317" s="731">
        <v>1</v>
      </c>
      <c r="P317" s="651"/>
      <c r="Q317" s="666"/>
      <c r="R317" s="650"/>
      <c r="S317" s="666">
        <v>0</v>
      </c>
      <c r="T317" s="731"/>
      <c r="U317" s="689">
        <v>0</v>
      </c>
    </row>
    <row r="318" spans="1:21" ht="14.4" customHeight="1" x14ac:dyDescent="0.3">
      <c r="A318" s="649">
        <v>10</v>
      </c>
      <c r="B318" s="650" t="s">
        <v>596</v>
      </c>
      <c r="C318" s="650">
        <v>89301101</v>
      </c>
      <c r="D318" s="729" t="s">
        <v>6863</v>
      </c>
      <c r="E318" s="730" t="s">
        <v>3667</v>
      </c>
      <c r="F318" s="650" t="s">
        <v>3636</v>
      </c>
      <c r="G318" s="650" t="s">
        <v>3899</v>
      </c>
      <c r="H318" s="650" t="s">
        <v>597</v>
      </c>
      <c r="I318" s="650" t="s">
        <v>3920</v>
      </c>
      <c r="J318" s="650" t="s">
        <v>3921</v>
      </c>
      <c r="K318" s="650" t="s">
        <v>3922</v>
      </c>
      <c r="L318" s="651">
        <v>800</v>
      </c>
      <c r="M318" s="651">
        <v>800</v>
      </c>
      <c r="N318" s="650">
        <v>1</v>
      </c>
      <c r="O318" s="731">
        <v>1</v>
      </c>
      <c r="P318" s="651"/>
      <c r="Q318" s="666">
        <v>0</v>
      </c>
      <c r="R318" s="650"/>
      <c r="S318" s="666">
        <v>0</v>
      </c>
      <c r="T318" s="731"/>
      <c r="U318" s="689">
        <v>0</v>
      </c>
    </row>
    <row r="319" spans="1:21" ht="14.4" customHeight="1" x14ac:dyDescent="0.3">
      <c r="A319" s="649">
        <v>10</v>
      </c>
      <c r="B319" s="650" t="s">
        <v>596</v>
      </c>
      <c r="C319" s="650">
        <v>89301101</v>
      </c>
      <c r="D319" s="729" t="s">
        <v>6863</v>
      </c>
      <c r="E319" s="730" t="s">
        <v>3667</v>
      </c>
      <c r="F319" s="650" t="s">
        <v>3636</v>
      </c>
      <c r="G319" s="650" t="s">
        <v>3899</v>
      </c>
      <c r="H319" s="650" t="s">
        <v>597</v>
      </c>
      <c r="I319" s="650" t="s">
        <v>4041</v>
      </c>
      <c r="J319" s="650" t="s">
        <v>4042</v>
      </c>
      <c r="K319" s="650" t="s">
        <v>4123</v>
      </c>
      <c r="L319" s="651">
        <v>1000</v>
      </c>
      <c r="M319" s="651">
        <v>1000</v>
      </c>
      <c r="N319" s="650">
        <v>1</v>
      </c>
      <c r="O319" s="731">
        <v>1</v>
      </c>
      <c r="P319" s="651"/>
      <c r="Q319" s="666">
        <v>0</v>
      </c>
      <c r="R319" s="650"/>
      <c r="S319" s="666">
        <v>0</v>
      </c>
      <c r="T319" s="731"/>
      <c r="U319" s="689">
        <v>0</v>
      </c>
    </row>
    <row r="320" spans="1:21" ht="14.4" customHeight="1" x14ac:dyDescent="0.3">
      <c r="A320" s="649">
        <v>10</v>
      </c>
      <c r="B320" s="650" t="s">
        <v>596</v>
      </c>
      <c r="C320" s="650">
        <v>89301101</v>
      </c>
      <c r="D320" s="729" t="s">
        <v>6863</v>
      </c>
      <c r="E320" s="730" t="s">
        <v>3667</v>
      </c>
      <c r="F320" s="650" t="s">
        <v>3636</v>
      </c>
      <c r="G320" s="650" t="s">
        <v>3899</v>
      </c>
      <c r="H320" s="650" t="s">
        <v>597</v>
      </c>
      <c r="I320" s="650" t="s">
        <v>4047</v>
      </c>
      <c r="J320" s="650" t="s">
        <v>4048</v>
      </c>
      <c r="K320" s="650" t="s">
        <v>3928</v>
      </c>
      <c r="L320" s="651">
        <v>1500</v>
      </c>
      <c r="M320" s="651">
        <v>1500</v>
      </c>
      <c r="N320" s="650">
        <v>1</v>
      </c>
      <c r="O320" s="731">
        <v>1</v>
      </c>
      <c r="P320" s="651"/>
      <c r="Q320" s="666">
        <v>0</v>
      </c>
      <c r="R320" s="650"/>
      <c r="S320" s="666">
        <v>0</v>
      </c>
      <c r="T320" s="731"/>
      <c r="U320" s="689">
        <v>0</v>
      </c>
    </row>
    <row r="321" spans="1:21" ht="14.4" customHeight="1" x14ac:dyDescent="0.3">
      <c r="A321" s="649">
        <v>10</v>
      </c>
      <c r="B321" s="650" t="s">
        <v>596</v>
      </c>
      <c r="C321" s="650">
        <v>89301101</v>
      </c>
      <c r="D321" s="729" t="s">
        <v>6863</v>
      </c>
      <c r="E321" s="730" t="s">
        <v>3667</v>
      </c>
      <c r="F321" s="650" t="s">
        <v>3636</v>
      </c>
      <c r="G321" s="650" t="s">
        <v>3899</v>
      </c>
      <c r="H321" s="650" t="s">
        <v>597</v>
      </c>
      <c r="I321" s="650" t="s">
        <v>3926</v>
      </c>
      <c r="J321" s="650" t="s">
        <v>3927</v>
      </c>
      <c r="K321" s="650" t="s">
        <v>3928</v>
      </c>
      <c r="L321" s="651">
        <v>1500</v>
      </c>
      <c r="M321" s="651">
        <v>1500</v>
      </c>
      <c r="N321" s="650">
        <v>1</v>
      </c>
      <c r="O321" s="731">
        <v>1</v>
      </c>
      <c r="P321" s="651"/>
      <c r="Q321" s="666">
        <v>0</v>
      </c>
      <c r="R321" s="650"/>
      <c r="S321" s="666">
        <v>0</v>
      </c>
      <c r="T321" s="731"/>
      <c r="U321" s="689">
        <v>0</v>
      </c>
    </row>
    <row r="322" spans="1:21" ht="14.4" customHeight="1" x14ac:dyDescent="0.3">
      <c r="A322" s="649">
        <v>10</v>
      </c>
      <c r="B322" s="650" t="s">
        <v>596</v>
      </c>
      <c r="C322" s="650">
        <v>89301101</v>
      </c>
      <c r="D322" s="729" t="s">
        <v>6863</v>
      </c>
      <c r="E322" s="730" t="s">
        <v>3668</v>
      </c>
      <c r="F322" s="650" t="s">
        <v>3634</v>
      </c>
      <c r="G322" s="650" t="s">
        <v>3743</v>
      </c>
      <c r="H322" s="650" t="s">
        <v>597</v>
      </c>
      <c r="I322" s="650" t="s">
        <v>1230</v>
      </c>
      <c r="J322" s="650" t="s">
        <v>1231</v>
      </c>
      <c r="K322" s="650" t="s">
        <v>1232</v>
      </c>
      <c r="L322" s="651">
        <v>152.36000000000001</v>
      </c>
      <c r="M322" s="651">
        <v>152.36000000000001</v>
      </c>
      <c r="N322" s="650">
        <v>1</v>
      </c>
      <c r="O322" s="731">
        <v>1</v>
      </c>
      <c r="P322" s="651"/>
      <c r="Q322" s="666">
        <v>0</v>
      </c>
      <c r="R322" s="650"/>
      <c r="S322" s="666">
        <v>0</v>
      </c>
      <c r="T322" s="731"/>
      <c r="U322" s="689">
        <v>0</v>
      </c>
    </row>
    <row r="323" spans="1:21" ht="14.4" customHeight="1" x14ac:dyDescent="0.3">
      <c r="A323" s="649">
        <v>10</v>
      </c>
      <c r="B323" s="650" t="s">
        <v>596</v>
      </c>
      <c r="C323" s="650">
        <v>89301101</v>
      </c>
      <c r="D323" s="729" t="s">
        <v>6863</v>
      </c>
      <c r="E323" s="730" t="s">
        <v>3668</v>
      </c>
      <c r="F323" s="650" t="s">
        <v>3634</v>
      </c>
      <c r="G323" s="650" t="s">
        <v>4124</v>
      </c>
      <c r="H323" s="650" t="s">
        <v>597</v>
      </c>
      <c r="I323" s="650" t="s">
        <v>4125</v>
      </c>
      <c r="J323" s="650" t="s">
        <v>4126</v>
      </c>
      <c r="K323" s="650" t="s">
        <v>4127</v>
      </c>
      <c r="L323" s="651">
        <v>45.75</v>
      </c>
      <c r="M323" s="651">
        <v>45.75</v>
      </c>
      <c r="N323" s="650">
        <v>1</v>
      </c>
      <c r="O323" s="731">
        <v>1</v>
      </c>
      <c r="P323" s="651"/>
      <c r="Q323" s="666">
        <v>0</v>
      </c>
      <c r="R323" s="650"/>
      <c r="S323" s="666">
        <v>0</v>
      </c>
      <c r="T323" s="731"/>
      <c r="U323" s="689">
        <v>0</v>
      </c>
    </row>
    <row r="324" spans="1:21" ht="14.4" customHeight="1" x14ac:dyDescent="0.3">
      <c r="A324" s="649">
        <v>10</v>
      </c>
      <c r="B324" s="650" t="s">
        <v>596</v>
      </c>
      <c r="C324" s="650">
        <v>89301101</v>
      </c>
      <c r="D324" s="729" t="s">
        <v>6863</v>
      </c>
      <c r="E324" s="730" t="s">
        <v>3668</v>
      </c>
      <c r="F324" s="650" t="s">
        <v>3634</v>
      </c>
      <c r="G324" s="650" t="s">
        <v>3870</v>
      </c>
      <c r="H324" s="650" t="s">
        <v>597</v>
      </c>
      <c r="I324" s="650" t="s">
        <v>1212</v>
      </c>
      <c r="J324" s="650" t="s">
        <v>1213</v>
      </c>
      <c r="K324" s="650" t="s">
        <v>3871</v>
      </c>
      <c r="L324" s="651">
        <v>38.65</v>
      </c>
      <c r="M324" s="651">
        <v>38.65</v>
      </c>
      <c r="N324" s="650">
        <v>1</v>
      </c>
      <c r="O324" s="731">
        <v>1</v>
      </c>
      <c r="P324" s="651"/>
      <c r="Q324" s="666">
        <v>0</v>
      </c>
      <c r="R324" s="650"/>
      <c r="S324" s="666">
        <v>0</v>
      </c>
      <c r="T324" s="731"/>
      <c r="U324" s="689">
        <v>0</v>
      </c>
    </row>
    <row r="325" spans="1:21" ht="14.4" customHeight="1" x14ac:dyDescent="0.3">
      <c r="A325" s="649">
        <v>10</v>
      </c>
      <c r="B325" s="650" t="s">
        <v>596</v>
      </c>
      <c r="C325" s="650">
        <v>89301101</v>
      </c>
      <c r="D325" s="729" t="s">
        <v>6863</v>
      </c>
      <c r="E325" s="730" t="s">
        <v>3668</v>
      </c>
      <c r="F325" s="650" t="s">
        <v>3634</v>
      </c>
      <c r="G325" s="650" t="s">
        <v>4128</v>
      </c>
      <c r="H325" s="650" t="s">
        <v>597</v>
      </c>
      <c r="I325" s="650" t="s">
        <v>4129</v>
      </c>
      <c r="J325" s="650" t="s">
        <v>4130</v>
      </c>
      <c r="K325" s="650" t="s">
        <v>4131</v>
      </c>
      <c r="L325" s="651">
        <v>0</v>
      </c>
      <c r="M325" s="651">
        <v>0</v>
      </c>
      <c r="N325" s="650">
        <v>1</v>
      </c>
      <c r="O325" s="731">
        <v>1</v>
      </c>
      <c r="P325" s="651"/>
      <c r="Q325" s="666"/>
      <c r="R325" s="650"/>
      <c r="S325" s="666">
        <v>0</v>
      </c>
      <c r="T325" s="731"/>
      <c r="U325" s="689">
        <v>0</v>
      </c>
    </row>
    <row r="326" spans="1:21" ht="14.4" customHeight="1" x14ac:dyDescent="0.3">
      <c r="A326" s="649">
        <v>10</v>
      </c>
      <c r="B326" s="650" t="s">
        <v>596</v>
      </c>
      <c r="C326" s="650">
        <v>89301101</v>
      </c>
      <c r="D326" s="729" t="s">
        <v>6863</v>
      </c>
      <c r="E326" s="730" t="s">
        <v>3668</v>
      </c>
      <c r="F326" s="650" t="s">
        <v>3634</v>
      </c>
      <c r="G326" s="650" t="s">
        <v>4128</v>
      </c>
      <c r="H326" s="650" t="s">
        <v>597</v>
      </c>
      <c r="I326" s="650" t="s">
        <v>1018</v>
      </c>
      <c r="J326" s="650" t="s">
        <v>1019</v>
      </c>
      <c r="K326" s="650" t="s">
        <v>1020</v>
      </c>
      <c r="L326" s="651">
        <v>354.98</v>
      </c>
      <c r="M326" s="651">
        <v>354.98</v>
      </c>
      <c r="N326" s="650">
        <v>1</v>
      </c>
      <c r="O326" s="731">
        <v>1</v>
      </c>
      <c r="P326" s="651"/>
      <c r="Q326" s="666">
        <v>0</v>
      </c>
      <c r="R326" s="650"/>
      <c r="S326" s="666">
        <v>0</v>
      </c>
      <c r="T326" s="731"/>
      <c r="U326" s="689">
        <v>0</v>
      </c>
    </row>
    <row r="327" spans="1:21" ht="14.4" customHeight="1" x14ac:dyDescent="0.3">
      <c r="A327" s="649">
        <v>10</v>
      </c>
      <c r="B327" s="650" t="s">
        <v>596</v>
      </c>
      <c r="C327" s="650">
        <v>89301101</v>
      </c>
      <c r="D327" s="729" t="s">
        <v>6863</v>
      </c>
      <c r="E327" s="730" t="s">
        <v>3669</v>
      </c>
      <c r="F327" s="650" t="s">
        <v>3634</v>
      </c>
      <c r="G327" s="650" t="s">
        <v>3743</v>
      </c>
      <c r="H327" s="650" t="s">
        <v>597</v>
      </c>
      <c r="I327" s="650" t="s">
        <v>1238</v>
      </c>
      <c r="J327" s="650" t="s">
        <v>3477</v>
      </c>
      <c r="K327" s="650" t="s">
        <v>3478</v>
      </c>
      <c r="L327" s="651">
        <v>79.36</v>
      </c>
      <c r="M327" s="651">
        <v>79.36</v>
      </c>
      <c r="N327" s="650">
        <v>1</v>
      </c>
      <c r="O327" s="731">
        <v>0.5</v>
      </c>
      <c r="P327" s="651"/>
      <c r="Q327" s="666">
        <v>0</v>
      </c>
      <c r="R327" s="650"/>
      <c r="S327" s="666">
        <v>0</v>
      </c>
      <c r="T327" s="731"/>
      <c r="U327" s="689">
        <v>0</v>
      </c>
    </row>
    <row r="328" spans="1:21" ht="14.4" customHeight="1" x14ac:dyDescent="0.3">
      <c r="A328" s="649">
        <v>10</v>
      </c>
      <c r="B328" s="650" t="s">
        <v>596</v>
      </c>
      <c r="C328" s="650">
        <v>89301101</v>
      </c>
      <c r="D328" s="729" t="s">
        <v>6863</v>
      </c>
      <c r="E328" s="730" t="s">
        <v>3669</v>
      </c>
      <c r="F328" s="650" t="s">
        <v>3634</v>
      </c>
      <c r="G328" s="650" t="s">
        <v>3743</v>
      </c>
      <c r="H328" s="650" t="s">
        <v>597</v>
      </c>
      <c r="I328" s="650" t="s">
        <v>1230</v>
      </c>
      <c r="J328" s="650" t="s">
        <v>1231</v>
      </c>
      <c r="K328" s="650" t="s">
        <v>1232</v>
      </c>
      <c r="L328" s="651">
        <v>99.7</v>
      </c>
      <c r="M328" s="651">
        <v>99.7</v>
      </c>
      <c r="N328" s="650">
        <v>1</v>
      </c>
      <c r="O328" s="731">
        <v>1</v>
      </c>
      <c r="P328" s="651"/>
      <c r="Q328" s="666">
        <v>0</v>
      </c>
      <c r="R328" s="650"/>
      <c r="S328" s="666">
        <v>0</v>
      </c>
      <c r="T328" s="731"/>
      <c r="U328" s="689">
        <v>0</v>
      </c>
    </row>
    <row r="329" spans="1:21" ht="14.4" customHeight="1" x14ac:dyDescent="0.3">
      <c r="A329" s="649">
        <v>10</v>
      </c>
      <c r="B329" s="650" t="s">
        <v>596</v>
      </c>
      <c r="C329" s="650">
        <v>89301101</v>
      </c>
      <c r="D329" s="729" t="s">
        <v>6863</v>
      </c>
      <c r="E329" s="730" t="s">
        <v>3669</v>
      </c>
      <c r="F329" s="650" t="s">
        <v>3634</v>
      </c>
      <c r="G329" s="650" t="s">
        <v>4132</v>
      </c>
      <c r="H329" s="650" t="s">
        <v>597</v>
      </c>
      <c r="I329" s="650" t="s">
        <v>687</v>
      </c>
      <c r="J329" s="650" t="s">
        <v>4133</v>
      </c>
      <c r="K329" s="650" t="s">
        <v>4107</v>
      </c>
      <c r="L329" s="651">
        <v>14.2</v>
      </c>
      <c r="M329" s="651">
        <v>14.2</v>
      </c>
      <c r="N329" s="650">
        <v>1</v>
      </c>
      <c r="O329" s="731">
        <v>0.5</v>
      </c>
      <c r="P329" s="651"/>
      <c r="Q329" s="666">
        <v>0</v>
      </c>
      <c r="R329" s="650"/>
      <c r="S329" s="666">
        <v>0</v>
      </c>
      <c r="T329" s="731"/>
      <c r="U329" s="689">
        <v>0</v>
      </c>
    </row>
    <row r="330" spans="1:21" ht="14.4" customHeight="1" x14ac:dyDescent="0.3">
      <c r="A330" s="649">
        <v>10</v>
      </c>
      <c r="B330" s="650" t="s">
        <v>596</v>
      </c>
      <c r="C330" s="650">
        <v>89301101</v>
      </c>
      <c r="D330" s="729" t="s">
        <v>6863</v>
      </c>
      <c r="E330" s="730" t="s">
        <v>3669</v>
      </c>
      <c r="F330" s="650" t="s">
        <v>3634</v>
      </c>
      <c r="G330" s="650" t="s">
        <v>4132</v>
      </c>
      <c r="H330" s="650" t="s">
        <v>597</v>
      </c>
      <c r="I330" s="650" t="s">
        <v>2011</v>
      </c>
      <c r="J330" s="650" t="s">
        <v>4134</v>
      </c>
      <c r="K330" s="650" t="s">
        <v>4135</v>
      </c>
      <c r="L330" s="651">
        <v>189.78</v>
      </c>
      <c r="M330" s="651">
        <v>189.78</v>
      </c>
      <c r="N330" s="650">
        <v>1</v>
      </c>
      <c r="O330" s="731">
        <v>0.5</v>
      </c>
      <c r="P330" s="651"/>
      <c r="Q330" s="666">
        <v>0</v>
      </c>
      <c r="R330" s="650"/>
      <c r="S330" s="666">
        <v>0</v>
      </c>
      <c r="T330" s="731"/>
      <c r="U330" s="689">
        <v>0</v>
      </c>
    </row>
    <row r="331" spans="1:21" ht="14.4" customHeight="1" x14ac:dyDescent="0.3">
      <c r="A331" s="649">
        <v>10</v>
      </c>
      <c r="B331" s="650" t="s">
        <v>596</v>
      </c>
      <c r="C331" s="650">
        <v>89301101</v>
      </c>
      <c r="D331" s="729" t="s">
        <v>6863</v>
      </c>
      <c r="E331" s="730" t="s">
        <v>3669</v>
      </c>
      <c r="F331" s="650" t="s">
        <v>3634</v>
      </c>
      <c r="G331" s="650" t="s">
        <v>4136</v>
      </c>
      <c r="H331" s="650" t="s">
        <v>597</v>
      </c>
      <c r="I331" s="650" t="s">
        <v>928</v>
      </c>
      <c r="J331" s="650" t="s">
        <v>929</v>
      </c>
      <c r="K331" s="650" t="s">
        <v>930</v>
      </c>
      <c r="L331" s="651">
        <v>0</v>
      </c>
      <c r="M331" s="651">
        <v>0</v>
      </c>
      <c r="N331" s="650">
        <v>2</v>
      </c>
      <c r="O331" s="731">
        <v>1.5</v>
      </c>
      <c r="P331" s="651">
        <v>0</v>
      </c>
      <c r="Q331" s="666"/>
      <c r="R331" s="650">
        <v>2</v>
      </c>
      <c r="S331" s="666">
        <v>1</v>
      </c>
      <c r="T331" s="731">
        <v>1.5</v>
      </c>
      <c r="U331" s="689">
        <v>1</v>
      </c>
    </row>
    <row r="332" spans="1:21" ht="14.4" customHeight="1" x14ac:dyDescent="0.3">
      <c r="A332" s="649">
        <v>10</v>
      </c>
      <c r="B332" s="650" t="s">
        <v>596</v>
      </c>
      <c r="C332" s="650">
        <v>89301101</v>
      </c>
      <c r="D332" s="729" t="s">
        <v>6863</v>
      </c>
      <c r="E332" s="730" t="s">
        <v>3669</v>
      </c>
      <c r="F332" s="650" t="s">
        <v>3634</v>
      </c>
      <c r="G332" s="650" t="s">
        <v>4085</v>
      </c>
      <c r="H332" s="650" t="s">
        <v>597</v>
      </c>
      <c r="I332" s="650" t="s">
        <v>4137</v>
      </c>
      <c r="J332" s="650" t="s">
        <v>3602</v>
      </c>
      <c r="K332" s="650" t="s">
        <v>4138</v>
      </c>
      <c r="L332" s="651">
        <v>0</v>
      </c>
      <c r="M332" s="651">
        <v>0</v>
      </c>
      <c r="N332" s="650">
        <v>1</v>
      </c>
      <c r="O332" s="731">
        <v>1</v>
      </c>
      <c r="P332" s="651"/>
      <c r="Q332" s="666"/>
      <c r="R332" s="650"/>
      <c r="S332" s="666">
        <v>0</v>
      </c>
      <c r="T332" s="731"/>
      <c r="U332" s="689">
        <v>0</v>
      </c>
    </row>
    <row r="333" spans="1:21" ht="14.4" customHeight="1" x14ac:dyDescent="0.3">
      <c r="A333" s="649">
        <v>10</v>
      </c>
      <c r="B333" s="650" t="s">
        <v>596</v>
      </c>
      <c r="C333" s="650">
        <v>89301101</v>
      </c>
      <c r="D333" s="729" t="s">
        <v>6863</v>
      </c>
      <c r="E333" s="730" t="s">
        <v>3669</v>
      </c>
      <c r="F333" s="650" t="s">
        <v>3634</v>
      </c>
      <c r="G333" s="650" t="s">
        <v>4139</v>
      </c>
      <c r="H333" s="650" t="s">
        <v>1072</v>
      </c>
      <c r="I333" s="650" t="s">
        <v>1109</v>
      </c>
      <c r="J333" s="650" t="s">
        <v>1110</v>
      </c>
      <c r="K333" s="650" t="s">
        <v>3504</v>
      </c>
      <c r="L333" s="651">
        <v>333.26</v>
      </c>
      <c r="M333" s="651">
        <v>333.26</v>
      </c>
      <c r="N333" s="650">
        <v>1</v>
      </c>
      <c r="O333" s="731">
        <v>0.5</v>
      </c>
      <c r="P333" s="651">
        <v>333.26</v>
      </c>
      <c r="Q333" s="666">
        <v>1</v>
      </c>
      <c r="R333" s="650">
        <v>1</v>
      </c>
      <c r="S333" s="666">
        <v>1</v>
      </c>
      <c r="T333" s="731">
        <v>0.5</v>
      </c>
      <c r="U333" s="689">
        <v>1</v>
      </c>
    </row>
    <row r="334" spans="1:21" ht="14.4" customHeight="1" x14ac:dyDescent="0.3">
      <c r="A334" s="649">
        <v>10</v>
      </c>
      <c r="B334" s="650" t="s">
        <v>596</v>
      </c>
      <c r="C334" s="650">
        <v>89301101</v>
      </c>
      <c r="D334" s="729" t="s">
        <v>6863</v>
      </c>
      <c r="E334" s="730" t="s">
        <v>3669</v>
      </c>
      <c r="F334" s="650" t="s">
        <v>3634</v>
      </c>
      <c r="G334" s="650" t="s">
        <v>4086</v>
      </c>
      <c r="H334" s="650" t="s">
        <v>597</v>
      </c>
      <c r="I334" s="650" t="s">
        <v>706</v>
      </c>
      <c r="J334" s="650" t="s">
        <v>707</v>
      </c>
      <c r="K334" s="650" t="s">
        <v>4140</v>
      </c>
      <c r="L334" s="651">
        <v>40.36</v>
      </c>
      <c r="M334" s="651">
        <v>40.36</v>
      </c>
      <c r="N334" s="650">
        <v>1</v>
      </c>
      <c r="O334" s="731">
        <v>0.5</v>
      </c>
      <c r="P334" s="651"/>
      <c r="Q334" s="666">
        <v>0</v>
      </c>
      <c r="R334" s="650"/>
      <c r="S334" s="666">
        <v>0</v>
      </c>
      <c r="T334" s="731"/>
      <c r="U334" s="689">
        <v>0</v>
      </c>
    </row>
    <row r="335" spans="1:21" ht="14.4" customHeight="1" x14ac:dyDescent="0.3">
      <c r="A335" s="649">
        <v>10</v>
      </c>
      <c r="B335" s="650" t="s">
        <v>596</v>
      </c>
      <c r="C335" s="650">
        <v>89301101</v>
      </c>
      <c r="D335" s="729" t="s">
        <v>6863</v>
      </c>
      <c r="E335" s="730" t="s">
        <v>3669</v>
      </c>
      <c r="F335" s="650" t="s">
        <v>3634</v>
      </c>
      <c r="G335" s="650" t="s">
        <v>3736</v>
      </c>
      <c r="H335" s="650" t="s">
        <v>1072</v>
      </c>
      <c r="I335" s="650" t="s">
        <v>1303</v>
      </c>
      <c r="J335" s="650" t="s">
        <v>3490</v>
      </c>
      <c r="K335" s="650" t="s">
        <v>3488</v>
      </c>
      <c r="L335" s="651">
        <v>41.3</v>
      </c>
      <c r="M335" s="651">
        <v>41.3</v>
      </c>
      <c r="N335" s="650">
        <v>1</v>
      </c>
      <c r="O335" s="731">
        <v>1</v>
      </c>
      <c r="P335" s="651"/>
      <c r="Q335" s="666">
        <v>0</v>
      </c>
      <c r="R335" s="650"/>
      <c r="S335" s="666">
        <v>0</v>
      </c>
      <c r="T335" s="731"/>
      <c r="U335" s="689">
        <v>0</v>
      </c>
    </row>
    <row r="336" spans="1:21" ht="14.4" customHeight="1" x14ac:dyDescent="0.3">
      <c r="A336" s="649">
        <v>10</v>
      </c>
      <c r="B336" s="650" t="s">
        <v>596</v>
      </c>
      <c r="C336" s="650">
        <v>89301101</v>
      </c>
      <c r="D336" s="729" t="s">
        <v>6863</v>
      </c>
      <c r="E336" s="730" t="s">
        <v>3669</v>
      </c>
      <c r="F336" s="650" t="s">
        <v>3634</v>
      </c>
      <c r="G336" s="650" t="s">
        <v>3736</v>
      </c>
      <c r="H336" s="650" t="s">
        <v>1072</v>
      </c>
      <c r="I336" s="650" t="s">
        <v>1306</v>
      </c>
      <c r="J336" s="650" t="s">
        <v>3490</v>
      </c>
      <c r="K336" s="650" t="s">
        <v>839</v>
      </c>
      <c r="L336" s="651">
        <v>68.83</v>
      </c>
      <c r="M336" s="651">
        <v>68.83</v>
      </c>
      <c r="N336" s="650">
        <v>1</v>
      </c>
      <c r="O336" s="731">
        <v>0.5</v>
      </c>
      <c r="P336" s="651"/>
      <c r="Q336" s="666">
        <v>0</v>
      </c>
      <c r="R336" s="650"/>
      <c r="S336" s="666">
        <v>0</v>
      </c>
      <c r="T336" s="731"/>
      <c r="U336" s="689">
        <v>0</v>
      </c>
    </row>
    <row r="337" spans="1:21" ht="14.4" customHeight="1" x14ac:dyDescent="0.3">
      <c r="A337" s="649">
        <v>10</v>
      </c>
      <c r="B337" s="650" t="s">
        <v>596</v>
      </c>
      <c r="C337" s="650">
        <v>89301101</v>
      </c>
      <c r="D337" s="729" t="s">
        <v>6863</v>
      </c>
      <c r="E337" s="730" t="s">
        <v>3669</v>
      </c>
      <c r="F337" s="650" t="s">
        <v>3634</v>
      </c>
      <c r="G337" s="650" t="s">
        <v>4141</v>
      </c>
      <c r="H337" s="650" t="s">
        <v>597</v>
      </c>
      <c r="I337" s="650" t="s">
        <v>740</v>
      </c>
      <c r="J337" s="650" t="s">
        <v>741</v>
      </c>
      <c r="K337" s="650" t="s">
        <v>742</v>
      </c>
      <c r="L337" s="651">
        <v>132.34</v>
      </c>
      <c r="M337" s="651">
        <v>132.34</v>
      </c>
      <c r="N337" s="650">
        <v>1</v>
      </c>
      <c r="O337" s="731">
        <v>0.5</v>
      </c>
      <c r="P337" s="651"/>
      <c r="Q337" s="666">
        <v>0</v>
      </c>
      <c r="R337" s="650"/>
      <c r="S337" s="666">
        <v>0</v>
      </c>
      <c r="T337" s="731"/>
      <c r="U337" s="689">
        <v>0</v>
      </c>
    </row>
    <row r="338" spans="1:21" ht="14.4" customHeight="1" x14ac:dyDescent="0.3">
      <c r="A338" s="649">
        <v>10</v>
      </c>
      <c r="B338" s="650" t="s">
        <v>596</v>
      </c>
      <c r="C338" s="650">
        <v>89301101</v>
      </c>
      <c r="D338" s="729" t="s">
        <v>6863</v>
      </c>
      <c r="E338" s="730" t="s">
        <v>3669</v>
      </c>
      <c r="F338" s="650" t="s">
        <v>3634</v>
      </c>
      <c r="G338" s="650" t="s">
        <v>3961</v>
      </c>
      <c r="H338" s="650" t="s">
        <v>597</v>
      </c>
      <c r="I338" s="650" t="s">
        <v>4142</v>
      </c>
      <c r="J338" s="650" t="s">
        <v>785</v>
      </c>
      <c r="K338" s="650" t="s">
        <v>4143</v>
      </c>
      <c r="L338" s="651">
        <v>0</v>
      </c>
      <c r="M338" s="651">
        <v>0</v>
      </c>
      <c r="N338" s="650">
        <v>1</v>
      </c>
      <c r="O338" s="731">
        <v>0.5</v>
      </c>
      <c r="P338" s="651"/>
      <c r="Q338" s="666"/>
      <c r="R338" s="650"/>
      <c r="S338" s="666">
        <v>0</v>
      </c>
      <c r="T338" s="731"/>
      <c r="U338" s="689">
        <v>0</v>
      </c>
    </row>
    <row r="339" spans="1:21" ht="14.4" customHeight="1" x14ac:dyDescent="0.3">
      <c r="A339" s="649">
        <v>10</v>
      </c>
      <c r="B339" s="650" t="s">
        <v>596</v>
      </c>
      <c r="C339" s="650">
        <v>89301101</v>
      </c>
      <c r="D339" s="729" t="s">
        <v>6863</v>
      </c>
      <c r="E339" s="730" t="s">
        <v>3669</v>
      </c>
      <c r="F339" s="650" t="s">
        <v>3634</v>
      </c>
      <c r="G339" s="650" t="s">
        <v>4144</v>
      </c>
      <c r="H339" s="650" t="s">
        <v>1072</v>
      </c>
      <c r="I339" s="650" t="s">
        <v>1199</v>
      </c>
      <c r="J339" s="650" t="s">
        <v>1200</v>
      </c>
      <c r="K339" s="650" t="s">
        <v>1186</v>
      </c>
      <c r="L339" s="651">
        <v>1431.23</v>
      </c>
      <c r="M339" s="651">
        <v>1431.23</v>
      </c>
      <c r="N339" s="650">
        <v>1</v>
      </c>
      <c r="O339" s="731">
        <v>1</v>
      </c>
      <c r="P339" s="651">
        <v>1431.23</v>
      </c>
      <c r="Q339" s="666">
        <v>1</v>
      </c>
      <c r="R339" s="650">
        <v>1</v>
      </c>
      <c r="S339" s="666">
        <v>1</v>
      </c>
      <c r="T339" s="731">
        <v>1</v>
      </c>
      <c r="U339" s="689">
        <v>1</v>
      </c>
    </row>
    <row r="340" spans="1:21" ht="14.4" customHeight="1" x14ac:dyDescent="0.3">
      <c r="A340" s="649">
        <v>10</v>
      </c>
      <c r="B340" s="650" t="s">
        <v>596</v>
      </c>
      <c r="C340" s="650">
        <v>89301101</v>
      </c>
      <c r="D340" s="729" t="s">
        <v>6863</v>
      </c>
      <c r="E340" s="730" t="s">
        <v>3669</v>
      </c>
      <c r="F340" s="650" t="s">
        <v>3634</v>
      </c>
      <c r="G340" s="650" t="s">
        <v>4105</v>
      </c>
      <c r="H340" s="650" t="s">
        <v>597</v>
      </c>
      <c r="I340" s="650" t="s">
        <v>654</v>
      </c>
      <c r="J340" s="650" t="s">
        <v>4106</v>
      </c>
      <c r="K340" s="650" t="s">
        <v>4107</v>
      </c>
      <c r="L340" s="651">
        <v>22.88</v>
      </c>
      <c r="M340" s="651">
        <v>22.88</v>
      </c>
      <c r="N340" s="650">
        <v>1</v>
      </c>
      <c r="O340" s="731">
        <v>0.5</v>
      </c>
      <c r="P340" s="651"/>
      <c r="Q340" s="666">
        <v>0</v>
      </c>
      <c r="R340" s="650"/>
      <c r="S340" s="666">
        <v>0</v>
      </c>
      <c r="T340" s="731"/>
      <c r="U340" s="689">
        <v>0</v>
      </c>
    </row>
    <row r="341" spans="1:21" ht="14.4" customHeight="1" x14ac:dyDescent="0.3">
      <c r="A341" s="649">
        <v>10</v>
      </c>
      <c r="B341" s="650" t="s">
        <v>596</v>
      </c>
      <c r="C341" s="650">
        <v>89301101</v>
      </c>
      <c r="D341" s="729" t="s">
        <v>6863</v>
      </c>
      <c r="E341" s="730" t="s">
        <v>3669</v>
      </c>
      <c r="F341" s="650" t="s">
        <v>3634</v>
      </c>
      <c r="G341" s="650" t="s">
        <v>4105</v>
      </c>
      <c r="H341" s="650" t="s">
        <v>597</v>
      </c>
      <c r="I341" s="650" t="s">
        <v>833</v>
      </c>
      <c r="J341" s="650" t="s">
        <v>4108</v>
      </c>
      <c r="K341" s="650" t="s">
        <v>4109</v>
      </c>
      <c r="L341" s="651">
        <v>91.52</v>
      </c>
      <c r="M341" s="651">
        <v>91.52</v>
      </c>
      <c r="N341" s="650">
        <v>1</v>
      </c>
      <c r="O341" s="731">
        <v>0.5</v>
      </c>
      <c r="P341" s="651"/>
      <c r="Q341" s="666">
        <v>0</v>
      </c>
      <c r="R341" s="650"/>
      <c r="S341" s="666">
        <v>0</v>
      </c>
      <c r="T341" s="731"/>
      <c r="U341" s="689">
        <v>0</v>
      </c>
    </row>
    <row r="342" spans="1:21" ht="14.4" customHeight="1" x14ac:dyDescent="0.3">
      <c r="A342" s="649">
        <v>10</v>
      </c>
      <c r="B342" s="650" t="s">
        <v>596</v>
      </c>
      <c r="C342" s="650">
        <v>89301101</v>
      </c>
      <c r="D342" s="729" t="s">
        <v>6863</v>
      </c>
      <c r="E342" s="730" t="s">
        <v>3669</v>
      </c>
      <c r="F342" s="650" t="s">
        <v>3634</v>
      </c>
      <c r="G342" s="650" t="s">
        <v>3742</v>
      </c>
      <c r="H342" s="650" t="s">
        <v>597</v>
      </c>
      <c r="I342" s="650" t="s">
        <v>866</v>
      </c>
      <c r="J342" s="650" t="s">
        <v>867</v>
      </c>
      <c r="K342" s="650" t="s">
        <v>2733</v>
      </c>
      <c r="L342" s="651">
        <v>6.47</v>
      </c>
      <c r="M342" s="651">
        <v>6.47</v>
      </c>
      <c r="N342" s="650">
        <v>1</v>
      </c>
      <c r="O342" s="731">
        <v>0.5</v>
      </c>
      <c r="P342" s="651"/>
      <c r="Q342" s="666">
        <v>0</v>
      </c>
      <c r="R342" s="650"/>
      <c r="S342" s="666">
        <v>0</v>
      </c>
      <c r="T342" s="731"/>
      <c r="U342" s="689">
        <v>0</v>
      </c>
    </row>
    <row r="343" spans="1:21" ht="14.4" customHeight="1" x14ac:dyDescent="0.3">
      <c r="A343" s="649">
        <v>10</v>
      </c>
      <c r="B343" s="650" t="s">
        <v>596</v>
      </c>
      <c r="C343" s="650">
        <v>89301101</v>
      </c>
      <c r="D343" s="729" t="s">
        <v>6863</v>
      </c>
      <c r="E343" s="730" t="s">
        <v>3672</v>
      </c>
      <c r="F343" s="650" t="s">
        <v>3634</v>
      </c>
      <c r="G343" s="650" t="s">
        <v>3865</v>
      </c>
      <c r="H343" s="650" t="s">
        <v>597</v>
      </c>
      <c r="I343" s="650" t="s">
        <v>4145</v>
      </c>
      <c r="J343" s="650" t="s">
        <v>981</v>
      </c>
      <c r="K343" s="650" t="s">
        <v>3280</v>
      </c>
      <c r="L343" s="651">
        <v>0</v>
      </c>
      <c r="M343" s="651">
        <v>0</v>
      </c>
      <c r="N343" s="650">
        <v>1</v>
      </c>
      <c r="O343" s="731">
        <v>0.5</v>
      </c>
      <c r="P343" s="651"/>
      <c r="Q343" s="666"/>
      <c r="R343" s="650"/>
      <c r="S343" s="666">
        <v>0</v>
      </c>
      <c r="T343" s="731"/>
      <c r="U343" s="689">
        <v>0</v>
      </c>
    </row>
    <row r="344" spans="1:21" ht="14.4" customHeight="1" x14ac:dyDescent="0.3">
      <c r="A344" s="649">
        <v>10</v>
      </c>
      <c r="B344" s="650" t="s">
        <v>596</v>
      </c>
      <c r="C344" s="650">
        <v>89301101</v>
      </c>
      <c r="D344" s="729" t="s">
        <v>6863</v>
      </c>
      <c r="E344" s="730" t="s">
        <v>3672</v>
      </c>
      <c r="F344" s="650" t="s">
        <v>3634</v>
      </c>
      <c r="G344" s="650" t="s">
        <v>3743</v>
      </c>
      <c r="H344" s="650" t="s">
        <v>597</v>
      </c>
      <c r="I344" s="650" t="s">
        <v>1230</v>
      </c>
      <c r="J344" s="650" t="s">
        <v>1231</v>
      </c>
      <c r="K344" s="650" t="s">
        <v>1232</v>
      </c>
      <c r="L344" s="651">
        <v>152.36000000000001</v>
      </c>
      <c r="M344" s="651">
        <v>304.72000000000003</v>
      </c>
      <c r="N344" s="650">
        <v>2</v>
      </c>
      <c r="O344" s="731">
        <v>1.5</v>
      </c>
      <c r="P344" s="651"/>
      <c r="Q344" s="666">
        <v>0</v>
      </c>
      <c r="R344" s="650"/>
      <c r="S344" s="666">
        <v>0</v>
      </c>
      <c r="T344" s="731"/>
      <c r="U344" s="689">
        <v>0</v>
      </c>
    </row>
    <row r="345" spans="1:21" ht="14.4" customHeight="1" x14ac:dyDescent="0.3">
      <c r="A345" s="649">
        <v>10</v>
      </c>
      <c r="B345" s="650" t="s">
        <v>596</v>
      </c>
      <c r="C345" s="650">
        <v>89301101</v>
      </c>
      <c r="D345" s="729" t="s">
        <v>6863</v>
      </c>
      <c r="E345" s="730" t="s">
        <v>3672</v>
      </c>
      <c r="F345" s="650" t="s">
        <v>3634</v>
      </c>
      <c r="G345" s="650" t="s">
        <v>4136</v>
      </c>
      <c r="H345" s="650" t="s">
        <v>597</v>
      </c>
      <c r="I345" s="650" t="s">
        <v>928</v>
      </c>
      <c r="J345" s="650" t="s">
        <v>929</v>
      </c>
      <c r="K345" s="650" t="s">
        <v>930</v>
      </c>
      <c r="L345" s="651">
        <v>0</v>
      </c>
      <c r="M345" s="651">
        <v>0</v>
      </c>
      <c r="N345" s="650">
        <v>1</v>
      </c>
      <c r="O345" s="731">
        <v>1</v>
      </c>
      <c r="P345" s="651"/>
      <c r="Q345" s="666"/>
      <c r="R345" s="650"/>
      <c r="S345" s="666">
        <v>0</v>
      </c>
      <c r="T345" s="731"/>
      <c r="U345" s="689">
        <v>0</v>
      </c>
    </row>
    <row r="346" spans="1:21" ht="14.4" customHeight="1" x14ac:dyDescent="0.3">
      <c r="A346" s="649">
        <v>10</v>
      </c>
      <c r="B346" s="650" t="s">
        <v>596</v>
      </c>
      <c r="C346" s="650">
        <v>89301101</v>
      </c>
      <c r="D346" s="729" t="s">
        <v>6863</v>
      </c>
      <c r="E346" s="730" t="s">
        <v>3672</v>
      </c>
      <c r="F346" s="650" t="s">
        <v>3634</v>
      </c>
      <c r="G346" s="650" t="s">
        <v>3736</v>
      </c>
      <c r="H346" s="650" t="s">
        <v>1072</v>
      </c>
      <c r="I346" s="650" t="s">
        <v>4146</v>
      </c>
      <c r="J346" s="650" t="s">
        <v>3547</v>
      </c>
      <c r="K346" s="650" t="s">
        <v>4147</v>
      </c>
      <c r="L346" s="651">
        <v>87.6</v>
      </c>
      <c r="M346" s="651">
        <v>87.6</v>
      </c>
      <c r="N346" s="650">
        <v>1</v>
      </c>
      <c r="O346" s="731">
        <v>1</v>
      </c>
      <c r="P346" s="651"/>
      <c r="Q346" s="666">
        <v>0</v>
      </c>
      <c r="R346" s="650"/>
      <c r="S346" s="666">
        <v>0</v>
      </c>
      <c r="T346" s="731"/>
      <c r="U346" s="689">
        <v>0</v>
      </c>
    </row>
    <row r="347" spans="1:21" ht="14.4" customHeight="1" x14ac:dyDescent="0.3">
      <c r="A347" s="649">
        <v>10</v>
      </c>
      <c r="B347" s="650" t="s">
        <v>596</v>
      </c>
      <c r="C347" s="650">
        <v>89301101</v>
      </c>
      <c r="D347" s="729" t="s">
        <v>6863</v>
      </c>
      <c r="E347" s="730" t="s">
        <v>3672</v>
      </c>
      <c r="F347" s="650" t="s">
        <v>3634</v>
      </c>
      <c r="G347" s="650" t="s">
        <v>3794</v>
      </c>
      <c r="H347" s="650" t="s">
        <v>597</v>
      </c>
      <c r="I347" s="650" t="s">
        <v>4148</v>
      </c>
      <c r="J347" s="650" t="s">
        <v>4149</v>
      </c>
      <c r="K347" s="650" t="s">
        <v>2087</v>
      </c>
      <c r="L347" s="651">
        <v>236.01</v>
      </c>
      <c r="M347" s="651">
        <v>236.01</v>
      </c>
      <c r="N347" s="650">
        <v>1</v>
      </c>
      <c r="O347" s="731">
        <v>1</v>
      </c>
      <c r="P347" s="651"/>
      <c r="Q347" s="666">
        <v>0</v>
      </c>
      <c r="R347" s="650"/>
      <c r="S347" s="666">
        <v>0</v>
      </c>
      <c r="T347" s="731"/>
      <c r="U347" s="689">
        <v>0</v>
      </c>
    </row>
    <row r="348" spans="1:21" ht="14.4" customHeight="1" x14ac:dyDescent="0.3">
      <c r="A348" s="649">
        <v>10</v>
      </c>
      <c r="B348" s="650" t="s">
        <v>596</v>
      </c>
      <c r="C348" s="650">
        <v>89301101</v>
      </c>
      <c r="D348" s="729" t="s">
        <v>6863</v>
      </c>
      <c r="E348" s="730" t="s">
        <v>3673</v>
      </c>
      <c r="F348" s="650" t="s">
        <v>3634</v>
      </c>
      <c r="G348" s="650" t="s">
        <v>4150</v>
      </c>
      <c r="H348" s="650" t="s">
        <v>597</v>
      </c>
      <c r="I348" s="650" t="s">
        <v>2952</v>
      </c>
      <c r="J348" s="650" t="s">
        <v>3605</v>
      </c>
      <c r="K348" s="650" t="s">
        <v>3606</v>
      </c>
      <c r="L348" s="651">
        <v>47.63</v>
      </c>
      <c r="M348" s="651">
        <v>47.63</v>
      </c>
      <c r="N348" s="650">
        <v>1</v>
      </c>
      <c r="O348" s="731">
        <v>0.5</v>
      </c>
      <c r="P348" s="651"/>
      <c r="Q348" s="666">
        <v>0</v>
      </c>
      <c r="R348" s="650"/>
      <c r="S348" s="666">
        <v>0</v>
      </c>
      <c r="T348" s="731"/>
      <c r="U348" s="689">
        <v>0</v>
      </c>
    </row>
    <row r="349" spans="1:21" ht="14.4" customHeight="1" x14ac:dyDescent="0.3">
      <c r="A349" s="649">
        <v>10</v>
      </c>
      <c r="B349" s="650" t="s">
        <v>596</v>
      </c>
      <c r="C349" s="650">
        <v>89301101</v>
      </c>
      <c r="D349" s="729" t="s">
        <v>6863</v>
      </c>
      <c r="E349" s="730" t="s">
        <v>3673</v>
      </c>
      <c r="F349" s="650" t="s">
        <v>3634</v>
      </c>
      <c r="G349" s="650" t="s">
        <v>4078</v>
      </c>
      <c r="H349" s="650" t="s">
        <v>597</v>
      </c>
      <c r="I349" s="650" t="s">
        <v>4079</v>
      </c>
      <c r="J349" s="650" t="s">
        <v>4080</v>
      </c>
      <c r="K349" s="650" t="s">
        <v>4081</v>
      </c>
      <c r="L349" s="651">
        <v>0</v>
      </c>
      <c r="M349" s="651">
        <v>0</v>
      </c>
      <c r="N349" s="650">
        <v>1</v>
      </c>
      <c r="O349" s="731">
        <v>0.5</v>
      </c>
      <c r="P349" s="651"/>
      <c r="Q349" s="666"/>
      <c r="R349" s="650"/>
      <c r="S349" s="666">
        <v>0</v>
      </c>
      <c r="T349" s="731"/>
      <c r="U349" s="689">
        <v>0</v>
      </c>
    </row>
    <row r="350" spans="1:21" ht="14.4" customHeight="1" x14ac:dyDescent="0.3">
      <c r="A350" s="649">
        <v>10</v>
      </c>
      <c r="B350" s="650" t="s">
        <v>596</v>
      </c>
      <c r="C350" s="650">
        <v>89301101</v>
      </c>
      <c r="D350" s="729" t="s">
        <v>6863</v>
      </c>
      <c r="E350" s="730" t="s">
        <v>3673</v>
      </c>
      <c r="F350" s="650" t="s">
        <v>3634</v>
      </c>
      <c r="G350" s="650" t="s">
        <v>4151</v>
      </c>
      <c r="H350" s="650" t="s">
        <v>597</v>
      </c>
      <c r="I350" s="650" t="s">
        <v>4152</v>
      </c>
      <c r="J350" s="650" t="s">
        <v>1686</v>
      </c>
      <c r="K350" s="650" t="s">
        <v>4153</v>
      </c>
      <c r="L350" s="651">
        <v>0</v>
      </c>
      <c r="M350" s="651">
        <v>0</v>
      </c>
      <c r="N350" s="650">
        <v>2</v>
      </c>
      <c r="O350" s="731">
        <v>1</v>
      </c>
      <c r="P350" s="651">
        <v>0</v>
      </c>
      <c r="Q350" s="666"/>
      <c r="R350" s="650">
        <v>2</v>
      </c>
      <c r="S350" s="666">
        <v>1</v>
      </c>
      <c r="T350" s="731">
        <v>1</v>
      </c>
      <c r="U350" s="689">
        <v>1</v>
      </c>
    </row>
    <row r="351" spans="1:21" ht="14.4" customHeight="1" x14ac:dyDescent="0.3">
      <c r="A351" s="649">
        <v>10</v>
      </c>
      <c r="B351" s="650" t="s">
        <v>596</v>
      </c>
      <c r="C351" s="650">
        <v>89301101</v>
      </c>
      <c r="D351" s="729" t="s">
        <v>6863</v>
      </c>
      <c r="E351" s="730" t="s">
        <v>3673</v>
      </c>
      <c r="F351" s="650" t="s">
        <v>3634</v>
      </c>
      <c r="G351" s="650" t="s">
        <v>3743</v>
      </c>
      <c r="H351" s="650" t="s">
        <v>597</v>
      </c>
      <c r="I351" s="650" t="s">
        <v>1646</v>
      </c>
      <c r="J351" s="650" t="s">
        <v>3514</v>
      </c>
      <c r="K351" s="650" t="s">
        <v>3515</v>
      </c>
      <c r="L351" s="651">
        <v>156.86000000000001</v>
      </c>
      <c r="M351" s="651">
        <v>156.86000000000001</v>
      </c>
      <c r="N351" s="650">
        <v>1</v>
      </c>
      <c r="O351" s="731">
        <v>1</v>
      </c>
      <c r="P351" s="651"/>
      <c r="Q351" s="666">
        <v>0</v>
      </c>
      <c r="R351" s="650"/>
      <c r="S351" s="666">
        <v>0</v>
      </c>
      <c r="T351" s="731"/>
      <c r="U351" s="689">
        <v>0</v>
      </c>
    </row>
    <row r="352" spans="1:21" ht="14.4" customHeight="1" x14ac:dyDescent="0.3">
      <c r="A352" s="649">
        <v>10</v>
      </c>
      <c r="B352" s="650" t="s">
        <v>596</v>
      </c>
      <c r="C352" s="650">
        <v>89301101</v>
      </c>
      <c r="D352" s="729" t="s">
        <v>6863</v>
      </c>
      <c r="E352" s="730" t="s">
        <v>3673</v>
      </c>
      <c r="F352" s="650" t="s">
        <v>3634</v>
      </c>
      <c r="G352" s="650" t="s">
        <v>3743</v>
      </c>
      <c r="H352" s="650" t="s">
        <v>597</v>
      </c>
      <c r="I352" s="650" t="s">
        <v>1226</v>
      </c>
      <c r="J352" s="650" t="s">
        <v>3479</v>
      </c>
      <c r="K352" s="650" t="s">
        <v>3480</v>
      </c>
      <c r="L352" s="651">
        <v>112.76</v>
      </c>
      <c r="M352" s="651">
        <v>112.76</v>
      </c>
      <c r="N352" s="650">
        <v>1</v>
      </c>
      <c r="O352" s="731">
        <v>1</v>
      </c>
      <c r="P352" s="651"/>
      <c r="Q352" s="666">
        <v>0</v>
      </c>
      <c r="R352" s="650"/>
      <c r="S352" s="666">
        <v>0</v>
      </c>
      <c r="T352" s="731"/>
      <c r="U352" s="689">
        <v>0</v>
      </c>
    </row>
    <row r="353" spans="1:21" ht="14.4" customHeight="1" x14ac:dyDescent="0.3">
      <c r="A353" s="649">
        <v>10</v>
      </c>
      <c r="B353" s="650" t="s">
        <v>596</v>
      </c>
      <c r="C353" s="650">
        <v>89301101</v>
      </c>
      <c r="D353" s="729" t="s">
        <v>6863</v>
      </c>
      <c r="E353" s="730" t="s">
        <v>3673</v>
      </c>
      <c r="F353" s="650" t="s">
        <v>3634</v>
      </c>
      <c r="G353" s="650" t="s">
        <v>3743</v>
      </c>
      <c r="H353" s="650" t="s">
        <v>597</v>
      </c>
      <c r="I353" s="650" t="s">
        <v>1660</v>
      </c>
      <c r="J353" s="650" t="s">
        <v>3516</v>
      </c>
      <c r="K353" s="650" t="s">
        <v>3517</v>
      </c>
      <c r="L353" s="651">
        <v>333.31</v>
      </c>
      <c r="M353" s="651">
        <v>666.62</v>
      </c>
      <c r="N353" s="650">
        <v>2</v>
      </c>
      <c r="O353" s="731">
        <v>1</v>
      </c>
      <c r="P353" s="651"/>
      <c r="Q353" s="666">
        <v>0</v>
      </c>
      <c r="R353" s="650"/>
      <c r="S353" s="666">
        <v>0</v>
      </c>
      <c r="T353" s="731"/>
      <c r="U353" s="689">
        <v>0</v>
      </c>
    </row>
    <row r="354" spans="1:21" ht="14.4" customHeight="1" x14ac:dyDescent="0.3">
      <c r="A354" s="649">
        <v>10</v>
      </c>
      <c r="B354" s="650" t="s">
        <v>596</v>
      </c>
      <c r="C354" s="650">
        <v>89301101</v>
      </c>
      <c r="D354" s="729" t="s">
        <v>6863</v>
      </c>
      <c r="E354" s="730" t="s">
        <v>3673</v>
      </c>
      <c r="F354" s="650" t="s">
        <v>3634</v>
      </c>
      <c r="G354" s="650" t="s">
        <v>3743</v>
      </c>
      <c r="H354" s="650" t="s">
        <v>597</v>
      </c>
      <c r="I354" s="650" t="s">
        <v>1230</v>
      </c>
      <c r="J354" s="650" t="s">
        <v>1231</v>
      </c>
      <c r="K354" s="650" t="s">
        <v>1232</v>
      </c>
      <c r="L354" s="651">
        <v>152.36000000000001</v>
      </c>
      <c r="M354" s="651">
        <v>609.44000000000005</v>
      </c>
      <c r="N354" s="650">
        <v>4</v>
      </c>
      <c r="O354" s="731">
        <v>4</v>
      </c>
      <c r="P354" s="651"/>
      <c r="Q354" s="666">
        <v>0</v>
      </c>
      <c r="R354" s="650"/>
      <c r="S354" s="666">
        <v>0</v>
      </c>
      <c r="T354" s="731"/>
      <c r="U354" s="689">
        <v>0</v>
      </c>
    </row>
    <row r="355" spans="1:21" ht="14.4" customHeight="1" x14ac:dyDescent="0.3">
      <c r="A355" s="649">
        <v>10</v>
      </c>
      <c r="B355" s="650" t="s">
        <v>596</v>
      </c>
      <c r="C355" s="650">
        <v>89301101</v>
      </c>
      <c r="D355" s="729" t="s">
        <v>6863</v>
      </c>
      <c r="E355" s="730" t="s">
        <v>3673</v>
      </c>
      <c r="F355" s="650" t="s">
        <v>3634</v>
      </c>
      <c r="G355" s="650" t="s">
        <v>3743</v>
      </c>
      <c r="H355" s="650" t="s">
        <v>597</v>
      </c>
      <c r="I355" s="650" t="s">
        <v>1230</v>
      </c>
      <c r="J355" s="650" t="s">
        <v>1231</v>
      </c>
      <c r="K355" s="650" t="s">
        <v>1232</v>
      </c>
      <c r="L355" s="651">
        <v>99.7</v>
      </c>
      <c r="M355" s="651">
        <v>99.7</v>
      </c>
      <c r="N355" s="650">
        <v>1</v>
      </c>
      <c r="O355" s="731">
        <v>1</v>
      </c>
      <c r="P355" s="651"/>
      <c r="Q355" s="666">
        <v>0</v>
      </c>
      <c r="R355" s="650"/>
      <c r="S355" s="666">
        <v>0</v>
      </c>
      <c r="T355" s="731"/>
      <c r="U355" s="689">
        <v>0</v>
      </c>
    </row>
    <row r="356" spans="1:21" ht="14.4" customHeight="1" x14ac:dyDescent="0.3">
      <c r="A356" s="649">
        <v>10</v>
      </c>
      <c r="B356" s="650" t="s">
        <v>596</v>
      </c>
      <c r="C356" s="650">
        <v>89301101</v>
      </c>
      <c r="D356" s="729" t="s">
        <v>6863</v>
      </c>
      <c r="E356" s="730" t="s">
        <v>3673</v>
      </c>
      <c r="F356" s="650" t="s">
        <v>3634</v>
      </c>
      <c r="G356" s="650" t="s">
        <v>4154</v>
      </c>
      <c r="H356" s="650" t="s">
        <v>597</v>
      </c>
      <c r="I356" s="650" t="s">
        <v>4155</v>
      </c>
      <c r="J356" s="650" t="s">
        <v>4156</v>
      </c>
      <c r="K356" s="650" t="s">
        <v>4157</v>
      </c>
      <c r="L356" s="651">
        <v>473.33</v>
      </c>
      <c r="M356" s="651">
        <v>473.33</v>
      </c>
      <c r="N356" s="650">
        <v>1</v>
      </c>
      <c r="O356" s="731">
        <v>0.5</v>
      </c>
      <c r="P356" s="651">
        <v>473.33</v>
      </c>
      <c r="Q356" s="666">
        <v>1</v>
      </c>
      <c r="R356" s="650">
        <v>1</v>
      </c>
      <c r="S356" s="666">
        <v>1</v>
      </c>
      <c r="T356" s="731">
        <v>0.5</v>
      </c>
      <c r="U356" s="689">
        <v>1</v>
      </c>
    </row>
    <row r="357" spans="1:21" ht="14.4" customHeight="1" x14ac:dyDescent="0.3">
      <c r="A357" s="649">
        <v>10</v>
      </c>
      <c r="B357" s="650" t="s">
        <v>596</v>
      </c>
      <c r="C357" s="650">
        <v>89301101</v>
      </c>
      <c r="D357" s="729" t="s">
        <v>6863</v>
      </c>
      <c r="E357" s="730" t="s">
        <v>3673</v>
      </c>
      <c r="F357" s="650" t="s">
        <v>3634</v>
      </c>
      <c r="G357" s="650" t="s">
        <v>4154</v>
      </c>
      <c r="H357" s="650" t="s">
        <v>597</v>
      </c>
      <c r="I357" s="650" t="s">
        <v>3080</v>
      </c>
      <c r="J357" s="650" t="s">
        <v>3081</v>
      </c>
      <c r="K357" s="650" t="s">
        <v>4158</v>
      </c>
      <c r="L357" s="651">
        <v>328.37</v>
      </c>
      <c r="M357" s="651">
        <v>328.37</v>
      </c>
      <c r="N357" s="650">
        <v>1</v>
      </c>
      <c r="O357" s="731">
        <v>0.5</v>
      </c>
      <c r="P357" s="651">
        <v>328.37</v>
      </c>
      <c r="Q357" s="666">
        <v>1</v>
      </c>
      <c r="R357" s="650">
        <v>1</v>
      </c>
      <c r="S357" s="666">
        <v>1</v>
      </c>
      <c r="T357" s="731">
        <v>0.5</v>
      </c>
      <c r="U357" s="689">
        <v>1</v>
      </c>
    </row>
    <row r="358" spans="1:21" ht="14.4" customHeight="1" x14ac:dyDescent="0.3">
      <c r="A358" s="649">
        <v>10</v>
      </c>
      <c r="B358" s="650" t="s">
        <v>596</v>
      </c>
      <c r="C358" s="650">
        <v>89301101</v>
      </c>
      <c r="D358" s="729" t="s">
        <v>6863</v>
      </c>
      <c r="E358" s="730" t="s">
        <v>3673</v>
      </c>
      <c r="F358" s="650" t="s">
        <v>3634</v>
      </c>
      <c r="G358" s="650" t="s">
        <v>4159</v>
      </c>
      <c r="H358" s="650" t="s">
        <v>597</v>
      </c>
      <c r="I358" s="650" t="s">
        <v>4160</v>
      </c>
      <c r="J358" s="650" t="s">
        <v>4161</v>
      </c>
      <c r="K358" s="650" t="s">
        <v>1442</v>
      </c>
      <c r="L358" s="651">
        <v>44.89</v>
      </c>
      <c r="M358" s="651">
        <v>44.89</v>
      </c>
      <c r="N358" s="650">
        <v>1</v>
      </c>
      <c r="O358" s="731">
        <v>0.5</v>
      </c>
      <c r="P358" s="651"/>
      <c r="Q358" s="666">
        <v>0</v>
      </c>
      <c r="R358" s="650"/>
      <c r="S358" s="666">
        <v>0</v>
      </c>
      <c r="T358" s="731"/>
      <c r="U358" s="689">
        <v>0</v>
      </c>
    </row>
    <row r="359" spans="1:21" ht="14.4" customHeight="1" x14ac:dyDescent="0.3">
      <c r="A359" s="649">
        <v>10</v>
      </c>
      <c r="B359" s="650" t="s">
        <v>596</v>
      </c>
      <c r="C359" s="650">
        <v>89301101</v>
      </c>
      <c r="D359" s="729" t="s">
        <v>6863</v>
      </c>
      <c r="E359" s="730" t="s">
        <v>3673</v>
      </c>
      <c r="F359" s="650" t="s">
        <v>3634</v>
      </c>
      <c r="G359" s="650" t="s">
        <v>4162</v>
      </c>
      <c r="H359" s="650" t="s">
        <v>597</v>
      </c>
      <c r="I359" s="650" t="s">
        <v>1788</v>
      </c>
      <c r="J359" s="650" t="s">
        <v>4163</v>
      </c>
      <c r="K359" s="650" t="s">
        <v>4164</v>
      </c>
      <c r="L359" s="651">
        <v>0</v>
      </c>
      <c r="M359" s="651">
        <v>0</v>
      </c>
      <c r="N359" s="650">
        <v>1</v>
      </c>
      <c r="O359" s="731">
        <v>1</v>
      </c>
      <c r="P359" s="651"/>
      <c r="Q359" s="666"/>
      <c r="R359" s="650"/>
      <c r="S359" s="666">
        <v>0</v>
      </c>
      <c r="T359" s="731"/>
      <c r="U359" s="689">
        <v>0</v>
      </c>
    </row>
    <row r="360" spans="1:21" ht="14.4" customHeight="1" x14ac:dyDescent="0.3">
      <c r="A360" s="649">
        <v>10</v>
      </c>
      <c r="B360" s="650" t="s">
        <v>596</v>
      </c>
      <c r="C360" s="650">
        <v>89301101</v>
      </c>
      <c r="D360" s="729" t="s">
        <v>6863</v>
      </c>
      <c r="E360" s="730" t="s">
        <v>3673</v>
      </c>
      <c r="F360" s="650" t="s">
        <v>3634</v>
      </c>
      <c r="G360" s="650" t="s">
        <v>3732</v>
      </c>
      <c r="H360" s="650" t="s">
        <v>1072</v>
      </c>
      <c r="I360" s="650" t="s">
        <v>4165</v>
      </c>
      <c r="J360" s="650" t="s">
        <v>1296</v>
      </c>
      <c r="K360" s="650" t="s">
        <v>839</v>
      </c>
      <c r="L360" s="651">
        <v>0</v>
      </c>
      <c r="M360" s="651">
        <v>0</v>
      </c>
      <c r="N360" s="650">
        <v>2</v>
      </c>
      <c r="O360" s="731">
        <v>1.5</v>
      </c>
      <c r="P360" s="651"/>
      <c r="Q360" s="666"/>
      <c r="R360" s="650"/>
      <c r="S360" s="666">
        <v>0</v>
      </c>
      <c r="T360" s="731"/>
      <c r="U360" s="689">
        <v>0</v>
      </c>
    </row>
    <row r="361" spans="1:21" ht="14.4" customHeight="1" x14ac:dyDescent="0.3">
      <c r="A361" s="649">
        <v>10</v>
      </c>
      <c r="B361" s="650" t="s">
        <v>596</v>
      </c>
      <c r="C361" s="650">
        <v>89301101</v>
      </c>
      <c r="D361" s="729" t="s">
        <v>6863</v>
      </c>
      <c r="E361" s="730" t="s">
        <v>3673</v>
      </c>
      <c r="F361" s="650" t="s">
        <v>3634</v>
      </c>
      <c r="G361" s="650" t="s">
        <v>3732</v>
      </c>
      <c r="H361" s="650" t="s">
        <v>1072</v>
      </c>
      <c r="I361" s="650" t="s">
        <v>1295</v>
      </c>
      <c r="J361" s="650" t="s">
        <v>1296</v>
      </c>
      <c r="K361" s="650" t="s">
        <v>3482</v>
      </c>
      <c r="L361" s="651">
        <v>46.05</v>
      </c>
      <c r="M361" s="651">
        <v>46.05</v>
      </c>
      <c r="N361" s="650">
        <v>1</v>
      </c>
      <c r="O361" s="731">
        <v>0.5</v>
      </c>
      <c r="P361" s="651"/>
      <c r="Q361" s="666">
        <v>0</v>
      </c>
      <c r="R361" s="650"/>
      <c r="S361" s="666">
        <v>0</v>
      </c>
      <c r="T361" s="731"/>
      <c r="U361" s="689">
        <v>0</v>
      </c>
    </row>
    <row r="362" spans="1:21" ht="14.4" customHeight="1" x14ac:dyDescent="0.3">
      <c r="A362" s="649">
        <v>10</v>
      </c>
      <c r="B362" s="650" t="s">
        <v>596</v>
      </c>
      <c r="C362" s="650">
        <v>89301101</v>
      </c>
      <c r="D362" s="729" t="s">
        <v>6863</v>
      </c>
      <c r="E362" s="730" t="s">
        <v>3673</v>
      </c>
      <c r="F362" s="650" t="s">
        <v>3634</v>
      </c>
      <c r="G362" s="650" t="s">
        <v>3732</v>
      </c>
      <c r="H362" s="650" t="s">
        <v>1072</v>
      </c>
      <c r="I362" s="650" t="s">
        <v>1719</v>
      </c>
      <c r="J362" s="650" t="s">
        <v>1720</v>
      </c>
      <c r="K362" s="650" t="s">
        <v>3519</v>
      </c>
      <c r="L362" s="651">
        <v>138.16</v>
      </c>
      <c r="M362" s="651">
        <v>828.96</v>
      </c>
      <c r="N362" s="650">
        <v>6</v>
      </c>
      <c r="O362" s="731">
        <v>2</v>
      </c>
      <c r="P362" s="651">
        <v>276.32</v>
      </c>
      <c r="Q362" s="666">
        <v>0.33333333333333331</v>
      </c>
      <c r="R362" s="650">
        <v>2</v>
      </c>
      <c r="S362" s="666">
        <v>0.33333333333333331</v>
      </c>
      <c r="T362" s="731">
        <v>0.5</v>
      </c>
      <c r="U362" s="689">
        <v>0.25</v>
      </c>
    </row>
    <row r="363" spans="1:21" ht="14.4" customHeight="1" x14ac:dyDescent="0.3">
      <c r="A363" s="649">
        <v>10</v>
      </c>
      <c r="B363" s="650" t="s">
        <v>596</v>
      </c>
      <c r="C363" s="650">
        <v>89301101</v>
      </c>
      <c r="D363" s="729" t="s">
        <v>6863</v>
      </c>
      <c r="E363" s="730" t="s">
        <v>3673</v>
      </c>
      <c r="F363" s="650" t="s">
        <v>3634</v>
      </c>
      <c r="G363" s="650" t="s">
        <v>3732</v>
      </c>
      <c r="H363" s="650" t="s">
        <v>1072</v>
      </c>
      <c r="I363" s="650" t="s">
        <v>1708</v>
      </c>
      <c r="J363" s="650" t="s">
        <v>1709</v>
      </c>
      <c r="K363" s="650" t="s">
        <v>3520</v>
      </c>
      <c r="L363" s="651">
        <v>184.22</v>
      </c>
      <c r="M363" s="651">
        <v>736.88</v>
      </c>
      <c r="N363" s="650">
        <v>4</v>
      </c>
      <c r="O363" s="731">
        <v>2.5</v>
      </c>
      <c r="P363" s="651"/>
      <c r="Q363" s="666">
        <v>0</v>
      </c>
      <c r="R363" s="650"/>
      <c r="S363" s="666">
        <v>0</v>
      </c>
      <c r="T363" s="731"/>
      <c r="U363" s="689">
        <v>0</v>
      </c>
    </row>
    <row r="364" spans="1:21" ht="14.4" customHeight="1" x14ac:dyDescent="0.3">
      <c r="A364" s="649">
        <v>10</v>
      </c>
      <c r="B364" s="650" t="s">
        <v>596</v>
      </c>
      <c r="C364" s="650">
        <v>89301101</v>
      </c>
      <c r="D364" s="729" t="s">
        <v>6863</v>
      </c>
      <c r="E364" s="730" t="s">
        <v>3673</v>
      </c>
      <c r="F364" s="650" t="s">
        <v>3634</v>
      </c>
      <c r="G364" s="650" t="s">
        <v>3732</v>
      </c>
      <c r="H364" s="650" t="s">
        <v>1072</v>
      </c>
      <c r="I364" s="650" t="s">
        <v>1722</v>
      </c>
      <c r="J364" s="650" t="s">
        <v>1296</v>
      </c>
      <c r="K364" s="650" t="s">
        <v>3521</v>
      </c>
      <c r="L364" s="651">
        <v>103.71</v>
      </c>
      <c r="M364" s="651">
        <v>103.71</v>
      </c>
      <c r="N364" s="650">
        <v>1</v>
      </c>
      <c r="O364" s="731">
        <v>1</v>
      </c>
      <c r="P364" s="651">
        <v>103.71</v>
      </c>
      <c r="Q364" s="666">
        <v>1</v>
      </c>
      <c r="R364" s="650">
        <v>1</v>
      </c>
      <c r="S364" s="666">
        <v>1</v>
      </c>
      <c r="T364" s="731">
        <v>1</v>
      </c>
      <c r="U364" s="689">
        <v>1</v>
      </c>
    </row>
    <row r="365" spans="1:21" ht="14.4" customHeight="1" x14ac:dyDescent="0.3">
      <c r="A365" s="649">
        <v>10</v>
      </c>
      <c r="B365" s="650" t="s">
        <v>596</v>
      </c>
      <c r="C365" s="650">
        <v>89301101</v>
      </c>
      <c r="D365" s="729" t="s">
        <v>6863</v>
      </c>
      <c r="E365" s="730" t="s">
        <v>3673</v>
      </c>
      <c r="F365" s="650" t="s">
        <v>3634</v>
      </c>
      <c r="G365" s="650" t="s">
        <v>4166</v>
      </c>
      <c r="H365" s="650" t="s">
        <v>1072</v>
      </c>
      <c r="I365" s="650" t="s">
        <v>4167</v>
      </c>
      <c r="J365" s="650" t="s">
        <v>4168</v>
      </c>
      <c r="K365" s="650" t="s">
        <v>3519</v>
      </c>
      <c r="L365" s="651">
        <v>52.4</v>
      </c>
      <c r="M365" s="651">
        <v>52.4</v>
      </c>
      <c r="N365" s="650">
        <v>1</v>
      </c>
      <c r="O365" s="731">
        <v>1</v>
      </c>
      <c r="P365" s="651"/>
      <c r="Q365" s="666">
        <v>0</v>
      </c>
      <c r="R365" s="650"/>
      <c r="S365" s="666">
        <v>0</v>
      </c>
      <c r="T365" s="731"/>
      <c r="U365" s="689">
        <v>0</v>
      </c>
    </row>
    <row r="366" spans="1:21" ht="14.4" customHeight="1" x14ac:dyDescent="0.3">
      <c r="A366" s="649">
        <v>10</v>
      </c>
      <c r="B366" s="650" t="s">
        <v>596</v>
      </c>
      <c r="C366" s="650">
        <v>89301101</v>
      </c>
      <c r="D366" s="729" t="s">
        <v>6863</v>
      </c>
      <c r="E366" s="730" t="s">
        <v>3673</v>
      </c>
      <c r="F366" s="650" t="s">
        <v>3634</v>
      </c>
      <c r="G366" s="650" t="s">
        <v>4169</v>
      </c>
      <c r="H366" s="650" t="s">
        <v>597</v>
      </c>
      <c r="I366" s="650" t="s">
        <v>4170</v>
      </c>
      <c r="J366" s="650" t="s">
        <v>4171</v>
      </c>
      <c r="K366" s="650" t="s">
        <v>4172</v>
      </c>
      <c r="L366" s="651">
        <v>506.48</v>
      </c>
      <c r="M366" s="651">
        <v>506.48</v>
      </c>
      <c r="N366" s="650">
        <v>1</v>
      </c>
      <c r="O366" s="731">
        <v>0.5</v>
      </c>
      <c r="P366" s="651">
        <v>506.48</v>
      </c>
      <c r="Q366" s="666">
        <v>1</v>
      </c>
      <c r="R366" s="650">
        <v>1</v>
      </c>
      <c r="S366" s="666">
        <v>1</v>
      </c>
      <c r="T366" s="731">
        <v>0.5</v>
      </c>
      <c r="U366" s="689">
        <v>1</v>
      </c>
    </row>
    <row r="367" spans="1:21" ht="14.4" customHeight="1" x14ac:dyDescent="0.3">
      <c r="A367" s="649">
        <v>10</v>
      </c>
      <c r="B367" s="650" t="s">
        <v>596</v>
      </c>
      <c r="C367" s="650">
        <v>89301101</v>
      </c>
      <c r="D367" s="729" t="s">
        <v>6863</v>
      </c>
      <c r="E367" s="730" t="s">
        <v>3673</v>
      </c>
      <c r="F367" s="650" t="s">
        <v>3634</v>
      </c>
      <c r="G367" s="650" t="s">
        <v>4169</v>
      </c>
      <c r="H367" s="650" t="s">
        <v>597</v>
      </c>
      <c r="I367" s="650" t="s">
        <v>4173</v>
      </c>
      <c r="J367" s="650" t="s">
        <v>4174</v>
      </c>
      <c r="K367" s="650" t="s">
        <v>4175</v>
      </c>
      <c r="L367" s="651">
        <v>1012.96</v>
      </c>
      <c r="M367" s="651">
        <v>1012.96</v>
      </c>
      <c r="N367" s="650">
        <v>1</v>
      </c>
      <c r="O367" s="731">
        <v>0.5</v>
      </c>
      <c r="P367" s="651">
        <v>1012.96</v>
      </c>
      <c r="Q367" s="666">
        <v>1</v>
      </c>
      <c r="R367" s="650">
        <v>1</v>
      </c>
      <c r="S367" s="666">
        <v>1</v>
      </c>
      <c r="T367" s="731">
        <v>0.5</v>
      </c>
      <c r="U367" s="689">
        <v>1</v>
      </c>
    </row>
    <row r="368" spans="1:21" ht="14.4" customHeight="1" x14ac:dyDescent="0.3">
      <c r="A368" s="649">
        <v>10</v>
      </c>
      <c r="B368" s="650" t="s">
        <v>596</v>
      </c>
      <c r="C368" s="650">
        <v>89301101</v>
      </c>
      <c r="D368" s="729" t="s">
        <v>6863</v>
      </c>
      <c r="E368" s="730" t="s">
        <v>3673</v>
      </c>
      <c r="F368" s="650" t="s">
        <v>3634</v>
      </c>
      <c r="G368" s="650" t="s">
        <v>4132</v>
      </c>
      <c r="H368" s="650" t="s">
        <v>597</v>
      </c>
      <c r="I368" s="650" t="s">
        <v>2011</v>
      </c>
      <c r="J368" s="650" t="s">
        <v>4134</v>
      </c>
      <c r="K368" s="650" t="s">
        <v>4135</v>
      </c>
      <c r="L368" s="651">
        <v>189.78</v>
      </c>
      <c r="M368" s="651">
        <v>1138.68</v>
      </c>
      <c r="N368" s="650">
        <v>6</v>
      </c>
      <c r="O368" s="731">
        <v>1.5</v>
      </c>
      <c r="P368" s="651">
        <v>948.9</v>
      </c>
      <c r="Q368" s="666">
        <v>0.83333333333333326</v>
      </c>
      <c r="R368" s="650">
        <v>5</v>
      </c>
      <c r="S368" s="666">
        <v>0.83333333333333337</v>
      </c>
      <c r="T368" s="731">
        <v>0.5</v>
      </c>
      <c r="U368" s="689">
        <v>0.33333333333333331</v>
      </c>
    </row>
    <row r="369" spans="1:21" ht="14.4" customHeight="1" x14ac:dyDescent="0.3">
      <c r="A369" s="649">
        <v>10</v>
      </c>
      <c r="B369" s="650" t="s">
        <v>596</v>
      </c>
      <c r="C369" s="650">
        <v>89301101</v>
      </c>
      <c r="D369" s="729" t="s">
        <v>6863</v>
      </c>
      <c r="E369" s="730" t="s">
        <v>3673</v>
      </c>
      <c r="F369" s="650" t="s">
        <v>3634</v>
      </c>
      <c r="G369" s="650" t="s">
        <v>4176</v>
      </c>
      <c r="H369" s="650" t="s">
        <v>597</v>
      </c>
      <c r="I369" s="650" t="s">
        <v>859</v>
      </c>
      <c r="J369" s="650" t="s">
        <v>860</v>
      </c>
      <c r="K369" s="650" t="s">
        <v>2796</v>
      </c>
      <c r="L369" s="651">
        <v>0</v>
      </c>
      <c r="M369" s="651">
        <v>0</v>
      </c>
      <c r="N369" s="650">
        <v>1</v>
      </c>
      <c r="O369" s="731">
        <v>0.5</v>
      </c>
      <c r="P369" s="651">
        <v>0</v>
      </c>
      <c r="Q369" s="666"/>
      <c r="R369" s="650">
        <v>1</v>
      </c>
      <c r="S369" s="666">
        <v>1</v>
      </c>
      <c r="T369" s="731">
        <v>0.5</v>
      </c>
      <c r="U369" s="689">
        <v>1</v>
      </c>
    </row>
    <row r="370" spans="1:21" ht="14.4" customHeight="1" x14ac:dyDescent="0.3">
      <c r="A370" s="649">
        <v>10</v>
      </c>
      <c r="B370" s="650" t="s">
        <v>596</v>
      </c>
      <c r="C370" s="650">
        <v>89301101</v>
      </c>
      <c r="D370" s="729" t="s">
        <v>6863</v>
      </c>
      <c r="E370" s="730" t="s">
        <v>3673</v>
      </c>
      <c r="F370" s="650" t="s">
        <v>3634</v>
      </c>
      <c r="G370" s="650" t="s">
        <v>3748</v>
      </c>
      <c r="H370" s="650" t="s">
        <v>597</v>
      </c>
      <c r="I370" s="650" t="s">
        <v>4177</v>
      </c>
      <c r="J370" s="650" t="s">
        <v>4178</v>
      </c>
      <c r="K370" s="650" t="s">
        <v>4179</v>
      </c>
      <c r="L370" s="651">
        <v>83.09</v>
      </c>
      <c r="M370" s="651">
        <v>249.27</v>
      </c>
      <c r="N370" s="650">
        <v>3</v>
      </c>
      <c r="O370" s="731">
        <v>1</v>
      </c>
      <c r="P370" s="651">
        <v>249.27</v>
      </c>
      <c r="Q370" s="666">
        <v>1</v>
      </c>
      <c r="R370" s="650">
        <v>3</v>
      </c>
      <c r="S370" s="666">
        <v>1</v>
      </c>
      <c r="T370" s="731">
        <v>1</v>
      </c>
      <c r="U370" s="689">
        <v>1</v>
      </c>
    </row>
    <row r="371" spans="1:21" ht="14.4" customHeight="1" x14ac:dyDescent="0.3">
      <c r="A371" s="649">
        <v>10</v>
      </c>
      <c r="B371" s="650" t="s">
        <v>596</v>
      </c>
      <c r="C371" s="650">
        <v>89301101</v>
      </c>
      <c r="D371" s="729" t="s">
        <v>6863</v>
      </c>
      <c r="E371" s="730" t="s">
        <v>3673</v>
      </c>
      <c r="F371" s="650" t="s">
        <v>3634</v>
      </c>
      <c r="G371" s="650" t="s">
        <v>3748</v>
      </c>
      <c r="H371" s="650" t="s">
        <v>1072</v>
      </c>
      <c r="I371" s="650" t="s">
        <v>4180</v>
      </c>
      <c r="J371" s="650" t="s">
        <v>4181</v>
      </c>
      <c r="K371" s="650" t="s">
        <v>3751</v>
      </c>
      <c r="L371" s="651">
        <v>41.55</v>
      </c>
      <c r="M371" s="651">
        <v>41.55</v>
      </c>
      <c r="N371" s="650">
        <v>1</v>
      </c>
      <c r="O371" s="731">
        <v>0.5</v>
      </c>
      <c r="P371" s="651"/>
      <c r="Q371" s="666">
        <v>0</v>
      </c>
      <c r="R371" s="650"/>
      <c r="S371" s="666">
        <v>0</v>
      </c>
      <c r="T371" s="731"/>
      <c r="U371" s="689">
        <v>0</v>
      </c>
    </row>
    <row r="372" spans="1:21" ht="14.4" customHeight="1" x14ac:dyDescent="0.3">
      <c r="A372" s="649">
        <v>10</v>
      </c>
      <c r="B372" s="650" t="s">
        <v>596</v>
      </c>
      <c r="C372" s="650">
        <v>89301101</v>
      </c>
      <c r="D372" s="729" t="s">
        <v>6863</v>
      </c>
      <c r="E372" s="730" t="s">
        <v>3673</v>
      </c>
      <c r="F372" s="650" t="s">
        <v>3634</v>
      </c>
      <c r="G372" s="650" t="s">
        <v>3930</v>
      </c>
      <c r="H372" s="650" t="s">
        <v>597</v>
      </c>
      <c r="I372" s="650" t="s">
        <v>837</v>
      </c>
      <c r="J372" s="650" t="s">
        <v>838</v>
      </c>
      <c r="K372" s="650" t="s">
        <v>4182</v>
      </c>
      <c r="L372" s="651">
        <v>75.19</v>
      </c>
      <c r="M372" s="651">
        <v>75.19</v>
      </c>
      <c r="N372" s="650">
        <v>1</v>
      </c>
      <c r="O372" s="731">
        <v>0.5</v>
      </c>
      <c r="P372" s="651">
        <v>75.19</v>
      </c>
      <c r="Q372" s="666">
        <v>1</v>
      </c>
      <c r="R372" s="650">
        <v>1</v>
      </c>
      <c r="S372" s="666">
        <v>1</v>
      </c>
      <c r="T372" s="731">
        <v>0.5</v>
      </c>
      <c r="U372" s="689">
        <v>1</v>
      </c>
    </row>
    <row r="373" spans="1:21" ht="14.4" customHeight="1" x14ac:dyDescent="0.3">
      <c r="A373" s="649">
        <v>10</v>
      </c>
      <c r="B373" s="650" t="s">
        <v>596</v>
      </c>
      <c r="C373" s="650">
        <v>89301101</v>
      </c>
      <c r="D373" s="729" t="s">
        <v>6863</v>
      </c>
      <c r="E373" s="730" t="s">
        <v>3673</v>
      </c>
      <c r="F373" s="650" t="s">
        <v>3634</v>
      </c>
      <c r="G373" s="650" t="s">
        <v>3930</v>
      </c>
      <c r="H373" s="650" t="s">
        <v>597</v>
      </c>
      <c r="I373" s="650" t="s">
        <v>2656</v>
      </c>
      <c r="J373" s="650" t="s">
        <v>838</v>
      </c>
      <c r="K373" s="650" t="s">
        <v>2657</v>
      </c>
      <c r="L373" s="651">
        <v>114.39</v>
      </c>
      <c r="M373" s="651">
        <v>114.39</v>
      </c>
      <c r="N373" s="650">
        <v>1</v>
      </c>
      <c r="O373" s="731">
        <v>0.5</v>
      </c>
      <c r="P373" s="651"/>
      <c r="Q373" s="666">
        <v>0</v>
      </c>
      <c r="R373" s="650"/>
      <c r="S373" s="666">
        <v>0</v>
      </c>
      <c r="T373" s="731"/>
      <c r="U373" s="689">
        <v>0</v>
      </c>
    </row>
    <row r="374" spans="1:21" ht="14.4" customHeight="1" x14ac:dyDescent="0.3">
      <c r="A374" s="649">
        <v>10</v>
      </c>
      <c r="B374" s="650" t="s">
        <v>596</v>
      </c>
      <c r="C374" s="650">
        <v>89301101</v>
      </c>
      <c r="D374" s="729" t="s">
        <v>6863</v>
      </c>
      <c r="E374" s="730" t="s">
        <v>3673</v>
      </c>
      <c r="F374" s="650" t="s">
        <v>3634</v>
      </c>
      <c r="G374" s="650" t="s">
        <v>3930</v>
      </c>
      <c r="H374" s="650" t="s">
        <v>597</v>
      </c>
      <c r="I374" s="650" t="s">
        <v>4183</v>
      </c>
      <c r="J374" s="650" t="s">
        <v>838</v>
      </c>
      <c r="K374" s="650" t="s">
        <v>4184</v>
      </c>
      <c r="L374" s="651">
        <v>0</v>
      </c>
      <c r="M374" s="651">
        <v>0</v>
      </c>
      <c r="N374" s="650">
        <v>1</v>
      </c>
      <c r="O374" s="731">
        <v>0.5</v>
      </c>
      <c r="P374" s="651"/>
      <c r="Q374" s="666"/>
      <c r="R374" s="650"/>
      <c r="S374" s="666">
        <v>0</v>
      </c>
      <c r="T374" s="731"/>
      <c r="U374" s="689">
        <v>0</v>
      </c>
    </row>
    <row r="375" spans="1:21" ht="14.4" customHeight="1" x14ac:dyDescent="0.3">
      <c r="A375" s="649">
        <v>10</v>
      </c>
      <c r="B375" s="650" t="s">
        <v>596</v>
      </c>
      <c r="C375" s="650">
        <v>89301101</v>
      </c>
      <c r="D375" s="729" t="s">
        <v>6863</v>
      </c>
      <c r="E375" s="730" t="s">
        <v>3673</v>
      </c>
      <c r="F375" s="650" t="s">
        <v>3634</v>
      </c>
      <c r="G375" s="650" t="s">
        <v>4139</v>
      </c>
      <c r="H375" s="650" t="s">
        <v>1072</v>
      </c>
      <c r="I375" s="650" t="s">
        <v>4185</v>
      </c>
      <c r="J375" s="650" t="s">
        <v>4186</v>
      </c>
      <c r="K375" s="650" t="s">
        <v>4187</v>
      </c>
      <c r="L375" s="651">
        <v>243.83</v>
      </c>
      <c r="M375" s="651">
        <v>243.83</v>
      </c>
      <c r="N375" s="650">
        <v>1</v>
      </c>
      <c r="O375" s="731">
        <v>1</v>
      </c>
      <c r="P375" s="651"/>
      <c r="Q375" s="666">
        <v>0</v>
      </c>
      <c r="R375" s="650"/>
      <c r="S375" s="666">
        <v>0</v>
      </c>
      <c r="T375" s="731"/>
      <c r="U375" s="689">
        <v>0</v>
      </c>
    </row>
    <row r="376" spans="1:21" ht="14.4" customHeight="1" x14ac:dyDescent="0.3">
      <c r="A376" s="649">
        <v>10</v>
      </c>
      <c r="B376" s="650" t="s">
        <v>596</v>
      </c>
      <c r="C376" s="650">
        <v>89301101</v>
      </c>
      <c r="D376" s="729" t="s">
        <v>6863</v>
      </c>
      <c r="E376" s="730" t="s">
        <v>3673</v>
      </c>
      <c r="F376" s="650" t="s">
        <v>3634</v>
      </c>
      <c r="G376" s="650" t="s">
        <v>4188</v>
      </c>
      <c r="H376" s="650" t="s">
        <v>597</v>
      </c>
      <c r="I376" s="650" t="s">
        <v>4189</v>
      </c>
      <c r="J376" s="650" t="s">
        <v>4190</v>
      </c>
      <c r="K376" s="650" t="s">
        <v>4191</v>
      </c>
      <c r="L376" s="651">
        <v>0</v>
      </c>
      <c r="M376" s="651">
        <v>0</v>
      </c>
      <c r="N376" s="650">
        <v>1</v>
      </c>
      <c r="O376" s="731">
        <v>1</v>
      </c>
      <c r="P376" s="651"/>
      <c r="Q376" s="666"/>
      <c r="R376" s="650"/>
      <c r="S376" s="666">
        <v>0</v>
      </c>
      <c r="T376" s="731"/>
      <c r="U376" s="689">
        <v>0</v>
      </c>
    </row>
    <row r="377" spans="1:21" ht="14.4" customHeight="1" x14ac:dyDescent="0.3">
      <c r="A377" s="649">
        <v>10</v>
      </c>
      <c r="B377" s="650" t="s">
        <v>596</v>
      </c>
      <c r="C377" s="650">
        <v>89301101</v>
      </c>
      <c r="D377" s="729" t="s">
        <v>6863</v>
      </c>
      <c r="E377" s="730" t="s">
        <v>3673</v>
      </c>
      <c r="F377" s="650" t="s">
        <v>3634</v>
      </c>
      <c r="G377" s="650" t="s">
        <v>3936</v>
      </c>
      <c r="H377" s="650" t="s">
        <v>597</v>
      </c>
      <c r="I377" s="650" t="s">
        <v>1770</v>
      </c>
      <c r="J377" s="650" t="s">
        <v>1771</v>
      </c>
      <c r="K377" s="650" t="s">
        <v>3937</v>
      </c>
      <c r="L377" s="651">
        <v>163.9</v>
      </c>
      <c r="M377" s="651">
        <v>491.70000000000005</v>
      </c>
      <c r="N377" s="650">
        <v>3</v>
      </c>
      <c r="O377" s="731">
        <v>1</v>
      </c>
      <c r="P377" s="651"/>
      <c r="Q377" s="666">
        <v>0</v>
      </c>
      <c r="R377" s="650"/>
      <c r="S377" s="666">
        <v>0</v>
      </c>
      <c r="T377" s="731"/>
      <c r="U377" s="689">
        <v>0</v>
      </c>
    </row>
    <row r="378" spans="1:21" ht="14.4" customHeight="1" x14ac:dyDescent="0.3">
      <c r="A378" s="649">
        <v>10</v>
      </c>
      <c r="B378" s="650" t="s">
        <v>596</v>
      </c>
      <c r="C378" s="650">
        <v>89301101</v>
      </c>
      <c r="D378" s="729" t="s">
        <v>6863</v>
      </c>
      <c r="E378" s="730" t="s">
        <v>3673</v>
      </c>
      <c r="F378" s="650" t="s">
        <v>3634</v>
      </c>
      <c r="G378" s="650" t="s">
        <v>4089</v>
      </c>
      <c r="H378" s="650" t="s">
        <v>597</v>
      </c>
      <c r="I378" s="650" t="s">
        <v>874</v>
      </c>
      <c r="J378" s="650" t="s">
        <v>875</v>
      </c>
      <c r="K378" s="650" t="s">
        <v>876</v>
      </c>
      <c r="L378" s="651">
        <v>23.72</v>
      </c>
      <c r="M378" s="651">
        <v>47.44</v>
      </c>
      <c r="N378" s="650">
        <v>2</v>
      </c>
      <c r="O378" s="731">
        <v>1</v>
      </c>
      <c r="P378" s="651">
        <v>47.44</v>
      </c>
      <c r="Q378" s="666">
        <v>1</v>
      </c>
      <c r="R378" s="650">
        <v>2</v>
      </c>
      <c r="S378" s="666">
        <v>1</v>
      </c>
      <c r="T378" s="731">
        <v>1</v>
      </c>
      <c r="U378" s="689">
        <v>1</v>
      </c>
    </row>
    <row r="379" spans="1:21" ht="14.4" customHeight="1" x14ac:dyDescent="0.3">
      <c r="A379" s="649">
        <v>10</v>
      </c>
      <c r="B379" s="650" t="s">
        <v>596</v>
      </c>
      <c r="C379" s="650">
        <v>89301101</v>
      </c>
      <c r="D379" s="729" t="s">
        <v>6863</v>
      </c>
      <c r="E379" s="730" t="s">
        <v>3673</v>
      </c>
      <c r="F379" s="650" t="s">
        <v>3634</v>
      </c>
      <c r="G379" s="650" t="s">
        <v>3824</v>
      </c>
      <c r="H379" s="650" t="s">
        <v>597</v>
      </c>
      <c r="I379" s="650" t="s">
        <v>629</v>
      </c>
      <c r="J379" s="650" t="s">
        <v>1209</v>
      </c>
      <c r="K379" s="650" t="s">
        <v>3887</v>
      </c>
      <c r="L379" s="651">
        <v>50.27</v>
      </c>
      <c r="M379" s="651">
        <v>150.81</v>
      </c>
      <c r="N379" s="650">
        <v>3</v>
      </c>
      <c r="O379" s="731">
        <v>2.5</v>
      </c>
      <c r="P379" s="651">
        <v>100.54</v>
      </c>
      <c r="Q379" s="666">
        <v>0.66666666666666674</v>
      </c>
      <c r="R379" s="650">
        <v>2</v>
      </c>
      <c r="S379" s="666">
        <v>0.66666666666666663</v>
      </c>
      <c r="T379" s="731">
        <v>2</v>
      </c>
      <c r="U379" s="689">
        <v>0.8</v>
      </c>
    </row>
    <row r="380" spans="1:21" ht="14.4" customHeight="1" x14ac:dyDescent="0.3">
      <c r="A380" s="649">
        <v>10</v>
      </c>
      <c r="B380" s="650" t="s">
        <v>596</v>
      </c>
      <c r="C380" s="650">
        <v>89301101</v>
      </c>
      <c r="D380" s="729" t="s">
        <v>6863</v>
      </c>
      <c r="E380" s="730" t="s">
        <v>3673</v>
      </c>
      <c r="F380" s="650" t="s">
        <v>3634</v>
      </c>
      <c r="G380" s="650" t="s">
        <v>4192</v>
      </c>
      <c r="H380" s="650" t="s">
        <v>597</v>
      </c>
      <c r="I380" s="650" t="s">
        <v>690</v>
      </c>
      <c r="J380" s="650" t="s">
        <v>691</v>
      </c>
      <c r="K380" s="650" t="s">
        <v>4193</v>
      </c>
      <c r="L380" s="651">
        <v>26.17</v>
      </c>
      <c r="M380" s="651">
        <v>52.34</v>
      </c>
      <c r="N380" s="650">
        <v>2</v>
      </c>
      <c r="O380" s="731">
        <v>1.5</v>
      </c>
      <c r="P380" s="651">
        <v>26.17</v>
      </c>
      <c r="Q380" s="666">
        <v>0.5</v>
      </c>
      <c r="R380" s="650">
        <v>1</v>
      </c>
      <c r="S380" s="666">
        <v>0.5</v>
      </c>
      <c r="T380" s="731">
        <v>1</v>
      </c>
      <c r="U380" s="689">
        <v>0.66666666666666663</v>
      </c>
    </row>
    <row r="381" spans="1:21" ht="14.4" customHeight="1" x14ac:dyDescent="0.3">
      <c r="A381" s="649">
        <v>10</v>
      </c>
      <c r="B381" s="650" t="s">
        <v>596</v>
      </c>
      <c r="C381" s="650">
        <v>89301101</v>
      </c>
      <c r="D381" s="729" t="s">
        <v>6863</v>
      </c>
      <c r="E381" s="730" t="s">
        <v>3673</v>
      </c>
      <c r="F381" s="650" t="s">
        <v>3634</v>
      </c>
      <c r="G381" s="650" t="s">
        <v>3863</v>
      </c>
      <c r="H381" s="650" t="s">
        <v>597</v>
      </c>
      <c r="I381" s="650" t="s">
        <v>3076</v>
      </c>
      <c r="J381" s="650" t="s">
        <v>3077</v>
      </c>
      <c r="K381" s="650" t="s">
        <v>3864</v>
      </c>
      <c r="L381" s="651">
        <v>121.76</v>
      </c>
      <c r="M381" s="651">
        <v>121.76</v>
      </c>
      <c r="N381" s="650">
        <v>1</v>
      </c>
      <c r="O381" s="731">
        <v>0.5</v>
      </c>
      <c r="P381" s="651">
        <v>121.76</v>
      </c>
      <c r="Q381" s="666">
        <v>1</v>
      </c>
      <c r="R381" s="650">
        <v>1</v>
      </c>
      <c r="S381" s="666">
        <v>1</v>
      </c>
      <c r="T381" s="731">
        <v>0.5</v>
      </c>
      <c r="U381" s="689">
        <v>1</v>
      </c>
    </row>
    <row r="382" spans="1:21" ht="14.4" customHeight="1" x14ac:dyDescent="0.3">
      <c r="A382" s="649">
        <v>10</v>
      </c>
      <c r="B382" s="650" t="s">
        <v>596</v>
      </c>
      <c r="C382" s="650">
        <v>89301101</v>
      </c>
      <c r="D382" s="729" t="s">
        <v>6863</v>
      </c>
      <c r="E382" s="730" t="s">
        <v>3673</v>
      </c>
      <c r="F382" s="650" t="s">
        <v>3634</v>
      </c>
      <c r="G382" s="650" t="s">
        <v>3736</v>
      </c>
      <c r="H382" s="650" t="s">
        <v>1072</v>
      </c>
      <c r="I382" s="650" t="s">
        <v>1712</v>
      </c>
      <c r="J382" s="650" t="s">
        <v>1713</v>
      </c>
      <c r="K382" s="650" t="s">
        <v>3522</v>
      </c>
      <c r="L382" s="651">
        <v>116.8</v>
      </c>
      <c r="M382" s="651">
        <v>233.6</v>
      </c>
      <c r="N382" s="650">
        <v>2</v>
      </c>
      <c r="O382" s="731">
        <v>0.5</v>
      </c>
      <c r="P382" s="651"/>
      <c r="Q382" s="666">
        <v>0</v>
      </c>
      <c r="R382" s="650"/>
      <c r="S382" s="666">
        <v>0</v>
      </c>
      <c r="T382" s="731"/>
      <c r="U382" s="689">
        <v>0</v>
      </c>
    </row>
    <row r="383" spans="1:21" ht="14.4" customHeight="1" x14ac:dyDescent="0.3">
      <c r="A383" s="649">
        <v>10</v>
      </c>
      <c r="B383" s="650" t="s">
        <v>596</v>
      </c>
      <c r="C383" s="650">
        <v>89301101</v>
      </c>
      <c r="D383" s="729" t="s">
        <v>6863</v>
      </c>
      <c r="E383" s="730" t="s">
        <v>3673</v>
      </c>
      <c r="F383" s="650" t="s">
        <v>3634</v>
      </c>
      <c r="G383" s="650" t="s">
        <v>3736</v>
      </c>
      <c r="H383" s="650" t="s">
        <v>1072</v>
      </c>
      <c r="I383" s="650" t="s">
        <v>1303</v>
      </c>
      <c r="J383" s="650" t="s">
        <v>3490</v>
      </c>
      <c r="K383" s="650" t="s">
        <v>3488</v>
      </c>
      <c r="L383" s="651">
        <v>41.3</v>
      </c>
      <c r="M383" s="651">
        <v>41.3</v>
      </c>
      <c r="N383" s="650">
        <v>1</v>
      </c>
      <c r="O383" s="731">
        <v>0.5</v>
      </c>
      <c r="P383" s="651">
        <v>41.3</v>
      </c>
      <c r="Q383" s="666">
        <v>1</v>
      </c>
      <c r="R383" s="650">
        <v>1</v>
      </c>
      <c r="S383" s="666">
        <v>1</v>
      </c>
      <c r="T383" s="731">
        <v>0.5</v>
      </c>
      <c r="U383" s="689">
        <v>1</v>
      </c>
    </row>
    <row r="384" spans="1:21" ht="14.4" customHeight="1" x14ac:dyDescent="0.3">
      <c r="A384" s="649">
        <v>10</v>
      </c>
      <c r="B384" s="650" t="s">
        <v>596</v>
      </c>
      <c r="C384" s="650">
        <v>89301101</v>
      </c>
      <c r="D384" s="729" t="s">
        <v>6863</v>
      </c>
      <c r="E384" s="730" t="s">
        <v>3673</v>
      </c>
      <c r="F384" s="650" t="s">
        <v>3634</v>
      </c>
      <c r="G384" s="650" t="s">
        <v>3736</v>
      </c>
      <c r="H384" s="650" t="s">
        <v>1072</v>
      </c>
      <c r="I384" s="650" t="s">
        <v>4146</v>
      </c>
      <c r="J384" s="650" t="s">
        <v>3547</v>
      </c>
      <c r="K384" s="650" t="s">
        <v>4147</v>
      </c>
      <c r="L384" s="651">
        <v>87.6</v>
      </c>
      <c r="M384" s="651">
        <v>262.79999999999995</v>
      </c>
      <c r="N384" s="650">
        <v>3</v>
      </c>
      <c r="O384" s="731">
        <v>2.5</v>
      </c>
      <c r="P384" s="651">
        <v>175.2</v>
      </c>
      <c r="Q384" s="666">
        <v>0.66666666666666674</v>
      </c>
      <c r="R384" s="650">
        <v>2</v>
      </c>
      <c r="S384" s="666">
        <v>0.66666666666666663</v>
      </c>
      <c r="T384" s="731">
        <v>1.5</v>
      </c>
      <c r="U384" s="689">
        <v>0.6</v>
      </c>
    </row>
    <row r="385" spans="1:21" ht="14.4" customHeight="1" x14ac:dyDescent="0.3">
      <c r="A385" s="649">
        <v>10</v>
      </c>
      <c r="B385" s="650" t="s">
        <v>596</v>
      </c>
      <c r="C385" s="650">
        <v>89301101</v>
      </c>
      <c r="D385" s="729" t="s">
        <v>6863</v>
      </c>
      <c r="E385" s="730" t="s">
        <v>3673</v>
      </c>
      <c r="F385" s="650" t="s">
        <v>3634</v>
      </c>
      <c r="G385" s="650" t="s">
        <v>3736</v>
      </c>
      <c r="H385" s="650" t="s">
        <v>1072</v>
      </c>
      <c r="I385" s="650" t="s">
        <v>2237</v>
      </c>
      <c r="J385" s="650" t="s">
        <v>3547</v>
      </c>
      <c r="K385" s="650" t="s">
        <v>3519</v>
      </c>
      <c r="L385" s="651">
        <v>62.57</v>
      </c>
      <c r="M385" s="651">
        <v>187.71</v>
      </c>
      <c r="N385" s="650">
        <v>3</v>
      </c>
      <c r="O385" s="731">
        <v>1</v>
      </c>
      <c r="P385" s="651">
        <v>62.57</v>
      </c>
      <c r="Q385" s="666">
        <v>0.33333333333333331</v>
      </c>
      <c r="R385" s="650">
        <v>1</v>
      </c>
      <c r="S385" s="666">
        <v>0.33333333333333331</v>
      </c>
      <c r="T385" s="731">
        <v>0.5</v>
      </c>
      <c r="U385" s="689">
        <v>0.5</v>
      </c>
    </row>
    <row r="386" spans="1:21" ht="14.4" customHeight="1" x14ac:dyDescent="0.3">
      <c r="A386" s="649">
        <v>10</v>
      </c>
      <c r="B386" s="650" t="s">
        <v>596</v>
      </c>
      <c r="C386" s="650">
        <v>89301101</v>
      </c>
      <c r="D386" s="729" t="s">
        <v>6863</v>
      </c>
      <c r="E386" s="730" t="s">
        <v>3673</v>
      </c>
      <c r="F386" s="650" t="s">
        <v>3634</v>
      </c>
      <c r="G386" s="650" t="s">
        <v>4141</v>
      </c>
      <c r="H386" s="650" t="s">
        <v>597</v>
      </c>
      <c r="I386" s="650" t="s">
        <v>740</v>
      </c>
      <c r="J386" s="650" t="s">
        <v>741</v>
      </c>
      <c r="K386" s="650" t="s">
        <v>742</v>
      </c>
      <c r="L386" s="651">
        <v>132.34</v>
      </c>
      <c r="M386" s="651">
        <v>132.34</v>
      </c>
      <c r="N386" s="650">
        <v>1</v>
      </c>
      <c r="O386" s="731">
        <v>1</v>
      </c>
      <c r="P386" s="651"/>
      <c r="Q386" s="666">
        <v>0</v>
      </c>
      <c r="R386" s="650"/>
      <c r="S386" s="666">
        <v>0</v>
      </c>
      <c r="T386" s="731"/>
      <c r="U386" s="689">
        <v>0</v>
      </c>
    </row>
    <row r="387" spans="1:21" ht="14.4" customHeight="1" x14ac:dyDescent="0.3">
      <c r="A387" s="649">
        <v>10</v>
      </c>
      <c r="B387" s="650" t="s">
        <v>596</v>
      </c>
      <c r="C387" s="650">
        <v>89301101</v>
      </c>
      <c r="D387" s="729" t="s">
        <v>6863</v>
      </c>
      <c r="E387" s="730" t="s">
        <v>3673</v>
      </c>
      <c r="F387" s="650" t="s">
        <v>3634</v>
      </c>
      <c r="G387" s="650" t="s">
        <v>4094</v>
      </c>
      <c r="H387" s="650" t="s">
        <v>597</v>
      </c>
      <c r="I387" s="650" t="s">
        <v>1393</v>
      </c>
      <c r="J387" s="650" t="s">
        <v>1394</v>
      </c>
      <c r="K387" s="650" t="s">
        <v>4194</v>
      </c>
      <c r="L387" s="651">
        <v>0</v>
      </c>
      <c r="M387" s="651">
        <v>0</v>
      </c>
      <c r="N387" s="650">
        <v>2</v>
      </c>
      <c r="O387" s="731">
        <v>1.5</v>
      </c>
      <c r="P387" s="651"/>
      <c r="Q387" s="666"/>
      <c r="R387" s="650"/>
      <c r="S387" s="666">
        <v>0</v>
      </c>
      <c r="T387" s="731"/>
      <c r="U387" s="689">
        <v>0</v>
      </c>
    </row>
    <row r="388" spans="1:21" ht="14.4" customHeight="1" x14ac:dyDescent="0.3">
      <c r="A388" s="649">
        <v>10</v>
      </c>
      <c r="B388" s="650" t="s">
        <v>596</v>
      </c>
      <c r="C388" s="650">
        <v>89301101</v>
      </c>
      <c r="D388" s="729" t="s">
        <v>6863</v>
      </c>
      <c r="E388" s="730" t="s">
        <v>3673</v>
      </c>
      <c r="F388" s="650" t="s">
        <v>3634</v>
      </c>
      <c r="G388" s="650" t="s">
        <v>4195</v>
      </c>
      <c r="H388" s="650" t="s">
        <v>597</v>
      </c>
      <c r="I388" s="650" t="s">
        <v>4196</v>
      </c>
      <c r="J388" s="650" t="s">
        <v>4197</v>
      </c>
      <c r="K388" s="650" t="s">
        <v>4198</v>
      </c>
      <c r="L388" s="651">
        <v>0</v>
      </c>
      <c r="M388" s="651">
        <v>0</v>
      </c>
      <c r="N388" s="650">
        <v>1</v>
      </c>
      <c r="O388" s="731">
        <v>0.5</v>
      </c>
      <c r="P388" s="651"/>
      <c r="Q388" s="666"/>
      <c r="R388" s="650"/>
      <c r="S388" s="666">
        <v>0</v>
      </c>
      <c r="T388" s="731"/>
      <c r="U388" s="689">
        <v>0</v>
      </c>
    </row>
    <row r="389" spans="1:21" ht="14.4" customHeight="1" x14ac:dyDescent="0.3">
      <c r="A389" s="649">
        <v>10</v>
      </c>
      <c r="B389" s="650" t="s">
        <v>596</v>
      </c>
      <c r="C389" s="650">
        <v>89301101</v>
      </c>
      <c r="D389" s="729" t="s">
        <v>6863</v>
      </c>
      <c r="E389" s="730" t="s">
        <v>3673</v>
      </c>
      <c r="F389" s="650" t="s">
        <v>3634</v>
      </c>
      <c r="G389" s="650" t="s">
        <v>4195</v>
      </c>
      <c r="H389" s="650" t="s">
        <v>597</v>
      </c>
      <c r="I389" s="650" t="s">
        <v>4199</v>
      </c>
      <c r="J389" s="650" t="s">
        <v>4200</v>
      </c>
      <c r="K389" s="650" t="s">
        <v>4201</v>
      </c>
      <c r="L389" s="651">
        <v>0</v>
      </c>
      <c r="M389" s="651">
        <v>0</v>
      </c>
      <c r="N389" s="650">
        <v>1</v>
      </c>
      <c r="O389" s="731">
        <v>1</v>
      </c>
      <c r="P389" s="651">
        <v>0</v>
      </c>
      <c r="Q389" s="666"/>
      <c r="R389" s="650">
        <v>1</v>
      </c>
      <c r="S389" s="666">
        <v>1</v>
      </c>
      <c r="T389" s="731">
        <v>1</v>
      </c>
      <c r="U389" s="689">
        <v>1</v>
      </c>
    </row>
    <row r="390" spans="1:21" ht="14.4" customHeight="1" x14ac:dyDescent="0.3">
      <c r="A390" s="649">
        <v>10</v>
      </c>
      <c r="B390" s="650" t="s">
        <v>596</v>
      </c>
      <c r="C390" s="650">
        <v>89301101</v>
      </c>
      <c r="D390" s="729" t="s">
        <v>6863</v>
      </c>
      <c r="E390" s="730" t="s">
        <v>3673</v>
      </c>
      <c r="F390" s="650" t="s">
        <v>3634</v>
      </c>
      <c r="G390" s="650" t="s">
        <v>4202</v>
      </c>
      <c r="H390" s="650" t="s">
        <v>597</v>
      </c>
      <c r="I390" s="650" t="s">
        <v>4203</v>
      </c>
      <c r="J390" s="650" t="s">
        <v>4204</v>
      </c>
      <c r="K390" s="650" t="s">
        <v>4205</v>
      </c>
      <c r="L390" s="651">
        <v>810.99</v>
      </c>
      <c r="M390" s="651">
        <v>810.99</v>
      </c>
      <c r="N390" s="650">
        <v>1</v>
      </c>
      <c r="O390" s="731">
        <v>0.5</v>
      </c>
      <c r="P390" s="651">
        <v>810.99</v>
      </c>
      <c r="Q390" s="666">
        <v>1</v>
      </c>
      <c r="R390" s="650">
        <v>1</v>
      </c>
      <c r="S390" s="666">
        <v>1</v>
      </c>
      <c r="T390" s="731">
        <v>0.5</v>
      </c>
      <c r="U390" s="689">
        <v>1</v>
      </c>
    </row>
    <row r="391" spans="1:21" ht="14.4" customHeight="1" x14ac:dyDescent="0.3">
      <c r="A391" s="649">
        <v>10</v>
      </c>
      <c r="B391" s="650" t="s">
        <v>596</v>
      </c>
      <c r="C391" s="650">
        <v>89301101</v>
      </c>
      <c r="D391" s="729" t="s">
        <v>6863</v>
      </c>
      <c r="E391" s="730" t="s">
        <v>3673</v>
      </c>
      <c r="F391" s="650" t="s">
        <v>3634</v>
      </c>
      <c r="G391" s="650" t="s">
        <v>4202</v>
      </c>
      <c r="H391" s="650" t="s">
        <v>597</v>
      </c>
      <c r="I391" s="650" t="s">
        <v>2919</v>
      </c>
      <c r="J391" s="650" t="s">
        <v>2920</v>
      </c>
      <c r="K391" s="650" t="s">
        <v>4206</v>
      </c>
      <c r="L391" s="651">
        <v>540.22</v>
      </c>
      <c r="M391" s="651">
        <v>1080.44</v>
      </c>
      <c r="N391" s="650">
        <v>2</v>
      </c>
      <c r="O391" s="731">
        <v>0.5</v>
      </c>
      <c r="P391" s="651">
        <v>1080.44</v>
      </c>
      <c r="Q391" s="666">
        <v>1</v>
      </c>
      <c r="R391" s="650">
        <v>2</v>
      </c>
      <c r="S391" s="666">
        <v>1</v>
      </c>
      <c r="T391" s="731">
        <v>0.5</v>
      </c>
      <c r="U391" s="689">
        <v>1</v>
      </c>
    </row>
    <row r="392" spans="1:21" ht="14.4" customHeight="1" x14ac:dyDescent="0.3">
      <c r="A392" s="649">
        <v>10</v>
      </c>
      <c r="B392" s="650" t="s">
        <v>596</v>
      </c>
      <c r="C392" s="650">
        <v>89301101</v>
      </c>
      <c r="D392" s="729" t="s">
        <v>6863</v>
      </c>
      <c r="E392" s="730" t="s">
        <v>3673</v>
      </c>
      <c r="F392" s="650" t="s">
        <v>3634</v>
      </c>
      <c r="G392" s="650" t="s">
        <v>4202</v>
      </c>
      <c r="H392" s="650" t="s">
        <v>597</v>
      </c>
      <c r="I392" s="650" t="s">
        <v>1909</v>
      </c>
      <c r="J392" s="650" t="s">
        <v>4204</v>
      </c>
      <c r="K392" s="650" t="s">
        <v>4205</v>
      </c>
      <c r="L392" s="651">
        <v>810.99</v>
      </c>
      <c r="M392" s="651">
        <v>2432.9700000000003</v>
      </c>
      <c r="N392" s="650">
        <v>3</v>
      </c>
      <c r="O392" s="731">
        <v>1</v>
      </c>
      <c r="P392" s="651">
        <v>810.99</v>
      </c>
      <c r="Q392" s="666">
        <v>0.33333333333333331</v>
      </c>
      <c r="R392" s="650">
        <v>1</v>
      </c>
      <c r="S392" s="666">
        <v>0.33333333333333331</v>
      </c>
      <c r="T392" s="731">
        <v>0.5</v>
      </c>
      <c r="U392" s="689">
        <v>0.5</v>
      </c>
    </row>
    <row r="393" spans="1:21" ht="14.4" customHeight="1" x14ac:dyDescent="0.3">
      <c r="A393" s="649">
        <v>10</v>
      </c>
      <c r="B393" s="650" t="s">
        <v>596</v>
      </c>
      <c r="C393" s="650">
        <v>89301101</v>
      </c>
      <c r="D393" s="729" t="s">
        <v>6863</v>
      </c>
      <c r="E393" s="730" t="s">
        <v>3673</v>
      </c>
      <c r="F393" s="650" t="s">
        <v>3634</v>
      </c>
      <c r="G393" s="650" t="s">
        <v>4202</v>
      </c>
      <c r="H393" s="650" t="s">
        <v>597</v>
      </c>
      <c r="I393" s="650" t="s">
        <v>4207</v>
      </c>
      <c r="J393" s="650" t="s">
        <v>4208</v>
      </c>
      <c r="K393" s="650" t="s">
        <v>4209</v>
      </c>
      <c r="L393" s="651">
        <v>344.25</v>
      </c>
      <c r="M393" s="651">
        <v>688.5</v>
      </c>
      <c r="N393" s="650">
        <v>2</v>
      </c>
      <c r="O393" s="731">
        <v>0.5</v>
      </c>
      <c r="P393" s="651">
        <v>688.5</v>
      </c>
      <c r="Q393" s="666">
        <v>1</v>
      </c>
      <c r="R393" s="650">
        <v>2</v>
      </c>
      <c r="S393" s="666">
        <v>1</v>
      </c>
      <c r="T393" s="731">
        <v>0.5</v>
      </c>
      <c r="U393" s="689">
        <v>1</v>
      </c>
    </row>
    <row r="394" spans="1:21" ht="14.4" customHeight="1" x14ac:dyDescent="0.3">
      <c r="A394" s="649">
        <v>10</v>
      </c>
      <c r="B394" s="650" t="s">
        <v>596</v>
      </c>
      <c r="C394" s="650">
        <v>89301101</v>
      </c>
      <c r="D394" s="729" t="s">
        <v>6863</v>
      </c>
      <c r="E394" s="730" t="s">
        <v>3673</v>
      </c>
      <c r="F394" s="650" t="s">
        <v>3634</v>
      </c>
      <c r="G394" s="650" t="s">
        <v>4053</v>
      </c>
      <c r="H394" s="650" t="s">
        <v>597</v>
      </c>
      <c r="I394" s="650" t="s">
        <v>1663</v>
      </c>
      <c r="J394" s="650" t="s">
        <v>1664</v>
      </c>
      <c r="K394" s="650" t="s">
        <v>1665</v>
      </c>
      <c r="L394" s="651">
        <v>120.37</v>
      </c>
      <c r="M394" s="651">
        <v>120.37</v>
      </c>
      <c r="N394" s="650">
        <v>1</v>
      </c>
      <c r="O394" s="731">
        <v>0.5</v>
      </c>
      <c r="P394" s="651"/>
      <c r="Q394" s="666">
        <v>0</v>
      </c>
      <c r="R394" s="650"/>
      <c r="S394" s="666">
        <v>0</v>
      </c>
      <c r="T394" s="731"/>
      <c r="U394" s="689">
        <v>0</v>
      </c>
    </row>
    <row r="395" spans="1:21" ht="14.4" customHeight="1" x14ac:dyDescent="0.3">
      <c r="A395" s="649">
        <v>10</v>
      </c>
      <c r="B395" s="650" t="s">
        <v>596</v>
      </c>
      <c r="C395" s="650">
        <v>89301101</v>
      </c>
      <c r="D395" s="729" t="s">
        <v>6863</v>
      </c>
      <c r="E395" s="730" t="s">
        <v>3673</v>
      </c>
      <c r="F395" s="650" t="s">
        <v>3634</v>
      </c>
      <c r="G395" s="650" t="s">
        <v>4210</v>
      </c>
      <c r="H395" s="650" t="s">
        <v>1072</v>
      </c>
      <c r="I395" s="650" t="s">
        <v>4211</v>
      </c>
      <c r="J395" s="650" t="s">
        <v>1079</v>
      </c>
      <c r="K395" s="650" t="s">
        <v>4212</v>
      </c>
      <c r="L395" s="651">
        <v>187.59</v>
      </c>
      <c r="M395" s="651">
        <v>187.59</v>
      </c>
      <c r="N395" s="650">
        <v>1</v>
      </c>
      <c r="O395" s="731">
        <v>0.5</v>
      </c>
      <c r="P395" s="651">
        <v>187.59</v>
      </c>
      <c r="Q395" s="666">
        <v>1</v>
      </c>
      <c r="R395" s="650">
        <v>1</v>
      </c>
      <c r="S395" s="666">
        <v>1</v>
      </c>
      <c r="T395" s="731">
        <v>0.5</v>
      </c>
      <c r="U395" s="689">
        <v>1</v>
      </c>
    </row>
    <row r="396" spans="1:21" ht="14.4" customHeight="1" x14ac:dyDescent="0.3">
      <c r="A396" s="649">
        <v>10</v>
      </c>
      <c r="B396" s="650" t="s">
        <v>596</v>
      </c>
      <c r="C396" s="650">
        <v>89301101</v>
      </c>
      <c r="D396" s="729" t="s">
        <v>6863</v>
      </c>
      <c r="E396" s="730" t="s">
        <v>3673</v>
      </c>
      <c r="F396" s="650" t="s">
        <v>3634</v>
      </c>
      <c r="G396" s="650" t="s">
        <v>4213</v>
      </c>
      <c r="H396" s="650" t="s">
        <v>597</v>
      </c>
      <c r="I396" s="650" t="s">
        <v>1667</v>
      </c>
      <c r="J396" s="650" t="s">
        <v>1668</v>
      </c>
      <c r="K396" s="650" t="s">
        <v>1669</v>
      </c>
      <c r="L396" s="651">
        <v>153.52000000000001</v>
      </c>
      <c r="M396" s="651">
        <v>153.52000000000001</v>
      </c>
      <c r="N396" s="650">
        <v>1</v>
      </c>
      <c r="O396" s="731">
        <v>0.5</v>
      </c>
      <c r="P396" s="651"/>
      <c r="Q396" s="666">
        <v>0</v>
      </c>
      <c r="R396" s="650"/>
      <c r="S396" s="666">
        <v>0</v>
      </c>
      <c r="T396" s="731"/>
      <c r="U396" s="689">
        <v>0</v>
      </c>
    </row>
    <row r="397" spans="1:21" ht="14.4" customHeight="1" x14ac:dyDescent="0.3">
      <c r="A397" s="649">
        <v>10</v>
      </c>
      <c r="B397" s="650" t="s">
        <v>596</v>
      </c>
      <c r="C397" s="650">
        <v>89301101</v>
      </c>
      <c r="D397" s="729" t="s">
        <v>6863</v>
      </c>
      <c r="E397" s="730" t="s">
        <v>3673</v>
      </c>
      <c r="F397" s="650" t="s">
        <v>3634</v>
      </c>
      <c r="G397" s="650" t="s">
        <v>3961</v>
      </c>
      <c r="H397" s="650" t="s">
        <v>597</v>
      </c>
      <c r="I397" s="650" t="s">
        <v>4214</v>
      </c>
      <c r="J397" s="650" t="s">
        <v>1359</v>
      </c>
      <c r="K397" s="650" t="s">
        <v>4215</v>
      </c>
      <c r="L397" s="651">
        <v>0</v>
      </c>
      <c r="M397" s="651">
        <v>0</v>
      </c>
      <c r="N397" s="650">
        <v>1</v>
      </c>
      <c r="O397" s="731">
        <v>0.5</v>
      </c>
      <c r="P397" s="651"/>
      <c r="Q397" s="666"/>
      <c r="R397" s="650"/>
      <c r="S397" s="666">
        <v>0</v>
      </c>
      <c r="T397" s="731"/>
      <c r="U397" s="689">
        <v>0</v>
      </c>
    </row>
    <row r="398" spans="1:21" ht="14.4" customHeight="1" x14ac:dyDescent="0.3">
      <c r="A398" s="649">
        <v>10</v>
      </c>
      <c r="B398" s="650" t="s">
        <v>596</v>
      </c>
      <c r="C398" s="650">
        <v>89301101</v>
      </c>
      <c r="D398" s="729" t="s">
        <v>6863</v>
      </c>
      <c r="E398" s="730" t="s">
        <v>3673</v>
      </c>
      <c r="F398" s="650" t="s">
        <v>3634</v>
      </c>
      <c r="G398" s="650" t="s">
        <v>3961</v>
      </c>
      <c r="H398" s="650" t="s">
        <v>597</v>
      </c>
      <c r="I398" s="650" t="s">
        <v>3962</v>
      </c>
      <c r="J398" s="650" t="s">
        <v>3963</v>
      </c>
      <c r="K398" s="650" t="s">
        <v>1746</v>
      </c>
      <c r="L398" s="651">
        <v>314.89999999999998</v>
      </c>
      <c r="M398" s="651">
        <v>1889.3999999999999</v>
      </c>
      <c r="N398" s="650">
        <v>6</v>
      </c>
      <c r="O398" s="731">
        <v>4.5</v>
      </c>
      <c r="P398" s="651">
        <v>629.79999999999995</v>
      </c>
      <c r="Q398" s="666">
        <v>0.33333333333333331</v>
      </c>
      <c r="R398" s="650">
        <v>2</v>
      </c>
      <c r="S398" s="666">
        <v>0.33333333333333331</v>
      </c>
      <c r="T398" s="731">
        <v>2</v>
      </c>
      <c r="U398" s="689">
        <v>0.44444444444444442</v>
      </c>
    </row>
    <row r="399" spans="1:21" ht="14.4" customHeight="1" x14ac:dyDescent="0.3">
      <c r="A399" s="649">
        <v>10</v>
      </c>
      <c r="B399" s="650" t="s">
        <v>596</v>
      </c>
      <c r="C399" s="650">
        <v>89301101</v>
      </c>
      <c r="D399" s="729" t="s">
        <v>6863</v>
      </c>
      <c r="E399" s="730" t="s">
        <v>3673</v>
      </c>
      <c r="F399" s="650" t="s">
        <v>3634</v>
      </c>
      <c r="G399" s="650" t="s">
        <v>3961</v>
      </c>
      <c r="H399" s="650" t="s">
        <v>597</v>
      </c>
      <c r="I399" s="650" t="s">
        <v>4142</v>
      </c>
      <c r="J399" s="650" t="s">
        <v>785</v>
      </c>
      <c r="K399" s="650" t="s">
        <v>4143</v>
      </c>
      <c r="L399" s="651">
        <v>0</v>
      </c>
      <c r="M399" s="651">
        <v>0</v>
      </c>
      <c r="N399" s="650">
        <v>1</v>
      </c>
      <c r="O399" s="731">
        <v>0.5</v>
      </c>
      <c r="P399" s="651">
        <v>0</v>
      </c>
      <c r="Q399" s="666"/>
      <c r="R399" s="650">
        <v>1</v>
      </c>
      <c r="S399" s="666">
        <v>1</v>
      </c>
      <c r="T399" s="731">
        <v>0.5</v>
      </c>
      <c r="U399" s="689">
        <v>1</v>
      </c>
    </row>
    <row r="400" spans="1:21" ht="14.4" customHeight="1" x14ac:dyDescent="0.3">
      <c r="A400" s="649">
        <v>10</v>
      </c>
      <c r="B400" s="650" t="s">
        <v>596</v>
      </c>
      <c r="C400" s="650">
        <v>89301101</v>
      </c>
      <c r="D400" s="729" t="s">
        <v>6863</v>
      </c>
      <c r="E400" s="730" t="s">
        <v>3673</v>
      </c>
      <c r="F400" s="650" t="s">
        <v>3634</v>
      </c>
      <c r="G400" s="650" t="s">
        <v>3961</v>
      </c>
      <c r="H400" s="650" t="s">
        <v>597</v>
      </c>
      <c r="I400" s="650" t="s">
        <v>1745</v>
      </c>
      <c r="J400" s="650" t="s">
        <v>1359</v>
      </c>
      <c r="K400" s="650" t="s">
        <v>4216</v>
      </c>
      <c r="L400" s="651">
        <v>314.89999999999998</v>
      </c>
      <c r="M400" s="651">
        <v>314.89999999999998</v>
      </c>
      <c r="N400" s="650">
        <v>1</v>
      </c>
      <c r="O400" s="731">
        <v>1</v>
      </c>
      <c r="P400" s="651"/>
      <c r="Q400" s="666">
        <v>0</v>
      </c>
      <c r="R400" s="650"/>
      <c r="S400" s="666">
        <v>0</v>
      </c>
      <c r="T400" s="731"/>
      <c r="U400" s="689">
        <v>0</v>
      </c>
    </row>
    <row r="401" spans="1:21" ht="14.4" customHeight="1" x14ac:dyDescent="0.3">
      <c r="A401" s="649">
        <v>10</v>
      </c>
      <c r="B401" s="650" t="s">
        <v>596</v>
      </c>
      <c r="C401" s="650">
        <v>89301101</v>
      </c>
      <c r="D401" s="729" t="s">
        <v>6863</v>
      </c>
      <c r="E401" s="730" t="s">
        <v>3673</v>
      </c>
      <c r="F401" s="650" t="s">
        <v>3634</v>
      </c>
      <c r="G401" s="650" t="s">
        <v>3961</v>
      </c>
      <c r="H401" s="650" t="s">
        <v>597</v>
      </c>
      <c r="I401" s="650" t="s">
        <v>4217</v>
      </c>
      <c r="J401" s="650" t="s">
        <v>4218</v>
      </c>
      <c r="K401" s="650" t="s">
        <v>1746</v>
      </c>
      <c r="L401" s="651">
        <v>314.89999999999998</v>
      </c>
      <c r="M401" s="651">
        <v>314.89999999999998</v>
      </c>
      <c r="N401" s="650">
        <v>1</v>
      </c>
      <c r="O401" s="731">
        <v>1</v>
      </c>
      <c r="P401" s="651">
        <v>314.89999999999998</v>
      </c>
      <c r="Q401" s="666">
        <v>1</v>
      </c>
      <c r="R401" s="650">
        <v>1</v>
      </c>
      <c r="S401" s="666">
        <v>1</v>
      </c>
      <c r="T401" s="731">
        <v>1</v>
      </c>
      <c r="U401" s="689">
        <v>1</v>
      </c>
    </row>
    <row r="402" spans="1:21" ht="14.4" customHeight="1" x14ac:dyDescent="0.3">
      <c r="A402" s="649">
        <v>10</v>
      </c>
      <c r="B402" s="650" t="s">
        <v>596</v>
      </c>
      <c r="C402" s="650">
        <v>89301101</v>
      </c>
      <c r="D402" s="729" t="s">
        <v>6863</v>
      </c>
      <c r="E402" s="730" t="s">
        <v>3673</v>
      </c>
      <c r="F402" s="650" t="s">
        <v>3634</v>
      </c>
      <c r="G402" s="650" t="s">
        <v>4144</v>
      </c>
      <c r="H402" s="650" t="s">
        <v>1072</v>
      </c>
      <c r="I402" s="650" t="s">
        <v>1188</v>
      </c>
      <c r="J402" s="650" t="s">
        <v>1189</v>
      </c>
      <c r="K402" s="650" t="s">
        <v>3507</v>
      </c>
      <c r="L402" s="651">
        <v>107.54</v>
      </c>
      <c r="M402" s="651">
        <v>3763.9</v>
      </c>
      <c r="N402" s="650">
        <v>35</v>
      </c>
      <c r="O402" s="731">
        <v>1</v>
      </c>
      <c r="P402" s="651">
        <v>3763.9</v>
      </c>
      <c r="Q402" s="666">
        <v>1</v>
      </c>
      <c r="R402" s="650">
        <v>35</v>
      </c>
      <c r="S402" s="666">
        <v>1</v>
      </c>
      <c r="T402" s="731">
        <v>1</v>
      </c>
      <c r="U402" s="689">
        <v>1</v>
      </c>
    </row>
    <row r="403" spans="1:21" ht="14.4" customHeight="1" x14ac:dyDescent="0.3">
      <c r="A403" s="649">
        <v>10</v>
      </c>
      <c r="B403" s="650" t="s">
        <v>596</v>
      </c>
      <c r="C403" s="650">
        <v>89301101</v>
      </c>
      <c r="D403" s="729" t="s">
        <v>6863</v>
      </c>
      <c r="E403" s="730" t="s">
        <v>3673</v>
      </c>
      <c r="F403" s="650" t="s">
        <v>3634</v>
      </c>
      <c r="G403" s="650" t="s">
        <v>4144</v>
      </c>
      <c r="H403" s="650" t="s">
        <v>1072</v>
      </c>
      <c r="I403" s="650" t="s">
        <v>4219</v>
      </c>
      <c r="J403" s="650" t="s">
        <v>4220</v>
      </c>
      <c r="K403" s="650" t="s">
        <v>4221</v>
      </c>
      <c r="L403" s="651">
        <v>189.56</v>
      </c>
      <c r="M403" s="651">
        <v>379.12</v>
      </c>
      <c r="N403" s="650">
        <v>2</v>
      </c>
      <c r="O403" s="731">
        <v>1</v>
      </c>
      <c r="P403" s="651">
        <v>379.12</v>
      </c>
      <c r="Q403" s="666">
        <v>1</v>
      </c>
      <c r="R403" s="650">
        <v>2</v>
      </c>
      <c r="S403" s="666">
        <v>1</v>
      </c>
      <c r="T403" s="731">
        <v>1</v>
      </c>
      <c r="U403" s="689">
        <v>1</v>
      </c>
    </row>
    <row r="404" spans="1:21" ht="14.4" customHeight="1" x14ac:dyDescent="0.3">
      <c r="A404" s="649">
        <v>10</v>
      </c>
      <c r="B404" s="650" t="s">
        <v>596</v>
      </c>
      <c r="C404" s="650">
        <v>89301101</v>
      </c>
      <c r="D404" s="729" t="s">
        <v>6863</v>
      </c>
      <c r="E404" s="730" t="s">
        <v>3673</v>
      </c>
      <c r="F404" s="650" t="s">
        <v>3634</v>
      </c>
      <c r="G404" s="650" t="s">
        <v>4144</v>
      </c>
      <c r="H404" s="650" t="s">
        <v>1072</v>
      </c>
      <c r="I404" s="650" t="s">
        <v>2166</v>
      </c>
      <c r="J404" s="650" t="s">
        <v>2167</v>
      </c>
      <c r="K404" s="650" t="s">
        <v>2168</v>
      </c>
      <c r="L404" s="651">
        <v>105.31</v>
      </c>
      <c r="M404" s="651">
        <v>1579.65</v>
      </c>
      <c r="N404" s="650">
        <v>15</v>
      </c>
      <c r="O404" s="731">
        <v>1</v>
      </c>
      <c r="P404" s="651">
        <v>1579.65</v>
      </c>
      <c r="Q404" s="666">
        <v>1</v>
      </c>
      <c r="R404" s="650">
        <v>15</v>
      </c>
      <c r="S404" s="666">
        <v>1</v>
      </c>
      <c r="T404" s="731">
        <v>1</v>
      </c>
      <c r="U404" s="689">
        <v>1</v>
      </c>
    </row>
    <row r="405" spans="1:21" ht="14.4" customHeight="1" x14ac:dyDescent="0.3">
      <c r="A405" s="649">
        <v>10</v>
      </c>
      <c r="B405" s="650" t="s">
        <v>596</v>
      </c>
      <c r="C405" s="650">
        <v>89301101</v>
      </c>
      <c r="D405" s="729" t="s">
        <v>6863</v>
      </c>
      <c r="E405" s="730" t="s">
        <v>3673</v>
      </c>
      <c r="F405" s="650" t="s">
        <v>3634</v>
      </c>
      <c r="G405" s="650" t="s">
        <v>4144</v>
      </c>
      <c r="H405" s="650" t="s">
        <v>1072</v>
      </c>
      <c r="I405" s="650" t="s">
        <v>4222</v>
      </c>
      <c r="J405" s="650" t="s">
        <v>4223</v>
      </c>
      <c r="K405" s="650" t="s">
        <v>4224</v>
      </c>
      <c r="L405" s="651">
        <v>84.19</v>
      </c>
      <c r="M405" s="651">
        <v>1683.8</v>
      </c>
      <c r="N405" s="650">
        <v>20</v>
      </c>
      <c r="O405" s="731">
        <v>0.5</v>
      </c>
      <c r="P405" s="651">
        <v>1683.8</v>
      </c>
      <c r="Q405" s="666">
        <v>1</v>
      </c>
      <c r="R405" s="650">
        <v>20</v>
      </c>
      <c r="S405" s="666">
        <v>1</v>
      </c>
      <c r="T405" s="731">
        <v>0.5</v>
      </c>
      <c r="U405" s="689">
        <v>1</v>
      </c>
    </row>
    <row r="406" spans="1:21" ht="14.4" customHeight="1" x14ac:dyDescent="0.3">
      <c r="A406" s="649">
        <v>10</v>
      </c>
      <c r="B406" s="650" t="s">
        <v>596</v>
      </c>
      <c r="C406" s="650">
        <v>89301101</v>
      </c>
      <c r="D406" s="729" t="s">
        <v>6863</v>
      </c>
      <c r="E406" s="730" t="s">
        <v>3673</v>
      </c>
      <c r="F406" s="650" t="s">
        <v>3634</v>
      </c>
      <c r="G406" s="650" t="s">
        <v>4144</v>
      </c>
      <c r="H406" s="650" t="s">
        <v>1072</v>
      </c>
      <c r="I406" s="650" t="s">
        <v>4225</v>
      </c>
      <c r="J406" s="650" t="s">
        <v>4226</v>
      </c>
      <c r="K406" s="650" t="s">
        <v>4224</v>
      </c>
      <c r="L406" s="651">
        <v>84.19</v>
      </c>
      <c r="M406" s="651">
        <v>1683.8</v>
      </c>
      <c r="N406" s="650">
        <v>20</v>
      </c>
      <c r="O406" s="731">
        <v>0.5</v>
      </c>
      <c r="P406" s="651">
        <v>1683.8</v>
      </c>
      <c r="Q406" s="666">
        <v>1</v>
      </c>
      <c r="R406" s="650">
        <v>20</v>
      </c>
      <c r="S406" s="666">
        <v>1</v>
      </c>
      <c r="T406" s="731">
        <v>0.5</v>
      </c>
      <c r="U406" s="689">
        <v>1</v>
      </c>
    </row>
    <row r="407" spans="1:21" ht="14.4" customHeight="1" x14ac:dyDescent="0.3">
      <c r="A407" s="649">
        <v>10</v>
      </c>
      <c r="B407" s="650" t="s">
        <v>596</v>
      </c>
      <c r="C407" s="650">
        <v>89301101</v>
      </c>
      <c r="D407" s="729" t="s">
        <v>6863</v>
      </c>
      <c r="E407" s="730" t="s">
        <v>3673</v>
      </c>
      <c r="F407" s="650" t="s">
        <v>3634</v>
      </c>
      <c r="G407" s="650" t="s">
        <v>4144</v>
      </c>
      <c r="H407" s="650" t="s">
        <v>1072</v>
      </c>
      <c r="I407" s="650" t="s">
        <v>4227</v>
      </c>
      <c r="J407" s="650" t="s">
        <v>4228</v>
      </c>
      <c r="K407" s="650" t="s">
        <v>4224</v>
      </c>
      <c r="L407" s="651">
        <v>84.19</v>
      </c>
      <c r="M407" s="651">
        <v>841.9</v>
      </c>
      <c r="N407" s="650">
        <v>10</v>
      </c>
      <c r="O407" s="731">
        <v>1</v>
      </c>
      <c r="P407" s="651">
        <v>841.9</v>
      </c>
      <c r="Q407" s="666">
        <v>1</v>
      </c>
      <c r="R407" s="650">
        <v>10</v>
      </c>
      <c r="S407" s="666">
        <v>1</v>
      </c>
      <c r="T407" s="731">
        <v>1</v>
      </c>
      <c r="U407" s="689">
        <v>1</v>
      </c>
    </row>
    <row r="408" spans="1:21" ht="14.4" customHeight="1" x14ac:dyDescent="0.3">
      <c r="A408" s="649">
        <v>10</v>
      </c>
      <c r="B408" s="650" t="s">
        <v>596</v>
      </c>
      <c r="C408" s="650">
        <v>89301101</v>
      </c>
      <c r="D408" s="729" t="s">
        <v>6863</v>
      </c>
      <c r="E408" s="730" t="s">
        <v>3673</v>
      </c>
      <c r="F408" s="650" t="s">
        <v>3634</v>
      </c>
      <c r="G408" s="650" t="s">
        <v>4105</v>
      </c>
      <c r="H408" s="650" t="s">
        <v>597</v>
      </c>
      <c r="I408" s="650" t="s">
        <v>833</v>
      </c>
      <c r="J408" s="650" t="s">
        <v>4108</v>
      </c>
      <c r="K408" s="650" t="s">
        <v>4109</v>
      </c>
      <c r="L408" s="651">
        <v>91.52</v>
      </c>
      <c r="M408" s="651">
        <v>183.04</v>
      </c>
      <c r="N408" s="650">
        <v>2</v>
      </c>
      <c r="O408" s="731">
        <v>0.5</v>
      </c>
      <c r="P408" s="651"/>
      <c r="Q408" s="666">
        <v>0</v>
      </c>
      <c r="R408" s="650"/>
      <c r="S408" s="666">
        <v>0</v>
      </c>
      <c r="T408" s="731"/>
      <c r="U408" s="689">
        <v>0</v>
      </c>
    </row>
    <row r="409" spans="1:21" ht="14.4" customHeight="1" x14ac:dyDescent="0.3">
      <c r="A409" s="649">
        <v>10</v>
      </c>
      <c r="B409" s="650" t="s">
        <v>596</v>
      </c>
      <c r="C409" s="650">
        <v>89301101</v>
      </c>
      <c r="D409" s="729" t="s">
        <v>6863</v>
      </c>
      <c r="E409" s="730" t="s">
        <v>3673</v>
      </c>
      <c r="F409" s="650" t="s">
        <v>3634</v>
      </c>
      <c r="G409" s="650" t="s">
        <v>4229</v>
      </c>
      <c r="H409" s="650" t="s">
        <v>1072</v>
      </c>
      <c r="I409" s="650" t="s">
        <v>4230</v>
      </c>
      <c r="J409" s="650" t="s">
        <v>4231</v>
      </c>
      <c r="K409" s="650" t="s">
        <v>4232</v>
      </c>
      <c r="L409" s="651">
        <v>36.520000000000003</v>
      </c>
      <c r="M409" s="651">
        <v>36.520000000000003</v>
      </c>
      <c r="N409" s="650">
        <v>1</v>
      </c>
      <c r="O409" s="731">
        <v>0.5</v>
      </c>
      <c r="P409" s="651"/>
      <c r="Q409" s="666">
        <v>0</v>
      </c>
      <c r="R409" s="650"/>
      <c r="S409" s="666">
        <v>0</v>
      </c>
      <c r="T409" s="731"/>
      <c r="U409" s="689">
        <v>0</v>
      </c>
    </row>
    <row r="410" spans="1:21" ht="14.4" customHeight="1" x14ac:dyDescent="0.3">
      <c r="A410" s="649">
        <v>10</v>
      </c>
      <c r="B410" s="650" t="s">
        <v>596</v>
      </c>
      <c r="C410" s="650">
        <v>89301101</v>
      </c>
      <c r="D410" s="729" t="s">
        <v>6863</v>
      </c>
      <c r="E410" s="730" t="s">
        <v>3673</v>
      </c>
      <c r="F410" s="650" t="s">
        <v>3634</v>
      </c>
      <c r="G410" s="650" t="s">
        <v>3742</v>
      </c>
      <c r="H410" s="650" t="s">
        <v>597</v>
      </c>
      <c r="I410" s="650" t="s">
        <v>4233</v>
      </c>
      <c r="J410" s="650" t="s">
        <v>867</v>
      </c>
      <c r="K410" s="650" t="s">
        <v>4234</v>
      </c>
      <c r="L410" s="651">
        <v>74.930000000000007</v>
      </c>
      <c r="M410" s="651">
        <v>299.72000000000003</v>
      </c>
      <c r="N410" s="650">
        <v>4</v>
      </c>
      <c r="O410" s="731">
        <v>3</v>
      </c>
      <c r="P410" s="651">
        <v>149.86000000000001</v>
      </c>
      <c r="Q410" s="666">
        <v>0.5</v>
      </c>
      <c r="R410" s="650">
        <v>2</v>
      </c>
      <c r="S410" s="666">
        <v>0.5</v>
      </c>
      <c r="T410" s="731">
        <v>1.5</v>
      </c>
      <c r="U410" s="689">
        <v>0.5</v>
      </c>
    </row>
    <row r="411" spans="1:21" ht="14.4" customHeight="1" x14ac:dyDescent="0.3">
      <c r="A411" s="649">
        <v>10</v>
      </c>
      <c r="B411" s="650" t="s">
        <v>596</v>
      </c>
      <c r="C411" s="650">
        <v>89301101</v>
      </c>
      <c r="D411" s="729" t="s">
        <v>6863</v>
      </c>
      <c r="E411" s="730" t="s">
        <v>3673</v>
      </c>
      <c r="F411" s="650" t="s">
        <v>3634</v>
      </c>
      <c r="G411" s="650" t="s">
        <v>3742</v>
      </c>
      <c r="H411" s="650" t="s">
        <v>597</v>
      </c>
      <c r="I411" s="650" t="s">
        <v>866</v>
      </c>
      <c r="J411" s="650" t="s">
        <v>867</v>
      </c>
      <c r="K411" s="650" t="s">
        <v>2733</v>
      </c>
      <c r="L411" s="651">
        <v>6.47</v>
      </c>
      <c r="M411" s="651">
        <v>6.47</v>
      </c>
      <c r="N411" s="650">
        <v>1</v>
      </c>
      <c r="O411" s="731">
        <v>0.5</v>
      </c>
      <c r="P411" s="651">
        <v>6.47</v>
      </c>
      <c r="Q411" s="666">
        <v>1</v>
      </c>
      <c r="R411" s="650">
        <v>1</v>
      </c>
      <c r="S411" s="666">
        <v>1</v>
      </c>
      <c r="T411" s="731">
        <v>0.5</v>
      </c>
      <c r="U411" s="689">
        <v>1</v>
      </c>
    </row>
    <row r="412" spans="1:21" ht="14.4" customHeight="1" x14ac:dyDescent="0.3">
      <c r="A412" s="649">
        <v>10</v>
      </c>
      <c r="B412" s="650" t="s">
        <v>596</v>
      </c>
      <c r="C412" s="650">
        <v>89301101</v>
      </c>
      <c r="D412" s="729" t="s">
        <v>6863</v>
      </c>
      <c r="E412" s="730" t="s">
        <v>3673</v>
      </c>
      <c r="F412" s="650" t="s">
        <v>3634</v>
      </c>
      <c r="G412" s="650" t="s">
        <v>4113</v>
      </c>
      <c r="H412" s="650" t="s">
        <v>1072</v>
      </c>
      <c r="I412" s="650" t="s">
        <v>1105</v>
      </c>
      <c r="J412" s="650" t="s">
        <v>3498</v>
      </c>
      <c r="K412" s="650" t="s">
        <v>3499</v>
      </c>
      <c r="L412" s="651">
        <v>201.75</v>
      </c>
      <c r="M412" s="651">
        <v>201.75</v>
      </c>
      <c r="N412" s="650">
        <v>1</v>
      </c>
      <c r="O412" s="731">
        <v>0.5</v>
      </c>
      <c r="P412" s="651"/>
      <c r="Q412" s="666">
        <v>0</v>
      </c>
      <c r="R412" s="650"/>
      <c r="S412" s="666">
        <v>0</v>
      </c>
      <c r="T412" s="731"/>
      <c r="U412" s="689">
        <v>0</v>
      </c>
    </row>
    <row r="413" spans="1:21" ht="14.4" customHeight="1" x14ac:dyDescent="0.3">
      <c r="A413" s="649">
        <v>10</v>
      </c>
      <c r="B413" s="650" t="s">
        <v>596</v>
      </c>
      <c r="C413" s="650">
        <v>89301101</v>
      </c>
      <c r="D413" s="729" t="s">
        <v>6863</v>
      </c>
      <c r="E413" s="730" t="s">
        <v>3673</v>
      </c>
      <c r="F413" s="650" t="s">
        <v>3634</v>
      </c>
      <c r="G413" s="650" t="s">
        <v>4235</v>
      </c>
      <c r="H413" s="650" t="s">
        <v>597</v>
      </c>
      <c r="I413" s="650" t="s">
        <v>1950</v>
      </c>
      <c r="J413" s="650" t="s">
        <v>1951</v>
      </c>
      <c r="K413" s="650" t="s">
        <v>4206</v>
      </c>
      <c r="L413" s="651">
        <v>234.88</v>
      </c>
      <c r="M413" s="651">
        <v>234.88</v>
      </c>
      <c r="N413" s="650">
        <v>1</v>
      </c>
      <c r="O413" s="731">
        <v>0.5</v>
      </c>
      <c r="P413" s="651"/>
      <c r="Q413" s="666">
        <v>0</v>
      </c>
      <c r="R413" s="650"/>
      <c r="S413" s="666">
        <v>0</v>
      </c>
      <c r="T413" s="731"/>
      <c r="U413" s="689">
        <v>0</v>
      </c>
    </row>
    <row r="414" spans="1:21" ht="14.4" customHeight="1" x14ac:dyDescent="0.3">
      <c r="A414" s="649">
        <v>10</v>
      </c>
      <c r="B414" s="650" t="s">
        <v>596</v>
      </c>
      <c r="C414" s="650">
        <v>89301101</v>
      </c>
      <c r="D414" s="729" t="s">
        <v>6863</v>
      </c>
      <c r="E414" s="730" t="s">
        <v>3673</v>
      </c>
      <c r="F414" s="650" t="s">
        <v>3634</v>
      </c>
      <c r="G414" s="650" t="s">
        <v>4235</v>
      </c>
      <c r="H414" s="650" t="s">
        <v>597</v>
      </c>
      <c r="I414" s="650" t="s">
        <v>4236</v>
      </c>
      <c r="J414" s="650" t="s">
        <v>1951</v>
      </c>
      <c r="K414" s="650" t="s">
        <v>4237</v>
      </c>
      <c r="L414" s="651">
        <v>0</v>
      </c>
      <c r="M414" s="651">
        <v>0</v>
      </c>
      <c r="N414" s="650">
        <v>1</v>
      </c>
      <c r="O414" s="731">
        <v>1</v>
      </c>
      <c r="P414" s="651"/>
      <c r="Q414" s="666"/>
      <c r="R414" s="650"/>
      <c r="S414" s="666">
        <v>0</v>
      </c>
      <c r="T414" s="731"/>
      <c r="U414" s="689">
        <v>0</v>
      </c>
    </row>
    <row r="415" spans="1:21" ht="14.4" customHeight="1" x14ac:dyDescent="0.3">
      <c r="A415" s="649">
        <v>10</v>
      </c>
      <c r="B415" s="650" t="s">
        <v>596</v>
      </c>
      <c r="C415" s="650">
        <v>89301101</v>
      </c>
      <c r="D415" s="729" t="s">
        <v>6863</v>
      </c>
      <c r="E415" s="730" t="s">
        <v>3673</v>
      </c>
      <c r="F415" s="650" t="s">
        <v>3634</v>
      </c>
      <c r="G415" s="650" t="s">
        <v>3861</v>
      </c>
      <c r="H415" s="650" t="s">
        <v>597</v>
      </c>
      <c r="I415" s="650" t="s">
        <v>1265</v>
      </c>
      <c r="J415" s="650" t="s">
        <v>1266</v>
      </c>
      <c r="K415" s="650" t="s">
        <v>3862</v>
      </c>
      <c r="L415" s="651">
        <v>38.65</v>
      </c>
      <c r="M415" s="651">
        <v>77.3</v>
      </c>
      <c r="N415" s="650">
        <v>2</v>
      </c>
      <c r="O415" s="731">
        <v>1.5</v>
      </c>
      <c r="P415" s="651">
        <v>77.3</v>
      </c>
      <c r="Q415" s="666">
        <v>1</v>
      </c>
      <c r="R415" s="650">
        <v>2</v>
      </c>
      <c r="S415" s="666">
        <v>1</v>
      </c>
      <c r="T415" s="731">
        <v>1.5</v>
      </c>
      <c r="U415" s="689">
        <v>1</v>
      </c>
    </row>
    <row r="416" spans="1:21" ht="14.4" customHeight="1" x14ac:dyDescent="0.3">
      <c r="A416" s="649">
        <v>10</v>
      </c>
      <c r="B416" s="650" t="s">
        <v>596</v>
      </c>
      <c r="C416" s="650">
        <v>89301101</v>
      </c>
      <c r="D416" s="729" t="s">
        <v>6863</v>
      </c>
      <c r="E416" s="730" t="s">
        <v>3673</v>
      </c>
      <c r="F416" s="650" t="s">
        <v>3634</v>
      </c>
      <c r="G416" s="650" t="s">
        <v>4238</v>
      </c>
      <c r="H416" s="650" t="s">
        <v>597</v>
      </c>
      <c r="I416" s="650" t="s">
        <v>1368</v>
      </c>
      <c r="J416" s="650" t="s">
        <v>1369</v>
      </c>
      <c r="K416" s="650" t="s">
        <v>4239</v>
      </c>
      <c r="L416" s="651">
        <v>0</v>
      </c>
      <c r="M416" s="651">
        <v>0</v>
      </c>
      <c r="N416" s="650">
        <v>1</v>
      </c>
      <c r="O416" s="731">
        <v>1</v>
      </c>
      <c r="P416" s="651">
        <v>0</v>
      </c>
      <c r="Q416" s="666"/>
      <c r="R416" s="650">
        <v>1</v>
      </c>
      <c r="S416" s="666">
        <v>1</v>
      </c>
      <c r="T416" s="731">
        <v>1</v>
      </c>
      <c r="U416" s="689">
        <v>1</v>
      </c>
    </row>
    <row r="417" spans="1:21" ht="14.4" customHeight="1" x14ac:dyDescent="0.3">
      <c r="A417" s="649">
        <v>10</v>
      </c>
      <c r="B417" s="650" t="s">
        <v>596</v>
      </c>
      <c r="C417" s="650">
        <v>89301101</v>
      </c>
      <c r="D417" s="729" t="s">
        <v>6863</v>
      </c>
      <c r="E417" s="730" t="s">
        <v>3673</v>
      </c>
      <c r="F417" s="650" t="s">
        <v>3634</v>
      </c>
      <c r="G417" s="650" t="s">
        <v>4240</v>
      </c>
      <c r="H417" s="650" t="s">
        <v>1072</v>
      </c>
      <c r="I417" s="650" t="s">
        <v>4241</v>
      </c>
      <c r="J417" s="650" t="s">
        <v>4242</v>
      </c>
      <c r="K417" s="650" t="s">
        <v>4243</v>
      </c>
      <c r="L417" s="651">
        <v>96.58</v>
      </c>
      <c r="M417" s="651">
        <v>96.58</v>
      </c>
      <c r="N417" s="650">
        <v>1</v>
      </c>
      <c r="O417" s="731">
        <v>0.5</v>
      </c>
      <c r="P417" s="651">
        <v>96.58</v>
      </c>
      <c r="Q417" s="666">
        <v>1</v>
      </c>
      <c r="R417" s="650">
        <v>1</v>
      </c>
      <c r="S417" s="666">
        <v>1</v>
      </c>
      <c r="T417" s="731">
        <v>0.5</v>
      </c>
      <c r="U417" s="689">
        <v>1</v>
      </c>
    </row>
    <row r="418" spans="1:21" ht="14.4" customHeight="1" x14ac:dyDescent="0.3">
      <c r="A418" s="649">
        <v>10</v>
      </c>
      <c r="B418" s="650" t="s">
        <v>596</v>
      </c>
      <c r="C418" s="650">
        <v>89301101</v>
      </c>
      <c r="D418" s="729" t="s">
        <v>6863</v>
      </c>
      <c r="E418" s="730" t="s">
        <v>3674</v>
      </c>
      <c r="F418" s="650" t="s">
        <v>3634</v>
      </c>
      <c r="G418" s="650" t="s">
        <v>3743</v>
      </c>
      <c r="H418" s="650" t="s">
        <v>597</v>
      </c>
      <c r="I418" s="650" t="s">
        <v>1230</v>
      </c>
      <c r="J418" s="650" t="s">
        <v>1231</v>
      </c>
      <c r="K418" s="650" t="s">
        <v>1232</v>
      </c>
      <c r="L418" s="651">
        <v>152.36000000000001</v>
      </c>
      <c r="M418" s="651">
        <v>152.36000000000001</v>
      </c>
      <c r="N418" s="650">
        <v>1</v>
      </c>
      <c r="O418" s="731">
        <v>0.5</v>
      </c>
      <c r="P418" s="651"/>
      <c r="Q418" s="666">
        <v>0</v>
      </c>
      <c r="R418" s="650"/>
      <c r="S418" s="666">
        <v>0</v>
      </c>
      <c r="T418" s="731"/>
      <c r="U418" s="689">
        <v>0</v>
      </c>
    </row>
    <row r="419" spans="1:21" ht="14.4" customHeight="1" x14ac:dyDescent="0.3">
      <c r="A419" s="649">
        <v>10</v>
      </c>
      <c r="B419" s="650" t="s">
        <v>596</v>
      </c>
      <c r="C419" s="650">
        <v>89301101</v>
      </c>
      <c r="D419" s="729" t="s">
        <v>6863</v>
      </c>
      <c r="E419" s="730" t="s">
        <v>3674</v>
      </c>
      <c r="F419" s="650" t="s">
        <v>3634</v>
      </c>
      <c r="G419" s="650" t="s">
        <v>4132</v>
      </c>
      <c r="H419" s="650" t="s">
        <v>597</v>
      </c>
      <c r="I419" s="650" t="s">
        <v>956</v>
      </c>
      <c r="J419" s="650" t="s">
        <v>4244</v>
      </c>
      <c r="K419" s="650" t="s">
        <v>4245</v>
      </c>
      <c r="L419" s="651">
        <v>94.89</v>
      </c>
      <c r="M419" s="651">
        <v>94.89</v>
      </c>
      <c r="N419" s="650">
        <v>1</v>
      </c>
      <c r="O419" s="731">
        <v>1</v>
      </c>
      <c r="P419" s="651"/>
      <c r="Q419" s="666">
        <v>0</v>
      </c>
      <c r="R419" s="650"/>
      <c r="S419" s="666">
        <v>0</v>
      </c>
      <c r="T419" s="731"/>
      <c r="U419" s="689">
        <v>0</v>
      </c>
    </row>
    <row r="420" spans="1:21" ht="14.4" customHeight="1" x14ac:dyDescent="0.3">
      <c r="A420" s="649">
        <v>10</v>
      </c>
      <c r="B420" s="650" t="s">
        <v>596</v>
      </c>
      <c r="C420" s="650">
        <v>89301101</v>
      </c>
      <c r="D420" s="729" t="s">
        <v>6863</v>
      </c>
      <c r="E420" s="730" t="s">
        <v>3674</v>
      </c>
      <c r="F420" s="650" t="s">
        <v>3634</v>
      </c>
      <c r="G420" s="650" t="s">
        <v>3822</v>
      </c>
      <c r="H420" s="650" t="s">
        <v>597</v>
      </c>
      <c r="I420" s="650" t="s">
        <v>1913</v>
      </c>
      <c r="J420" s="650" t="s">
        <v>1914</v>
      </c>
      <c r="K420" s="650" t="s">
        <v>3823</v>
      </c>
      <c r="L420" s="651">
        <v>0</v>
      </c>
      <c r="M420" s="651">
        <v>0</v>
      </c>
      <c r="N420" s="650">
        <v>1</v>
      </c>
      <c r="O420" s="731">
        <v>0.5</v>
      </c>
      <c r="P420" s="651"/>
      <c r="Q420" s="666"/>
      <c r="R420" s="650"/>
      <c r="S420" s="666">
        <v>0</v>
      </c>
      <c r="T420" s="731"/>
      <c r="U420" s="689">
        <v>0</v>
      </c>
    </row>
    <row r="421" spans="1:21" ht="14.4" customHeight="1" x14ac:dyDescent="0.3">
      <c r="A421" s="649">
        <v>10</v>
      </c>
      <c r="B421" s="650" t="s">
        <v>596</v>
      </c>
      <c r="C421" s="650">
        <v>89301101</v>
      </c>
      <c r="D421" s="729" t="s">
        <v>6863</v>
      </c>
      <c r="E421" s="730" t="s">
        <v>3674</v>
      </c>
      <c r="F421" s="650" t="s">
        <v>3634</v>
      </c>
      <c r="G421" s="650" t="s">
        <v>4246</v>
      </c>
      <c r="H421" s="650" t="s">
        <v>597</v>
      </c>
      <c r="I421" s="650" t="s">
        <v>4247</v>
      </c>
      <c r="J421" s="650" t="s">
        <v>826</v>
      </c>
      <c r="K421" s="650" t="s">
        <v>4248</v>
      </c>
      <c r="L421" s="651">
        <v>0</v>
      </c>
      <c r="M421" s="651">
        <v>0</v>
      </c>
      <c r="N421" s="650">
        <v>1</v>
      </c>
      <c r="O421" s="731">
        <v>0.5</v>
      </c>
      <c r="P421" s="651"/>
      <c r="Q421" s="666"/>
      <c r="R421" s="650"/>
      <c r="S421" s="666">
        <v>0</v>
      </c>
      <c r="T421" s="731"/>
      <c r="U421" s="689">
        <v>0</v>
      </c>
    </row>
    <row r="422" spans="1:21" ht="14.4" customHeight="1" x14ac:dyDescent="0.3">
      <c r="A422" s="649">
        <v>10</v>
      </c>
      <c r="B422" s="650" t="s">
        <v>596</v>
      </c>
      <c r="C422" s="650">
        <v>89301101</v>
      </c>
      <c r="D422" s="729" t="s">
        <v>6863</v>
      </c>
      <c r="E422" s="730" t="s">
        <v>3674</v>
      </c>
      <c r="F422" s="650" t="s">
        <v>3634</v>
      </c>
      <c r="G422" s="650" t="s">
        <v>4246</v>
      </c>
      <c r="H422" s="650" t="s">
        <v>597</v>
      </c>
      <c r="I422" s="650" t="s">
        <v>4249</v>
      </c>
      <c r="J422" s="650" t="s">
        <v>826</v>
      </c>
      <c r="K422" s="650" t="s">
        <v>3492</v>
      </c>
      <c r="L422" s="651">
        <v>0</v>
      </c>
      <c r="M422" s="651">
        <v>0</v>
      </c>
      <c r="N422" s="650">
        <v>1</v>
      </c>
      <c r="O422" s="731">
        <v>0.5</v>
      </c>
      <c r="P422" s="651"/>
      <c r="Q422" s="666"/>
      <c r="R422" s="650"/>
      <c r="S422" s="666">
        <v>0</v>
      </c>
      <c r="T422" s="731"/>
      <c r="U422" s="689">
        <v>0</v>
      </c>
    </row>
    <row r="423" spans="1:21" ht="14.4" customHeight="1" x14ac:dyDescent="0.3">
      <c r="A423" s="649">
        <v>10</v>
      </c>
      <c r="B423" s="650" t="s">
        <v>596</v>
      </c>
      <c r="C423" s="650">
        <v>89301101</v>
      </c>
      <c r="D423" s="729" t="s">
        <v>6863</v>
      </c>
      <c r="E423" s="730" t="s">
        <v>3674</v>
      </c>
      <c r="F423" s="650" t="s">
        <v>3634</v>
      </c>
      <c r="G423" s="650" t="s">
        <v>4250</v>
      </c>
      <c r="H423" s="650" t="s">
        <v>597</v>
      </c>
      <c r="I423" s="650" t="s">
        <v>770</v>
      </c>
      <c r="J423" s="650" t="s">
        <v>771</v>
      </c>
      <c r="K423" s="650" t="s">
        <v>4251</v>
      </c>
      <c r="L423" s="651">
        <v>0</v>
      </c>
      <c r="M423" s="651">
        <v>0</v>
      </c>
      <c r="N423" s="650">
        <v>4</v>
      </c>
      <c r="O423" s="731">
        <v>2.5</v>
      </c>
      <c r="P423" s="651"/>
      <c r="Q423" s="666"/>
      <c r="R423" s="650"/>
      <c r="S423" s="666">
        <v>0</v>
      </c>
      <c r="T423" s="731"/>
      <c r="U423" s="689">
        <v>0</v>
      </c>
    </row>
    <row r="424" spans="1:21" ht="14.4" customHeight="1" x14ac:dyDescent="0.3">
      <c r="A424" s="649">
        <v>10</v>
      </c>
      <c r="B424" s="650" t="s">
        <v>596</v>
      </c>
      <c r="C424" s="650">
        <v>89301101</v>
      </c>
      <c r="D424" s="729" t="s">
        <v>6863</v>
      </c>
      <c r="E424" s="730" t="s">
        <v>3674</v>
      </c>
      <c r="F424" s="650" t="s">
        <v>3634</v>
      </c>
      <c r="G424" s="650" t="s">
        <v>3736</v>
      </c>
      <c r="H424" s="650" t="s">
        <v>1072</v>
      </c>
      <c r="I424" s="650" t="s">
        <v>2237</v>
      </c>
      <c r="J424" s="650" t="s">
        <v>3547</v>
      </c>
      <c r="K424" s="650" t="s">
        <v>3519</v>
      </c>
      <c r="L424" s="651">
        <v>62.57</v>
      </c>
      <c r="M424" s="651">
        <v>125.14</v>
      </c>
      <c r="N424" s="650">
        <v>2</v>
      </c>
      <c r="O424" s="731">
        <v>0.5</v>
      </c>
      <c r="P424" s="651"/>
      <c r="Q424" s="666">
        <v>0</v>
      </c>
      <c r="R424" s="650"/>
      <c r="S424" s="666">
        <v>0</v>
      </c>
      <c r="T424" s="731"/>
      <c r="U424" s="689">
        <v>0</v>
      </c>
    </row>
    <row r="425" spans="1:21" ht="14.4" customHeight="1" x14ac:dyDescent="0.3">
      <c r="A425" s="649">
        <v>10</v>
      </c>
      <c r="B425" s="650" t="s">
        <v>596</v>
      </c>
      <c r="C425" s="650">
        <v>89301101</v>
      </c>
      <c r="D425" s="729" t="s">
        <v>6863</v>
      </c>
      <c r="E425" s="730" t="s">
        <v>3674</v>
      </c>
      <c r="F425" s="650" t="s">
        <v>3634</v>
      </c>
      <c r="G425" s="650" t="s">
        <v>3870</v>
      </c>
      <c r="H425" s="650" t="s">
        <v>597</v>
      </c>
      <c r="I425" s="650" t="s">
        <v>1212</v>
      </c>
      <c r="J425" s="650" t="s">
        <v>1213</v>
      </c>
      <c r="K425" s="650" t="s">
        <v>3871</v>
      </c>
      <c r="L425" s="651">
        <v>38.65</v>
      </c>
      <c r="M425" s="651">
        <v>77.3</v>
      </c>
      <c r="N425" s="650">
        <v>2</v>
      </c>
      <c r="O425" s="731">
        <v>2</v>
      </c>
      <c r="P425" s="651"/>
      <c r="Q425" s="666">
        <v>0</v>
      </c>
      <c r="R425" s="650"/>
      <c r="S425" s="666">
        <v>0</v>
      </c>
      <c r="T425" s="731"/>
      <c r="U425" s="689">
        <v>0</v>
      </c>
    </row>
    <row r="426" spans="1:21" ht="14.4" customHeight="1" x14ac:dyDescent="0.3">
      <c r="A426" s="649">
        <v>10</v>
      </c>
      <c r="B426" s="650" t="s">
        <v>596</v>
      </c>
      <c r="C426" s="650">
        <v>89301101</v>
      </c>
      <c r="D426" s="729" t="s">
        <v>6863</v>
      </c>
      <c r="E426" s="730" t="s">
        <v>3674</v>
      </c>
      <c r="F426" s="650" t="s">
        <v>3634</v>
      </c>
      <c r="G426" s="650" t="s">
        <v>4252</v>
      </c>
      <c r="H426" s="650" t="s">
        <v>597</v>
      </c>
      <c r="I426" s="650" t="s">
        <v>791</v>
      </c>
      <c r="J426" s="650" t="s">
        <v>792</v>
      </c>
      <c r="K426" s="650" t="s">
        <v>793</v>
      </c>
      <c r="L426" s="651">
        <v>0</v>
      </c>
      <c r="M426" s="651">
        <v>0</v>
      </c>
      <c r="N426" s="650">
        <v>1</v>
      </c>
      <c r="O426" s="731">
        <v>1</v>
      </c>
      <c r="P426" s="651"/>
      <c r="Q426" s="666"/>
      <c r="R426" s="650"/>
      <c r="S426" s="666">
        <v>0</v>
      </c>
      <c r="T426" s="731"/>
      <c r="U426" s="689">
        <v>0</v>
      </c>
    </row>
    <row r="427" spans="1:21" ht="14.4" customHeight="1" x14ac:dyDescent="0.3">
      <c r="A427" s="649">
        <v>10</v>
      </c>
      <c r="B427" s="650" t="s">
        <v>596</v>
      </c>
      <c r="C427" s="650">
        <v>89301101</v>
      </c>
      <c r="D427" s="729" t="s">
        <v>6863</v>
      </c>
      <c r="E427" s="730" t="s">
        <v>3674</v>
      </c>
      <c r="F427" s="650" t="s">
        <v>3634</v>
      </c>
      <c r="G427" s="650" t="s">
        <v>3961</v>
      </c>
      <c r="H427" s="650" t="s">
        <v>597</v>
      </c>
      <c r="I427" s="650" t="s">
        <v>3962</v>
      </c>
      <c r="J427" s="650" t="s">
        <v>3963</v>
      </c>
      <c r="K427" s="650" t="s">
        <v>1746</v>
      </c>
      <c r="L427" s="651">
        <v>314.89999999999998</v>
      </c>
      <c r="M427" s="651">
        <v>314.89999999999998</v>
      </c>
      <c r="N427" s="650">
        <v>1</v>
      </c>
      <c r="O427" s="731">
        <v>0.5</v>
      </c>
      <c r="P427" s="651"/>
      <c r="Q427" s="666">
        <v>0</v>
      </c>
      <c r="R427" s="650"/>
      <c r="S427" s="666">
        <v>0</v>
      </c>
      <c r="T427" s="731"/>
      <c r="U427" s="689">
        <v>0</v>
      </c>
    </row>
    <row r="428" spans="1:21" ht="14.4" customHeight="1" x14ac:dyDescent="0.3">
      <c r="A428" s="649">
        <v>10</v>
      </c>
      <c r="B428" s="650" t="s">
        <v>596</v>
      </c>
      <c r="C428" s="650">
        <v>89301101</v>
      </c>
      <c r="D428" s="729" t="s">
        <v>6863</v>
      </c>
      <c r="E428" s="730" t="s">
        <v>3674</v>
      </c>
      <c r="F428" s="650" t="s">
        <v>3634</v>
      </c>
      <c r="G428" s="650" t="s">
        <v>4105</v>
      </c>
      <c r="H428" s="650" t="s">
        <v>597</v>
      </c>
      <c r="I428" s="650" t="s">
        <v>833</v>
      </c>
      <c r="J428" s="650" t="s">
        <v>4108</v>
      </c>
      <c r="K428" s="650" t="s">
        <v>4109</v>
      </c>
      <c r="L428" s="651">
        <v>91.52</v>
      </c>
      <c r="M428" s="651">
        <v>274.56</v>
      </c>
      <c r="N428" s="650">
        <v>3</v>
      </c>
      <c r="O428" s="731">
        <v>0.5</v>
      </c>
      <c r="P428" s="651"/>
      <c r="Q428" s="666">
        <v>0</v>
      </c>
      <c r="R428" s="650"/>
      <c r="S428" s="666">
        <v>0</v>
      </c>
      <c r="T428" s="731"/>
      <c r="U428" s="689">
        <v>0</v>
      </c>
    </row>
    <row r="429" spans="1:21" ht="14.4" customHeight="1" x14ac:dyDescent="0.3">
      <c r="A429" s="649">
        <v>10</v>
      </c>
      <c r="B429" s="650" t="s">
        <v>596</v>
      </c>
      <c r="C429" s="650">
        <v>89301101</v>
      </c>
      <c r="D429" s="729" t="s">
        <v>6863</v>
      </c>
      <c r="E429" s="730" t="s">
        <v>3674</v>
      </c>
      <c r="F429" s="650" t="s">
        <v>3634</v>
      </c>
      <c r="G429" s="650" t="s">
        <v>4110</v>
      </c>
      <c r="H429" s="650" t="s">
        <v>597</v>
      </c>
      <c r="I429" s="650" t="s">
        <v>4253</v>
      </c>
      <c r="J429" s="650" t="s">
        <v>1532</v>
      </c>
      <c r="K429" s="650" t="s">
        <v>4254</v>
      </c>
      <c r="L429" s="651">
        <v>423.57</v>
      </c>
      <c r="M429" s="651">
        <v>1270.71</v>
      </c>
      <c r="N429" s="650">
        <v>3</v>
      </c>
      <c r="O429" s="731">
        <v>0.5</v>
      </c>
      <c r="P429" s="651"/>
      <c r="Q429" s="666">
        <v>0</v>
      </c>
      <c r="R429" s="650"/>
      <c r="S429" s="666">
        <v>0</v>
      </c>
      <c r="T429" s="731"/>
      <c r="U429" s="689">
        <v>0</v>
      </c>
    </row>
    <row r="430" spans="1:21" ht="14.4" customHeight="1" x14ac:dyDescent="0.3">
      <c r="A430" s="649">
        <v>10</v>
      </c>
      <c r="B430" s="650" t="s">
        <v>596</v>
      </c>
      <c r="C430" s="650">
        <v>89301101</v>
      </c>
      <c r="D430" s="729" t="s">
        <v>6863</v>
      </c>
      <c r="E430" s="730" t="s">
        <v>3674</v>
      </c>
      <c r="F430" s="650" t="s">
        <v>3634</v>
      </c>
      <c r="G430" s="650" t="s">
        <v>4229</v>
      </c>
      <c r="H430" s="650" t="s">
        <v>597</v>
      </c>
      <c r="I430" s="650" t="s">
        <v>4255</v>
      </c>
      <c r="J430" s="650" t="s">
        <v>4256</v>
      </c>
      <c r="K430" s="650" t="s">
        <v>4257</v>
      </c>
      <c r="L430" s="651">
        <v>21.92</v>
      </c>
      <c r="M430" s="651">
        <v>21.92</v>
      </c>
      <c r="N430" s="650">
        <v>1</v>
      </c>
      <c r="O430" s="731">
        <v>1</v>
      </c>
      <c r="P430" s="651"/>
      <c r="Q430" s="666">
        <v>0</v>
      </c>
      <c r="R430" s="650"/>
      <c r="S430" s="666">
        <v>0</v>
      </c>
      <c r="T430" s="731"/>
      <c r="U430" s="689">
        <v>0</v>
      </c>
    </row>
    <row r="431" spans="1:21" ht="14.4" customHeight="1" x14ac:dyDescent="0.3">
      <c r="A431" s="649">
        <v>10</v>
      </c>
      <c r="B431" s="650" t="s">
        <v>596</v>
      </c>
      <c r="C431" s="650">
        <v>89301101</v>
      </c>
      <c r="D431" s="729" t="s">
        <v>6863</v>
      </c>
      <c r="E431" s="730" t="s">
        <v>3674</v>
      </c>
      <c r="F431" s="650" t="s">
        <v>3634</v>
      </c>
      <c r="G431" s="650" t="s">
        <v>4229</v>
      </c>
      <c r="H431" s="650" t="s">
        <v>1072</v>
      </c>
      <c r="I431" s="650" t="s">
        <v>4258</v>
      </c>
      <c r="J431" s="650" t="s">
        <v>4259</v>
      </c>
      <c r="K431" s="650" t="s">
        <v>4243</v>
      </c>
      <c r="L431" s="651">
        <v>112.36</v>
      </c>
      <c r="M431" s="651">
        <v>112.36</v>
      </c>
      <c r="N431" s="650">
        <v>1</v>
      </c>
      <c r="O431" s="731">
        <v>0.5</v>
      </c>
      <c r="P431" s="651"/>
      <c r="Q431" s="666">
        <v>0</v>
      </c>
      <c r="R431" s="650"/>
      <c r="S431" s="666">
        <v>0</v>
      </c>
      <c r="T431" s="731"/>
      <c r="U431" s="689">
        <v>0</v>
      </c>
    </row>
    <row r="432" spans="1:21" ht="14.4" customHeight="1" x14ac:dyDescent="0.3">
      <c r="A432" s="649">
        <v>10</v>
      </c>
      <c r="B432" s="650" t="s">
        <v>596</v>
      </c>
      <c r="C432" s="650">
        <v>89301101</v>
      </c>
      <c r="D432" s="729" t="s">
        <v>6863</v>
      </c>
      <c r="E432" s="730" t="s">
        <v>3674</v>
      </c>
      <c r="F432" s="650" t="s">
        <v>3634</v>
      </c>
      <c r="G432" s="650" t="s">
        <v>3868</v>
      </c>
      <c r="H432" s="650" t="s">
        <v>597</v>
      </c>
      <c r="I432" s="650" t="s">
        <v>3964</v>
      </c>
      <c r="J432" s="650" t="s">
        <v>1243</v>
      </c>
      <c r="K432" s="650" t="s">
        <v>3965</v>
      </c>
      <c r="L432" s="651">
        <v>23.46</v>
      </c>
      <c r="M432" s="651">
        <v>23.46</v>
      </c>
      <c r="N432" s="650">
        <v>1</v>
      </c>
      <c r="O432" s="731">
        <v>0.5</v>
      </c>
      <c r="P432" s="651"/>
      <c r="Q432" s="666">
        <v>0</v>
      </c>
      <c r="R432" s="650"/>
      <c r="S432" s="666">
        <v>0</v>
      </c>
      <c r="T432" s="731"/>
      <c r="U432" s="689">
        <v>0</v>
      </c>
    </row>
    <row r="433" spans="1:21" ht="14.4" customHeight="1" x14ac:dyDescent="0.3">
      <c r="A433" s="649">
        <v>10</v>
      </c>
      <c r="B433" s="650" t="s">
        <v>596</v>
      </c>
      <c r="C433" s="650">
        <v>89301101</v>
      </c>
      <c r="D433" s="729" t="s">
        <v>6863</v>
      </c>
      <c r="E433" s="730" t="s">
        <v>3674</v>
      </c>
      <c r="F433" s="650" t="s">
        <v>3634</v>
      </c>
      <c r="G433" s="650" t="s">
        <v>3868</v>
      </c>
      <c r="H433" s="650" t="s">
        <v>597</v>
      </c>
      <c r="I433" s="650" t="s">
        <v>1276</v>
      </c>
      <c r="J433" s="650" t="s">
        <v>1277</v>
      </c>
      <c r="K433" s="650" t="s">
        <v>3869</v>
      </c>
      <c r="L433" s="651">
        <v>13.38</v>
      </c>
      <c r="M433" s="651">
        <v>26.76</v>
      </c>
      <c r="N433" s="650">
        <v>2</v>
      </c>
      <c r="O433" s="731">
        <v>1.5</v>
      </c>
      <c r="P433" s="651"/>
      <c r="Q433" s="666">
        <v>0</v>
      </c>
      <c r="R433" s="650"/>
      <c r="S433" s="666">
        <v>0</v>
      </c>
      <c r="T433" s="731"/>
      <c r="U433" s="689">
        <v>0</v>
      </c>
    </row>
    <row r="434" spans="1:21" ht="14.4" customHeight="1" x14ac:dyDescent="0.3">
      <c r="A434" s="649">
        <v>10</v>
      </c>
      <c r="B434" s="650" t="s">
        <v>596</v>
      </c>
      <c r="C434" s="650">
        <v>89301101</v>
      </c>
      <c r="D434" s="729" t="s">
        <v>6863</v>
      </c>
      <c r="E434" s="730" t="s">
        <v>3675</v>
      </c>
      <c r="F434" s="650" t="s">
        <v>3634</v>
      </c>
      <c r="G434" s="650" t="s">
        <v>3743</v>
      </c>
      <c r="H434" s="650" t="s">
        <v>597</v>
      </c>
      <c r="I434" s="650" t="s">
        <v>1646</v>
      </c>
      <c r="J434" s="650" t="s">
        <v>3514</v>
      </c>
      <c r="K434" s="650" t="s">
        <v>3515</v>
      </c>
      <c r="L434" s="651">
        <v>156.86000000000001</v>
      </c>
      <c r="M434" s="651">
        <v>156.86000000000001</v>
      </c>
      <c r="N434" s="650">
        <v>1</v>
      </c>
      <c r="O434" s="731">
        <v>1</v>
      </c>
      <c r="P434" s="651"/>
      <c r="Q434" s="666">
        <v>0</v>
      </c>
      <c r="R434" s="650"/>
      <c r="S434" s="666">
        <v>0</v>
      </c>
      <c r="T434" s="731"/>
      <c r="U434" s="689">
        <v>0</v>
      </c>
    </row>
    <row r="435" spans="1:21" ht="14.4" customHeight="1" x14ac:dyDescent="0.3">
      <c r="A435" s="649">
        <v>10</v>
      </c>
      <c r="B435" s="650" t="s">
        <v>596</v>
      </c>
      <c r="C435" s="650">
        <v>89301101</v>
      </c>
      <c r="D435" s="729" t="s">
        <v>6863</v>
      </c>
      <c r="E435" s="730" t="s">
        <v>3675</v>
      </c>
      <c r="F435" s="650" t="s">
        <v>3634</v>
      </c>
      <c r="G435" s="650" t="s">
        <v>3743</v>
      </c>
      <c r="H435" s="650" t="s">
        <v>597</v>
      </c>
      <c r="I435" s="650" t="s">
        <v>1230</v>
      </c>
      <c r="J435" s="650" t="s">
        <v>1231</v>
      </c>
      <c r="K435" s="650" t="s">
        <v>1232</v>
      </c>
      <c r="L435" s="651">
        <v>152.36000000000001</v>
      </c>
      <c r="M435" s="651">
        <v>152.36000000000001</v>
      </c>
      <c r="N435" s="650">
        <v>1</v>
      </c>
      <c r="O435" s="731">
        <v>0.5</v>
      </c>
      <c r="P435" s="651"/>
      <c r="Q435" s="666">
        <v>0</v>
      </c>
      <c r="R435" s="650"/>
      <c r="S435" s="666">
        <v>0</v>
      </c>
      <c r="T435" s="731"/>
      <c r="U435" s="689">
        <v>0</v>
      </c>
    </row>
    <row r="436" spans="1:21" ht="14.4" customHeight="1" x14ac:dyDescent="0.3">
      <c r="A436" s="649">
        <v>10</v>
      </c>
      <c r="B436" s="650" t="s">
        <v>596</v>
      </c>
      <c r="C436" s="650">
        <v>89301101</v>
      </c>
      <c r="D436" s="729" t="s">
        <v>6863</v>
      </c>
      <c r="E436" s="730" t="s">
        <v>3675</v>
      </c>
      <c r="F436" s="650" t="s">
        <v>3634</v>
      </c>
      <c r="G436" s="650" t="s">
        <v>3732</v>
      </c>
      <c r="H436" s="650" t="s">
        <v>1072</v>
      </c>
      <c r="I436" s="650" t="s">
        <v>1295</v>
      </c>
      <c r="J436" s="650" t="s">
        <v>1296</v>
      </c>
      <c r="K436" s="650" t="s">
        <v>3482</v>
      </c>
      <c r="L436" s="651">
        <v>46.05</v>
      </c>
      <c r="M436" s="651">
        <v>46.05</v>
      </c>
      <c r="N436" s="650">
        <v>1</v>
      </c>
      <c r="O436" s="731">
        <v>0.5</v>
      </c>
      <c r="P436" s="651"/>
      <c r="Q436" s="666">
        <v>0</v>
      </c>
      <c r="R436" s="650"/>
      <c r="S436" s="666">
        <v>0</v>
      </c>
      <c r="T436" s="731"/>
      <c r="U436" s="689">
        <v>0</v>
      </c>
    </row>
    <row r="437" spans="1:21" ht="14.4" customHeight="1" x14ac:dyDescent="0.3">
      <c r="A437" s="649">
        <v>10</v>
      </c>
      <c r="B437" s="650" t="s">
        <v>596</v>
      </c>
      <c r="C437" s="650">
        <v>89301101</v>
      </c>
      <c r="D437" s="729" t="s">
        <v>6863</v>
      </c>
      <c r="E437" s="730" t="s">
        <v>3675</v>
      </c>
      <c r="F437" s="650" t="s">
        <v>3634</v>
      </c>
      <c r="G437" s="650" t="s">
        <v>3747</v>
      </c>
      <c r="H437" s="650" t="s">
        <v>1072</v>
      </c>
      <c r="I437" s="650" t="s">
        <v>1113</v>
      </c>
      <c r="J437" s="650" t="s">
        <v>1114</v>
      </c>
      <c r="K437" s="650" t="s">
        <v>930</v>
      </c>
      <c r="L437" s="651">
        <v>0</v>
      </c>
      <c r="M437" s="651">
        <v>0</v>
      </c>
      <c r="N437" s="650">
        <v>1</v>
      </c>
      <c r="O437" s="731">
        <v>1</v>
      </c>
      <c r="P437" s="651"/>
      <c r="Q437" s="666"/>
      <c r="R437" s="650"/>
      <c r="S437" s="666">
        <v>0</v>
      </c>
      <c r="T437" s="731"/>
      <c r="U437" s="689">
        <v>0</v>
      </c>
    </row>
    <row r="438" spans="1:21" ht="14.4" customHeight="1" x14ac:dyDescent="0.3">
      <c r="A438" s="649">
        <v>10</v>
      </c>
      <c r="B438" s="650" t="s">
        <v>596</v>
      </c>
      <c r="C438" s="650">
        <v>89301101</v>
      </c>
      <c r="D438" s="729" t="s">
        <v>6863</v>
      </c>
      <c r="E438" s="730" t="s">
        <v>3675</v>
      </c>
      <c r="F438" s="650" t="s">
        <v>3634</v>
      </c>
      <c r="G438" s="650" t="s">
        <v>3929</v>
      </c>
      <c r="H438" s="650" t="s">
        <v>597</v>
      </c>
      <c r="I438" s="650" t="s">
        <v>932</v>
      </c>
      <c r="J438" s="650" t="s">
        <v>933</v>
      </c>
      <c r="K438" s="650" t="s">
        <v>4260</v>
      </c>
      <c r="L438" s="651">
        <v>47.53</v>
      </c>
      <c r="M438" s="651">
        <v>95.06</v>
      </c>
      <c r="N438" s="650">
        <v>2</v>
      </c>
      <c r="O438" s="731">
        <v>1.5</v>
      </c>
      <c r="P438" s="651">
        <v>47.53</v>
      </c>
      <c r="Q438" s="666">
        <v>0.5</v>
      </c>
      <c r="R438" s="650">
        <v>1</v>
      </c>
      <c r="S438" s="666">
        <v>0.5</v>
      </c>
      <c r="T438" s="731">
        <v>1</v>
      </c>
      <c r="U438" s="689">
        <v>0.66666666666666663</v>
      </c>
    </row>
    <row r="439" spans="1:21" ht="14.4" customHeight="1" x14ac:dyDescent="0.3">
      <c r="A439" s="649">
        <v>10</v>
      </c>
      <c r="B439" s="650" t="s">
        <v>596</v>
      </c>
      <c r="C439" s="650">
        <v>89301101</v>
      </c>
      <c r="D439" s="729" t="s">
        <v>6863</v>
      </c>
      <c r="E439" s="730" t="s">
        <v>3675</v>
      </c>
      <c r="F439" s="650" t="s">
        <v>3634</v>
      </c>
      <c r="G439" s="650" t="s">
        <v>3930</v>
      </c>
      <c r="H439" s="650" t="s">
        <v>597</v>
      </c>
      <c r="I439" s="650" t="s">
        <v>4261</v>
      </c>
      <c r="J439" s="650" t="s">
        <v>838</v>
      </c>
      <c r="K439" s="650" t="s">
        <v>4262</v>
      </c>
      <c r="L439" s="651">
        <v>0</v>
      </c>
      <c r="M439" s="651">
        <v>0</v>
      </c>
      <c r="N439" s="650">
        <v>1</v>
      </c>
      <c r="O439" s="731">
        <v>0.5</v>
      </c>
      <c r="P439" s="651"/>
      <c r="Q439" s="666"/>
      <c r="R439" s="650"/>
      <c r="S439" s="666">
        <v>0</v>
      </c>
      <c r="T439" s="731"/>
      <c r="U439" s="689">
        <v>0</v>
      </c>
    </row>
    <row r="440" spans="1:21" ht="14.4" customHeight="1" x14ac:dyDescent="0.3">
      <c r="A440" s="649">
        <v>10</v>
      </c>
      <c r="B440" s="650" t="s">
        <v>596</v>
      </c>
      <c r="C440" s="650">
        <v>89301101</v>
      </c>
      <c r="D440" s="729" t="s">
        <v>6863</v>
      </c>
      <c r="E440" s="730" t="s">
        <v>3675</v>
      </c>
      <c r="F440" s="650" t="s">
        <v>3634</v>
      </c>
      <c r="G440" s="650" t="s">
        <v>4188</v>
      </c>
      <c r="H440" s="650" t="s">
        <v>597</v>
      </c>
      <c r="I440" s="650" t="s">
        <v>4263</v>
      </c>
      <c r="J440" s="650" t="s">
        <v>4190</v>
      </c>
      <c r="K440" s="650" t="s">
        <v>4264</v>
      </c>
      <c r="L440" s="651">
        <v>0</v>
      </c>
      <c r="M440" s="651">
        <v>0</v>
      </c>
      <c r="N440" s="650">
        <v>1</v>
      </c>
      <c r="O440" s="731">
        <v>1</v>
      </c>
      <c r="P440" s="651"/>
      <c r="Q440" s="666"/>
      <c r="R440" s="650"/>
      <c r="S440" s="666">
        <v>0</v>
      </c>
      <c r="T440" s="731"/>
      <c r="U440" s="689">
        <v>0</v>
      </c>
    </row>
    <row r="441" spans="1:21" ht="14.4" customHeight="1" x14ac:dyDescent="0.3">
      <c r="A441" s="649">
        <v>10</v>
      </c>
      <c r="B441" s="650" t="s">
        <v>596</v>
      </c>
      <c r="C441" s="650">
        <v>89301101</v>
      </c>
      <c r="D441" s="729" t="s">
        <v>6863</v>
      </c>
      <c r="E441" s="730" t="s">
        <v>3675</v>
      </c>
      <c r="F441" s="650" t="s">
        <v>3634</v>
      </c>
      <c r="G441" s="650" t="s">
        <v>3870</v>
      </c>
      <c r="H441" s="650" t="s">
        <v>597</v>
      </c>
      <c r="I441" s="650" t="s">
        <v>1212</v>
      </c>
      <c r="J441" s="650" t="s">
        <v>1213</v>
      </c>
      <c r="K441" s="650" t="s">
        <v>3871</v>
      </c>
      <c r="L441" s="651">
        <v>38.65</v>
      </c>
      <c r="M441" s="651">
        <v>77.3</v>
      </c>
      <c r="N441" s="650">
        <v>2</v>
      </c>
      <c r="O441" s="731">
        <v>2</v>
      </c>
      <c r="P441" s="651"/>
      <c r="Q441" s="666">
        <v>0</v>
      </c>
      <c r="R441" s="650"/>
      <c r="S441" s="666">
        <v>0</v>
      </c>
      <c r="T441" s="731"/>
      <c r="U441" s="689">
        <v>0</v>
      </c>
    </row>
    <row r="442" spans="1:21" ht="14.4" customHeight="1" x14ac:dyDescent="0.3">
      <c r="A442" s="649">
        <v>10</v>
      </c>
      <c r="B442" s="650" t="s">
        <v>596</v>
      </c>
      <c r="C442" s="650">
        <v>89301101</v>
      </c>
      <c r="D442" s="729" t="s">
        <v>6863</v>
      </c>
      <c r="E442" s="730" t="s">
        <v>3675</v>
      </c>
      <c r="F442" s="650" t="s">
        <v>3634</v>
      </c>
      <c r="G442" s="650" t="s">
        <v>3789</v>
      </c>
      <c r="H442" s="650" t="s">
        <v>597</v>
      </c>
      <c r="I442" s="650" t="s">
        <v>4265</v>
      </c>
      <c r="J442" s="650" t="s">
        <v>1062</v>
      </c>
      <c r="K442" s="650" t="s">
        <v>876</v>
      </c>
      <c r="L442" s="651">
        <v>0</v>
      </c>
      <c r="M442" s="651">
        <v>0</v>
      </c>
      <c r="N442" s="650">
        <v>1</v>
      </c>
      <c r="O442" s="731">
        <v>0.5</v>
      </c>
      <c r="P442" s="651"/>
      <c r="Q442" s="666"/>
      <c r="R442" s="650"/>
      <c r="S442" s="666">
        <v>0</v>
      </c>
      <c r="T442" s="731"/>
      <c r="U442" s="689">
        <v>0</v>
      </c>
    </row>
    <row r="443" spans="1:21" ht="14.4" customHeight="1" x14ac:dyDescent="0.3">
      <c r="A443" s="649">
        <v>10</v>
      </c>
      <c r="B443" s="650" t="s">
        <v>596</v>
      </c>
      <c r="C443" s="650">
        <v>89301101</v>
      </c>
      <c r="D443" s="729" t="s">
        <v>6863</v>
      </c>
      <c r="E443" s="730" t="s">
        <v>3675</v>
      </c>
      <c r="F443" s="650" t="s">
        <v>3634</v>
      </c>
      <c r="G443" s="650" t="s">
        <v>4105</v>
      </c>
      <c r="H443" s="650" t="s">
        <v>597</v>
      </c>
      <c r="I443" s="650" t="s">
        <v>4266</v>
      </c>
      <c r="J443" s="650" t="s">
        <v>937</v>
      </c>
      <c r="K443" s="650" t="s">
        <v>4267</v>
      </c>
      <c r="L443" s="651">
        <v>0</v>
      </c>
      <c r="M443" s="651">
        <v>0</v>
      </c>
      <c r="N443" s="650">
        <v>1</v>
      </c>
      <c r="O443" s="731">
        <v>1</v>
      </c>
      <c r="P443" s="651">
        <v>0</v>
      </c>
      <c r="Q443" s="666"/>
      <c r="R443" s="650">
        <v>1</v>
      </c>
      <c r="S443" s="666">
        <v>1</v>
      </c>
      <c r="T443" s="731">
        <v>1</v>
      </c>
      <c r="U443" s="689">
        <v>1</v>
      </c>
    </row>
    <row r="444" spans="1:21" ht="14.4" customHeight="1" x14ac:dyDescent="0.3">
      <c r="A444" s="649">
        <v>10</v>
      </c>
      <c r="B444" s="650" t="s">
        <v>596</v>
      </c>
      <c r="C444" s="650">
        <v>89301101</v>
      </c>
      <c r="D444" s="729" t="s">
        <v>6863</v>
      </c>
      <c r="E444" s="730" t="s">
        <v>3675</v>
      </c>
      <c r="F444" s="650" t="s">
        <v>3634</v>
      </c>
      <c r="G444" s="650" t="s">
        <v>4110</v>
      </c>
      <c r="H444" s="650" t="s">
        <v>597</v>
      </c>
      <c r="I444" s="650" t="s">
        <v>4111</v>
      </c>
      <c r="J444" s="650" t="s">
        <v>1532</v>
      </c>
      <c r="K444" s="650" t="s">
        <v>4112</v>
      </c>
      <c r="L444" s="651">
        <v>210.44</v>
      </c>
      <c r="M444" s="651">
        <v>210.44</v>
      </c>
      <c r="N444" s="650">
        <v>1</v>
      </c>
      <c r="O444" s="731">
        <v>0.5</v>
      </c>
      <c r="P444" s="651"/>
      <c r="Q444" s="666">
        <v>0</v>
      </c>
      <c r="R444" s="650"/>
      <c r="S444" s="666">
        <v>0</v>
      </c>
      <c r="T444" s="731"/>
      <c r="U444" s="689">
        <v>0</v>
      </c>
    </row>
    <row r="445" spans="1:21" ht="14.4" customHeight="1" x14ac:dyDescent="0.3">
      <c r="A445" s="649">
        <v>10</v>
      </c>
      <c r="B445" s="650" t="s">
        <v>596</v>
      </c>
      <c r="C445" s="650">
        <v>89301101</v>
      </c>
      <c r="D445" s="729" t="s">
        <v>6863</v>
      </c>
      <c r="E445" s="730" t="s">
        <v>3675</v>
      </c>
      <c r="F445" s="650" t="s">
        <v>3634</v>
      </c>
      <c r="G445" s="650" t="s">
        <v>4268</v>
      </c>
      <c r="H445" s="650" t="s">
        <v>1072</v>
      </c>
      <c r="I445" s="650" t="s">
        <v>1094</v>
      </c>
      <c r="J445" s="650" t="s">
        <v>1095</v>
      </c>
      <c r="K445" s="650" t="s">
        <v>3501</v>
      </c>
      <c r="L445" s="651">
        <v>94.8</v>
      </c>
      <c r="M445" s="651">
        <v>94.8</v>
      </c>
      <c r="N445" s="650">
        <v>1</v>
      </c>
      <c r="O445" s="731">
        <v>0.5</v>
      </c>
      <c r="P445" s="651">
        <v>94.8</v>
      </c>
      <c r="Q445" s="666">
        <v>1</v>
      </c>
      <c r="R445" s="650">
        <v>1</v>
      </c>
      <c r="S445" s="666">
        <v>1</v>
      </c>
      <c r="T445" s="731">
        <v>0.5</v>
      </c>
      <c r="U445" s="689">
        <v>1</v>
      </c>
    </row>
    <row r="446" spans="1:21" ht="14.4" customHeight="1" x14ac:dyDescent="0.3">
      <c r="A446" s="649">
        <v>10</v>
      </c>
      <c r="B446" s="650" t="s">
        <v>596</v>
      </c>
      <c r="C446" s="650">
        <v>89301101</v>
      </c>
      <c r="D446" s="729" t="s">
        <v>6863</v>
      </c>
      <c r="E446" s="730" t="s">
        <v>3675</v>
      </c>
      <c r="F446" s="650" t="s">
        <v>3634</v>
      </c>
      <c r="G446" s="650" t="s">
        <v>3868</v>
      </c>
      <c r="H446" s="650" t="s">
        <v>597</v>
      </c>
      <c r="I446" s="650" t="s">
        <v>3964</v>
      </c>
      <c r="J446" s="650" t="s">
        <v>1243</v>
      </c>
      <c r="K446" s="650" t="s">
        <v>3965</v>
      </c>
      <c r="L446" s="651">
        <v>23.46</v>
      </c>
      <c r="M446" s="651">
        <v>23.46</v>
      </c>
      <c r="N446" s="650">
        <v>1</v>
      </c>
      <c r="O446" s="731">
        <v>0.5</v>
      </c>
      <c r="P446" s="651"/>
      <c r="Q446" s="666">
        <v>0</v>
      </c>
      <c r="R446" s="650"/>
      <c r="S446" s="666">
        <v>0</v>
      </c>
      <c r="T446" s="731"/>
      <c r="U446" s="689">
        <v>0</v>
      </c>
    </row>
    <row r="447" spans="1:21" ht="14.4" customHeight="1" x14ac:dyDescent="0.3">
      <c r="A447" s="649">
        <v>10</v>
      </c>
      <c r="B447" s="650" t="s">
        <v>596</v>
      </c>
      <c r="C447" s="650">
        <v>89301101</v>
      </c>
      <c r="D447" s="729" t="s">
        <v>6863</v>
      </c>
      <c r="E447" s="730" t="s">
        <v>3675</v>
      </c>
      <c r="F447" s="650" t="s">
        <v>3634</v>
      </c>
      <c r="G447" s="650" t="s">
        <v>3868</v>
      </c>
      <c r="H447" s="650" t="s">
        <v>597</v>
      </c>
      <c r="I447" s="650" t="s">
        <v>1650</v>
      </c>
      <c r="J447" s="650" t="s">
        <v>1277</v>
      </c>
      <c r="K447" s="650" t="s">
        <v>3965</v>
      </c>
      <c r="L447" s="651">
        <v>23.46</v>
      </c>
      <c r="M447" s="651">
        <v>23.46</v>
      </c>
      <c r="N447" s="650">
        <v>1</v>
      </c>
      <c r="O447" s="731">
        <v>1</v>
      </c>
      <c r="P447" s="651"/>
      <c r="Q447" s="666">
        <v>0</v>
      </c>
      <c r="R447" s="650"/>
      <c r="S447" s="666">
        <v>0</v>
      </c>
      <c r="T447" s="731"/>
      <c r="U447" s="689">
        <v>0</v>
      </c>
    </row>
    <row r="448" spans="1:21" ht="14.4" customHeight="1" x14ac:dyDescent="0.3">
      <c r="A448" s="649">
        <v>10</v>
      </c>
      <c r="B448" s="650" t="s">
        <v>596</v>
      </c>
      <c r="C448" s="650">
        <v>89301101</v>
      </c>
      <c r="D448" s="729" t="s">
        <v>6863</v>
      </c>
      <c r="E448" s="730" t="s">
        <v>3675</v>
      </c>
      <c r="F448" s="650" t="s">
        <v>3634</v>
      </c>
      <c r="G448" s="650" t="s">
        <v>3868</v>
      </c>
      <c r="H448" s="650" t="s">
        <v>597</v>
      </c>
      <c r="I448" s="650" t="s">
        <v>1276</v>
      </c>
      <c r="J448" s="650" t="s">
        <v>1277</v>
      </c>
      <c r="K448" s="650" t="s">
        <v>3869</v>
      </c>
      <c r="L448" s="651">
        <v>13.38</v>
      </c>
      <c r="M448" s="651">
        <v>26.76</v>
      </c>
      <c r="N448" s="650">
        <v>2</v>
      </c>
      <c r="O448" s="731">
        <v>1.5</v>
      </c>
      <c r="P448" s="651"/>
      <c r="Q448" s="666">
        <v>0</v>
      </c>
      <c r="R448" s="650"/>
      <c r="S448" s="666">
        <v>0</v>
      </c>
      <c r="T448" s="731"/>
      <c r="U448" s="689">
        <v>0</v>
      </c>
    </row>
    <row r="449" spans="1:21" ht="14.4" customHeight="1" x14ac:dyDescent="0.3">
      <c r="A449" s="649">
        <v>10</v>
      </c>
      <c r="B449" s="650" t="s">
        <v>596</v>
      </c>
      <c r="C449" s="650">
        <v>89301101</v>
      </c>
      <c r="D449" s="729" t="s">
        <v>6863</v>
      </c>
      <c r="E449" s="730" t="s">
        <v>3675</v>
      </c>
      <c r="F449" s="650" t="s">
        <v>3634</v>
      </c>
      <c r="G449" s="650" t="s">
        <v>4269</v>
      </c>
      <c r="H449" s="650" t="s">
        <v>1072</v>
      </c>
      <c r="I449" s="650" t="s">
        <v>1090</v>
      </c>
      <c r="J449" s="650" t="s">
        <v>1091</v>
      </c>
      <c r="K449" s="650" t="s">
        <v>1092</v>
      </c>
      <c r="L449" s="651">
        <v>974.75</v>
      </c>
      <c r="M449" s="651">
        <v>974.75</v>
      </c>
      <c r="N449" s="650">
        <v>1</v>
      </c>
      <c r="O449" s="731">
        <v>0.5</v>
      </c>
      <c r="P449" s="651">
        <v>974.75</v>
      </c>
      <c r="Q449" s="666">
        <v>1</v>
      </c>
      <c r="R449" s="650">
        <v>1</v>
      </c>
      <c r="S449" s="666">
        <v>1</v>
      </c>
      <c r="T449" s="731">
        <v>0.5</v>
      </c>
      <c r="U449" s="689">
        <v>1</v>
      </c>
    </row>
    <row r="450" spans="1:21" ht="14.4" customHeight="1" x14ac:dyDescent="0.3">
      <c r="A450" s="649">
        <v>10</v>
      </c>
      <c r="B450" s="650" t="s">
        <v>596</v>
      </c>
      <c r="C450" s="650">
        <v>89301101</v>
      </c>
      <c r="D450" s="729" t="s">
        <v>6863</v>
      </c>
      <c r="E450" s="730" t="s">
        <v>3675</v>
      </c>
      <c r="F450" s="650" t="s">
        <v>3636</v>
      </c>
      <c r="G450" s="650" t="s">
        <v>4270</v>
      </c>
      <c r="H450" s="650" t="s">
        <v>597</v>
      </c>
      <c r="I450" s="650" t="s">
        <v>4271</v>
      </c>
      <c r="J450" s="650" t="s">
        <v>4272</v>
      </c>
      <c r="K450" s="650" t="s">
        <v>4273</v>
      </c>
      <c r="L450" s="651">
        <v>500</v>
      </c>
      <c r="M450" s="651">
        <v>3000</v>
      </c>
      <c r="N450" s="650">
        <v>6</v>
      </c>
      <c r="O450" s="731">
        <v>6</v>
      </c>
      <c r="P450" s="651">
        <v>3000</v>
      </c>
      <c r="Q450" s="666">
        <v>1</v>
      </c>
      <c r="R450" s="650">
        <v>6</v>
      </c>
      <c r="S450" s="666">
        <v>1</v>
      </c>
      <c r="T450" s="731">
        <v>6</v>
      </c>
      <c r="U450" s="689">
        <v>1</v>
      </c>
    </row>
    <row r="451" spans="1:21" ht="14.4" customHeight="1" x14ac:dyDescent="0.3">
      <c r="A451" s="649">
        <v>10</v>
      </c>
      <c r="B451" s="650" t="s">
        <v>596</v>
      </c>
      <c r="C451" s="650">
        <v>89301101</v>
      </c>
      <c r="D451" s="729" t="s">
        <v>6863</v>
      </c>
      <c r="E451" s="730" t="s">
        <v>3678</v>
      </c>
      <c r="F451" s="650" t="s">
        <v>3634</v>
      </c>
      <c r="G451" s="650" t="s">
        <v>3743</v>
      </c>
      <c r="H451" s="650" t="s">
        <v>597</v>
      </c>
      <c r="I451" s="650" t="s">
        <v>1230</v>
      </c>
      <c r="J451" s="650" t="s">
        <v>1231</v>
      </c>
      <c r="K451" s="650" t="s">
        <v>1232</v>
      </c>
      <c r="L451" s="651">
        <v>99.7</v>
      </c>
      <c r="M451" s="651">
        <v>299.10000000000002</v>
      </c>
      <c r="N451" s="650">
        <v>3</v>
      </c>
      <c r="O451" s="731">
        <v>3</v>
      </c>
      <c r="P451" s="651">
        <v>199.4</v>
      </c>
      <c r="Q451" s="666">
        <v>0.66666666666666663</v>
      </c>
      <c r="R451" s="650">
        <v>2</v>
      </c>
      <c r="S451" s="666">
        <v>0.66666666666666663</v>
      </c>
      <c r="T451" s="731">
        <v>2</v>
      </c>
      <c r="U451" s="689">
        <v>0.66666666666666663</v>
      </c>
    </row>
    <row r="452" spans="1:21" ht="14.4" customHeight="1" x14ac:dyDescent="0.3">
      <c r="A452" s="649">
        <v>10</v>
      </c>
      <c r="B452" s="650" t="s">
        <v>596</v>
      </c>
      <c r="C452" s="650">
        <v>89301101</v>
      </c>
      <c r="D452" s="729" t="s">
        <v>6863</v>
      </c>
      <c r="E452" s="730" t="s">
        <v>3678</v>
      </c>
      <c r="F452" s="650" t="s">
        <v>3634</v>
      </c>
      <c r="G452" s="650" t="s">
        <v>3743</v>
      </c>
      <c r="H452" s="650" t="s">
        <v>597</v>
      </c>
      <c r="I452" s="650" t="s">
        <v>3841</v>
      </c>
      <c r="J452" s="650" t="s">
        <v>1231</v>
      </c>
      <c r="K452" s="650" t="s">
        <v>3842</v>
      </c>
      <c r="L452" s="651">
        <v>199.4</v>
      </c>
      <c r="M452" s="651">
        <v>398.8</v>
      </c>
      <c r="N452" s="650">
        <v>2</v>
      </c>
      <c r="O452" s="731">
        <v>2</v>
      </c>
      <c r="P452" s="651"/>
      <c r="Q452" s="666">
        <v>0</v>
      </c>
      <c r="R452" s="650"/>
      <c r="S452" s="666">
        <v>0</v>
      </c>
      <c r="T452" s="731"/>
      <c r="U452" s="689">
        <v>0</v>
      </c>
    </row>
    <row r="453" spans="1:21" ht="14.4" customHeight="1" x14ac:dyDescent="0.3">
      <c r="A453" s="649">
        <v>10</v>
      </c>
      <c r="B453" s="650" t="s">
        <v>596</v>
      </c>
      <c r="C453" s="650">
        <v>89301101</v>
      </c>
      <c r="D453" s="729" t="s">
        <v>6863</v>
      </c>
      <c r="E453" s="730" t="s">
        <v>3678</v>
      </c>
      <c r="F453" s="650" t="s">
        <v>3634</v>
      </c>
      <c r="G453" s="650" t="s">
        <v>3732</v>
      </c>
      <c r="H453" s="650" t="s">
        <v>1072</v>
      </c>
      <c r="I453" s="650" t="s">
        <v>4165</v>
      </c>
      <c r="J453" s="650" t="s">
        <v>1296</v>
      </c>
      <c r="K453" s="650" t="s">
        <v>839</v>
      </c>
      <c r="L453" s="651">
        <v>0</v>
      </c>
      <c r="M453" s="651">
        <v>0</v>
      </c>
      <c r="N453" s="650">
        <v>5</v>
      </c>
      <c r="O453" s="731">
        <v>4.5</v>
      </c>
      <c r="P453" s="651">
        <v>0</v>
      </c>
      <c r="Q453" s="666"/>
      <c r="R453" s="650">
        <v>1</v>
      </c>
      <c r="S453" s="666">
        <v>0.2</v>
      </c>
      <c r="T453" s="731">
        <v>1</v>
      </c>
      <c r="U453" s="689">
        <v>0.22222222222222221</v>
      </c>
    </row>
    <row r="454" spans="1:21" ht="14.4" customHeight="1" x14ac:dyDescent="0.3">
      <c r="A454" s="649">
        <v>10</v>
      </c>
      <c r="B454" s="650" t="s">
        <v>596</v>
      </c>
      <c r="C454" s="650">
        <v>89301101</v>
      </c>
      <c r="D454" s="729" t="s">
        <v>6863</v>
      </c>
      <c r="E454" s="730" t="s">
        <v>3678</v>
      </c>
      <c r="F454" s="650" t="s">
        <v>3634</v>
      </c>
      <c r="G454" s="650" t="s">
        <v>3732</v>
      </c>
      <c r="H454" s="650" t="s">
        <v>1072</v>
      </c>
      <c r="I454" s="650" t="s">
        <v>1295</v>
      </c>
      <c r="J454" s="650" t="s">
        <v>1296</v>
      </c>
      <c r="K454" s="650" t="s">
        <v>3482</v>
      </c>
      <c r="L454" s="651">
        <v>46.05</v>
      </c>
      <c r="M454" s="651">
        <v>138.14999999999998</v>
      </c>
      <c r="N454" s="650">
        <v>3</v>
      </c>
      <c r="O454" s="731">
        <v>3</v>
      </c>
      <c r="P454" s="651">
        <v>46.05</v>
      </c>
      <c r="Q454" s="666">
        <v>0.33333333333333337</v>
      </c>
      <c r="R454" s="650">
        <v>1</v>
      </c>
      <c r="S454" s="666">
        <v>0.33333333333333331</v>
      </c>
      <c r="T454" s="731">
        <v>1</v>
      </c>
      <c r="U454" s="689">
        <v>0.33333333333333331</v>
      </c>
    </row>
    <row r="455" spans="1:21" ht="14.4" customHeight="1" x14ac:dyDescent="0.3">
      <c r="A455" s="649">
        <v>10</v>
      </c>
      <c r="B455" s="650" t="s">
        <v>596</v>
      </c>
      <c r="C455" s="650">
        <v>89301101</v>
      </c>
      <c r="D455" s="729" t="s">
        <v>6863</v>
      </c>
      <c r="E455" s="730" t="s">
        <v>3678</v>
      </c>
      <c r="F455" s="650" t="s">
        <v>3634</v>
      </c>
      <c r="G455" s="650" t="s">
        <v>3732</v>
      </c>
      <c r="H455" s="650" t="s">
        <v>1072</v>
      </c>
      <c r="I455" s="650" t="s">
        <v>1719</v>
      </c>
      <c r="J455" s="650" t="s">
        <v>1720</v>
      </c>
      <c r="K455" s="650" t="s">
        <v>3519</v>
      </c>
      <c r="L455" s="651">
        <v>138.16</v>
      </c>
      <c r="M455" s="651">
        <v>138.16</v>
      </c>
      <c r="N455" s="650">
        <v>1</v>
      </c>
      <c r="O455" s="731">
        <v>1</v>
      </c>
      <c r="P455" s="651"/>
      <c r="Q455" s="666">
        <v>0</v>
      </c>
      <c r="R455" s="650"/>
      <c r="S455" s="666">
        <v>0</v>
      </c>
      <c r="T455" s="731"/>
      <c r="U455" s="689">
        <v>0</v>
      </c>
    </row>
    <row r="456" spans="1:21" ht="14.4" customHeight="1" x14ac:dyDescent="0.3">
      <c r="A456" s="649">
        <v>10</v>
      </c>
      <c r="B456" s="650" t="s">
        <v>596</v>
      </c>
      <c r="C456" s="650">
        <v>89301101</v>
      </c>
      <c r="D456" s="729" t="s">
        <v>6863</v>
      </c>
      <c r="E456" s="730" t="s">
        <v>3678</v>
      </c>
      <c r="F456" s="650" t="s">
        <v>3634</v>
      </c>
      <c r="G456" s="650" t="s">
        <v>4132</v>
      </c>
      <c r="H456" s="650" t="s">
        <v>597</v>
      </c>
      <c r="I456" s="650" t="s">
        <v>956</v>
      </c>
      <c r="J456" s="650" t="s">
        <v>4244</v>
      </c>
      <c r="K456" s="650" t="s">
        <v>4245</v>
      </c>
      <c r="L456" s="651">
        <v>94.89</v>
      </c>
      <c r="M456" s="651">
        <v>94.89</v>
      </c>
      <c r="N456" s="650">
        <v>1</v>
      </c>
      <c r="O456" s="731">
        <v>0.5</v>
      </c>
      <c r="P456" s="651"/>
      <c r="Q456" s="666">
        <v>0</v>
      </c>
      <c r="R456" s="650"/>
      <c r="S456" s="666">
        <v>0</v>
      </c>
      <c r="T456" s="731"/>
      <c r="U456" s="689">
        <v>0</v>
      </c>
    </row>
    <row r="457" spans="1:21" ht="14.4" customHeight="1" x14ac:dyDescent="0.3">
      <c r="A457" s="649">
        <v>10</v>
      </c>
      <c r="B457" s="650" t="s">
        <v>596</v>
      </c>
      <c r="C457" s="650">
        <v>89301101</v>
      </c>
      <c r="D457" s="729" t="s">
        <v>6863</v>
      </c>
      <c r="E457" s="730" t="s">
        <v>3678</v>
      </c>
      <c r="F457" s="650" t="s">
        <v>3634</v>
      </c>
      <c r="G457" s="650" t="s">
        <v>4274</v>
      </c>
      <c r="H457" s="650" t="s">
        <v>1072</v>
      </c>
      <c r="I457" s="650" t="s">
        <v>1725</v>
      </c>
      <c r="J457" s="650" t="s">
        <v>1315</v>
      </c>
      <c r="K457" s="650" t="s">
        <v>3524</v>
      </c>
      <c r="L457" s="651">
        <v>782.22</v>
      </c>
      <c r="M457" s="651">
        <v>782.22</v>
      </c>
      <c r="N457" s="650">
        <v>1</v>
      </c>
      <c r="O457" s="731">
        <v>1</v>
      </c>
      <c r="P457" s="651">
        <v>782.22</v>
      </c>
      <c r="Q457" s="666">
        <v>1</v>
      </c>
      <c r="R457" s="650">
        <v>1</v>
      </c>
      <c r="S457" s="666">
        <v>1</v>
      </c>
      <c r="T457" s="731">
        <v>1</v>
      </c>
      <c r="U457" s="689">
        <v>1</v>
      </c>
    </row>
    <row r="458" spans="1:21" ht="14.4" customHeight="1" x14ac:dyDescent="0.3">
      <c r="A458" s="649">
        <v>10</v>
      </c>
      <c r="B458" s="650" t="s">
        <v>596</v>
      </c>
      <c r="C458" s="650">
        <v>89301101</v>
      </c>
      <c r="D458" s="729" t="s">
        <v>6863</v>
      </c>
      <c r="E458" s="730" t="s">
        <v>3678</v>
      </c>
      <c r="F458" s="650" t="s">
        <v>3634</v>
      </c>
      <c r="G458" s="650" t="s">
        <v>3736</v>
      </c>
      <c r="H458" s="650" t="s">
        <v>1072</v>
      </c>
      <c r="I458" s="650" t="s">
        <v>1303</v>
      </c>
      <c r="J458" s="650" t="s">
        <v>3490</v>
      </c>
      <c r="K458" s="650" t="s">
        <v>3488</v>
      </c>
      <c r="L458" s="651">
        <v>41.3</v>
      </c>
      <c r="M458" s="651">
        <v>165.2</v>
      </c>
      <c r="N458" s="650">
        <v>4</v>
      </c>
      <c r="O458" s="731">
        <v>3.5</v>
      </c>
      <c r="P458" s="651"/>
      <c r="Q458" s="666">
        <v>0</v>
      </c>
      <c r="R458" s="650"/>
      <c r="S458" s="666">
        <v>0</v>
      </c>
      <c r="T458" s="731"/>
      <c r="U458" s="689">
        <v>0</v>
      </c>
    </row>
    <row r="459" spans="1:21" ht="14.4" customHeight="1" x14ac:dyDescent="0.3">
      <c r="A459" s="649">
        <v>10</v>
      </c>
      <c r="B459" s="650" t="s">
        <v>596</v>
      </c>
      <c r="C459" s="650">
        <v>89301101</v>
      </c>
      <c r="D459" s="729" t="s">
        <v>6863</v>
      </c>
      <c r="E459" s="730" t="s">
        <v>3678</v>
      </c>
      <c r="F459" s="650" t="s">
        <v>3634</v>
      </c>
      <c r="G459" s="650" t="s">
        <v>4128</v>
      </c>
      <c r="H459" s="650" t="s">
        <v>597</v>
      </c>
      <c r="I459" s="650" t="s">
        <v>1018</v>
      </c>
      <c r="J459" s="650" t="s">
        <v>1019</v>
      </c>
      <c r="K459" s="650" t="s">
        <v>1020</v>
      </c>
      <c r="L459" s="651">
        <v>383.45</v>
      </c>
      <c r="M459" s="651">
        <v>766.9</v>
      </c>
      <c r="N459" s="650">
        <v>2</v>
      </c>
      <c r="O459" s="731">
        <v>1.5</v>
      </c>
      <c r="P459" s="651"/>
      <c r="Q459" s="666">
        <v>0</v>
      </c>
      <c r="R459" s="650"/>
      <c r="S459" s="666">
        <v>0</v>
      </c>
      <c r="T459" s="731"/>
      <c r="U459" s="689">
        <v>0</v>
      </c>
    </row>
    <row r="460" spans="1:21" ht="14.4" customHeight="1" x14ac:dyDescent="0.3">
      <c r="A460" s="649">
        <v>10</v>
      </c>
      <c r="B460" s="650" t="s">
        <v>596</v>
      </c>
      <c r="C460" s="650">
        <v>89301101</v>
      </c>
      <c r="D460" s="729" t="s">
        <v>6863</v>
      </c>
      <c r="E460" s="730" t="s">
        <v>3678</v>
      </c>
      <c r="F460" s="650" t="s">
        <v>3634</v>
      </c>
      <c r="G460" s="650" t="s">
        <v>4101</v>
      </c>
      <c r="H460" s="650" t="s">
        <v>1072</v>
      </c>
      <c r="I460" s="650" t="s">
        <v>1280</v>
      </c>
      <c r="J460" s="650" t="s">
        <v>1281</v>
      </c>
      <c r="K460" s="650" t="s">
        <v>3492</v>
      </c>
      <c r="L460" s="651">
        <v>69.86</v>
      </c>
      <c r="M460" s="651">
        <v>139.72</v>
      </c>
      <c r="N460" s="650">
        <v>2</v>
      </c>
      <c r="O460" s="731">
        <v>0.5</v>
      </c>
      <c r="P460" s="651">
        <v>139.72</v>
      </c>
      <c r="Q460" s="666">
        <v>1</v>
      </c>
      <c r="R460" s="650">
        <v>2</v>
      </c>
      <c r="S460" s="666">
        <v>1</v>
      </c>
      <c r="T460" s="731">
        <v>0.5</v>
      </c>
      <c r="U460" s="689">
        <v>1</v>
      </c>
    </row>
    <row r="461" spans="1:21" ht="14.4" customHeight="1" x14ac:dyDescent="0.3">
      <c r="A461" s="649">
        <v>10</v>
      </c>
      <c r="B461" s="650" t="s">
        <v>596</v>
      </c>
      <c r="C461" s="650">
        <v>89301101</v>
      </c>
      <c r="D461" s="729" t="s">
        <v>6863</v>
      </c>
      <c r="E461" s="730" t="s">
        <v>3678</v>
      </c>
      <c r="F461" s="650" t="s">
        <v>3634</v>
      </c>
      <c r="G461" s="650" t="s">
        <v>3868</v>
      </c>
      <c r="H461" s="650" t="s">
        <v>597</v>
      </c>
      <c r="I461" s="650" t="s">
        <v>3964</v>
      </c>
      <c r="J461" s="650" t="s">
        <v>1243</v>
      </c>
      <c r="K461" s="650" t="s">
        <v>3965</v>
      </c>
      <c r="L461" s="651">
        <v>23.46</v>
      </c>
      <c r="M461" s="651">
        <v>23.46</v>
      </c>
      <c r="N461" s="650">
        <v>1</v>
      </c>
      <c r="O461" s="731">
        <v>0.5</v>
      </c>
      <c r="P461" s="651">
        <v>23.46</v>
      </c>
      <c r="Q461" s="666">
        <v>1</v>
      </c>
      <c r="R461" s="650">
        <v>1</v>
      </c>
      <c r="S461" s="666">
        <v>1</v>
      </c>
      <c r="T461" s="731">
        <v>0.5</v>
      </c>
      <c r="U461" s="689">
        <v>1</v>
      </c>
    </row>
    <row r="462" spans="1:21" ht="14.4" customHeight="1" x14ac:dyDescent="0.3">
      <c r="A462" s="649">
        <v>10</v>
      </c>
      <c r="B462" s="650" t="s">
        <v>596</v>
      </c>
      <c r="C462" s="650">
        <v>89301101</v>
      </c>
      <c r="D462" s="729" t="s">
        <v>6863</v>
      </c>
      <c r="E462" s="730" t="s">
        <v>3678</v>
      </c>
      <c r="F462" s="650" t="s">
        <v>3634</v>
      </c>
      <c r="G462" s="650" t="s">
        <v>3868</v>
      </c>
      <c r="H462" s="650" t="s">
        <v>597</v>
      </c>
      <c r="I462" s="650" t="s">
        <v>1276</v>
      </c>
      <c r="J462" s="650" t="s">
        <v>1277</v>
      </c>
      <c r="K462" s="650" t="s">
        <v>3869</v>
      </c>
      <c r="L462" s="651">
        <v>13.38</v>
      </c>
      <c r="M462" s="651">
        <v>26.76</v>
      </c>
      <c r="N462" s="650">
        <v>2</v>
      </c>
      <c r="O462" s="731">
        <v>2</v>
      </c>
      <c r="P462" s="651">
        <v>13.38</v>
      </c>
      <c r="Q462" s="666">
        <v>0.5</v>
      </c>
      <c r="R462" s="650">
        <v>1</v>
      </c>
      <c r="S462" s="666">
        <v>0.5</v>
      </c>
      <c r="T462" s="731">
        <v>1</v>
      </c>
      <c r="U462" s="689">
        <v>0.5</v>
      </c>
    </row>
    <row r="463" spans="1:21" ht="14.4" customHeight="1" x14ac:dyDescent="0.3">
      <c r="A463" s="649">
        <v>10</v>
      </c>
      <c r="B463" s="650" t="s">
        <v>596</v>
      </c>
      <c r="C463" s="650">
        <v>89301101</v>
      </c>
      <c r="D463" s="729" t="s">
        <v>6863</v>
      </c>
      <c r="E463" s="730" t="s">
        <v>3678</v>
      </c>
      <c r="F463" s="650" t="s">
        <v>3635</v>
      </c>
      <c r="G463" s="650" t="s">
        <v>3790</v>
      </c>
      <c r="H463" s="650" t="s">
        <v>597</v>
      </c>
      <c r="I463" s="650" t="s">
        <v>4275</v>
      </c>
      <c r="J463" s="650" t="s">
        <v>3680</v>
      </c>
      <c r="K463" s="650"/>
      <c r="L463" s="651">
        <v>0</v>
      </c>
      <c r="M463" s="651">
        <v>0</v>
      </c>
      <c r="N463" s="650">
        <v>1</v>
      </c>
      <c r="O463" s="731">
        <v>1</v>
      </c>
      <c r="P463" s="651"/>
      <c r="Q463" s="666"/>
      <c r="R463" s="650"/>
      <c r="S463" s="666">
        <v>0</v>
      </c>
      <c r="T463" s="731"/>
      <c r="U463" s="689">
        <v>0</v>
      </c>
    </row>
    <row r="464" spans="1:21" ht="14.4" customHeight="1" x14ac:dyDescent="0.3">
      <c r="A464" s="649">
        <v>10</v>
      </c>
      <c r="B464" s="650" t="s">
        <v>596</v>
      </c>
      <c r="C464" s="650">
        <v>89301101</v>
      </c>
      <c r="D464" s="729" t="s">
        <v>6863</v>
      </c>
      <c r="E464" s="730" t="s">
        <v>3678</v>
      </c>
      <c r="F464" s="650" t="s">
        <v>3635</v>
      </c>
      <c r="G464" s="650" t="s">
        <v>3790</v>
      </c>
      <c r="H464" s="650" t="s">
        <v>597</v>
      </c>
      <c r="I464" s="650" t="s">
        <v>4276</v>
      </c>
      <c r="J464" s="650" t="s">
        <v>3680</v>
      </c>
      <c r="K464" s="650"/>
      <c r="L464" s="651">
        <v>0</v>
      </c>
      <c r="M464" s="651">
        <v>0</v>
      </c>
      <c r="N464" s="650">
        <v>1</v>
      </c>
      <c r="O464" s="731">
        <v>1</v>
      </c>
      <c r="P464" s="651"/>
      <c r="Q464" s="666"/>
      <c r="R464" s="650"/>
      <c r="S464" s="666">
        <v>0</v>
      </c>
      <c r="T464" s="731"/>
      <c r="U464" s="689">
        <v>0</v>
      </c>
    </row>
    <row r="465" spans="1:21" ht="14.4" customHeight="1" x14ac:dyDescent="0.3">
      <c r="A465" s="649">
        <v>10</v>
      </c>
      <c r="B465" s="650" t="s">
        <v>596</v>
      </c>
      <c r="C465" s="650">
        <v>89301101</v>
      </c>
      <c r="D465" s="729" t="s">
        <v>6863</v>
      </c>
      <c r="E465" s="730" t="s">
        <v>3679</v>
      </c>
      <c r="F465" s="650" t="s">
        <v>3634</v>
      </c>
      <c r="G465" s="650" t="s">
        <v>3736</v>
      </c>
      <c r="H465" s="650" t="s">
        <v>1072</v>
      </c>
      <c r="I465" s="650" t="s">
        <v>1303</v>
      </c>
      <c r="J465" s="650" t="s">
        <v>3490</v>
      </c>
      <c r="K465" s="650" t="s">
        <v>3488</v>
      </c>
      <c r="L465" s="651">
        <v>41.3</v>
      </c>
      <c r="M465" s="651">
        <v>41.3</v>
      </c>
      <c r="N465" s="650">
        <v>1</v>
      </c>
      <c r="O465" s="731">
        <v>1</v>
      </c>
      <c r="P465" s="651"/>
      <c r="Q465" s="666">
        <v>0</v>
      </c>
      <c r="R465" s="650"/>
      <c r="S465" s="666">
        <v>0</v>
      </c>
      <c r="T465" s="731"/>
      <c r="U465" s="689">
        <v>0</v>
      </c>
    </row>
    <row r="466" spans="1:21" ht="14.4" customHeight="1" x14ac:dyDescent="0.3">
      <c r="A466" s="649">
        <v>10</v>
      </c>
      <c r="B466" s="650" t="s">
        <v>596</v>
      </c>
      <c r="C466" s="650">
        <v>89301101</v>
      </c>
      <c r="D466" s="729" t="s">
        <v>6863</v>
      </c>
      <c r="E466" s="730" t="s">
        <v>3679</v>
      </c>
      <c r="F466" s="650" t="s">
        <v>3634</v>
      </c>
      <c r="G466" s="650" t="s">
        <v>3870</v>
      </c>
      <c r="H466" s="650" t="s">
        <v>597</v>
      </c>
      <c r="I466" s="650" t="s">
        <v>1212</v>
      </c>
      <c r="J466" s="650" t="s">
        <v>1213</v>
      </c>
      <c r="K466" s="650" t="s">
        <v>3871</v>
      </c>
      <c r="L466" s="651">
        <v>38.65</v>
      </c>
      <c r="M466" s="651">
        <v>38.65</v>
      </c>
      <c r="N466" s="650">
        <v>1</v>
      </c>
      <c r="O466" s="731">
        <v>1</v>
      </c>
      <c r="P466" s="651"/>
      <c r="Q466" s="666">
        <v>0</v>
      </c>
      <c r="R466" s="650"/>
      <c r="S466" s="666">
        <v>0</v>
      </c>
      <c r="T466" s="731"/>
      <c r="U466" s="689">
        <v>0</v>
      </c>
    </row>
    <row r="467" spans="1:21" ht="14.4" customHeight="1" x14ac:dyDescent="0.3">
      <c r="A467" s="649">
        <v>10</v>
      </c>
      <c r="B467" s="650" t="s">
        <v>596</v>
      </c>
      <c r="C467" s="650">
        <v>89301101</v>
      </c>
      <c r="D467" s="729" t="s">
        <v>6863</v>
      </c>
      <c r="E467" s="730" t="s">
        <v>3679</v>
      </c>
      <c r="F467" s="650" t="s">
        <v>3634</v>
      </c>
      <c r="G467" s="650" t="s">
        <v>3868</v>
      </c>
      <c r="H467" s="650" t="s">
        <v>597</v>
      </c>
      <c r="I467" s="650" t="s">
        <v>1276</v>
      </c>
      <c r="J467" s="650" t="s">
        <v>1277</v>
      </c>
      <c r="K467" s="650" t="s">
        <v>3869</v>
      </c>
      <c r="L467" s="651">
        <v>13.38</v>
      </c>
      <c r="M467" s="651">
        <v>13.38</v>
      </c>
      <c r="N467" s="650">
        <v>1</v>
      </c>
      <c r="O467" s="731">
        <v>1</v>
      </c>
      <c r="P467" s="651"/>
      <c r="Q467" s="666">
        <v>0</v>
      </c>
      <c r="R467" s="650"/>
      <c r="S467" s="666">
        <v>0</v>
      </c>
      <c r="T467" s="731"/>
      <c r="U467" s="689">
        <v>0</v>
      </c>
    </row>
    <row r="468" spans="1:21" ht="14.4" customHeight="1" x14ac:dyDescent="0.3">
      <c r="A468" s="649">
        <v>10</v>
      </c>
      <c r="B468" s="650" t="s">
        <v>596</v>
      </c>
      <c r="C468" s="650">
        <v>89301101</v>
      </c>
      <c r="D468" s="729" t="s">
        <v>6863</v>
      </c>
      <c r="E468" s="730" t="s">
        <v>3680</v>
      </c>
      <c r="F468" s="650" t="s">
        <v>3634</v>
      </c>
      <c r="G468" s="650" t="s">
        <v>3824</v>
      </c>
      <c r="H468" s="650" t="s">
        <v>597</v>
      </c>
      <c r="I468" s="650" t="s">
        <v>629</v>
      </c>
      <c r="J468" s="650" t="s">
        <v>1209</v>
      </c>
      <c r="K468" s="650" t="s">
        <v>3887</v>
      </c>
      <c r="L468" s="651">
        <v>50.27</v>
      </c>
      <c r="M468" s="651">
        <v>150.81</v>
      </c>
      <c r="N468" s="650">
        <v>3</v>
      </c>
      <c r="O468" s="731">
        <v>1.5</v>
      </c>
      <c r="P468" s="651">
        <v>150.81</v>
      </c>
      <c r="Q468" s="666">
        <v>1</v>
      </c>
      <c r="R468" s="650">
        <v>3</v>
      </c>
      <c r="S468" s="666">
        <v>1</v>
      </c>
      <c r="T468" s="731">
        <v>1.5</v>
      </c>
      <c r="U468" s="689">
        <v>1</v>
      </c>
    </row>
    <row r="469" spans="1:21" ht="14.4" customHeight="1" x14ac:dyDescent="0.3">
      <c r="A469" s="649">
        <v>10</v>
      </c>
      <c r="B469" s="650" t="s">
        <v>596</v>
      </c>
      <c r="C469" s="650">
        <v>89301101</v>
      </c>
      <c r="D469" s="729" t="s">
        <v>6863</v>
      </c>
      <c r="E469" s="730" t="s">
        <v>3680</v>
      </c>
      <c r="F469" s="650" t="s">
        <v>3634</v>
      </c>
      <c r="G469" s="650" t="s">
        <v>4250</v>
      </c>
      <c r="H469" s="650" t="s">
        <v>597</v>
      </c>
      <c r="I469" s="650" t="s">
        <v>770</v>
      </c>
      <c r="J469" s="650" t="s">
        <v>771</v>
      </c>
      <c r="K469" s="650" t="s">
        <v>4251</v>
      </c>
      <c r="L469" s="651">
        <v>0</v>
      </c>
      <c r="M469" s="651">
        <v>0</v>
      </c>
      <c r="N469" s="650">
        <v>1</v>
      </c>
      <c r="O469" s="731">
        <v>0.5</v>
      </c>
      <c r="P469" s="651">
        <v>0</v>
      </c>
      <c r="Q469" s="666"/>
      <c r="R469" s="650">
        <v>1</v>
      </c>
      <c r="S469" s="666">
        <v>1</v>
      </c>
      <c r="T469" s="731">
        <v>0.5</v>
      </c>
      <c r="U469" s="689">
        <v>1</v>
      </c>
    </row>
    <row r="470" spans="1:21" ht="14.4" customHeight="1" x14ac:dyDescent="0.3">
      <c r="A470" s="649">
        <v>10</v>
      </c>
      <c r="B470" s="650" t="s">
        <v>596</v>
      </c>
      <c r="C470" s="650">
        <v>89301101</v>
      </c>
      <c r="D470" s="729" t="s">
        <v>6863</v>
      </c>
      <c r="E470" s="730" t="s">
        <v>3680</v>
      </c>
      <c r="F470" s="650" t="s">
        <v>3634</v>
      </c>
      <c r="G470" s="650" t="s">
        <v>3961</v>
      </c>
      <c r="H470" s="650" t="s">
        <v>597</v>
      </c>
      <c r="I470" s="650" t="s">
        <v>784</v>
      </c>
      <c r="J470" s="650" t="s">
        <v>785</v>
      </c>
      <c r="K470" s="650" t="s">
        <v>4277</v>
      </c>
      <c r="L470" s="651">
        <v>0</v>
      </c>
      <c r="M470" s="651">
        <v>0</v>
      </c>
      <c r="N470" s="650">
        <v>1</v>
      </c>
      <c r="O470" s="731">
        <v>1</v>
      </c>
      <c r="P470" s="651"/>
      <c r="Q470" s="666"/>
      <c r="R470" s="650"/>
      <c r="S470" s="666">
        <v>0</v>
      </c>
      <c r="T470" s="731"/>
      <c r="U470" s="689">
        <v>0</v>
      </c>
    </row>
    <row r="471" spans="1:21" ht="14.4" customHeight="1" x14ac:dyDescent="0.3">
      <c r="A471" s="649">
        <v>10</v>
      </c>
      <c r="B471" s="650" t="s">
        <v>596</v>
      </c>
      <c r="C471" s="650">
        <v>89301101</v>
      </c>
      <c r="D471" s="729" t="s">
        <v>6863</v>
      </c>
      <c r="E471" s="730" t="s">
        <v>3681</v>
      </c>
      <c r="F471" s="650" t="s">
        <v>3634</v>
      </c>
      <c r="G471" s="650" t="s">
        <v>4278</v>
      </c>
      <c r="H471" s="650" t="s">
        <v>597</v>
      </c>
      <c r="I471" s="650" t="s">
        <v>2029</v>
      </c>
      <c r="J471" s="650" t="s">
        <v>2030</v>
      </c>
      <c r="K471" s="650" t="s">
        <v>2031</v>
      </c>
      <c r="L471" s="651">
        <v>209.34</v>
      </c>
      <c r="M471" s="651">
        <v>209.34</v>
      </c>
      <c r="N471" s="650">
        <v>1</v>
      </c>
      <c r="O471" s="731">
        <v>1</v>
      </c>
      <c r="P471" s="651"/>
      <c r="Q471" s="666">
        <v>0</v>
      </c>
      <c r="R471" s="650"/>
      <c r="S471" s="666">
        <v>0</v>
      </c>
      <c r="T471" s="731"/>
      <c r="U471" s="689">
        <v>0</v>
      </c>
    </row>
    <row r="472" spans="1:21" ht="14.4" customHeight="1" x14ac:dyDescent="0.3">
      <c r="A472" s="649">
        <v>10</v>
      </c>
      <c r="B472" s="650" t="s">
        <v>596</v>
      </c>
      <c r="C472" s="650">
        <v>89301101</v>
      </c>
      <c r="D472" s="729" t="s">
        <v>6863</v>
      </c>
      <c r="E472" s="730" t="s">
        <v>3681</v>
      </c>
      <c r="F472" s="650" t="s">
        <v>3634</v>
      </c>
      <c r="G472" s="650" t="s">
        <v>3865</v>
      </c>
      <c r="H472" s="650" t="s">
        <v>597</v>
      </c>
      <c r="I472" s="650" t="s">
        <v>4145</v>
      </c>
      <c r="J472" s="650" t="s">
        <v>981</v>
      </c>
      <c r="K472" s="650" t="s">
        <v>3280</v>
      </c>
      <c r="L472" s="651">
        <v>0</v>
      </c>
      <c r="M472" s="651">
        <v>0</v>
      </c>
      <c r="N472" s="650">
        <v>1</v>
      </c>
      <c r="O472" s="731">
        <v>1</v>
      </c>
      <c r="P472" s="651"/>
      <c r="Q472" s="666"/>
      <c r="R472" s="650"/>
      <c r="S472" s="666">
        <v>0</v>
      </c>
      <c r="T472" s="731"/>
      <c r="U472" s="689">
        <v>0</v>
      </c>
    </row>
    <row r="473" spans="1:21" ht="14.4" customHeight="1" x14ac:dyDescent="0.3">
      <c r="A473" s="649">
        <v>10</v>
      </c>
      <c r="B473" s="650" t="s">
        <v>596</v>
      </c>
      <c r="C473" s="650">
        <v>89301101</v>
      </c>
      <c r="D473" s="729" t="s">
        <v>6863</v>
      </c>
      <c r="E473" s="730" t="s">
        <v>3681</v>
      </c>
      <c r="F473" s="650" t="s">
        <v>3634</v>
      </c>
      <c r="G473" s="650" t="s">
        <v>3743</v>
      </c>
      <c r="H473" s="650" t="s">
        <v>597</v>
      </c>
      <c r="I473" s="650" t="s">
        <v>1646</v>
      </c>
      <c r="J473" s="650" t="s">
        <v>3514</v>
      </c>
      <c r="K473" s="650" t="s">
        <v>3515</v>
      </c>
      <c r="L473" s="651">
        <v>156.86000000000001</v>
      </c>
      <c r="M473" s="651">
        <v>156.86000000000001</v>
      </c>
      <c r="N473" s="650">
        <v>1</v>
      </c>
      <c r="O473" s="731">
        <v>1</v>
      </c>
      <c r="P473" s="651"/>
      <c r="Q473" s="666">
        <v>0</v>
      </c>
      <c r="R473" s="650"/>
      <c r="S473" s="666">
        <v>0</v>
      </c>
      <c r="T473" s="731"/>
      <c r="U473" s="689">
        <v>0</v>
      </c>
    </row>
    <row r="474" spans="1:21" ht="14.4" customHeight="1" x14ac:dyDescent="0.3">
      <c r="A474" s="649">
        <v>10</v>
      </c>
      <c r="B474" s="650" t="s">
        <v>596</v>
      </c>
      <c r="C474" s="650">
        <v>89301101</v>
      </c>
      <c r="D474" s="729" t="s">
        <v>6863</v>
      </c>
      <c r="E474" s="730" t="s">
        <v>3681</v>
      </c>
      <c r="F474" s="650" t="s">
        <v>3634</v>
      </c>
      <c r="G474" s="650" t="s">
        <v>3743</v>
      </c>
      <c r="H474" s="650" t="s">
        <v>597</v>
      </c>
      <c r="I474" s="650" t="s">
        <v>1230</v>
      </c>
      <c r="J474" s="650" t="s">
        <v>1231</v>
      </c>
      <c r="K474" s="650" t="s">
        <v>1232</v>
      </c>
      <c r="L474" s="651">
        <v>152.36000000000001</v>
      </c>
      <c r="M474" s="651">
        <v>152.36000000000001</v>
      </c>
      <c r="N474" s="650">
        <v>1</v>
      </c>
      <c r="O474" s="731">
        <v>1</v>
      </c>
      <c r="P474" s="651"/>
      <c r="Q474" s="666">
        <v>0</v>
      </c>
      <c r="R474" s="650"/>
      <c r="S474" s="666">
        <v>0</v>
      </c>
      <c r="T474" s="731"/>
      <c r="U474" s="689">
        <v>0</v>
      </c>
    </row>
    <row r="475" spans="1:21" ht="14.4" customHeight="1" x14ac:dyDescent="0.3">
      <c r="A475" s="649">
        <v>10</v>
      </c>
      <c r="B475" s="650" t="s">
        <v>596</v>
      </c>
      <c r="C475" s="650">
        <v>89301101</v>
      </c>
      <c r="D475" s="729" t="s">
        <v>6863</v>
      </c>
      <c r="E475" s="730" t="s">
        <v>3681</v>
      </c>
      <c r="F475" s="650" t="s">
        <v>3634</v>
      </c>
      <c r="G475" s="650" t="s">
        <v>4279</v>
      </c>
      <c r="H475" s="650" t="s">
        <v>597</v>
      </c>
      <c r="I475" s="650" t="s">
        <v>4280</v>
      </c>
      <c r="J475" s="650" t="s">
        <v>4281</v>
      </c>
      <c r="K475" s="650" t="s">
        <v>3499</v>
      </c>
      <c r="L475" s="651">
        <v>41.93</v>
      </c>
      <c r="M475" s="651">
        <v>83.86</v>
      </c>
      <c r="N475" s="650">
        <v>2</v>
      </c>
      <c r="O475" s="731">
        <v>0.5</v>
      </c>
      <c r="P475" s="651"/>
      <c r="Q475" s="666">
        <v>0</v>
      </c>
      <c r="R475" s="650"/>
      <c r="S475" s="666">
        <v>0</v>
      </c>
      <c r="T475" s="731"/>
      <c r="U475" s="689">
        <v>0</v>
      </c>
    </row>
    <row r="476" spans="1:21" ht="14.4" customHeight="1" x14ac:dyDescent="0.3">
      <c r="A476" s="649">
        <v>10</v>
      </c>
      <c r="B476" s="650" t="s">
        <v>596</v>
      </c>
      <c r="C476" s="650">
        <v>89301101</v>
      </c>
      <c r="D476" s="729" t="s">
        <v>6863</v>
      </c>
      <c r="E476" s="730" t="s">
        <v>3681</v>
      </c>
      <c r="F476" s="650" t="s">
        <v>3634</v>
      </c>
      <c r="G476" s="650" t="s">
        <v>4154</v>
      </c>
      <c r="H476" s="650" t="s">
        <v>597</v>
      </c>
      <c r="I476" s="650" t="s">
        <v>4282</v>
      </c>
      <c r="J476" s="650" t="s">
        <v>4156</v>
      </c>
      <c r="K476" s="650" t="s">
        <v>4157</v>
      </c>
      <c r="L476" s="651">
        <v>473.33</v>
      </c>
      <c r="M476" s="651">
        <v>473.33</v>
      </c>
      <c r="N476" s="650">
        <v>1</v>
      </c>
      <c r="O476" s="731">
        <v>1</v>
      </c>
      <c r="P476" s="651">
        <v>473.33</v>
      </c>
      <c r="Q476" s="666">
        <v>1</v>
      </c>
      <c r="R476" s="650">
        <v>1</v>
      </c>
      <c r="S476" s="666">
        <v>1</v>
      </c>
      <c r="T476" s="731">
        <v>1</v>
      </c>
      <c r="U476" s="689">
        <v>1</v>
      </c>
    </row>
    <row r="477" spans="1:21" ht="14.4" customHeight="1" x14ac:dyDescent="0.3">
      <c r="A477" s="649">
        <v>10</v>
      </c>
      <c r="B477" s="650" t="s">
        <v>596</v>
      </c>
      <c r="C477" s="650">
        <v>89301101</v>
      </c>
      <c r="D477" s="729" t="s">
        <v>6863</v>
      </c>
      <c r="E477" s="730" t="s">
        <v>3681</v>
      </c>
      <c r="F477" s="650" t="s">
        <v>3634</v>
      </c>
      <c r="G477" s="650" t="s">
        <v>4154</v>
      </c>
      <c r="H477" s="650" t="s">
        <v>597</v>
      </c>
      <c r="I477" s="650" t="s">
        <v>4155</v>
      </c>
      <c r="J477" s="650" t="s">
        <v>4156</v>
      </c>
      <c r="K477" s="650" t="s">
        <v>4157</v>
      </c>
      <c r="L477" s="651">
        <v>473.33</v>
      </c>
      <c r="M477" s="651">
        <v>1419.99</v>
      </c>
      <c r="N477" s="650">
        <v>3</v>
      </c>
      <c r="O477" s="731">
        <v>2.5</v>
      </c>
      <c r="P477" s="651">
        <v>946.66</v>
      </c>
      <c r="Q477" s="666">
        <v>0.66666666666666663</v>
      </c>
      <c r="R477" s="650">
        <v>2</v>
      </c>
      <c r="S477" s="666">
        <v>0.66666666666666663</v>
      </c>
      <c r="T477" s="731">
        <v>1.5</v>
      </c>
      <c r="U477" s="689">
        <v>0.6</v>
      </c>
    </row>
    <row r="478" spans="1:21" ht="14.4" customHeight="1" x14ac:dyDescent="0.3">
      <c r="A478" s="649">
        <v>10</v>
      </c>
      <c r="B478" s="650" t="s">
        <v>596</v>
      </c>
      <c r="C478" s="650">
        <v>89301101</v>
      </c>
      <c r="D478" s="729" t="s">
        <v>6863</v>
      </c>
      <c r="E478" s="730" t="s">
        <v>3681</v>
      </c>
      <c r="F478" s="650" t="s">
        <v>3634</v>
      </c>
      <c r="G478" s="650" t="s">
        <v>4154</v>
      </c>
      <c r="H478" s="650" t="s">
        <v>597</v>
      </c>
      <c r="I478" s="650" t="s">
        <v>4283</v>
      </c>
      <c r="J478" s="650" t="s">
        <v>3081</v>
      </c>
      <c r="K478" s="650" t="s">
        <v>4158</v>
      </c>
      <c r="L478" s="651">
        <v>328.37</v>
      </c>
      <c r="M478" s="651">
        <v>328.37</v>
      </c>
      <c r="N478" s="650">
        <v>1</v>
      </c>
      <c r="O478" s="731">
        <v>0.5</v>
      </c>
      <c r="P478" s="651">
        <v>328.37</v>
      </c>
      <c r="Q478" s="666">
        <v>1</v>
      </c>
      <c r="R478" s="650">
        <v>1</v>
      </c>
      <c r="S478" s="666">
        <v>1</v>
      </c>
      <c r="T478" s="731">
        <v>0.5</v>
      </c>
      <c r="U478" s="689">
        <v>1</v>
      </c>
    </row>
    <row r="479" spans="1:21" ht="14.4" customHeight="1" x14ac:dyDescent="0.3">
      <c r="A479" s="649">
        <v>10</v>
      </c>
      <c r="B479" s="650" t="s">
        <v>596</v>
      </c>
      <c r="C479" s="650">
        <v>89301101</v>
      </c>
      <c r="D479" s="729" t="s">
        <v>6863</v>
      </c>
      <c r="E479" s="730" t="s">
        <v>3681</v>
      </c>
      <c r="F479" s="650" t="s">
        <v>3634</v>
      </c>
      <c r="G479" s="650" t="s">
        <v>4154</v>
      </c>
      <c r="H479" s="650" t="s">
        <v>597</v>
      </c>
      <c r="I479" s="650" t="s">
        <v>4284</v>
      </c>
      <c r="J479" s="650" t="s">
        <v>4156</v>
      </c>
      <c r="K479" s="650" t="s">
        <v>4157</v>
      </c>
      <c r="L479" s="651">
        <v>473.33</v>
      </c>
      <c r="M479" s="651">
        <v>1893.32</v>
      </c>
      <c r="N479" s="650">
        <v>4</v>
      </c>
      <c r="O479" s="731">
        <v>2.5</v>
      </c>
      <c r="P479" s="651">
        <v>473.33</v>
      </c>
      <c r="Q479" s="666">
        <v>0.25</v>
      </c>
      <c r="R479" s="650">
        <v>1</v>
      </c>
      <c r="S479" s="666">
        <v>0.25</v>
      </c>
      <c r="T479" s="731">
        <v>0.5</v>
      </c>
      <c r="U479" s="689">
        <v>0.2</v>
      </c>
    </row>
    <row r="480" spans="1:21" ht="14.4" customHeight="1" x14ac:dyDescent="0.3">
      <c r="A480" s="649">
        <v>10</v>
      </c>
      <c r="B480" s="650" t="s">
        <v>596</v>
      </c>
      <c r="C480" s="650">
        <v>89301101</v>
      </c>
      <c r="D480" s="729" t="s">
        <v>6863</v>
      </c>
      <c r="E480" s="730" t="s">
        <v>3681</v>
      </c>
      <c r="F480" s="650" t="s">
        <v>3634</v>
      </c>
      <c r="G480" s="650" t="s">
        <v>4154</v>
      </c>
      <c r="H480" s="650" t="s">
        <v>597</v>
      </c>
      <c r="I480" s="650" t="s">
        <v>4285</v>
      </c>
      <c r="J480" s="650" t="s">
        <v>3081</v>
      </c>
      <c r="K480" s="650" t="s">
        <v>4158</v>
      </c>
      <c r="L480" s="651">
        <v>328.37</v>
      </c>
      <c r="M480" s="651">
        <v>328.37</v>
      </c>
      <c r="N480" s="650">
        <v>1</v>
      </c>
      <c r="O480" s="731">
        <v>1</v>
      </c>
      <c r="P480" s="651"/>
      <c r="Q480" s="666">
        <v>0</v>
      </c>
      <c r="R480" s="650"/>
      <c r="S480" s="666">
        <v>0</v>
      </c>
      <c r="T480" s="731"/>
      <c r="U480" s="689">
        <v>0</v>
      </c>
    </row>
    <row r="481" spans="1:21" ht="14.4" customHeight="1" x14ac:dyDescent="0.3">
      <c r="A481" s="649">
        <v>10</v>
      </c>
      <c r="B481" s="650" t="s">
        <v>596</v>
      </c>
      <c r="C481" s="650">
        <v>89301101</v>
      </c>
      <c r="D481" s="729" t="s">
        <v>6863</v>
      </c>
      <c r="E481" s="730" t="s">
        <v>3681</v>
      </c>
      <c r="F481" s="650" t="s">
        <v>3634</v>
      </c>
      <c r="G481" s="650" t="s">
        <v>3732</v>
      </c>
      <c r="H481" s="650" t="s">
        <v>1072</v>
      </c>
      <c r="I481" s="650" t="s">
        <v>1719</v>
      </c>
      <c r="J481" s="650" t="s">
        <v>1720</v>
      </c>
      <c r="K481" s="650" t="s">
        <v>3519</v>
      </c>
      <c r="L481" s="651">
        <v>138.16</v>
      </c>
      <c r="M481" s="651">
        <v>138.16</v>
      </c>
      <c r="N481" s="650">
        <v>1</v>
      </c>
      <c r="O481" s="731">
        <v>0.5</v>
      </c>
      <c r="P481" s="651"/>
      <c r="Q481" s="666">
        <v>0</v>
      </c>
      <c r="R481" s="650"/>
      <c r="S481" s="666">
        <v>0</v>
      </c>
      <c r="T481" s="731"/>
      <c r="U481" s="689">
        <v>0</v>
      </c>
    </row>
    <row r="482" spans="1:21" ht="14.4" customHeight="1" x14ac:dyDescent="0.3">
      <c r="A482" s="649">
        <v>10</v>
      </c>
      <c r="B482" s="650" t="s">
        <v>596</v>
      </c>
      <c r="C482" s="650">
        <v>89301101</v>
      </c>
      <c r="D482" s="729" t="s">
        <v>6863</v>
      </c>
      <c r="E482" s="730" t="s">
        <v>3681</v>
      </c>
      <c r="F482" s="650" t="s">
        <v>3634</v>
      </c>
      <c r="G482" s="650" t="s">
        <v>3732</v>
      </c>
      <c r="H482" s="650" t="s">
        <v>597</v>
      </c>
      <c r="I482" s="650" t="s">
        <v>4286</v>
      </c>
      <c r="J482" s="650" t="s">
        <v>1709</v>
      </c>
      <c r="K482" s="650" t="s">
        <v>3522</v>
      </c>
      <c r="L482" s="651">
        <v>0</v>
      </c>
      <c r="M482" s="651">
        <v>0</v>
      </c>
      <c r="N482" s="650">
        <v>1</v>
      </c>
      <c r="O482" s="731">
        <v>0.5</v>
      </c>
      <c r="P482" s="651"/>
      <c r="Q482" s="666"/>
      <c r="R482" s="650"/>
      <c r="S482" s="666">
        <v>0</v>
      </c>
      <c r="T482" s="731"/>
      <c r="U482" s="689">
        <v>0</v>
      </c>
    </row>
    <row r="483" spans="1:21" ht="14.4" customHeight="1" x14ac:dyDescent="0.3">
      <c r="A483" s="649">
        <v>10</v>
      </c>
      <c r="B483" s="650" t="s">
        <v>596</v>
      </c>
      <c r="C483" s="650">
        <v>89301101</v>
      </c>
      <c r="D483" s="729" t="s">
        <v>6863</v>
      </c>
      <c r="E483" s="730" t="s">
        <v>3681</v>
      </c>
      <c r="F483" s="650" t="s">
        <v>3634</v>
      </c>
      <c r="G483" s="650" t="s">
        <v>4287</v>
      </c>
      <c r="H483" s="650" t="s">
        <v>597</v>
      </c>
      <c r="I483" s="650" t="s">
        <v>1870</v>
      </c>
      <c r="J483" s="650" t="s">
        <v>1742</v>
      </c>
      <c r="K483" s="650" t="s">
        <v>4288</v>
      </c>
      <c r="L483" s="651">
        <v>0</v>
      </c>
      <c r="M483" s="651">
        <v>0</v>
      </c>
      <c r="N483" s="650">
        <v>1</v>
      </c>
      <c r="O483" s="731">
        <v>1</v>
      </c>
      <c r="P483" s="651">
        <v>0</v>
      </c>
      <c r="Q483" s="666"/>
      <c r="R483" s="650">
        <v>1</v>
      </c>
      <c r="S483" s="666">
        <v>1</v>
      </c>
      <c r="T483" s="731">
        <v>1</v>
      </c>
      <c r="U483" s="689">
        <v>1</v>
      </c>
    </row>
    <row r="484" spans="1:21" ht="14.4" customHeight="1" x14ac:dyDescent="0.3">
      <c r="A484" s="649">
        <v>10</v>
      </c>
      <c r="B484" s="650" t="s">
        <v>596</v>
      </c>
      <c r="C484" s="650">
        <v>89301101</v>
      </c>
      <c r="D484" s="729" t="s">
        <v>6863</v>
      </c>
      <c r="E484" s="730" t="s">
        <v>3681</v>
      </c>
      <c r="F484" s="650" t="s">
        <v>3634</v>
      </c>
      <c r="G484" s="650" t="s">
        <v>4289</v>
      </c>
      <c r="H484" s="650" t="s">
        <v>597</v>
      </c>
      <c r="I484" s="650" t="s">
        <v>4290</v>
      </c>
      <c r="J484" s="650" t="s">
        <v>4291</v>
      </c>
      <c r="K484" s="650" t="s">
        <v>2306</v>
      </c>
      <c r="L484" s="651">
        <v>0</v>
      </c>
      <c r="M484" s="651">
        <v>0</v>
      </c>
      <c r="N484" s="650">
        <v>1</v>
      </c>
      <c r="O484" s="731">
        <v>1</v>
      </c>
      <c r="P484" s="651"/>
      <c r="Q484" s="666"/>
      <c r="R484" s="650"/>
      <c r="S484" s="666">
        <v>0</v>
      </c>
      <c r="T484" s="731"/>
      <c r="U484" s="689">
        <v>0</v>
      </c>
    </row>
    <row r="485" spans="1:21" ht="14.4" customHeight="1" x14ac:dyDescent="0.3">
      <c r="A485" s="649">
        <v>10</v>
      </c>
      <c r="B485" s="650" t="s">
        <v>596</v>
      </c>
      <c r="C485" s="650">
        <v>89301101</v>
      </c>
      <c r="D485" s="729" t="s">
        <v>6863</v>
      </c>
      <c r="E485" s="730" t="s">
        <v>3681</v>
      </c>
      <c r="F485" s="650" t="s">
        <v>3634</v>
      </c>
      <c r="G485" s="650" t="s">
        <v>4132</v>
      </c>
      <c r="H485" s="650" t="s">
        <v>597</v>
      </c>
      <c r="I485" s="650" t="s">
        <v>956</v>
      </c>
      <c r="J485" s="650" t="s">
        <v>4244</v>
      </c>
      <c r="K485" s="650" t="s">
        <v>4245</v>
      </c>
      <c r="L485" s="651">
        <v>94.89</v>
      </c>
      <c r="M485" s="651">
        <v>94.89</v>
      </c>
      <c r="N485" s="650">
        <v>1</v>
      </c>
      <c r="O485" s="731">
        <v>0.5</v>
      </c>
      <c r="P485" s="651"/>
      <c r="Q485" s="666">
        <v>0</v>
      </c>
      <c r="R485" s="650"/>
      <c r="S485" s="666">
        <v>0</v>
      </c>
      <c r="T485" s="731"/>
      <c r="U485" s="689">
        <v>0</v>
      </c>
    </row>
    <row r="486" spans="1:21" ht="14.4" customHeight="1" x14ac:dyDescent="0.3">
      <c r="A486" s="649">
        <v>10</v>
      </c>
      <c r="B486" s="650" t="s">
        <v>596</v>
      </c>
      <c r="C486" s="650">
        <v>89301101</v>
      </c>
      <c r="D486" s="729" t="s">
        <v>6863</v>
      </c>
      <c r="E486" s="730" t="s">
        <v>3681</v>
      </c>
      <c r="F486" s="650" t="s">
        <v>3634</v>
      </c>
      <c r="G486" s="650" t="s">
        <v>3748</v>
      </c>
      <c r="H486" s="650" t="s">
        <v>597</v>
      </c>
      <c r="I486" s="650" t="s">
        <v>4292</v>
      </c>
      <c r="J486" s="650" t="s">
        <v>2207</v>
      </c>
      <c r="K486" s="650" t="s">
        <v>4293</v>
      </c>
      <c r="L486" s="651">
        <v>166.18</v>
      </c>
      <c r="M486" s="651">
        <v>166.18</v>
      </c>
      <c r="N486" s="650">
        <v>1</v>
      </c>
      <c r="O486" s="731">
        <v>1</v>
      </c>
      <c r="P486" s="651">
        <v>166.18</v>
      </c>
      <c r="Q486" s="666">
        <v>1</v>
      </c>
      <c r="R486" s="650">
        <v>1</v>
      </c>
      <c r="S486" s="666">
        <v>1</v>
      </c>
      <c r="T486" s="731">
        <v>1</v>
      </c>
      <c r="U486" s="689">
        <v>1</v>
      </c>
    </row>
    <row r="487" spans="1:21" ht="14.4" customHeight="1" x14ac:dyDescent="0.3">
      <c r="A487" s="649">
        <v>10</v>
      </c>
      <c r="B487" s="650" t="s">
        <v>596</v>
      </c>
      <c r="C487" s="650">
        <v>89301101</v>
      </c>
      <c r="D487" s="729" t="s">
        <v>6863</v>
      </c>
      <c r="E487" s="730" t="s">
        <v>3681</v>
      </c>
      <c r="F487" s="650" t="s">
        <v>3634</v>
      </c>
      <c r="G487" s="650" t="s">
        <v>4086</v>
      </c>
      <c r="H487" s="650" t="s">
        <v>597</v>
      </c>
      <c r="I487" s="650" t="s">
        <v>4087</v>
      </c>
      <c r="J487" s="650" t="s">
        <v>707</v>
      </c>
      <c r="K487" s="650" t="s">
        <v>4088</v>
      </c>
      <c r="L487" s="651">
        <v>0</v>
      </c>
      <c r="M487" s="651">
        <v>0</v>
      </c>
      <c r="N487" s="650">
        <v>1</v>
      </c>
      <c r="O487" s="731">
        <v>0.5</v>
      </c>
      <c r="P487" s="651">
        <v>0</v>
      </c>
      <c r="Q487" s="666"/>
      <c r="R487" s="650">
        <v>1</v>
      </c>
      <c r="S487" s="666">
        <v>1</v>
      </c>
      <c r="T487" s="731">
        <v>0.5</v>
      </c>
      <c r="U487" s="689">
        <v>1</v>
      </c>
    </row>
    <row r="488" spans="1:21" ht="14.4" customHeight="1" x14ac:dyDescent="0.3">
      <c r="A488" s="649">
        <v>10</v>
      </c>
      <c r="B488" s="650" t="s">
        <v>596</v>
      </c>
      <c r="C488" s="650">
        <v>89301101</v>
      </c>
      <c r="D488" s="729" t="s">
        <v>6863</v>
      </c>
      <c r="E488" s="730" t="s">
        <v>3681</v>
      </c>
      <c r="F488" s="650" t="s">
        <v>3634</v>
      </c>
      <c r="G488" s="650" t="s">
        <v>4086</v>
      </c>
      <c r="H488" s="650" t="s">
        <v>597</v>
      </c>
      <c r="I488" s="650" t="s">
        <v>706</v>
      </c>
      <c r="J488" s="650" t="s">
        <v>707</v>
      </c>
      <c r="K488" s="650" t="s">
        <v>4140</v>
      </c>
      <c r="L488" s="651">
        <v>40.36</v>
      </c>
      <c r="M488" s="651">
        <v>40.36</v>
      </c>
      <c r="N488" s="650">
        <v>1</v>
      </c>
      <c r="O488" s="731">
        <v>0.5</v>
      </c>
      <c r="P488" s="651"/>
      <c r="Q488" s="666">
        <v>0</v>
      </c>
      <c r="R488" s="650"/>
      <c r="S488" s="666">
        <v>0</v>
      </c>
      <c r="T488" s="731"/>
      <c r="U488" s="689">
        <v>0</v>
      </c>
    </row>
    <row r="489" spans="1:21" ht="14.4" customHeight="1" x14ac:dyDescent="0.3">
      <c r="A489" s="649">
        <v>10</v>
      </c>
      <c r="B489" s="650" t="s">
        <v>596</v>
      </c>
      <c r="C489" s="650">
        <v>89301101</v>
      </c>
      <c r="D489" s="729" t="s">
        <v>6863</v>
      </c>
      <c r="E489" s="730" t="s">
        <v>3681</v>
      </c>
      <c r="F489" s="650" t="s">
        <v>3634</v>
      </c>
      <c r="G489" s="650" t="s">
        <v>4089</v>
      </c>
      <c r="H489" s="650" t="s">
        <v>597</v>
      </c>
      <c r="I489" s="650" t="s">
        <v>874</v>
      </c>
      <c r="J489" s="650" t="s">
        <v>875</v>
      </c>
      <c r="K489" s="650" t="s">
        <v>876</v>
      </c>
      <c r="L489" s="651">
        <v>23.72</v>
      </c>
      <c r="M489" s="651">
        <v>71.16</v>
      </c>
      <c r="N489" s="650">
        <v>3</v>
      </c>
      <c r="O489" s="731">
        <v>1</v>
      </c>
      <c r="P489" s="651">
        <v>71.16</v>
      </c>
      <c r="Q489" s="666">
        <v>1</v>
      </c>
      <c r="R489" s="650">
        <v>3</v>
      </c>
      <c r="S489" s="666">
        <v>1</v>
      </c>
      <c r="T489" s="731">
        <v>1</v>
      </c>
      <c r="U489" s="689">
        <v>1</v>
      </c>
    </row>
    <row r="490" spans="1:21" ht="14.4" customHeight="1" x14ac:dyDescent="0.3">
      <c r="A490" s="649">
        <v>10</v>
      </c>
      <c r="B490" s="650" t="s">
        <v>596</v>
      </c>
      <c r="C490" s="650">
        <v>89301101</v>
      </c>
      <c r="D490" s="729" t="s">
        <v>6863</v>
      </c>
      <c r="E490" s="730" t="s">
        <v>3681</v>
      </c>
      <c r="F490" s="650" t="s">
        <v>3634</v>
      </c>
      <c r="G490" s="650" t="s">
        <v>4294</v>
      </c>
      <c r="H490" s="650" t="s">
        <v>597</v>
      </c>
      <c r="I490" s="650" t="s">
        <v>670</v>
      </c>
      <c r="J490" s="650" t="s">
        <v>671</v>
      </c>
      <c r="K490" s="650" t="s">
        <v>4295</v>
      </c>
      <c r="L490" s="651">
        <v>0</v>
      </c>
      <c r="M490" s="651">
        <v>0</v>
      </c>
      <c r="N490" s="650">
        <v>1</v>
      </c>
      <c r="O490" s="731">
        <v>1</v>
      </c>
      <c r="P490" s="651"/>
      <c r="Q490" s="666"/>
      <c r="R490" s="650"/>
      <c r="S490" s="666">
        <v>0</v>
      </c>
      <c r="T490" s="731"/>
      <c r="U490" s="689">
        <v>0</v>
      </c>
    </row>
    <row r="491" spans="1:21" ht="14.4" customHeight="1" x14ac:dyDescent="0.3">
      <c r="A491" s="649">
        <v>10</v>
      </c>
      <c r="B491" s="650" t="s">
        <v>596</v>
      </c>
      <c r="C491" s="650">
        <v>89301101</v>
      </c>
      <c r="D491" s="729" t="s">
        <v>6863</v>
      </c>
      <c r="E491" s="730" t="s">
        <v>3681</v>
      </c>
      <c r="F491" s="650" t="s">
        <v>3634</v>
      </c>
      <c r="G491" s="650" t="s">
        <v>3736</v>
      </c>
      <c r="H491" s="650" t="s">
        <v>1072</v>
      </c>
      <c r="I491" s="650" t="s">
        <v>4146</v>
      </c>
      <c r="J491" s="650" t="s">
        <v>3547</v>
      </c>
      <c r="K491" s="650" t="s">
        <v>4147</v>
      </c>
      <c r="L491" s="651">
        <v>87.6</v>
      </c>
      <c r="M491" s="651">
        <v>87.6</v>
      </c>
      <c r="N491" s="650">
        <v>1</v>
      </c>
      <c r="O491" s="731">
        <v>0.5</v>
      </c>
      <c r="P491" s="651"/>
      <c r="Q491" s="666">
        <v>0</v>
      </c>
      <c r="R491" s="650"/>
      <c r="S491" s="666">
        <v>0</v>
      </c>
      <c r="T491" s="731"/>
      <c r="U491" s="689">
        <v>0</v>
      </c>
    </row>
    <row r="492" spans="1:21" ht="14.4" customHeight="1" x14ac:dyDescent="0.3">
      <c r="A492" s="649">
        <v>10</v>
      </c>
      <c r="B492" s="650" t="s">
        <v>596</v>
      </c>
      <c r="C492" s="650">
        <v>89301101</v>
      </c>
      <c r="D492" s="729" t="s">
        <v>6863</v>
      </c>
      <c r="E492" s="730" t="s">
        <v>3681</v>
      </c>
      <c r="F492" s="650" t="s">
        <v>3634</v>
      </c>
      <c r="G492" s="650" t="s">
        <v>4128</v>
      </c>
      <c r="H492" s="650" t="s">
        <v>597</v>
      </c>
      <c r="I492" s="650" t="s">
        <v>4296</v>
      </c>
      <c r="J492" s="650" t="s">
        <v>4130</v>
      </c>
      <c r="K492" s="650" t="s">
        <v>4297</v>
      </c>
      <c r="L492" s="651">
        <v>709.97</v>
      </c>
      <c r="M492" s="651">
        <v>1419.94</v>
      </c>
      <c r="N492" s="650">
        <v>2</v>
      </c>
      <c r="O492" s="731">
        <v>1.5</v>
      </c>
      <c r="P492" s="651"/>
      <c r="Q492" s="666">
        <v>0</v>
      </c>
      <c r="R492" s="650"/>
      <c r="S492" s="666">
        <v>0</v>
      </c>
      <c r="T492" s="731"/>
      <c r="U492" s="689">
        <v>0</v>
      </c>
    </row>
    <row r="493" spans="1:21" ht="14.4" customHeight="1" x14ac:dyDescent="0.3">
      <c r="A493" s="649">
        <v>10</v>
      </c>
      <c r="B493" s="650" t="s">
        <v>596</v>
      </c>
      <c r="C493" s="650">
        <v>89301101</v>
      </c>
      <c r="D493" s="729" t="s">
        <v>6863</v>
      </c>
      <c r="E493" s="730" t="s">
        <v>3681</v>
      </c>
      <c r="F493" s="650" t="s">
        <v>3634</v>
      </c>
      <c r="G493" s="650" t="s">
        <v>4195</v>
      </c>
      <c r="H493" s="650" t="s">
        <v>597</v>
      </c>
      <c r="I493" s="650" t="s">
        <v>4298</v>
      </c>
      <c r="J493" s="650" t="s">
        <v>4197</v>
      </c>
      <c r="K493" s="650" t="s">
        <v>4299</v>
      </c>
      <c r="L493" s="651">
        <v>0</v>
      </c>
      <c r="M493" s="651">
        <v>0</v>
      </c>
      <c r="N493" s="650">
        <v>1</v>
      </c>
      <c r="O493" s="731">
        <v>1</v>
      </c>
      <c r="P493" s="651"/>
      <c r="Q493" s="666"/>
      <c r="R493" s="650"/>
      <c r="S493" s="666">
        <v>0</v>
      </c>
      <c r="T493" s="731"/>
      <c r="U493" s="689">
        <v>0</v>
      </c>
    </row>
    <row r="494" spans="1:21" ht="14.4" customHeight="1" x14ac:dyDescent="0.3">
      <c r="A494" s="649">
        <v>10</v>
      </c>
      <c r="B494" s="650" t="s">
        <v>596</v>
      </c>
      <c r="C494" s="650">
        <v>89301101</v>
      </c>
      <c r="D494" s="729" t="s">
        <v>6863</v>
      </c>
      <c r="E494" s="730" t="s">
        <v>3681</v>
      </c>
      <c r="F494" s="650" t="s">
        <v>3634</v>
      </c>
      <c r="G494" s="650" t="s">
        <v>4202</v>
      </c>
      <c r="H494" s="650" t="s">
        <v>597</v>
      </c>
      <c r="I494" s="650" t="s">
        <v>2083</v>
      </c>
      <c r="J494" s="650" t="s">
        <v>2084</v>
      </c>
      <c r="K494" s="650" t="s">
        <v>2085</v>
      </c>
      <c r="L494" s="651">
        <v>573.74</v>
      </c>
      <c r="M494" s="651">
        <v>573.74</v>
      </c>
      <c r="N494" s="650">
        <v>1</v>
      </c>
      <c r="O494" s="731">
        <v>0.5</v>
      </c>
      <c r="P494" s="651">
        <v>573.74</v>
      </c>
      <c r="Q494" s="666">
        <v>1</v>
      </c>
      <c r="R494" s="650">
        <v>1</v>
      </c>
      <c r="S494" s="666">
        <v>1</v>
      </c>
      <c r="T494" s="731">
        <v>0.5</v>
      </c>
      <c r="U494" s="689">
        <v>1</v>
      </c>
    </row>
    <row r="495" spans="1:21" ht="14.4" customHeight="1" x14ac:dyDescent="0.3">
      <c r="A495" s="649">
        <v>10</v>
      </c>
      <c r="B495" s="650" t="s">
        <v>596</v>
      </c>
      <c r="C495" s="650">
        <v>89301101</v>
      </c>
      <c r="D495" s="729" t="s">
        <v>6863</v>
      </c>
      <c r="E495" s="730" t="s">
        <v>3681</v>
      </c>
      <c r="F495" s="650" t="s">
        <v>3634</v>
      </c>
      <c r="G495" s="650" t="s">
        <v>4202</v>
      </c>
      <c r="H495" s="650" t="s">
        <v>597</v>
      </c>
      <c r="I495" s="650" t="s">
        <v>4203</v>
      </c>
      <c r="J495" s="650" t="s">
        <v>4204</v>
      </c>
      <c r="K495" s="650" t="s">
        <v>4205</v>
      </c>
      <c r="L495" s="651">
        <v>810.99</v>
      </c>
      <c r="M495" s="651">
        <v>810.99</v>
      </c>
      <c r="N495" s="650">
        <v>1</v>
      </c>
      <c r="O495" s="731">
        <v>0.5</v>
      </c>
      <c r="P495" s="651"/>
      <c r="Q495" s="666">
        <v>0</v>
      </c>
      <c r="R495" s="650"/>
      <c r="S495" s="666">
        <v>0</v>
      </c>
      <c r="T495" s="731"/>
      <c r="U495" s="689">
        <v>0</v>
      </c>
    </row>
    <row r="496" spans="1:21" ht="14.4" customHeight="1" x14ac:dyDescent="0.3">
      <c r="A496" s="649">
        <v>10</v>
      </c>
      <c r="B496" s="650" t="s">
        <v>596</v>
      </c>
      <c r="C496" s="650">
        <v>89301101</v>
      </c>
      <c r="D496" s="729" t="s">
        <v>6863</v>
      </c>
      <c r="E496" s="730" t="s">
        <v>3681</v>
      </c>
      <c r="F496" s="650" t="s">
        <v>3634</v>
      </c>
      <c r="G496" s="650" t="s">
        <v>4202</v>
      </c>
      <c r="H496" s="650" t="s">
        <v>597</v>
      </c>
      <c r="I496" s="650" t="s">
        <v>2919</v>
      </c>
      <c r="J496" s="650" t="s">
        <v>2920</v>
      </c>
      <c r="K496" s="650" t="s">
        <v>4206</v>
      </c>
      <c r="L496" s="651">
        <v>540.22</v>
      </c>
      <c r="M496" s="651">
        <v>5402.2000000000007</v>
      </c>
      <c r="N496" s="650">
        <v>10</v>
      </c>
      <c r="O496" s="731">
        <v>3.5</v>
      </c>
      <c r="P496" s="651">
        <v>2701.1000000000004</v>
      </c>
      <c r="Q496" s="666">
        <v>0.5</v>
      </c>
      <c r="R496" s="650">
        <v>5</v>
      </c>
      <c r="S496" s="666">
        <v>0.5</v>
      </c>
      <c r="T496" s="731">
        <v>2</v>
      </c>
      <c r="U496" s="689">
        <v>0.5714285714285714</v>
      </c>
    </row>
    <row r="497" spans="1:21" ht="14.4" customHeight="1" x14ac:dyDescent="0.3">
      <c r="A497" s="649">
        <v>10</v>
      </c>
      <c r="B497" s="650" t="s">
        <v>596</v>
      </c>
      <c r="C497" s="650">
        <v>89301101</v>
      </c>
      <c r="D497" s="729" t="s">
        <v>6863</v>
      </c>
      <c r="E497" s="730" t="s">
        <v>3681</v>
      </c>
      <c r="F497" s="650" t="s">
        <v>3634</v>
      </c>
      <c r="G497" s="650" t="s">
        <v>4202</v>
      </c>
      <c r="H497" s="650" t="s">
        <v>597</v>
      </c>
      <c r="I497" s="650" t="s">
        <v>1909</v>
      </c>
      <c r="J497" s="650" t="s">
        <v>4204</v>
      </c>
      <c r="K497" s="650" t="s">
        <v>4205</v>
      </c>
      <c r="L497" s="651">
        <v>810.99</v>
      </c>
      <c r="M497" s="651">
        <v>5676.93</v>
      </c>
      <c r="N497" s="650">
        <v>7</v>
      </c>
      <c r="O497" s="731">
        <v>2</v>
      </c>
      <c r="P497" s="651">
        <v>3243.96</v>
      </c>
      <c r="Q497" s="666">
        <v>0.5714285714285714</v>
      </c>
      <c r="R497" s="650">
        <v>4</v>
      </c>
      <c r="S497" s="666">
        <v>0.5714285714285714</v>
      </c>
      <c r="T497" s="731">
        <v>1</v>
      </c>
      <c r="U497" s="689">
        <v>0.5</v>
      </c>
    </row>
    <row r="498" spans="1:21" ht="14.4" customHeight="1" x14ac:dyDescent="0.3">
      <c r="A498" s="649">
        <v>10</v>
      </c>
      <c r="B498" s="650" t="s">
        <v>596</v>
      </c>
      <c r="C498" s="650">
        <v>89301101</v>
      </c>
      <c r="D498" s="729" t="s">
        <v>6863</v>
      </c>
      <c r="E498" s="730" t="s">
        <v>3681</v>
      </c>
      <c r="F498" s="650" t="s">
        <v>3634</v>
      </c>
      <c r="G498" s="650" t="s">
        <v>4202</v>
      </c>
      <c r="H498" s="650" t="s">
        <v>597</v>
      </c>
      <c r="I498" s="650" t="s">
        <v>4207</v>
      </c>
      <c r="J498" s="650" t="s">
        <v>4208</v>
      </c>
      <c r="K498" s="650" t="s">
        <v>4209</v>
      </c>
      <c r="L498" s="651">
        <v>344.25</v>
      </c>
      <c r="M498" s="651">
        <v>2065.5</v>
      </c>
      <c r="N498" s="650">
        <v>6</v>
      </c>
      <c r="O498" s="731">
        <v>1.5</v>
      </c>
      <c r="P498" s="651">
        <v>688.5</v>
      </c>
      <c r="Q498" s="666">
        <v>0.33333333333333331</v>
      </c>
      <c r="R498" s="650">
        <v>2</v>
      </c>
      <c r="S498" s="666">
        <v>0.33333333333333331</v>
      </c>
      <c r="T498" s="731">
        <v>0.5</v>
      </c>
      <c r="U498" s="689">
        <v>0.33333333333333331</v>
      </c>
    </row>
    <row r="499" spans="1:21" ht="14.4" customHeight="1" x14ac:dyDescent="0.3">
      <c r="A499" s="649">
        <v>10</v>
      </c>
      <c r="B499" s="650" t="s">
        <v>596</v>
      </c>
      <c r="C499" s="650">
        <v>89301101</v>
      </c>
      <c r="D499" s="729" t="s">
        <v>6863</v>
      </c>
      <c r="E499" s="730" t="s">
        <v>3681</v>
      </c>
      <c r="F499" s="650" t="s">
        <v>3634</v>
      </c>
      <c r="G499" s="650" t="s">
        <v>4300</v>
      </c>
      <c r="H499" s="650" t="s">
        <v>597</v>
      </c>
      <c r="I499" s="650" t="s">
        <v>2179</v>
      </c>
      <c r="J499" s="650" t="s">
        <v>2180</v>
      </c>
      <c r="K499" s="650" t="s">
        <v>4077</v>
      </c>
      <c r="L499" s="651">
        <v>31.54</v>
      </c>
      <c r="M499" s="651">
        <v>346.94</v>
      </c>
      <c r="N499" s="650">
        <v>11</v>
      </c>
      <c r="O499" s="731">
        <v>5</v>
      </c>
      <c r="P499" s="651">
        <v>189.24</v>
      </c>
      <c r="Q499" s="666">
        <v>0.54545454545454553</v>
      </c>
      <c r="R499" s="650">
        <v>6</v>
      </c>
      <c r="S499" s="666">
        <v>0.54545454545454541</v>
      </c>
      <c r="T499" s="731">
        <v>2.5</v>
      </c>
      <c r="U499" s="689">
        <v>0.5</v>
      </c>
    </row>
    <row r="500" spans="1:21" ht="14.4" customHeight="1" x14ac:dyDescent="0.3">
      <c r="A500" s="649">
        <v>10</v>
      </c>
      <c r="B500" s="650" t="s">
        <v>596</v>
      </c>
      <c r="C500" s="650">
        <v>89301101</v>
      </c>
      <c r="D500" s="729" t="s">
        <v>6863</v>
      </c>
      <c r="E500" s="730" t="s">
        <v>3681</v>
      </c>
      <c r="F500" s="650" t="s">
        <v>3634</v>
      </c>
      <c r="G500" s="650" t="s">
        <v>3795</v>
      </c>
      <c r="H500" s="650" t="s">
        <v>597</v>
      </c>
      <c r="I500" s="650" t="s">
        <v>2008</v>
      </c>
      <c r="J500" s="650" t="s">
        <v>2009</v>
      </c>
      <c r="K500" s="650" t="s">
        <v>3244</v>
      </c>
      <c r="L500" s="651">
        <v>250.87</v>
      </c>
      <c r="M500" s="651">
        <v>501.74</v>
      </c>
      <c r="N500" s="650">
        <v>2</v>
      </c>
      <c r="O500" s="731">
        <v>1</v>
      </c>
      <c r="P500" s="651">
        <v>501.74</v>
      </c>
      <c r="Q500" s="666">
        <v>1</v>
      </c>
      <c r="R500" s="650">
        <v>2</v>
      </c>
      <c r="S500" s="666">
        <v>1</v>
      </c>
      <c r="T500" s="731">
        <v>1</v>
      </c>
      <c r="U500" s="689">
        <v>1</v>
      </c>
    </row>
    <row r="501" spans="1:21" ht="14.4" customHeight="1" x14ac:dyDescent="0.3">
      <c r="A501" s="649">
        <v>10</v>
      </c>
      <c r="B501" s="650" t="s">
        <v>596</v>
      </c>
      <c r="C501" s="650">
        <v>89301101</v>
      </c>
      <c r="D501" s="729" t="s">
        <v>6863</v>
      </c>
      <c r="E501" s="730" t="s">
        <v>3681</v>
      </c>
      <c r="F501" s="650" t="s">
        <v>3634</v>
      </c>
      <c r="G501" s="650" t="s">
        <v>4210</v>
      </c>
      <c r="H501" s="650" t="s">
        <v>1072</v>
      </c>
      <c r="I501" s="650" t="s">
        <v>4301</v>
      </c>
      <c r="J501" s="650" t="s">
        <v>1079</v>
      </c>
      <c r="K501" s="650" t="s">
        <v>4302</v>
      </c>
      <c r="L501" s="651">
        <v>0</v>
      </c>
      <c r="M501" s="651">
        <v>0</v>
      </c>
      <c r="N501" s="650">
        <v>2</v>
      </c>
      <c r="O501" s="731">
        <v>0.5</v>
      </c>
      <c r="P501" s="651"/>
      <c r="Q501" s="666"/>
      <c r="R501" s="650"/>
      <c r="S501" s="666">
        <v>0</v>
      </c>
      <c r="T501" s="731"/>
      <c r="U501" s="689">
        <v>0</v>
      </c>
    </row>
    <row r="502" spans="1:21" ht="14.4" customHeight="1" x14ac:dyDescent="0.3">
      <c r="A502" s="649">
        <v>10</v>
      </c>
      <c r="B502" s="650" t="s">
        <v>596</v>
      </c>
      <c r="C502" s="650">
        <v>89301101</v>
      </c>
      <c r="D502" s="729" t="s">
        <v>6863</v>
      </c>
      <c r="E502" s="730" t="s">
        <v>3681</v>
      </c>
      <c r="F502" s="650" t="s">
        <v>3634</v>
      </c>
      <c r="G502" s="650" t="s">
        <v>3961</v>
      </c>
      <c r="H502" s="650" t="s">
        <v>597</v>
      </c>
      <c r="I502" s="650" t="s">
        <v>1358</v>
      </c>
      <c r="J502" s="650" t="s">
        <v>1359</v>
      </c>
      <c r="K502" s="650" t="s">
        <v>4303</v>
      </c>
      <c r="L502" s="651">
        <v>97.97</v>
      </c>
      <c r="M502" s="651">
        <v>195.94</v>
      </c>
      <c r="N502" s="650">
        <v>2</v>
      </c>
      <c r="O502" s="731">
        <v>0.5</v>
      </c>
      <c r="P502" s="651">
        <v>195.94</v>
      </c>
      <c r="Q502" s="666">
        <v>1</v>
      </c>
      <c r="R502" s="650">
        <v>2</v>
      </c>
      <c r="S502" s="666">
        <v>1</v>
      </c>
      <c r="T502" s="731">
        <v>0.5</v>
      </c>
      <c r="U502" s="689">
        <v>1</v>
      </c>
    </row>
    <row r="503" spans="1:21" ht="14.4" customHeight="1" x14ac:dyDescent="0.3">
      <c r="A503" s="649">
        <v>10</v>
      </c>
      <c r="B503" s="650" t="s">
        <v>596</v>
      </c>
      <c r="C503" s="650">
        <v>89301101</v>
      </c>
      <c r="D503" s="729" t="s">
        <v>6863</v>
      </c>
      <c r="E503" s="730" t="s">
        <v>3681</v>
      </c>
      <c r="F503" s="650" t="s">
        <v>3634</v>
      </c>
      <c r="G503" s="650" t="s">
        <v>3961</v>
      </c>
      <c r="H503" s="650" t="s">
        <v>597</v>
      </c>
      <c r="I503" s="650" t="s">
        <v>1745</v>
      </c>
      <c r="J503" s="650" t="s">
        <v>1359</v>
      </c>
      <c r="K503" s="650" t="s">
        <v>4216</v>
      </c>
      <c r="L503" s="651">
        <v>314.89999999999998</v>
      </c>
      <c r="M503" s="651">
        <v>2834.1000000000004</v>
      </c>
      <c r="N503" s="650">
        <v>9</v>
      </c>
      <c r="O503" s="731">
        <v>5.5</v>
      </c>
      <c r="P503" s="651">
        <v>629.79999999999995</v>
      </c>
      <c r="Q503" s="666">
        <v>0.22222222222222218</v>
      </c>
      <c r="R503" s="650">
        <v>2</v>
      </c>
      <c r="S503" s="666">
        <v>0.22222222222222221</v>
      </c>
      <c r="T503" s="731">
        <v>1.5</v>
      </c>
      <c r="U503" s="689">
        <v>0.27272727272727271</v>
      </c>
    </row>
    <row r="504" spans="1:21" ht="14.4" customHeight="1" x14ac:dyDescent="0.3">
      <c r="A504" s="649">
        <v>10</v>
      </c>
      <c r="B504" s="650" t="s">
        <v>596</v>
      </c>
      <c r="C504" s="650">
        <v>89301101</v>
      </c>
      <c r="D504" s="729" t="s">
        <v>6863</v>
      </c>
      <c r="E504" s="730" t="s">
        <v>3681</v>
      </c>
      <c r="F504" s="650" t="s">
        <v>3634</v>
      </c>
      <c r="G504" s="650" t="s">
        <v>4144</v>
      </c>
      <c r="H504" s="650" t="s">
        <v>1072</v>
      </c>
      <c r="I504" s="650" t="s">
        <v>1626</v>
      </c>
      <c r="J504" s="650" t="s">
        <v>3530</v>
      </c>
      <c r="K504" s="650" t="s">
        <v>1140</v>
      </c>
      <c r="L504" s="651">
        <v>32.6</v>
      </c>
      <c r="M504" s="651">
        <v>1630</v>
      </c>
      <c r="N504" s="650">
        <v>50</v>
      </c>
      <c r="O504" s="731">
        <v>2</v>
      </c>
      <c r="P504" s="651">
        <v>1304</v>
      </c>
      <c r="Q504" s="666">
        <v>0.8</v>
      </c>
      <c r="R504" s="650">
        <v>40</v>
      </c>
      <c r="S504" s="666">
        <v>0.8</v>
      </c>
      <c r="T504" s="731">
        <v>1.5</v>
      </c>
      <c r="U504" s="689">
        <v>0.75</v>
      </c>
    </row>
    <row r="505" spans="1:21" ht="14.4" customHeight="1" x14ac:dyDescent="0.3">
      <c r="A505" s="649">
        <v>10</v>
      </c>
      <c r="B505" s="650" t="s">
        <v>596</v>
      </c>
      <c r="C505" s="650">
        <v>89301101</v>
      </c>
      <c r="D505" s="729" t="s">
        <v>6863</v>
      </c>
      <c r="E505" s="730" t="s">
        <v>3681</v>
      </c>
      <c r="F505" s="650" t="s">
        <v>3634</v>
      </c>
      <c r="G505" s="650" t="s">
        <v>4144</v>
      </c>
      <c r="H505" s="650" t="s">
        <v>1072</v>
      </c>
      <c r="I505" s="650" t="s">
        <v>2161</v>
      </c>
      <c r="J505" s="650" t="s">
        <v>3561</v>
      </c>
      <c r="K505" s="650" t="s">
        <v>1140</v>
      </c>
      <c r="L505" s="651">
        <v>26.33</v>
      </c>
      <c r="M505" s="651">
        <v>789.89999999999986</v>
      </c>
      <c r="N505" s="650">
        <v>30</v>
      </c>
      <c r="O505" s="731">
        <v>1</v>
      </c>
      <c r="P505" s="651">
        <v>789.89999999999986</v>
      </c>
      <c r="Q505" s="666">
        <v>1</v>
      </c>
      <c r="R505" s="650">
        <v>30</v>
      </c>
      <c r="S505" s="666">
        <v>1</v>
      </c>
      <c r="T505" s="731">
        <v>1</v>
      </c>
      <c r="U505" s="689">
        <v>1</v>
      </c>
    </row>
    <row r="506" spans="1:21" ht="14.4" customHeight="1" x14ac:dyDescent="0.3">
      <c r="A506" s="649">
        <v>10</v>
      </c>
      <c r="B506" s="650" t="s">
        <v>596</v>
      </c>
      <c r="C506" s="650">
        <v>89301101</v>
      </c>
      <c r="D506" s="729" t="s">
        <v>6863</v>
      </c>
      <c r="E506" s="730" t="s">
        <v>3681</v>
      </c>
      <c r="F506" s="650" t="s">
        <v>3634</v>
      </c>
      <c r="G506" s="650" t="s">
        <v>4144</v>
      </c>
      <c r="H506" s="650" t="s">
        <v>1072</v>
      </c>
      <c r="I506" s="650" t="s">
        <v>2104</v>
      </c>
      <c r="J506" s="650" t="s">
        <v>3563</v>
      </c>
      <c r="K506" s="650" t="s">
        <v>1140</v>
      </c>
      <c r="L506" s="651">
        <v>26.33</v>
      </c>
      <c r="M506" s="651">
        <v>789.89999999999986</v>
      </c>
      <c r="N506" s="650">
        <v>30</v>
      </c>
      <c r="O506" s="731">
        <v>1</v>
      </c>
      <c r="P506" s="651">
        <v>789.89999999999986</v>
      </c>
      <c r="Q506" s="666">
        <v>1</v>
      </c>
      <c r="R506" s="650">
        <v>30</v>
      </c>
      <c r="S506" s="666">
        <v>1</v>
      </c>
      <c r="T506" s="731">
        <v>1</v>
      </c>
      <c r="U506" s="689">
        <v>1</v>
      </c>
    </row>
    <row r="507" spans="1:21" ht="14.4" customHeight="1" x14ac:dyDescent="0.3">
      <c r="A507" s="649">
        <v>10</v>
      </c>
      <c r="B507" s="650" t="s">
        <v>596</v>
      </c>
      <c r="C507" s="650">
        <v>89301101</v>
      </c>
      <c r="D507" s="729" t="s">
        <v>6863</v>
      </c>
      <c r="E507" s="730" t="s">
        <v>3681</v>
      </c>
      <c r="F507" s="650" t="s">
        <v>3634</v>
      </c>
      <c r="G507" s="650" t="s">
        <v>4144</v>
      </c>
      <c r="H507" s="650" t="s">
        <v>1072</v>
      </c>
      <c r="I507" s="650" t="s">
        <v>2174</v>
      </c>
      <c r="J507" s="650" t="s">
        <v>2175</v>
      </c>
      <c r="K507" s="650" t="s">
        <v>2172</v>
      </c>
      <c r="L507" s="651">
        <v>129.51</v>
      </c>
      <c r="M507" s="651">
        <v>388.53</v>
      </c>
      <c r="N507" s="650">
        <v>3</v>
      </c>
      <c r="O507" s="731">
        <v>0.5</v>
      </c>
      <c r="P507" s="651">
        <v>388.53</v>
      </c>
      <c r="Q507" s="666">
        <v>1</v>
      </c>
      <c r="R507" s="650">
        <v>3</v>
      </c>
      <c r="S507" s="666">
        <v>1</v>
      </c>
      <c r="T507" s="731">
        <v>0.5</v>
      </c>
      <c r="U507" s="689">
        <v>1</v>
      </c>
    </row>
    <row r="508" spans="1:21" ht="14.4" customHeight="1" x14ac:dyDescent="0.3">
      <c r="A508" s="649">
        <v>10</v>
      </c>
      <c r="B508" s="650" t="s">
        <v>596</v>
      </c>
      <c r="C508" s="650">
        <v>89301101</v>
      </c>
      <c r="D508" s="729" t="s">
        <v>6863</v>
      </c>
      <c r="E508" s="730" t="s">
        <v>3681</v>
      </c>
      <c r="F508" s="650" t="s">
        <v>3634</v>
      </c>
      <c r="G508" s="650" t="s">
        <v>4144</v>
      </c>
      <c r="H508" s="650" t="s">
        <v>1072</v>
      </c>
      <c r="I508" s="650" t="s">
        <v>1623</v>
      </c>
      <c r="J508" s="650" t="s">
        <v>1624</v>
      </c>
      <c r="K508" s="650" t="s">
        <v>1140</v>
      </c>
      <c r="L508" s="651">
        <v>31.59</v>
      </c>
      <c r="M508" s="651">
        <v>631.79999999999995</v>
      </c>
      <c r="N508" s="650">
        <v>20</v>
      </c>
      <c r="O508" s="731">
        <v>2</v>
      </c>
      <c r="P508" s="651">
        <v>315.89999999999998</v>
      </c>
      <c r="Q508" s="666">
        <v>0.5</v>
      </c>
      <c r="R508" s="650">
        <v>10</v>
      </c>
      <c r="S508" s="666">
        <v>0.5</v>
      </c>
      <c r="T508" s="731">
        <v>1</v>
      </c>
      <c r="U508" s="689">
        <v>0.5</v>
      </c>
    </row>
    <row r="509" spans="1:21" ht="14.4" customHeight="1" x14ac:dyDescent="0.3">
      <c r="A509" s="649">
        <v>10</v>
      </c>
      <c r="B509" s="650" t="s">
        <v>596</v>
      </c>
      <c r="C509" s="650">
        <v>89301101</v>
      </c>
      <c r="D509" s="729" t="s">
        <v>6863</v>
      </c>
      <c r="E509" s="730" t="s">
        <v>3681</v>
      </c>
      <c r="F509" s="650" t="s">
        <v>3634</v>
      </c>
      <c r="G509" s="650" t="s">
        <v>4144</v>
      </c>
      <c r="H509" s="650" t="s">
        <v>1072</v>
      </c>
      <c r="I509" s="650" t="s">
        <v>1620</v>
      </c>
      <c r="J509" s="650" t="s">
        <v>1621</v>
      </c>
      <c r="K509" s="650" t="s">
        <v>1140</v>
      </c>
      <c r="L509" s="651">
        <v>31.59</v>
      </c>
      <c r="M509" s="651">
        <v>1263.5999999999999</v>
      </c>
      <c r="N509" s="650">
        <v>40</v>
      </c>
      <c r="O509" s="731">
        <v>1</v>
      </c>
      <c r="P509" s="651"/>
      <c r="Q509" s="666">
        <v>0</v>
      </c>
      <c r="R509" s="650"/>
      <c r="S509" s="666">
        <v>0</v>
      </c>
      <c r="T509" s="731"/>
      <c r="U509" s="689">
        <v>0</v>
      </c>
    </row>
    <row r="510" spans="1:21" ht="14.4" customHeight="1" x14ac:dyDescent="0.3">
      <c r="A510" s="649">
        <v>10</v>
      </c>
      <c r="B510" s="650" t="s">
        <v>596</v>
      </c>
      <c r="C510" s="650">
        <v>89301101</v>
      </c>
      <c r="D510" s="729" t="s">
        <v>6863</v>
      </c>
      <c r="E510" s="730" t="s">
        <v>3681</v>
      </c>
      <c r="F510" s="650" t="s">
        <v>3634</v>
      </c>
      <c r="G510" s="650" t="s">
        <v>4144</v>
      </c>
      <c r="H510" s="650" t="s">
        <v>1072</v>
      </c>
      <c r="I510" s="650" t="s">
        <v>2166</v>
      </c>
      <c r="J510" s="650" t="s">
        <v>2167</v>
      </c>
      <c r="K510" s="650" t="s">
        <v>2168</v>
      </c>
      <c r="L510" s="651">
        <v>105.31</v>
      </c>
      <c r="M510" s="651">
        <v>8424.7999999999993</v>
      </c>
      <c r="N510" s="650">
        <v>80</v>
      </c>
      <c r="O510" s="731">
        <v>1.5</v>
      </c>
      <c r="P510" s="651">
        <v>8424.7999999999993</v>
      </c>
      <c r="Q510" s="666">
        <v>1</v>
      </c>
      <c r="R510" s="650">
        <v>80</v>
      </c>
      <c r="S510" s="666">
        <v>1</v>
      </c>
      <c r="T510" s="731">
        <v>1.5</v>
      </c>
      <c r="U510" s="689">
        <v>1</v>
      </c>
    </row>
    <row r="511" spans="1:21" ht="14.4" customHeight="1" x14ac:dyDescent="0.3">
      <c r="A511" s="649">
        <v>10</v>
      </c>
      <c r="B511" s="650" t="s">
        <v>596</v>
      </c>
      <c r="C511" s="650">
        <v>89301101</v>
      </c>
      <c r="D511" s="729" t="s">
        <v>6863</v>
      </c>
      <c r="E511" s="730" t="s">
        <v>3681</v>
      </c>
      <c r="F511" s="650" t="s">
        <v>3634</v>
      </c>
      <c r="G511" s="650" t="s">
        <v>4144</v>
      </c>
      <c r="H511" s="650" t="s">
        <v>1072</v>
      </c>
      <c r="I511" s="650" t="s">
        <v>4225</v>
      </c>
      <c r="J511" s="650" t="s">
        <v>4226</v>
      </c>
      <c r="K511" s="650" t="s">
        <v>4224</v>
      </c>
      <c r="L511" s="651">
        <v>84.19</v>
      </c>
      <c r="M511" s="651">
        <v>252.57</v>
      </c>
      <c r="N511" s="650">
        <v>3</v>
      </c>
      <c r="O511" s="731">
        <v>0.5</v>
      </c>
      <c r="P511" s="651">
        <v>252.57</v>
      </c>
      <c r="Q511" s="666">
        <v>1</v>
      </c>
      <c r="R511" s="650">
        <v>3</v>
      </c>
      <c r="S511" s="666">
        <v>1</v>
      </c>
      <c r="T511" s="731">
        <v>0.5</v>
      </c>
      <c r="U511" s="689">
        <v>1</v>
      </c>
    </row>
    <row r="512" spans="1:21" ht="14.4" customHeight="1" x14ac:dyDescent="0.3">
      <c r="A512" s="649">
        <v>10</v>
      </c>
      <c r="B512" s="650" t="s">
        <v>596</v>
      </c>
      <c r="C512" s="650">
        <v>89301101</v>
      </c>
      <c r="D512" s="729" t="s">
        <v>6863</v>
      </c>
      <c r="E512" s="730" t="s">
        <v>3681</v>
      </c>
      <c r="F512" s="650" t="s">
        <v>3634</v>
      </c>
      <c r="G512" s="650" t="s">
        <v>4144</v>
      </c>
      <c r="H512" s="650" t="s">
        <v>1072</v>
      </c>
      <c r="I512" s="650" t="s">
        <v>4304</v>
      </c>
      <c r="J512" s="650" t="s">
        <v>4305</v>
      </c>
      <c r="K512" s="650" t="s">
        <v>4224</v>
      </c>
      <c r="L512" s="651">
        <v>84.19</v>
      </c>
      <c r="M512" s="651">
        <v>1515.4199999999998</v>
      </c>
      <c r="N512" s="650">
        <v>18</v>
      </c>
      <c r="O512" s="731">
        <v>1</v>
      </c>
      <c r="P512" s="651">
        <v>1515.4199999999998</v>
      </c>
      <c r="Q512" s="666">
        <v>1</v>
      </c>
      <c r="R512" s="650">
        <v>18</v>
      </c>
      <c r="S512" s="666">
        <v>1</v>
      </c>
      <c r="T512" s="731">
        <v>1</v>
      </c>
      <c r="U512" s="689">
        <v>1</v>
      </c>
    </row>
    <row r="513" spans="1:21" ht="14.4" customHeight="1" x14ac:dyDescent="0.3">
      <c r="A513" s="649">
        <v>10</v>
      </c>
      <c r="B513" s="650" t="s">
        <v>596</v>
      </c>
      <c r="C513" s="650">
        <v>89301101</v>
      </c>
      <c r="D513" s="729" t="s">
        <v>6863</v>
      </c>
      <c r="E513" s="730" t="s">
        <v>3681</v>
      </c>
      <c r="F513" s="650" t="s">
        <v>3634</v>
      </c>
      <c r="G513" s="650" t="s">
        <v>4105</v>
      </c>
      <c r="H513" s="650" t="s">
        <v>597</v>
      </c>
      <c r="I513" s="650" t="s">
        <v>654</v>
      </c>
      <c r="J513" s="650" t="s">
        <v>4106</v>
      </c>
      <c r="K513" s="650" t="s">
        <v>4107</v>
      </c>
      <c r="L513" s="651">
        <v>22.88</v>
      </c>
      <c r="M513" s="651">
        <v>91.52</v>
      </c>
      <c r="N513" s="650">
        <v>4</v>
      </c>
      <c r="O513" s="731">
        <v>1</v>
      </c>
      <c r="P513" s="651">
        <v>68.64</v>
      </c>
      <c r="Q513" s="666">
        <v>0.75</v>
      </c>
      <c r="R513" s="650">
        <v>3</v>
      </c>
      <c r="S513" s="666">
        <v>0.75</v>
      </c>
      <c r="T513" s="731">
        <v>0.5</v>
      </c>
      <c r="U513" s="689">
        <v>0.5</v>
      </c>
    </row>
    <row r="514" spans="1:21" ht="14.4" customHeight="1" x14ac:dyDescent="0.3">
      <c r="A514" s="649">
        <v>10</v>
      </c>
      <c r="B514" s="650" t="s">
        <v>596</v>
      </c>
      <c r="C514" s="650">
        <v>89301101</v>
      </c>
      <c r="D514" s="729" t="s">
        <v>6863</v>
      </c>
      <c r="E514" s="730" t="s">
        <v>3681</v>
      </c>
      <c r="F514" s="650" t="s">
        <v>3634</v>
      </c>
      <c r="G514" s="650" t="s">
        <v>4105</v>
      </c>
      <c r="H514" s="650" t="s">
        <v>597</v>
      </c>
      <c r="I514" s="650" t="s">
        <v>833</v>
      </c>
      <c r="J514" s="650" t="s">
        <v>4108</v>
      </c>
      <c r="K514" s="650" t="s">
        <v>4109</v>
      </c>
      <c r="L514" s="651">
        <v>91.52</v>
      </c>
      <c r="M514" s="651">
        <v>274.56</v>
      </c>
      <c r="N514" s="650">
        <v>3</v>
      </c>
      <c r="O514" s="731">
        <v>1</v>
      </c>
      <c r="P514" s="651">
        <v>183.04</v>
      </c>
      <c r="Q514" s="666">
        <v>0.66666666666666663</v>
      </c>
      <c r="R514" s="650">
        <v>2</v>
      </c>
      <c r="S514" s="666">
        <v>0.66666666666666663</v>
      </c>
      <c r="T514" s="731">
        <v>0.5</v>
      </c>
      <c r="U514" s="689">
        <v>0.5</v>
      </c>
    </row>
    <row r="515" spans="1:21" ht="14.4" customHeight="1" x14ac:dyDescent="0.3">
      <c r="A515" s="649">
        <v>10</v>
      </c>
      <c r="B515" s="650" t="s">
        <v>596</v>
      </c>
      <c r="C515" s="650">
        <v>89301101</v>
      </c>
      <c r="D515" s="729" t="s">
        <v>6863</v>
      </c>
      <c r="E515" s="730" t="s">
        <v>3681</v>
      </c>
      <c r="F515" s="650" t="s">
        <v>3634</v>
      </c>
      <c r="G515" s="650" t="s">
        <v>4113</v>
      </c>
      <c r="H515" s="650" t="s">
        <v>1072</v>
      </c>
      <c r="I515" s="650" t="s">
        <v>1105</v>
      </c>
      <c r="J515" s="650" t="s">
        <v>3498</v>
      </c>
      <c r="K515" s="650" t="s">
        <v>3499</v>
      </c>
      <c r="L515" s="651">
        <v>201.75</v>
      </c>
      <c r="M515" s="651">
        <v>201.75</v>
      </c>
      <c r="N515" s="650">
        <v>1</v>
      </c>
      <c r="O515" s="731">
        <v>0.5</v>
      </c>
      <c r="P515" s="651">
        <v>201.75</v>
      </c>
      <c r="Q515" s="666">
        <v>1</v>
      </c>
      <c r="R515" s="650">
        <v>1</v>
      </c>
      <c r="S515" s="666">
        <v>1</v>
      </c>
      <c r="T515" s="731">
        <v>0.5</v>
      </c>
      <c r="U515" s="689">
        <v>1</v>
      </c>
    </row>
    <row r="516" spans="1:21" ht="14.4" customHeight="1" x14ac:dyDescent="0.3">
      <c r="A516" s="649">
        <v>10</v>
      </c>
      <c r="B516" s="650" t="s">
        <v>596</v>
      </c>
      <c r="C516" s="650">
        <v>89301101</v>
      </c>
      <c r="D516" s="729" t="s">
        <v>6863</v>
      </c>
      <c r="E516" s="730" t="s">
        <v>3681</v>
      </c>
      <c r="F516" s="650" t="s">
        <v>3634</v>
      </c>
      <c r="G516" s="650" t="s">
        <v>3868</v>
      </c>
      <c r="H516" s="650" t="s">
        <v>597</v>
      </c>
      <c r="I516" s="650" t="s">
        <v>3964</v>
      </c>
      <c r="J516" s="650" t="s">
        <v>1243</v>
      </c>
      <c r="K516" s="650" t="s">
        <v>3965</v>
      </c>
      <c r="L516" s="651">
        <v>23.46</v>
      </c>
      <c r="M516" s="651">
        <v>46.92</v>
      </c>
      <c r="N516" s="650">
        <v>2</v>
      </c>
      <c r="O516" s="731">
        <v>1.5</v>
      </c>
      <c r="P516" s="651">
        <v>23.46</v>
      </c>
      <c r="Q516" s="666">
        <v>0.5</v>
      </c>
      <c r="R516" s="650">
        <v>1</v>
      </c>
      <c r="S516" s="666">
        <v>0.5</v>
      </c>
      <c r="T516" s="731">
        <v>0.5</v>
      </c>
      <c r="U516" s="689">
        <v>0.33333333333333331</v>
      </c>
    </row>
    <row r="517" spans="1:21" ht="14.4" customHeight="1" x14ac:dyDescent="0.3">
      <c r="A517" s="649">
        <v>10</v>
      </c>
      <c r="B517" s="650" t="s">
        <v>596</v>
      </c>
      <c r="C517" s="650">
        <v>89301101</v>
      </c>
      <c r="D517" s="729" t="s">
        <v>6863</v>
      </c>
      <c r="E517" s="730" t="s">
        <v>3681</v>
      </c>
      <c r="F517" s="650" t="s">
        <v>3634</v>
      </c>
      <c r="G517" s="650" t="s">
        <v>3868</v>
      </c>
      <c r="H517" s="650" t="s">
        <v>597</v>
      </c>
      <c r="I517" s="650" t="s">
        <v>1276</v>
      </c>
      <c r="J517" s="650" t="s">
        <v>1277</v>
      </c>
      <c r="K517" s="650" t="s">
        <v>3869</v>
      </c>
      <c r="L517" s="651">
        <v>13.38</v>
      </c>
      <c r="M517" s="651">
        <v>13.38</v>
      </c>
      <c r="N517" s="650">
        <v>1</v>
      </c>
      <c r="O517" s="731">
        <v>0.5</v>
      </c>
      <c r="P517" s="651"/>
      <c r="Q517" s="666">
        <v>0</v>
      </c>
      <c r="R517" s="650"/>
      <c r="S517" s="666">
        <v>0</v>
      </c>
      <c r="T517" s="731"/>
      <c r="U517" s="689">
        <v>0</v>
      </c>
    </row>
    <row r="518" spans="1:21" ht="14.4" customHeight="1" x14ac:dyDescent="0.3">
      <c r="A518" s="649">
        <v>10</v>
      </c>
      <c r="B518" s="650" t="s">
        <v>596</v>
      </c>
      <c r="C518" s="650">
        <v>89301101</v>
      </c>
      <c r="D518" s="729" t="s">
        <v>6863</v>
      </c>
      <c r="E518" s="730" t="s">
        <v>3681</v>
      </c>
      <c r="F518" s="650" t="s">
        <v>3634</v>
      </c>
      <c r="G518" s="650" t="s">
        <v>4238</v>
      </c>
      <c r="H518" s="650" t="s">
        <v>597</v>
      </c>
      <c r="I518" s="650" t="s">
        <v>1368</v>
      </c>
      <c r="J518" s="650" t="s">
        <v>1369</v>
      </c>
      <c r="K518" s="650" t="s">
        <v>4239</v>
      </c>
      <c r="L518" s="651">
        <v>0</v>
      </c>
      <c r="M518" s="651">
        <v>0</v>
      </c>
      <c r="N518" s="650">
        <v>6</v>
      </c>
      <c r="O518" s="731">
        <v>2</v>
      </c>
      <c r="P518" s="651">
        <v>0</v>
      </c>
      <c r="Q518" s="666"/>
      <c r="R518" s="650">
        <v>4</v>
      </c>
      <c r="S518" s="666">
        <v>0.66666666666666663</v>
      </c>
      <c r="T518" s="731">
        <v>1.5</v>
      </c>
      <c r="U518" s="689">
        <v>0.75</v>
      </c>
    </row>
    <row r="519" spans="1:21" ht="14.4" customHeight="1" x14ac:dyDescent="0.3">
      <c r="A519" s="649">
        <v>10</v>
      </c>
      <c r="B519" s="650" t="s">
        <v>596</v>
      </c>
      <c r="C519" s="650">
        <v>89301101</v>
      </c>
      <c r="D519" s="729" t="s">
        <v>6863</v>
      </c>
      <c r="E519" s="730" t="s">
        <v>3681</v>
      </c>
      <c r="F519" s="650" t="s">
        <v>3635</v>
      </c>
      <c r="G519" s="650" t="s">
        <v>3790</v>
      </c>
      <c r="H519" s="650" t="s">
        <v>597</v>
      </c>
      <c r="I519" s="650" t="s">
        <v>4306</v>
      </c>
      <c r="J519" s="650" t="s">
        <v>3680</v>
      </c>
      <c r="K519" s="650"/>
      <c r="L519" s="651">
        <v>0</v>
      </c>
      <c r="M519" s="651">
        <v>0</v>
      </c>
      <c r="N519" s="650">
        <v>2</v>
      </c>
      <c r="O519" s="731">
        <v>2</v>
      </c>
      <c r="P519" s="651">
        <v>0</v>
      </c>
      <c r="Q519" s="666"/>
      <c r="R519" s="650">
        <v>2</v>
      </c>
      <c r="S519" s="666">
        <v>1</v>
      </c>
      <c r="T519" s="731">
        <v>2</v>
      </c>
      <c r="U519" s="689">
        <v>1</v>
      </c>
    </row>
    <row r="520" spans="1:21" ht="14.4" customHeight="1" x14ac:dyDescent="0.3">
      <c r="A520" s="649">
        <v>10</v>
      </c>
      <c r="B520" s="650" t="s">
        <v>596</v>
      </c>
      <c r="C520" s="650">
        <v>89301101</v>
      </c>
      <c r="D520" s="729" t="s">
        <v>6863</v>
      </c>
      <c r="E520" s="730" t="s">
        <v>3682</v>
      </c>
      <c r="F520" s="650" t="s">
        <v>3634</v>
      </c>
      <c r="G520" s="650" t="s">
        <v>3743</v>
      </c>
      <c r="H520" s="650" t="s">
        <v>597</v>
      </c>
      <c r="I520" s="650" t="s">
        <v>1230</v>
      </c>
      <c r="J520" s="650" t="s">
        <v>1231</v>
      </c>
      <c r="K520" s="650" t="s">
        <v>1232</v>
      </c>
      <c r="L520" s="651">
        <v>152.36000000000001</v>
      </c>
      <c r="M520" s="651">
        <v>152.36000000000001</v>
      </c>
      <c r="N520" s="650">
        <v>1</v>
      </c>
      <c r="O520" s="731">
        <v>1</v>
      </c>
      <c r="P520" s="651">
        <v>152.36000000000001</v>
      </c>
      <c r="Q520" s="666">
        <v>1</v>
      </c>
      <c r="R520" s="650">
        <v>1</v>
      </c>
      <c r="S520" s="666">
        <v>1</v>
      </c>
      <c r="T520" s="731">
        <v>1</v>
      </c>
      <c r="U520" s="689">
        <v>1</v>
      </c>
    </row>
    <row r="521" spans="1:21" ht="14.4" customHeight="1" x14ac:dyDescent="0.3">
      <c r="A521" s="649">
        <v>10</v>
      </c>
      <c r="B521" s="650" t="s">
        <v>596</v>
      </c>
      <c r="C521" s="650">
        <v>89301101</v>
      </c>
      <c r="D521" s="729" t="s">
        <v>6863</v>
      </c>
      <c r="E521" s="730" t="s">
        <v>3682</v>
      </c>
      <c r="F521" s="650" t="s">
        <v>3634</v>
      </c>
      <c r="G521" s="650" t="s">
        <v>3732</v>
      </c>
      <c r="H521" s="650" t="s">
        <v>1072</v>
      </c>
      <c r="I521" s="650" t="s">
        <v>1295</v>
      </c>
      <c r="J521" s="650" t="s">
        <v>1296</v>
      </c>
      <c r="K521" s="650" t="s">
        <v>3482</v>
      </c>
      <c r="L521" s="651">
        <v>46.05</v>
      </c>
      <c r="M521" s="651">
        <v>46.05</v>
      </c>
      <c r="N521" s="650">
        <v>1</v>
      </c>
      <c r="O521" s="731">
        <v>1</v>
      </c>
      <c r="P521" s="651">
        <v>46.05</v>
      </c>
      <c r="Q521" s="666">
        <v>1</v>
      </c>
      <c r="R521" s="650">
        <v>1</v>
      </c>
      <c r="S521" s="666">
        <v>1</v>
      </c>
      <c r="T521" s="731">
        <v>1</v>
      </c>
      <c r="U521" s="689">
        <v>1</v>
      </c>
    </row>
    <row r="522" spans="1:21" ht="14.4" customHeight="1" x14ac:dyDescent="0.3">
      <c r="A522" s="649">
        <v>10</v>
      </c>
      <c r="B522" s="650" t="s">
        <v>596</v>
      </c>
      <c r="C522" s="650">
        <v>89301101</v>
      </c>
      <c r="D522" s="729" t="s">
        <v>6863</v>
      </c>
      <c r="E522" s="730" t="s">
        <v>3684</v>
      </c>
      <c r="F522" s="650" t="s">
        <v>3634</v>
      </c>
      <c r="G522" s="650" t="s">
        <v>4307</v>
      </c>
      <c r="H522" s="650" t="s">
        <v>597</v>
      </c>
      <c r="I522" s="650" t="s">
        <v>4308</v>
      </c>
      <c r="J522" s="650" t="s">
        <v>4309</v>
      </c>
      <c r="K522" s="650" t="s">
        <v>4310</v>
      </c>
      <c r="L522" s="651">
        <v>175.73</v>
      </c>
      <c r="M522" s="651">
        <v>175.73</v>
      </c>
      <c r="N522" s="650">
        <v>1</v>
      </c>
      <c r="O522" s="731">
        <v>1</v>
      </c>
      <c r="P522" s="651">
        <v>175.73</v>
      </c>
      <c r="Q522" s="666">
        <v>1</v>
      </c>
      <c r="R522" s="650">
        <v>1</v>
      </c>
      <c r="S522" s="666">
        <v>1</v>
      </c>
      <c r="T522" s="731">
        <v>1</v>
      </c>
      <c r="U522" s="689">
        <v>1</v>
      </c>
    </row>
    <row r="523" spans="1:21" ht="14.4" customHeight="1" x14ac:dyDescent="0.3">
      <c r="A523" s="649">
        <v>10</v>
      </c>
      <c r="B523" s="650" t="s">
        <v>596</v>
      </c>
      <c r="C523" s="650">
        <v>89301101</v>
      </c>
      <c r="D523" s="729" t="s">
        <v>6863</v>
      </c>
      <c r="E523" s="730" t="s">
        <v>3686</v>
      </c>
      <c r="F523" s="650" t="s">
        <v>3634</v>
      </c>
      <c r="G523" s="650" t="s">
        <v>3733</v>
      </c>
      <c r="H523" s="650" t="s">
        <v>597</v>
      </c>
      <c r="I523" s="650" t="s">
        <v>3734</v>
      </c>
      <c r="J523" s="650" t="s">
        <v>2579</v>
      </c>
      <c r="K523" s="650" t="s">
        <v>3735</v>
      </c>
      <c r="L523" s="651">
        <v>120.46</v>
      </c>
      <c r="M523" s="651">
        <v>120.46</v>
      </c>
      <c r="N523" s="650">
        <v>1</v>
      </c>
      <c r="O523" s="731">
        <v>0.5</v>
      </c>
      <c r="P523" s="651"/>
      <c r="Q523" s="666">
        <v>0</v>
      </c>
      <c r="R523" s="650"/>
      <c r="S523" s="666">
        <v>0</v>
      </c>
      <c r="T523" s="731"/>
      <c r="U523" s="689">
        <v>0</v>
      </c>
    </row>
    <row r="524" spans="1:21" ht="14.4" customHeight="1" x14ac:dyDescent="0.3">
      <c r="A524" s="649">
        <v>10</v>
      </c>
      <c r="B524" s="650" t="s">
        <v>596</v>
      </c>
      <c r="C524" s="650">
        <v>89301101</v>
      </c>
      <c r="D524" s="729" t="s">
        <v>6863</v>
      </c>
      <c r="E524" s="730" t="s">
        <v>3686</v>
      </c>
      <c r="F524" s="650" t="s">
        <v>3634</v>
      </c>
      <c r="G524" s="650" t="s">
        <v>4086</v>
      </c>
      <c r="H524" s="650" t="s">
        <v>597</v>
      </c>
      <c r="I524" s="650" t="s">
        <v>706</v>
      </c>
      <c r="J524" s="650" t="s">
        <v>707</v>
      </c>
      <c r="K524" s="650" t="s">
        <v>4140</v>
      </c>
      <c r="L524" s="651">
        <v>40.36</v>
      </c>
      <c r="M524" s="651">
        <v>40.36</v>
      </c>
      <c r="N524" s="650">
        <v>1</v>
      </c>
      <c r="O524" s="731">
        <v>0.5</v>
      </c>
      <c r="P524" s="651">
        <v>40.36</v>
      </c>
      <c r="Q524" s="666">
        <v>1</v>
      </c>
      <c r="R524" s="650">
        <v>1</v>
      </c>
      <c r="S524" s="666">
        <v>1</v>
      </c>
      <c r="T524" s="731">
        <v>0.5</v>
      </c>
      <c r="U524" s="689">
        <v>1</v>
      </c>
    </row>
    <row r="525" spans="1:21" ht="14.4" customHeight="1" x14ac:dyDescent="0.3">
      <c r="A525" s="649">
        <v>10</v>
      </c>
      <c r="B525" s="650" t="s">
        <v>596</v>
      </c>
      <c r="C525" s="650">
        <v>89301101</v>
      </c>
      <c r="D525" s="729" t="s">
        <v>6863</v>
      </c>
      <c r="E525" s="730" t="s">
        <v>3686</v>
      </c>
      <c r="F525" s="650" t="s">
        <v>3634</v>
      </c>
      <c r="G525" s="650" t="s">
        <v>3824</v>
      </c>
      <c r="H525" s="650" t="s">
        <v>597</v>
      </c>
      <c r="I525" s="650" t="s">
        <v>629</v>
      </c>
      <c r="J525" s="650" t="s">
        <v>1209</v>
      </c>
      <c r="K525" s="650" t="s">
        <v>3887</v>
      </c>
      <c r="L525" s="651">
        <v>50.27</v>
      </c>
      <c r="M525" s="651">
        <v>50.27</v>
      </c>
      <c r="N525" s="650">
        <v>1</v>
      </c>
      <c r="O525" s="731">
        <v>1</v>
      </c>
      <c r="P525" s="651">
        <v>50.27</v>
      </c>
      <c r="Q525" s="666">
        <v>1</v>
      </c>
      <c r="R525" s="650">
        <v>1</v>
      </c>
      <c r="S525" s="666">
        <v>1</v>
      </c>
      <c r="T525" s="731">
        <v>1</v>
      </c>
      <c r="U525" s="689">
        <v>1</v>
      </c>
    </row>
    <row r="526" spans="1:21" ht="14.4" customHeight="1" x14ac:dyDescent="0.3">
      <c r="A526" s="649">
        <v>10</v>
      </c>
      <c r="B526" s="650" t="s">
        <v>596</v>
      </c>
      <c r="C526" s="650">
        <v>89301101</v>
      </c>
      <c r="D526" s="729" t="s">
        <v>6863</v>
      </c>
      <c r="E526" s="730" t="s">
        <v>3686</v>
      </c>
      <c r="F526" s="650" t="s">
        <v>3634</v>
      </c>
      <c r="G526" s="650" t="s">
        <v>4094</v>
      </c>
      <c r="H526" s="650" t="s">
        <v>597</v>
      </c>
      <c r="I526" s="650" t="s">
        <v>1393</v>
      </c>
      <c r="J526" s="650" t="s">
        <v>1394</v>
      </c>
      <c r="K526" s="650" t="s">
        <v>4194</v>
      </c>
      <c r="L526" s="651">
        <v>0</v>
      </c>
      <c r="M526" s="651">
        <v>0</v>
      </c>
      <c r="N526" s="650">
        <v>1</v>
      </c>
      <c r="O526" s="731">
        <v>0.5</v>
      </c>
      <c r="P526" s="651"/>
      <c r="Q526" s="666"/>
      <c r="R526" s="650"/>
      <c r="S526" s="666">
        <v>0</v>
      </c>
      <c r="T526" s="731"/>
      <c r="U526" s="689">
        <v>0</v>
      </c>
    </row>
    <row r="527" spans="1:21" ht="14.4" customHeight="1" x14ac:dyDescent="0.3">
      <c r="A527" s="649">
        <v>10</v>
      </c>
      <c r="B527" s="650" t="s">
        <v>596</v>
      </c>
      <c r="C527" s="650">
        <v>89301101</v>
      </c>
      <c r="D527" s="729" t="s">
        <v>6863</v>
      </c>
      <c r="E527" s="730" t="s">
        <v>3686</v>
      </c>
      <c r="F527" s="650" t="s">
        <v>3634</v>
      </c>
      <c r="G527" s="650" t="s">
        <v>4311</v>
      </c>
      <c r="H527" s="650" t="s">
        <v>597</v>
      </c>
      <c r="I527" s="650" t="s">
        <v>4312</v>
      </c>
      <c r="J527" s="650" t="s">
        <v>2709</v>
      </c>
      <c r="K527" s="650" t="s">
        <v>2710</v>
      </c>
      <c r="L527" s="651">
        <v>130.99</v>
      </c>
      <c r="M527" s="651">
        <v>130.99</v>
      </c>
      <c r="N527" s="650">
        <v>1</v>
      </c>
      <c r="O527" s="731">
        <v>1</v>
      </c>
      <c r="P527" s="651"/>
      <c r="Q527" s="666">
        <v>0</v>
      </c>
      <c r="R527" s="650"/>
      <c r="S527" s="666">
        <v>0</v>
      </c>
      <c r="T527" s="731"/>
      <c r="U527" s="689">
        <v>0</v>
      </c>
    </row>
    <row r="528" spans="1:21" ht="14.4" customHeight="1" x14ac:dyDescent="0.3">
      <c r="A528" s="649">
        <v>10</v>
      </c>
      <c r="B528" s="650" t="s">
        <v>596</v>
      </c>
      <c r="C528" s="650">
        <v>89301101</v>
      </c>
      <c r="D528" s="729" t="s">
        <v>6863</v>
      </c>
      <c r="E528" s="730" t="s">
        <v>3686</v>
      </c>
      <c r="F528" s="650" t="s">
        <v>3634</v>
      </c>
      <c r="G528" s="650" t="s">
        <v>4105</v>
      </c>
      <c r="H528" s="650" t="s">
        <v>597</v>
      </c>
      <c r="I528" s="650" t="s">
        <v>654</v>
      </c>
      <c r="J528" s="650" t="s">
        <v>4106</v>
      </c>
      <c r="K528" s="650" t="s">
        <v>4107</v>
      </c>
      <c r="L528" s="651">
        <v>22.88</v>
      </c>
      <c r="M528" s="651">
        <v>91.52</v>
      </c>
      <c r="N528" s="650">
        <v>4</v>
      </c>
      <c r="O528" s="731">
        <v>0.5</v>
      </c>
      <c r="P528" s="651">
        <v>91.52</v>
      </c>
      <c r="Q528" s="666">
        <v>1</v>
      </c>
      <c r="R528" s="650">
        <v>4</v>
      </c>
      <c r="S528" s="666">
        <v>1</v>
      </c>
      <c r="T528" s="731">
        <v>0.5</v>
      </c>
      <c r="U528" s="689">
        <v>1</v>
      </c>
    </row>
    <row r="529" spans="1:21" ht="14.4" customHeight="1" x14ac:dyDescent="0.3">
      <c r="A529" s="649">
        <v>10</v>
      </c>
      <c r="B529" s="650" t="s">
        <v>596</v>
      </c>
      <c r="C529" s="650">
        <v>89301101</v>
      </c>
      <c r="D529" s="729" t="s">
        <v>6863</v>
      </c>
      <c r="E529" s="730" t="s">
        <v>3686</v>
      </c>
      <c r="F529" s="650" t="s">
        <v>3634</v>
      </c>
      <c r="G529" s="650" t="s">
        <v>4229</v>
      </c>
      <c r="H529" s="650" t="s">
        <v>1072</v>
      </c>
      <c r="I529" s="650" t="s">
        <v>4313</v>
      </c>
      <c r="J529" s="650" t="s">
        <v>2768</v>
      </c>
      <c r="K529" s="650" t="s">
        <v>3603</v>
      </c>
      <c r="L529" s="651">
        <v>33.72</v>
      </c>
      <c r="M529" s="651">
        <v>33.72</v>
      </c>
      <c r="N529" s="650">
        <v>1</v>
      </c>
      <c r="O529" s="731">
        <v>1</v>
      </c>
      <c r="P529" s="651"/>
      <c r="Q529" s="666">
        <v>0</v>
      </c>
      <c r="R529" s="650"/>
      <c r="S529" s="666">
        <v>0</v>
      </c>
      <c r="T529" s="731"/>
      <c r="U529" s="689">
        <v>0</v>
      </c>
    </row>
    <row r="530" spans="1:21" ht="14.4" customHeight="1" x14ac:dyDescent="0.3">
      <c r="A530" s="649">
        <v>10</v>
      </c>
      <c r="B530" s="650" t="s">
        <v>596</v>
      </c>
      <c r="C530" s="650">
        <v>89301101</v>
      </c>
      <c r="D530" s="729" t="s">
        <v>6863</v>
      </c>
      <c r="E530" s="730" t="s">
        <v>3686</v>
      </c>
      <c r="F530" s="650" t="s">
        <v>3634</v>
      </c>
      <c r="G530" s="650" t="s">
        <v>3868</v>
      </c>
      <c r="H530" s="650" t="s">
        <v>597</v>
      </c>
      <c r="I530" s="650" t="s">
        <v>1650</v>
      </c>
      <c r="J530" s="650" t="s">
        <v>1277</v>
      </c>
      <c r="K530" s="650" t="s">
        <v>3965</v>
      </c>
      <c r="L530" s="651">
        <v>23.46</v>
      </c>
      <c r="M530" s="651">
        <v>23.46</v>
      </c>
      <c r="N530" s="650">
        <v>1</v>
      </c>
      <c r="O530" s="731">
        <v>1</v>
      </c>
      <c r="P530" s="651">
        <v>23.46</v>
      </c>
      <c r="Q530" s="666">
        <v>1</v>
      </c>
      <c r="R530" s="650">
        <v>1</v>
      </c>
      <c r="S530" s="666">
        <v>1</v>
      </c>
      <c r="T530" s="731">
        <v>1</v>
      </c>
      <c r="U530" s="689">
        <v>1</v>
      </c>
    </row>
    <row r="531" spans="1:21" ht="14.4" customHeight="1" x14ac:dyDescent="0.3">
      <c r="A531" s="649">
        <v>10</v>
      </c>
      <c r="B531" s="650" t="s">
        <v>596</v>
      </c>
      <c r="C531" s="650">
        <v>89301101</v>
      </c>
      <c r="D531" s="729" t="s">
        <v>6863</v>
      </c>
      <c r="E531" s="730" t="s">
        <v>3686</v>
      </c>
      <c r="F531" s="650" t="s">
        <v>3635</v>
      </c>
      <c r="G531" s="650" t="s">
        <v>3790</v>
      </c>
      <c r="H531" s="650" t="s">
        <v>597</v>
      </c>
      <c r="I531" s="650" t="s">
        <v>799</v>
      </c>
      <c r="J531" s="650" t="s">
        <v>3680</v>
      </c>
      <c r="K531" s="650"/>
      <c r="L531" s="651">
        <v>0</v>
      </c>
      <c r="M531" s="651">
        <v>0</v>
      </c>
      <c r="N531" s="650">
        <v>1</v>
      </c>
      <c r="O531" s="731">
        <v>1</v>
      </c>
      <c r="P531" s="651">
        <v>0</v>
      </c>
      <c r="Q531" s="666"/>
      <c r="R531" s="650">
        <v>1</v>
      </c>
      <c r="S531" s="666">
        <v>1</v>
      </c>
      <c r="T531" s="731">
        <v>1</v>
      </c>
      <c r="U531" s="689">
        <v>1</v>
      </c>
    </row>
    <row r="532" spans="1:21" ht="14.4" customHeight="1" x14ac:dyDescent="0.3">
      <c r="A532" s="649">
        <v>10</v>
      </c>
      <c r="B532" s="650" t="s">
        <v>596</v>
      </c>
      <c r="C532" s="650">
        <v>89301101</v>
      </c>
      <c r="D532" s="729" t="s">
        <v>6863</v>
      </c>
      <c r="E532" s="730" t="s">
        <v>3690</v>
      </c>
      <c r="F532" s="650" t="s">
        <v>3634</v>
      </c>
      <c r="G532" s="650" t="s">
        <v>3743</v>
      </c>
      <c r="H532" s="650" t="s">
        <v>597</v>
      </c>
      <c r="I532" s="650" t="s">
        <v>1226</v>
      </c>
      <c r="J532" s="650" t="s">
        <v>3479</v>
      </c>
      <c r="K532" s="650" t="s">
        <v>3480</v>
      </c>
      <c r="L532" s="651">
        <v>112.76</v>
      </c>
      <c r="M532" s="651">
        <v>112.76</v>
      </c>
      <c r="N532" s="650">
        <v>1</v>
      </c>
      <c r="O532" s="731">
        <v>1</v>
      </c>
      <c r="P532" s="651"/>
      <c r="Q532" s="666">
        <v>0</v>
      </c>
      <c r="R532" s="650"/>
      <c r="S532" s="666">
        <v>0</v>
      </c>
      <c r="T532" s="731"/>
      <c r="U532" s="689">
        <v>0</v>
      </c>
    </row>
    <row r="533" spans="1:21" ht="14.4" customHeight="1" x14ac:dyDescent="0.3">
      <c r="A533" s="649">
        <v>10</v>
      </c>
      <c r="B533" s="650" t="s">
        <v>596</v>
      </c>
      <c r="C533" s="650">
        <v>89301101</v>
      </c>
      <c r="D533" s="729" t="s">
        <v>6863</v>
      </c>
      <c r="E533" s="730" t="s">
        <v>3690</v>
      </c>
      <c r="F533" s="650" t="s">
        <v>3634</v>
      </c>
      <c r="G533" s="650" t="s">
        <v>4132</v>
      </c>
      <c r="H533" s="650" t="s">
        <v>597</v>
      </c>
      <c r="I533" s="650" t="s">
        <v>687</v>
      </c>
      <c r="J533" s="650" t="s">
        <v>4133</v>
      </c>
      <c r="K533" s="650" t="s">
        <v>4107</v>
      </c>
      <c r="L533" s="651">
        <v>14.2</v>
      </c>
      <c r="M533" s="651">
        <v>14.2</v>
      </c>
      <c r="N533" s="650">
        <v>1</v>
      </c>
      <c r="O533" s="731">
        <v>0.5</v>
      </c>
      <c r="P533" s="651"/>
      <c r="Q533" s="666">
        <v>0</v>
      </c>
      <c r="R533" s="650"/>
      <c r="S533" s="666">
        <v>0</v>
      </c>
      <c r="T533" s="731"/>
      <c r="U533" s="689">
        <v>0</v>
      </c>
    </row>
    <row r="534" spans="1:21" ht="14.4" customHeight="1" x14ac:dyDescent="0.3">
      <c r="A534" s="649">
        <v>10</v>
      </c>
      <c r="B534" s="650" t="s">
        <v>596</v>
      </c>
      <c r="C534" s="650">
        <v>89301101</v>
      </c>
      <c r="D534" s="729" t="s">
        <v>6863</v>
      </c>
      <c r="E534" s="730" t="s">
        <v>3690</v>
      </c>
      <c r="F534" s="650" t="s">
        <v>3634</v>
      </c>
      <c r="G534" s="650" t="s">
        <v>4132</v>
      </c>
      <c r="H534" s="650" t="s">
        <v>597</v>
      </c>
      <c r="I534" s="650" t="s">
        <v>1330</v>
      </c>
      <c r="J534" s="650" t="s">
        <v>4314</v>
      </c>
      <c r="K534" s="650" t="s">
        <v>4315</v>
      </c>
      <c r="L534" s="651">
        <v>18.940000000000001</v>
      </c>
      <c r="M534" s="651">
        <v>189.4</v>
      </c>
      <c r="N534" s="650">
        <v>10</v>
      </c>
      <c r="O534" s="731">
        <v>1.5</v>
      </c>
      <c r="P534" s="651"/>
      <c r="Q534" s="666">
        <v>0</v>
      </c>
      <c r="R534" s="650"/>
      <c r="S534" s="666">
        <v>0</v>
      </c>
      <c r="T534" s="731"/>
      <c r="U534" s="689">
        <v>0</v>
      </c>
    </row>
    <row r="535" spans="1:21" ht="14.4" customHeight="1" x14ac:dyDescent="0.3">
      <c r="A535" s="649">
        <v>10</v>
      </c>
      <c r="B535" s="650" t="s">
        <v>596</v>
      </c>
      <c r="C535" s="650">
        <v>89301101</v>
      </c>
      <c r="D535" s="729" t="s">
        <v>6863</v>
      </c>
      <c r="E535" s="730" t="s">
        <v>3690</v>
      </c>
      <c r="F535" s="650" t="s">
        <v>3634</v>
      </c>
      <c r="G535" s="650" t="s">
        <v>4132</v>
      </c>
      <c r="H535" s="650" t="s">
        <v>597</v>
      </c>
      <c r="I535" s="650" t="s">
        <v>956</v>
      </c>
      <c r="J535" s="650" t="s">
        <v>4244</v>
      </c>
      <c r="K535" s="650" t="s">
        <v>4245</v>
      </c>
      <c r="L535" s="651">
        <v>94.89</v>
      </c>
      <c r="M535" s="651">
        <v>94.89</v>
      </c>
      <c r="N535" s="650">
        <v>1</v>
      </c>
      <c r="O535" s="731">
        <v>0.5</v>
      </c>
      <c r="P535" s="651"/>
      <c r="Q535" s="666">
        <v>0</v>
      </c>
      <c r="R535" s="650"/>
      <c r="S535" s="666">
        <v>0</v>
      </c>
      <c r="T535" s="731"/>
      <c r="U535" s="689">
        <v>0</v>
      </c>
    </row>
    <row r="536" spans="1:21" ht="14.4" customHeight="1" x14ac:dyDescent="0.3">
      <c r="A536" s="649">
        <v>10</v>
      </c>
      <c r="B536" s="650" t="s">
        <v>596</v>
      </c>
      <c r="C536" s="650">
        <v>89301101</v>
      </c>
      <c r="D536" s="729" t="s">
        <v>6863</v>
      </c>
      <c r="E536" s="730" t="s">
        <v>3690</v>
      </c>
      <c r="F536" s="650" t="s">
        <v>3634</v>
      </c>
      <c r="G536" s="650" t="s">
        <v>3824</v>
      </c>
      <c r="H536" s="650" t="s">
        <v>597</v>
      </c>
      <c r="I536" s="650" t="s">
        <v>629</v>
      </c>
      <c r="J536" s="650" t="s">
        <v>1209</v>
      </c>
      <c r="K536" s="650" t="s">
        <v>3887</v>
      </c>
      <c r="L536" s="651">
        <v>50.27</v>
      </c>
      <c r="M536" s="651">
        <v>50.27</v>
      </c>
      <c r="N536" s="650">
        <v>1</v>
      </c>
      <c r="O536" s="731">
        <v>1</v>
      </c>
      <c r="P536" s="651"/>
      <c r="Q536" s="666">
        <v>0</v>
      </c>
      <c r="R536" s="650"/>
      <c r="S536" s="666">
        <v>0</v>
      </c>
      <c r="T536" s="731"/>
      <c r="U536" s="689">
        <v>0</v>
      </c>
    </row>
    <row r="537" spans="1:21" ht="14.4" customHeight="1" x14ac:dyDescent="0.3">
      <c r="A537" s="649">
        <v>10</v>
      </c>
      <c r="B537" s="650" t="s">
        <v>596</v>
      </c>
      <c r="C537" s="650">
        <v>89301101</v>
      </c>
      <c r="D537" s="729" t="s">
        <v>6863</v>
      </c>
      <c r="E537" s="730" t="s">
        <v>3690</v>
      </c>
      <c r="F537" s="650" t="s">
        <v>3634</v>
      </c>
      <c r="G537" s="650" t="s">
        <v>4316</v>
      </c>
      <c r="H537" s="650" t="s">
        <v>597</v>
      </c>
      <c r="I537" s="650" t="s">
        <v>3126</v>
      </c>
      <c r="J537" s="650" t="s">
        <v>4317</v>
      </c>
      <c r="K537" s="650" t="s">
        <v>876</v>
      </c>
      <c r="L537" s="651">
        <v>16.5</v>
      </c>
      <c r="M537" s="651">
        <v>165</v>
      </c>
      <c r="N537" s="650">
        <v>10</v>
      </c>
      <c r="O537" s="731">
        <v>1</v>
      </c>
      <c r="P537" s="651">
        <v>82.5</v>
      </c>
      <c r="Q537" s="666">
        <v>0.5</v>
      </c>
      <c r="R537" s="650">
        <v>5</v>
      </c>
      <c r="S537" s="666">
        <v>0.5</v>
      </c>
      <c r="T537" s="731">
        <v>0.5</v>
      </c>
      <c r="U537" s="689">
        <v>0.5</v>
      </c>
    </row>
    <row r="538" spans="1:21" ht="14.4" customHeight="1" x14ac:dyDescent="0.3">
      <c r="A538" s="649">
        <v>10</v>
      </c>
      <c r="B538" s="650" t="s">
        <v>596</v>
      </c>
      <c r="C538" s="650">
        <v>89301101</v>
      </c>
      <c r="D538" s="729" t="s">
        <v>6863</v>
      </c>
      <c r="E538" s="730" t="s">
        <v>3690</v>
      </c>
      <c r="F538" s="650" t="s">
        <v>3634</v>
      </c>
      <c r="G538" s="650" t="s">
        <v>4318</v>
      </c>
      <c r="H538" s="650" t="s">
        <v>1072</v>
      </c>
      <c r="I538" s="650" t="s">
        <v>4319</v>
      </c>
      <c r="J538" s="650" t="s">
        <v>4320</v>
      </c>
      <c r="K538" s="650" t="s">
        <v>4321</v>
      </c>
      <c r="L538" s="651">
        <v>306.04000000000002</v>
      </c>
      <c r="M538" s="651">
        <v>918.12000000000012</v>
      </c>
      <c r="N538" s="650">
        <v>3</v>
      </c>
      <c r="O538" s="731">
        <v>1</v>
      </c>
      <c r="P538" s="651">
        <v>918.12000000000012</v>
      </c>
      <c r="Q538" s="666">
        <v>1</v>
      </c>
      <c r="R538" s="650">
        <v>3</v>
      </c>
      <c r="S538" s="666">
        <v>1</v>
      </c>
      <c r="T538" s="731">
        <v>1</v>
      </c>
      <c r="U538" s="689">
        <v>1</v>
      </c>
    </row>
    <row r="539" spans="1:21" ht="14.4" customHeight="1" x14ac:dyDescent="0.3">
      <c r="A539" s="649">
        <v>10</v>
      </c>
      <c r="B539" s="650" t="s">
        <v>596</v>
      </c>
      <c r="C539" s="650">
        <v>89301101</v>
      </c>
      <c r="D539" s="729" t="s">
        <v>6863</v>
      </c>
      <c r="E539" s="730" t="s">
        <v>3690</v>
      </c>
      <c r="F539" s="650" t="s">
        <v>3634</v>
      </c>
      <c r="G539" s="650" t="s">
        <v>4318</v>
      </c>
      <c r="H539" s="650" t="s">
        <v>597</v>
      </c>
      <c r="I539" s="650" t="s">
        <v>4322</v>
      </c>
      <c r="J539" s="650" t="s">
        <v>4323</v>
      </c>
      <c r="K539" s="650" t="s">
        <v>4321</v>
      </c>
      <c r="L539" s="651">
        <v>306.04000000000002</v>
      </c>
      <c r="M539" s="651">
        <v>1224.1600000000001</v>
      </c>
      <c r="N539" s="650">
        <v>4</v>
      </c>
      <c r="O539" s="731">
        <v>0.5</v>
      </c>
      <c r="P539" s="651"/>
      <c r="Q539" s="666">
        <v>0</v>
      </c>
      <c r="R539" s="650"/>
      <c r="S539" s="666">
        <v>0</v>
      </c>
      <c r="T539" s="731"/>
      <c r="U539" s="689">
        <v>0</v>
      </c>
    </row>
    <row r="540" spans="1:21" ht="14.4" customHeight="1" x14ac:dyDescent="0.3">
      <c r="A540" s="649">
        <v>10</v>
      </c>
      <c r="B540" s="650" t="s">
        <v>596</v>
      </c>
      <c r="C540" s="650">
        <v>89301101</v>
      </c>
      <c r="D540" s="729" t="s">
        <v>6863</v>
      </c>
      <c r="E540" s="730" t="s">
        <v>3690</v>
      </c>
      <c r="F540" s="650" t="s">
        <v>3634</v>
      </c>
      <c r="G540" s="650" t="s">
        <v>4318</v>
      </c>
      <c r="H540" s="650" t="s">
        <v>597</v>
      </c>
      <c r="I540" s="650" t="s">
        <v>4324</v>
      </c>
      <c r="J540" s="650" t="s">
        <v>4325</v>
      </c>
      <c r="K540" s="650" t="s">
        <v>4088</v>
      </c>
      <c r="L540" s="651">
        <v>612.08000000000004</v>
      </c>
      <c r="M540" s="651">
        <v>6120.8000000000011</v>
      </c>
      <c r="N540" s="650">
        <v>10</v>
      </c>
      <c r="O540" s="731">
        <v>1</v>
      </c>
      <c r="P540" s="651"/>
      <c r="Q540" s="666">
        <v>0</v>
      </c>
      <c r="R540" s="650"/>
      <c r="S540" s="666">
        <v>0</v>
      </c>
      <c r="T540" s="731"/>
      <c r="U540" s="689">
        <v>0</v>
      </c>
    </row>
    <row r="541" spans="1:21" ht="14.4" customHeight="1" x14ac:dyDescent="0.3">
      <c r="A541" s="649">
        <v>10</v>
      </c>
      <c r="B541" s="650" t="s">
        <v>596</v>
      </c>
      <c r="C541" s="650">
        <v>89301101</v>
      </c>
      <c r="D541" s="729" t="s">
        <v>6863</v>
      </c>
      <c r="E541" s="730" t="s">
        <v>3690</v>
      </c>
      <c r="F541" s="650" t="s">
        <v>3634</v>
      </c>
      <c r="G541" s="650" t="s">
        <v>4326</v>
      </c>
      <c r="H541" s="650" t="s">
        <v>597</v>
      </c>
      <c r="I541" s="650" t="s">
        <v>4327</v>
      </c>
      <c r="J541" s="650" t="s">
        <v>4328</v>
      </c>
      <c r="K541" s="650" t="s">
        <v>3857</v>
      </c>
      <c r="L541" s="651">
        <v>221.89</v>
      </c>
      <c r="M541" s="651">
        <v>887.56</v>
      </c>
      <c r="N541" s="650">
        <v>4</v>
      </c>
      <c r="O541" s="731">
        <v>1</v>
      </c>
      <c r="P541" s="651">
        <v>443.78</v>
      </c>
      <c r="Q541" s="666">
        <v>0.5</v>
      </c>
      <c r="R541" s="650">
        <v>2</v>
      </c>
      <c r="S541" s="666">
        <v>0.5</v>
      </c>
      <c r="T541" s="731">
        <v>0.5</v>
      </c>
      <c r="U541" s="689">
        <v>0.5</v>
      </c>
    </row>
    <row r="542" spans="1:21" ht="14.4" customHeight="1" x14ac:dyDescent="0.3">
      <c r="A542" s="649">
        <v>10</v>
      </c>
      <c r="B542" s="650" t="s">
        <v>596</v>
      </c>
      <c r="C542" s="650">
        <v>89301101</v>
      </c>
      <c r="D542" s="729" t="s">
        <v>6863</v>
      </c>
      <c r="E542" s="730" t="s">
        <v>3690</v>
      </c>
      <c r="F542" s="650" t="s">
        <v>3635</v>
      </c>
      <c r="G542" s="650" t="s">
        <v>3790</v>
      </c>
      <c r="H542" s="650" t="s">
        <v>597</v>
      </c>
      <c r="I542" s="650" t="s">
        <v>4329</v>
      </c>
      <c r="J542" s="650" t="s">
        <v>3680</v>
      </c>
      <c r="K542" s="650"/>
      <c r="L542" s="651">
        <v>0</v>
      </c>
      <c r="M542" s="651">
        <v>0</v>
      </c>
      <c r="N542" s="650">
        <v>1</v>
      </c>
      <c r="O542" s="731">
        <v>1</v>
      </c>
      <c r="P542" s="651"/>
      <c r="Q542" s="666"/>
      <c r="R542" s="650"/>
      <c r="S542" s="666">
        <v>0</v>
      </c>
      <c r="T542" s="731"/>
      <c r="U542" s="689">
        <v>0</v>
      </c>
    </row>
    <row r="543" spans="1:21" ht="14.4" customHeight="1" x14ac:dyDescent="0.3">
      <c r="A543" s="649">
        <v>10</v>
      </c>
      <c r="B543" s="650" t="s">
        <v>596</v>
      </c>
      <c r="C543" s="650">
        <v>89301101</v>
      </c>
      <c r="D543" s="729" t="s">
        <v>6863</v>
      </c>
      <c r="E543" s="730" t="s">
        <v>3691</v>
      </c>
      <c r="F543" s="650" t="s">
        <v>3634</v>
      </c>
      <c r="G543" s="650" t="s">
        <v>4278</v>
      </c>
      <c r="H543" s="650" t="s">
        <v>597</v>
      </c>
      <c r="I543" s="650" t="s">
        <v>4330</v>
      </c>
      <c r="J543" s="650" t="s">
        <v>4331</v>
      </c>
      <c r="K543" s="650" t="s">
        <v>4332</v>
      </c>
      <c r="L543" s="651">
        <v>1354.54</v>
      </c>
      <c r="M543" s="651">
        <v>1354.54</v>
      </c>
      <c r="N543" s="650">
        <v>1</v>
      </c>
      <c r="O543" s="731">
        <v>0.5</v>
      </c>
      <c r="P543" s="651"/>
      <c r="Q543" s="666">
        <v>0</v>
      </c>
      <c r="R543" s="650"/>
      <c r="S543" s="666">
        <v>0</v>
      </c>
      <c r="T543" s="731"/>
      <c r="U543" s="689">
        <v>0</v>
      </c>
    </row>
    <row r="544" spans="1:21" ht="14.4" customHeight="1" x14ac:dyDescent="0.3">
      <c r="A544" s="649">
        <v>10</v>
      </c>
      <c r="B544" s="650" t="s">
        <v>596</v>
      </c>
      <c r="C544" s="650">
        <v>89301101</v>
      </c>
      <c r="D544" s="729" t="s">
        <v>6863</v>
      </c>
      <c r="E544" s="730" t="s">
        <v>3691</v>
      </c>
      <c r="F544" s="650" t="s">
        <v>3634</v>
      </c>
      <c r="G544" s="650" t="s">
        <v>4278</v>
      </c>
      <c r="H544" s="650" t="s">
        <v>597</v>
      </c>
      <c r="I544" s="650" t="s">
        <v>4333</v>
      </c>
      <c r="J544" s="650" t="s">
        <v>2555</v>
      </c>
      <c r="K544" s="650" t="s">
        <v>2556</v>
      </c>
      <c r="L544" s="651">
        <v>483.76</v>
      </c>
      <c r="M544" s="651">
        <v>483.76</v>
      </c>
      <c r="N544" s="650">
        <v>1</v>
      </c>
      <c r="O544" s="731">
        <v>0.5</v>
      </c>
      <c r="P544" s="651">
        <v>483.76</v>
      </c>
      <c r="Q544" s="666">
        <v>1</v>
      </c>
      <c r="R544" s="650">
        <v>1</v>
      </c>
      <c r="S544" s="666">
        <v>1</v>
      </c>
      <c r="T544" s="731">
        <v>0.5</v>
      </c>
      <c r="U544" s="689">
        <v>1</v>
      </c>
    </row>
    <row r="545" spans="1:21" ht="14.4" customHeight="1" x14ac:dyDescent="0.3">
      <c r="A545" s="649">
        <v>10</v>
      </c>
      <c r="B545" s="650" t="s">
        <v>596</v>
      </c>
      <c r="C545" s="650">
        <v>89301101</v>
      </c>
      <c r="D545" s="729" t="s">
        <v>6863</v>
      </c>
      <c r="E545" s="730" t="s">
        <v>3691</v>
      </c>
      <c r="F545" s="650" t="s">
        <v>3634</v>
      </c>
      <c r="G545" s="650" t="s">
        <v>3743</v>
      </c>
      <c r="H545" s="650" t="s">
        <v>597</v>
      </c>
      <c r="I545" s="650" t="s">
        <v>1646</v>
      </c>
      <c r="J545" s="650" t="s">
        <v>3514</v>
      </c>
      <c r="K545" s="650" t="s">
        <v>3515</v>
      </c>
      <c r="L545" s="651">
        <v>156.86000000000001</v>
      </c>
      <c r="M545" s="651">
        <v>156.86000000000001</v>
      </c>
      <c r="N545" s="650">
        <v>1</v>
      </c>
      <c r="O545" s="731">
        <v>1</v>
      </c>
      <c r="P545" s="651"/>
      <c r="Q545" s="666">
        <v>0</v>
      </c>
      <c r="R545" s="650"/>
      <c r="S545" s="666">
        <v>0</v>
      </c>
      <c r="T545" s="731"/>
      <c r="U545" s="689">
        <v>0</v>
      </c>
    </row>
    <row r="546" spans="1:21" ht="14.4" customHeight="1" x14ac:dyDescent="0.3">
      <c r="A546" s="649">
        <v>10</v>
      </c>
      <c r="B546" s="650" t="s">
        <v>596</v>
      </c>
      <c r="C546" s="650">
        <v>89301101</v>
      </c>
      <c r="D546" s="729" t="s">
        <v>6863</v>
      </c>
      <c r="E546" s="730" t="s">
        <v>3691</v>
      </c>
      <c r="F546" s="650" t="s">
        <v>3634</v>
      </c>
      <c r="G546" s="650" t="s">
        <v>3743</v>
      </c>
      <c r="H546" s="650" t="s">
        <v>597</v>
      </c>
      <c r="I546" s="650" t="s">
        <v>1238</v>
      </c>
      <c r="J546" s="650" t="s">
        <v>3477</v>
      </c>
      <c r="K546" s="650" t="s">
        <v>3478</v>
      </c>
      <c r="L546" s="651">
        <v>79.36</v>
      </c>
      <c r="M546" s="651">
        <v>79.36</v>
      </c>
      <c r="N546" s="650">
        <v>1</v>
      </c>
      <c r="O546" s="731">
        <v>1</v>
      </c>
      <c r="P546" s="651"/>
      <c r="Q546" s="666">
        <v>0</v>
      </c>
      <c r="R546" s="650"/>
      <c r="S546" s="666">
        <v>0</v>
      </c>
      <c r="T546" s="731"/>
      <c r="U546" s="689">
        <v>0</v>
      </c>
    </row>
    <row r="547" spans="1:21" ht="14.4" customHeight="1" x14ac:dyDescent="0.3">
      <c r="A547" s="649">
        <v>10</v>
      </c>
      <c r="B547" s="650" t="s">
        <v>596</v>
      </c>
      <c r="C547" s="650">
        <v>89301101</v>
      </c>
      <c r="D547" s="729" t="s">
        <v>6863</v>
      </c>
      <c r="E547" s="730" t="s">
        <v>3691</v>
      </c>
      <c r="F547" s="650" t="s">
        <v>3634</v>
      </c>
      <c r="G547" s="650" t="s">
        <v>4162</v>
      </c>
      <c r="H547" s="650" t="s">
        <v>597</v>
      </c>
      <c r="I547" s="650" t="s">
        <v>1788</v>
      </c>
      <c r="J547" s="650" t="s">
        <v>4163</v>
      </c>
      <c r="K547" s="650" t="s">
        <v>4164</v>
      </c>
      <c r="L547" s="651">
        <v>0</v>
      </c>
      <c r="M547" s="651">
        <v>0</v>
      </c>
      <c r="N547" s="650">
        <v>1</v>
      </c>
      <c r="O547" s="731">
        <v>1</v>
      </c>
      <c r="P547" s="651"/>
      <c r="Q547" s="666"/>
      <c r="R547" s="650"/>
      <c r="S547" s="666">
        <v>0</v>
      </c>
      <c r="T547" s="731"/>
      <c r="U547" s="689">
        <v>0</v>
      </c>
    </row>
    <row r="548" spans="1:21" ht="14.4" customHeight="1" x14ac:dyDescent="0.3">
      <c r="A548" s="649">
        <v>10</v>
      </c>
      <c r="B548" s="650" t="s">
        <v>596</v>
      </c>
      <c r="C548" s="650">
        <v>89301101</v>
      </c>
      <c r="D548" s="729" t="s">
        <v>6863</v>
      </c>
      <c r="E548" s="730" t="s">
        <v>3691</v>
      </c>
      <c r="F548" s="650" t="s">
        <v>3634</v>
      </c>
      <c r="G548" s="650" t="s">
        <v>3732</v>
      </c>
      <c r="H548" s="650" t="s">
        <v>1072</v>
      </c>
      <c r="I548" s="650" t="s">
        <v>1719</v>
      </c>
      <c r="J548" s="650" t="s">
        <v>1720</v>
      </c>
      <c r="K548" s="650" t="s">
        <v>3519</v>
      </c>
      <c r="L548" s="651">
        <v>138.16</v>
      </c>
      <c r="M548" s="651">
        <v>138.16</v>
      </c>
      <c r="N548" s="650">
        <v>1</v>
      </c>
      <c r="O548" s="731">
        <v>0.5</v>
      </c>
      <c r="P548" s="651">
        <v>138.16</v>
      </c>
      <c r="Q548" s="666">
        <v>1</v>
      </c>
      <c r="R548" s="650">
        <v>1</v>
      </c>
      <c r="S548" s="666">
        <v>1</v>
      </c>
      <c r="T548" s="731">
        <v>0.5</v>
      </c>
      <c r="U548" s="689">
        <v>1</v>
      </c>
    </row>
    <row r="549" spans="1:21" ht="14.4" customHeight="1" x14ac:dyDescent="0.3">
      <c r="A549" s="649">
        <v>10</v>
      </c>
      <c r="B549" s="650" t="s">
        <v>596</v>
      </c>
      <c r="C549" s="650">
        <v>89301101</v>
      </c>
      <c r="D549" s="729" t="s">
        <v>6863</v>
      </c>
      <c r="E549" s="730" t="s">
        <v>3691</v>
      </c>
      <c r="F549" s="650" t="s">
        <v>3634</v>
      </c>
      <c r="G549" s="650" t="s">
        <v>4166</v>
      </c>
      <c r="H549" s="650" t="s">
        <v>1072</v>
      </c>
      <c r="I549" s="650" t="s">
        <v>2218</v>
      </c>
      <c r="J549" s="650" t="s">
        <v>2219</v>
      </c>
      <c r="K549" s="650" t="s">
        <v>3520</v>
      </c>
      <c r="L549" s="651">
        <v>69.86</v>
      </c>
      <c r="M549" s="651">
        <v>69.86</v>
      </c>
      <c r="N549" s="650">
        <v>1</v>
      </c>
      <c r="O549" s="731">
        <v>0.5</v>
      </c>
      <c r="P549" s="651"/>
      <c r="Q549" s="666">
        <v>0</v>
      </c>
      <c r="R549" s="650"/>
      <c r="S549" s="666">
        <v>0</v>
      </c>
      <c r="T549" s="731"/>
      <c r="U549" s="689">
        <v>0</v>
      </c>
    </row>
    <row r="550" spans="1:21" ht="14.4" customHeight="1" x14ac:dyDescent="0.3">
      <c r="A550" s="649">
        <v>10</v>
      </c>
      <c r="B550" s="650" t="s">
        <v>596</v>
      </c>
      <c r="C550" s="650">
        <v>89301101</v>
      </c>
      <c r="D550" s="729" t="s">
        <v>6863</v>
      </c>
      <c r="E550" s="730" t="s">
        <v>3691</v>
      </c>
      <c r="F550" s="650" t="s">
        <v>3634</v>
      </c>
      <c r="G550" s="650" t="s">
        <v>3929</v>
      </c>
      <c r="H550" s="650" t="s">
        <v>597</v>
      </c>
      <c r="I550" s="650" t="s">
        <v>2623</v>
      </c>
      <c r="J550" s="650" t="s">
        <v>2624</v>
      </c>
      <c r="K550" s="650" t="s">
        <v>2625</v>
      </c>
      <c r="L550" s="651">
        <v>59.41</v>
      </c>
      <c r="M550" s="651">
        <v>118.82</v>
      </c>
      <c r="N550" s="650">
        <v>2</v>
      </c>
      <c r="O550" s="731">
        <v>1.5</v>
      </c>
      <c r="P550" s="651">
        <v>59.41</v>
      </c>
      <c r="Q550" s="666">
        <v>0.5</v>
      </c>
      <c r="R550" s="650">
        <v>1</v>
      </c>
      <c r="S550" s="666">
        <v>0.5</v>
      </c>
      <c r="T550" s="731">
        <v>1</v>
      </c>
      <c r="U550" s="689">
        <v>0.66666666666666663</v>
      </c>
    </row>
    <row r="551" spans="1:21" ht="14.4" customHeight="1" x14ac:dyDescent="0.3">
      <c r="A551" s="649">
        <v>10</v>
      </c>
      <c r="B551" s="650" t="s">
        <v>596</v>
      </c>
      <c r="C551" s="650">
        <v>89301101</v>
      </c>
      <c r="D551" s="729" t="s">
        <v>6863</v>
      </c>
      <c r="E551" s="730" t="s">
        <v>3691</v>
      </c>
      <c r="F551" s="650" t="s">
        <v>3634</v>
      </c>
      <c r="G551" s="650" t="s">
        <v>4334</v>
      </c>
      <c r="H551" s="650" t="s">
        <v>597</v>
      </c>
      <c r="I551" s="650" t="s">
        <v>893</v>
      </c>
      <c r="J551" s="650" t="s">
        <v>894</v>
      </c>
      <c r="K551" s="650" t="s">
        <v>4335</v>
      </c>
      <c r="L551" s="651">
        <v>468.96</v>
      </c>
      <c r="M551" s="651">
        <v>937.92</v>
      </c>
      <c r="N551" s="650">
        <v>2</v>
      </c>
      <c r="O551" s="731">
        <v>1</v>
      </c>
      <c r="P551" s="651">
        <v>937.92</v>
      </c>
      <c r="Q551" s="666">
        <v>1</v>
      </c>
      <c r="R551" s="650">
        <v>2</v>
      </c>
      <c r="S551" s="666">
        <v>1</v>
      </c>
      <c r="T551" s="731">
        <v>1</v>
      </c>
      <c r="U551" s="689">
        <v>1</v>
      </c>
    </row>
    <row r="552" spans="1:21" ht="14.4" customHeight="1" x14ac:dyDescent="0.3">
      <c r="A552" s="649">
        <v>10</v>
      </c>
      <c r="B552" s="650" t="s">
        <v>596</v>
      </c>
      <c r="C552" s="650">
        <v>89301101</v>
      </c>
      <c r="D552" s="729" t="s">
        <v>6863</v>
      </c>
      <c r="E552" s="730" t="s">
        <v>3691</v>
      </c>
      <c r="F552" s="650" t="s">
        <v>3634</v>
      </c>
      <c r="G552" s="650" t="s">
        <v>4274</v>
      </c>
      <c r="H552" s="650" t="s">
        <v>1072</v>
      </c>
      <c r="I552" s="650" t="s">
        <v>1314</v>
      </c>
      <c r="J552" s="650" t="s">
        <v>1315</v>
      </c>
      <c r="K552" s="650" t="s">
        <v>3494</v>
      </c>
      <c r="L552" s="651">
        <v>3127.19</v>
      </c>
      <c r="M552" s="651">
        <v>6254.38</v>
      </c>
      <c r="N552" s="650">
        <v>2</v>
      </c>
      <c r="O552" s="731">
        <v>1.5</v>
      </c>
      <c r="P552" s="651">
        <v>6254.38</v>
      </c>
      <c r="Q552" s="666">
        <v>1</v>
      </c>
      <c r="R552" s="650">
        <v>2</v>
      </c>
      <c r="S552" s="666">
        <v>1</v>
      </c>
      <c r="T552" s="731">
        <v>1.5</v>
      </c>
      <c r="U552" s="689">
        <v>1</v>
      </c>
    </row>
    <row r="553" spans="1:21" ht="14.4" customHeight="1" x14ac:dyDescent="0.3">
      <c r="A553" s="649">
        <v>10</v>
      </c>
      <c r="B553" s="650" t="s">
        <v>596</v>
      </c>
      <c r="C553" s="650">
        <v>89301101</v>
      </c>
      <c r="D553" s="729" t="s">
        <v>6863</v>
      </c>
      <c r="E553" s="730" t="s">
        <v>3691</v>
      </c>
      <c r="F553" s="650" t="s">
        <v>3634</v>
      </c>
      <c r="G553" s="650" t="s">
        <v>4086</v>
      </c>
      <c r="H553" s="650" t="s">
        <v>597</v>
      </c>
      <c r="I553" s="650" t="s">
        <v>4087</v>
      </c>
      <c r="J553" s="650" t="s">
        <v>707</v>
      </c>
      <c r="K553" s="650" t="s">
        <v>4088</v>
      </c>
      <c r="L553" s="651">
        <v>0</v>
      </c>
      <c r="M553" s="651">
        <v>0</v>
      </c>
      <c r="N553" s="650">
        <v>1</v>
      </c>
      <c r="O553" s="731">
        <v>0.5</v>
      </c>
      <c r="P553" s="651">
        <v>0</v>
      </c>
      <c r="Q553" s="666"/>
      <c r="R553" s="650">
        <v>1</v>
      </c>
      <c r="S553" s="666">
        <v>1</v>
      </c>
      <c r="T553" s="731">
        <v>0.5</v>
      </c>
      <c r="U553" s="689">
        <v>1</v>
      </c>
    </row>
    <row r="554" spans="1:21" ht="14.4" customHeight="1" x14ac:dyDescent="0.3">
      <c r="A554" s="649">
        <v>10</v>
      </c>
      <c r="B554" s="650" t="s">
        <v>596</v>
      </c>
      <c r="C554" s="650">
        <v>89301101</v>
      </c>
      <c r="D554" s="729" t="s">
        <v>6863</v>
      </c>
      <c r="E554" s="730" t="s">
        <v>3691</v>
      </c>
      <c r="F554" s="650" t="s">
        <v>3634</v>
      </c>
      <c r="G554" s="650" t="s">
        <v>4089</v>
      </c>
      <c r="H554" s="650" t="s">
        <v>597</v>
      </c>
      <c r="I554" s="650" t="s">
        <v>874</v>
      </c>
      <c r="J554" s="650" t="s">
        <v>875</v>
      </c>
      <c r="K554" s="650" t="s">
        <v>876</v>
      </c>
      <c r="L554" s="651">
        <v>23.72</v>
      </c>
      <c r="M554" s="651">
        <v>23.72</v>
      </c>
      <c r="N554" s="650">
        <v>1</v>
      </c>
      <c r="O554" s="731">
        <v>0.5</v>
      </c>
      <c r="P554" s="651"/>
      <c r="Q554" s="666">
        <v>0</v>
      </c>
      <c r="R554" s="650"/>
      <c r="S554" s="666">
        <v>0</v>
      </c>
      <c r="T554" s="731"/>
      <c r="U554" s="689">
        <v>0</v>
      </c>
    </row>
    <row r="555" spans="1:21" ht="14.4" customHeight="1" x14ac:dyDescent="0.3">
      <c r="A555" s="649">
        <v>10</v>
      </c>
      <c r="B555" s="650" t="s">
        <v>596</v>
      </c>
      <c r="C555" s="650">
        <v>89301101</v>
      </c>
      <c r="D555" s="729" t="s">
        <v>6863</v>
      </c>
      <c r="E555" s="730" t="s">
        <v>3691</v>
      </c>
      <c r="F555" s="650" t="s">
        <v>3634</v>
      </c>
      <c r="G555" s="650" t="s">
        <v>4336</v>
      </c>
      <c r="H555" s="650" t="s">
        <v>597</v>
      </c>
      <c r="I555" s="650" t="s">
        <v>732</v>
      </c>
      <c r="J555" s="650" t="s">
        <v>733</v>
      </c>
      <c r="K555" s="650" t="s">
        <v>4337</v>
      </c>
      <c r="L555" s="651">
        <v>0</v>
      </c>
      <c r="M555" s="651">
        <v>0</v>
      </c>
      <c r="N555" s="650">
        <v>1</v>
      </c>
      <c r="O555" s="731">
        <v>1</v>
      </c>
      <c r="P555" s="651"/>
      <c r="Q555" s="666"/>
      <c r="R555" s="650"/>
      <c r="S555" s="666">
        <v>0</v>
      </c>
      <c r="T555" s="731"/>
      <c r="U555" s="689">
        <v>0</v>
      </c>
    </row>
    <row r="556" spans="1:21" ht="14.4" customHeight="1" x14ac:dyDescent="0.3">
      <c r="A556" s="649">
        <v>10</v>
      </c>
      <c r="B556" s="650" t="s">
        <v>596</v>
      </c>
      <c r="C556" s="650">
        <v>89301101</v>
      </c>
      <c r="D556" s="729" t="s">
        <v>6863</v>
      </c>
      <c r="E556" s="730" t="s">
        <v>3691</v>
      </c>
      <c r="F556" s="650" t="s">
        <v>3634</v>
      </c>
      <c r="G556" s="650" t="s">
        <v>4338</v>
      </c>
      <c r="H556" s="650" t="s">
        <v>1072</v>
      </c>
      <c r="I556" s="650" t="s">
        <v>2221</v>
      </c>
      <c r="J556" s="650" t="s">
        <v>2222</v>
      </c>
      <c r="K556" s="650" t="s">
        <v>2223</v>
      </c>
      <c r="L556" s="651">
        <v>154.01</v>
      </c>
      <c r="M556" s="651">
        <v>154.01</v>
      </c>
      <c r="N556" s="650">
        <v>1</v>
      </c>
      <c r="O556" s="731">
        <v>0.5</v>
      </c>
      <c r="P556" s="651"/>
      <c r="Q556" s="666">
        <v>0</v>
      </c>
      <c r="R556" s="650"/>
      <c r="S556" s="666">
        <v>0</v>
      </c>
      <c r="T556" s="731"/>
      <c r="U556" s="689">
        <v>0</v>
      </c>
    </row>
    <row r="557" spans="1:21" ht="14.4" customHeight="1" x14ac:dyDescent="0.3">
      <c r="A557" s="649">
        <v>10</v>
      </c>
      <c r="B557" s="650" t="s">
        <v>596</v>
      </c>
      <c r="C557" s="650">
        <v>89301101</v>
      </c>
      <c r="D557" s="729" t="s">
        <v>6863</v>
      </c>
      <c r="E557" s="730" t="s">
        <v>3691</v>
      </c>
      <c r="F557" s="650" t="s">
        <v>3634</v>
      </c>
      <c r="G557" s="650" t="s">
        <v>4338</v>
      </c>
      <c r="H557" s="650" t="s">
        <v>1072</v>
      </c>
      <c r="I557" s="650" t="s">
        <v>4339</v>
      </c>
      <c r="J557" s="650" t="s">
        <v>4340</v>
      </c>
      <c r="K557" s="650" t="s">
        <v>4341</v>
      </c>
      <c r="L557" s="651">
        <v>77.010000000000005</v>
      </c>
      <c r="M557" s="651">
        <v>77.010000000000005</v>
      </c>
      <c r="N557" s="650">
        <v>1</v>
      </c>
      <c r="O557" s="731">
        <v>0.5</v>
      </c>
      <c r="P557" s="651"/>
      <c r="Q557" s="666">
        <v>0</v>
      </c>
      <c r="R557" s="650"/>
      <c r="S557" s="666">
        <v>0</v>
      </c>
      <c r="T557" s="731"/>
      <c r="U557" s="689">
        <v>0</v>
      </c>
    </row>
    <row r="558" spans="1:21" ht="14.4" customHeight="1" x14ac:dyDescent="0.3">
      <c r="A558" s="649">
        <v>10</v>
      </c>
      <c r="B558" s="650" t="s">
        <v>596</v>
      </c>
      <c r="C558" s="650">
        <v>89301101</v>
      </c>
      <c r="D558" s="729" t="s">
        <v>6863</v>
      </c>
      <c r="E558" s="730" t="s">
        <v>3691</v>
      </c>
      <c r="F558" s="650" t="s">
        <v>3634</v>
      </c>
      <c r="G558" s="650" t="s">
        <v>4195</v>
      </c>
      <c r="H558" s="650" t="s">
        <v>597</v>
      </c>
      <c r="I558" s="650" t="s">
        <v>986</v>
      </c>
      <c r="J558" s="650" t="s">
        <v>4197</v>
      </c>
      <c r="K558" s="650" t="s">
        <v>4342</v>
      </c>
      <c r="L558" s="651">
        <v>0</v>
      </c>
      <c r="M558" s="651">
        <v>0</v>
      </c>
      <c r="N558" s="650">
        <v>1</v>
      </c>
      <c r="O558" s="731">
        <v>1</v>
      </c>
      <c r="P558" s="651"/>
      <c r="Q558" s="666"/>
      <c r="R558" s="650"/>
      <c r="S558" s="666">
        <v>0</v>
      </c>
      <c r="T558" s="731"/>
      <c r="U558" s="689">
        <v>0</v>
      </c>
    </row>
    <row r="559" spans="1:21" ht="14.4" customHeight="1" x14ac:dyDescent="0.3">
      <c r="A559" s="649">
        <v>10</v>
      </c>
      <c r="B559" s="650" t="s">
        <v>596</v>
      </c>
      <c r="C559" s="650">
        <v>89301101</v>
      </c>
      <c r="D559" s="729" t="s">
        <v>6863</v>
      </c>
      <c r="E559" s="730" t="s">
        <v>3691</v>
      </c>
      <c r="F559" s="650" t="s">
        <v>3634</v>
      </c>
      <c r="G559" s="650" t="s">
        <v>4311</v>
      </c>
      <c r="H559" s="650" t="s">
        <v>597</v>
      </c>
      <c r="I559" s="650" t="s">
        <v>4312</v>
      </c>
      <c r="J559" s="650" t="s">
        <v>2709</v>
      </c>
      <c r="K559" s="650" t="s">
        <v>2710</v>
      </c>
      <c r="L559" s="651">
        <v>130.99</v>
      </c>
      <c r="M559" s="651">
        <v>392.97</v>
      </c>
      <c r="N559" s="650">
        <v>3</v>
      </c>
      <c r="O559" s="731">
        <v>2</v>
      </c>
      <c r="P559" s="651"/>
      <c r="Q559" s="666">
        <v>0</v>
      </c>
      <c r="R559" s="650"/>
      <c r="S559" s="666">
        <v>0</v>
      </c>
      <c r="T559" s="731"/>
      <c r="U559" s="689">
        <v>0</v>
      </c>
    </row>
    <row r="560" spans="1:21" ht="14.4" customHeight="1" x14ac:dyDescent="0.3">
      <c r="A560" s="649">
        <v>10</v>
      </c>
      <c r="B560" s="650" t="s">
        <v>596</v>
      </c>
      <c r="C560" s="650">
        <v>89301101</v>
      </c>
      <c r="D560" s="729" t="s">
        <v>6863</v>
      </c>
      <c r="E560" s="730" t="s">
        <v>3691</v>
      </c>
      <c r="F560" s="650" t="s">
        <v>3634</v>
      </c>
      <c r="G560" s="650" t="s">
        <v>4210</v>
      </c>
      <c r="H560" s="650" t="s">
        <v>1072</v>
      </c>
      <c r="I560" s="650" t="s">
        <v>1078</v>
      </c>
      <c r="J560" s="650" t="s">
        <v>1079</v>
      </c>
      <c r="K560" s="650" t="s">
        <v>1080</v>
      </c>
      <c r="L560" s="651">
        <v>937.93</v>
      </c>
      <c r="M560" s="651">
        <v>4689.6499999999996</v>
      </c>
      <c r="N560" s="650">
        <v>5</v>
      </c>
      <c r="O560" s="731">
        <v>2</v>
      </c>
      <c r="P560" s="651">
        <v>1875.86</v>
      </c>
      <c r="Q560" s="666">
        <v>0.4</v>
      </c>
      <c r="R560" s="650">
        <v>2</v>
      </c>
      <c r="S560" s="666">
        <v>0.4</v>
      </c>
      <c r="T560" s="731">
        <v>1</v>
      </c>
      <c r="U560" s="689">
        <v>0.5</v>
      </c>
    </row>
    <row r="561" spans="1:21" ht="14.4" customHeight="1" x14ac:dyDescent="0.3">
      <c r="A561" s="649">
        <v>10</v>
      </c>
      <c r="B561" s="650" t="s">
        <v>596</v>
      </c>
      <c r="C561" s="650">
        <v>89301101</v>
      </c>
      <c r="D561" s="729" t="s">
        <v>6863</v>
      </c>
      <c r="E561" s="730" t="s">
        <v>3691</v>
      </c>
      <c r="F561" s="650" t="s">
        <v>3634</v>
      </c>
      <c r="G561" s="650" t="s">
        <v>3961</v>
      </c>
      <c r="H561" s="650" t="s">
        <v>597</v>
      </c>
      <c r="I561" s="650" t="s">
        <v>4343</v>
      </c>
      <c r="J561" s="650" t="s">
        <v>3963</v>
      </c>
      <c r="K561" s="650" t="s">
        <v>1360</v>
      </c>
      <c r="L561" s="651">
        <v>97.97</v>
      </c>
      <c r="M561" s="651">
        <v>391.88</v>
      </c>
      <c r="N561" s="650">
        <v>4</v>
      </c>
      <c r="O561" s="731">
        <v>1</v>
      </c>
      <c r="P561" s="651">
        <v>195.94</v>
      </c>
      <c r="Q561" s="666">
        <v>0.5</v>
      </c>
      <c r="R561" s="650">
        <v>2</v>
      </c>
      <c r="S561" s="666">
        <v>0.5</v>
      </c>
      <c r="T561" s="731">
        <v>0.5</v>
      </c>
      <c r="U561" s="689">
        <v>0.5</v>
      </c>
    </row>
    <row r="562" spans="1:21" ht="14.4" customHeight="1" x14ac:dyDescent="0.3">
      <c r="A562" s="649">
        <v>10</v>
      </c>
      <c r="B562" s="650" t="s">
        <v>596</v>
      </c>
      <c r="C562" s="650">
        <v>89301101</v>
      </c>
      <c r="D562" s="729" t="s">
        <v>6863</v>
      </c>
      <c r="E562" s="730" t="s">
        <v>3691</v>
      </c>
      <c r="F562" s="650" t="s">
        <v>3634</v>
      </c>
      <c r="G562" s="650" t="s">
        <v>3961</v>
      </c>
      <c r="H562" s="650" t="s">
        <v>597</v>
      </c>
      <c r="I562" s="650" t="s">
        <v>784</v>
      </c>
      <c r="J562" s="650" t="s">
        <v>785</v>
      </c>
      <c r="K562" s="650" t="s">
        <v>4277</v>
      </c>
      <c r="L562" s="651">
        <v>0</v>
      </c>
      <c r="M562" s="651">
        <v>0</v>
      </c>
      <c r="N562" s="650">
        <v>1</v>
      </c>
      <c r="O562" s="731">
        <v>1</v>
      </c>
      <c r="P562" s="651"/>
      <c r="Q562" s="666"/>
      <c r="R562" s="650"/>
      <c r="S562" s="666">
        <v>0</v>
      </c>
      <c r="T562" s="731"/>
      <c r="U562" s="689">
        <v>0</v>
      </c>
    </row>
    <row r="563" spans="1:21" ht="14.4" customHeight="1" x14ac:dyDescent="0.3">
      <c r="A563" s="649">
        <v>10</v>
      </c>
      <c r="B563" s="650" t="s">
        <v>596</v>
      </c>
      <c r="C563" s="650">
        <v>89301101</v>
      </c>
      <c r="D563" s="729" t="s">
        <v>6863</v>
      </c>
      <c r="E563" s="730" t="s">
        <v>3691</v>
      </c>
      <c r="F563" s="650" t="s">
        <v>3634</v>
      </c>
      <c r="G563" s="650" t="s">
        <v>4144</v>
      </c>
      <c r="H563" s="650" t="s">
        <v>1072</v>
      </c>
      <c r="I563" s="650" t="s">
        <v>4344</v>
      </c>
      <c r="J563" s="650" t="s">
        <v>4345</v>
      </c>
      <c r="K563" s="650" t="s">
        <v>1140</v>
      </c>
      <c r="L563" s="651">
        <v>32.380000000000003</v>
      </c>
      <c r="M563" s="651">
        <v>323.8</v>
      </c>
      <c r="N563" s="650">
        <v>10</v>
      </c>
      <c r="O563" s="731">
        <v>1</v>
      </c>
      <c r="P563" s="651"/>
      <c r="Q563" s="666">
        <v>0</v>
      </c>
      <c r="R563" s="650"/>
      <c r="S563" s="666">
        <v>0</v>
      </c>
      <c r="T563" s="731"/>
      <c r="U563" s="689">
        <v>0</v>
      </c>
    </row>
    <row r="564" spans="1:21" ht="14.4" customHeight="1" x14ac:dyDescent="0.3">
      <c r="A564" s="649">
        <v>10</v>
      </c>
      <c r="B564" s="650" t="s">
        <v>596</v>
      </c>
      <c r="C564" s="650">
        <v>89301101</v>
      </c>
      <c r="D564" s="729" t="s">
        <v>6863</v>
      </c>
      <c r="E564" s="730" t="s">
        <v>3691</v>
      </c>
      <c r="F564" s="650" t="s">
        <v>3634</v>
      </c>
      <c r="G564" s="650" t="s">
        <v>4105</v>
      </c>
      <c r="H564" s="650" t="s">
        <v>597</v>
      </c>
      <c r="I564" s="650" t="s">
        <v>654</v>
      </c>
      <c r="J564" s="650" t="s">
        <v>4106</v>
      </c>
      <c r="K564" s="650" t="s">
        <v>4107</v>
      </c>
      <c r="L564" s="651">
        <v>22.88</v>
      </c>
      <c r="M564" s="651">
        <v>22.88</v>
      </c>
      <c r="N564" s="650">
        <v>1</v>
      </c>
      <c r="O564" s="731">
        <v>0.5</v>
      </c>
      <c r="P564" s="651">
        <v>22.88</v>
      </c>
      <c r="Q564" s="666">
        <v>1</v>
      </c>
      <c r="R564" s="650">
        <v>1</v>
      </c>
      <c r="S564" s="666">
        <v>1</v>
      </c>
      <c r="T564" s="731">
        <v>0.5</v>
      </c>
      <c r="U564" s="689">
        <v>1</v>
      </c>
    </row>
    <row r="565" spans="1:21" ht="14.4" customHeight="1" x14ac:dyDescent="0.3">
      <c r="A565" s="649">
        <v>10</v>
      </c>
      <c r="B565" s="650" t="s">
        <v>596</v>
      </c>
      <c r="C565" s="650">
        <v>89301101</v>
      </c>
      <c r="D565" s="729" t="s">
        <v>6863</v>
      </c>
      <c r="E565" s="730" t="s">
        <v>3691</v>
      </c>
      <c r="F565" s="650" t="s">
        <v>3634</v>
      </c>
      <c r="G565" s="650" t="s">
        <v>4105</v>
      </c>
      <c r="H565" s="650" t="s">
        <v>597</v>
      </c>
      <c r="I565" s="650" t="s">
        <v>833</v>
      </c>
      <c r="J565" s="650" t="s">
        <v>4108</v>
      </c>
      <c r="K565" s="650" t="s">
        <v>4109</v>
      </c>
      <c r="L565" s="651">
        <v>91.52</v>
      </c>
      <c r="M565" s="651">
        <v>183.04</v>
      </c>
      <c r="N565" s="650">
        <v>2</v>
      </c>
      <c r="O565" s="731">
        <v>0.5</v>
      </c>
      <c r="P565" s="651">
        <v>183.04</v>
      </c>
      <c r="Q565" s="666">
        <v>1</v>
      </c>
      <c r="R565" s="650">
        <v>2</v>
      </c>
      <c r="S565" s="666">
        <v>1</v>
      </c>
      <c r="T565" s="731">
        <v>0.5</v>
      </c>
      <c r="U565" s="689">
        <v>1</v>
      </c>
    </row>
    <row r="566" spans="1:21" ht="14.4" customHeight="1" x14ac:dyDescent="0.3">
      <c r="A566" s="649">
        <v>10</v>
      </c>
      <c r="B566" s="650" t="s">
        <v>596</v>
      </c>
      <c r="C566" s="650">
        <v>89301101</v>
      </c>
      <c r="D566" s="729" t="s">
        <v>6863</v>
      </c>
      <c r="E566" s="730" t="s">
        <v>3691</v>
      </c>
      <c r="F566" s="650" t="s">
        <v>3634</v>
      </c>
      <c r="G566" s="650" t="s">
        <v>4110</v>
      </c>
      <c r="H566" s="650" t="s">
        <v>597</v>
      </c>
      <c r="I566" s="650" t="s">
        <v>4111</v>
      </c>
      <c r="J566" s="650" t="s">
        <v>1532</v>
      </c>
      <c r="K566" s="650" t="s">
        <v>4112</v>
      </c>
      <c r="L566" s="651">
        <v>210.44</v>
      </c>
      <c r="M566" s="651">
        <v>420.88</v>
      </c>
      <c r="N566" s="650">
        <v>2</v>
      </c>
      <c r="O566" s="731">
        <v>0.5</v>
      </c>
      <c r="P566" s="651"/>
      <c r="Q566" s="666">
        <v>0</v>
      </c>
      <c r="R566" s="650"/>
      <c r="S566" s="666">
        <v>0</v>
      </c>
      <c r="T566" s="731"/>
      <c r="U566" s="689">
        <v>0</v>
      </c>
    </row>
    <row r="567" spans="1:21" ht="14.4" customHeight="1" x14ac:dyDescent="0.3">
      <c r="A567" s="649">
        <v>10</v>
      </c>
      <c r="B567" s="650" t="s">
        <v>596</v>
      </c>
      <c r="C567" s="650">
        <v>89301101</v>
      </c>
      <c r="D567" s="729" t="s">
        <v>6863</v>
      </c>
      <c r="E567" s="730" t="s">
        <v>3691</v>
      </c>
      <c r="F567" s="650" t="s">
        <v>3634</v>
      </c>
      <c r="G567" s="650" t="s">
        <v>3742</v>
      </c>
      <c r="H567" s="650" t="s">
        <v>597</v>
      </c>
      <c r="I567" s="650" t="s">
        <v>3236</v>
      </c>
      <c r="J567" s="650" t="s">
        <v>867</v>
      </c>
      <c r="K567" s="650" t="s">
        <v>3280</v>
      </c>
      <c r="L567" s="651">
        <v>29.97</v>
      </c>
      <c r="M567" s="651">
        <v>29.97</v>
      </c>
      <c r="N567" s="650">
        <v>1</v>
      </c>
      <c r="O567" s="731">
        <v>1</v>
      </c>
      <c r="P567" s="651"/>
      <c r="Q567" s="666">
        <v>0</v>
      </c>
      <c r="R567" s="650"/>
      <c r="S567" s="666">
        <v>0</v>
      </c>
      <c r="T567" s="731"/>
      <c r="U567" s="689">
        <v>0</v>
      </c>
    </row>
    <row r="568" spans="1:21" ht="14.4" customHeight="1" x14ac:dyDescent="0.3">
      <c r="A568" s="649">
        <v>10</v>
      </c>
      <c r="B568" s="650" t="s">
        <v>596</v>
      </c>
      <c r="C568" s="650">
        <v>89301101</v>
      </c>
      <c r="D568" s="729" t="s">
        <v>6863</v>
      </c>
      <c r="E568" s="730" t="s">
        <v>3691</v>
      </c>
      <c r="F568" s="650" t="s">
        <v>3634</v>
      </c>
      <c r="G568" s="650" t="s">
        <v>4113</v>
      </c>
      <c r="H568" s="650" t="s">
        <v>1072</v>
      </c>
      <c r="I568" s="650" t="s">
        <v>1105</v>
      </c>
      <c r="J568" s="650" t="s">
        <v>3498</v>
      </c>
      <c r="K568" s="650" t="s">
        <v>3499</v>
      </c>
      <c r="L568" s="651">
        <v>201.75</v>
      </c>
      <c r="M568" s="651">
        <v>201.75</v>
      </c>
      <c r="N568" s="650">
        <v>1</v>
      </c>
      <c r="O568" s="731">
        <v>0.5</v>
      </c>
      <c r="P568" s="651"/>
      <c r="Q568" s="666">
        <v>0</v>
      </c>
      <c r="R568" s="650"/>
      <c r="S568" s="666">
        <v>0</v>
      </c>
      <c r="T568" s="731"/>
      <c r="U568" s="689">
        <v>0</v>
      </c>
    </row>
    <row r="569" spans="1:21" ht="14.4" customHeight="1" x14ac:dyDescent="0.3">
      <c r="A569" s="649">
        <v>10</v>
      </c>
      <c r="B569" s="650" t="s">
        <v>596</v>
      </c>
      <c r="C569" s="650">
        <v>89301101</v>
      </c>
      <c r="D569" s="729" t="s">
        <v>6863</v>
      </c>
      <c r="E569" s="730" t="s">
        <v>3691</v>
      </c>
      <c r="F569" s="650" t="s">
        <v>3634</v>
      </c>
      <c r="G569" s="650" t="s">
        <v>3868</v>
      </c>
      <c r="H569" s="650" t="s">
        <v>597</v>
      </c>
      <c r="I569" s="650" t="s">
        <v>3964</v>
      </c>
      <c r="J569" s="650" t="s">
        <v>1243</v>
      </c>
      <c r="K569" s="650" t="s">
        <v>3965</v>
      </c>
      <c r="L569" s="651">
        <v>23.46</v>
      </c>
      <c r="M569" s="651">
        <v>187.68</v>
      </c>
      <c r="N569" s="650">
        <v>8</v>
      </c>
      <c r="O569" s="731">
        <v>2</v>
      </c>
      <c r="P569" s="651"/>
      <c r="Q569" s="666">
        <v>0</v>
      </c>
      <c r="R569" s="650"/>
      <c r="S569" s="666">
        <v>0</v>
      </c>
      <c r="T569" s="731"/>
      <c r="U569" s="689">
        <v>0</v>
      </c>
    </row>
    <row r="570" spans="1:21" ht="14.4" customHeight="1" x14ac:dyDescent="0.3">
      <c r="A570" s="649">
        <v>10</v>
      </c>
      <c r="B570" s="650" t="s">
        <v>596</v>
      </c>
      <c r="C570" s="650">
        <v>89301101</v>
      </c>
      <c r="D570" s="729" t="s">
        <v>6863</v>
      </c>
      <c r="E570" s="730" t="s">
        <v>3691</v>
      </c>
      <c r="F570" s="650" t="s">
        <v>3634</v>
      </c>
      <c r="G570" s="650" t="s">
        <v>4238</v>
      </c>
      <c r="H570" s="650" t="s">
        <v>597</v>
      </c>
      <c r="I570" s="650" t="s">
        <v>1368</v>
      </c>
      <c r="J570" s="650" t="s">
        <v>1369</v>
      </c>
      <c r="K570" s="650" t="s">
        <v>4239</v>
      </c>
      <c r="L570" s="651">
        <v>0</v>
      </c>
      <c r="M570" s="651">
        <v>0</v>
      </c>
      <c r="N570" s="650">
        <v>2</v>
      </c>
      <c r="O570" s="731">
        <v>1</v>
      </c>
      <c r="P570" s="651">
        <v>0</v>
      </c>
      <c r="Q570" s="666"/>
      <c r="R570" s="650">
        <v>1</v>
      </c>
      <c r="S570" s="666">
        <v>0.5</v>
      </c>
      <c r="T570" s="731">
        <v>0.5</v>
      </c>
      <c r="U570" s="689">
        <v>0.5</v>
      </c>
    </row>
    <row r="571" spans="1:21" ht="14.4" customHeight="1" x14ac:dyDescent="0.3">
      <c r="A571" s="649">
        <v>10</v>
      </c>
      <c r="B571" s="650" t="s">
        <v>596</v>
      </c>
      <c r="C571" s="650">
        <v>89301101</v>
      </c>
      <c r="D571" s="729" t="s">
        <v>6863</v>
      </c>
      <c r="E571" s="730" t="s">
        <v>3691</v>
      </c>
      <c r="F571" s="650" t="s">
        <v>3635</v>
      </c>
      <c r="G571" s="650" t="s">
        <v>3790</v>
      </c>
      <c r="H571" s="650" t="s">
        <v>597</v>
      </c>
      <c r="I571" s="650" t="s">
        <v>3890</v>
      </c>
      <c r="J571" s="650" t="s">
        <v>3680</v>
      </c>
      <c r="K571" s="650"/>
      <c r="L571" s="651">
        <v>0</v>
      </c>
      <c r="M571" s="651">
        <v>0</v>
      </c>
      <c r="N571" s="650">
        <v>1</v>
      </c>
      <c r="O571" s="731">
        <v>1</v>
      </c>
      <c r="P571" s="651"/>
      <c r="Q571" s="666"/>
      <c r="R571" s="650"/>
      <c r="S571" s="666">
        <v>0</v>
      </c>
      <c r="T571" s="731"/>
      <c r="U571" s="689">
        <v>0</v>
      </c>
    </row>
    <row r="572" spans="1:21" ht="14.4" customHeight="1" x14ac:dyDescent="0.3">
      <c r="A572" s="649">
        <v>10</v>
      </c>
      <c r="B572" s="650" t="s">
        <v>596</v>
      </c>
      <c r="C572" s="650">
        <v>89301101</v>
      </c>
      <c r="D572" s="729" t="s">
        <v>6863</v>
      </c>
      <c r="E572" s="730" t="s">
        <v>3691</v>
      </c>
      <c r="F572" s="650" t="s">
        <v>3636</v>
      </c>
      <c r="G572" s="650" t="s">
        <v>3892</v>
      </c>
      <c r="H572" s="650" t="s">
        <v>597</v>
      </c>
      <c r="I572" s="650" t="s">
        <v>4346</v>
      </c>
      <c r="J572" s="650" t="s">
        <v>4347</v>
      </c>
      <c r="K572" s="650" t="s">
        <v>4348</v>
      </c>
      <c r="L572" s="651">
        <v>800</v>
      </c>
      <c r="M572" s="651">
        <v>2400</v>
      </c>
      <c r="N572" s="650">
        <v>3</v>
      </c>
      <c r="O572" s="731">
        <v>1</v>
      </c>
      <c r="P572" s="651"/>
      <c r="Q572" s="666">
        <v>0</v>
      </c>
      <c r="R572" s="650"/>
      <c r="S572" s="666">
        <v>0</v>
      </c>
      <c r="T572" s="731"/>
      <c r="U572" s="689">
        <v>0</v>
      </c>
    </row>
    <row r="573" spans="1:21" ht="14.4" customHeight="1" x14ac:dyDescent="0.3">
      <c r="A573" s="649">
        <v>10</v>
      </c>
      <c r="B573" s="650" t="s">
        <v>596</v>
      </c>
      <c r="C573" s="650">
        <v>89301101</v>
      </c>
      <c r="D573" s="729" t="s">
        <v>6863</v>
      </c>
      <c r="E573" s="730" t="s">
        <v>3693</v>
      </c>
      <c r="F573" s="650" t="s">
        <v>3634</v>
      </c>
      <c r="G573" s="650" t="s">
        <v>4278</v>
      </c>
      <c r="H573" s="650" t="s">
        <v>597</v>
      </c>
      <c r="I573" s="650" t="s">
        <v>4349</v>
      </c>
      <c r="J573" s="650" t="s">
        <v>2586</v>
      </c>
      <c r="K573" s="650" t="s">
        <v>2587</v>
      </c>
      <c r="L573" s="651">
        <v>275.23</v>
      </c>
      <c r="M573" s="651">
        <v>550.46</v>
      </c>
      <c r="N573" s="650">
        <v>2</v>
      </c>
      <c r="O573" s="731">
        <v>0.5</v>
      </c>
      <c r="P573" s="651"/>
      <c r="Q573" s="666">
        <v>0</v>
      </c>
      <c r="R573" s="650"/>
      <c r="S573" s="666">
        <v>0</v>
      </c>
      <c r="T573" s="731"/>
      <c r="U573" s="689">
        <v>0</v>
      </c>
    </row>
    <row r="574" spans="1:21" ht="14.4" customHeight="1" x14ac:dyDescent="0.3">
      <c r="A574" s="649">
        <v>10</v>
      </c>
      <c r="B574" s="650" t="s">
        <v>596</v>
      </c>
      <c r="C574" s="650">
        <v>89301101</v>
      </c>
      <c r="D574" s="729" t="s">
        <v>6863</v>
      </c>
      <c r="E574" s="730" t="s">
        <v>3693</v>
      </c>
      <c r="F574" s="650" t="s">
        <v>3634</v>
      </c>
      <c r="G574" s="650" t="s">
        <v>3865</v>
      </c>
      <c r="H574" s="650" t="s">
        <v>597</v>
      </c>
      <c r="I574" s="650" t="s">
        <v>4350</v>
      </c>
      <c r="J574" s="650" t="s">
        <v>4351</v>
      </c>
      <c r="K574" s="650" t="s">
        <v>3867</v>
      </c>
      <c r="L574" s="651">
        <v>0</v>
      </c>
      <c r="M574" s="651">
        <v>0</v>
      </c>
      <c r="N574" s="650">
        <v>1</v>
      </c>
      <c r="O574" s="731">
        <v>0.5</v>
      </c>
      <c r="P574" s="651"/>
      <c r="Q574" s="666"/>
      <c r="R574" s="650"/>
      <c r="S574" s="666">
        <v>0</v>
      </c>
      <c r="T574" s="731"/>
      <c r="U574" s="689">
        <v>0</v>
      </c>
    </row>
    <row r="575" spans="1:21" ht="14.4" customHeight="1" x14ac:dyDescent="0.3">
      <c r="A575" s="649">
        <v>10</v>
      </c>
      <c r="B575" s="650" t="s">
        <v>596</v>
      </c>
      <c r="C575" s="650">
        <v>89301101</v>
      </c>
      <c r="D575" s="729" t="s">
        <v>6863</v>
      </c>
      <c r="E575" s="730" t="s">
        <v>3693</v>
      </c>
      <c r="F575" s="650" t="s">
        <v>3634</v>
      </c>
      <c r="G575" s="650" t="s">
        <v>3743</v>
      </c>
      <c r="H575" s="650" t="s">
        <v>597</v>
      </c>
      <c r="I575" s="650" t="s">
        <v>1646</v>
      </c>
      <c r="J575" s="650" t="s">
        <v>3514</v>
      </c>
      <c r="K575" s="650" t="s">
        <v>3515</v>
      </c>
      <c r="L575" s="651">
        <v>333.31</v>
      </c>
      <c r="M575" s="651">
        <v>333.31</v>
      </c>
      <c r="N575" s="650">
        <v>1</v>
      </c>
      <c r="O575" s="731">
        <v>0.5</v>
      </c>
      <c r="P575" s="651"/>
      <c r="Q575" s="666">
        <v>0</v>
      </c>
      <c r="R575" s="650"/>
      <c r="S575" s="666">
        <v>0</v>
      </c>
      <c r="T575" s="731"/>
      <c r="U575" s="689">
        <v>0</v>
      </c>
    </row>
    <row r="576" spans="1:21" ht="14.4" customHeight="1" x14ac:dyDescent="0.3">
      <c r="A576" s="649">
        <v>10</v>
      </c>
      <c r="B576" s="650" t="s">
        <v>596</v>
      </c>
      <c r="C576" s="650">
        <v>89301101</v>
      </c>
      <c r="D576" s="729" t="s">
        <v>6863</v>
      </c>
      <c r="E576" s="730" t="s">
        <v>3693</v>
      </c>
      <c r="F576" s="650" t="s">
        <v>3634</v>
      </c>
      <c r="G576" s="650" t="s">
        <v>4089</v>
      </c>
      <c r="H576" s="650" t="s">
        <v>597</v>
      </c>
      <c r="I576" s="650" t="s">
        <v>874</v>
      </c>
      <c r="J576" s="650" t="s">
        <v>875</v>
      </c>
      <c r="K576" s="650" t="s">
        <v>876</v>
      </c>
      <c r="L576" s="651">
        <v>23.72</v>
      </c>
      <c r="M576" s="651">
        <v>23.72</v>
      </c>
      <c r="N576" s="650">
        <v>1</v>
      </c>
      <c r="O576" s="731">
        <v>0.5</v>
      </c>
      <c r="P576" s="651"/>
      <c r="Q576" s="666">
        <v>0</v>
      </c>
      <c r="R576" s="650"/>
      <c r="S576" s="666">
        <v>0</v>
      </c>
      <c r="T576" s="731"/>
      <c r="U576" s="689">
        <v>0</v>
      </c>
    </row>
    <row r="577" spans="1:21" ht="14.4" customHeight="1" x14ac:dyDescent="0.3">
      <c r="A577" s="649">
        <v>10</v>
      </c>
      <c r="B577" s="650" t="s">
        <v>596</v>
      </c>
      <c r="C577" s="650">
        <v>89301101</v>
      </c>
      <c r="D577" s="729" t="s">
        <v>6863</v>
      </c>
      <c r="E577" s="730" t="s">
        <v>3693</v>
      </c>
      <c r="F577" s="650" t="s">
        <v>3634</v>
      </c>
      <c r="G577" s="650" t="s">
        <v>4246</v>
      </c>
      <c r="H577" s="650" t="s">
        <v>597</v>
      </c>
      <c r="I577" s="650" t="s">
        <v>4352</v>
      </c>
      <c r="J577" s="650" t="s">
        <v>4353</v>
      </c>
      <c r="K577" s="650" t="s">
        <v>4354</v>
      </c>
      <c r="L577" s="651">
        <v>0</v>
      </c>
      <c r="M577" s="651">
        <v>0</v>
      </c>
      <c r="N577" s="650">
        <v>1</v>
      </c>
      <c r="O577" s="731">
        <v>0.5</v>
      </c>
      <c r="P577" s="651"/>
      <c r="Q577" s="666"/>
      <c r="R577" s="650"/>
      <c r="S577" s="666">
        <v>0</v>
      </c>
      <c r="T577" s="731"/>
      <c r="U577" s="689">
        <v>0</v>
      </c>
    </row>
    <row r="578" spans="1:21" ht="14.4" customHeight="1" x14ac:dyDescent="0.3">
      <c r="A578" s="649">
        <v>10</v>
      </c>
      <c r="B578" s="650" t="s">
        <v>596</v>
      </c>
      <c r="C578" s="650">
        <v>89301101</v>
      </c>
      <c r="D578" s="729" t="s">
        <v>6863</v>
      </c>
      <c r="E578" s="730" t="s">
        <v>3693</v>
      </c>
      <c r="F578" s="650" t="s">
        <v>3634</v>
      </c>
      <c r="G578" s="650" t="s">
        <v>4250</v>
      </c>
      <c r="H578" s="650" t="s">
        <v>597</v>
      </c>
      <c r="I578" s="650" t="s">
        <v>770</v>
      </c>
      <c r="J578" s="650" t="s">
        <v>771</v>
      </c>
      <c r="K578" s="650" t="s">
        <v>4251</v>
      </c>
      <c r="L578" s="651">
        <v>0</v>
      </c>
      <c r="M578" s="651">
        <v>0</v>
      </c>
      <c r="N578" s="650">
        <v>1</v>
      </c>
      <c r="O578" s="731">
        <v>1</v>
      </c>
      <c r="P578" s="651"/>
      <c r="Q578" s="666"/>
      <c r="R578" s="650"/>
      <c r="S578" s="666">
        <v>0</v>
      </c>
      <c r="T578" s="731"/>
      <c r="U578" s="689">
        <v>0</v>
      </c>
    </row>
    <row r="579" spans="1:21" ht="14.4" customHeight="1" x14ac:dyDescent="0.3">
      <c r="A579" s="649">
        <v>10</v>
      </c>
      <c r="B579" s="650" t="s">
        <v>596</v>
      </c>
      <c r="C579" s="650">
        <v>89301101</v>
      </c>
      <c r="D579" s="729" t="s">
        <v>6863</v>
      </c>
      <c r="E579" s="730" t="s">
        <v>3693</v>
      </c>
      <c r="F579" s="650" t="s">
        <v>3634</v>
      </c>
      <c r="G579" s="650" t="s">
        <v>4355</v>
      </c>
      <c r="H579" s="650" t="s">
        <v>597</v>
      </c>
      <c r="I579" s="650" t="s">
        <v>1774</v>
      </c>
      <c r="J579" s="650" t="s">
        <v>4356</v>
      </c>
      <c r="K579" s="650" t="s">
        <v>4357</v>
      </c>
      <c r="L579" s="651">
        <v>91.14</v>
      </c>
      <c r="M579" s="651">
        <v>182.28</v>
      </c>
      <c r="N579" s="650">
        <v>2</v>
      </c>
      <c r="O579" s="731">
        <v>1</v>
      </c>
      <c r="P579" s="651"/>
      <c r="Q579" s="666">
        <v>0</v>
      </c>
      <c r="R579" s="650"/>
      <c r="S579" s="666">
        <v>0</v>
      </c>
      <c r="T579" s="731"/>
      <c r="U579" s="689">
        <v>0</v>
      </c>
    </row>
    <row r="580" spans="1:21" ht="14.4" customHeight="1" x14ac:dyDescent="0.3">
      <c r="A580" s="649">
        <v>10</v>
      </c>
      <c r="B580" s="650" t="s">
        <v>596</v>
      </c>
      <c r="C580" s="650">
        <v>89301101</v>
      </c>
      <c r="D580" s="729" t="s">
        <v>6863</v>
      </c>
      <c r="E580" s="730" t="s">
        <v>3693</v>
      </c>
      <c r="F580" s="650" t="s">
        <v>3634</v>
      </c>
      <c r="G580" s="650" t="s">
        <v>4094</v>
      </c>
      <c r="H580" s="650" t="s">
        <v>597</v>
      </c>
      <c r="I580" s="650" t="s">
        <v>1393</v>
      </c>
      <c r="J580" s="650" t="s">
        <v>1394</v>
      </c>
      <c r="K580" s="650" t="s">
        <v>4194</v>
      </c>
      <c r="L580" s="651">
        <v>0</v>
      </c>
      <c r="M580" s="651">
        <v>0</v>
      </c>
      <c r="N580" s="650">
        <v>1</v>
      </c>
      <c r="O580" s="731">
        <v>0.5</v>
      </c>
      <c r="P580" s="651"/>
      <c r="Q580" s="666"/>
      <c r="R580" s="650"/>
      <c r="S580" s="666">
        <v>0</v>
      </c>
      <c r="T580" s="731"/>
      <c r="U580" s="689">
        <v>0</v>
      </c>
    </row>
    <row r="581" spans="1:21" ht="14.4" customHeight="1" x14ac:dyDescent="0.3">
      <c r="A581" s="649">
        <v>10</v>
      </c>
      <c r="B581" s="650" t="s">
        <v>596</v>
      </c>
      <c r="C581" s="650">
        <v>89301101</v>
      </c>
      <c r="D581" s="729" t="s">
        <v>6863</v>
      </c>
      <c r="E581" s="730" t="s">
        <v>3693</v>
      </c>
      <c r="F581" s="650" t="s">
        <v>3634</v>
      </c>
      <c r="G581" s="650" t="s">
        <v>4311</v>
      </c>
      <c r="H581" s="650" t="s">
        <v>597</v>
      </c>
      <c r="I581" s="650" t="s">
        <v>4312</v>
      </c>
      <c r="J581" s="650" t="s">
        <v>2709</v>
      </c>
      <c r="K581" s="650" t="s">
        <v>2710</v>
      </c>
      <c r="L581" s="651">
        <v>130.99</v>
      </c>
      <c r="M581" s="651">
        <v>130.99</v>
      </c>
      <c r="N581" s="650">
        <v>1</v>
      </c>
      <c r="O581" s="731">
        <v>1</v>
      </c>
      <c r="P581" s="651"/>
      <c r="Q581" s="666">
        <v>0</v>
      </c>
      <c r="R581" s="650"/>
      <c r="S581" s="666">
        <v>0</v>
      </c>
      <c r="T581" s="731"/>
      <c r="U581" s="689">
        <v>0</v>
      </c>
    </row>
    <row r="582" spans="1:21" ht="14.4" customHeight="1" x14ac:dyDescent="0.3">
      <c r="A582" s="649">
        <v>10</v>
      </c>
      <c r="B582" s="650" t="s">
        <v>596</v>
      </c>
      <c r="C582" s="650">
        <v>89301101</v>
      </c>
      <c r="D582" s="729" t="s">
        <v>6863</v>
      </c>
      <c r="E582" s="730" t="s">
        <v>3693</v>
      </c>
      <c r="F582" s="650" t="s">
        <v>3634</v>
      </c>
      <c r="G582" s="650" t="s">
        <v>3868</v>
      </c>
      <c r="H582" s="650" t="s">
        <v>597</v>
      </c>
      <c r="I582" s="650" t="s">
        <v>1276</v>
      </c>
      <c r="J582" s="650" t="s">
        <v>1277</v>
      </c>
      <c r="K582" s="650" t="s">
        <v>3869</v>
      </c>
      <c r="L582" s="651">
        <v>13.38</v>
      </c>
      <c r="M582" s="651">
        <v>53.52</v>
      </c>
      <c r="N582" s="650">
        <v>4</v>
      </c>
      <c r="O582" s="731">
        <v>1.5</v>
      </c>
      <c r="P582" s="651">
        <v>13.38</v>
      </c>
      <c r="Q582" s="666">
        <v>0.25</v>
      </c>
      <c r="R582" s="650">
        <v>1</v>
      </c>
      <c r="S582" s="666">
        <v>0.25</v>
      </c>
      <c r="T582" s="731">
        <v>0.5</v>
      </c>
      <c r="U582" s="689">
        <v>0.33333333333333331</v>
      </c>
    </row>
    <row r="583" spans="1:21" ht="14.4" customHeight="1" x14ac:dyDescent="0.3">
      <c r="A583" s="649">
        <v>10</v>
      </c>
      <c r="B583" s="650" t="s">
        <v>596</v>
      </c>
      <c r="C583" s="650">
        <v>89301101</v>
      </c>
      <c r="D583" s="729" t="s">
        <v>6863</v>
      </c>
      <c r="E583" s="730" t="s">
        <v>3693</v>
      </c>
      <c r="F583" s="650" t="s">
        <v>3634</v>
      </c>
      <c r="G583" s="650" t="s">
        <v>4238</v>
      </c>
      <c r="H583" s="650" t="s">
        <v>597</v>
      </c>
      <c r="I583" s="650" t="s">
        <v>1368</v>
      </c>
      <c r="J583" s="650" t="s">
        <v>1369</v>
      </c>
      <c r="K583" s="650" t="s">
        <v>4239</v>
      </c>
      <c r="L583" s="651">
        <v>0</v>
      </c>
      <c r="M583" s="651">
        <v>0</v>
      </c>
      <c r="N583" s="650">
        <v>1</v>
      </c>
      <c r="O583" s="731">
        <v>0.5</v>
      </c>
      <c r="P583" s="651">
        <v>0</v>
      </c>
      <c r="Q583" s="666"/>
      <c r="R583" s="650">
        <v>1</v>
      </c>
      <c r="S583" s="666">
        <v>1</v>
      </c>
      <c r="T583" s="731">
        <v>0.5</v>
      </c>
      <c r="U583" s="689">
        <v>1</v>
      </c>
    </row>
    <row r="584" spans="1:21" ht="14.4" customHeight="1" x14ac:dyDescent="0.3">
      <c r="A584" s="649">
        <v>10</v>
      </c>
      <c r="B584" s="650" t="s">
        <v>596</v>
      </c>
      <c r="C584" s="650">
        <v>89301101</v>
      </c>
      <c r="D584" s="729" t="s">
        <v>6863</v>
      </c>
      <c r="E584" s="730" t="s">
        <v>3694</v>
      </c>
      <c r="F584" s="650" t="s">
        <v>3634</v>
      </c>
      <c r="G584" s="650" t="s">
        <v>3743</v>
      </c>
      <c r="H584" s="650" t="s">
        <v>597</v>
      </c>
      <c r="I584" s="650" t="s">
        <v>4358</v>
      </c>
      <c r="J584" s="650" t="s">
        <v>3514</v>
      </c>
      <c r="K584" s="650" t="s">
        <v>4359</v>
      </c>
      <c r="L584" s="651">
        <v>0</v>
      </c>
      <c r="M584" s="651">
        <v>0</v>
      </c>
      <c r="N584" s="650">
        <v>1</v>
      </c>
      <c r="O584" s="731">
        <v>0.5</v>
      </c>
      <c r="P584" s="651"/>
      <c r="Q584" s="666"/>
      <c r="R584" s="650"/>
      <c r="S584" s="666">
        <v>0</v>
      </c>
      <c r="T584" s="731"/>
      <c r="U584" s="689">
        <v>0</v>
      </c>
    </row>
    <row r="585" spans="1:21" ht="14.4" customHeight="1" x14ac:dyDescent="0.3">
      <c r="A585" s="649">
        <v>10</v>
      </c>
      <c r="B585" s="650" t="s">
        <v>596</v>
      </c>
      <c r="C585" s="650">
        <v>89301101</v>
      </c>
      <c r="D585" s="729" t="s">
        <v>6863</v>
      </c>
      <c r="E585" s="730" t="s">
        <v>3694</v>
      </c>
      <c r="F585" s="650" t="s">
        <v>3634</v>
      </c>
      <c r="G585" s="650" t="s">
        <v>3743</v>
      </c>
      <c r="H585" s="650" t="s">
        <v>597</v>
      </c>
      <c r="I585" s="650" t="s">
        <v>1226</v>
      </c>
      <c r="J585" s="650" t="s">
        <v>3479</v>
      </c>
      <c r="K585" s="650" t="s">
        <v>3480</v>
      </c>
      <c r="L585" s="651">
        <v>333.31</v>
      </c>
      <c r="M585" s="651">
        <v>999.93000000000006</v>
      </c>
      <c r="N585" s="650">
        <v>3</v>
      </c>
      <c r="O585" s="731">
        <v>2.5</v>
      </c>
      <c r="P585" s="651">
        <v>333.31</v>
      </c>
      <c r="Q585" s="666">
        <v>0.33333333333333331</v>
      </c>
      <c r="R585" s="650">
        <v>1</v>
      </c>
      <c r="S585" s="666">
        <v>0.33333333333333331</v>
      </c>
      <c r="T585" s="731">
        <v>1</v>
      </c>
      <c r="U585" s="689">
        <v>0.4</v>
      </c>
    </row>
    <row r="586" spans="1:21" ht="14.4" customHeight="1" x14ac:dyDescent="0.3">
      <c r="A586" s="649">
        <v>10</v>
      </c>
      <c r="B586" s="650" t="s">
        <v>596</v>
      </c>
      <c r="C586" s="650">
        <v>89301101</v>
      </c>
      <c r="D586" s="729" t="s">
        <v>6863</v>
      </c>
      <c r="E586" s="730" t="s">
        <v>3694</v>
      </c>
      <c r="F586" s="650" t="s">
        <v>3634</v>
      </c>
      <c r="G586" s="650" t="s">
        <v>3743</v>
      </c>
      <c r="H586" s="650" t="s">
        <v>597</v>
      </c>
      <c r="I586" s="650" t="s">
        <v>1226</v>
      </c>
      <c r="J586" s="650" t="s">
        <v>3479</v>
      </c>
      <c r="K586" s="650" t="s">
        <v>3480</v>
      </c>
      <c r="L586" s="651">
        <v>112.76</v>
      </c>
      <c r="M586" s="651">
        <v>112.76</v>
      </c>
      <c r="N586" s="650">
        <v>1</v>
      </c>
      <c r="O586" s="731">
        <v>0.5</v>
      </c>
      <c r="P586" s="651"/>
      <c r="Q586" s="666">
        <v>0</v>
      </c>
      <c r="R586" s="650"/>
      <c r="S586" s="666">
        <v>0</v>
      </c>
      <c r="T586" s="731"/>
      <c r="U586" s="689">
        <v>0</v>
      </c>
    </row>
    <row r="587" spans="1:21" ht="14.4" customHeight="1" x14ac:dyDescent="0.3">
      <c r="A587" s="649">
        <v>10</v>
      </c>
      <c r="B587" s="650" t="s">
        <v>596</v>
      </c>
      <c r="C587" s="650">
        <v>89301101</v>
      </c>
      <c r="D587" s="729" t="s">
        <v>6863</v>
      </c>
      <c r="E587" s="730" t="s">
        <v>3694</v>
      </c>
      <c r="F587" s="650" t="s">
        <v>3634</v>
      </c>
      <c r="G587" s="650" t="s">
        <v>3743</v>
      </c>
      <c r="H587" s="650" t="s">
        <v>597</v>
      </c>
      <c r="I587" s="650" t="s">
        <v>1660</v>
      </c>
      <c r="J587" s="650" t="s">
        <v>3516</v>
      </c>
      <c r="K587" s="650" t="s">
        <v>3517</v>
      </c>
      <c r="L587" s="651">
        <v>333.31</v>
      </c>
      <c r="M587" s="651">
        <v>333.31</v>
      </c>
      <c r="N587" s="650">
        <v>1</v>
      </c>
      <c r="O587" s="731">
        <v>1</v>
      </c>
      <c r="P587" s="651">
        <v>333.31</v>
      </c>
      <c r="Q587" s="666">
        <v>1</v>
      </c>
      <c r="R587" s="650">
        <v>1</v>
      </c>
      <c r="S587" s="666">
        <v>1</v>
      </c>
      <c r="T587" s="731">
        <v>1</v>
      </c>
      <c r="U587" s="689">
        <v>1</v>
      </c>
    </row>
    <row r="588" spans="1:21" ht="14.4" customHeight="1" x14ac:dyDescent="0.3">
      <c r="A588" s="649">
        <v>10</v>
      </c>
      <c r="B588" s="650" t="s">
        <v>596</v>
      </c>
      <c r="C588" s="650">
        <v>89301101</v>
      </c>
      <c r="D588" s="729" t="s">
        <v>6863</v>
      </c>
      <c r="E588" s="730" t="s">
        <v>3694</v>
      </c>
      <c r="F588" s="650" t="s">
        <v>3634</v>
      </c>
      <c r="G588" s="650" t="s">
        <v>3743</v>
      </c>
      <c r="H588" s="650" t="s">
        <v>597</v>
      </c>
      <c r="I588" s="650" t="s">
        <v>1230</v>
      </c>
      <c r="J588" s="650" t="s">
        <v>1231</v>
      </c>
      <c r="K588" s="650" t="s">
        <v>1232</v>
      </c>
      <c r="L588" s="651">
        <v>152.36000000000001</v>
      </c>
      <c r="M588" s="651">
        <v>304.72000000000003</v>
      </c>
      <c r="N588" s="650">
        <v>2</v>
      </c>
      <c r="O588" s="731">
        <v>2</v>
      </c>
      <c r="P588" s="651">
        <v>152.36000000000001</v>
      </c>
      <c r="Q588" s="666">
        <v>0.5</v>
      </c>
      <c r="R588" s="650">
        <v>1</v>
      </c>
      <c r="S588" s="666">
        <v>0.5</v>
      </c>
      <c r="T588" s="731">
        <v>1</v>
      </c>
      <c r="U588" s="689">
        <v>0.5</v>
      </c>
    </row>
    <row r="589" spans="1:21" ht="14.4" customHeight="1" x14ac:dyDescent="0.3">
      <c r="A589" s="649">
        <v>10</v>
      </c>
      <c r="B589" s="650" t="s">
        <v>596</v>
      </c>
      <c r="C589" s="650">
        <v>89301101</v>
      </c>
      <c r="D589" s="729" t="s">
        <v>6863</v>
      </c>
      <c r="E589" s="730" t="s">
        <v>3694</v>
      </c>
      <c r="F589" s="650" t="s">
        <v>3634</v>
      </c>
      <c r="G589" s="650" t="s">
        <v>3743</v>
      </c>
      <c r="H589" s="650" t="s">
        <v>597</v>
      </c>
      <c r="I589" s="650" t="s">
        <v>1230</v>
      </c>
      <c r="J589" s="650" t="s">
        <v>1231</v>
      </c>
      <c r="K589" s="650" t="s">
        <v>1232</v>
      </c>
      <c r="L589" s="651">
        <v>99.7</v>
      </c>
      <c r="M589" s="651">
        <v>99.7</v>
      </c>
      <c r="N589" s="650">
        <v>1</v>
      </c>
      <c r="O589" s="731">
        <v>0.5</v>
      </c>
      <c r="P589" s="651"/>
      <c r="Q589" s="666">
        <v>0</v>
      </c>
      <c r="R589" s="650"/>
      <c r="S589" s="666">
        <v>0</v>
      </c>
      <c r="T589" s="731"/>
      <c r="U589" s="689">
        <v>0</v>
      </c>
    </row>
    <row r="590" spans="1:21" ht="14.4" customHeight="1" x14ac:dyDescent="0.3">
      <c r="A590" s="649">
        <v>10</v>
      </c>
      <c r="B590" s="650" t="s">
        <v>596</v>
      </c>
      <c r="C590" s="650">
        <v>89301101</v>
      </c>
      <c r="D590" s="729" t="s">
        <v>6863</v>
      </c>
      <c r="E590" s="730" t="s">
        <v>3694</v>
      </c>
      <c r="F590" s="650" t="s">
        <v>3634</v>
      </c>
      <c r="G590" s="650" t="s">
        <v>3743</v>
      </c>
      <c r="H590" s="650" t="s">
        <v>597</v>
      </c>
      <c r="I590" s="650" t="s">
        <v>3841</v>
      </c>
      <c r="J590" s="650" t="s">
        <v>1231</v>
      </c>
      <c r="K590" s="650" t="s">
        <v>3842</v>
      </c>
      <c r="L590" s="651">
        <v>304.74</v>
      </c>
      <c r="M590" s="651">
        <v>304.74</v>
      </c>
      <c r="N590" s="650">
        <v>1</v>
      </c>
      <c r="O590" s="731">
        <v>1</v>
      </c>
      <c r="P590" s="651">
        <v>304.74</v>
      </c>
      <c r="Q590" s="666">
        <v>1</v>
      </c>
      <c r="R590" s="650">
        <v>1</v>
      </c>
      <c r="S590" s="666">
        <v>1</v>
      </c>
      <c r="T590" s="731">
        <v>1</v>
      </c>
      <c r="U590" s="689">
        <v>1</v>
      </c>
    </row>
    <row r="591" spans="1:21" ht="14.4" customHeight="1" x14ac:dyDescent="0.3">
      <c r="A591" s="649">
        <v>10</v>
      </c>
      <c r="B591" s="650" t="s">
        <v>596</v>
      </c>
      <c r="C591" s="650">
        <v>89301101</v>
      </c>
      <c r="D591" s="729" t="s">
        <v>6863</v>
      </c>
      <c r="E591" s="730" t="s">
        <v>3694</v>
      </c>
      <c r="F591" s="650" t="s">
        <v>3634</v>
      </c>
      <c r="G591" s="650" t="s">
        <v>4154</v>
      </c>
      <c r="H591" s="650" t="s">
        <v>597</v>
      </c>
      <c r="I591" s="650" t="s">
        <v>4360</v>
      </c>
      <c r="J591" s="650" t="s">
        <v>4156</v>
      </c>
      <c r="K591" s="650" t="s">
        <v>4157</v>
      </c>
      <c r="L591" s="651">
        <v>473.33</v>
      </c>
      <c r="M591" s="651">
        <v>1419.99</v>
      </c>
      <c r="N591" s="650">
        <v>3</v>
      </c>
      <c r="O591" s="731">
        <v>1.5</v>
      </c>
      <c r="P591" s="651">
        <v>473.33</v>
      </c>
      <c r="Q591" s="666">
        <v>0.33333333333333331</v>
      </c>
      <c r="R591" s="650">
        <v>1</v>
      </c>
      <c r="S591" s="666">
        <v>0.33333333333333331</v>
      </c>
      <c r="T591" s="731">
        <v>0.5</v>
      </c>
      <c r="U591" s="689">
        <v>0.33333333333333331</v>
      </c>
    </row>
    <row r="592" spans="1:21" ht="14.4" customHeight="1" x14ac:dyDescent="0.3">
      <c r="A592" s="649">
        <v>10</v>
      </c>
      <c r="B592" s="650" t="s">
        <v>596</v>
      </c>
      <c r="C592" s="650">
        <v>89301101</v>
      </c>
      <c r="D592" s="729" t="s">
        <v>6863</v>
      </c>
      <c r="E592" s="730" t="s">
        <v>3694</v>
      </c>
      <c r="F592" s="650" t="s">
        <v>3634</v>
      </c>
      <c r="G592" s="650" t="s">
        <v>3724</v>
      </c>
      <c r="H592" s="650" t="s">
        <v>1072</v>
      </c>
      <c r="I592" s="650" t="s">
        <v>2229</v>
      </c>
      <c r="J592" s="650" t="s">
        <v>2230</v>
      </c>
      <c r="K592" s="650" t="s">
        <v>2231</v>
      </c>
      <c r="L592" s="651">
        <v>125.14</v>
      </c>
      <c r="M592" s="651">
        <v>625.70000000000005</v>
      </c>
      <c r="N592" s="650">
        <v>5</v>
      </c>
      <c r="O592" s="731">
        <v>0.5</v>
      </c>
      <c r="P592" s="651">
        <v>625.70000000000005</v>
      </c>
      <c r="Q592" s="666">
        <v>1</v>
      </c>
      <c r="R592" s="650">
        <v>5</v>
      </c>
      <c r="S592" s="666">
        <v>1</v>
      </c>
      <c r="T592" s="731">
        <v>0.5</v>
      </c>
      <c r="U592" s="689">
        <v>1</v>
      </c>
    </row>
    <row r="593" spans="1:21" ht="14.4" customHeight="1" x14ac:dyDescent="0.3">
      <c r="A593" s="649">
        <v>10</v>
      </c>
      <c r="B593" s="650" t="s">
        <v>596</v>
      </c>
      <c r="C593" s="650">
        <v>89301101</v>
      </c>
      <c r="D593" s="729" t="s">
        <v>6863</v>
      </c>
      <c r="E593" s="730" t="s">
        <v>3694</v>
      </c>
      <c r="F593" s="650" t="s">
        <v>3634</v>
      </c>
      <c r="G593" s="650" t="s">
        <v>3732</v>
      </c>
      <c r="H593" s="650" t="s">
        <v>1072</v>
      </c>
      <c r="I593" s="650" t="s">
        <v>1708</v>
      </c>
      <c r="J593" s="650" t="s">
        <v>1709</v>
      </c>
      <c r="K593" s="650" t="s">
        <v>3520</v>
      </c>
      <c r="L593" s="651">
        <v>184.22</v>
      </c>
      <c r="M593" s="651">
        <v>368.44</v>
      </c>
      <c r="N593" s="650">
        <v>2</v>
      </c>
      <c r="O593" s="731">
        <v>1</v>
      </c>
      <c r="P593" s="651"/>
      <c r="Q593" s="666">
        <v>0</v>
      </c>
      <c r="R593" s="650"/>
      <c r="S593" s="666">
        <v>0</v>
      </c>
      <c r="T593" s="731"/>
      <c r="U593" s="689">
        <v>0</v>
      </c>
    </row>
    <row r="594" spans="1:21" ht="14.4" customHeight="1" x14ac:dyDescent="0.3">
      <c r="A594" s="649">
        <v>10</v>
      </c>
      <c r="B594" s="650" t="s">
        <v>596</v>
      </c>
      <c r="C594" s="650">
        <v>89301101</v>
      </c>
      <c r="D594" s="729" t="s">
        <v>6863</v>
      </c>
      <c r="E594" s="730" t="s">
        <v>3694</v>
      </c>
      <c r="F594" s="650" t="s">
        <v>3634</v>
      </c>
      <c r="G594" s="650" t="s">
        <v>3929</v>
      </c>
      <c r="H594" s="650" t="s">
        <v>597</v>
      </c>
      <c r="I594" s="650" t="s">
        <v>4361</v>
      </c>
      <c r="J594" s="650" t="s">
        <v>4362</v>
      </c>
      <c r="K594" s="650" t="s">
        <v>1442</v>
      </c>
      <c r="L594" s="651">
        <v>137.75</v>
      </c>
      <c r="M594" s="651">
        <v>137.75</v>
      </c>
      <c r="N594" s="650">
        <v>1</v>
      </c>
      <c r="O594" s="731">
        <v>0.5</v>
      </c>
      <c r="P594" s="651"/>
      <c r="Q594" s="666">
        <v>0</v>
      </c>
      <c r="R594" s="650"/>
      <c r="S594" s="666">
        <v>0</v>
      </c>
      <c r="T594" s="731"/>
      <c r="U594" s="689">
        <v>0</v>
      </c>
    </row>
    <row r="595" spans="1:21" ht="14.4" customHeight="1" x14ac:dyDescent="0.3">
      <c r="A595" s="649">
        <v>10</v>
      </c>
      <c r="B595" s="650" t="s">
        <v>596</v>
      </c>
      <c r="C595" s="650">
        <v>89301101</v>
      </c>
      <c r="D595" s="729" t="s">
        <v>6863</v>
      </c>
      <c r="E595" s="730" t="s">
        <v>3694</v>
      </c>
      <c r="F595" s="650" t="s">
        <v>3634</v>
      </c>
      <c r="G595" s="650" t="s">
        <v>4132</v>
      </c>
      <c r="H595" s="650" t="s">
        <v>597</v>
      </c>
      <c r="I595" s="650" t="s">
        <v>2011</v>
      </c>
      <c r="J595" s="650" t="s">
        <v>4134</v>
      </c>
      <c r="K595" s="650" t="s">
        <v>4135</v>
      </c>
      <c r="L595" s="651">
        <v>189.78</v>
      </c>
      <c r="M595" s="651">
        <v>189.78</v>
      </c>
      <c r="N595" s="650">
        <v>1</v>
      </c>
      <c r="O595" s="731">
        <v>1</v>
      </c>
      <c r="P595" s="651">
        <v>189.78</v>
      </c>
      <c r="Q595" s="666">
        <v>1</v>
      </c>
      <c r="R595" s="650">
        <v>1</v>
      </c>
      <c r="S595" s="666">
        <v>1</v>
      </c>
      <c r="T595" s="731">
        <v>1</v>
      </c>
      <c r="U595" s="689">
        <v>1</v>
      </c>
    </row>
    <row r="596" spans="1:21" ht="14.4" customHeight="1" x14ac:dyDescent="0.3">
      <c r="A596" s="649">
        <v>10</v>
      </c>
      <c r="B596" s="650" t="s">
        <v>596</v>
      </c>
      <c r="C596" s="650">
        <v>89301101</v>
      </c>
      <c r="D596" s="729" t="s">
        <v>6863</v>
      </c>
      <c r="E596" s="730" t="s">
        <v>3694</v>
      </c>
      <c r="F596" s="650" t="s">
        <v>3634</v>
      </c>
      <c r="G596" s="650" t="s">
        <v>4136</v>
      </c>
      <c r="H596" s="650" t="s">
        <v>597</v>
      </c>
      <c r="I596" s="650" t="s">
        <v>928</v>
      </c>
      <c r="J596" s="650" t="s">
        <v>929</v>
      </c>
      <c r="K596" s="650" t="s">
        <v>930</v>
      </c>
      <c r="L596" s="651">
        <v>0</v>
      </c>
      <c r="M596" s="651">
        <v>0</v>
      </c>
      <c r="N596" s="650">
        <v>1</v>
      </c>
      <c r="O596" s="731">
        <v>0.5</v>
      </c>
      <c r="P596" s="651"/>
      <c r="Q596" s="666"/>
      <c r="R596" s="650"/>
      <c r="S596" s="666">
        <v>0</v>
      </c>
      <c r="T596" s="731"/>
      <c r="U596" s="689">
        <v>0</v>
      </c>
    </row>
    <row r="597" spans="1:21" ht="14.4" customHeight="1" x14ac:dyDescent="0.3">
      <c r="A597" s="649">
        <v>10</v>
      </c>
      <c r="B597" s="650" t="s">
        <v>596</v>
      </c>
      <c r="C597" s="650">
        <v>89301101</v>
      </c>
      <c r="D597" s="729" t="s">
        <v>6863</v>
      </c>
      <c r="E597" s="730" t="s">
        <v>3694</v>
      </c>
      <c r="F597" s="650" t="s">
        <v>3634</v>
      </c>
      <c r="G597" s="650" t="s">
        <v>4363</v>
      </c>
      <c r="H597" s="650" t="s">
        <v>597</v>
      </c>
      <c r="I597" s="650" t="s">
        <v>4364</v>
      </c>
      <c r="J597" s="650" t="s">
        <v>4365</v>
      </c>
      <c r="K597" s="650" t="s">
        <v>4366</v>
      </c>
      <c r="L597" s="651">
        <v>0</v>
      </c>
      <c r="M597" s="651">
        <v>0</v>
      </c>
      <c r="N597" s="650">
        <v>6</v>
      </c>
      <c r="O597" s="731">
        <v>1.5</v>
      </c>
      <c r="P597" s="651">
        <v>0</v>
      </c>
      <c r="Q597" s="666"/>
      <c r="R597" s="650">
        <v>6</v>
      </c>
      <c r="S597" s="666">
        <v>1</v>
      </c>
      <c r="T597" s="731">
        <v>1.5</v>
      </c>
      <c r="U597" s="689">
        <v>1</v>
      </c>
    </row>
    <row r="598" spans="1:21" ht="14.4" customHeight="1" x14ac:dyDescent="0.3">
      <c r="A598" s="649">
        <v>10</v>
      </c>
      <c r="B598" s="650" t="s">
        <v>596</v>
      </c>
      <c r="C598" s="650">
        <v>89301101</v>
      </c>
      <c r="D598" s="729" t="s">
        <v>6863</v>
      </c>
      <c r="E598" s="730" t="s">
        <v>3694</v>
      </c>
      <c r="F598" s="650" t="s">
        <v>3634</v>
      </c>
      <c r="G598" s="650" t="s">
        <v>3930</v>
      </c>
      <c r="H598" s="650" t="s">
        <v>597</v>
      </c>
      <c r="I598" s="650" t="s">
        <v>1799</v>
      </c>
      <c r="J598" s="650" t="s">
        <v>838</v>
      </c>
      <c r="K598" s="650" t="s">
        <v>1800</v>
      </c>
      <c r="L598" s="651">
        <v>386.72</v>
      </c>
      <c r="M598" s="651">
        <v>773.44</v>
      </c>
      <c r="N598" s="650">
        <v>2</v>
      </c>
      <c r="O598" s="731">
        <v>0.5</v>
      </c>
      <c r="P598" s="651">
        <v>773.44</v>
      </c>
      <c r="Q598" s="666">
        <v>1</v>
      </c>
      <c r="R598" s="650">
        <v>2</v>
      </c>
      <c r="S598" s="666">
        <v>1</v>
      </c>
      <c r="T598" s="731">
        <v>0.5</v>
      </c>
      <c r="U598" s="689">
        <v>1</v>
      </c>
    </row>
    <row r="599" spans="1:21" ht="14.4" customHeight="1" x14ac:dyDescent="0.3">
      <c r="A599" s="649">
        <v>10</v>
      </c>
      <c r="B599" s="650" t="s">
        <v>596</v>
      </c>
      <c r="C599" s="650">
        <v>89301101</v>
      </c>
      <c r="D599" s="729" t="s">
        <v>6863</v>
      </c>
      <c r="E599" s="730" t="s">
        <v>3694</v>
      </c>
      <c r="F599" s="650" t="s">
        <v>3634</v>
      </c>
      <c r="G599" s="650" t="s">
        <v>3752</v>
      </c>
      <c r="H599" s="650" t="s">
        <v>597</v>
      </c>
      <c r="I599" s="650" t="s">
        <v>3836</v>
      </c>
      <c r="J599" s="650" t="s">
        <v>3837</v>
      </c>
      <c r="K599" s="650" t="s">
        <v>3838</v>
      </c>
      <c r="L599" s="651">
        <v>71.17</v>
      </c>
      <c r="M599" s="651">
        <v>71.17</v>
      </c>
      <c r="N599" s="650">
        <v>1</v>
      </c>
      <c r="O599" s="731">
        <v>1</v>
      </c>
      <c r="P599" s="651">
        <v>71.17</v>
      </c>
      <c r="Q599" s="666">
        <v>1</v>
      </c>
      <c r="R599" s="650">
        <v>1</v>
      </c>
      <c r="S599" s="666">
        <v>1</v>
      </c>
      <c r="T599" s="731">
        <v>1</v>
      </c>
      <c r="U599" s="689">
        <v>1</v>
      </c>
    </row>
    <row r="600" spans="1:21" ht="14.4" customHeight="1" x14ac:dyDescent="0.3">
      <c r="A600" s="649">
        <v>10</v>
      </c>
      <c r="B600" s="650" t="s">
        <v>596</v>
      </c>
      <c r="C600" s="650">
        <v>89301101</v>
      </c>
      <c r="D600" s="729" t="s">
        <v>6863</v>
      </c>
      <c r="E600" s="730" t="s">
        <v>3694</v>
      </c>
      <c r="F600" s="650" t="s">
        <v>3634</v>
      </c>
      <c r="G600" s="650" t="s">
        <v>4139</v>
      </c>
      <c r="H600" s="650" t="s">
        <v>1072</v>
      </c>
      <c r="I600" s="650" t="s">
        <v>1109</v>
      </c>
      <c r="J600" s="650" t="s">
        <v>1110</v>
      </c>
      <c r="K600" s="650" t="s">
        <v>3504</v>
      </c>
      <c r="L600" s="651">
        <v>333.26</v>
      </c>
      <c r="M600" s="651">
        <v>333.26</v>
      </c>
      <c r="N600" s="650">
        <v>1</v>
      </c>
      <c r="O600" s="731">
        <v>0.5</v>
      </c>
      <c r="P600" s="651"/>
      <c r="Q600" s="666">
        <v>0</v>
      </c>
      <c r="R600" s="650"/>
      <c r="S600" s="666">
        <v>0</v>
      </c>
      <c r="T600" s="731"/>
      <c r="U600" s="689">
        <v>0</v>
      </c>
    </row>
    <row r="601" spans="1:21" ht="14.4" customHeight="1" x14ac:dyDescent="0.3">
      <c r="A601" s="649">
        <v>10</v>
      </c>
      <c r="B601" s="650" t="s">
        <v>596</v>
      </c>
      <c r="C601" s="650">
        <v>89301101</v>
      </c>
      <c r="D601" s="729" t="s">
        <v>6863</v>
      </c>
      <c r="E601" s="730" t="s">
        <v>3694</v>
      </c>
      <c r="F601" s="650" t="s">
        <v>3634</v>
      </c>
      <c r="G601" s="650" t="s">
        <v>4089</v>
      </c>
      <c r="H601" s="650" t="s">
        <v>597</v>
      </c>
      <c r="I601" s="650" t="s">
        <v>874</v>
      </c>
      <c r="J601" s="650" t="s">
        <v>875</v>
      </c>
      <c r="K601" s="650" t="s">
        <v>876</v>
      </c>
      <c r="L601" s="651">
        <v>23.72</v>
      </c>
      <c r="M601" s="651">
        <v>23.72</v>
      </c>
      <c r="N601" s="650">
        <v>1</v>
      </c>
      <c r="O601" s="731">
        <v>1</v>
      </c>
      <c r="P601" s="651">
        <v>23.72</v>
      </c>
      <c r="Q601" s="666">
        <v>1</v>
      </c>
      <c r="R601" s="650">
        <v>1</v>
      </c>
      <c r="S601" s="666">
        <v>1</v>
      </c>
      <c r="T601" s="731">
        <v>1</v>
      </c>
      <c r="U601" s="689">
        <v>1</v>
      </c>
    </row>
    <row r="602" spans="1:21" ht="14.4" customHeight="1" x14ac:dyDescent="0.3">
      <c r="A602" s="649">
        <v>10</v>
      </c>
      <c r="B602" s="650" t="s">
        <v>596</v>
      </c>
      <c r="C602" s="650">
        <v>89301101</v>
      </c>
      <c r="D602" s="729" t="s">
        <v>6863</v>
      </c>
      <c r="E602" s="730" t="s">
        <v>3694</v>
      </c>
      <c r="F602" s="650" t="s">
        <v>3634</v>
      </c>
      <c r="G602" s="650" t="s">
        <v>4192</v>
      </c>
      <c r="H602" s="650" t="s">
        <v>597</v>
      </c>
      <c r="I602" s="650" t="s">
        <v>690</v>
      </c>
      <c r="J602" s="650" t="s">
        <v>691</v>
      </c>
      <c r="K602" s="650" t="s">
        <v>4193</v>
      </c>
      <c r="L602" s="651">
        <v>26.17</v>
      </c>
      <c r="M602" s="651">
        <v>26.17</v>
      </c>
      <c r="N602" s="650">
        <v>1</v>
      </c>
      <c r="O602" s="731">
        <v>0.5</v>
      </c>
      <c r="P602" s="651"/>
      <c r="Q602" s="666">
        <v>0</v>
      </c>
      <c r="R602" s="650"/>
      <c r="S602" s="666">
        <v>0</v>
      </c>
      <c r="T602" s="731"/>
      <c r="U602" s="689">
        <v>0</v>
      </c>
    </row>
    <row r="603" spans="1:21" ht="14.4" customHeight="1" x14ac:dyDescent="0.3">
      <c r="A603" s="649">
        <v>10</v>
      </c>
      <c r="B603" s="650" t="s">
        <v>596</v>
      </c>
      <c r="C603" s="650">
        <v>89301101</v>
      </c>
      <c r="D603" s="729" t="s">
        <v>6863</v>
      </c>
      <c r="E603" s="730" t="s">
        <v>3694</v>
      </c>
      <c r="F603" s="650" t="s">
        <v>3634</v>
      </c>
      <c r="G603" s="650" t="s">
        <v>3736</v>
      </c>
      <c r="H603" s="650" t="s">
        <v>1072</v>
      </c>
      <c r="I603" s="650" t="s">
        <v>1303</v>
      </c>
      <c r="J603" s="650" t="s">
        <v>3490</v>
      </c>
      <c r="K603" s="650" t="s">
        <v>3488</v>
      </c>
      <c r="L603" s="651">
        <v>41.3</v>
      </c>
      <c r="M603" s="651">
        <v>41.3</v>
      </c>
      <c r="N603" s="650">
        <v>1</v>
      </c>
      <c r="O603" s="731">
        <v>0.5</v>
      </c>
      <c r="P603" s="651"/>
      <c r="Q603" s="666">
        <v>0</v>
      </c>
      <c r="R603" s="650"/>
      <c r="S603" s="666">
        <v>0</v>
      </c>
      <c r="T603" s="731"/>
      <c r="U603" s="689">
        <v>0</v>
      </c>
    </row>
    <row r="604" spans="1:21" ht="14.4" customHeight="1" x14ac:dyDescent="0.3">
      <c r="A604" s="649">
        <v>10</v>
      </c>
      <c r="B604" s="650" t="s">
        <v>596</v>
      </c>
      <c r="C604" s="650">
        <v>89301101</v>
      </c>
      <c r="D604" s="729" t="s">
        <v>6863</v>
      </c>
      <c r="E604" s="730" t="s">
        <v>3694</v>
      </c>
      <c r="F604" s="650" t="s">
        <v>3634</v>
      </c>
      <c r="G604" s="650" t="s">
        <v>3736</v>
      </c>
      <c r="H604" s="650" t="s">
        <v>1072</v>
      </c>
      <c r="I604" s="650" t="s">
        <v>4146</v>
      </c>
      <c r="J604" s="650" t="s">
        <v>3547</v>
      </c>
      <c r="K604" s="650" t="s">
        <v>4147</v>
      </c>
      <c r="L604" s="651">
        <v>87.6</v>
      </c>
      <c r="M604" s="651">
        <v>175.2</v>
      </c>
      <c r="N604" s="650">
        <v>2</v>
      </c>
      <c r="O604" s="731">
        <v>1.5</v>
      </c>
      <c r="P604" s="651"/>
      <c r="Q604" s="666">
        <v>0</v>
      </c>
      <c r="R604" s="650"/>
      <c r="S604" s="666">
        <v>0</v>
      </c>
      <c r="T604" s="731"/>
      <c r="U604" s="689">
        <v>0</v>
      </c>
    </row>
    <row r="605" spans="1:21" ht="14.4" customHeight="1" x14ac:dyDescent="0.3">
      <c r="A605" s="649">
        <v>10</v>
      </c>
      <c r="B605" s="650" t="s">
        <v>596</v>
      </c>
      <c r="C605" s="650">
        <v>89301101</v>
      </c>
      <c r="D605" s="729" t="s">
        <v>6863</v>
      </c>
      <c r="E605" s="730" t="s">
        <v>3694</v>
      </c>
      <c r="F605" s="650" t="s">
        <v>3634</v>
      </c>
      <c r="G605" s="650" t="s">
        <v>3736</v>
      </c>
      <c r="H605" s="650" t="s">
        <v>1072</v>
      </c>
      <c r="I605" s="650" t="s">
        <v>1306</v>
      </c>
      <c r="J605" s="650" t="s">
        <v>3490</v>
      </c>
      <c r="K605" s="650" t="s">
        <v>839</v>
      </c>
      <c r="L605" s="651">
        <v>68.83</v>
      </c>
      <c r="M605" s="651">
        <v>68.83</v>
      </c>
      <c r="N605" s="650">
        <v>1</v>
      </c>
      <c r="O605" s="731">
        <v>1</v>
      </c>
      <c r="P605" s="651"/>
      <c r="Q605" s="666">
        <v>0</v>
      </c>
      <c r="R605" s="650"/>
      <c r="S605" s="666">
        <v>0</v>
      </c>
      <c r="T605" s="731"/>
      <c r="U605" s="689">
        <v>0</v>
      </c>
    </row>
    <row r="606" spans="1:21" ht="14.4" customHeight="1" x14ac:dyDescent="0.3">
      <c r="A606" s="649">
        <v>10</v>
      </c>
      <c r="B606" s="650" t="s">
        <v>596</v>
      </c>
      <c r="C606" s="650">
        <v>89301101</v>
      </c>
      <c r="D606" s="729" t="s">
        <v>6863</v>
      </c>
      <c r="E606" s="730" t="s">
        <v>3694</v>
      </c>
      <c r="F606" s="650" t="s">
        <v>3634</v>
      </c>
      <c r="G606" s="650" t="s">
        <v>4338</v>
      </c>
      <c r="H606" s="650" t="s">
        <v>1072</v>
      </c>
      <c r="I606" s="650" t="s">
        <v>2221</v>
      </c>
      <c r="J606" s="650" t="s">
        <v>2222</v>
      </c>
      <c r="K606" s="650" t="s">
        <v>2223</v>
      </c>
      <c r="L606" s="651">
        <v>154.01</v>
      </c>
      <c r="M606" s="651">
        <v>308.02</v>
      </c>
      <c r="N606" s="650">
        <v>2</v>
      </c>
      <c r="O606" s="731">
        <v>1</v>
      </c>
      <c r="P606" s="651">
        <v>308.02</v>
      </c>
      <c r="Q606" s="666">
        <v>1</v>
      </c>
      <c r="R606" s="650">
        <v>2</v>
      </c>
      <c r="S606" s="666">
        <v>1</v>
      </c>
      <c r="T606" s="731">
        <v>1</v>
      </c>
      <c r="U606" s="689">
        <v>1</v>
      </c>
    </row>
    <row r="607" spans="1:21" ht="14.4" customHeight="1" x14ac:dyDescent="0.3">
      <c r="A607" s="649">
        <v>10</v>
      </c>
      <c r="B607" s="650" t="s">
        <v>596</v>
      </c>
      <c r="C607" s="650">
        <v>89301101</v>
      </c>
      <c r="D607" s="729" t="s">
        <v>6863</v>
      </c>
      <c r="E607" s="730" t="s">
        <v>3694</v>
      </c>
      <c r="F607" s="650" t="s">
        <v>3634</v>
      </c>
      <c r="G607" s="650" t="s">
        <v>4128</v>
      </c>
      <c r="H607" s="650" t="s">
        <v>597</v>
      </c>
      <c r="I607" s="650" t="s">
        <v>1344</v>
      </c>
      <c r="J607" s="650" t="s">
        <v>1345</v>
      </c>
      <c r="K607" s="650" t="s">
        <v>4297</v>
      </c>
      <c r="L607" s="651">
        <v>709.97</v>
      </c>
      <c r="M607" s="651">
        <v>709.97</v>
      </c>
      <c r="N607" s="650">
        <v>1</v>
      </c>
      <c r="O607" s="731">
        <v>1</v>
      </c>
      <c r="P607" s="651">
        <v>709.97</v>
      </c>
      <c r="Q607" s="666">
        <v>1</v>
      </c>
      <c r="R607" s="650">
        <v>1</v>
      </c>
      <c r="S607" s="666">
        <v>1</v>
      </c>
      <c r="T607" s="731">
        <v>1</v>
      </c>
      <c r="U607" s="689">
        <v>1</v>
      </c>
    </row>
    <row r="608" spans="1:21" ht="14.4" customHeight="1" x14ac:dyDescent="0.3">
      <c r="A608" s="649">
        <v>10</v>
      </c>
      <c r="B608" s="650" t="s">
        <v>596</v>
      </c>
      <c r="C608" s="650">
        <v>89301101</v>
      </c>
      <c r="D608" s="729" t="s">
        <v>6863</v>
      </c>
      <c r="E608" s="730" t="s">
        <v>3694</v>
      </c>
      <c r="F608" s="650" t="s">
        <v>3634</v>
      </c>
      <c r="G608" s="650" t="s">
        <v>4128</v>
      </c>
      <c r="H608" s="650" t="s">
        <v>597</v>
      </c>
      <c r="I608" s="650" t="s">
        <v>4296</v>
      </c>
      <c r="J608" s="650" t="s">
        <v>4130</v>
      </c>
      <c r="K608" s="650" t="s">
        <v>4297</v>
      </c>
      <c r="L608" s="651">
        <v>766.89</v>
      </c>
      <c r="M608" s="651">
        <v>1533.78</v>
      </c>
      <c r="N608" s="650">
        <v>2</v>
      </c>
      <c r="O608" s="731">
        <v>0.5</v>
      </c>
      <c r="P608" s="651">
        <v>1533.78</v>
      </c>
      <c r="Q608" s="666">
        <v>1</v>
      </c>
      <c r="R608" s="650">
        <v>2</v>
      </c>
      <c r="S608" s="666">
        <v>1</v>
      </c>
      <c r="T608" s="731">
        <v>0.5</v>
      </c>
      <c r="U608" s="689">
        <v>1</v>
      </c>
    </row>
    <row r="609" spans="1:21" ht="14.4" customHeight="1" x14ac:dyDescent="0.3">
      <c r="A609" s="649">
        <v>10</v>
      </c>
      <c r="B609" s="650" t="s">
        <v>596</v>
      </c>
      <c r="C609" s="650">
        <v>89301101</v>
      </c>
      <c r="D609" s="729" t="s">
        <v>6863</v>
      </c>
      <c r="E609" s="730" t="s">
        <v>3694</v>
      </c>
      <c r="F609" s="650" t="s">
        <v>3634</v>
      </c>
      <c r="G609" s="650" t="s">
        <v>4202</v>
      </c>
      <c r="H609" s="650" t="s">
        <v>597</v>
      </c>
      <c r="I609" s="650" t="s">
        <v>4367</v>
      </c>
      <c r="J609" s="650" t="s">
        <v>4204</v>
      </c>
      <c r="K609" s="650" t="s">
        <v>4205</v>
      </c>
      <c r="L609" s="651">
        <v>810.99</v>
      </c>
      <c r="M609" s="651">
        <v>1621.98</v>
      </c>
      <c r="N609" s="650">
        <v>2</v>
      </c>
      <c r="O609" s="731">
        <v>1</v>
      </c>
      <c r="P609" s="651"/>
      <c r="Q609" s="666">
        <v>0</v>
      </c>
      <c r="R609" s="650"/>
      <c r="S609" s="666">
        <v>0</v>
      </c>
      <c r="T609" s="731"/>
      <c r="U609" s="689">
        <v>0</v>
      </c>
    </row>
    <row r="610" spans="1:21" ht="14.4" customHeight="1" x14ac:dyDescent="0.3">
      <c r="A610" s="649">
        <v>10</v>
      </c>
      <c r="B610" s="650" t="s">
        <v>596</v>
      </c>
      <c r="C610" s="650">
        <v>89301101</v>
      </c>
      <c r="D610" s="729" t="s">
        <v>6863</v>
      </c>
      <c r="E610" s="730" t="s">
        <v>3694</v>
      </c>
      <c r="F610" s="650" t="s">
        <v>3634</v>
      </c>
      <c r="G610" s="650" t="s">
        <v>4202</v>
      </c>
      <c r="H610" s="650" t="s">
        <v>597</v>
      </c>
      <c r="I610" s="650" t="s">
        <v>1909</v>
      </c>
      <c r="J610" s="650" t="s">
        <v>4204</v>
      </c>
      <c r="K610" s="650" t="s">
        <v>4205</v>
      </c>
      <c r="L610" s="651">
        <v>810.99</v>
      </c>
      <c r="M610" s="651">
        <v>1621.98</v>
      </c>
      <c r="N610" s="650">
        <v>2</v>
      </c>
      <c r="O610" s="731">
        <v>0.5</v>
      </c>
      <c r="P610" s="651">
        <v>1621.98</v>
      </c>
      <c r="Q610" s="666">
        <v>1</v>
      </c>
      <c r="R610" s="650">
        <v>2</v>
      </c>
      <c r="S610" s="666">
        <v>1</v>
      </c>
      <c r="T610" s="731">
        <v>0.5</v>
      </c>
      <c r="U610" s="689">
        <v>1</v>
      </c>
    </row>
    <row r="611" spans="1:21" ht="14.4" customHeight="1" x14ac:dyDescent="0.3">
      <c r="A611" s="649">
        <v>10</v>
      </c>
      <c r="B611" s="650" t="s">
        <v>596</v>
      </c>
      <c r="C611" s="650">
        <v>89301101</v>
      </c>
      <c r="D611" s="729" t="s">
        <v>6863</v>
      </c>
      <c r="E611" s="730" t="s">
        <v>3694</v>
      </c>
      <c r="F611" s="650" t="s">
        <v>3634</v>
      </c>
      <c r="G611" s="650" t="s">
        <v>4202</v>
      </c>
      <c r="H611" s="650" t="s">
        <v>597</v>
      </c>
      <c r="I611" s="650" t="s">
        <v>4368</v>
      </c>
      <c r="J611" s="650" t="s">
        <v>4369</v>
      </c>
      <c r="K611" s="650" t="s">
        <v>4370</v>
      </c>
      <c r="L611" s="651">
        <v>648.76</v>
      </c>
      <c r="M611" s="651">
        <v>2595.04</v>
      </c>
      <c r="N611" s="650">
        <v>4</v>
      </c>
      <c r="O611" s="731">
        <v>1</v>
      </c>
      <c r="P611" s="651"/>
      <c r="Q611" s="666">
        <v>0</v>
      </c>
      <c r="R611" s="650"/>
      <c r="S611" s="666">
        <v>0</v>
      </c>
      <c r="T611" s="731"/>
      <c r="U611" s="689">
        <v>0</v>
      </c>
    </row>
    <row r="612" spans="1:21" ht="14.4" customHeight="1" x14ac:dyDescent="0.3">
      <c r="A612" s="649">
        <v>10</v>
      </c>
      <c r="B612" s="650" t="s">
        <v>596</v>
      </c>
      <c r="C612" s="650">
        <v>89301101</v>
      </c>
      <c r="D612" s="729" t="s">
        <v>6863</v>
      </c>
      <c r="E612" s="730" t="s">
        <v>3694</v>
      </c>
      <c r="F612" s="650" t="s">
        <v>3634</v>
      </c>
      <c r="G612" s="650" t="s">
        <v>4371</v>
      </c>
      <c r="H612" s="650" t="s">
        <v>597</v>
      </c>
      <c r="I612" s="650" t="s">
        <v>4372</v>
      </c>
      <c r="J612" s="650" t="s">
        <v>4373</v>
      </c>
      <c r="K612" s="650" t="s">
        <v>4374</v>
      </c>
      <c r="L612" s="651">
        <v>1866.4</v>
      </c>
      <c r="M612" s="651">
        <v>1866.4</v>
      </c>
      <c r="N612" s="650">
        <v>1</v>
      </c>
      <c r="O612" s="731">
        <v>1</v>
      </c>
      <c r="P612" s="651">
        <v>1866.4</v>
      </c>
      <c r="Q612" s="666">
        <v>1</v>
      </c>
      <c r="R612" s="650">
        <v>1</v>
      </c>
      <c r="S612" s="666">
        <v>1</v>
      </c>
      <c r="T612" s="731">
        <v>1</v>
      </c>
      <c r="U612" s="689">
        <v>1</v>
      </c>
    </row>
    <row r="613" spans="1:21" ht="14.4" customHeight="1" x14ac:dyDescent="0.3">
      <c r="A613" s="649">
        <v>10</v>
      </c>
      <c r="B613" s="650" t="s">
        <v>596</v>
      </c>
      <c r="C613" s="650">
        <v>89301101</v>
      </c>
      <c r="D613" s="729" t="s">
        <v>6863</v>
      </c>
      <c r="E613" s="730" t="s">
        <v>3694</v>
      </c>
      <c r="F613" s="650" t="s">
        <v>3634</v>
      </c>
      <c r="G613" s="650" t="s">
        <v>3795</v>
      </c>
      <c r="H613" s="650" t="s">
        <v>597</v>
      </c>
      <c r="I613" s="650" t="s">
        <v>4375</v>
      </c>
      <c r="J613" s="650" t="s">
        <v>1349</v>
      </c>
      <c r="K613" s="650" t="s">
        <v>3797</v>
      </c>
      <c r="L613" s="651">
        <v>0</v>
      </c>
      <c r="M613" s="651">
        <v>0</v>
      </c>
      <c r="N613" s="650">
        <v>5</v>
      </c>
      <c r="O613" s="731">
        <v>0.5</v>
      </c>
      <c r="P613" s="651">
        <v>0</v>
      </c>
      <c r="Q613" s="666"/>
      <c r="R613" s="650">
        <v>5</v>
      </c>
      <c r="S613" s="666">
        <v>1</v>
      </c>
      <c r="T613" s="731">
        <v>0.5</v>
      </c>
      <c r="U613" s="689">
        <v>1</v>
      </c>
    </row>
    <row r="614" spans="1:21" ht="14.4" customHeight="1" x14ac:dyDescent="0.3">
      <c r="A614" s="649">
        <v>10</v>
      </c>
      <c r="B614" s="650" t="s">
        <v>596</v>
      </c>
      <c r="C614" s="650">
        <v>89301101</v>
      </c>
      <c r="D614" s="729" t="s">
        <v>6863</v>
      </c>
      <c r="E614" s="730" t="s">
        <v>3694</v>
      </c>
      <c r="F614" s="650" t="s">
        <v>3634</v>
      </c>
      <c r="G614" s="650" t="s">
        <v>3961</v>
      </c>
      <c r="H614" s="650" t="s">
        <v>597</v>
      </c>
      <c r="I614" s="650" t="s">
        <v>3962</v>
      </c>
      <c r="J614" s="650" t="s">
        <v>3963</v>
      </c>
      <c r="K614" s="650" t="s">
        <v>1746</v>
      </c>
      <c r="L614" s="651">
        <v>314.89999999999998</v>
      </c>
      <c r="M614" s="651">
        <v>314.89999999999998</v>
      </c>
      <c r="N614" s="650">
        <v>1</v>
      </c>
      <c r="O614" s="731">
        <v>1</v>
      </c>
      <c r="P614" s="651">
        <v>314.89999999999998</v>
      </c>
      <c r="Q614" s="666">
        <v>1</v>
      </c>
      <c r="R614" s="650">
        <v>1</v>
      </c>
      <c r="S614" s="666">
        <v>1</v>
      </c>
      <c r="T614" s="731">
        <v>1</v>
      </c>
      <c r="U614" s="689">
        <v>1</v>
      </c>
    </row>
    <row r="615" spans="1:21" ht="14.4" customHeight="1" x14ac:dyDescent="0.3">
      <c r="A615" s="649">
        <v>10</v>
      </c>
      <c r="B615" s="650" t="s">
        <v>596</v>
      </c>
      <c r="C615" s="650">
        <v>89301101</v>
      </c>
      <c r="D615" s="729" t="s">
        <v>6863</v>
      </c>
      <c r="E615" s="730" t="s">
        <v>3694</v>
      </c>
      <c r="F615" s="650" t="s">
        <v>3634</v>
      </c>
      <c r="G615" s="650" t="s">
        <v>3961</v>
      </c>
      <c r="H615" s="650" t="s">
        <v>597</v>
      </c>
      <c r="I615" s="650" t="s">
        <v>1358</v>
      </c>
      <c r="J615" s="650" t="s">
        <v>1359</v>
      </c>
      <c r="K615" s="650" t="s">
        <v>4303</v>
      </c>
      <c r="L615" s="651">
        <v>97.97</v>
      </c>
      <c r="M615" s="651">
        <v>97.97</v>
      </c>
      <c r="N615" s="650">
        <v>1</v>
      </c>
      <c r="O615" s="731">
        <v>0.5</v>
      </c>
      <c r="P615" s="651">
        <v>97.97</v>
      </c>
      <c r="Q615" s="666">
        <v>1</v>
      </c>
      <c r="R615" s="650">
        <v>1</v>
      </c>
      <c r="S615" s="666">
        <v>1</v>
      </c>
      <c r="T615" s="731">
        <v>0.5</v>
      </c>
      <c r="U615" s="689">
        <v>1</v>
      </c>
    </row>
    <row r="616" spans="1:21" ht="14.4" customHeight="1" x14ac:dyDescent="0.3">
      <c r="A616" s="649">
        <v>10</v>
      </c>
      <c r="B616" s="650" t="s">
        <v>596</v>
      </c>
      <c r="C616" s="650">
        <v>89301101</v>
      </c>
      <c r="D616" s="729" t="s">
        <v>6863</v>
      </c>
      <c r="E616" s="730" t="s">
        <v>3694</v>
      </c>
      <c r="F616" s="650" t="s">
        <v>3634</v>
      </c>
      <c r="G616" s="650" t="s">
        <v>3961</v>
      </c>
      <c r="H616" s="650" t="s">
        <v>597</v>
      </c>
      <c r="I616" s="650" t="s">
        <v>1745</v>
      </c>
      <c r="J616" s="650" t="s">
        <v>1359</v>
      </c>
      <c r="K616" s="650" t="s">
        <v>4216</v>
      </c>
      <c r="L616" s="651">
        <v>314.89999999999998</v>
      </c>
      <c r="M616" s="651">
        <v>629.79999999999995</v>
      </c>
      <c r="N616" s="650">
        <v>2</v>
      </c>
      <c r="O616" s="731">
        <v>0.5</v>
      </c>
      <c r="P616" s="651"/>
      <c r="Q616" s="666">
        <v>0</v>
      </c>
      <c r="R616" s="650"/>
      <c r="S616" s="666">
        <v>0</v>
      </c>
      <c r="T616" s="731"/>
      <c r="U616" s="689">
        <v>0</v>
      </c>
    </row>
    <row r="617" spans="1:21" ht="14.4" customHeight="1" x14ac:dyDescent="0.3">
      <c r="A617" s="649">
        <v>10</v>
      </c>
      <c r="B617" s="650" t="s">
        <v>596</v>
      </c>
      <c r="C617" s="650">
        <v>89301101</v>
      </c>
      <c r="D617" s="729" t="s">
        <v>6863</v>
      </c>
      <c r="E617" s="730" t="s">
        <v>3694</v>
      </c>
      <c r="F617" s="650" t="s">
        <v>3634</v>
      </c>
      <c r="G617" s="650" t="s">
        <v>4054</v>
      </c>
      <c r="H617" s="650" t="s">
        <v>597</v>
      </c>
      <c r="I617" s="650" t="s">
        <v>4376</v>
      </c>
      <c r="J617" s="650" t="s">
        <v>4055</v>
      </c>
      <c r="K617" s="650" t="s">
        <v>4377</v>
      </c>
      <c r="L617" s="651">
        <v>0</v>
      </c>
      <c r="M617" s="651">
        <v>0</v>
      </c>
      <c r="N617" s="650">
        <v>1</v>
      </c>
      <c r="O617" s="731">
        <v>0.5</v>
      </c>
      <c r="P617" s="651"/>
      <c r="Q617" s="666"/>
      <c r="R617" s="650"/>
      <c r="S617" s="666">
        <v>0</v>
      </c>
      <c r="T617" s="731"/>
      <c r="U617" s="689">
        <v>0</v>
      </c>
    </row>
    <row r="618" spans="1:21" ht="14.4" customHeight="1" x14ac:dyDescent="0.3">
      <c r="A618" s="649">
        <v>10</v>
      </c>
      <c r="B618" s="650" t="s">
        <v>596</v>
      </c>
      <c r="C618" s="650">
        <v>89301101</v>
      </c>
      <c r="D618" s="729" t="s">
        <v>6863</v>
      </c>
      <c r="E618" s="730" t="s">
        <v>3694</v>
      </c>
      <c r="F618" s="650" t="s">
        <v>3634</v>
      </c>
      <c r="G618" s="650" t="s">
        <v>4105</v>
      </c>
      <c r="H618" s="650" t="s">
        <v>597</v>
      </c>
      <c r="I618" s="650" t="s">
        <v>833</v>
      </c>
      <c r="J618" s="650" t="s">
        <v>4108</v>
      </c>
      <c r="K618" s="650" t="s">
        <v>4109</v>
      </c>
      <c r="L618" s="651">
        <v>91.52</v>
      </c>
      <c r="M618" s="651">
        <v>91.52</v>
      </c>
      <c r="N618" s="650">
        <v>1</v>
      </c>
      <c r="O618" s="731">
        <v>0.5</v>
      </c>
      <c r="P618" s="651">
        <v>91.52</v>
      </c>
      <c r="Q618" s="666">
        <v>1</v>
      </c>
      <c r="R618" s="650">
        <v>1</v>
      </c>
      <c r="S618" s="666">
        <v>1</v>
      </c>
      <c r="T618" s="731">
        <v>0.5</v>
      </c>
      <c r="U618" s="689">
        <v>1</v>
      </c>
    </row>
    <row r="619" spans="1:21" ht="14.4" customHeight="1" x14ac:dyDescent="0.3">
      <c r="A619" s="649">
        <v>10</v>
      </c>
      <c r="B619" s="650" t="s">
        <v>596</v>
      </c>
      <c r="C619" s="650">
        <v>89301101</v>
      </c>
      <c r="D619" s="729" t="s">
        <v>6863</v>
      </c>
      <c r="E619" s="730" t="s">
        <v>3694</v>
      </c>
      <c r="F619" s="650" t="s">
        <v>3634</v>
      </c>
      <c r="G619" s="650" t="s">
        <v>4378</v>
      </c>
      <c r="H619" s="650" t="s">
        <v>597</v>
      </c>
      <c r="I619" s="650" t="s">
        <v>2041</v>
      </c>
      <c r="J619" s="650" t="s">
        <v>4379</v>
      </c>
      <c r="K619" s="650" t="s">
        <v>4380</v>
      </c>
      <c r="L619" s="651">
        <v>32.869999999999997</v>
      </c>
      <c r="M619" s="651">
        <v>32.869999999999997</v>
      </c>
      <c r="N619" s="650">
        <v>1</v>
      </c>
      <c r="O619" s="731">
        <v>0.5</v>
      </c>
      <c r="P619" s="651">
        <v>32.869999999999997</v>
      </c>
      <c r="Q619" s="666">
        <v>1</v>
      </c>
      <c r="R619" s="650">
        <v>1</v>
      </c>
      <c r="S619" s="666">
        <v>1</v>
      </c>
      <c r="T619" s="731">
        <v>0.5</v>
      </c>
      <c r="U619" s="689">
        <v>1</v>
      </c>
    </row>
    <row r="620" spans="1:21" ht="14.4" customHeight="1" x14ac:dyDescent="0.3">
      <c r="A620" s="649">
        <v>10</v>
      </c>
      <c r="B620" s="650" t="s">
        <v>596</v>
      </c>
      <c r="C620" s="650">
        <v>89301101</v>
      </c>
      <c r="D620" s="729" t="s">
        <v>6863</v>
      </c>
      <c r="E620" s="730" t="s">
        <v>3694</v>
      </c>
      <c r="F620" s="650" t="s">
        <v>3634</v>
      </c>
      <c r="G620" s="650" t="s">
        <v>3868</v>
      </c>
      <c r="H620" s="650" t="s">
        <v>597</v>
      </c>
      <c r="I620" s="650" t="s">
        <v>1650</v>
      </c>
      <c r="J620" s="650" t="s">
        <v>1277</v>
      </c>
      <c r="K620" s="650" t="s">
        <v>3965</v>
      </c>
      <c r="L620" s="651">
        <v>23.46</v>
      </c>
      <c r="M620" s="651">
        <v>23.46</v>
      </c>
      <c r="N620" s="650">
        <v>1</v>
      </c>
      <c r="O620" s="731">
        <v>1</v>
      </c>
      <c r="P620" s="651"/>
      <c r="Q620" s="666">
        <v>0</v>
      </c>
      <c r="R620" s="650"/>
      <c r="S620" s="666">
        <v>0</v>
      </c>
      <c r="T620" s="731"/>
      <c r="U620" s="689">
        <v>0</v>
      </c>
    </row>
    <row r="621" spans="1:21" ht="14.4" customHeight="1" x14ac:dyDescent="0.3">
      <c r="A621" s="649">
        <v>10</v>
      </c>
      <c r="B621" s="650" t="s">
        <v>596</v>
      </c>
      <c r="C621" s="650">
        <v>89301101</v>
      </c>
      <c r="D621" s="729" t="s">
        <v>6863</v>
      </c>
      <c r="E621" s="730" t="s">
        <v>3694</v>
      </c>
      <c r="F621" s="650" t="s">
        <v>3634</v>
      </c>
      <c r="G621" s="650" t="s">
        <v>4238</v>
      </c>
      <c r="H621" s="650" t="s">
        <v>597</v>
      </c>
      <c r="I621" s="650" t="s">
        <v>1368</v>
      </c>
      <c r="J621" s="650" t="s">
        <v>1369</v>
      </c>
      <c r="K621" s="650" t="s">
        <v>4239</v>
      </c>
      <c r="L621" s="651">
        <v>0</v>
      </c>
      <c r="M621" s="651">
        <v>0</v>
      </c>
      <c r="N621" s="650">
        <v>1</v>
      </c>
      <c r="O621" s="731">
        <v>0.5</v>
      </c>
      <c r="P621" s="651"/>
      <c r="Q621" s="666"/>
      <c r="R621" s="650"/>
      <c r="S621" s="666">
        <v>0</v>
      </c>
      <c r="T621" s="731"/>
      <c r="U621" s="689">
        <v>0</v>
      </c>
    </row>
    <row r="622" spans="1:21" ht="14.4" customHeight="1" x14ac:dyDescent="0.3">
      <c r="A622" s="649">
        <v>10</v>
      </c>
      <c r="B622" s="650" t="s">
        <v>596</v>
      </c>
      <c r="C622" s="650">
        <v>89301101</v>
      </c>
      <c r="D622" s="729" t="s">
        <v>6863</v>
      </c>
      <c r="E622" s="730" t="s">
        <v>3694</v>
      </c>
      <c r="F622" s="650" t="s">
        <v>3634</v>
      </c>
      <c r="G622" s="650" t="s">
        <v>4269</v>
      </c>
      <c r="H622" s="650" t="s">
        <v>1072</v>
      </c>
      <c r="I622" s="650" t="s">
        <v>1090</v>
      </c>
      <c r="J622" s="650" t="s">
        <v>1091</v>
      </c>
      <c r="K622" s="650" t="s">
        <v>1092</v>
      </c>
      <c r="L622" s="651">
        <v>974.75</v>
      </c>
      <c r="M622" s="651">
        <v>974.75</v>
      </c>
      <c r="N622" s="650">
        <v>1</v>
      </c>
      <c r="O622" s="731">
        <v>0.5</v>
      </c>
      <c r="P622" s="651"/>
      <c r="Q622" s="666">
        <v>0</v>
      </c>
      <c r="R622" s="650"/>
      <c r="S622" s="666">
        <v>0</v>
      </c>
      <c r="T622" s="731"/>
      <c r="U622" s="689">
        <v>0</v>
      </c>
    </row>
    <row r="623" spans="1:21" ht="14.4" customHeight="1" x14ac:dyDescent="0.3">
      <c r="A623" s="649">
        <v>10</v>
      </c>
      <c r="B623" s="650" t="s">
        <v>596</v>
      </c>
      <c r="C623" s="650">
        <v>89301101</v>
      </c>
      <c r="D623" s="729" t="s">
        <v>6863</v>
      </c>
      <c r="E623" s="730" t="s">
        <v>3694</v>
      </c>
      <c r="F623" s="650" t="s">
        <v>3636</v>
      </c>
      <c r="G623" s="650" t="s">
        <v>4381</v>
      </c>
      <c r="H623" s="650" t="s">
        <v>597</v>
      </c>
      <c r="I623" s="650" t="s">
        <v>4382</v>
      </c>
      <c r="J623" s="650" t="s">
        <v>4383</v>
      </c>
      <c r="K623" s="650" t="s">
        <v>4384</v>
      </c>
      <c r="L623" s="651">
        <v>200</v>
      </c>
      <c r="M623" s="651">
        <v>200</v>
      </c>
      <c r="N623" s="650">
        <v>1</v>
      </c>
      <c r="O623" s="731">
        <v>1</v>
      </c>
      <c r="P623" s="651">
        <v>200</v>
      </c>
      <c r="Q623" s="666">
        <v>1</v>
      </c>
      <c r="R623" s="650">
        <v>1</v>
      </c>
      <c r="S623" s="666">
        <v>1</v>
      </c>
      <c r="T623" s="731">
        <v>1</v>
      </c>
      <c r="U623" s="689">
        <v>1</v>
      </c>
    </row>
    <row r="624" spans="1:21" ht="14.4" customHeight="1" x14ac:dyDescent="0.3">
      <c r="A624" s="649">
        <v>10</v>
      </c>
      <c r="B624" s="650" t="s">
        <v>596</v>
      </c>
      <c r="C624" s="650">
        <v>89301101</v>
      </c>
      <c r="D624" s="729" t="s">
        <v>6863</v>
      </c>
      <c r="E624" s="730" t="s">
        <v>3695</v>
      </c>
      <c r="F624" s="650" t="s">
        <v>3634</v>
      </c>
      <c r="G624" s="650" t="s">
        <v>4278</v>
      </c>
      <c r="H624" s="650" t="s">
        <v>597</v>
      </c>
      <c r="I624" s="650" t="s">
        <v>4333</v>
      </c>
      <c r="J624" s="650" t="s">
        <v>2555</v>
      </c>
      <c r="K624" s="650" t="s">
        <v>2556</v>
      </c>
      <c r="L624" s="651">
        <v>483.76</v>
      </c>
      <c r="M624" s="651">
        <v>483.76</v>
      </c>
      <c r="N624" s="650">
        <v>1</v>
      </c>
      <c r="O624" s="731">
        <v>0.5</v>
      </c>
      <c r="P624" s="651">
        <v>483.76</v>
      </c>
      <c r="Q624" s="666">
        <v>1</v>
      </c>
      <c r="R624" s="650">
        <v>1</v>
      </c>
      <c r="S624" s="666">
        <v>1</v>
      </c>
      <c r="T624" s="731">
        <v>0.5</v>
      </c>
      <c r="U624" s="689">
        <v>1</v>
      </c>
    </row>
    <row r="625" spans="1:21" ht="14.4" customHeight="1" x14ac:dyDescent="0.3">
      <c r="A625" s="649">
        <v>10</v>
      </c>
      <c r="B625" s="650" t="s">
        <v>596</v>
      </c>
      <c r="C625" s="650">
        <v>89301101</v>
      </c>
      <c r="D625" s="729" t="s">
        <v>6863</v>
      </c>
      <c r="E625" s="730" t="s">
        <v>3695</v>
      </c>
      <c r="F625" s="650" t="s">
        <v>3634</v>
      </c>
      <c r="G625" s="650" t="s">
        <v>3743</v>
      </c>
      <c r="H625" s="650" t="s">
        <v>597</v>
      </c>
      <c r="I625" s="650" t="s">
        <v>1646</v>
      </c>
      <c r="J625" s="650" t="s">
        <v>3514</v>
      </c>
      <c r="K625" s="650" t="s">
        <v>3515</v>
      </c>
      <c r="L625" s="651">
        <v>333.31</v>
      </c>
      <c r="M625" s="651">
        <v>999.93000000000006</v>
      </c>
      <c r="N625" s="650">
        <v>3</v>
      </c>
      <c r="O625" s="731">
        <v>2</v>
      </c>
      <c r="P625" s="651"/>
      <c r="Q625" s="666">
        <v>0</v>
      </c>
      <c r="R625" s="650"/>
      <c r="S625" s="666">
        <v>0</v>
      </c>
      <c r="T625" s="731"/>
      <c r="U625" s="689">
        <v>0</v>
      </c>
    </row>
    <row r="626" spans="1:21" ht="14.4" customHeight="1" x14ac:dyDescent="0.3">
      <c r="A626" s="649">
        <v>10</v>
      </c>
      <c r="B626" s="650" t="s">
        <v>596</v>
      </c>
      <c r="C626" s="650">
        <v>89301101</v>
      </c>
      <c r="D626" s="729" t="s">
        <v>6863</v>
      </c>
      <c r="E626" s="730" t="s">
        <v>3695</v>
      </c>
      <c r="F626" s="650" t="s">
        <v>3634</v>
      </c>
      <c r="G626" s="650" t="s">
        <v>3743</v>
      </c>
      <c r="H626" s="650" t="s">
        <v>597</v>
      </c>
      <c r="I626" s="650" t="s">
        <v>1646</v>
      </c>
      <c r="J626" s="650" t="s">
        <v>3514</v>
      </c>
      <c r="K626" s="650" t="s">
        <v>3515</v>
      </c>
      <c r="L626" s="651">
        <v>156.86000000000001</v>
      </c>
      <c r="M626" s="651">
        <v>156.86000000000001</v>
      </c>
      <c r="N626" s="650">
        <v>1</v>
      </c>
      <c r="O626" s="731">
        <v>1</v>
      </c>
      <c r="P626" s="651">
        <v>156.86000000000001</v>
      </c>
      <c r="Q626" s="666">
        <v>1</v>
      </c>
      <c r="R626" s="650">
        <v>1</v>
      </c>
      <c r="S626" s="666">
        <v>1</v>
      </c>
      <c r="T626" s="731">
        <v>1</v>
      </c>
      <c r="U626" s="689">
        <v>1</v>
      </c>
    </row>
    <row r="627" spans="1:21" ht="14.4" customHeight="1" x14ac:dyDescent="0.3">
      <c r="A627" s="649">
        <v>10</v>
      </c>
      <c r="B627" s="650" t="s">
        <v>596</v>
      </c>
      <c r="C627" s="650">
        <v>89301101</v>
      </c>
      <c r="D627" s="729" t="s">
        <v>6863</v>
      </c>
      <c r="E627" s="730" t="s">
        <v>3695</v>
      </c>
      <c r="F627" s="650" t="s">
        <v>3634</v>
      </c>
      <c r="G627" s="650" t="s">
        <v>3743</v>
      </c>
      <c r="H627" s="650" t="s">
        <v>597</v>
      </c>
      <c r="I627" s="650" t="s">
        <v>1238</v>
      </c>
      <c r="J627" s="650" t="s">
        <v>3477</v>
      </c>
      <c r="K627" s="650" t="s">
        <v>3478</v>
      </c>
      <c r="L627" s="651">
        <v>69.09</v>
      </c>
      <c r="M627" s="651">
        <v>69.09</v>
      </c>
      <c r="N627" s="650">
        <v>1</v>
      </c>
      <c r="O627" s="731">
        <v>1</v>
      </c>
      <c r="P627" s="651">
        <v>69.09</v>
      </c>
      <c r="Q627" s="666">
        <v>1</v>
      </c>
      <c r="R627" s="650">
        <v>1</v>
      </c>
      <c r="S627" s="666">
        <v>1</v>
      </c>
      <c r="T627" s="731">
        <v>1</v>
      </c>
      <c r="U627" s="689">
        <v>1</v>
      </c>
    </row>
    <row r="628" spans="1:21" ht="14.4" customHeight="1" x14ac:dyDescent="0.3">
      <c r="A628" s="649">
        <v>10</v>
      </c>
      <c r="B628" s="650" t="s">
        <v>596</v>
      </c>
      <c r="C628" s="650">
        <v>89301101</v>
      </c>
      <c r="D628" s="729" t="s">
        <v>6863</v>
      </c>
      <c r="E628" s="730" t="s">
        <v>3695</v>
      </c>
      <c r="F628" s="650" t="s">
        <v>3634</v>
      </c>
      <c r="G628" s="650" t="s">
        <v>3743</v>
      </c>
      <c r="H628" s="650" t="s">
        <v>597</v>
      </c>
      <c r="I628" s="650" t="s">
        <v>1226</v>
      </c>
      <c r="J628" s="650" t="s">
        <v>3479</v>
      </c>
      <c r="K628" s="650" t="s">
        <v>3480</v>
      </c>
      <c r="L628" s="651">
        <v>112.76</v>
      </c>
      <c r="M628" s="651">
        <v>225.52</v>
      </c>
      <c r="N628" s="650">
        <v>2</v>
      </c>
      <c r="O628" s="731">
        <v>2</v>
      </c>
      <c r="P628" s="651">
        <v>112.76</v>
      </c>
      <c r="Q628" s="666">
        <v>0.5</v>
      </c>
      <c r="R628" s="650">
        <v>1</v>
      </c>
      <c r="S628" s="666">
        <v>0.5</v>
      </c>
      <c r="T628" s="731">
        <v>1</v>
      </c>
      <c r="U628" s="689">
        <v>0.5</v>
      </c>
    </row>
    <row r="629" spans="1:21" ht="14.4" customHeight="1" x14ac:dyDescent="0.3">
      <c r="A629" s="649">
        <v>10</v>
      </c>
      <c r="B629" s="650" t="s">
        <v>596</v>
      </c>
      <c r="C629" s="650">
        <v>89301101</v>
      </c>
      <c r="D629" s="729" t="s">
        <v>6863</v>
      </c>
      <c r="E629" s="730" t="s">
        <v>3695</v>
      </c>
      <c r="F629" s="650" t="s">
        <v>3634</v>
      </c>
      <c r="G629" s="650" t="s">
        <v>3743</v>
      </c>
      <c r="H629" s="650" t="s">
        <v>597</v>
      </c>
      <c r="I629" s="650" t="s">
        <v>1230</v>
      </c>
      <c r="J629" s="650" t="s">
        <v>1231</v>
      </c>
      <c r="K629" s="650" t="s">
        <v>1232</v>
      </c>
      <c r="L629" s="651">
        <v>99.7</v>
      </c>
      <c r="M629" s="651">
        <v>199.4</v>
      </c>
      <c r="N629" s="650">
        <v>2</v>
      </c>
      <c r="O629" s="731">
        <v>2</v>
      </c>
      <c r="P629" s="651"/>
      <c r="Q629" s="666">
        <v>0</v>
      </c>
      <c r="R629" s="650"/>
      <c r="S629" s="666">
        <v>0</v>
      </c>
      <c r="T629" s="731"/>
      <c r="U629" s="689">
        <v>0</v>
      </c>
    </row>
    <row r="630" spans="1:21" ht="14.4" customHeight="1" x14ac:dyDescent="0.3">
      <c r="A630" s="649">
        <v>10</v>
      </c>
      <c r="B630" s="650" t="s">
        <v>596</v>
      </c>
      <c r="C630" s="650">
        <v>89301101</v>
      </c>
      <c r="D630" s="729" t="s">
        <v>6863</v>
      </c>
      <c r="E630" s="730" t="s">
        <v>3695</v>
      </c>
      <c r="F630" s="650" t="s">
        <v>3634</v>
      </c>
      <c r="G630" s="650" t="s">
        <v>3743</v>
      </c>
      <c r="H630" s="650" t="s">
        <v>597</v>
      </c>
      <c r="I630" s="650" t="s">
        <v>3841</v>
      </c>
      <c r="J630" s="650" t="s">
        <v>1231</v>
      </c>
      <c r="K630" s="650" t="s">
        <v>3842</v>
      </c>
      <c r="L630" s="651">
        <v>199.4</v>
      </c>
      <c r="M630" s="651">
        <v>199.4</v>
      </c>
      <c r="N630" s="650">
        <v>1</v>
      </c>
      <c r="O630" s="731">
        <v>0.5</v>
      </c>
      <c r="P630" s="651"/>
      <c r="Q630" s="666">
        <v>0</v>
      </c>
      <c r="R630" s="650"/>
      <c r="S630" s="666">
        <v>0</v>
      </c>
      <c r="T630" s="731"/>
      <c r="U630" s="689">
        <v>0</v>
      </c>
    </row>
    <row r="631" spans="1:21" ht="14.4" customHeight="1" x14ac:dyDescent="0.3">
      <c r="A631" s="649">
        <v>10</v>
      </c>
      <c r="B631" s="650" t="s">
        <v>596</v>
      </c>
      <c r="C631" s="650">
        <v>89301101</v>
      </c>
      <c r="D631" s="729" t="s">
        <v>6863</v>
      </c>
      <c r="E631" s="730" t="s">
        <v>3695</v>
      </c>
      <c r="F631" s="650" t="s">
        <v>3634</v>
      </c>
      <c r="G631" s="650" t="s">
        <v>3732</v>
      </c>
      <c r="H631" s="650" t="s">
        <v>1072</v>
      </c>
      <c r="I631" s="650" t="s">
        <v>1295</v>
      </c>
      <c r="J631" s="650" t="s">
        <v>1296</v>
      </c>
      <c r="K631" s="650" t="s">
        <v>3482</v>
      </c>
      <c r="L631" s="651">
        <v>46.05</v>
      </c>
      <c r="M631" s="651">
        <v>46.05</v>
      </c>
      <c r="N631" s="650">
        <v>1</v>
      </c>
      <c r="O631" s="731">
        <v>1</v>
      </c>
      <c r="P631" s="651"/>
      <c r="Q631" s="666">
        <v>0</v>
      </c>
      <c r="R631" s="650"/>
      <c r="S631" s="666">
        <v>0</v>
      </c>
      <c r="T631" s="731"/>
      <c r="U631" s="689">
        <v>0</v>
      </c>
    </row>
    <row r="632" spans="1:21" ht="14.4" customHeight="1" x14ac:dyDescent="0.3">
      <c r="A632" s="649">
        <v>10</v>
      </c>
      <c r="B632" s="650" t="s">
        <v>596</v>
      </c>
      <c r="C632" s="650">
        <v>89301101</v>
      </c>
      <c r="D632" s="729" t="s">
        <v>6863</v>
      </c>
      <c r="E632" s="730" t="s">
        <v>3695</v>
      </c>
      <c r="F632" s="650" t="s">
        <v>3634</v>
      </c>
      <c r="G632" s="650" t="s">
        <v>3732</v>
      </c>
      <c r="H632" s="650" t="s">
        <v>1072</v>
      </c>
      <c r="I632" s="650" t="s">
        <v>4385</v>
      </c>
      <c r="J632" s="650" t="s">
        <v>1720</v>
      </c>
      <c r="K632" s="650" t="s">
        <v>3482</v>
      </c>
      <c r="L632" s="651">
        <v>0</v>
      </c>
      <c r="M632" s="651">
        <v>0</v>
      </c>
      <c r="N632" s="650">
        <v>1</v>
      </c>
      <c r="O632" s="731">
        <v>0.5</v>
      </c>
      <c r="P632" s="651"/>
      <c r="Q632" s="666"/>
      <c r="R632" s="650"/>
      <c r="S632" s="666">
        <v>0</v>
      </c>
      <c r="T632" s="731"/>
      <c r="U632" s="689">
        <v>0</v>
      </c>
    </row>
    <row r="633" spans="1:21" ht="14.4" customHeight="1" x14ac:dyDescent="0.3">
      <c r="A633" s="649">
        <v>10</v>
      </c>
      <c r="B633" s="650" t="s">
        <v>596</v>
      </c>
      <c r="C633" s="650">
        <v>89301101</v>
      </c>
      <c r="D633" s="729" t="s">
        <v>6863</v>
      </c>
      <c r="E633" s="730" t="s">
        <v>3695</v>
      </c>
      <c r="F633" s="650" t="s">
        <v>3634</v>
      </c>
      <c r="G633" s="650" t="s">
        <v>3732</v>
      </c>
      <c r="H633" s="650" t="s">
        <v>1072</v>
      </c>
      <c r="I633" s="650" t="s">
        <v>1719</v>
      </c>
      <c r="J633" s="650" t="s">
        <v>1720</v>
      </c>
      <c r="K633" s="650" t="s">
        <v>3519</v>
      </c>
      <c r="L633" s="651">
        <v>138.16</v>
      </c>
      <c r="M633" s="651">
        <v>138.16</v>
      </c>
      <c r="N633" s="650">
        <v>1</v>
      </c>
      <c r="O633" s="731">
        <v>0.5</v>
      </c>
      <c r="P633" s="651"/>
      <c r="Q633" s="666">
        <v>0</v>
      </c>
      <c r="R633" s="650"/>
      <c r="S633" s="666">
        <v>0</v>
      </c>
      <c r="T633" s="731"/>
      <c r="U633" s="689">
        <v>0</v>
      </c>
    </row>
    <row r="634" spans="1:21" ht="14.4" customHeight="1" x14ac:dyDescent="0.3">
      <c r="A634" s="649">
        <v>10</v>
      </c>
      <c r="B634" s="650" t="s">
        <v>596</v>
      </c>
      <c r="C634" s="650">
        <v>89301101</v>
      </c>
      <c r="D634" s="729" t="s">
        <v>6863</v>
      </c>
      <c r="E634" s="730" t="s">
        <v>3695</v>
      </c>
      <c r="F634" s="650" t="s">
        <v>3634</v>
      </c>
      <c r="G634" s="650" t="s">
        <v>3732</v>
      </c>
      <c r="H634" s="650" t="s">
        <v>1072</v>
      </c>
      <c r="I634" s="650" t="s">
        <v>1708</v>
      </c>
      <c r="J634" s="650" t="s">
        <v>1709</v>
      </c>
      <c r="K634" s="650" t="s">
        <v>3520</v>
      </c>
      <c r="L634" s="651">
        <v>184.22</v>
      </c>
      <c r="M634" s="651">
        <v>184.22</v>
      </c>
      <c r="N634" s="650">
        <v>1</v>
      </c>
      <c r="O634" s="731">
        <v>1</v>
      </c>
      <c r="P634" s="651">
        <v>184.22</v>
      </c>
      <c r="Q634" s="666">
        <v>1</v>
      </c>
      <c r="R634" s="650">
        <v>1</v>
      </c>
      <c r="S634" s="666">
        <v>1</v>
      </c>
      <c r="T634" s="731">
        <v>1</v>
      </c>
      <c r="U634" s="689">
        <v>1</v>
      </c>
    </row>
    <row r="635" spans="1:21" ht="14.4" customHeight="1" x14ac:dyDescent="0.3">
      <c r="A635" s="649">
        <v>10</v>
      </c>
      <c r="B635" s="650" t="s">
        <v>596</v>
      </c>
      <c r="C635" s="650">
        <v>89301101</v>
      </c>
      <c r="D635" s="729" t="s">
        <v>6863</v>
      </c>
      <c r="E635" s="730" t="s">
        <v>3695</v>
      </c>
      <c r="F635" s="650" t="s">
        <v>3634</v>
      </c>
      <c r="G635" s="650" t="s">
        <v>4132</v>
      </c>
      <c r="H635" s="650" t="s">
        <v>597</v>
      </c>
      <c r="I635" s="650" t="s">
        <v>956</v>
      </c>
      <c r="J635" s="650" t="s">
        <v>4244</v>
      </c>
      <c r="K635" s="650" t="s">
        <v>4245</v>
      </c>
      <c r="L635" s="651">
        <v>94.89</v>
      </c>
      <c r="M635" s="651">
        <v>189.78</v>
      </c>
      <c r="N635" s="650">
        <v>2</v>
      </c>
      <c r="O635" s="731">
        <v>1.5</v>
      </c>
      <c r="P635" s="651"/>
      <c r="Q635" s="666">
        <v>0</v>
      </c>
      <c r="R635" s="650"/>
      <c r="S635" s="666">
        <v>0</v>
      </c>
      <c r="T635" s="731"/>
      <c r="U635" s="689">
        <v>0</v>
      </c>
    </row>
    <row r="636" spans="1:21" ht="14.4" customHeight="1" x14ac:dyDescent="0.3">
      <c r="A636" s="649">
        <v>10</v>
      </c>
      <c r="B636" s="650" t="s">
        <v>596</v>
      </c>
      <c r="C636" s="650">
        <v>89301101</v>
      </c>
      <c r="D636" s="729" t="s">
        <v>6863</v>
      </c>
      <c r="E636" s="730" t="s">
        <v>3695</v>
      </c>
      <c r="F636" s="650" t="s">
        <v>3634</v>
      </c>
      <c r="G636" s="650" t="s">
        <v>4136</v>
      </c>
      <c r="H636" s="650" t="s">
        <v>597</v>
      </c>
      <c r="I636" s="650" t="s">
        <v>928</v>
      </c>
      <c r="J636" s="650" t="s">
        <v>929</v>
      </c>
      <c r="K636" s="650" t="s">
        <v>930</v>
      </c>
      <c r="L636" s="651">
        <v>0</v>
      </c>
      <c r="M636" s="651">
        <v>0</v>
      </c>
      <c r="N636" s="650">
        <v>1</v>
      </c>
      <c r="O636" s="731">
        <v>1</v>
      </c>
      <c r="P636" s="651"/>
      <c r="Q636" s="666"/>
      <c r="R636" s="650"/>
      <c r="S636" s="666">
        <v>0</v>
      </c>
      <c r="T636" s="731"/>
      <c r="U636" s="689">
        <v>0</v>
      </c>
    </row>
    <row r="637" spans="1:21" ht="14.4" customHeight="1" x14ac:dyDescent="0.3">
      <c r="A637" s="649">
        <v>10</v>
      </c>
      <c r="B637" s="650" t="s">
        <v>596</v>
      </c>
      <c r="C637" s="650">
        <v>89301101</v>
      </c>
      <c r="D637" s="729" t="s">
        <v>6863</v>
      </c>
      <c r="E637" s="730" t="s">
        <v>3695</v>
      </c>
      <c r="F637" s="650" t="s">
        <v>3634</v>
      </c>
      <c r="G637" s="650" t="s">
        <v>4386</v>
      </c>
      <c r="H637" s="650" t="s">
        <v>597</v>
      </c>
      <c r="I637" s="650" t="s">
        <v>1512</v>
      </c>
      <c r="J637" s="650" t="s">
        <v>4387</v>
      </c>
      <c r="K637" s="650" t="s">
        <v>4388</v>
      </c>
      <c r="L637" s="651">
        <v>0</v>
      </c>
      <c r="M637" s="651">
        <v>0</v>
      </c>
      <c r="N637" s="650">
        <v>1</v>
      </c>
      <c r="O637" s="731">
        <v>0.5</v>
      </c>
      <c r="P637" s="651"/>
      <c r="Q637" s="666"/>
      <c r="R637" s="650"/>
      <c r="S637" s="666">
        <v>0</v>
      </c>
      <c r="T637" s="731"/>
      <c r="U637" s="689">
        <v>0</v>
      </c>
    </row>
    <row r="638" spans="1:21" ht="14.4" customHeight="1" x14ac:dyDescent="0.3">
      <c r="A638" s="649">
        <v>10</v>
      </c>
      <c r="B638" s="650" t="s">
        <v>596</v>
      </c>
      <c r="C638" s="650">
        <v>89301101</v>
      </c>
      <c r="D638" s="729" t="s">
        <v>6863</v>
      </c>
      <c r="E638" s="730" t="s">
        <v>3695</v>
      </c>
      <c r="F638" s="650" t="s">
        <v>3634</v>
      </c>
      <c r="G638" s="650" t="s">
        <v>4389</v>
      </c>
      <c r="H638" s="650" t="s">
        <v>597</v>
      </c>
      <c r="I638" s="650" t="s">
        <v>1551</v>
      </c>
      <c r="J638" s="650" t="s">
        <v>1552</v>
      </c>
      <c r="K638" s="650" t="s">
        <v>4390</v>
      </c>
      <c r="L638" s="651">
        <v>63.29</v>
      </c>
      <c r="M638" s="651">
        <v>126.58</v>
      </c>
      <c r="N638" s="650">
        <v>2</v>
      </c>
      <c r="O638" s="731">
        <v>0.5</v>
      </c>
      <c r="P638" s="651"/>
      <c r="Q638" s="666">
        <v>0</v>
      </c>
      <c r="R638" s="650"/>
      <c r="S638" s="666">
        <v>0</v>
      </c>
      <c r="T638" s="731"/>
      <c r="U638" s="689">
        <v>0</v>
      </c>
    </row>
    <row r="639" spans="1:21" ht="14.4" customHeight="1" x14ac:dyDescent="0.3">
      <c r="A639" s="649">
        <v>10</v>
      </c>
      <c r="B639" s="650" t="s">
        <v>596</v>
      </c>
      <c r="C639" s="650">
        <v>89301101</v>
      </c>
      <c r="D639" s="729" t="s">
        <v>6863</v>
      </c>
      <c r="E639" s="730" t="s">
        <v>3695</v>
      </c>
      <c r="F639" s="650" t="s">
        <v>3634</v>
      </c>
      <c r="G639" s="650" t="s">
        <v>4391</v>
      </c>
      <c r="H639" s="650" t="s">
        <v>1072</v>
      </c>
      <c r="I639" s="650" t="s">
        <v>2839</v>
      </c>
      <c r="J639" s="650" t="s">
        <v>3594</v>
      </c>
      <c r="K639" s="650" t="s">
        <v>3595</v>
      </c>
      <c r="L639" s="651">
        <v>499.8</v>
      </c>
      <c r="M639" s="651">
        <v>499.8</v>
      </c>
      <c r="N639" s="650">
        <v>1</v>
      </c>
      <c r="O639" s="731">
        <v>0.5</v>
      </c>
      <c r="P639" s="651"/>
      <c r="Q639" s="666">
        <v>0</v>
      </c>
      <c r="R639" s="650"/>
      <c r="S639" s="666">
        <v>0</v>
      </c>
      <c r="T639" s="731"/>
      <c r="U639" s="689">
        <v>0</v>
      </c>
    </row>
    <row r="640" spans="1:21" ht="14.4" customHeight="1" x14ac:dyDescent="0.3">
      <c r="A640" s="649">
        <v>10</v>
      </c>
      <c r="B640" s="650" t="s">
        <v>596</v>
      </c>
      <c r="C640" s="650">
        <v>89301101</v>
      </c>
      <c r="D640" s="729" t="s">
        <v>6863</v>
      </c>
      <c r="E640" s="730" t="s">
        <v>3695</v>
      </c>
      <c r="F640" s="650" t="s">
        <v>3634</v>
      </c>
      <c r="G640" s="650" t="s">
        <v>4392</v>
      </c>
      <c r="H640" s="650" t="s">
        <v>1072</v>
      </c>
      <c r="I640" s="650" t="s">
        <v>4393</v>
      </c>
      <c r="J640" s="650" t="s">
        <v>4394</v>
      </c>
      <c r="K640" s="650" t="s">
        <v>4395</v>
      </c>
      <c r="L640" s="651">
        <v>1359.61</v>
      </c>
      <c r="M640" s="651">
        <v>4078.83</v>
      </c>
      <c r="N640" s="650">
        <v>3</v>
      </c>
      <c r="O640" s="731">
        <v>1.5</v>
      </c>
      <c r="P640" s="651">
        <v>2719.22</v>
      </c>
      <c r="Q640" s="666">
        <v>0.66666666666666663</v>
      </c>
      <c r="R640" s="650">
        <v>2</v>
      </c>
      <c r="S640" s="666">
        <v>0.66666666666666663</v>
      </c>
      <c r="T640" s="731">
        <v>1.5</v>
      </c>
      <c r="U640" s="689">
        <v>1</v>
      </c>
    </row>
    <row r="641" spans="1:21" ht="14.4" customHeight="1" x14ac:dyDescent="0.3">
      <c r="A641" s="649">
        <v>10</v>
      </c>
      <c r="B641" s="650" t="s">
        <v>596</v>
      </c>
      <c r="C641" s="650">
        <v>89301101</v>
      </c>
      <c r="D641" s="729" t="s">
        <v>6863</v>
      </c>
      <c r="E641" s="730" t="s">
        <v>3695</v>
      </c>
      <c r="F641" s="650" t="s">
        <v>3634</v>
      </c>
      <c r="G641" s="650" t="s">
        <v>4396</v>
      </c>
      <c r="H641" s="650" t="s">
        <v>597</v>
      </c>
      <c r="I641" s="650" t="s">
        <v>4397</v>
      </c>
      <c r="J641" s="650" t="s">
        <v>4398</v>
      </c>
      <c r="K641" s="650" t="s">
        <v>4399</v>
      </c>
      <c r="L641" s="651">
        <v>0</v>
      </c>
      <c r="M641" s="651">
        <v>0</v>
      </c>
      <c r="N641" s="650">
        <v>1</v>
      </c>
      <c r="O641" s="731">
        <v>1</v>
      </c>
      <c r="P641" s="651">
        <v>0</v>
      </c>
      <c r="Q641" s="666"/>
      <c r="R641" s="650">
        <v>1</v>
      </c>
      <c r="S641" s="666">
        <v>1</v>
      </c>
      <c r="T641" s="731">
        <v>1</v>
      </c>
      <c r="U641" s="689">
        <v>1</v>
      </c>
    </row>
    <row r="642" spans="1:21" ht="14.4" customHeight="1" x14ac:dyDescent="0.3">
      <c r="A642" s="649">
        <v>10</v>
      </c>
      <c r="B642" s="650" t="s">
        <v>596</v>
      </c>
      <c r="C642" s="650">
        <v>89301101</v>
      </c>
      <c r="D642" s="729" t="s">
        <v>6863</v>
      </c>
      <c r="E642" s="730" t="s">
        <v>3695</v>
      </c>
      <c r="F642" s="650" t="s">
        <v>3634</v>
      </c>
      <c r="G642" s="650" t="s">
        <v>4089</v>
      </c>
      <c r="H642" s="650" t="s">
        <v>597</v>
      </c>
      <c r="I642" s="650" t="s">
        <v>874</v>
      </c>
      <c r="J642" s="650" t="s">
        <v>875</v>
      </c>
      <c r="K642" s="650" t="s">
        <v>876</v>
      </c>
      <c r="L642" s="651">
        <v>23.72</v>
      </c>
      <c r="M642" s="651">
        <v>94.88</v>
      </c>
      <c r="N642" s="650">
        <v>4</v>
      </c>
      <c r="O642" s="731">
        <v>1.5</v>
      </c>
      <c r="P642" s="651">
        <v>47.44</v>
      </c>
      <c r="Q642" s="666">
        <v>0.5</v>
      </c>
      <c r="R642" s="650">
        <v>2</v>
      </c>
      <c r="S642" s="666">
        <v>0.5</v>
      </c>
      <c r="T642" s="731">
        <v>1</v>
      </c>
      <c r="U642" s="689">
        <v>0.66666666666666663</v>
      </c>
    </row>
    <row r="643" spans="1:21" ht="14.4" customHeight="1" x14ac:dyDescent="0.3">
      <c r="A643" s="649">
        <v>10</v>
      </c>
      <c r="B643" s="650" t="s">
        <v>596</v>
      </c>
      <c r="C643" s="650">
        <v>89301101</v>
      </c>
      <c r="D643" s="729" t="s">
        <v>6863</v>
      </c>
      <c r="E643" s="730" t="s">
        <v>3695</v>
      </c>
      <c r="F643" s="650" t="s">
        <v>3634</v>
      </c>
      <c r="G643" s="650" t="s">
        <v>4400</v>
      </c>
      <c r="H643" s="650" t="s">
        <v>597</v>
      </c>
      <c r="I643" s="650" t="s">
        <v>4401</v>
      </c>
      <c r="J643" s="650" t="s">
        <v>4402</v>
      </c>
      <c r="K643" s="650" t="s">
        <v>4403</v>
      </c>
      <c r="L643" s="651">
        <v>510.95</v>
      </c>
      <c r="M643" s="651">
        <v>510.95</v>
      </c>
      <c r="N643" s="650">
        <v>1</v>
      </c>
      <c r="O643" s="731">
        <v>0.5</v>
      </c>
      <c r="P643" s="651">
        <v>510.95</v>
      </c>
      <c r="Q643" s="666">
        <v>1</v>
      </c>
      <c r="R643" s="650">
        <v>1</v>
      </c>
      <c r="S643" s="666">
        <v>1</v>
      </c>
      <c r="T643" s="731">
        <v>0.5</v>
      </c>
      <c r="U643" s="689">
        <v>1</v>
      </c>
    </row>
    <row r="644" spans="1:21" ht="14.4" customHeight="1" x14ac:dyDescent="0.3">
      <c r="A644" s="649">
        <v>10</v>
      </c>
      <c r="B644" s="650" t="s">
        <v>596</v>
      </c>
      <c r="C644" s="650">
        <v>89301101</v>
      </c>
      <c r="D644" s="729" t="s">
        <v>6863</v>
      </c>
      <c r="E644" s="730" t="s">
        <v>3695</v>
      </c>
      <c r="F644" s="650" t="s">
        <v>3634</v>
      </c>
      <c r="G644" s="650" t="s">
        <v>3824</v>
      </c>
      <c r="H644" s="650" t="s">
        <v>597</v>
      </c>
      <c r="I644" s="650" t="s">
        <v>629</v>
      </c>
      <c r="J644" s="650" t="s">
        <v>1209</v>
      </c>
      <c r="K644" s="650" t="s">
        <v>3887</v>
      </c>
      <c r="L644" s="651">
        <v>50.27</v>
      </c>
      <c r="M644" s="651">
        <v>50.27</v>
      </c>
      <c r="N644" s="650">
        <v>1</v>
      </c>
      <c r="O644" s="731">
        <v>1</v>
      </c>
      <c r="P644" s="651">
        <v>50.27</v>
      </c>
      <c r="Q644" s="666">
        <v>1</v>
      </c>
      <c r="R644" s="650">
        <v>1</v>
      </c>
      <c r="S644" s="666">
        <v>1</v>
      </c>
      <c r="T644" s="731">
        <v>1</v>
      </c>
      <c r="U644" s="689">
        <v>1</v>
      </c>
    </row>
    <row r="645" spans="1:21" ht="14.4" customHeight="1" x14ac:dyDescent="0.3">
      <c r="A645" s="649">
        <v>10</v>
      </c>
      <c r="B645" s="650" t="s">
        <v>596</v>
      </c>
      <c r="C645" s="650">
        <v>89301101</v>
      </c>
      <c r="D645" s="729" t="s">
        <v>6863</v>
      </c>
      <c r="E645" s="730" t="s">
        <v>3695</v>
      </c>
      <c r="F645" s="650" t="s">
        <v>3634</v>
      </c>
      <c r="G645" s="650" t="s">
        <v>4192</v>
      </c>
      <c r="H645" s="650" t="s">
        <v>597</v>
      </c>
      <c r="I645" s="650" t="s">
        <v>690</v>
      </c>
      <c r="J645" s="650" t="s">
        <v>691</v>
      </c>
      <c r="K645" s="650" t="s">
        <v>4193</v>
      </c>
      <c r="L645" s="651">
        <v>26.17</v>
      </c>
      <c r="M645" s="651">
        <v>78.510000000000005</v>
      </c>
      <c r="N645" s="650">
        <v>3</v>
      </c>
      <c r="O645" s="731">
        <v>3</v>
      </c>
      <c r="P645" s="651">
        <v>52.34</v>
      </c>
      <c r="Q645" s="666">
        <v>0.66666666666666663</v>
      </c>
      <c r="R645" s="650">
        <v>2</v>
      </c>
      <c r="S645" s="666">
        <v>0.66666666666666663</v>
      </c>
      <c r="T645" s="731">
        <v>2</v>
      </c>
      <c r="U645" s="689">
        <v>0.66666666666666663</v>
      </c>
    </row>
    <row r="646" spans="1:21" ht="14.4" customHeight="1" x14ac:dyDescent="0.3">
      <c r="A646" s="649">
        <v>10</v>
      </c>
      <c r="B646" s="650" t="s">
        <v>596</v>
      </c>
      <c r="C646" s="650">
        <v>89301101</v>
      </c>
      <c r="D646" s="729" t="s">
        <v>6863</v>
      </c>
      <c r="E646" s="730" t="s">
        <v>3695</v>
      </c>
      <c r="F646" s="650" t="s">
        <v>3634</v>
      </c>
      <c r="G646" s="650" t="s">
        <v>4250</v>
      </c>
      <c r="H646" s="650" t="s">
        <v>597</v>
      </c>
      <c r="I646" s="650" t="s">
        <v>770</v>
      </c>
      <c r="J646" s="650" t="s">
        <v>771</v>
      </c>
      <c r="K646" s="650" t="s">
        <v>4251</v>
      </c>
      <c r="L646" s="651">
        <v>0</v>
      </c>
      <c r="M646" s="651">
        <v>0</v>
      </c>
      <c r="N646" s="650">
        <v>3</v>
      </c>
      <c r="O646" s="731">
        <v>2</v>
      </c>
      <c r="P646" s="651"/>
      <c r="Q646" s="666"/>
      <c r="R646" s="650"/>
      <c r="S646" s="666">
        <v>0</v>
      </c>
      <c r="T646" s="731"/>
      <c r="U646" s="689">
        <v>0</v>
      </c>
    </row>
    <row r="647" spans="1:21" ht="14.4" customHeight="1" x14ac:dyDescent="0.3">
      <c r="A647" s="649">
        <v>10</v>
      </c>
      <c r="B647" s="650" t="s">
        <v>596</v>
      </c>
      <c r="C647" s="650">
        <v>89301101</v>
      </c>
      <c r="D647" s="729" t="s">
        <v>6863</v>
      </c>
      <c r="E647" s="730" t="s">
        <v>3695</v>
      </c>
      <c r="F647" s="650" t="s">
        <v>3634</v>
      </c>
      <c r="G647" s="650" t="s">
        <v>4338</v>
      </c>
      <c r="H647" s="650" t="s">
        <v>1072</v>
      </c>
      <c r="I647" s="650" t="s">
        <v>2221</v>
      </c>
      <c r="J647" s="650" t="s">
        <v>2222</v>
      </c>
      <c r="K647" s="650" t="s">
        <v>2223</v>
      </c>
      <c r="L647" s="651">
        <v>154.01</v>
      </c>
      <c r="M647" s="651">
        <v>308.02</v>
      </c>
      <c r="N647" s="650">
        <v>2</v>
      </c>
      <c r="O647" s="731">
        <v>1</v>
      </c>
      <c r="P647" s="651">
        <v>308.02</v>
      </c>
      <c r="Q647" s="666">
        <v>1</v>
      </c>
      <c r="R647" s="650">
        <v>2</v>
      </c>
      <c r="S647" s="666">
        <v>1</v>
      </c>
      <c r="T647" s="731">
        <v>1</v>
      </c>
      <c r="U647" s="689">
        <v>1</v>
      </c>
    </row>
    <row r="648" spans="1:21" ht="14.4" customHeight="1" x14ac:dyDescent="0.3">
      <c r="A648" s="649">
        <v>10</v>
      </c>
      <c r="B648" s="650" t="s">
        <v>596</v>
      </c>
      <c r="C648" s="650">
        <v>89301101</v>
      </c>
      <c r="D648" s="729" t="s">
        <v>6863</v>
      </c>
      <c r="E648" s="730" t="s">
        <v>3695</v>
      </c>
      <c r="F648" s="650" t="s">
        <v>3634</v>
      </c>
      <c r="G648" s="650" t="s">
        <v>3870</v>
      </c>
      <c r="H648" s="650" t="s">
        <v>597</v>
      </c>
      <c r="I648" s="650" t="s">
        <v>1212</v>
      </c>
      <c r="J648" s="650" t="s">
        <v>1213</v>
      </c>
      <c r="K648" s="650" t="s">
        <v>3871</v>
      </c>
      <c r="L648" s="651">
        <v>38.65</v>
      </c>
      <c r="M648" s="651">
        <v>115.94999999999999</v>
      </c>
      <c r="N648" s="650">
        <v>3</v>
      </c>
      <c r="O648" s="731">
        <v>3</v>
      </c>
      <c r="P648" s="651"/>
      <c r="Q648" s="666">
        <v>0</v>
      </c>
      <c r="R648" s="650"/>
      <c r="S648" s="666">
        <v>0</v>
      </c>
      <c r="T648" s="731"/>
      <c r="U648" s="689">
        <v>0</v>
      </c>
    </row>
    <row r="649" spans="1:21" ht="14.4" customHeight="1" x14ac:dyDescent="0.3">
      <c r="A649" s="649">
        <v>10</v>
      </c>
      <c r="B649" s="650" t="s">
        <v>596</v>
      </c>
      <c r="C649" s="650">
        <v>89301101</v>
      </c>
      <c r="D649" s="729" t="s">
        <v>6863</v>
      </c>
      <c r="E649" s="730" t="s">
        <v>3695</v>
      </c>
      <c r="F649" s="650" t="s">
        <v>3634</v>
      </c>
      <c r="G649" s="650" t="s">
        <v>3725</v>
      </c>
      <c r="H649" s="650" t="s">
        <v>597</v>
      </c>
      <c r="I649" s="650" t="s">
        <v>3803</v>
      </c>
      <c r="J649" s="650" t="s">
        <v>3727</v>
      </c>
      <c r="K649" s="650" t="s">
        <v>3804</v>
      </c>
      <c r="L649" s="651">
        <v>34.31</v>
      </c>
      <c r="M649" s="651">
        <v>34.31</v>
      </c>
      <c r="N649" s="650">
        <v>1</v>
      </c>
      <c r="O649" s="731">
        <v>1</v>
      </c>
      <c r="P649" s="651"/>
      <c r="Q649" s="666">
        <v>0</v>
      </c>
      <c r="R649" s="650"/>
      <c r="S649" s="666">
        <v>0</v>
      </c>
      <c r="T649" s="731"/>
      <c r="U649" s="689">
        <v>0</v>
      </c>
    </row>
    <row r="650" spans="1:21" ht="14.4" customHeight="1" x14ac:dyDescent="0.3">
      <c r="A650" s="649">
        <v>10</v>
      </c>
      <c r="B650" s="650" t="s">
        <v>596</v>
      </c>
      <c r="C650" s="650">
        <v>89301101</v>
      </c>
      <c r="D650" s="729" t="s">
        <v>6863</v>
      </c>
      <c r="E650" s="730" t="s">
        <v>3695</v>
      </c>
      <c r="F650" s="650" t="s">
        <v>3634</v>
      </c>
      <c r="G650" s="650" t="s">
        <v>4128</v>
      </c>
      <c r="H650" s="650" t="s">
        <v>597</v>
      </c>
      <c r="I650" s="650" t="s">
        <v>4404</v>
      </c>
      <c r="J650" s="650" t="s">
        <v>1345</v>
      </c>
      <c r="K650" s="650" t="s">
        <v>4131</v>
      </c>
      <c r="L650" s="651">
        <v>0</v>
      </c>
      <c r="M650" s="651">
        <v>0</v>
      </c>
      <c r="N650" s="650">
        <v>1</v>
      </c>
      <c r="O650" s="731">
        <v>1</v>
      </c>
      <c r="P650" s="651"/>
      <c r="Q650" s="666"/>
      <c r="R650" s="650"/>
      <c r="S650" s="666">
        <v>0</v>
      </c>
      <c r="T650" s="731"/>
      <c r="U650" s="689">
        <v>0</v>
      </c>
    </row>
    <row r="651" spans="1:21" ht="14.4" customHeight="1" x14ac:dyDescent="0.3">
      <c r="A651" s="649">
        <v>10</v>
      </c>
      <c r="B651" s="650" t="s">
        <v>596</v>
      </c>
      <c r="C651" s="650">
        <v>89301101</v>
      </c>
      <c r="D651" s="729" t="s">
        <v>6863</v>
      </c>
      <c r="E651" s="730" t="s">
        <v>3695</v>
      </c>
      <c r="F651" s="650" t="s">
        <v>3634</v>
      </c>
      <c r="G651" s="650" t="s">
        <v>4405</v>
      </c>
      <c r="H651" s="650" t="s">
        <v>597</v>
      </c>
      <c r="I651" s="650" t="s">
        <v>4406</v>
      </c>
      <c r="J651" s="650" t="s">
        <v>3612</v>
      </c>
      <c r="K651" s="650" t="s">
        <v>4407</v>
      </c>
      <c r="L651" s="651">
        <v>0</v>
      </c>
      <c r="M651" s="651">
        <v>0</v>
      </c>
      <c r="N651" s="650">
        <v>1</v>
      </c>
      <c r="O651" s="731"/>
      <c r="P651" s="651"/>
      <c r="Q651" s="666"/>
      <c r="R651" s="650"/>
      <c r="S651" s="666">
        <v>0</v>
      </c>
      <c r="T651" s="731"/>
      <c r="U651" s="689"/>
    </row>
    <row r="652" spans="1:21" ht="14.4" customHeight="1" x14ac:dyDescent="0.3">
      <c r="A652" s="649">
        <v>10</v>
      </c>
      <c r="B652" s="650" t="s">
        <v>596</v>
      </c>
      <c r="C652" s="650">
        <v>89301101</v>
      </c>
      <c r="D652" s="729" t="s">
        <v>6863</v>
      </c>
      <c r="E652" s="730" t="s">
        <v>3695</v>
      </c>
      <c r="F652" s="650" t="s">
        <v>3634</v>
      </c>
      <c r="G652" s="650" t="s">
        <v>4252</v>
      </c>
      <c r="H652" s="650" t="s">
        <v>597</v>
      </c>
      <c r="I652" s="650" t="s">
        <v>791</v>
      </c>
      <c r="J652" s="650" t="s">
        <v>792</v>
      </c>
      <c r="K652" s="650" t="s">
        <v>793</v>
      </c>
      <c r="L652" s="651">
        <v>0</v>
      </c>
      <c r="M652" s="651">
        <v>0</v>
      </c>
      <c r="N652" s="650">
        <v>1</v>
      </c>
      <c r="O652" s="731">
        <v>1</v>
      </c>
      <c r="P652" s="651"/>
      <c r="Q652" s="666"/>
      <c r="R652" s="650"/>
      <c r="S652" s="666">
        <v>0</v>
      </c>
      <c r="T652" s="731"/>
      <c r="U652" s="689">
        <v>0</v>
      </c>
    </row>
    <row r="653" spans="1:21" ht="14.4" customHeight="1" x14ac:dyDescent="0.3">
      <c r="A653" s="649">
        <v>10</v>
      </c>
      <c r="B653" s="650" t="s">
        <v>596</v>
      </c>
      <c r="C653" s="650">
        <v>89301101</v>
      </c>
      <c r="D653" s="729" t="s">
        <v>6863</v>
      </c>
      <c r="E653" s="730" t="s">
        <v>3695</v>
      </c>
      <c r="F653" s="650" t="s">
        <v>3634</v>
      </c>
      <c r="G653" s="650" t="s">
        <v>3828</v>
      </c>
      <c r="H653" s="650" t="s">
        <v>1072</v>
      </c>
      <c r="I653" s="650" t="s">
        <v>4408</v>
      </c>
      <c r="J653" s="650" t="s">
        <v>4409</v>
      </c>
      <c r="K653" s="650" t="s">
        <v>4410</v>
      </c>
      <c r="L653" s="651">
        <v>65.069999999999993</v>
      </c>
      <c r="M653" s="651">
        <v>65.069999999999993</v>
      </c>
      <c r="N653" s="650">
        <v>1</v>
      </c>
      <c r="O653" s="731">
        <v>0.5</v>
      </c>
      <c r="P653" s="651"/>
      <c r="Q653" s="666">
        <v>0</v>
      </c>
      <c r="R653" s="650"/>
      <c r="S653" s="666">
        <v>0</v>
      </c>
      <c r="T653" s="731"/>
      <c r="U653" s="689">
        <v>0</v>
      </c>
    </row>
    <row r="654" spans="1:21" ht="14.4" customHeight="1" x14ac:dyDescent="0.3">
      <c r="A654" s="649">
        <v>10</v>
      </c>
      <c r="B654" s="650" t="s">
        <v>596</v>
      </c>
      <c r="C654" s="650">
        <v>89301101</v>
      </c>
      <c r="D654" s="729" t="s">
        <v>6863</v>
      </c>
      <c r="E654" s="730" t="s">
        <v>3695</v>
      </c>
      <c r="F654" s="650" t="s">
        <v>3634</v>
      </c>
      <c r="G654" s="650" t="s">
        <v>4094</v>
      </c>
      <c r="H654" s="650" t="s">
        <v>597</v>
      </c>
      <c r="I654" s="650" t="s">
        <v>1393</v>
      </c>
      <c r="J654" s="650" t="s">
        <v>1394</v>
      </c>
      <c r="K654" s="650" t="s">
        <v>4194</v>
      </c>
      <c r="L654" s="651">
        <v>0</v>
      </c>
      <c r="M654" s="651">
        <v>0</v>
      </c>
      <c r="N654" s="650">
        <v>1</v>
      </c>
      <c r="O654" s="731">
        <v>1</v>
      </c>
      <c r="P654" s="651">
        <v>0</v>
      </c>
      <c r="Q654" s="666"/>
      <c r="R654" s="650">
        <v>1</v>
      </c>
      <c r="S654" s="666">
        <v>1</v>
      </c>
      <c r="T654" s="731">
        <v>1</v>
      </c>
      <c r="U654" s="689">
        <v>1</v>
      </c>
    </row>
    <row r="655" spans="1:21" ht="14.4" customHeight="1" x14ac:dyDescent="0.3">
      <c r="A655" s="649">
        <v>10</v>
      </c>
      <c r="B655" s="650" t="s">
        <v>596</v>
      </c>
      <c r="C655" s="650">
        <v>89301101</v>
      </c>
      <c r="D655" s="729" t="s">
        <v>6863</v>
      </c>
      <c r="E655" s="730" t="s">
        <v>3695</v>
      </c>
      <c r="F655" s="650" t="s">
        <v>3634</v>
      </c>
      <c r="G655" s="650" t="s">
        <v>4311</v>
      </c>
      <c r="H655" s="650" t="s">
        <v>597</v>
      </c>
      <c r="I655" s="650" t="s">
        <v>4312</v>
      </c>
      <c r="J655" s="650" t="s">
        <v>2709</v>
      </c>
      <c r="K655" s="650" t="s">
        <v>2710</v>
      </c>
      <c r="L655" s="651">
        <v>130.99</v>
      </c>
      <c r="M655" s="651">
        <v>392.97</v>
      </c>
      <c r="N655" s="650">
        <v>3</v>
      </c>
      <c r="O655" s="731">
        <v>2</v>
      </c>
      <c r="P655" s="651"/>
      <c r="Q655" s="666">
        <v>0</v>
      </c>
      <c r="R655" s="650"/>
      <c r="S655" s="666">
        <v>0</v>
      </c>
      <c r="T655" s="731"/>
      <c r="U655" s="689">
        <v>0</v>
      </c>
    </row>
    <row r="656" spans="1:21" ht="14.4" customHeight="1" x14ac:dyDescent="0.3">
      <c r="A656" s="649">
        <v>10</v>
      </c>
      <c r="B656" s="650" t="s">
        <v>596</v>
      </c>
      <c r="C656" s="650">
        <v>89301101</v>
      </c>
      <c r="D656" s="729" t="s">
        <v>6863</v>
      </c>
      <c r="E656" s="730" t="s">
        <v>3695</v>
      </c>
      <c r="F656" s="650" t="s">
        <v>3634</v>
      </c>
      <c r="G656" s="650" t="s">
        <v>4300</v>
      </c>
      <c r="H656" s="650" t="s">
        <v>597</v>
      </c>
      <c r="I656" s="650" t="s">
        <v>2179</v>
      </c>
      <c r="J656" s="650" t="s">
        <v>2180</v>
      </c>
      <c r="K656" s="650" t="s">
        <v>4077</v>
      </c>
      <c r="L656" s="651">
        <v>31.54</v>
      </c>
      <c r="M656" s="651">
        <v>31.54</v>
      </c>
      <c r="N656" s="650">
        <v>1</v>
      </c>
      <c r="O656" s="731">
        <v>0.5</v>
      </c>
      <c r="P656" s="651">
        <v>31.54</v>
      </c>
      <c r="Q656" s="666">
        <v>1</v>
      </c>
      <c r="R656" s="650">
        <v>1</v>
      </c>
      <c r="S656" s="666">
        <v>1</v>
      </c>
      <c r="T656" s="731">
        <v>0.5</v>
      </c>
      <c r="U656" s="689">
        <v>1</v>
      </c>
    </row>
    <row r="657" spans="1:21" ht="14.4" customHeight="1" x14ac:dyDescent="0.3">
      <c r="A657" s="649">
        <v>10</v>
      </c>
      <c r="B657" s="650" t="s">
        <v>596</v>
      </c>
      <c r="C657" s="650">
        <v>89301101</v>
      </c>
      <c r="D657" s="729" t="s">
        <v>6863</v>
      </c>
      <c r="E657" s="730" t="s">
        <v>3695</v>
      </c>
      <c r="F657" s="650" t="s">
        <v>3634</v>
      </c>
      <c r="G657" s="650" t="s">
        <v>4210</v>
      </c>
      <c r="H657" s="650" t="s">
        <v>1072</v>
      </c>
      <c r="I657" s="650" t="s">
        <v>1078</v>
      </c>
      <c r="J657" s="650" t="s">
        <v>1079</v>
      </c>
      <c r="K657" s="650" t="s">
        <v>1080</v>
      </c>
      <c r="L657" s="651">
        <v>937.93</v>
      </c>
      <c r="M657" s="651">
        <v>937.93</v>
      </c>
      <c r="N657" s="650">
        <v>1</v>
      </c>
      <c r="O657" s="731">
        <v>0.5</v>
      </c>
      <c r="P657" s="651"/>
      <c r="Q657" s="666">
        <v>0</v>
      </c>
      <c r="R657" s="650"/>
      <c r="S657" s="666">
        <v>0</v>
      </c>
      <c r="T657" s="731"/>
      <c r="U657" s="689">
        <v>0</v>
      </c>
    </row>
    <row r="658" spans="1:21" ht="14.4" customHeight="1" x14ac:dyDescent="0.3">
      <c r="A658" s="649">
        <v>10</v>
      </c>
      <c r="B658" s="650" t="s">
        <v>596</v>
      </c>
      <c r="C658" s="650">
        <v>89301101</v>
      </c>
      <c r="D658" s="729" t="s">
        <v>6863</v>
      </c>
      <c r="E658" s="730" t="s">
        <v>3695</v>
      </c>
      <c r="F658" s="650" t="s">
        <v>3634</v>
      </c>
      <c r="G658" s="650" t="s">
        <v>4101</v>
      </c>
      <c r="H658" s="650" t="s">
        <v>597</v>
      </c>
      <c r="I658" s="650" t="s">
        <v>908</v>
      </c>
      <c r="J658" s="650" t="s">
        <v>909</v>
      </c>
      <c r="K658" s="650" t="s">
        <v>4411</v>
      </c>
      <c r="L658" s="651">
        <v>58</v>
      </c>
      <c r="M658" s="651">
        <v>58</v>
      </c>
      <c r="N658" s="650">
        <v>1</v>
      </c>
      <c r="O658" s="731">
        <v>0.5</v>
      </c>
      <c r="P658" s="651"/>
      <c r="Q658" s="666">
        <v>0</v>
      </c>
      <c r="R658" s="650"/>
      <c r="S658" s="666">
        <v>0</v>
      </c>
      <c r="T658" s="731"/>
      <c r="U658" s="689">
        <v>0</v>
      </c>
    </row>
    <row r="659" spans="1:21" ht="14.4" customHeight="1" x14ac:dyDescent="0.3">
      <c r="A659" s="649">
        <v>10</v>
      </c>
      <c r="B659" s="650" t="s">
        <v>596</v>
      </c>
      <c r="C659" s="650">
        <v>89301101</v>
      </c>
      <c r="D659" s="729" t="s">
        <v>6863</v>
      </c>
      <c r="E659" s="730" t="s">
        <v>3695</v>
      </c>
      <c r="F659" s="650" t="s">
        <v>3634</v>
      </c>
      <c r="G659" s="650" t="s">
        <v>3961</v>
      </c>
      <c r="H659" s="650" t="s">
        <v>597</v>
      </c>
      <c r="I659" s="650" t="s">
        <v>4343</v>
      </c>
      <c r="J659" s="650" t="s">
        <v>3963</v>
      </c>
      <c r="K659" s="650" t="s">
        <v>1360</v>
      </c>
      <c r="L659" s="651">
        <v>97.97</v>
      </c>
      <c r="M659" s="651">
        <v>97.97</v>
      </c>
      <c r="N659" s="650">
        <v>1</v>
      </c>
      <c r="O659" s="731">
        <v>0.5</v>
      </c>
      <c r="P659" s="651">
        <v>97.97</v>
      </c>
      <c r="Q659" s="666">
        <v>1</v>
      </c>
      <c r="R659" s="650">
        <v>1</v>
      </c>
      <c r="S659" s="666">
        <v>1</v>
      </c>
      <c r="T659" s="731">
        <v>0.5</v>
      </c>
      <c r="U659" s="689">
        <v>1</v>
      </c>
    </row>
    <row r="660" spans="1:21" ht="14.4" customHeight="1" x14ac:dyDescent="0.3">
      <c r="A660" s="649">
        <v>10</v>
      </c>
      <c r="B660" s="650" t="s">
        <v>596</v>
      </c>
      <c r="C660" s="650">
        <v>89301101</v>
      </c>
      <c r="D660" s="729" t="s">
        <v>6863</v>
      </c>
      <c r="E660" s="730" t="s">
        <v>3695</v>
      </c>
      <c r="F660" s="650" t="s">
        <v>3634</v>
      </c>
      <c r="G660" s="650" t="s">
        <v>3961</v>
      </c>
      <c r="H660" s="650" t="s">
        <v>597</v>
      </c>
      <c r="I660" s="650" t="s">
        <v>3962</v>
      </c>
      <c r="J660" s="650" t="s">
        <v>3963</v>
      </c>
      <c r="K660" s="650" t="s">
        <v>1746</v>
      </c>
      <c r="L660" s="651">
        <v>314.89999999999998</v>
      </c>
      <c r="M660" s="651">
        <v>314.89999999999998</v>
      </c>
      <c r="N660" s="650">
        <v>1</v>
      </c>
      <c r="O660" s="731">
        <v>1</v>
      </c>
      <c r="P660" s="651">
        <v>314.89999999999998</v>
      </c>
      <c r="Q660" s="666">
        <v>1</v>
      </c>
      <c r="R660" s="650">
        <v>1</v>
      </c>
      <c r="S660" s="666">
        <v>1</v>
      </c>
      <c r="T660" s="731">
        <v>1</v>
      </c>
      <c r="U660" s="689">
        <v>1</v>
      </c>
    </row>
    <row r="661" spans="1:21" ht="14.4" customHeight="1" x14ac:dyDescent="0.3">
      <c r="A661" s="649">
        <v>10</v>
      </c>
      <c r="B661" s="650" t="s">
        <v>596</v>
      </c>
      <c r="C661" s="650">
        <v>89301101</v>
      </c>
      <c r="D661" s="729" t="s">
        <v>6863</v>
      </c>
      <c r="E661" s="730" t="s">
        <v>3695</v>
      </c>
      <c r="F661" s="650" t="s">
        <v>3634</v>
      </c>
      <c r="G661" s="650" t="s">
        <v>4412</v>
      </c>
      <c r="H661" s="650" t="s">
        <v>597</v>
      </c>
      <c r="I661" s="650" t="s">
        <v>4413</v>
      </c>
      <c r="J661" s="650" t="s">
        <v>4414</v>
      </c>
      <c r="K661" s="650" t="s">
        <v>4415</v>
      </c>
      <c r="L661" s="651">
        <v>0</v>
      </c>
      <c r="M661" s="651">
        <v>0</v>
      </c>
      <c r="N661" s="650">
        <v>1</v>
      </c>
      <c r="O661" s="731">
        <v>0.5</v>
      </c>
      <c r="P661" s="651"/>
      <c r="Q661" s="666"/>
      <c r="R661" s="650"/>
      <c r="S661" s="666">
        <v>0</v>
      </c>
      <c r="T661" s="731"/>
      <c r="U661" s="689">
        <v>0</v>
      </c>
    </row>
    <row r="662" spans="1:21" ht="14.4" customHeight="1" x14ac:dyDescent="0.3">
      <c r="A662" s="649">
        <v>10</v>
      </c>
      <c r="B662" s="650" t="s">
        <v>596</v>
      </c>
      <c r="C662" s="650">
        <v>89301101</v>
      </c>
      <c r="D662" s="729" t="s">
        <v>6863</v>
      </c>
      <c r="E662" s="730" t="s">
        <v>3695</v>
      </c>
      <c r="F662" s="650" t="s">
        <v>3634</v>
      </c>
      <c r="G662" s="650" t="s">
        <v>4144</v>
      </c>
      <c r="H662" s="650" t="s">
        <v>1072</v>
      </c>
      <c r="I662" s="650" t="s">
        <v>1626</v>
      </c>
      <c r="J662" s="650" t="s">
        <v>3530</v>
      </c>
      <c r="K662" s="650" t="s">
        <v>1140</v>
      </c>
      <c r="L662" s="651">
        <v>32.6</v>
      </c>
      <c r="M662" s="651">
        <v>391.20000000000005</v>
      </c>
      <c r="N662" s="650">
        <v>12</v>
      </c>
      <c r="O662" s="731">
        <v>0.5</v>
      </c>
      <c r="P662" s="651"/>
      <c r="Q662" s="666">
        <v>0</v>
      </c>
      <c r="R662" s="650"/>
      <c r="S662" s="666">
        <v>0</v>
      </c>
      <c r="T662" s="731"/>
      <c r="U662" s="689">
        <v>0</v>
      </c>
    </row>
    <row r="663" spans="1:21" ht="14.4" customHeight="1" x14ac:dyDescent="0.3">
      <c r="A663" s="649">
        <v>10</v>
      </c>
      <c r="B663" s="650" t="s">
        <v>596</v>
      </c>
      <c r="C663" s="650">
        <v>89301101</v>
      </c>
      <c r="D663" s="729" t="s">
        <v>6863</v>
      </c>
      <c r="E663" s="730" t="s">
        <v>3695</v>
      </c>
      <c r="F663" s="650" t="s">
        <v>3634</v>
      </c>
      <c r="G663" s="650" t="s">
        <v>4144</v>
      </c>
      <c r="H663" s="650" t="s">
        <v>1072</v>
      </c>
      <c r="I663" s="650" t="s">
        <v>4219</v>
      </c>
      <c r="J663" s="650" t="s">
        <v>4220</v>
      </c>
      <c r="K663" s="650" t="s">
        <v>4221</v>
      </c>
      <c r="L663" s="651">
        <v>194.26</v>
      </c>
      <c r="M663" s="651">
        <v>388.52</v>
      </c>
      <c r="N663" s="650">
        <v>2</v>
      </c>
      <c r="O663" s="731">
        <v>1</v>
      </c>
      <c r="P663" s="651">
        <v>388.52</v>
      </c>
      <c r="Q663" s="666">
        <v>1</v>
      </c>
      <c r="R663" s="650">
        <v>2</v>
      </c>
      <c r="S663" s="666">
        <v>1</v>
      </c>
      <c r="T663" s="731">
        <v>1</v>
      </c>
      <c r="U663" s="689">
        <v>1</v>
      </c>
    </row>
    <row r="664" spans="1:21" ht="14.4" customHeight="1" x14ac:dyDescent="0.3">
      <c r="A664" s="649">
        <v>10</v>
      </c>
      <c r="B664" s="650" t="s">
        <v>596</v>
      </c>
      <c r="C664" s="650">
        <v>89301101</v>
      </c>
      <c r="D664" s="729" t="s">
        <v>6863</v>
      </c>
      <c r="E664" s="730" t="s">
        <v>3695</v>
      </c>
      <c r="F664" s="650" t="s">
        <v>3634</v>
      </c>
      <c r="G664" s="650" t="s">
        <v>4144</v>
      </c>
      <c r="H664" s="650" t="s">
        <v>1072</v>
      </c>
      <c r="I664" s="650" t="s">
        <v>4416</v>
      </c>
      <c r="J664" s="650" t="s">
        <v>4417</v>
      </c>
      <c r="K664" s="650" t="s">
        <v>1140</v>
      </c>
      <c r="L664" s="651">
        <v>32.380000000000003</v>
      </c>
      <c r="M664" s="651">
        <v>388.56000000000006</v>
      </c>
      <c r="N664" s="650">
        <v>12</v>
      </c>
      <c r="O664" s="731">
        <v>0.5</v>
      </c>
      <c r="P664" s="651"/>
      <c r="Q664" s="666">
        <v>0</v>
      </c>
      <c r="R664" s="650"/>
      <c r="S664" s="666">
        <v>0</v>
      </c>
      <c r="T664" s="731"/>
      <c r="U664" s="689">
        <v>0</v>
      </c>
    </row>
    <row r="665" spans="1:21" ht="14.4" customHeight="1" x14ac:dyDescent="0.3">
      <c r="A665" s="649">
        <v>10</v>
      </c>
      <c r="B665" s="650" t="s">
        <v>596</v>
      </c>
      <c r="C665" s="650">
        <v>89301101</v>
      </c>
      <c r="D665" s="729" t="s">
        <v>6863</v>
      </c>
      <c r="E665" s="730" t="s">
        <v>3695</v>
      </c>
      <c r="F665" s="650" t="s">
        <v>3634</v>
      </c>
      <c r="G665" s="650" t="s">
        <v>4144</v>
      </c>
      <c r="H665" s="650" t="s">
        <v>597</v>
      </c>
      <c r="I665" s="650" t="s">
        <v>4418</v>
      </c>
      <c r="J665" s="650" t="s">
        <v>1193</v>
      </c>
      <c r="K665" s="650" t="s">
        <v>1194</v>
      </c>
      <c r="L665" s="651">
        <v>286.10000000000002</v>
      </c>
      <c r="M665" s="651">
        <v>572.20000000000005</v>
      </c>
      <c r="N665" s="650">
        <v>2</v>
      </c>
      <c r="O665" s="731">
        <v>1</v>
      </c>
      <c r="P665" s="651"/>
      <c r="Q665" s="666">
        <v>0</v>
      </c>
      <c r="R665" s="650"/>
      <c r="S665" s="666">
        <v>0</v>
      </c>
      <c r="T665" s="731"/>
      <c r="U665" s="689">
        <v>0</v>
      </c>
    </row>
    <row r="666" spans="1:21" ht="14.4" customHeight="1" x14ac:dyDescent="0.3">
      <c r="A666" s="649">
        <v>10</v>
      </c>
      <c r="B666" s="650" t="s">
        <v>596</v>
      </c>
      <c r="C666" s="650">
        <v>89301101</v>
      </c>
      <c r="D666" s="729" t="s">
        <v>6863</v>
      </c>
      <c r="E666" s="730" t="s">
        <v>3695</v>
      </c>
      <c r="F666" s="650" t="s">
        <v>3634</v>
      </c>
      <c r="G666" s="650" t="s">
        <v>4105</v>
      </c>
      <c r="H666" s="650" t="s">
        <v>597</v>
      </c>
      <c r="I666" s="650" t="s">
        <v>654</v>
      </c>
      <c r="J666" s="650" t="s">
        <v>4106</v>
      </c>
      <c r="K666" s="650" t="s">
        <v>4107</v>
      </c>
      <c r="L666" s="651">
        <v>22.88</v>
      </c>
      <c r="M666" s="651">
        <v>45.76</v>
      </c>
      <c r="N666" s="650">
        <v>2</v>
      </c>
      <c r="O666" s="731">
        <v>0.5</v>
      </c>
      <c r="P666" s="651"/>
      <c r="Q666" s="666">
        <v>0</v>
      </c>
      <c r="R666" s="650"/>
      <c r="S666" s="666">
        <v>0</v>
      </c>
      <c r="T666" s="731"/>
      <c r="U666" s="689">
        <v>0</v>
      </c>
    </row>
    <row r="667" spans="1:21" ht="14.4" customHeight="1" x14ac:dyDescent="0.3">
      <c r="A667" s="649">
        <v>10</v>
      </c>
      <c r="B667" s="650" t="s">
        <v>596</v>
      </c>
      <c r="C667" s="650">
        <v>89301101</v>
      </c>
      <c r="D667" s="729" t="s">
        <v>6863</v>
      </c>
      <c r="E667" s="730" t="s">
        <v>3695</v>
      </c>
      <c r="F667" s="650" t="s">
        <v>3634</v>
      </c>
      <c r="G667" s="650" t="s">
        <v>4105</v>
      </c>
      <c r="H667" s="650" t="s">
        <v>597</v>
      </c>
      <c r="I667" s="650" t="s">
        <v>833</v>
      </c>
      <c r="J667" s="650" t="s">
        <v>4108</v>
      </c>
      <c r="K667" s="650" t="s">
        <v>4109</v>
      </c>
      <c r="L667" s="651">
        <v>91.52</v>
      </c>
      <c r="M667" s="651">
        <v>183.04</v>
      </c>
      <c r="N667" s="650">
        <v>2</v>
      </c>
      <c r="O667" s="731">
        <v>0.5</v>
      </c>
      <c r="P667" s="651"/>
      <c r="Q667" s="666">
        <v>0</v>
      </c>
      <c r="R667" s="650"/>
      <c r="S667" s="666">
        <v>0</v>
      </c>
      <c r="T667" s="731"/>
      <c r="U667" s="689">
        <v>0</v>
      </c>
    </row>
    <row r="668" spans="1:21" ht="14.4" customHeight="1" x14ac:dyDescent="0.3">
      <c r="A668" s="649">
        <v>10</v>
      </c>
      <c r="B668" s="650" t="s">
        <v>596</v>
      </c>
      <c r="C668" s="650">
        <v>89301101</v>
      </c>
      <c r="D668" s="729" t="s">
        <v>6863</v>
      </c>
      <c r="E668" s="730" t="s">
        <v>3695</v>
      </c>
      <c r="F668" s="650" t="s">
        <v>3634</v>
      </c>
      <c r="G668" s="650" t="s">
        <v>4229</v>
      </c>
      <c r="H668" s="650" t="s">
        <v>1072</v>
      </c>
      <c r="I668" s="650" t="s">
        <v>4313</v>
      </c>
      <c r="J668" s="650" t="s">
        <v>2768</v>
      </c>
      <c r="K668" s="650" t="s">
        <v>3603</v>
      </c>
      <c r="L668" s="651">
        <v>33.72</v>
      </c>
      <c r="M668" s="651">
        <v>33.72</v>
      </c>
      <c r="N668" s="650">
        <v>1</v>
      </c>
      <c r="O668" s="731">
        <v>1</v>
      </c>
      <c r="P668" s="651">
        <v>33.72</v>
      </c>
      <c r="Q668" s="666">
        <v>1</v>
      </c>
      <c r="R668" s="650">
        <v>1</v>
      </c>
      <c r="S668" s="666">
        <v>1</v>
      </c>
      <c r="T668" s="731">
        <v>1</v>
      </c>
      <c r="U668" s="689">
        <v>1</v>
      </c>
    </row>
    <row r="669" spans="1:21" ht="14.4" customHeight="1" x14ac:dyDescent="0.3">
      <c r="A669" s="649">
        <v>10</v>
      </c>
      <c r="B669" s="650" t="s">
        <v>596</v>
      </c>
      <c r="C669" s="650">
        <v>89301101</v>
      </c>
      <c r="D669" s="729" t="s">
        <v>6863</v>
      </c>
      <c r="E669" s="730" t="s">
        <v>3695</v>
      </c>
      <c r="F669" s="650" t="s">
        <v>3634</v>
      </c>
      <c r="G669" s="650" t="s">
        <v>4229</v>
      </c>
      <c r="H669" s="650" t="s">
        <v>597</v>
      </c>
      <c r="I669" s="650" t="s">
        <v>4419</v>
      </c>
      <c r="J669" s="650" t="s">
        <v>4256</v>
      </c>
      <c r="K669" s="650" t="s">
        <v>4420</v>
      </c>
      <c r="L669" s="651">
        <v>0</v>
      </c>
      <c r="M669" s="651">
        <v>0</v>
      </c>
      <c r="N669" s="650">
        <v>1</v>
      </c>
      <c r="O669" s="731">
        <v>0.5</v>
      </c>
      <c r="P669" s="651"/>
      <c r="Q669" s="666"/>
      <c r="R669" s="650"/>
      <c r="S669" s="666">
        <v>0</v>
      </c>
      <c r="T669" s="731"/>
      <c r="U669" s="689">
        <v>0</v>
      </c>
    </row>
    <row r="670" spans="1:21" ht="14.4" customHeight="1" x14ac:dyDescent="0.3">
      <c r="A670" s="649">
        <v>10</v>
      </c>
      <c r="B670" s="650" t="s">
        <v>596</v>
      </c>
      <c r="C670" s="650">
        <v>89301101</v>
      </c>
      <c r="D670" s="729" t="s">
        <v>6863</v>
      </c>
      <c r="E670" s="730" t="s">
        <v>3695</v>
      </c>
      <c r="F670" s="650" t="s">
        <v>3634</v>
      </c>
      <c r="G670" s="650" t="s">
        <v>3742</v>
      </c>
      <c r="H670" s="650" t="s">
        <v>597</v>
      </c>
      <c r="I670" s="650" t="s">
        <v>3236</v>
      </c>
      <c r="J670" s="650" t="s">
        <v>867</v>
      </c>
      <c r="K670" s="650" t="s">
        <v>3280</v>
      </c>
      <c r="L670" s="651">
        <v>29.97</v>
      </c>
      <c r="M670" s="651">
        <v>29.97</v>
      </c>
      <c r="N670" s="650">
        <v>1</v>
      </c>
      <c r="O670" s="731">
        <v>0.5</v>
      </c>
      <c r="P670" s="651"/>
      <c r="Q670" s="666">
        <v>0</v>
      </c>
      <c r="R670" s="650"/>
      <c r="S670" s="666">
        <v>0</v>
      </c>
      <c r="T670" s="731"/>
      <c r="U670" s="689">
        <v>0</v>
      </c>
    </row>
    <row r="671" spans="1:21" ht="14.4" customHeight="1" x14ac:dyDescent="0.3">
      <c r="A671" s="649">
        <v>10</v>
      </c>
      <c r="B671" s="650" t="s">
        <v>596</v>
      </c>
      <c r="C671" s="650">
        <v>89301101</v>
      </c>
      <c r="D671" s="729" t="s">
        <v>6863</v>
      </c>
      <c r="E671" s="730" t="s">
        <v>3695</v>
      </c>
      <c r="F671" s="650" t="s">
        <v>3634</v>
      </c>
      <c r="G671" s="650" t="s">
        <v>4421</v>
      </c>
      <c r="H671" s="650" t="s">
        <v>597</v>
      </c>
      <c r="I671" s="650" t="s">
        <v>4422</v>
      </c>
      <c r="J671" s="650" t="s">
        <v>4423</v>
      </c>
      <c r="K671" s="650" t="s">
        <v>1442</v>
      </c>
      <c r="L671" s="651">
        <v>267.93</v>
      </c>
      <c r="M671" s="651">
        <v>267.93</v>
      </c>
      <c r="N671" s="650">
        <v>1</v>
      </c>
      <c r="O671" s="731">
        <v>0.5</v>
      </c>
      <c r="P671" s="651"/>
      <c r="Q671" s="666">
        <v>0</v>
      </c>
      <c r="R671" s="650"/>
      <c r="S671" s="666">
        <v>0</v>
      </c>
      <c r="T671" s="731"/>
      <c r="U671" s="689">
        <v>0</v>
      </c>
    </row>
    <row r="672" spans="1:21" ht="14.4" customHeight="1" x14ac:dyDescent="0.3">
      <c r="A672" s="649">
        <v>10</v>
      </c>
      <c r="B672" s="650" t="s">
        <v>596</v>
      </c>
      <c r="C672" s="650">
        <v>89301101</v>
      </c>
      <c r="D672" s="729" t="s">
        <v>6863</v>
      </c>
      <c r="E672" s="730" t="s">
        <v>3695</v>
      </c>
      <c r="F672" s="650" t="s">
        <v>3634</v>
      </c>
      <c r="G672" s="650" t="s">
        <v>3868</v>
      </c>
      <c r="H672" s="650" t="s">
        <v>597</v>
      </c>
      <c r="I672" s="650" t="s">
        <v>3964</v>
      </c>
      <c r="J672" s="650" t="s">
        <v>1243</v>
      </c>
      <c r="K672" s="650" t="s">
        <v>3965</v>
      </c>
      <c r="L672" s="651">
        <v>23.46</v>
      </c>
      <c r="M672" s="651">
        <v>70.38</v>
      </c>
      <c r="N672" s="650">
        <v>3</v>
      </c>
      <c r="O672" s="731">
        <v>1</v>
      </c>
      <c r="P672" s="651"/>
      <c r="Q672" s="666">
        <v>0</v>
      </c>
      <c r="R672" s="650"/>
      <c r="S672" s="666">
        <v>0</v>
      </c>
      <c r="T672" s="731"/>
      <c r="U672" s="689">
        <v>0</v>
      </c>
    </row>
    <row r="673" spans="1:21" ht="14.4" customHeight="1" x14ac:dyDescent="0.3">
      <c r="A673" s="649">
        <v>10</v>
      </c>
      <c r="B673" s="650" t="s">
        <v>596</v>
      </c>
      <c r="C673" s="650">
        <v>89301101</v>
      </c>
      <c r="D673" s="729" t="s">
        <v>6863</v>
      </c>
      <c r="E673" s="730" t="s">
        <v>3695</v>
      </c>
      <c r="F673" s="650" t="s">
        <v>3634</v>
      </c>
      <c r="G673" s="650" t="s">
        <v>3868</v>
      </c>
      <c r="H673" s="650" t="s">
        <v>597</v>
      </c>
      <c r="I673" s="650" t="s">
        <v>1276</v>
      </c>
      <c r="J673" s="650" t="s">
        <v>1277</v>
      </c>
      <c r="K673" s="650" t="s">
        <v>3869</v>
      </c>
      <c r="L673" s="651">
        <v>13.38</v>
      </c>
      <c r="M673" s="651">
        <v>13.38</v>
      </c>
      <c r="N673" s="650">
        <v>1</v>
      </c>
      <c r="O673" s="731">
        <v>0.5</v>
      </c>
      <c r="P673" s="651"/>
      <c r="Q673" s="666">
        <v>0</v>
      </c>
      <c r="R673" s="650"/>
      <c r="S673" s="666">
        <v>0</v>
      </c>
      <c r="T673" s="731"/>
      <c r="U673" s="689">
        <v>0</v>
      </c>
    </row>
    <row r="674" spans="1:21" ht="14.4" customHeight="1" x14ac:dyDescent="0.3">
      <c r="A674" s="649">
        <v>10</v>
      </c>
      <c r="B674" s="650" t="s">
        <v>596</v>
      </c>
      <c r="C674" s="650">
        <v>89301101</v>
      </c>
      <c r="D674" s="729" t="s">
        <v>6863</v>
      </c>
      <c r="E674" s="730" t="s">
        <v>3695</v>
      </c>
      <c r="F674" s="650" t="s">
        <v>3634</v>
      </c>
      <c r="G674" s="650" t="s">
        <v>4424</v>
      </c>
      <c r="H674" s="650" t="s">
        <v>597</v>
      </c>
      <c r="I674" s="650" t="s">
        <v>2875</v>
      </c>
      <c r="J674" s="650" t="s">
        <v>1705</v>
      </c>
      <c r="K674" s="650" t="s">
        <v>4425</v>
      </c>
      <c r="L674" s="651">
        <v>194.73</v>
      </c>
      <c r="M674" s="651">
        <v>194.73</v>
      </c>
      <c r="N674" s="650">
        <v>1</v>
      </c>
      <c r="O674" s="731">
        <v>1</v>
      </c>
      <c r="P674" s="651"/>
      <c r="Q674" s="666">
        <v>0</v>
      </c>
      <c r="R674" s="650"/>
      <c r="S674" s="666">
        <v>0</v>
      </c>
      <c r="T674" s="731"/>
      <c r="U674" s="689">
        <v>0</v>
      </c>
    </row>
    <row r="675" spans="1:21" ht="14.4" customHeight="1" x14ac:dyDescent="0.3">
      <c r="A675" s="649">
        <v>10</v>
      </c>
      <c r="B675" s="650" t="s">
        <v>596</v>
      </c>
      <c r="C675" s="650">
        <v>89301101</v>
      </c>
      <c r="D675" s="729" t="s">
        <v>6863</v>
      </c>
      <c r="E675" s="730" t="s">
        <v>3695</v>
      </c>
      <c r="F675" s="650" t="s">
        <v>3634</v>
      </c>
      <c r="G675" s="650" t="s">
        <v>4426</v>
      </c>
      <c r="H675" s="650" t="s">
        <v>597</v>
      </c>
      <c r="I675" s="650" t="s">
        <v>4427</v>
      </c>
      <c r="J675" s="650" t="s">
        <v>4428</v>
      </c>
      <c r="K675" s="650" t="s">
        <v>4429</v>
      </c>
      <c r="L675" s="651">
        <v>0</v>
      </c>
      <c r="M675" s="651">
        <v>0</v>
      </c>
      <c r="N675" s="650">
        <v>1</v>
      </c>
      <c r="O675" s="731">
        <v>1</v>
      </c>
      <c r="P675" s="651"/>
      <c r="Q675" s="666"/>
      <c r="R675" s="650"/>
      <c r="S675" s="666">
        <v>0</v>
      </c>
      <c r="T675" s="731"/>
      <c r="U675" s="689">
        <v>0</v>
      </c>
    </row>
    <row r="676" spans="1:21" ht="14.4" customHeight="1" x14ac:dyDescent="0.3">
      <c r="A676" s="649">
        <v>10</v>
      </c>
      <c r="B676" s="650" t="s">
        <v>596</v>
      </c>
      <c r="C676" s="650">
        <v>89301101</v>
      </c>
      <c r="D676" s="729" t="s">
        <v>6863</v>
      </c>
      <c r="E676" s="730" t="s">
        <v>3695</v>
      </c>
      <c r="F676" s="650" t="s">
        <v>3634</v>
      </c>
      <c r="G676" s="650" t="s">
        <v>4430</v>
      </c>
      <c r="H676" s="650" t="s">
        <v>597</v>
      </c>
      <c r="I676" s="650" t="s">
        <v>4431</v>
      </c>
      <c r="J676" s="650" t="s">
        <v>4432</v>
      </c>
      <c r="K676" s="650" t="s">
        <v>4433</v>
      </c>
      <c r="L676" s="651">
        <v>446.17</v>
      </c>
      <c r="M676" s="651">
        <v>446.17</v>
      </c>
      <c r="N676" s="650">
        <v>1</v>
      </c>
      <c r="O676" s="731">
        <v>0.5</v>
      </c>
      <c r="P676" s="651">
        <v>446.17</v>
      </c>
      <c r="Q676" s="666">
        <v>1</v>
      </c>
      <c r="R676" s="650">
        <v>1</v>
      </c>
      <c r="S676" s="666">
        <v>1</v>
      </c>
      <c r="T676" s="731">
        <v>0.5</v>
      </c>
      <c r="U676" s="689">
        <v>1</v>
      </c>
    </row>
    <row r="677" spans="1:21" ht="14.4" customHeight="1" x14ac:dyDescent="0.3">
      <c r="A677" s="649">
        <v>10</v>
      </c>
      <c r="B677" s="650" t="s">
        <v>596</v>
      </c>
      <c r="C677" s="650">
        <v>89301101</v>
      </c>
      <c r="D677" s="729" t="s">
        <v>6863</v>
      </c>
      <c r="E677" s="730" t="s">
        <v>3695</v>
      </c>
      <c r="F677" s="650" t="s">
        <v>3634</v>
      </c>
      <c r="G677" s="650" t="s">
        <v>4117</v>
      </c>
      <c r="H677" s="650" t="s">
        <v>597</v>
      </c>
      <c r="I677" s="650" t="s">
        <v>1372</v>
      </c>
      <c r="J677" s="650" t="s">
        <v>4118</v>
      </c>
      <c r="K677" s="650" t="s">
        <v>4119</v>
      </c>
      <c r="L677" s="651">
        <v>85.49</v>
      </c>
      <c r="M677" s="651">
        <v>170.98</v>
      </c>
      <c r="N677" s="650">
        <v>2</v>
      </c>
      <c r="O677" s="731">
        <v>0.5</v>
      </c>
      <c r="P677" s="651">
        <v>170.98</v>
      </c>
      <c r="Q677" s="666">
        <v>1</v>
      </c>
      <c r="R677" s="650">
        <v>2</v>
      </c>
      <c r="S677" s="666">
        <v>1</v>
      </c>
      <c r="T677" s="731">
        <v>0.5</v>
      </c>
      <c r="U677" s="689">
        <v>1</v>
      </c>
    </row>
    <row r="678" spans="1:21" ht="14.4" customHeight="1" x14ac:dyDescent="0.3">
      <c r="A678" s="649">
        <v>10</v>
      </c>
      <c r="B678" s="650" t="s">
        <v>596</v>
      </c>
      <c r="C678" s="650">
        <v>89301101</v>
      </c>
      <c r="D678" s="729" t="s">
        <v>6863</v>
      </c>
      <c r="E678" s="730" t="s">
        <v>3695</v>
      </c>
      <c r="F678" s="650" t="s">
        <v>3634</v>
      </c>
      <c r="G678" s="650" t="s">
        <v>3843</v>
      </c>
      <c r="H678" s="650" t="s">
        <v>597</v>
      </c>
      <c r="I678" s="650" t="s">
        <v>4434</v>
      </c>
      <c r="J678" s="650" t="s">
        <v>1883</v>
      </c>
      <c r="K678" s="650" t="s">
        <v>4435</v>
      </c>
      <c r="L678" s="651">
        <v>0</v>
      </c>
      <c r="M678" s="651">
        <v>0</v>
      </c>
      <c r="N678" s="650">
        <v>1</v>
      </c>
      <c r="O678" s="731">
        <v>0.5</v>
      </c>
      <c r="P678" s="651">
        <v>0</v>
      </c>
      <c r="Q678" s="666"/>
      <c r="R678" s="650">
        <v>1</v>
      </c>
      <c r="S678" s="666">
        <v>1</v>
      </c>
      <c r="T678" s="731">
        <v>0.5</v>
      </c>
      <c r="U678" s="689">
        <v>1</v>
      </c>
    </row>
    <row r="679" spans="1:21" ht="14.4" customHeight="1" x14ac:dyDescent="0.3">
      <c r="A679" s="649">
        <v>10</v>
      </c>
      <c r="B679" s="650" t="s">
        <v>596</v>
      </c>
      <c r="C679" s="650">
        <v>89301101</v>
      </c>
      <c r="D679" s="729" t="s">
        <v>6863</v>
      </c>
      <c r="E679" s="730" t="s">
        <v>3695</v>
      </c>
      <c r="F679" s="650" t="s">
        <v>3634</v>
      </c>
      <c r="G679" s="650" t="s">
        <v>3872</v>
      </c>
      <c r="H679" s="650" t="s">
        <v>597</v>
      </c>
      <c r="I679" s="650" t="s">
        <v>4436</v>
      </c>
      <c r="J679" s="650" t="s">
        <v>4437</v>
      </c>
      <c r="K679" s="650" t="s">
        <v>3887</v>
      </c>
      <c r="L679" s="651">
        <v>26.26</v>
      </c>
      <c r="M679" s="651">
        <v>26.26</v>
      </c>
      <c r="N679" s="650">
        <v>1</v>
      </c>
      <c r="O679" s="731">
        <v>1</v>
      </c>
      <c r="P679" s="651"/>
      <c r="Q679" s="666">
        <v>0</v>
      </c>
      <c r="R679" s="650"/>
      <c r="S679" s="666">
        <v>0</v>
      </c>
      <c r="T679" s="731"/>
      <c r="U679" s="689">
        <v>0</v>
      </c>
    </row>
    <row r="680" spans="1:21" ht="14.4" customHeight="1" x14ac:dyDescent="0.3">
      <c r="A680" s="649">
        <v>10</v>
      </c>
      <c r="B680" s="650" t="s">
        <v>596</v>
      </c>
      <c r="C680" s="650">
        <v>89301101</v>
      </c>
      <c r="D680" s="729" t="s">
        <v>6863</v>
      </c>
      <c r="E680" s="730" t="s">
        <v>3695</v>
      </c>
      <c r="F680" s="650" t="s">
        <v>3634</v>
      </c>
      <c r="G680" s="650" t="s">
        <v>4238</v>
      </c>
      <c r="H680" s="650" t="s">
        <v>597</v>
      </c>
      <c r="I680" s="650" t="s">
        <v>1368</v>
      </c>
      <c r="J680" s="650" t="s">
        <v>1369</v>
      </c>
      <c r="K680" s="650" t="s">
        <v>4239</v>
      </c>
      <c r="L680" s="651">
        <v>0</v>
      </c>
      <c r="M680" s="651">
        <v>0</v>
      </c>
      <c r="N680" s="650">
        <v>3</v>
      </c>
      <c r="O680" s="731">
        <v>1.5</v>
      </c>
      <c r="P680" s="651">
        <v>0</v>
      </c>
      <c r="Q680" s="666"/>
      <c r="R680" s="650">
        <v>2</v>
      </c>
      <c r="S680" s="666">
        <v>0.66666666666666663</v>
      </c>
      <c r="T680" s="731">
        <v>1</v>
      </c>
      <c r="U680" s="689">
        <v>0.66666666666666663</v>
      </c>
    </row>
    <row r="681" spans="1:21" ht="14.4" customHeight="1" x14ac:dyDescent="0.3">
      <c r="A681" s="649">
        <v>10</v>
      </c>
      <c r="B681" s="650" t="s">
        <v>596</v>
      </c>
      <c r="C681" s="650">
        <v>89301101</v>
      </c>
      <c r="D681" s="729" t="s">
        <v>6863</v>
      </c>
      <c r="E681" s="730" t="s">
        <v>3695</v>
      </c>
      <c r="F681" s="650" t="s">
        <v>3634</v>
      </c>
      <c r="G681" s="650" t="s">
        <v>4240</v>
      </c>
      <c r="H681" s="650" t="s">
        <v>1072</v>
      </c>
      <c r="I681" s="650" t="s">
        <v>2112</v>
      </c>
      <c r="J681" s="650" t="s">
        <v>3540</v>
      </c>
      <c r="K681" s="650" t="s">
        <v>1888</v>
      </c>
      <c r="L681" s="651">
        <v>193.14</v>
      </c>
      <c r="M681" s="651">
        <v>193.14</v>
      </c>
      <c r="N681" s="650">
        <v>1</v>
      </c>
      <c r="O681" s="731">
        <v>0.5</v>
      </c>
      <c r="P681" s="651"/>
      <c r="Q681" s="666">
        <v>0</v>
      </c>
      <c r="R681" s="650"/>
      <c r="S681" s="666">
        <v>0</v>
      </c>
      <c r="T681" s="731"/>
      <c r="U681" s="689">
        <v>0</v>
      </c>
    </row>
    <row r="682" spans="1:21" ht="14.4" customHeight="1" x14ac:dyDescent="0.3">
      <c r="A682" s="649">
        <v>10</v>
      </c>
      <c r="B682" s="650" t="s">
        <v>596</v>
      </c>
      <c r="C682" s="650">
        <v>89301101</v>
      </c>
      <c r="D682" s="729" t="s">
        <v>6863</v>
      </c>
      <c r="E682" s="730" t="s">
        <v>3695</v>
      </c>
      <c r="F682" s="650" t="s">
        <v>3635</v>
      </c>
      <c r="G682" s="650" t="s">
        <v>3790</v>
      </c>
      <c r="H682" s="650" t="s">
        <v>597</v>
      </c>
      <c r="I682" s="650" t="s">
        <v>4438</v>
      </c>
      <c r="J682" s="650" t="s">
        <v>3680</v>
      </c>
      <c r="K682" s="650"/>
      <c r="L682" s="651">
        <v>0</v>
      </c>
      <c r="M682" s="651">
        <v>0</v>
      </c>
      <c r="N682" s="650">
        <v>2</v>
      </c>
      <c r="O682" s="731">
        <v>2</v>
      </c>
      <c r="P682" s="651">
        <v>0</v>
      </c>
      <c r="Q682" s="666"/>
      <c r="R682" s="650">
        <v>1</v>
      </c>
      <c r="S682" s="666">
        <v>0.5</v>
      </c>
      <c r="T682" s="731">
        <v>1</v>
      </c>
      <c r="U682" s="689">
        <v>0.5</v>
      </c>
    </row>
    <row r="683" spans="1:21" ht="14.4" customHeight="1" x14ac:dyDescent="0.3">
      <c r="A683" s="649">
        <v>10</v>
      </c>
      <c r="B683" s="650" t="s">
        <v>596</v>
      </c>
      <c r="C683" s="650">
        <v>89301101</v>
      </c>
      <c r="D683" s="729" t="s">
        <v>6863</v>
      </c>
      <c r="E683" s="730" t="s">
        <v>3695</v>
      </c>
      <c r="F683" s="650" t="s">
        <v>3636</v>
      </c>
      <c r="G683" s="650" t="s">
        <v>4381</v>
      </c>
      <c r="H683" s="650" t="s">
        <v>597</v>
      </c>
      <c r="I683" s="650" t="s">
        <v>4382</v>
      </c>
      <c r="J683" s="650" t="s">
        <v>4383</v>
      </c>
      <c r="K683" s="650" t="s">
        <v>4384</v>
      </c>
      <c r="L683" s="651">
        <v>200</v>
      </c>
      <c r="M683" s="651">
        <v>400</v>
      </c>
      <c r="N683" s="650">
        <v>2</v>
      </c>
      <c r="O683" s="731">
        <v>1</v>
      </c>
      <c r="P683" s="651">
        <v>400</v>
      </c>
      <c r="Q683" s="666">
        <v>1</v>
      </c>
      <c r="R683" s="650">
        <v>2</v>
      </c>
      <c r="S683" s="666">
        <v>1</v>
      </c>
      <c r="T683" s="731">
        <v>1</v>
      </c>
      <c r="U683" s="689">
        <v>1</v>
      </c>
    </row>
    <row r="684" spans="1:21" ht="14.4" customHeight="1" x14ac:dyDescent="0.3">
      <c r="A684" s="649">
        <v>10</v>
      </c>
      <c r="B684" s="650" t="s">
        <v>596</v>
      </c>
      <c r="C684" s="650">
        <v>89301101</v>
      </c>
      <c r="D684" s="729" t="s">
        <v>6863</v>
      </c>
      <c r="E684" s="730" t="s">
        <v>3697</v>
      </c>
      <c r="F684" s="650" t="s">
        <v>3634</v>
      </c>
      <c r="G684" s="650" t="s">
        <v>3743</v>
      </c>
      <c r="H684" s="650" t="s">
        <v>597</v>
      </c>
      <c r="I684" s="650" t="s">
        <v>1230</v>
      </c>
      <c r="J684" s="650" t="s">
        <v>1231</v>
      </c>
      <c r="K684" s="650" t="s">
        <v>1232</v>
      </c>
      <c r="L684" s="651">
        <v>152.36000000000001</v>
      </c>
      <c r="M684" s="651">
        <v>304.72000000000003</v>
      </c>
      <c r="N684" s="650">
        <v>2</v>
      </c>
      <c r="O684" s="731">
        <v>2</v>
      </c>
      <c r="P684" s="651">
        <v>152.36000000000001</v>
      </c>
      <c r="Q684" s="666">
        <v>0.5</v>
      </c>
      <c r="R684" s="650">
        <v>1</v>
      </c>
      <c r="S684" s="666">
        <v>0.5</v>
      </c>
      <c r="T684" s="731">
        <v>1</v>
      </c>
      <c r="U684" s="689">
        <v>0.5</v>
      </c>
    </row>
    <row r="685" spans="1:21" ht="14.4" customHeight="1" x14ac:dyDescent="0.3">
      <c r="A685" s="649">
        <v>10</v>
      </c>
      <c r="B685" s="650" t="s">
        <v>596</v>
      </c>
      <c r="C685" s="650">
        <v>89301101</v>
      </c>
      <c r="D685" s="729" t="s">
        <v>6863</v>
      </c>
      <c r="E685" s="730" t="s">
        <v>3697</v>
      </c>
      <c r="F685" s="650" t="s">
        <v>3634</v>
      </c>
      <c r="G685" s="650" t="s">
        <v>3732</v>
      </c>
      <c r="H685" s="650" t="s">
        <v>1072</v>
      </c>
      <c r="I685" s="650" t="s">
        <v>1295</v>
      </c>
      <c r="J685" s="650" t="s">
        <v>1296</v>
      </c>
      <c r="K685" s="650" t="s">
        <v>3482</v>
      </c>
      <c r="L685" s="651">
        <v>46.05</v>
      </c>
      <c r="M685" s="651">
        <v>92.1</v>
      </c>
      <c r="N685" s="650">
        <v>2</v>
      </c>
      <c r="O685" s="731">
        <v>1.5</v>
      </c>
      <c r="P685" s="651">
        <v>46.05</v>
      </c>
      <c r="Q685" s="666">
        <v>0.5</v>
      </c>
      <c r="R685" s="650">
        <v>1</v>
      </c>
      <c r="S685" s="666">
        <v>0.5</v>
      </c>
      <c r="T685" s="731">
        <v>1</v>
      </c>
      <c r="U685" s="689">
        <v>0.66666666666666663</v>
      </c>
    </row>
    <row r="686" spans="1:21" ht="14.4" customHeight="1" x14ac:dyDescent="0.3">
      <c r="A686" s="649">
        <v>10</v>
      </c>
      <c r="B686" s="650" t="s">
        <v>596</v>
      </c>
      <c r="C686" s="650">
        <v>89301101</v>
      </c>
      <c r="D686" s="729" t="s">
        <v>6863</v>
      </c>
      <c r="E686" s="730" t="s">
        <v>3697</v>
      </c>
      <c r="F686" s="650" t="s">
        <v>3634</v>
      </c>
      <c r="G686" s="650" t="s">
        <v>4132</v>
      </c>
      <c r="H686" s="650" t="s">
        <v>597</v>
      </c>
      <c r="I686" s="650" t="s">
        <v>687</v>
      </c>
      <c r="J686" s="650" t="s">
        <v>4133</v>
      </c>
      <c r="K686" s="650" t="s">
        <v>4107</v>
      </c>
      <c r="L686" s="651">
        <v>14.2</v>
      </c>
      <c r="M686" s="651">
        <v>14.2</v>
      </c>
      <c r="N686" s="650">
        <v>1</v>
      </c>
      <c r="O686" s="731">
        <v>0.5</v>
      </c>
      <c r="P686" s="651"/>
      <c r="Q686" s="666">
        <v>0</v>
      </c>
      <c r="R686" s="650"/>
      <c r="S686" s="666">
        <v>0</v>
      </c>
      <c r="T686" s="731"/>
      <c r="U686" s="689">
        <v>0</v>
      </c>
    </row>
    <row r="687" spans="1:21" ht="14.4" customHeight="1" x14ac:dyDescent="0.3">
      <c r="A687" s="649">
        <v>10</v>
      </c>
      <c r="B687" s="650" t="s">
        <v>596</v>
      </c>
      <c r="C687" s="650">
        <v>89301101</v>
      </c>
      <c r="D687" s="729" t="s">
        <v>6863</v>
      </c>
      <c r="E687" s="730" t="s">
        <v>3697</v>
      </c>
      <c r="F687" s="650" t="s">
        <v>3634</v>
      </c>
      <c r="G687" s="650" t="s">
        <v>4132</v>
      </c>
      <c r="H687" s="650" t="s">
        <v>597</v>
      </c>
      <c r="I687" s="650" t="s">
        <v>956</v>
      </c>
      <c r="J687" s="650" t="s">
        <v>4244</v>
      </c>
      <c r="K687" s="650" t="s">
        <v>4245</v>
      </c>
      <c r="L687" s="651">
        <v>94.89</v>
      </c>
      <c r="M687" s="651">
        <v>94.89</v>
      </c>
      <c r="N687" s="650">
        <v>1</v>
      </c>
      <c r="O687" s="731">
        <v>0.5</v>
      </c>
      <c r="P687" s="651"/>
      <c r="Q687" s="666">
        <v>0</v>
      </c>
      <c r="R687" s="650"/>
      <c r="S687" s="666">
        <v>0</v>
      </c>
      <c r="T687" s="731"/>
      <c r="U687" s="689">
        <v>0</v>
      </c>
    </row>
    <row r="688" spans="1:21" ht="14.4" customHeight="1" x14ac:dyDescent="0.3">
      <c r="A688" s="649">
        <v>10</v>
      </c>
      <c r="B688" s="650" t="s">
        <v>596</v>
      </c>
      <c r="C688" s="650">
        <v>89301101</v>
      </c>
      <c r="D688" s="729" t="s">
        <v>6863</v>
      </c>
      <c r="E688" s="730" t="s">
        <v>3697</v>
      </c>
      <c r="F688" s="650" t="s">
        <v>3634</v>
      </c>
      <c r="G688" s="650" t="s">
        <v>4139</v>
      </c>
      <c r="H688" s="650" t="s">
        <v>1072</v>
      </c>
      <c r="I688" s="650" t="s">
        <v>1109</v>
      </c>
      <c r="J688" s="650" t="s">
        <v>1110</v>
      </c>
      <c r="K688" s="650" t="s">
        <v>3504</v>
      </c>
      <c r="L688" s="651">
        <v>333.26</v>
      </c>
      <c r="M688" s="651">
        <v>666.52</v>
      </c>
      <c r="N688" s="650">
        <v>2</v>
      </c>
      <c r="O688" s="731">
        <v>1.5</v>
      </c>
      <c r="P688" s="651">
        <v>333.26</v>
      </c>
      <c r="Q688" s="666">
        <v>0.5</v>
      </c>
      <c r="R688" s="650">
        <v>1</v>
      </c>
      <c r="S688" s="666">
        <v>0.5</v>
      </c>
      <c r="T688" s="731">
        <v>1</v>
      </c>
      <c r="U688" s="689">
        <v>0.66666666666666663</v>
      </c>
    </row>
    <row r="689" spans="1:21" ht="14.4" customHeight="1" x14ac:dyDescent="0.3">
      <c r="A689" s="649">
        <v>10</v>
      </c>
      <c r="B689" s="650" t="s">
        <v>596</v>
      </c>
      <c r="C689" s="650">
        <v>89301101</v>
      </c>
      <c r="D689" s="729" t="s">
        <v>6863</v>
      </c>
      <c r="E689" s="730" t="s">
        <v>3697</v>
      </c>
      <c r="F689" s="650" t="s">
        <v>3634</v>
      </c>
      <c r="G689" s="650" t="s">
        <v>3736</v>
      </c>
      <c r="H689" s="650" t="s">
        <v>1072</v>
      </c>
      <c r="I689" s="650" t="s">
        <v>1303</v>
      </c>
      <c r="J689" s="650" t="s">
        <v>3490</v>
      </c>
      <c r="K689" s="650" t="s">
        <v>3488</v>
      </c>
      <c r="L689" s="651">
        <v>41.3</v>
      </c>
      <c r="M689" s="651">
        <v>41.3</v>
      </c>
      <c r="N689" s="650">
        <v>1</v>
      </c>
      <c r="O689" s="731">
        <v>1</v>
      </c>
      <c r="P689" s="651">
        <v>41.3</v>
      </c>
      <c r="Q689" s="666">
        <v>1</v>
      </c>
      <c r="R689" s="650">
        <v>1</v>
      </c>
      <c r="S689" s="666">
        <v>1</v>
      </c>
      <c r="T689" s="731">
        <v>1</v>
      </c>
      <c r="U689" s="689">
        <v>1</v>
      </c>
    </row>
    <row r="690" spans="1:21" ht="14.4" customHeight="1" x14ac:dyDescent="0.3">
      <c r="A690" s="649">
        <v>10</v>
      </c>
      <c r="B690" s="650" t="s">
        <v>596</v>
      </c>
      <c r="C690" s="650">
        <v>89301101</v>
      </c>
      <c r="D690" s="729" t="s">
        <v>6863</v>
      </c>
      <c r="E690" s="730" t="s">
        <v>3697</v>
      </c>
      <c r="F690" s="650" t="s">
        <v>3634</v>
      </c>
      <c r="G690" s="650" t="s">
        <v>4269</v>
      </c>
      <c r="H690" s="650" t="s">
        <v>1072</v>
      </c>
      <c r="I690" s="650" t="s">
        <v>1090</v>
      </c>
      <c r="J690" s="650" t="s">
        <v>1091</v>
      </c>
      <c r="K690" s="650" t="s">
        <v>1092</v>
      </c>
      <c r="L690" s="651">
        <v>974.75</v>
      </c>
      <c r="M690" s="651">
        <v>974.75</v>
      </c>
      <c r="N690" s="650">
        <v>1</v>
      </c>
      <c r="O690" s="731">
        <v>1</v>
      </c>
      <c r="P690" s="651">
        <v>974.75</v>
      </c>
      <c r="Q690" s="666">
        <v>1</v>
      </c>
      <c r="R690" s="650">
        <v>1</v>
      </c>
      <c r="S690" s="666">
        <v>1</v>
      </c>
      <c r="T690" s="731">
        <v>1</v>
      </c>
      <c r="U690" s="689">
        <v>1</v>
      </c>
    </row>
    <row r="691" spans="1:21" ht="14.4" customHeight="1" x14ac:dyDescent="0.3">
      <c r="A691" s="649">
        <v>10</v>
      </c>
      <c r="B691" s="650" t="s">
        <v>596</v>
      </c>
      <c r="C691" s="650">
        <v>89301101</v>
      </c>
      <c r="D691" s="729" t="s">
        <v>6863</v>
      </c>
      <c r="E691" s="730" t="s">
        <v>3697</v>
      </c>
      <c r="F691" s="650" t="s">
        <v>3636</v>
      </c>
      <c r="G691" s="650" t="s">
        <v>4270</v>
      </c>
      <c r="H691" s="650" t="s">
        <v>597</v>
      </c>
      <c r="I691" s="650" t="s">
        <v>4271</v>
      </c>
      <c r="J691" s="650" t="s">
        <v>4272</v>
      </c>
      <c r="K691" s="650" t="s">
        <v>4273</v>
      </c>
      <c r="L691" s="651">
        <v>500</v>
      </c>
      <c r="M691" s="651">
        <v>500</v>
      </c>
      <c r="N691" s="650">
        <v>1</v>
      </c>
      <c r="O691" s="731">
        <v>1</v>
      </c>
      <c r="P691" s="651">
        <v>500</v>
      </c>
      <c r="Q691" s="666">
        <v>1</v>
      </c>
      <c r="R691" s="650">
        <v>1</v>
      </c>
      <c r="S691" s="666">
        <v>1</v>
      </c>
      <c r="T691" s="731">
        <v>1</v>
      </c>
      <c r="U691" s="689">
        <v>1</v>
      </c>
    </row>
    <row r="692" spans="1:21" ht="14.4" customHeight="1" x14ac:dyDescent="0.3">
      <c r="A692" s="649">
        <v>10</v>
      </c>
      <c r="B692" s="650" t="s">
        <v>596</v>
      </c>
      <c r="C692" s="650">
        <v>89301101</v>
      </c>
      <c r="D692" s="729" t="s">
        <v>6863</v>
      </c>
      <c r="E692" s="730" t="s">
        <v>3700</v>
      </c>
      <c r="F692" s="650" t="s">
        <v>3634</v>
      </c>
      <c r="G692" s="650" t="s">
        <v>3743</v>
      </c>
      <c r="H692" s="650" t="s">
        <v>597</v>
      </c>
      <c r="I692" s="650" t="s">
        <v>1230</v>
      </c>
      <c r="J692" s="650" t="s">
        <v>1231</v>
      </c>
      <c r="K692" s="650" t="s">
        <v>1232</v>
      </c>
      <c r="L692" s="651">
        <v>99.7</v>
      </c>
      <c r="M692" s="651">
        <v>199.4</v>
      </c>
      <c r="N692" s="650">
        <v>2</v>
      </c>
      <c r="O692" s="731">
        <v>2</v>
      </c>
      <c r="P692" s="651"/>
      <c r="Q692" s="666">
        <v>0</v>
      </c>
      <c r="R692" s="650"/>
      <c r="S692" s="666">
        <v>0</v>
      </c>
      <c r="T692" s="731"/>
      <c r="U692" s="689">
        <v>0</v>
      </c>
    </row>
    <row r="693" spans="1:21" ht="14.4" customHeight="1" x14ac:dyDescent="0.3">
      <c r="A693" s="649">
        <v>10</v>
      </c>
      <c r="B693" s="650" t="s">
        <v>596</v>
      </c>
      <c r="C693" s="650">
        <v>89301101</v>
      </c>
      <c r="D693" s="729" t="s">
        <v>6863</v>
      </c>
      <c r="E693" s="730" t="s">
        <v>3700</v>
      </c>
      <c r="F693" s="650" t="s">
        <v>3634</v>
      </c>
      <c r="G693" s="650" t="s">
        <v>3732</v>
      </c>
      <c r="H693" s="650" t="s">
        <v>1072</v>
      </c>
      <c r="I693" s="650" t="s">
        <v>4165</v>
      </c>
      <c r="J693" s="650" t="s">
        <v>1296</v>
      </c>
      <c r="K693" s="650" t="s">
        <v>839</v>
      </c>
      <c r="L693" s="651">
        <v>0</v>
      </c>
      <c r="M693" s="651">
        <v>0</v>
      </c>
      <c r="N693" s="650">
        <v>1</v>
      </c>
      <c r="O693" s="731">
        <v>1</v>
      </c>
      <c r="P693" s="651"/>
      <c r="Q693" s="666"/>
      <c r="R693" s="650"/>
      <c r="S693" s="666">
        <v>0</v>
      </c>
      <c r="T693" s="731"/>
      <c r="U693" s="689">
        <v>0</v>
      </c>
    </row>
    <row r="694" spans="1:21" ht="14.4" customHeight="1" x14ac:dyDescent="0.3">
      <c r="A694" s="649">
        <v>10</v>
      </c>
      <c r="B694" s="650" t="s">
        <v>596</v>
      </c>
      <c r="C694" s="650">
        <v>89301101</v>
      </c>
      <c r="D694" s="729" t="s">
        <v>6863</v>
      </c>
      <c r="E694" s="730" t="s">
        <v>3700</v>
      </c>
      <c r="F694" s="650" t="s">
        <v>3634</v>
      </c>
      <c r="G694" s="650" t="s">
        <v>3732</v>
      </c>
      <c r="H694" s="650" t="s">
        <v>1072</v>
      </c>
      <c r="I694" s="650" t="s">
        <v>1295</v>
      </c>
      <c r="J694" s="650" t="s">
        <v>1296</v>
      </c>
      <c r="K694" s="650" t="s">
        <v>3482</v>
      </c>
      <c r="L694" s="651">
        <v>46.05</v>
      </c>
      <c r="M694" s="651">
        <v>46.05</v>
      </c>
      <c r="N694" s="650">
        <v>1</v>
      </c>
      <c r="O694" s="731">
        <v>1</v>
      </c>
      <c r="P694" s="651"/>
      <c r="Q694" s="666">
        <v>0</v>
      </c>
      <c r="R694" s="650"/>
      <c r="S694" s="666">
        <v>0</v>
      </c>
      <c r="T694" s="731"/>
      <c r="U694" s="689">
        <v>0</v>
      </c>
    </row>
    <row r="695" spans="1:21" ht="14.4" customHeight="1" x14ac:dyDescent="0.3">
      <c r="A695" s="649">
        <v>10</v>
      </c>
      <c r="B695" s="650" t="s">
        <v>596</v>
      </c>
      <c r="C695" s="650">
        <v>89301101</v>
      </c>
      <c r="D695" s="729" t="s">
        <v>6863</v>
      </c>
      <c r="E695" s="730" t="s">
        <v>3700</v>
      </c>
      <c r="F695" s="650" t="s">
        <v>3634</v>
      </c>
      <c r="G695" s="650" t="s">
        <v>3747</v>
      </c>
      <c r="H695" s="650" t="s">
        <v>1072</v>
      </c>
      <c r="I695" s="650" t="s">
        <v>1113</v>
      </c>
      <c r="J695" s="650" t="s">
        <v>1114</v>
      </c>
      <c r="K695" s="650" t="s">
        <v>930</v>
      </c>
      <c r="L695" s="651">
        <v>0</v>
      </c>
      <c r="M695" s="651">
        <v>0</v>
      </c>
      <c r="N695" s="650">
        <v>1</v>
      </c>
      <c r="O695" s="731">
        <v>0.5</v>
      </c>
      <c r="P695" s="651"/>
      <c r="Q695" s="666"/>
      <c r="R695" s="650"/>
      <c r="S695" s="666">
        <v>0</v>
      </c>
      <c r="T695" s="731"/>
      <c r="U695" s="689">
        <v>0</v>
      </c>
    </row>
    <row r="696" spans="1:21" ht="14.4" customHeight="1" x14ac:dyDescent="0.3">
      <c r="A696" s="649">
        <v>10</v>
      </c>
      <c r="B696" s="650" t="s">
        <v>596</v>
      </c>
      <c r="C696" s="650">
        <v>89301101</v>
      </c>
      <c r="D696" s="729" t="s">
        <v>6863</v>
      </c>
      <c r="E696" s="730" t="s">
        <v>3700</v>
      </c>
      <c r="F696" s="650" t="s">
        <v>3634</v>
      </c>
      <c r="G696" s="650" t="s">
        <v>3824</v>
      </c>
      <c r="H696" s="650" t="s">
        <v>597</v>
      </c>
      <c r="I696" s="650" t="s">
        <v>629</v>
      </c>
      <c r="J696" s="650" t="s">
        <v>1209</v>
      </c>
      <c r="K696" s="650" t="s">
        <v>3887</v>
      </c>
      <c r="L696" s="651">
        <v>50.27</v>
      </c>
      <c r="M696" s="651">
        <v>50.27</v>
      </c>
      <c r="N696" s="650">
        <v>1</v>
      </c>
      <c r="O696" s="731">
        <v>0.5</v>
      </c>
      <c r="P696" s="651"/>
      <c r="Q696" s="666">
        <v>0</v>
      </c>
      <c r="R696" s="650"/>
      <c r="S696" s="666">
        <v>0</v>
      </c>
      <c r="T696" s="731"/>
      <c r="U696" s="689">
        <v>0</v>
      </c>
    </row>
    <row r="697" spans="1:21" ht="14.4" customHeight="1" x14ac:dyDescent="0.3">
      <c r="A697" s="649">
        <v>10</v>
      </c>
      <c r="B697" s="650" t="s">
        <v>596</v>
      </c>
      <c r="C697" s="650">
        <v>89301101</v>
      </c>
      <c r="D697" s="729" t="s">
        <v>6863</v>
      </c>
      <c r="E697" s="730" t="s">
        <v>3700</v>
      </c>
      <c r="F697" s="650" t="s">
        <v>3634</v>
      </c>
      <c r="G697" s="650" t="s">
        <v>3736</v>
      </c>
      <c r="H697" s="650" t="s">
        <v>1072</v>
      </c>
      <c r="I697" s="650" t="s">
        <v>1303</v>
      </c>
      <c r="J697" s="650" t="s">
        <v>3490</v>
      </c>
      <c r="K697" s="650" t="s">
        <v>3488</v>
      </c>
      <c r="L697" s="651">
        <v>41.3</v>
      </c>
      <c r="M697" s="651">
        <v>41.3</v>
      </c>
      <c r="N697" s="650">
        <v>1</v>
      </c>
      <c r="O697" s="731">
        <v>1</v>
      </c>
      <c r="P697" s="651"/>
      <c r="Q697" s="666">
        <v>0</v>
      </c>
      <c r="R697" s="650"/>
      <c r="S697" s="666">
        <v>0</v>
      </c>
      <c r="T697" s="731"/>
      <c r="U697" s="689">
        <v>0</v>
      </c>
    </row>
    <row r="698" spans="1:21" ht="14.4" customHeight="1" x14ac:dyDescent="0.3">
      <c r="A698" s="649">
        <v>10</v>
      </c>
      <c r="B698" s="650" t="s">
        <v>596</v>
      </c>
      <c r="C698" s="650">
        <v>89301101</v>
      </c>
      <c r="D698" s="729" t="s">
        <v>6863</v>
      </c>
      <c r="E698" s="730" t="s">
        <v>3700</v>
      </c>
      <c r="F698" s="650" t="s">
        <v>3634</v>
      </c>
      <c r="G698" s="650" t="s">
        <v>3868</v>
      </c>
      <c r="H698" s="650" t="s">
        <v>597</v>
      </c>
      <c r="I698" s="650" t="s">
        <v>3964</v>
      </c>
      <c r="J698" s="650" t="s">
        <v>1243</v>
      </c>
      <c r="K698" s="650" t="s">
        <v>3965</v>
      </c>
      <c r="L698" s="651">
        <v>23.46</v>
      </c>
      <c r="M698" s="651">
        <v>23.46</v>
      </c>
      <c r="N698" s="650">
        <v>1</v>
      </c>
      <c r="O698" s="731">
        <v>1</v>
      </c>
      <c r="P698" s="651">
        <v>23.46</v>
      </c>
      <c r="Q698" s="666">
        <v>1</v>
      </c>
      <c r="R698" s="650">
        <v>1</v>
      </c>
      <c r="S698" s="666">
        <v>1</v>
      </c>
      <c r="T698" s="731">
        <v>1</v>
      </c>
      <c r="U698" s="689">
        <v>1</v>
      </c>
    </row>
    <row r="699" spans="1:21" ht="14.4" customHeight="1" x14ac:dyDescent="0.3">
      <c r="A699" s="649">
        <v>10</v>
      </c>
      <c r="B699" s="650" t="s">
        <v>596</v>
      </c>
      <c r="C699" s="650">
        <v>89301101</v>
      </c>
      <c r="D699" s="729" t="s">
        <v>6863</v>
      </c>
      <c r="E699" s="730" t="s">
        <v>3700</v>
      </c>
      <c r="F699" s="650" t="s">
        <v>3635</v>
      </c>
      <c r="G699" s="650" t="s">
        <v>3790</v>
      </c>
      <c r="H699" s="650" t="s">
        <v>597</v>
      </c>
      <c r="I699" s="650" t="s">
        <v>605</v>
      </c>
      <c r="J699" s="650" t="s">
        <v>3680</v>
      </c>
      <c r="K699" s="650"/>
      <c r="L699" s="651">
        <v>0</v>
      </c>
      <c r="M699" s="651">
        <v>0</v>
      </c>
      <c r="N699" s="650">
        <v>1</v>
      </c>
      <c r="O699" s="731">
        <v>1</v>
      </c>
      <c r="P699" s="651"/>
      <c r="Q699" s="666"/>
      <c r="R699" s="650"/>
      <c r="S699" s="666">
        <v>0</v>
      </c>
      <c r="T699" s="731"/>
      <c r="U699" s="689">
        <v>0</v>
      </c>
    </row>
    <row r="700" spans="1:21" ht="14.4" customHeight="1" x14ac:dyDescent="0.3">
      <c r="A700" s="649">
        <v>10</v>
      </c>
      <c r="B700" s="650" t="s">
        <v>596</v>
      </c>
      <c r="C700" s="650">
        <v>89301101</v>
      </c>
      <c r="D700" s="729" t="s">
        <v>6863</v>
      </c>
      <c r="E700" s="730" t="s">
        <v>3701</v>
      </c>
      <c r="F700" s="650" t="s">
        <v>3634</v>
      </c>
      <c r="G700" s="650" t="s">
        <v>4151</v>
      </c>
      <c r="H700" s="650" t="s">
        <v>597</v>
      </c>
      <c r="I700" s="650" t="s">
        <v>1695</v>
      </c>
      <c r="J700" s="650" t="s">
        <v>1696</v>
      </c>
      <c r="K700" s="650" t="s">
        <v>4439</v>
      </c>
      <c r="L700" s="651">
        <v>43.32</v>
      </c>
      <c r="M700" s="651">
        <v>43.32</v>
      </c>
      <c r="N700" s="650">
        <v>1</v>
      </c>
      <c r="O700" s="731">
        <v>0.5</v>
      </c>
      <c r="P700" s="651"/>
      <c r="Q700" s="666">
        <v>0</v>
      </c>
      <c r="R700" s="650"/>
      <c r="S700" s="666">
        <v>0</v>
      </c>
      <c r="T700" s="731"/>
      <c r="U700" s="689">
        <v>0</v>
      </c>
    </row>
    <row r="701" spans="1:21" ht="14.4" customHeight="1" x14ac:dyDescent="0.3">
      <c r="A701" s="649">
        <v>10</v>
      </c>
      <c r="B701" s="650" t="s">
        <v>596</v>
      </c>
      <c r="C701" s="650">
        <v>89301101</v>
      </c>
      <c r="D701" s="729" t="s">
        <v>6863</v>
      </c>
      <c r="E701" s="730" t="s">
        <v>3701</v>
      </c>
      <c r="F701" s="650" t="s">
        <v>3634</v>
      </c>
      <c r="G701" s="650" t="s">
        <v>4151</v>
      </c>
      <c r="H701" s="650" t="s">
        <v>597</v>
      </c>
      <c r="I701" s="650" t="s">
        <v>1689</v>
      </c>
      <c r="J701" s="650" t="s">
        <v>4440</v>
      </c>
      <c r="K701" s="650" t="s">
        <v>4441</v>
      </c>
      <c r="L701" s="651">
        <v>20.65</v>
      </c>
      <c r="M701" s="651">
        <v>20.65</v>
      </c>
      <c r="N701" s="650">
        <v>1</v>
      </c>
      <c r="O701" s="731">
        <v>0.5</v>
      </c>
      <c r="P701" s="651"/>
      <c r="Q701" s="666">
        <v>0</v>
      </c>
      <c r="R701" s="650"/>
      <c r="S701" s="666">
        <v>0</v>
      </c>
      <c r="T701" s="731"/>
      <c r="U701" s="689">
        <v>0</v>
      </c>
    </row>
    <row r="702" spans="1:21" ht="14.4" customHeight="1" x14ac:dyDescent="0.3">
      <c r="A702" s="649">
        <v>10</v>
      </c>
      <c r="B702" s="650" t="s">
        <v>596</v>
      </c>
      <c r="C702" s="650">
        <v>89301101</v>
      </c>
      <c r="D702" s="729" t="s">
        <v>6863</v>
      </c>
      <c r="E702" s="730" t="s">
        <v>3701</v>
      </c>
      <c r="F702" s="650" t="s">
        <v>3634</v>
      </c>
      <c r="G702" s="650" t="s">
        <v>4151</v>
      </c>
      <c r="H702" s="650" t="s">
        <v>597</v>
      </c>
      <c r="I702" s="650" t="s">
        <v>4152</v>
      </c>
      <c r="J702" s="650" t="s">
        <v>1686</v>
      </c>
      <c r="K702" s="650" t="s">
        <v>4153</v>
      </c>
      <c r="L702" s="651">
        <v>0</v>
      </c>
      <c r="M702" s="651">
        <v>0</v>
      </c>
      <c r="N702" s="650">
        <v>1</v>
      </c>
      <c r="O702" s="731">
        <v>0.5</v>
      </c>
      <c r="P702" s="651"/>
      <c r="Q702" s="666"/>
      <c r="R702" s="650"/>
      <c r="S702" s="666">
        <v>0</v>
      </c>
      <c r="T702" s="731"/>
      <c r="U702" s="689">
        <v>0</v>
      </c>
    </row>
    <row r="703" spans="1:21" ht="14.4" customHeight="1" x14ac:dyDescent="0.3">
      <c r="A703" s="649">
        <v>10</v>
      </c>
      <c r="B703" s="650" t="s">
        <v>596</v>
      </c>
      <c r="C703" s="650">
        <v>89301101</v>
      </c>
      <c r="D703" s="729" t="s">
        <v>6863</v>
      </c>
      <c r="E703" s="730" t="s">
        <v>3701</v>
      </c>
      <c r="F703" s="650" t="s">
        <v>3634</v>
      </c>
      <c r="G703" s="650" t="s">
        <v>3743</v>
      </c>
      <c r="H703" s="650" t="s">
        <v>597</v>
      </c>
      <c r="I703" s="650" t="s">
        <v>1238</v>
      </c>
      <c r="J703" s="650" t="s">
        <v>3477</v>
      </c>
      <c r="K703" s="650" t="s">
        <v>3478</v>
      </c>
      <c r="L703" s="651">
        <v>69.09</v>
      </c>
      <c r="M703" s="651">
        <v>69.09</v>
      </c>
      <c r="N703" s="650">
        <v>1</v>
      </c>
      <c r="O703" s="731">
        <v>0.5</v>
      </c>
      <c r="P703" s="651">
        <v>69.09</v>
      </c>
      <c r="Q703" s="666">
        <v>1</v>
      </c>
      <c r="R703" s="650">
        <v>1</v>
      </c>
      <c r="S703" s="666">
        <v>1</v>
      </c>
      <c r="T703" s="731">
        <v>0.5</v>
      </c>
      <c r="U703" s="689">
        <v>1</v>
      </c>
    </row>
    <row r="704" spans="1:21" ht="14.4" customHeight="1" x14ac:dyDescent="0.3">
      <c r="A704" s="649">
        <v>10</v>
      </c>
      <c r="B704" s="650" t="s">
        <v>596</v>
      </c>
      <c r="C704" s="650">
        <v>89301101</v>
      </c>
      <c r="D704" s="729" t="s">
        <v>6863</v>
      </c>
      <c r="E704" s="730" t="s">
        <v>3701</v>
      </c>
      <c r="F704" s="650" t="s">
        <v>3634</v>
      </c>
      <c r="G704" s="650" t="s">
        <v>3743</v>
      </c>
      <c r="H704" s="650" t="s">
        <v>597</v>
      </c>
      <c r="I704" s="650" t="s">
        <v>1230</v>
      </c>
      <c r="J704" s="650" t="s">
        <v>1231</v>
      </c>
      <c r="K704" s="650" t="s">
        <v>1232</v>
      </c>
      <c r="L704" s="651">
        <v>152.36000000000001</v>
      </c>
      <c r="M704" s="651">
        <v>609.44000000000005</v>
      </c>
      <c r="N704" s="650">
        <v>4</v>
      </c>
      <c r="O704" s="731">
        <v>3.5</v>
      </c>
      <c r="P704" s="651"/>
      <c r="Q704" s="666">
        <v>0</v>
      </c>
      <c r="R704" s="650"/>
      <c r="S704" s="666">
        <v>0</v>
      </c>
      <c r="T704" s="731"/>
      <c r="U704" s="689">
        <v>0</v>
      </c>
    </row>
    <row r="705" spans="1:21" ht="14.4" customHeight="1" x14ac:dyDescent="0.3">
      <c r="A705" s="649">
        <v>10</v>
      </c>
      <c r="B705" s="650" t="s">
        <v>596</v>
      </c>
      <c r="C705" s="650">
        <v>89301101</v>
      </c>
      <c r="D705" s="729" t="s">
        <v>6863</v>
      </c>
      <c r="E705" s="730" t="s">
        <v>3701</v>
      </c>
      <c r="F705" s="650" t="s">
        <v>3634</v>
      </c>
      <c r="G705" s="650" t="s">
        <v>3743</v>
      </c>
      <c r="H705" s="650" t="s">
        <v>597</v>
      </c>
      <c r="I705" s="650" t="s">
        <v>1230</v>
      </c>
      <c r="J705" s="650" t="s">
        <v>1231</v>
      </c>
      <c r="K705" s="650" t="s">
        <v>1232</v>
      </c>
      <c r="L705" s="651">
        <v>99.7</v>
      </c>
      <c r="M705" s="651">
        <v>299.10000000000002</v>
      </c>
      <c r="N705" s="650">
        <v>3</v>
      </c>
      <c r="O705" s="731">
        <v>2</v>
      </c>
      <c r="P705" s="651">
        <v>199.4</v>
      </c>
      <c r="Q705" s="666">
        <v>0.66666666666666663</v>
      </c>
      <c r="R705" s="650">
        <v>2</v>
      </c>
      <c r="S705" s="666">
        <v>0.66666666666666663</v>
      </c>
      <c r="T705" s="731">
        <v>1</v>
      </c>
      <c r="U705" s="689">
        <v>0.5</v>
      </c>
    </row>
    <row r="706" spans="1:21" ht="14.4" customHeight="1" x14ac:dyDescent="0.3">
      <c r="A706" s="649">
        <v>10</v>
      </c>
      <c r="B706" s="650" t="s">
        <v>596</v>
      </c>
      <c r="C706" s="650">
        <v>89301101</v>
      </c>
      <c r="D706" s="729" t="s">
        <v>6863</v>
      </c>
      <c r="E706" s="730" t="s">
        <v>3701</v>
      </c>
      <c r="F706" s="650" t="s">
        <v>3634</v>
      </c>
      <c r="G706" s="650" t="s">
        <v>4442</v>
      </c>
      <c r="H706" s="650" t="s">
        <v>597</v>
      </c>
      <c r="I706" s="650" t="s">
        <v>4443</v>
      </c>
      <c r="J706" s="650" t="s">
        <v>4444</v>
      </c>
      <c r="K706" s="650" t="s">
        <v>682</v>
      </c>
      <c r="L706" s="651">
        <v>45.75</v>
      </c>
      <c r="M706" s="651">
        <v>137.25</v>
      </c>
      <c r="N706" s="650">
        <v>3</v>
      </c>
      <c r="O706" s="731">
        <v>2.5</v>
      </c>
      <c r="P706" s="651"/>
      <c r="Q706" s="666">
        <v>0</v>
      </c>
      <c r="R706" s="650"/>
      <c r="S706" s="666">
        <v>0</v>
      </c>
      <c r="T706" s="731"/>
      <c r="U706" s="689">
        <v>0</v>
      </c>
    </row>
    <row r="707" spans="1:21" ht="14.4" customHeight="1" x14ac:dyDescent="0.3">
      <c r="A707" s="649">
        <v>10</v>
      </c>
      <c r="B707" s="650" t="s">
        <v>596</v>
      </c>
      <c r="C707" s="650">
        <v>89301101</v>
      </c>
      <c r="D707" s="729" t="s">
        <v>6863</v>
      </c>
      <c r="E707" s="730" t="s">
        <v>3701</v>
      </c>
      <c r="F707" s="650" t="s">
        <v>3634</v>
      </c>
      <c r="G707" s="650" t="s">
        <v>3732</v>
      </c>
      <c r="H707" s="650" t="s">
        <v>1072</v>
      </c>
      <c r="I707" s="650" t="s">
        <v>4165</v>
      </c>
      <c r="J707" s="650" t="s">
        <v>1296</v>
      </c>
      <c r="K707" s="650" t="s">
        <v>839</v>
      </c>
      <c r="L707" s="651">
        <v>0</v>
      </c>
      <c r="M707" s="651">
        <v>0</v>
      </c>
      <c r="N707" s="650">
        <v>3</v>
      </c>
      <c r="O707" s="731">
        <v>2.5</v>
      </c>
      <c r="P707" s="651"/>
      <c r="Q707" s="666"/>
      <c r="R707" s="650"/>
      <c r="S707" s="666">
        <v>0</v>
      </c>
      <c r="T707" s="731"/>
      <c r="U707" s="689">
        <v>0</v>
      </c>
    </row>
    <row r="708" spans="1:21" ht="14.4" customHeight="1" x14ac:dyDescent="0.3">
      <c r="A708" s="649">
        <v>10</v>
      </c>
      <c r="B708" s="650" t="s">
        <v>596</v>
      </c>
      <c r="C708" s="650">
        <v>89301101</v>
      </c>
      <c r="D708" s="729" t="s">
        <v>6863</v>
      </c>
      <c r="E708" s="730" t="s">
        <v>3701</v>
      </c>
      <c r="F708" s="650" t="s">
        <v>3634</v>
      </c>
      <c r="G708" s="650" t="s">
        <v>3732</v>
      </c>
      <c r="H708" s="650" t="s">
        <v>1072</v>
      </c>
      <c r="I708" s="650" t="s">
        <v>1295</v>
      </c>
      <c r="J708" s="650" t="s">
        <v>1296</v>
      </c>
      <c r="K708" s="650" t="s">
        <v>3482</v>
      </c>
      <c r="L708" s="651">
        <v>46.05</v>
      </c>
      <c r="M708" s="651">
        <v>46.05</v>
      </c>
      <c r="N708" s="650">
        <v>1</v>
      </c>
      <c r="O708" s="731">
        <v>0.5</v>
      </c>
      <c r="P708" s="651"/>
      <c r="Q708" s="666">
        <v>0</v>
      </c>
      <c r="R708" s="650"/>
      <c r="S708" s="666">
        <v>0</v>
      </c>
      <c r="T708" s="731"/>
      <c r="U708" s="689">
        <v>0</v>
      </c>
    </row>
    <row r="709" spans="1:21" ht="14.4" customHeight="1" x14ac:dyDescent="0.3">
      <c r="A709" s="649">
        <v>10</v>
      </c>
      <c r="B709" s="650" t="s">
        <v>596</v>
      </c>
      <c r="C709" s="650">
        <v>89301101</v>
      </c>
      <c r="D709" s="729" t="s">
        <v>6863</v>
      </c>
      <c r="E709" s="730" t="s">
        <v>3701</v>
      </c>
      <c r="F709" s="650" t="s">
        <v>3634</v>
      </c>
      <c r="G709" s="650" t="s">
        <v>3732</v>
      </c>
      <c r="H709" s="650" t="s">
        <v>1072</v>
      </c>
      <c r="I709" s="650" t="s">
        <v>1719</v>
      </c>
      <c r="J709" s="650" t="s">
        <v>1720</v>
      </c>
      <c r="K709" s="650" t="s">
        <v>3519</v>
      </c>
      <c r="L709" s="651">
        <v>138.16</v>
      </c>
      <c r="M709" s="651">
        <v>276.32</v>
      </c>
      <c r="N709" s="650">
        <v>2</v>
      </c>
      <c r="O709" s="731">
        <v>1.5</v>
      </c>
      <c r="P709" s="651">
        <v>138.16</v>
      </c>
      <c r="Q709" s="666">
        <v>0.5</v>
      </c>
      <c r="R709" s="650">
        <v>1</v>
      </c>
      <c r="S709" s="666">
        <v>0.5</v>
      </c>
      <c r="T709" s="731">
        <v>0.5</v>
      </c>
      <c r="U709" s="689">
        <v>0.33333333333333331</v>
      </c>
    </row>
    <row r="710" spans="1:21" ht="14.4" customHeight="1" x14ac:dyDescent="0.3">
      <c r="A710" s="649">
        <v>10</v>
      </c>
      <c r="B710" s="650" t="s">
        <v>596</v>
      </c>
      <c r="C710" s="650">
        <v>89301101</v>
      </c>
      <c r="D710" s="729" t="s">
        <v>6863</v>
      </c>
      <c r="E710" s="730" t="s">
        <v>3701</v>
      </c>
      <c r="F710" s="650" t="s">
        <v>3634</v>
      </c>
      <c r="G710" s="650" t="s">
        <v>3732</v>
      </c>
      <c r="H710" s="650" t="s">
        <v>1072</v>
      </c>
      <c r="I710" s="650" t="s">
        <v>1708</v>
      </c>
      <c r="J710" s="650" t="s">
        <v>1709</v>
      </c>
      <c r="K710" s="650" t="s">
        <v>3520</v>
      </c>
      <c r="L710" s="651">
        <v>184.22</v>
      </c>
      <c r="M710" s="651">
        <v>184.22</v>
      </c>
      <c r="N710" s="650">
        <v>1</v>
      </c>
      <c r="O710" s="731">
        <v>1</v>
      </c>
      <c r="P710" s="651"/>
      <c r="Q710" s="666">
        <v>0</v>
      </c>
      <c r="R710" s="650"/>
      <c r="S710" s="666">
        <v>0</v>
      </c>
      <c r="T710" s="731"/>
      <c r="U710" s="689">
        <v>0</v>
      </c>
    </row>
    <row r="711" spans="1:21" ht="14.4" customHeight="1" x14ac:dyDescent="0.3">
      <c r="A711" s="649">
        <v>10</v>
      </c>
      <c r="B711" s="650" t="s">
        <v>596</v>
      </c>
      <c r="C711" s="650">
        <v>89301101</v>
      </c>
      <c r="D711" s="729" t="s">
        <v>6863</v>
      </c>
      <c r="E711" s="730" t="s">
        <v>3701</v>
      </c>
      <c r="F711" s="650" t="s">
        <v>3634</v>
      </c>
      <c r="G711" s="650" t="s">
        <v>3747</v>
      </c>
      <c r="H711" s="650" t="s">
        <v>1072</v>
      </c>
      <c r="I711" s="650" t="s">
        <v>4051</v>
      </c>
      <c r="J711" s="650" t="s">
        <v>1087</v>
      </c>
      <c r="K711" s="650" t="s">
        <v>4052</v>
      </c>
      <c r="L711" s="651">
        <v>0</v>
      </c>
      <c r="M711" s="651">
        <v>0</v>
      </c>
      <c r="N711" s="650">
        <v>3</v>
      </c>
      <c r="O711" s="731">
        <v>2</v>
      </c>
      <c r="P711" s="651">
        <v>0</v>
      </c>
      <c r="Q711" s="666"/>
      <c r="R711" s="650">
        <v>2</v>
      </c>
      <c r="S711" s="666">
        <v>0.66666666666666663</v>
      </c>
      <c r="T711" s="731">
        <v>1.5</v>
      </c>
      <c r="U711" s="689">
        <v>0.75</v>
      </c>
    </row>
    <row r="712" spans="1:21" ht="14.4" customHeight="1" x14ac:dyDescent="0.3">
      <c r="A712" s="649">
        <v>10</v>
      </c>
      <c r="B712" s="650" t="s">
        <v>596</v>
      </c>
      <c r="C712" s="650">
        <v>89301101</v>
      </c>
      <c r="D712" s="729" t="s">
        <v>6863</v>
      </c>
      <c r="E712" s="730" t="s">
        <v>3701</v>
      </c>
      <c r="F712" s="650" t="s">
        <v>3634</v>
      </c>
      <c r="G712" s="650" t="s">
        <v>3747</v>
      </c>
      <c r="H712" s="650" t="s">
        <v>1072</v>
      </c>
      <c r="I712" s="650" t="s">
        <v>1113</v>
      </c>
      <c r="J712" s="650" t="s">
        <v>1114</v>
      </c>
      <c r="K712" s="650" t="s">
        <v>930</v>
      </c>
      <c r="L712" s="651">
        <v>0</v>
      </c>
      <c r="M712" s="651">
        <v>0</v>
      </c>
      <c r="N712" s="650">
        <v>1</v>
      </c>
      <c r="O712" s="731">
        <v>0.5</v>
      </c>
      <c r="P712" s="651"/>
      <c r="Q712" s="666"/>
      <c r="R712" s="650"/>
      <c r="S712" s="666">
        <v>0</v>
      </c>
      <c r="T712" s="731"/>
      <c r="U712" s="689">
        <v>0</v>
      </c>
    </row>
    <row r="713" spans="1:21" ht="14.4" customHeight="1" x14ac:dyDescent="0.3">
      <c r="A713" s="649">
        <v>10</v>
      </c>
      <c r="B713" s="650" t="s">
        <v>596</v>
      </c>
      <c r="C713" s="650">
        <v>89301101</v>
      </c>
      <c r="D713" s="729" t="s">
        <v>6863</v>
      </c>
      <c r="E713" s="730" t="s">
        <v>3701</v>
      </c>
      <c r="F713" s="650" t="s">
        <v>3634</v>
      </c>
      <c r="G713" s="650" t="s">
        <v>4124</v>
      </c>
      <c r="H713" s="650" t="s">
        <v>597</v>
      </c>
      <c r="I713" s="650" t="s">
        <v>4125</v>
      </c>
      <c r="J713" s="650" t="s">
        <v>4126</v>
      </c>
      <c r="K713" s="650" t="s">
        <v>4127</v>
      </c>
      <c r="L713" s="651">
        <v>45.75</v>
      </c>
      <c r="M713" s="651">
        <v>91.5</v>
      </c>
      <c r="N713" s="650">
        <v>2</v>
      </c>
      <c r="O713" s="731">
        <v>2</v>
      </c>
      <c r="P713" s="651">
        <v>91.5</v>
      </c>
      <c r="Q713" s="666">
        <v>1</v>
      </c>
      <c r="R713" s="650">
        <v>2</v>
      </c>
      <c r="S713" s="666">
        <v>1</v>
      </c>
      <c r="T713" s="731">
        <v>2</v>
      </c>
      <c r="U713" s="689">
        <v>1</v>
      </c>
    </row>
    <row r="714" spans="1:21" ht="14.4" customHeight="1" x14ac:dyDescent="0.3">
      <c r="A714" s="649">
        <v>10</v>
      </c>
      <c r="B714" s="650" t="s">
        <v>596</v>
      </c>
      <c r="C714" s="650">
        <v>89301101</v>
      </c>
      <c r="D714" s="729" t="s">
        <v>6863</v>
      </c>
      <c r="E714" s="730" t="s">
        <v>3701</v>
      </c>
      <c r="F714" s="650" t="s">
        <v>3634</v>
      </c>
      <c r="G714" s="650" t="s">
        <v>4132</v>
      </c>
      <c r="H714" s="650" t="s">
        <v>597</v>
      </c>
      <c r="I714" s="650" t="s">
        <v>687</v>
      </c>
      <c r="J714" s="650" t="s">
        <v>4133</v>
      </c>
      <c r="K714" s="650" t="s">
        <v>4107</v>
      </c>
      <c r="L714" s="651">
        <v>14.2</v>
      </c>
      <c r="M714" s="651">
        <v>71</v>
      </c>
      <c r="N714" s="650">
        <v>5</v>
      </c>
      <c r="O714" s="731">
        <v>3</v>
      </c>
      <c r="P714" s="651">
        <v>14.2</v>
      </c>
      <c r="Q714" s="666">
        <v>0.19999999999999998</v>
      </c>
      <c r="R714" s="650">
        <v>1</v>
      </c>
      <c r="S714" s="666">
        <v>0.2</v>
      </c>
      <c r="T714" s="731">
        <v>0.5</v>
      </c>
      <c r="U714" s="689">
        <v>0.16666666666666666</v>
      </c>
    </row>
    <row r="715" spans="1:21" ht="14.4" customHeight="1" x14ac:dyDescent="0.3">
      <c r="A715" s="649">
        <v>10</v>
      </c>
      <c r="B715" s="650" t="s">
        <v>596</v>
      </c>
      <c r="C715" s="650">
        <v>89301101</v>
      </c>
      <c r="D715" s="729" t="s">
        <v>6863</v>
      </c>
      <c r="E715" s="730" t="s">
        <v>3701</v>
      </c>
      <c r="F715" s="650" t="s">
        <v>3634</v>
      </c>
      <c r="G715" s="650" t="s">
        <v>4132</v>
      </c>
      <c r="H715" s="650" t="s">
        <v>597</v>
      </c>
      <c r="I715" s="650" t="s">
        <v>1330</v>
      </c>
      <c r="J715" s="650" t="s">
        <v>4314</v>
      </c>
      <c r="K715" s="650" t="s">
        <v>4315</v>
      </c>
      <c r="L715" s="651">
        <v>18.940000000000001</v>
      </c>
      <c r="M715" s="651">
        <v>18.940000000000001</v>
      </c>
      <c r="N715" s="650">
        <v>1</v>
      </c>
      <c r="O715" s="731">
        <v>0.5</v>
      </c>
      <c r="P715" s="651">
        <v>18.940000000000001</v>
      </c>
      <c r="Q715" s="666">
        <v>1</v>
      </c>
      <c r="R715" s="650">
        <v>1</v>
      </c>
      <c r="S715" s="666">
        <v>1</v>
      </c>
      <c r="T715" s="731">
        <v>0.5</v>
      </c>
      <c r="U715" s="689">
        <v>1</v>
      </c>
    </row>
    <row r="716" spans="1:21" ht="14.4" customHeight="1" x14ac:dyDescent="0.3">
      <c r="A716" s="649">
        <v>10</v>
      </c>
      <c r="B716" s="650" t="s">
        <v>596</v>
      </c>
      <c r="C716" s="650">
        <v>89301101</v>
      </c>
      <c r="D716" s="729" t="s">
        <v>6863</v>
      </c>
      <c r="E716" s="730" t="s">
        <v>3701</v>
      </c>
      <c r="F716" s="650" t="s">
        <v>3634</v>
      </c>
      <c r="G716" s="650" t="s">
        <v>4085</v>
      </c>
      <c r="H716" s="650" t="s">
        <v>597</v>
      </c>
      <c r="I716" s="650" t="s">
        <v>4137</v>
      </c>
      <c r="J716" s="650" t="s">
        <v>3602</v>
      </c>
      <c r="K716" s="650" t="s">
        <v>4138</v>
      </c>
      <c r="L716" s="651">
        <v>0</v>
      </c>
      <c r="M716" s="651">
        <v>0</v>
      </c>
      <c r="N716" s="650">
        <v>1</v>
      </c>
      <c r="O716" s="731">
        <v>0.5</v>
      </c>
      <c r="P716" s="651">
        <v>0</v>
      </c>
      <c r="Q716" s="666"/>
      <c r="R716" s="650">
        <v>1</v>
      </c>
      <c r="S716" s="666">
        <v>1</v>
      </c>
      <c r="T716" s="731">
        <v>0.5</v>
      </c>
      <c r="U716" s="689">
        <v>1</v>
      </c>
    </row>
    <row r="717" spans="1:21" ht="14.4" customHeight="1" x14ac:dyDescent="0.3">
      <c r="A717" s="649">
        <v>10</v>
      </c>
      <c r="B717" s="650" t="s">
        <v>596</v>
      </c>
      <c r="C717" s="650">
        <v>89301101</v>
      </c>
      <c r="D717" s="729" t="s">
        <v>6863</v>
      </c>
      <c r="E717" s="730" t="s">
        <v>3701</v>
      </c>
      <c r="F717" s="650" t="s">
        <v>3634</v>
      </c>
      <c r="G717" s="650" t="s">
        <v>4086</v>
      </c>
      <c r="H717" s="650" t="s">
        <v>597</v>
      </c>
      <c r="I717" s="650" t="s">
        <v>706</v>
      </c>
      <c r="J717" s="650" t="s">
        <v>707</v>
      </c>
      <c r="K717" s="650" t="s">
        <v>4140</v>
      </c>
      <c r="L717" s="651">
        <v>40.36</v>
      </c>
      <c r="M717" s="651">
        <v>40.36</v>
      </c>
      <c r="N717" s="650">
        <v>1</v>
      </c>
      <c r="O717" s="731">
        <v>1</v>
      </c>
      <c r="P717" s="651">
        <v>40.36</v>
      </c>
      <c r="Q717" s="666">
        <v>1</v>
      </c>
      <c r="R717" s="650">
        <v>1</v>
      </c>
      <c r="S717" s="666">
        <v>1</v>
      </c>
      <c r="T717" s="731">
        <v>1</v>
      </c>
      <c r="U717" s="689">
        <v>1</v>
      </c>
    </row>
    <row r="718" spans="1:21" ht="14.4" customHeight="1" x14ac:dyDescent="0.3">
      <c r="A718" s="649">
        <v>10</v>
      </c>
      <c r="B718" s="650" t="s">
        <v>596</v>
      </c>
      <c r="C718" s="650">
        <v>89301101</v>
      </c>
      <c r="D718" s="729" t="s">
        <v>6863</v>
      </c>
      <c r="E718" s="730" t="s">
        <v>3701</v>
      </c>
      <c r="F718" s="650" t="s">
        <v>3634</v>
      </c>
      <c r="G718" s="650" t="s">
        <v>4089</v>
      </c>
      <c r="H718" s="650" t="s">
        <v>597</v>
      </c>
      <c r="I718" s="650" t="s">
        <v>874</v>
      </c>
      <c r="J718" s="650" t="s">
        <v>875</v>
      </c>
      <c r="K718" s="650" t="s">
        <v>876</v>
      </c>
      <c r="L718" s="651">
        <v>23.72</v>
      </c>
      <c r="M718" s="651">
        <v>23.72</v>
      </c>
      <c r="N718" s="650">
        <v>1</v>
      </c>
      <c r="O718" s="731">
        <v>1</v>
      </c>
      <c r="P718" s="651"/>
      <c r="Q718" s="666">
        <v>0</v>
      </c>
      <c r="R718" s="650"/>
      <c r="S718" s="666">
        <v>0</v>
      </c>
      <c r="T718" s="731"/>
      <c r="U718" s="689">
        <v>0</v>
      </c>
    </row>
    <row r="719" spans="1:21" ht="14.4" customHeight="1" x14ac:dyDescent="0.3">
      <c r="A719" s="649">
        <v>10</v>
      </c>
      <c r="B719" s="650" t="s">
        <v>596</v>
      </c>
      <c r="C719" s="650">
        <v>89301101</v>
      </c>
      <c r="D719" s="729" t="s">
        <v>6863</v>
      </c>
      <c r="E719" s="730" t="s">
        <v>3701</v>
      </c>
      <c r="F719" s="650" t="s">
        <v>3634</v>
      </c>
      <c r="G719" s="650" t="s">
        <v>3824</v>
      </c>
      <c r="H719" s="650" t="s">
        <v>597</v>
      </c>
      <c r="I719" s="650" t="s">
        <v>629</v>
      </c>
      <c r="J719" s="650" t="s">
        <v>1209</v>
      </c>
      <c r="K719" s="650" t="s">
        <v>3887</v>
      </c>
      <c r="L719" s="651">
        <v>50.27</v>
      </c>
      <c r="M719" s="651">
        <v>100.54</v>
      </c>
      <c r="N719" s="650">
        <v>2</v>
      </c>
      <c r="O719" s="731">
        <v>1.5</v>
      </c>
      <c r="P719" s="651">
        <v>50.27</v>
      </c>
      <c r="Q719" s="666">
        <v>0.5</v>
      </c>
      <c r="R719" s="650">
        <v>1</v>
      </c>
      <c r="S719" s="666">
        <v>0.5</v>
      </c>
      <c r="T719" s="731">
        <v>1</v>
      </c>
      <c r="U719" s="689">
        <v>0.66666666666666663</v>
      </c>
    </row>
    <row r="720" spans="1:21" ht="14.4" customHeight="1" x14ac:dyDescent="0.3">
      <c r="A720" s="649">
        <v>10</v>
      </c>
      <c r="B720" s="650" t="s">
        <v>596</v>
      </c>
      <c r="C720" s="650">
        <v>89301101</v>
      </c>
      <c r="D720" s="729" t="s">
        <v>6863</v>
      </c>
      <c r="E720" s="730" t="s">
        <v>3701</v>
      </c>
      <c r="F720" s="650" t="s">
        <v>3634</v>
      </c>
      <c r="G720" s="650" t="s">
        <v>4250</v>
      </c>
      <c r="H720" s="650" t="s">
        <v>597</v>
      </c>
      <c r="I720" s="650" t="s">
        <v>770</v>
      </c>
      <c r="J720" s="650" t="s">
        <v>771</v>
      </c>
      <c r="K720" s="650" t="s">
        <v>4251</v>
      </c>
      <c r="L720" s="651">
        <v>0</v>
      </c>
      <c r="M720" s="651">
        <v>0</v>
      </c>
      <c r="N720" s="650">
        <v>1</v>
      </c>
      <c r="O720" s="731">
        <v>1</v>
      </c>
      <c r="P720" s="651"/>
      <c r="Q720" s="666"/>
      <c r="R720" s="650"/>
      <c r="S720" s="666">
        <v>0</v>
      </c>
      <c r="T720" s="731"/>
      <c r="U720" s="689">
        <v>0</v>
      </c>
    </row>
    <row r="721" spans="1:21" ht="14.4" customHeight="1" x14ac:dyDescent="0.3">
      <c r="A721" s="649">
        <v>10</v>
      </c>
      <c r="B721" s="650" t="s">
        <v>596</v>
      </c>
      <c r="C721" s="650">
        <v>89301101</v>
      </c>
      <c r="D721" s="729" t="s">
        <v>6863</v>
      </c>
      <c r="E721" s="730" t="s">
        <v>3701</v>
      </c>
      <c r="F721" s="650" t="s">
        <v>3634</v>
      </c>
      <c r="G721" s="650" t="s">
        <v>4336</v>
      </c>
      <c r="H721" s="650" t="s">
        <v>597</v>
      </c>
      <c r="I721" s="650" t="s">
        <v>732</v>
      </c>
      <c r="J721" s="650" t="s">
        <v>733</v>
      </c>
      <c r="K721" s="650" t="s">
        <v>4337</v>
      </c>
      <c r="L721" s="651">
        <v>0</v>
      </c>
      <c r="M721" s="651">
        <v>0</v>
      </c>
      <c r="N721" s="650">
        <v>1</v>
      </c>
      <c r="O721" s="731">
        <v>0.5</v>
      </c>
      <c r="P721" s="651">
        <v>0</v>
      </c>
      <c r="Q721" s="666"/>
      <c r="R721" s="650">
        <v>1</v>
      </c>
      <c r="S721" s="666">
        <v>1</v>
      </c>
      <c r="T721" s="731">
        <v>0.5</v>
      </c>
      <c r="U721" s="689">
        <v>1</v>
      </c>
    </row>
    <row r="722" spans="1:21" ht="14.4" customHeight="1" x14ac:dyDescent="0.3">
      <c r="A722" s="649">
        <v>10</v>
      </c>
      <c r="B722" s="650" t="s">
        <v>596</v>
      </c>
      <c r="C722" s="650">
        <v>89301101</v>
      </c>
      <c r="D722" s="729" t="s">
        <v>6863</v>
      </c>
      <c r="E722" s="730" t="s">
        <v>3701</v>
      </c>
      <c r="F722" s="650" t="s">
        <v>3634</v>
      </c>
      <c r="G722" s="650" t="s">
        <v>3736</v>
      </c>
      <c r="H722" s="650" t="s">
        <v>597</v>
      </c>
      <c r="I722" s="650" t="s">
        <v>4445</v>
      </c>
      <c r="J722" s="650" t="s">
        <v>4446</v>
      </c>
      <c r="K722" s="650" t="s">
        <v>4447</v>
      </c>
      <c r="L722" s="651">
        <v>0</v>
      </c>
      <c r="M722" s="651">
        <v>0</v>
      </c>
      <c r="N722" s="650">
        <v>1</v>
      </c>
      <c r="O722" s="731">
        <v>0.5</v>
      </c>
      <c r="P722" s="651">
        <v>0</v>
      </c>
      <c r="Q722" s="666"/>
      <c r="R722" s="650">
        <v>1</v>
      </c>
      <c r="S722" s="666">
        <v>1</v>
      </c>
      <c r="T722" s="731">
        <v>0.5</v>
      </c>
      <c r="U722" s="689">
        <v>1</v>
      </c>
    </row>
    <row r="723" spans="1:21" ht="14.4" customHeight="1" x14ac:dyDescent="0.3">
      <c r="A723" s="649">
        <v>10</v>
      </c>
      <c r="B723" s="650" t="s">
        <v>596</v>
      </c>
      <c r="C723" s="650">
        <v>89301101</v>
      </c>
      <c r="D723" s="729" t="s">
        <v>6863</v>
      </c>
      <c r="E723" s="730" t="s">
        <v>3701</v>
      </c>
      <c r="F723" s="650" t="s">
        <v>3634</v>
      </c>
      <c r="G723" s="650" t="s">
        <v>3870</v>
      </c>
      <c r="H723" s="650" t="s">
        <v>597</v>
      </c>
      <c r="I723" s="650" t="s">
        <v>1212</v>
      </c>
      <c r="J723" s="650" t="s">
        <v>1213</v>
      </c>
      <c r="K723" s="650" t="s">
        <v>3871</v>
      </c>
      <c r="L723" s="651">
        <v>38.65</v>
      </c>
      <c r="M723" s="651">
        <v>1004.8999999999999</v>
      </c>
      <c r="N723" s="650">
        <v>26</v>
      </c>
      <c r="O723" s="731">
        <v>24.5</v>
      </c>
      <c r="P723" s="651">
        <v>347.84999999999997</v>
      </c>
      <c r="Q723" s="666">
        <v>0.34615384615384615</v>
      </c>
      <c r="R723" s="650">
        <v>9</v>
      </c>
      <c r="S723" s="666">
        <v>0.34615384615384615</v>
      </c>
      <c r="T723" s="731">
        <v>7.5</v>
      </c>
      <c r="U723" s="689">
        <v>0.30612244897959184</v>
      </c>
    </row>
    <row r="724" spans="1:21" ht="14.4" customHeight="1" x14ac:dyDescent="0.3">
      <c r="A724" s="649">
        <v>10</v>
      </c>
      <c r="B724" s="650" t="s">
        <v>596</v>
      </c>
      <c r="C724" s="650">
        <v>89301101</v>
      </c>
      <c r="D724" s="729" t="s">
        <v>6863</v>
      </c>
      <c r="E724" s="730" t="s">
        <v>3701</v>
      </c>
      <c r="F724" s="650" t="s">
        <v>3634</v>
      </c>
      <c r="G724" s="650" t="s">
        <v>3828</v>
      </c>
      <c r="H724" s="650" t="s">
        <v>597</v>
      </c>
      <c r="I724" s="650" t="s">
        <v>1860</v>
      </c>
      <c r="J724" s="650" t="s">
        <v>3956</v>
      </c>
      <c r="K724" s="650" t="s">
        <v>3957</v>
      </c>
      <c r="L724" s="651">
        <v>50.57</v>
      </c>
      <c r="M724" s="651">
        <v>50.57</v>
      </c>
      <c r="N724" s="650">
        <v>1</v>
      </c>
      <c r="O724" s="731">
        <v>0.5</v>
      </c>
      <c r="P724" s="651">
        <v>50.57</v>
      </c>
      <c r="Q724" s="666">
        <v>1</v>
      </c>
      <c r="R724" s="650">
        <v>1</v>
      </c>
      <c r="S724" s="666">
        <v>1</v>
      </c>
      <c r="T724" s="731">
        <v>0.5</v>
      </c>
      <c r="U724" s="689">
        <v>1</v>
      </c>
    </row>
    <row r="725" spans="1:21" ht="14.4" customHeight="1" x14ac:dyDescent="0.3">
      <c r="A725" s="649">
        <v>10</v>
      </c>
      <c r="B725" s="650" t="s">
        <v>596</v>
      </c>
      <c r="C725" s="650">
        <v>89301101</v>
      </c>
      <c r="D725" s="729" t="s">
        <v>6863</v>
      </c>
      <c r="E725" s="730" t="s">
        <v>3701</v>
      </c>
      <c r="F725" s="650" t="s">
        <v>3634</v>
      </c>
      <c r="G725" s="650" t="s">
        <v>4094</v>
      </c>
      <c r="H725" s="650" t="s">
        <v>597</v>
      </c>
      <c r="I725" s="650" t="s">
        <v>4448</v>
      </c>
      <c r="J725" s="650" t="s">
        <v>4096</v>
      </c>
      <c r="K725" s="650" t="s">
        <v>4449</v>
      </c>
      <c r="L725" s="651">
        <v>0</v>
      </c>
      <c r="M725" s="651">
        <v>0</v>
      </c>
      <c r="N725" s="650">
        <v>1</v>
      </c>
      <c r="O725" s="731">
        <v>1</v>
      </c>
      <c r="P725" s="651">
        <v>0</v>
      </c>
      <c r="Q725" s="666"/>
      <c r="R725" s="650">
        <v>1</v>
      </c>
      <c r="S725" s="666">
        <v>1</v>
      </c>
      <c r="T725" s="731">
        <v>1</v>
      </c>
      <c r="U725" s="689">
        <v>1</v>
      </c>
    </row>
    <row r="726" spans="1:21" ht="14.4" customHeight="1" x14ac:dyDescent="0.3">
      <c r="A726" s="649">
        <v>10</v>
      </c>
      <c r="B726" s="650" t="s">
        <v>596</v>
      </c>
      <c r="C726" s="650">
        <v>89301101</v>
      </c>
      <c r="D726" s="729" t="s">
        <v>6863</v>
      </c>
      <c r="E726" s="730" t="s">
        <v>3701</v>
      </c>
      <c r="F726" s="650" t="s">
        <v>3634</v>
      </c>
      <c r="G726" s="650" t="s">
        <v>4094</v>
      </c>
      <c r="H726" s="650" t="s">
        <v>597</v>
      </c>
      <c r="I726" s="650" t="s">
        <v>1393</v>
      </c>
      <c r="J726" s="650" t="s">
        <v>1394</v>
      </c>
      <c r="K726" s="650" t="s">
        <v>4194</v>
      </c>
      <c r="L726" s="651">
        <v>0</v>
      </c>
      <c r="M726" s="651">
        <v>0</v>
      </c>
      <c r="N726" s="650">
        <v>3</v>
      </c>
      <c r="O726" s="731">
        <v>2.5</v>
      </c>
      <c r="P726" s="651">
        <v>0</v>
      </c>
      <c r="Q726" s="666"/>
      <c r="R726" s="650">
        <v>1</v>
      </c>
      <c r="S726" s="666">
        <v>0.33333333333333331</v>
      </c>
      <c r="T726" s="731">
        <v>1</v>
      </c>
      <c r="U726" s="689">
        <v>0.4</v>
      </c>
    </row>
    <row r="727" spans="1:21" ht="14.4" customHeight="1" x14ac:dyDescent="0.3">
      <c r="A727" s="649">
        <v>10</v>
      </c>
      <c r="B727" s="650" t="s">
        <v>596</v>
      </c>
      <c r="C727" s="650">
        <v>89301101</v>
      </c>
      <c r="D727" s="729" t="s">
        <v>6863</v>
      </c>
      <c r="E727" s="730" t="s">
        <v>3701</v>
      </c>
      <c r="F727" s="650" t="s">
        <v>3634</v>
      </c>
      <c r="G727" s="650" t="s">
        <v>4450</v>
      </c>
      <c r="H727" s="650" t="s">
        <v>597</v>
      </c>
      <c r="I727" s="650" t="s">
        <v>1390</v>
      </c>
      <c r="J727" s="650" t="s">
        <v>4451</v>
      </c>
      <c r="K727" s="650" t="s">
        <v>4452</v>
      </c>
      <c r="L727" s="651">
        <v>56.01</v>
      </c>
      <c r="M727" s="651">
        <v>56.01</v>
      </c>
      <c r="N727" s="650">
        <v>1</v>
      </c>
      <c r="O727" s="731">
        <v>1</v>
      </c>
      <c r="P727" s="651"/>
      <c r="Q727" s="666">
        <v>0</v>
      </c>
      <c r="R727" s="650"/>
      <c r="S727" s="666">
        <v>0</v>
      </c>
      <c r="T727" s="731"/>
      <c r="U727" s="689">
        <v>0</v>
      </c>
    </row>
    <row r="728" spans="1:21" ht="14.4" customHeight="1" x14ac:dyDescent="0.3">
      <c r="A728" s="649">
        <v>10</v>
      </c>
      <c r="B728" s="650" t="s">
        <v>596</v>
      </c>
      <c r="C728" s="650">
        <v>89301101</v>
      </c>
      <c r="D728" s="729" t="s">
        <v>6863</v>
      </c>
      <c r="E728" s="730" t="s">
        <v>3701</v>
      </c>
      <c r="F728" s="650" t="s">
        <v>3634</v>
      </c>
      <c r="G728" s="650" t="s">
        <v>4213</v>
      </c>
      <c r="H728" s="650" t="s">
        <v>597</v>
      </c>
      <c r="I728" s="650" t="s">
        <v>1667</v>
      </c>
      <c r="J728" s="650" t="s">
        <v>1668</v>
      </c>
      <c r="K728" s="650" t="s">
        <v>1669</v>
      </c>
      <c r="L728" s="651">
        <v>153.52000000000001</v>
      </c>
      <c r="M728" s="651">
        <v>307.04000000000002</v>
      </c>
      <c r="N728" s="650">
        <v>2</v>
      </c>
      <c r="O728" s="731">
        <v>1.5</v>
      </c>
      <c r="P728" s="651"/>
      <c r="Q728" s="666">
        <v>0</v>
      </c>
      <c r="R728" s="650"/>
      <c r="S728" s="666">
        <v>0</v>
      </c>
      <c r="T728" s="731"/>
      <c r="U728" s="689">
        <v>0</v>
      </c>
    </row>
    <row r="729" spans="1:21" ht="14.4" customHeight="1" x14ac:dyDescent="0.3">
      <c r="A729" s="649">
        <v>10</v>
      </c>
      <c r="B729" s="650" t="s">
        <v>596</v>
      </c>
      <c r="C729" s="650">
        <v>89301101</v>
      </c>
      <c r="D729" s="729" t="s">
        <v>6863</v>
      </c>
      <c r="E729" s="730" t="s">
        <v>3701</v>
      </c>
      <c r="F729" s="650" t="s">
        <v>3634</v>
      </c>
      <c r="G729" s="650" t="s">
        <v>3961</v>
      </c>
      <c r="H729" s="650" t="s">
        <v>597</v>
      </c>
      <c r="I729" s="650" t="s">
        <v>4343</v>
      </c>
      <c r="J729" s="650" t="s">
        <v>3963</v>
      </c>
      <c r="K729" s="650" t="s">
        <v>1360</v>
      </c>
      <c r="L729" s="651">
        <v>97.97</v>
      </c>
      <c r="M729" s="651">
        <v>195.94</v>
      </c>
      <c r="N729" s="650">
        <v>2</v>
      </c>
      <c r="O729" s="731">
        <v>1</v>
      </c>
      <c r="P729" s="651">
        <v>195.94</v>
      </c>
      <c r="Q729" s="666">
        <v>1</v>
      </c>
      <c r="R729" s="650">
        <v>2</v>
      </c>
      <c r="S729" s="666">
        <v>1</v>
      </c>
      <c r="T729" s="731">
        <v>1</v>
      </c>
      <c r="U729" s="689">
        <v>1</v>
      </c>
    </row>
    <row r="730" spans="1:21" ht="14.4" customHeight="1" x14ac:dyDescent="0.3">
      <c r="A730" s="649">
        <v>10</v>
      </c>
      <c r="B730" s="650" t="s">
        <v>596</v>
      </c>
      <c r="C730" s="650">
        <v>89301101</v>
      </c>
      <c r="D730" s="729" t="s">
        <v>6863</v>
      </c>
      <c r="E730" s="730" t="s">
        <v>3701</v>
      </c>
      <c r="F730" s="650" t="s">
        <v>3634</v>
      </c>
      <c r="G730" s="650" t="s">
        <v>3789</v>
      </c>
      <c r="H730" s="650" t="s">
        <v>597</v>
      </c>
      <c r="I730" s="650" t="s">
        <v>1366</v>
      </c>
      <c r="J730" s="650" t="s">
        <v>1062</v>
      </c>
      <c r="K730" s="650" t="s">
        <v>880</v>
      </c>
      <c r="L730" s="651">
        <v>56.69</v>
      </c>
      <c r="M730" s="651">
        <v>56.69</v>
      </c>
      <c r="N730" s="650">
        <v>1</v>
      </c>
      <c r="O730" s="731">
        <v>0.5</v>
      </c>
      <c r="P730" s="651"/>
      <c r="Q730" s="666">
        <v>0</v>
      </c>
      <c r="R730" s="650"/>
      <c r="S730" s="666">
        <v>0</v>
      </c>
      <c r="T730" s="731"/>
      <c r="U730" s="689">
        <v>0</v>
      </c>
    </row>
    <row r="731" spans="1:21" ht="14.4" customHeight="1" x14ac:dyDescent="0.3">
      <c r="A731" s="649">
        <v>10</v>
      </c>
      <c r="B731" s="650" t="s">
        <v>596</v>
      </c>
      <c r="C731" s="650">
        <v>89301101</v>
      </c>
      <c r="D731" s="729" t="s">
        <v>6863</v>
      </c>
      <c r="E731" s="730" t="s">
        <v>3701</v>
      </c>
      <c r="F731" s="650" t="s">
        <v>3634</v>
      </c>
      <c r="G731" s="650" t="s">
        <v>4105</v>
      </c>
      <c r="H731" s="650" t="s">
        <v>597</v>
      </c>
      <c r="I731" s="650" t="s">
        <v>833</v>
      </c>
      <c r="J731" s="650" t="s">
        <v>4108</v>
      </c>
      <c r="K731" s="650" t="s">
        <v>4109</v>
      </c>
      <c r="L731" s="651">
        <v>91.52</v>
      </c>
      <c r="M731" s="651">
        <v>183.04</v>
      </c>
      <c r="N731" s="650">
        <v>2</v>
      </c>
      <c r="O731" s="731">
        <v>0.5</v>
      </c>
      <c r="P731" s="651">
        <v>183.04</v>
      </c>
      <c r="Q731" s="666">
        <v>1</v>
      </c>
      <c r="R731" s="650">
        <v>2</v>
      </c>
      <c r="S731" s="666">
        <v>1</v>
      </c>
      <c r="T731" s="731">
        <v>0.5</v>
      </c>
      <c r="U731" s="689">
        <v>1</v>
      </c>
    </row>
    <row r="732" spans="1:21" ht="14.4" customHeight="1" x14ac:dyDescent="0.3">
      <c r="A732" s="649">
        <v>10</v>
      </c>
      <c r="B732" s="650" t="s">
        <v>596</v>
      </c>
      <c r="C732" s="650">
        <v>89301101</v>
      </c>
      <c r="D732" s="729" t="s">
        <v>6863</v>
      </c>
      <c r="E732" s="730" t="s">
        <v>3701</v>
      </c>
      <c r="F732" s="650" t="s">
        <v>3634</v>
      </c>
      <c r="G732" s="650" t="s">
        <v>4110</v>
      </c>
      <c r="H732" s="650" t="s">
        <v>597</v>
      </c>
      <c r="I732" s="650" t="s">
        <v>4111</v>
      </c>
      <c r="J732" s="650" t="s">
        <v>1532</v>
      </c>
      <c r="K732" s="650" t="s">
        <v>4112</v>
      </c>
      <c r="L732" s="651">
        <v>210.44</v>
      </c>
      <c r="M732" s="651">
        <v>631.31999999999994</v>
      </c>
      <c r="N732" s="650">
        <v>3</v>
      </c>
      <c r="O732" s="731">
        <v>1.5</v>
      </c>
      <c r="P732" s="651"/>
      <c r="Q732" s="666">
        <v>0</v>
      </c>
      <c r="R732" s="650"/>
      <c r="S732" s="666">
        <v>0</v>
      </c>
      <c r="T732" s="731"/>
      <c r="U732" s="689">
        <v>0</v>
      </c>
    </row>
    <row r="733" spans="1:21" ht="14.4" customHeight="1" x14ac:dyDescent="0.3">
      <c r="A733" s="649">
        <v>10</v>
      </c>
      <c r="B733" s="650" t="s">
        <v>596</v>
      </c>
      <c r="C733" s="650">
        <v>89301101</v>
      </c>
      <c r="D733" s="729" t="s">
        <v>6863</v>
      </c>
      <c r="E733" s="730" t="s">
        <v>3701</v>
      </c>
      <c r="F733" s="650" t="s">
        <v>3634</v>
      </c>
      <c r="G733" s="650" t="s">
        <v>4110</v>
      </c>
      <c r="H733" s="650" t="s">
        <v>597</v>
      </c>
      <c r="I733" s="650" t="s">
        <v>4453</v>
      </c>
      <c r="J733" s="650" t="s">
        <v>4454</v>
      </c>
      <c r="K733" s="650" t="s">
        <v>4455</v>
      </c>
      <c r="L733" s="651">
        <v>181.41</v>
      </c>
      <c r="M733" s="651">
        <v>181.41</v>
      </c>
      <c r="N733" s="650">
        <v>1</v>
      </c>
      <c r="O733" s="731">
        <v>0.5</v>
      </c>
      <c r="P733" s="651">
        <v>181.41</v>
      </c>
      <c r="Q733" s="666">
        <v>1</v>
      </c>
      <c r="R733" s="650">
        <v>1</v>
      </c>
      <c r="S733" s="666">
        <v>1</v>
      </c>
      <c r="T733" s="731">
        <v>0.5</v>
      </c>
      <c r="U733" s="689">
        <v>1</v>
      </c>
    </row>
    <row r="734" spans="1:21" ht="14.4" customHeight="1" x14ac:dyDescent="0.3">
      <c r="A734" s="649">
        <v>10</v>
      </c>
      <c r="B734" s="650" t="s">
        <v>596</v>
      </c>
      <c r="C734" s="650">
        <v>89301101</v>
      </c>
      <c r="D734" s="729" t="s">
        <v>6863</v>
      </c>
      <c r="E734" s="730" t="s">
        <v>3701</v>
      </c>
      <c r="F734" s="650" t="s">
        <v>3634</v>
      </c>
      <c r="G734" s="650" t="s">
        <v>4110</v>
      </c>
      <c r="H734" s="650" t="s">
        <v>597</v>
      </c>
      <c r="I734" s="650" t="s">
        <v>1531</v>
      </c>
      <c r="J734" s="650" t="s">
        <v>1532</v>
      </c>
      <c r="K734" s="650" t="s">
        <v>4456</v>
      </c>
      <c r="L734" s="651">
        <v>128.04</v>
      </c>
      <c r="M734" s="651">
        <v>128.04</v>
      </c>
      <c r="N734" s="650">
        <v>1</v>
      </c>
      <c r="O734" s="731">
        <v>0.5</v>
      </c>
      <c r="P734" s="651"/>
      <c r="Q734" s="666">
        <v>0</v>
      </c>
      <c r="R734" s="650"/>
      <c r="S734" s="666">
        <v>0</v>
      </c>
      <c r="T734" s="731"/>
      <c r="U734" s="689">
        <v>0</v>
      </c>
    </row>
    <row r="735" spans="1:21" ht="14.4" customHeight="1" x14ac:dyDescent="0.3">
      <c r="A735" s="649">
        <v>10</v>
      </c>
      <c r="B735" s="650" t="s">
        <v>596</v>
      </c>
      <c r="C735" s="650">
        <v>89301101</v>
      </c>
      <c r="D735" s="729" t="s">
        <v>6863</v>
      </c>
      <c r="E735" s="730" t="s">
        <v>3701</v>
      </c>
      <c r="F735" s="650" t="s">
        <v>3634</v>
      </c>
      <c r="G735" s="650" t="s">
        <v>4229</v>
      </c>
      <c r="H735" s="650" t="s">
        <v>1072</v>
      </c>
      <c r="I735" s="650" t="s">
        <v>4457</v>
      </c>
      <c r="J735" s="650" t="s">
        <v>2768</v>
      </c>
      <c r="K735" s="650" t="s">
        <v>4458</v>
      </c>
      <c r="L735" s="651">
        <v>56.18</v>
      </c>
      <c r="M735" s="651">
        <v>56.18</v>
      </c>
      <c r="N735" s="650">
        <v>1</v>
      </c>
      <c r="O735" s="731">
        <v>0.5</v>
      </c>
      <c r="P735" s="651">
        <v>56.18</v>
      </c>
      <c r="Q735" s="666">
        <v>1</v>
      </c>
      <c r="R735" s="650">
        <v>1</v>
      </c>
      <c r="S735" s="666">
        <v>1</v>
      </c>
      <c r="T735" s="731">
        <v>0.5</v>
      </c>
      <c r="U735" s="689">
        <v>1</v>
      </c>
    </row>
    <row r="736" spans="1:21" ht="14.4" customHeight="1" x14ac:dyDescent="0.3">
      <c r="A736" s="649">
        <v>10</v>
      </c>
      <c r="B736" s="650" t="s">
        <v>596</v>
      </c>
      <c r="C736" s="650">
        <v>89301101</v>
      </c>
      <c r="D736" s="729" t="s">
        <v>6863</v>
      </c>
      <c r="E736" s="730" t="s">
        <v>3701</v>
      </c>
      <c r="F736" s="650" t="s">
        <v>3634</v>
      </c>
      <c r="G736" s="650" t="s">
        <v>4421</v>
      </c>
      <c r="H736" s="650" t="s">
        <v>597</v>
      </c>
      <c r="I736" s="650" t="s">
        <v>4422</v>
      </c>
      <c r="J736" s="650" t="s">
        <v>4423</v>
      </c>
      <c r="K736" s="650" t="s">
        <v>1442</v>
      </c>
      <c r="L736" s="651">
        <v>267.93</v>
      </c>
      <c r="M736" s="651">
        <v>267.93</v>
      </c>
      <c r="N736" s="650">
        <v>1</v>
      </c>
      <c r="O736" s="731">
        <v>0.5</v>
      </c>
      <c r="P736" s="651"/>
      <c r="Q736" s="666">
        <v>0</v>
      </c>
      <c r="R736" s="650"/>
      <c r="S736" s="666">
        <v>0</v>
      </c>
      <c r="T736" s="731"/>
      <c r="U736" s="689">
        <v>0</v>
      </c>
    </row>
    <row r="737" spans="1:21" ht="14.4" customHeight="1" x14ac:dyDescent="0.3">
      <c r="A737" s="649">
        <v>10</v>
      </c>
      <c r="B737" s="650" t="s">
        <v>596</v>
      </c>
      <c r="C737" s="650">
        <v>89301101</v>
      </c>
      <c r="D737" s="729" t="s">
        <v>6863</v>
      </c>
      <c r="E737" s="730" t="s">
        <v>3701</v>
      </c>
      <c r="F737" s="650" t="s">
        <v>3634</v>
      </c>
      <c r="G737" s="650" t="s">
        <v>4421</v>
      </c>
      <c r="H737" s="650" t="s">
        <v>597</v>
      </c>
      <c r="I737" s="650" t="s">
        <v>4459</v>
      </c>
      <c r="J737" s="650" t="s">
        <v>4423</v>
      </c>
      <c r="K737" s="650" t="s">
        <v>4460</v>
      </c>
      <c r="L737" s="651">
        <v>0</v>
      </c>
      <c r="M737" s="651">
        <v>0</v>
      </c>
      <c r="N737" s="650">
        <v>1</v>
      </c>
      <c r="O737" s="731">
        <v>1</v>
      </c>
      <c r="P737" s="651">
        <v>0</v>
      </c>
      <c r="Q737" s="666"/>
      <c r="R737" s="650">
        <v>1</v>
      </c>
      <c r="S737" s="666">
        <v>1</v>
      </c>
      <c r="T737" s="731">
        <v>1</v>
      </c>
      <c r="U737" s="689">
        <v>1</v>
      </c>
    </row>
    <row r="738" spans="1:21" ht="14.4" customHeight="1" x14ac:dyDescent="0.3">
      <c r="A738" s="649">
        <v>10</v>
      </c>
      <c r="B738" s="650" t="s">
        <v>596</v>
      </c>
      <c r="C738" s="650">
        <v>89301101</v>
      </c>
      <c r="D738" s="729" t="s">
        <v>6863</v>
      </c>
      <c r="E738" s="730" t="s">
        <v>3701</v>
      </c>
      <c r="F738" s="650" t="s">
        <v>3634</v>
      </c>
      <c r="G738" s="650" t="s">
        <v>4461</v>
      </c>
      <c r="H738" s="650" t="s">
        <v>597</v>
      </c>
      <c r="I738" s="650" t="s">
        <v>1674</v>
      </c>
      <c r="J738" s="650" t="s">
        <v>1675</v>
      </c>
      <c r="K738" s="650" t="s">
        <v>1843</v>
      </c>
      <c r="L738" s="651">
        <v>104.9</v>
      </c>
      <c r="M738" s="651">
        <v>209.8</v>
      </c>
      <c r="N738" s="650">
        <v>2</v>
      </c>
      <c r="O738" s="731">
        <v>1</v>
      </c>
      <c r="P738" s="651"/>
      <c r="Q738" s="666">
        <v>0</v>
      </c>
      <c r="R738" s="650"/>
      <c r="S738" s="666">
        <v>0</v>
      </c>
      <c r="T738" s="731"/>
      <c r="U738" s="689">
        <v>0</v>
      </c>
    </row>
    <row r="739" spans="1:21" ht="14.4" customHeight="1" x14ac:dyDescent="0.3">
      <c r="A739" s="649">
        <v>10</v>
      </c>
      <c r="B739" s="650" t="s">
        <v>596</v>
      </c>
      <c r="C739" s="650">
        <v>89301101</v>
      </c>
      <c r="D739" s="729" t="s">
        <v>6863</v>
      </c>
      <c r="E739" s="730" t="s">
        <v>3701</v>
      </c>
      <c r="F739" s="650" t="s">
        <v>3634</v>
      </c>
      <c r="G739" s="650" t="s">
        <v>3868</v>
      </c>
      <c r="H739" s="650" t="s">
        <v>597</v>
      </c>
      <c r="I739" s="650" t="s">
        <v>3964</v>
      </c>
      <c r="J739" s="650" t="s">
        <v>1243</v>
      </c>
      <c r="K739" s="650" t="s">
        <v>3965</v>
      </c>
      <c r="L739" s="651">
        <v>23.46</v>
      </c>
      <c r="M739" s="651">
        <v>46.92</v>
      </c>
      <c r="N739" s="650">
        <v>2</v>
      </c>
      <c r="O739" s="731">
        <v>1.5</v>
      </c>
      <c r="P739" s="651">
        <v>23.46</v>
      </c>
      <c r="Q739" s="666">
        <v>0.5</v>
      </c>
      <c r="R739" s="650">
        <v>1</v>
      </c>
      <c r="S739" s="666">
        <v>0.5</v>
      </c>
      <c r="T739" s="731">
        <v>0.5</v>
      </c>
      <c r="U739" s="689">
        <v>0.33333333333333331</v>
      </c>
    </row>
    <row r="740" spans="1:21" ht="14.4" customHeight="1" x14ac:dyDescent="0.3">
      <c r="A740" s="649">
        <v>10</v>
      </c>
      <c r="B740" s="650" t="s">
        <v>596</v>
      </c>
      <c r="C740" s="650">
        <v>89301101</v>
      </c>
      <c r="D740" s="729" t="s">
        <v>6863</v>
      </c>
      <c r="E740" s="730" t="s">
        <v>3701</v>
      </c>
      <c r="F740" s="650" t="s">
        <v>3634</v>
      </c>
      <c r="G740" s="650" t="s">
        <v>3868</v>
      </c>
      <c r="H740" s="650" t="s">
        <v>597</v>
      </c>
      <c r="I740" s="650" t="s">
        <v>1699</v>
      </c>
      <c r="J740" s="650" t="s">
        <v>1700</v>
      </c>
      <c r="K740" s="650" t="s">
        <v>4462</v>
      </c>
      <c r="L740" s="651">
        <v>17.91</v>
      </c>
      <c r="M740" s="651">
        <v>17.91</v>
      </c>
      <c r="N740" s="650">
        <v>1</v>
      </c>
      <c r="O740" s="731">
        <v>1</v>
      </c>
      <c r="P740" s="651"/>
      <c r="Q740" s="666">
        <v>0</v>
      </c>
      <c r="R740" s="650"/>
      <c r="S740" s="666">
        <v>0</v>
      </c>
      <c r="T740" s="731"/>
      <c r="U740" s="689">
        <v>0</v>
      </c>
    </row>
    <row r="741" spans="1:21" ht="14.4" customHeight="1" x14ac:dyDescent="0.3">
      <c r="A741" s="649">
        <v>10</v>
      </c>
      <c r="B741" s="650" t="s">
        <v>596</v>
      </c>
      <c r="C741" s="650">
        <v>89301101</v>
      </c>
      <c r="D741" s="729" t="s">
        <v>6863</v>
      </c>
      <c r="E741" s="730" t="s">
        <v>3701</v>
      </c>
      <c r="F741" s="650" t="s">
        <v>3634</v>
      </c>
      <c r="G741" s="650" t="s">
        <v>3868</v>
      </c>
      <c r="H741" s="650" t="s">
        <v>597</v>
      </c>
      <c r="I741" s="650" t="s">
        <v>1650</v>
      </c>
      <c r="J741" s="650" t="s">
        <v>1277</v>
      </c>
      <c r="K741" s="650" t="s">
        <v>3965</v>
      </c>
      <c r="L741" s="651">
        <v>23.46</v>
      </c>
      <c r="M741" s="651">
        <v>234.60000000000005</v>
      </c>
      <c r="N741" s="650">
        <v>10</v>
      </c>
      <c r="O741" s="731">
        <v>8</v>
      </c>
      <c r="P741" s="651">
        <v>23.46</v>
      </c>
      <c r="Q741" s="666">
        <v>9.9999999999999978E-2</v>
      </c>
      <c r="R741" s="650">
        <v>1</v>
      </c>
      <c r="S741" s="666">
        <v>0.1</v>
      </c>
      <c r="T741" s="731">
        <v>1</v>
      </c>
      <c r="U741" s="689">
        <v>0.125</v>
      </c>
    </row>
    <row r="742" spans="1:21" ht="14.4" customHeight="1" x14ac:dyDescent="0.3">
      <c r="A742" s="649">
        <v>10</v>
      </c>
      <c r="B742" s="650" t="s">
        <v>596</v>
      </c>
      <c r="C742" s="650">
        <v>89301101</v>
      </c>
      <c r="D742" s="729" t="s">
        <v>6863</v>
      </c>
      <c r="E742" s="730" t="s">
        <v>3701</v>
      </c>
      <c r="F742" s="650" t="s">
        <v>3634</v>
      </c>
      <c r="G742" s="650" t="s">
        <v>3868</v>
      </c>
      <c r="H742" s="650" t="s">
        <v>597</v>
      </c>
      <c r="I742" s="650" t="s">
        <v>1276</v>
      </c>
      <c r="J742" s="650" t="s">
        <v>1277</v>
      </c>
      <c r="K742" s="650" t="s">
        <v>3869</v>
      </c>
      <c r="L742" s="651">
        <v>13.38</v>
      </c>
      <c r="M742" s="651">
        <v>214.07999999999998</v>
      </c>
      <c r="N742" s="650">
        <v>16</v>
      </c>
      <c r="O742" s="731">
        <v>12</v>
      </c>
      <c r="P742" s="651">
        <v>40.14</v>
      </c>
      <c r="Q742" s="666">
        <v>0.18750000000000003</v>
      </c>
      <c r="R742" s="650">
        <v>3</v>
      </c>
      <c r="S742" s="666">
        <v>0.1875</v>
      </c>
      <c r="T742" s="731">
        <v>1.5</v>
      </c>
      <c r="U742" s="689">
        <v>0.125</v>
      </c>
    </row>
    <row r="743" spans="1:21" ht="14.4" customHeight="1" x14ac:dyDescent="0.3">
      <c r="A743" s="649">
        <v>10</v>
      </c>
      <c r="B743" s="650" t="s">
        <v>596</v>
      </c>
      <c r="C743" s="650">
        <v>89301101</v>
      </c>
      <c r="D743" s="729" t="s">
        <v>6863</v>
      </c>
      <c r="E743" s="730" t="s">
        <v>3701</v>
      </c>
      <c r="F743" s="650" t="s">
        <v>3634</v>
      </c>
      <c r="G743" s="650" t="s">
        <v>4424</v>
      </c>
      <c r="H743" s="650" t="s">
        <v>597</v>
      </c>
      <c r="I743" s="650" t="s">
        <v>2875</v>
      </c>
      <c r="J743" s="650" t="s">
        <v>1705</v>
      </c>
      <c r="K743" s="650" t="s">
        <v>4425</v>
      </c>
      <c r="L743" s="651">
        <v>194.73</v>
      </c>
      <c r="M743" s="651">
        <v>194.73</v>
      </c>
      <c r="N743" s="650">
        <v>1</v>
      </c>
      <c r="O743" s="731">
        <v>1</v>
      </c>
      <c r="P743" s="651"/>
      <c r="Q743" s="666">
        <v>0</v>
      </c>
      <c r="R743" s="650"/>
      <c r="S743" s="666">
        <v>0</v>
      </c>
      <c r="T743" s="731"/>
      <c r="U743" s="689">
        <v>0</v>
      </c>
    </row>
    <row r="744" spans="1:21" ht="14.4" customHeight="1" x14ac:dyDescent="0.3">
      <c r="A744" s="649">
        <v>10</v>
      </c>
      <c r="B744" s="650" t="s">
        <v>596</v>
      </c>
      <c r="C744" s="650">
        <v>89301101</v>
      </c>
      <c r="D744" s="729" t="s">
        <v>6863</v>
      </c>
      <c r="E744" s="730" t="s">
        <v>3701</v>
      </c>
      <c r="F744" s="650" t="s">
        <v>3634</v>
      </c>
      <c r="G744" s="650" t="s">
        <v>3861</v>
      </c>
      <c r="H744" s="650" t="s">
        <v>597</v>
      </c>
      <c r="I744" s="650" t="s">
        <v>1265</v>
      </c>
      <c r="J744" s="650" t="s">
        <v>1266</v>
      </c>
      <c r="K744" s="650" t="s">
        <v>3862</v>
      </c>
      <c r="L744" s="651">
        <v>38.65</v>
      </c>
      <c r="M744" s="651">
        <v>38.65</v>
      </c>
      <c r="N744" s="650">
        <v>1</v>
      </c>
      <c r="O744" s="731">
        <v>1</v>
      </c>
      <c r="P744" s="651"/>
      <c r="Q744" s="666">
        <v>0</v>
      </c>
      <c r="R744" s="650"/>
      <c r="S744" s="666">
        <v>0</v>
      </c>
      <c r="T744" s="731"/>
      <c r="U744" s="689">
        <v>0</v>
      </c>
    </row>
    <row r="745" spans="1:21" ht="14.4" customHeight="1" x14ac:dyDescent="0.3">
      <c r="A745" s="649">
        <v>10</v>
      </c>
      <c r="B745" s="650" t="s">
        <v>596</v>
      </c>
      <c r="C745" s="650">
        <v>89301101</v>
      </c>
      <c r="D745" s="729" t="s">
        <v>6863</v>
      </c>
      <c r="E745" s="730" t="s">
        <v>3701</v>
      </c>
      <c r="F745" s="650" t="s">
        <v>3634</v>
      </c>
      <c r="G745" s="650" t="s">
        <v>3861</v>
      </c>
      <c r="H745" s="650" t="s">
        <v>597</v>
      </c>
      <c r="I745" s="650" t="s">
        <v>4463</v>
      </c>
      <c r="J745" s="650" t="s">
        <v>1266</v>
      </c>
      <c r="K745" s="650" t="s">
        <v>4464</v>
      </c>
      <c r="L745" s="651">
        <v>38.65</v>
      </c>
      <c r="M745" s="651">
        <v>77.3</v>
      </c>
      <c r="N745" s="650">
        <v>2</v>
      </c>
      <c r="O745" s="731">
        <v>2</v>
      </c>
      <c r="P745" s="651">
        <v>77.3</v>
      </c>
      <c r="Q745" s="666">
        <v>1</v>
      </c>
      <c r="R745" s="650">
        <v>2</v>
      </c>
      <c r="S745" s="666">
        <v>1</v>
      </c>
      <c r="T745" s="731">
        <v>2</v>
      </c>
      <c r="U745" s="689">
        <v>1</v>
      </c>
    </row>
    <row r="746" spans="1:21" ht="14.4" customHeight="1" x14ac:dyDescent="0.3">
      <c r="A746" s="649">
        <v>10</v>
      </c>
      <c r="B746" s="650" t="s">
        <v>596</v>
      </c>
      <c r="C746" s="650">
        <v>89301101</v>
      </c>
      <c r="D746" s="729" t="s">
        <v>6863</v>
      </c>
      <c r="E746" s="730" t="s">
        <v>3701</v>
      </c>
      <c r="F746" s="650" t="s">
        <v>3634</v>
      </c>
      <c r="G746" s="650" t="s">
        <v>3872</v>
      </c>
      <c r="H746" s="650" t="s">
        <v>597</v>
      </c>
      <c r="I746" s="650" t="s">
        <v>4436</v>
      </c>
      <c r="J746" s="650" t="s">
        <v>4437</v>
      </c>
      <c r="K746" s="650" t="s">
        <v>3887</v>
      </c>
      <c r="L746" s="651">
        <v>26.26</v>
      </c>
      <c r="M746" s="651">
        <v>26.26</v>
      </c>
      <c r="N746" s="650">
        <v>1</v>
      </c>
      <c r="O746" s="731">
        <v>1</v>
      </c>
      <c r="P746" s="651">
        <v>26.26</v>
      </c>
      <c r="Q746" s="666">
        <v>1</v>
      </c>
      <c r="R746" s="650">
        <v>1</v>
      </c>
      <c r="S746" s="666">
        <v>1</v>
      </c>
      <c r="T746" s="731">
        <v>1</v>
      </c>
      <c r="U746" s="689">
        <v>1</v>
      </c>
    </row>
    <row r="747" spans="1:21" ht="14.4" customHeight="1" x14ac:dyDescent="0.3">
      <c r="A747" s="649">
        <v>10</v>
      </c>
      <c r="B747" s="650" t="s">
        <v>596</v>
      </c>
      <c r="C747" s="650">
        <v>89301101</v>
      </c>
      <c r="D747" s="729" t="s">
        <v>6863</v>
      </c>
      <c r="E747" s="730" t="s">
        <v>3701</v>
      </c>
      <c r="F747" s="650" t="s">
        <v>3634</v>
      </c>
      <c r="G747" s="650" t="s">
        <v>4238</v>
      </c>
      <c r="H747" s="650" t="s">
        <v>597</v>
      </c>
      <c r="I747" s="650" t="s">
        <v>1368</v>
      </c>
      <c r="J747" s="650" t="s">
        <v>1369</v>
      </c>
      <c r="K747" s="650" t="s">
        <v>4239</v>
      </c>
      <c r="L747" s="651">
        <v>0</v>
      </c>
      <c r="M747" s="651">
        <v>0</v>
      </c>
      <c r="N747" s="650">
        <v>1</v>
      </c>
      <c r="O747" s="731">
        <v>0.5</v>
      </c>
      <c r="P747" s="651">
        <v>0</v>
      </c>
      <c r="Q747" s="666"/>
      <c r="R747" s="650">
        <v>1</v>
      </c>
      <c r="S747" s="666">
        <v>1</v>
      </c>
      <c r="T747" s="731">
        <v>0.5</v>
      </c>
      <c r="U747" s="689">
        <v>1</v>
      </c>
    </row>
    <row r="748" spans="1:21" ht="14.4" customHeight="1" x14ac:dyDescent="0.3">
      <c r="A748" s="649">
        <v>10</v>
      </c>
      <c r="B748" s="650" t="s">
        <v>596</v>
      </c>
      <c r="C748" s="650">
        <v>89301101</v>
      </c>
      <c r="D748" s="729" t="s">
        <v>6863</v>
      </c>
      <c r="E748" s="730" t="s">
        <v>3701</v>
      </c>
      <c r="F748" s="650" t="s">
        <v>3635</v>
      </c>
      <c r="G748" s="650" t="s">
        <v>3790</v>
      </c>
      <c r="H748" s="650" t="s">
        <v>597</v>
      </c>
      <c r="I748" s="650" t="s">
        <v>799</v>
      </c>
      <c r="J748" s="650" t="s">
        <v>3680</v>
      </c>
      <c r="K748" s="650"/>
      <c r="L748" s="651">
        <v>0</v>
      </c>
      <c r="M748" s="651">
        <v>0</v>
      </c>
      <c r="N748" s="650">
        <v>5</v>
      </c>
      <c r="O748" s="731">
        <v>5</v>
      </c>
      <c r="P748" s="651">
        <v>0</v>
      </c>
      <c r="Q748" s="666"/>
      <c r="R748" s="650">
        <v>1</v>
      </c>
      <c r="S748" s="666">
        <v>0.2</v>
      </c>
      <c r="T748" s="731">
        <v>1</v>
      </c>
      <c r="U748" s="689">
        <v>0.2</v>
      </c>
    </row>
    <row r="749" spans="1:21" ht="14.4" customHeight="1" x14ac:dyDescent="0.3">
      <c r="A749" s="649">
        <v>10</v>
      </c>
      <c r="B749" s="650" t="s">
        <v>596</v>
      </c>
      <c r="C749" s="650">
        <v>89301101</v>
      </c>
      <c r="D749" s="729" t="s">
        <v>6863</v>
      </c>
      <c r="E749" s="730" t="s">
        <v>3701</v>
      </c>
      <c r="F749" s="650" t="s">
        <v>3635</v>
      </c>
      <c r="G749" s="650" t="s">
        <v>3790</v>
      </c>
      <c r="H749" s="650" t="s">
        <v>597</v>
      </c>
      <c r="I749" s="650" t="s">
        <v>4465</v>
      </c>
      <c r="J749" s="650" t="s">
        <v>3680</v>
      </c>
      <c r="K749" s="650"/>
      <c r="L749" s="651">
        <v>0</v>
      </c>
      <c r="M749" s="651">
        <v>0</v>
      </c>
      <c r="N749" s="650">
        <v>1</v>
      </c>
      <c r="O749" s="731">
        <v>1</v>
      </c>
      <c r="P749" s="651"/>
      <c r="Q749" s="666"/>
      <c r="R749" s="650"/>
      <c r="S749" s="666">
        <v>0</v>
      </c>
      <c r="T749" s="731"/>
      <c r="U749" s="689">
        <v>0</v>
      </c>
    </row>
    <row r="750" spans="1:21" ht="14.4" customHeight="1" x14ac:dyDescent="0.3">
      <c r="A750" s="649">
        <v>10</v>
      </c>
      <c r="B750" s="650" t="s">
        <v>596</v>
      </c>
      <c r="C750" s="650">
        <v>89301101</v>
      </c>
      <c r="D750" s="729" t="s">
        <v>6863</v>
      </c>
      <c r="E750" s="730" t="s">
        <v>3702</v>
      </c>
      <c r="F750" s="650" t="s">
        <v>3634</v>
      </c>
      <c r="G750" s="650" t="s">
        <v>4278</v>
      </c>
      <c r="H750" s="650" t="s">
        <v>597</v>
      </c>
      <c r="I750" s="650" t="s">
        <v>2585</v>
      </c>
      <c r="J750" s="650" t="s">
        <v>2586</v>
      </c>
      <c r="K750" s="650" t="s">
        <v>2587</v>
      </c>
      <c r="L750" s="651">
        <v>275.23</v>
      </c>
      <c r="M750" s="651">
        <v>550.46</v>
      </c>
      <c r="N750" s="650">
        <v>2</v>
      </c>
      <c r="O750" s="731">
        <v>1</v>
      </c>
      <c r="P750" s="651">
        <v>550.46</v>
      </c>
      <c r="Q750" s="666">
        <v>1</v>
      </c>
      <c r="R750" s="650">
        <v>2</v>
      </c>
      <c r="S750" s="666">
        <v>1</v>
      </c>
      <c r="T750" s="731">
        <v>1</v>
      </c>
      <c r="U750" s="689">
        <v>1</v>
      </c>
    </row>
    <row r="751" spans="1:21" ht="14.4" customHeight="1" x14ac:dyDescent="0.3">
      <c r="A751" s="649">
        <v>10</v>
      </c>
      <c r="B751" s="650" t="s">
        <v>596</v>
      </c>
      <c r="C751" s="650">
        <v>89301101</v>
      </c>
      <c r="D751" s="729" t="s">
        <v>6863</v>
      </c>
      <c r="E751" s="730" t="s">
        <v>3702</v>
      </c>
      <c r="F751" s="650" t="s">
        <v>3634</v>
      </c>
      <c r="G751" s="650" t="s">
        <v>4150</v>
      </c>
      <c r="H751" s="650" t="s">
        <v>597</v>
      </c>
      <c r="I751" s="650" t="s">
        <v>2487</v>
      </c>
      <c r="J751" s="650" t="s">
        <v>2488</v>
      </c>
      <c r="K751" s="650" t="s">
        <v>2489</v>
      </c>
      <c r="L751" s="651">
        <v>89.6</v>
      </c>
      <c r="M751" s="651">
        <v>89.6</v>
      </c>
      <c r="N751" s="650">
        <v>1</v>
      </c>
      <c r="O751" s="731">
        <v>0.5</v>
      </c>
      <c r="P751" s="651">
        <v>89.6</v>
      </c>
      <c r="Q751" s="666">
        <v>1</v>
      </c>
      <c r="R751" s="650">
        <v>1</v>
      </c>
      <c r="S751" s="666">
        <v>1</v>
      </c>
      <c r="T751" s="731">
        <v>0.5</v>
      </c>
      <c r="U751" s="689">
        <v>1</v>
      </c>
    </row>
    <row r="752" spans="1:21" ht="14.4" customHeight="1" x14ac:dyDescent="0.3">
      <c r="A752" s="649">
        <v>10</v>
      </c>
      <c r="B752" s="650" t="s">
        <v>596</v>
      </c>
      <c r="C752" s="650">
        <v>89301101</v>
      </c>
      <c r="D752" s="729" t="s">
        <v>6863</v>
      </c>
      <c r="E752" s="730" t="s">
        <v>3702</v>
      </c>
      <c r="F752" s="650" t="s">
        <v>3634</v>
      </c>
      <c r="G752" s="650" t="s">
        <v>4150</v>
      </c>
      <c r="H752" s="650" t="s">
        <v>597</v>
      </c>
      <c r="I752" s="650" t="s">
        <v>2952</v>
      </c>
      <c r="J752" s="650" t="s">
        <v>3605</v>
      </c>
      <c r="K752" s="650" t="s">
        <v>3606</v>
      </c>
      <c r="L752" s="651">
        <v>47.63</v>
      </c>
      <c r="M752" s="651">
        <v>47.63</v>
      </c>
      <c r="N752" s="650">
        <v>1</v>
      </c>
      <c r="O752" s="731">
        <v>0.5</v>
      </c>
      <c r="P752" s="651"/>
      <c r="Q752" s="666">
        <v>0</v>
      </c>
      <c r="R752" s="650"/>
      <c r="S752" s="666">
        <v>0</v>
      </c>
      <c r="T752" s="731"/>
      <c r="U752" s="689">
        <v>0</v>
      </c>
    </row>
    <row r="753" spans="1:21" ht="14.4" customHeight="1" x14ac:dyDescent="0.3">
      <c r="A753" s="649">
        <v>10</v>
      </c>
      <c r="B753" s="650" t="s">
        <v>596</v>
      </c>
      <c r="C753" s="650">
        <v>89301101</v>
      </c>
      <c r="D753" s="729" t="s">
        <v>6863</v>
      </c>
      <c r="E753" s="730" t="s">
        <v>3702</v>
      </c>
      <c r="F753" s="650" t="s">
        <v>3634</v>
      </c>
      <c r="G753" s="650" t="s">
        <v>3743</v>
      </c>
      <c r="H753" s="650" t="s">
        <v>597</v>
      </c>
      <c r="I753" s="650" t="s">
        <v>1646</v>
      </c>
      <c r="J753" s="650" t="s">
        <v>3514</v>
      </c>
      <c r="K753" s="650" t="s">
        <v>3515</v>
      </c>
      <c r="L753" s="651">
        <v>333.31</v>
      </c>
      <c r="M753" s="651">
        <v>333.31</v>
      </c>
      <c r="N753" s="650">
        <v>1</v>
      </c>
      <c r="O753" s="731">
        <v>0.5</v>
      </c>
      <c r="P753" s="651">
        <v>333.31</v>
      </c>
      <c r="Q753" s="666">
        <v>1</v>
      </c>
      <c r="R753" s="650">
        <v>1</v>
      </c>
      <c r="S753" s="666">
        <v>1</v>
      </c>
      <c r="T753" s="731">
        <v>0.5</v>
      </c>
      <c r="U753" s="689">
        <v>1</v>
      </c>
    </row>
    <row r="754" spans="1:21" ht="14.4" customHeight="1" x14ac:dyDescent="0.3">
      <c r="A754" s="649">
        <v>10</v>
      </c>
      <c r="B754" s="650" t="s">
        <v>596</v>
      </c>
      <c r="C754" s="650">
        <v>89301101</v>
      </c>
      <c r="D754" s="729" t="s">
        <v>6863</v>
      </c>
      <c r="E754" s="730" t="s">
        <v>3702</v>
      </c>
      <c r="F754" s="650" t="s">
        <v>3634</v>
      </c>
      <c r="G754" s="650" t="s">
        <v>3743</v>
      </c>
      <c r="H754" s="650" t="s">
        <v>597</v>
      </c>
      <c r="I754" s="650" t="s">
        <v>1646</v>
      </c>
      <c r="J754" s="650" t="s">
        <v>3514</v>
      </c>
      <c r="K754" s="650" t="s">
        <v>3515</v>
      </c>
      <c r="L754" s="651">
        <v>156.86000000000001</v>
      </c>
      <c r="M754" s="651">
        <v>156.86000000000001</v>
      </c>
      <c r="N754" s="650">
        <v>1</v>
      </c>
      <c r="O754" s="731">
        <v>1</v>
      </c>
      <c r="P754" s="651">
        <v>156.86000000000001</v>
      </c>
      <c r="Q754" s="666">
        <v>1</v>
      </c>
      <c r="R754" s="650">
        <v>1</v>
      </c>
      <c r="S754" s="666">
        <v>1</v>
      </c>
      <c r="T754" s="731">
        <v>1</v>
      </c>
      <c r="U754" s="689">
        <v>1</v>
      </c>
    </row>
    <row r="755" spans="1:21" ht="14.4" customHeight="1" x14ac:dyDescent="0.3">
      <c r="A755" s="649">
        <v>10</v>
      </c>
      <c r="B755" s="650" t="s">
        <v>596</v>
      </c>
      <c r="C755" s="650">
        <v>89301101</v>
      </c>
      <c r="D755" s="729" t="s">
        <v>6863</v>
      </c>
      <c r="E755" s="730" t="s">
        <v>3702</v>
      </c>
      <c r="F755" s="650" t="s">
        <v>3634</v>
      </c>
      <c r="G755" s="650" t="s">
        <v>3743</v>
      </c>
      <c r="H755" s="650" t="s">
        <v>597</v>
      </c>
      <c r="I755" s="650" t="s">
        <v>1238</v>
      </c>
      <c r="J755" s="650" t="s">
        <v>3477</v>
      </c>
      <c r="K755" s="650" t="s">
        <v>3478</v>
      </c>
      <c r="L755" s="651">
        <v>79.36</v>
      </c>
      <c r="M755" s="651">
        <v>79.36</v>
      </c>
      <c r="N755" s="650">
        <v>1</v>
      </c>
      <c r="O755" s="731">
        <v>1</v>
      </c>
      <c r="P755" s="651"/>
      <c r="Q755" s="666">
        <v>0</v>
      </c>
      <c r="R755" s="650"/>
      <c r="S755" s="666">
        <v>0</v>
      </c>
      <c r="T755" s="731"/>
      <c r="U755" s="689">
        <v>0</v>
      </c>
    </row>
    <row r="756" spans="1:21" ht="14.4" customHeight="1" x14ac:dyDescent="0.3">
      <c r="A756" s="649">
        <v>10</v>
      </c>
      <c r="B756" s="650" t="s">
        <v>596</v>
      </c>
      <c r="C756" s="650">
        <v>89301101</v>
      </c>
      <c r="D756" s="729" t="s">
        <v>6863</v>
      </c>
      <c r="E756" s="730" t="s">
        <v>3702</v>
      </c>
      <c r="F756" s="650" t="s">
        <v>3634</v>
      </c>
      <c r="G756" s="650" t="s">
        <v>3743</v>
      </c>
      <c r="H756" s="650" t="s">
        <v>597</v>
      </c>
      <c r="I756" s="650" t="s">
        <v>1238</v>
      </c>
      <c r="J756" s="650" t="s">
        <v>3477</v>
      </c>
      <c r="K756" s="650" t="s">
        <v>3478</v>
      </c>
      <c r="L756" s="651">
        <v>69.09</v>
      </c>
      <c r="M756" s="651">
        <v>69.09</v>
      </c>
      <c r="N756" s="650">
        <v>1</v>
      </c>
      <c r="O756" s="731">
        <v>1</v>
      </c>
      <c r="P756" s="651"/>
      <c r="Q756" s="666">
        <v>0</v>
      </c>
      <c r="R756" s="650"/>
      <c r="S756" s="666">
        <v>0</v>
      </c>
      <c r="T756" s="731"/>
      <c r="U756" s="689">
        <v>0</v>
      </c>
    </row>
    <row r="757" spans="1:21" ht="14.4" customHeight="1" x14ac:dyDescent="0.3">
      <c r="A757" s="649">
        <v>10</v>
      </c>
      <c r="B757" s="650" t="s">
        <v>596</v>
      </c>
      <c r="C757" s="650">
        <v>89301101</v>
      </c>
      <c r="D757" s="729" t="s">
        <v>6863</v>
      </c>
      <c r="E757" s="730" t="s">
        <v>3702</v>
      </c>
      <c r="F757" s="650" t="s">
        <v>3634</v>
      </c>
      <c r="G757" s="650" t="s">
        <v>3743</v>
      </c>
      <c r="H757" s="650" t="s">
        <v>597</v>
      </c>
      <c r="I757" s="650" t="s">
        <v>1230</v>
      </c>
      <c r="J757" s="650" t="s">
        <v>1231</v>
      </c>
      <c r="K757" s="650" t="s">
        <v>1232</v>
      </c>
      <c r="L757" s="651">
        <v>99.7</v>
      </c>
      <c r="M757" s="651">
        <v>199.4</v>
      </c>
      <c r="N757" s="650">
        <v>2</v>
      </c>
      <c r="O757" s="731">
        <v>2</v>
      </c>
      <c r="P757" s="651"/>
      <c r="Q757" s="666">
        <v>0</v>
      </c>
      <c r="R757" s="650"/>
      <c r="S757" s="666">
        <v>0</v>
      </c>
      <c r="T757" s="731"/>
      <c r="U757" s="689">
        <v>0</v>
      </c>
    </row>
    <row r="758" spans="1:21" ht="14.4" customHeight="1" x14ac:dyDescent="0.3">
      <c r="A758" s="649">
        <v>10</v>
      </c>
      <c r="B758" s="650" t="s">
        <v>596</v>
      </c>
      <c r="C758" s="650">
        <v>89301101</v>
      </c>
      <c r="D758" s="729" t="s">
        <v>6863</v>
      </c>
      <c r="E758" s="730" t="s">
        <v>3702</v>
      </c>
      <c r="F758" s="650" t="s">
        <v>3634</v>
      </c>
      <c r="G758" s="650" t="s">
        <v>3743</v>
      </c>
      <c r="H758" s="650" t="s">
        <v>597</v>
      </c>
      <c r="I758" s="650" t="s">
        <v>3841</v>
      </c>
      <c r="J758" s="650" t="s">
        <v>1231</v>
      </c>
      <c r="K758" s="650" t="s">
        <v>3842</v>
      </c>
      <c r="L758" s="651">
        <v>199.4</v>
      </c>
      <c r="M758" s="651">
        <v>199.4</v>
      </c>
      <c r="N758" s="650">
        <v>1</v>
      </c>
      <c r="O758" s="731">
        <v>1</v>
      </c>
      <c r="P758" s="651">
        <v>199.4</v>
      </c>
      <c r="Q758" s="666">
        <v>1</v>
      </c>
      <c r="R758" s="650">
        <v>1</v>
      </c>
      <c r="S758" s="666">
        <v>1</v>
      </c>
      <c r="T758" s="731">
        <v>1</v>
      </c>
      <c r="U758" s="689">
        <v>1</v>
      </c>
    </row>
    <row r="759" spans="1:21" ht="14.4" customHeight="1" x14ac:dyDescent="0.3">
      <c r="A759" s="649">
        <v>10</v>
      </c>
      <c r="B759" s="650" t="s">
        <v>596</v>
      </c>
      <c r="C759" s="650">
        <v>89301101</v>
      </c>
      <c r="D759" s="729" t="s">
        <v>6863</v>
      </c>
      <c r="E759" s="730" t="s">
        <v>3702</v>
      </c>
      <c r="F759" s="650" t="s">
        <v>3634</v>
      </c>
      <c r="G759" s="650" t="s">
        <v>4466</v>
      </c>
      <c r="H759" s="650" t="s">
        <v>597</v>
      </c>
      <c r="I759" s="650" t="s">
        <v>4467</v>
      </c>
      <c r="J759" s="650" t="s">
        <v>2305</v>
      </c>
      <c r="K759" s="650" t="s">
        <v>3574</v>
      </c>
      <c r="L759" s="651">
        <v>0</v>
      </c>
      <c r="M759" s="651">
        <v>0</v>
      </c>
      <c r="N759" s="650">
        <v>1</v>
      </c>
      <c r="O759" s="731">
        <v>0.5</v>
      </c>
      <c r="P759" s="651"/>
      <c r="Q759" s="666"/>
      <c r="R759" s="650"/>
      <c r="S759" s="666">
        <v>0</v>
      </c>
      <c r="T759" s="731"/>
      <c r="U759" s="689">
        <v>0</v>
      </c>
    </row>
    <row r="760" spans="1:21" ht="14.4" customHeight="1" x14ac:dyDescent="0.3">
      <c r="A760" s="649">
        <v>10</v>
      </c>
      <c r="B760" s="650" t="s">
        <v>596</v>
      </c>
      <c r="C760" s="650">
        <v>89301101</v>
      </c>
      <c r="D760" s="729" t="s">
        <v>6863</v>
      </c>
      <c r="E760" s="730" t="s">
        <v>3702</v>
      </c>
      <c r="F760" s="650" t="s">
        <v>3634</v>
      </c>
      <c r="G760" s="650" t="s">
        <v>4124</v>
      </c>
      <c r="H760" s="650" t="s">
        <v>597</v>
      </c>
      <c r="I760" s="650" t="s">
        <v>1444</v>
      </c>
      <c r="J760" s="650" t="s">
        <v>1445</v>
      </c>
      <c r="K760" s="650" t="s">
        <v>4468</v>
      </c>
      <c r="L760" s="651">
        <v>45.75</v>
      </c>
      <c r="M760" s="651">
        <v>45.75</v>
      </c>
      <c r="N760" s="650">
        <v>1</v>
      </c>
      <c r="O760" s="731">
        <v>1</v>
      </c>
      <c r="P760" s="651">
        <v>45.75</v>
      </c>
      <c r="Q760" s="666">
        <v>1</v>
      </c>
      <c r="R760" s="650">
        <v>1</v>
      </c>
      <c r="S760" s="666">
        <v>1</v>
      </c>
      <c r="T760" s="731">
        <v>1</v>
      </c>
      <c r="U760" s="689">
        <v>1</v>
      </c>
    </row>
    <row r="761" spans="1:21" ht="14.4" customHeight="1" x14ac:dyDescent="0.3">
      <c r="A761" s="649">
        <v>10</v>
      </c>
      <c r="B761" s="650" t="s">
        <v>596</v>
      </c>
      <c r="C761" s="650">
        <v>89301101</v>
      </c>
      <c r="D761" s="729" t="s">
        <v>6863</v>
      </c>
      <c r="E761" s="730" t="s">
        <v>3702</v>
      </c>
      <c r="F761" s="650" t="s">
        <v>3634</v>
      </c>
      <c r="G761" s="650" t="s">
        <v>4132</v>
      </c>
      <c r="H761" s="650" t="s">
        <v>597</v>
      </c>
      <c r="I761" s="650" t="s">
        <v>956</v>
      </c>
      <c r="J761" s="650" t="s">
        <v>4244</v>
      </c>
      <c r="K761" s="650" t="s">
        <v>4245</v>
      </c>
      <c r="L761" s="651">
        <v>94.89</v>
      </c>
      <c r="M761" s="651">
        <v>189.78</v>
      </c>
      <c r="N761" s="650">
        <v>2</v>
      </c>
      <c r="O761" s="731">
        <v>2</v>
      </c>
      <c r="P761" s="651"/>
      <c r="Q761" s="666">
        <v>0</v>
      </c>
      <c r="R761" s="650"/>
      <c r="S761" s="666">
        <v>0</v>
      </c>
      <c r="T761" s="731"/>
      <c r="U761" s="689">
        <v>0</v>
      </c>
    </row>
    <row r="762" spans="1:21" ht="14.4" customHeight="1" x14ac:dyDescent="0.3">
      <c r="A762" s="649">
        <v>10</v>
      </c>
      <c r="B762" s="650" t="s">
        <v>596</v>
      </c>
      <c r="C762" s="650">
        <v>89301101</v>
      </c>
      <c r="D762" s="729" t="s">
        <v>6863</v>
      </c>
      <c r="E762" s="730" t="s">
        <v>3702</v>
      </c>
      <c r="F762" s="650" t="s">
        <v>3634</v>
      </c>
      <c r="G762" s="650" t="s">
        <v>4334</v>
      </c>
      <c r="H762" s="650" t="s">
        <v>597</v>
      </c>
      <c r="I762" s="650" t="s">
        <v>2001</v>
      </c>
      <c r="J762" s="650" t="s">
        <v>894</v>
      </c>
      <c r="K762" s="650" t="s">
        <v>4469</v>
      </c>
      <c r="L762" s="651">
        <v>937.93</v>
      </c>
      <c r="M762" s="651">
        <v>1875.86</v>
      </c>
      <c r="N762" s="650">
        <v>2</v>
      </c>
      <c r="O762" s="731">
        <v>0.5</v>
      </c>
      <c r="P762" s="651">
        <v>1875.86</v>
      </c>
      <c r="Q762" s="666">
        <v>1</v>
      </c>
      <c r="R762" s="650">
        <v>2</v>
      </c>
      <c r="S762" s="666">
        <v>1</v>
      </c>
      <c r="T762" s="731">
        <v>0.5</v>
      </c>
      <c r="U762" s="689">
        <v>1</v>
      </c>
    </row>
    <row r="763" spans="1:21" ht="14.4" customHeight="1" x14ac:dyDescent="0.3">
      <c r="A763" s="649">
        <v>10</v>
      </c>
      <c r="B763" s="650" t="s">
        <v>596</v>
      </c>
      <c r="C763" s="650">
        <v>89301101</v>
      </c>
      <c r="D763" s="729" t="s">
        <v>6863</v>
      </c>
      <c r="E763" s="730" t="s">
        <v>3702</v>
      </c>
      <c r="F763" s="650" t="s">
        <v>3634</v>
      </c>
      <c r="G763" s="650" t="s">
        <v>3930</v>
      </c>
      <c r="H763" s="650" t="s">
        <v>597</v>
      </c>
      <c r="I763" s="650" t="s">
        <v>4183</v>
      </c>
      <c r="J763" s="650" t="s">
        <v>838</v>
      </c>
      <c r="K763" s="650" t="s">
        <v>4184</v>
      </c>
      <c r="L763" s="651">
        <v>0</v>
      </c>
      <c r="M763" s="651">
        <v>0</v>
      </c>
      <c r="N763" s="650">
        <v>1</v>
      </c>
      <c r="O763" s="731">
        <v>0.5</v>
      </c>
      <c r="P763" s="651">
        <v>0</v>
      </c>
      <c r="Q763" s="666"/>
      <c r="R763" s="650">
        <v>1</v>
      </c>
      <c r="S763" s="666">
        <v>1</v>
      </c>
      <c r="T763" s="731">
        <v>0.5</v>
      </c>
      <c r="U763" s="689">
        <v>1</v>
      </c>
    </row>
    <row r="764" spans="1:21" ht="14.4" customHeight="1" x14ac:dyDescent="0.3">
      <c r="A764" s="649">
        <v>10</v>
      </c>
      <c r="B764" s="650" t="s">
        <v>596</v>
      </c>
      <c r="C764" s="650">
        <v>89301101</v>
      </c>
      <c r="D764" s="729" t="s">
        <v>6863</v>
      </c>
      <c r="E764" s="730" t="s">
        <v>3702</v>
      </c>
      <c r="F764" s="650" t="s">
        <v>3634</v>
      </c>
      <c r="G764" s="650" t="s">
        <v>4389</v>
      </c>
      <c r="H764" s="650" t="s">
        <v>597</v>
      </c>
      <c r="I764" s="650" t="s">
        <v>1551</v>
      </c>
      <c r="J764" s="650" t="s">
        <v>1552</v>
      </c>
      <c r="K764" s="650" t="s">
        <v>4390</v>
      </c>
      <c r="L764" s="651">
        <v>63.29</v>
      </c>
      <c r="M764" s="651">
        <v>63.29</v>
      </c>
      <c r="N764" s="650">
        <v>1</v>
      </c>
      <c r="O764" s="731">
        <v>1</v>
      </c>
      <c r="P764" s="651"/>
      <c r="Q764" s="666">
        <v>0</v>
      </c>
      <c r="R764" s="650"/>
      <c r="S764" s="666">
        <v>0</v>
      </c>
      <c r="T764" s="731"/>
      <c r="U764" s="689">
        <v>0</v>
      </c>
    </row>
    <row r="765" spans="1:21" ht="14.4" customHeight="1" x14ac:dyDescent="0.3">
      <c r="A765" s="649">
        <v>10</v>
      </c>
      <c r="B765" s="650" t="s">
        <v>596</v>
      </c>
      <c r="C765" s="650">
        <v>89301101</v>
      </c>
      <c r="D765" s="729" t="s">
        <v>6863</v>
      </c>
      <c r="E765" s="730" t="s">
        <v>3702</v>
      </c>
      <c r="F765" s="650" t="s">
        <v>3634</v>
      </c>
      <c r="G765" s="650" t="s">
        <v>4274</v>
      </c>
      <c r="H765" s="650" t="s">
        <v>1072</v>
      </c>
      <c r="I765" s="650" t="s">
        <v>1314</v>
      </c>
      <c r="J765" s="650" t="s">
        <v>1315</v>
      </c>
      <c r="K765" s="650" t="s">
        <v>3494</v>
      </c>
      <c r="L765" s="651">
        <v>3127.19</v>
      </c>
      <c r="M765" s="651">
        <v>3127.19</v>
      </c>
      <c r="N765" s="650">
        <v>1</v>
      </c>
      <c r="O765" s="731">
        <v>0.5</v>
      </c>
      <c r="P765" s="651"/>
      <c r="Q765" s="666">
        <v>0</v>
      </c>
      <c r="R765" s="650"/>
      <c r="S765" s="666">
        <v>0</v>
      </c>
      <c r="T765" s="731"/>
      <c r="U765" s="689">
        <v>0</v>
      </c>
    </row>
    <row r="766" spans="1:21" ht="14.4" customHeight="1" x14ac:dyDescent="0.3">
      <c r="A766" s="649">
        <v>10</v>
      </c>
      <c r="B766" s="650" t="s">
        <v>596</v>
      </c>
      <c r="C766" s="650">
        <v>89301101</v>
      </c>
      <c r="D766" s="729" t="s">
        <v>6863</v>
      </c>
      <c r="E766" s="730" t="s">
        <v>3702</v>
      </c>
      <c r="F766" s="650" t="s">
        <v>3634</v>
      </c>
      <c r="G766" s="650" t="s">
        <v>3854</v>
      </c>
      <c r="H766" s="650" t="s">
        <v>597</v>
      </c>
      <c r="I766" s="650" t="s">
        <v>2479</v>
      </c>
      <c r="J766" s="650" t="s">
        <v>4470</v>
      </c>
      <c r="K766" s="650" t="s">
        <v>4471</v>
      </c>
      <c r="L766" s="651">
        <v>66.599999999999994</v>
      </c>
      <c r="M766" s="651">
        <v>66.599999999999994</v>
      </c>
      <c r="N766" s="650">
        <v>1</v>
      </c>
      <c r="O766" s="731">
        <v>0.5</v>
      </c>
      <c r="P766" s="651"/>
      <c r="Q766" s="666">
        <v>0</v>
      </c>
      <c r="R766" s="650"/>
      <c r="S766" s="666">
        <v>0</v>
      </c>
      <c r="T766" s="731"/>
      <c r="U766" s="689">
        <v>0</v>
      </c>
    </row>
    <row r="767" spans="1:21" ht="14.4" customHeight="1" x14ac:dyDescent="0.3">
      <c r="A767" s="649">
        <v>10</v>
      </c>
      <c r="B767" s="650" t="s">
        <v>596</v>
      </c>
      <c r="C767" s="650">
        <v>89301101</v>
      </c>
      <c r="D767" s="729" t="s">
        <v>6863</v>
      </c>
      <c r="E767" s="730" t="s">
        <v>3702</v>
      </c>
      <c r="F767" s="650" t="s">
        <v>3634</v>
      </c>
      <c r="G767" s="650" t="s">
        <v>4086</v>
      </c>
      <c r="H767" s="650" t="s">
        <v>597</v>
      </c>
      <c r="I767" s="650" t="s">
        <v>4087</v>
      </c>
      <c r="J767" s="650" t="s">
        <v>707</v>
      </c>
      <c r="K767" s="650" t="s">
        <v>4088</v>
      </c>
      <c r="L767" s="651">
        <v>0</v>
      </c>
      <c r="M767" s="651">
        <v>0</v>
      </c>
      <c r="N767" s="650">
        <v>3</v>
      </c>
      <c r="O767" s="731">
        <v>2</v>
      </c>
      <c r="P767" s="651">
        <v>0</v>
      </c>
      <c r="Q767" s="666"/>
      <c r="R767" s="650">
        <v>1</v>
      </c>
      <c r="S767" s="666">
        <v>0.33333333333333331</v>
      </c>
      <c r="T767" s="731">
        <v>0.5</v>
      </c>
      <c r="U767" s="689">
        <v>0.25</v>
      </c>
    </row>
    <row r="768" spans="1:21" ht="14.4" customHeight="1" x14ac:dyDescent="0.3">
      <c r="A768" s="649">
        <v>10</v>
      </c>
      <c r="B768" s="650" t="s">
        <v>596</v>
      </c>
      <c r="C768" s="650">
        <v>89301101</v>
      </c>
      <c r="D768" s="729" t="s">
        <v>6863</v>
      </c>
      <c r="E768" s="730" t="s">
        <v>3702</v>
      </c>
      <c r="F768" s="650" t="s">
        <v>3634</v>
      </c>
      <c r="G768" s="650" t="s">
        <v>4086</v>
      </c>
      <c r="H768" s="650" t="s">
        <v>597</v>
      </c>
      <c r="I768" s="650" t="s">
        <v>706</v>
      </c>
      <c r="J768" s="650" t="s">
        <v>707</v>
      </c>
      <c r="K768" s="650" t="s">
        <v>4140</v>
      </c>
      <c r="L768" s="651">
        <v>40.36</v>
      </c>
      <c r="M768" s="651">
        <v>40.36</v>
      </c>
      <c r="N768" s="650">
        <v>1</v>
      </c>
      <c r="O768" s="731">
        <v>0.5</v>
      </c>
      <c r="P768" s="651">
        <v>40.36</v>
      </c>
      <c r="Q768" s="666">
        <v>1</v>
      </c>
      <c r="R768" s="650">
        <v>1</v>
      </c>
      <c r="S768" s="666">
        <v>1</v>
      </c>
      <c r="T768" s="731">
        <v>0.5</v>
      </c>
      <c r="U768" s="689">
        <v>1</v>
      </c>
    </row>
    <row r="769" spans="1:21" ht="14.4" customHeight="1" x14ac:dyDescent="0.3">
      <c r="A769" s="649">
        <v>10</v>
      </c>
      <c r="B769" s="650" t="s">
        <v>596</v>
      </c>
      <c r="C769" s="650">
        <v>89301101</v>
      </c>
      <c r="D769" s="729" t="s">
        <v>6863</v>
      </c>
      <c r="E769" s="730" t="s">
        <v>3702</v>
      </c>
      <c r="F769" s="650" t="s">
        <v>3634</v>
      </c>
      <c r="G769" s="650" t="s">
        <v>4089</v>
      </c>
      <c r="H769" s="650" t="s">
        <v>597</v>
      </c>
      <c r="I769" s="650" t="s">
        <v>874</v>
      </c>
      <c r="J769" s="650" t="s">
        <v>875</v>
      </c>
      <c r="K769" s="650" t="s">
        <v>876</v>
      </c>
      <c r="L769" s="651">
        <v>23.72</v>
      </c>
      <c r="M769" s="651">
        <v>94.88</v>
      </c>
      <c r="N769" s="650">
        <v>4</v>
      </c>
      <c r="O769" s="731">
        <v>2.5</v>
      </c>
      <c r="P769" s="651">
        <v>71.16</v>
      </c>
      <c r="Q769" s="666">
        <v>0.75</v>
      </c>
      <c r="R769" s="650">
        <v>3</v>
      </c>
      <c r="S769" s="666">
        <v>0.75</v>
      </c>
      <c r="T769" s="731">
        <v>2</v>
      </c>
      <c r="U769" s="689">
        <v>0.8</v>
      </c>
    </row>
    <row r="770" spans="1:21" ht="14.4" customHeight="1" x14ac:dyDescent="0.3">
      <c r="A770" s="649">
        <v>10</v>
      </c>
      <c r="B770" s="650" t="s">
        <v>596</v>
      </c>
      <c r="C770" s="650">
        <v>89301101</v>
      </c>
      <c r="D770" s="729" t="s">
        <v>6863</v>
      </c>
      <c r="E770" s="730" t="s">
        <v>3702</v>
      </c>
      <c r="F770" s="650" t="s">
        <v>3634</v>
      </c>
      <c r="G770" s="650" t="s">
        <v>3824</v>
      </c>
      <c r="H770" s="650" t="s">
        <v>597</v>
      </c>
      <c r="I770" s="650" t="s">
        <v>629</v>
      </c>
      <c r="J770" s="650" t="s">
        <v>1209</v>
      </c>
      <c r="K770" s="650" t="s">
        <v>3887</v>
      </c>
      <c r="L770" s="651">
        <v>50.27</v>
      </c>
      <c r="M770" s="651">
        <v>50.27</v>
      </c>
      <c r="N770" s="650">
        <v>1</v>
      </c>
      <c r="O770" s="731">
        <v>1</v>
      </c>
      <c r="P770" s="651"/>
      <c r="Q770" s="666">
        <v>0</v>
      </c>
      <c r="R770" s="650"/>
      <c r="S770" s="666">
        <v>0</v>
      </c>
      <c r="T770" s="731"/>
      <c r="U770" s="689">
        <v>0</v>
      </c>
    </row>
    <row r="771" spans="1:21" ht="14.4" customHeight="1" x14ac:dyDescent="0.3">
      <c r="A771" s="649">
        <v>10</v>
      </c>
      <c r="B771" s="650" t="s">
        <v>596</v>
      </c>
      <c r="C771" s="650">
        <v>89301101</v>
      </c>
      <c r="D771" s="729" t="s">
        <v>6863</v>
      </c>
      <c r="E771" s="730" t="s">
        <v>3702</v>
      </c>
      <c r="F771" s="650" t="s">
        <v>3634</v>
      </c>
      <c r="G771" s="650" t="s">
        <v>3736</v>
      </c>
      <c r="H771" s="650" t="s">
        <v>1072</v>
      </c>
      <c r="I771" s="650" t="s">
        <v>1712</v>
      </c>
      <c r="J771" s="650" t="s">
        <v>1713</v>
      </c>
      <c r="K771" s="650" t="s">
        <v>3522</v>
      </c>
      <c r="L771" s="651">
        <v>116.8</v>
      </c>
      <c r="M771" s="651">
        <v>116.8</v>
      </c>
      <c r="N771" s="650">
        <v>1</v>
      </c>
      <c r="O771" s="731">
        <v>0.5</v>
      </c>
      <c r="P771" s="651"/>
      <c r="Q771" s="666">
        <v>0</v>
      </c>
      <c r="R771" s="650"/>
      <c r="S771" s="666">
        <v>0</v>
      </c>
      <c r="T771" s="731"/>
      <c r="U771" s="689">
        <v>0</v>
      </c>
    </row>
    <row r="772" spans="1:21" ht="14.4" customHeight="1" x14ac:dyDescent="0.3">
      <c r="A772" s="649">
        <v>10</v>
      </c>
      <c r="B772" s="650" t="s">
        <v>596</v>
      </c>
      <c r="C772" s="650">
        <v>89301101</v>
      </c>
      <c r="D772" s="729" t="s">
        <v>6863</v>
      </c>
      <c r="E772" s="730" t="s">
        <v>3702</v>
      </c>
      <c r="F772" s="650" t="s">
        <v>3634</v>
      </c>
      <c r="G772" s="650" t="s">
        <v>3736</v>
      </c>
      <c r="H772" s="650" t="s">
        <v>1072</v>
      </c>
      <c r="I772" s="650" t="s">
        <v>4146</v>
      </c>
      <c r="J772" s="650" t="s">
        <v>3547</v>
      </c>
      <c r="K772" s="650" t="s">
        <v>4147</v>
      </c>
      <c r="L772" s="651">
        <v>87.6</v>
      </c>
      <c r="M772" s="651">
        <v>437.99999999999994</v>
      </c>
      <c r="N772" s="650">
        <v>5</v>
      </c>
      <c r="O772" s="731">
        <v>2</v>
      </c>
      <c r="P772" s="651">
        <v>175.2</v>
      </c>
      <c r="Q772" s="666">
        <v>0.4</v>
      </c>
      <c r="R772" s="650">
        <v>2</v>
      </c>
      <c r="S772" s="666">
        <v>0.4</v>
      </c>
      <c r="T772" s="731">
        <v>0.5</v>
      </c>
      <c r="U772" s="689">
        <v>0.25</v>
      </c>
    </row>
    <row r="773" spans="1:21" ht="14.4" customHeight="1" x14ac:dyDescent="0.3">
      <c r="A773" s="649">
        <v>10</v>
      </c>
      <c r="B773" s="650" t="s">
        <v>596</v>
      </c>
      <c r="C773" s="650">
        <v>89301101</v>
      </c>
      <c r="D773" s="729" t="s">
        <v>6863</v>
      </c>
      <c r="E773" s="730" t="s">
        <v>3702</v>
      </c>
      <c r="F773" s="650" t="s">
        <v>3634</v>
      </c>
      <c r="G773" s="650" t="s">
        <v>3810</v>
      </c>
      <c r="H773" s="650" t="s">
        <v>597</v>
      </c>
      <c r="I773" s="650" t="s">
        <v>1310</v>
      </c>
      <c r="J773" s="650" t="s">
        <v>1311</v>
      </c>
      <c r="K773" s="650" t="s">
        <v>1312</v>
      </c>
      <c r="L773" s="651">
        <v>0</v>
      </c>
      <c r="M773" s="651">
        <v>0</v>
      </c>
      <c r="N773" s="650">
        <v>1</v>
      </c>
      <c r="O773" s="731">
        <v>1</v>
      </c>
      <c r="P773" s="651">
        <v>0</v>
      </c>
      <c r="Q773" s="666"/>
      <c r="R773" s="650">
        <v>1</v>
      </c>
      <c r="S773" s="666">
        <v>1</v>
      </c>
      <c r="T773" s="731">
        <v>1</v>
      </c>
      <c r="U773" s="689">
        <v>1</v>
      </c>
    </row>
    <row r="774" spans="1:21" ht="14.4" customHeight="1" x14ac:dyDescent="0.3">
      <c r="A774" s="649">
        <v>10</v>
      </c>
      <c r="B774" s="650" t="s">
        <v>596</v>
      </c>
      <c r="C774" s="650">
        <v>89301101</v>
      </c>
      <c r="D774" s="729" t="s">
        <v>6863</v>
      </c>
      <c r="E774" s="730" t="s">
        <v>3702</v>
      </c>
      <c r="F774" s="650" t="s">
        <v>3634</v>
      </c>
      <c r="G774" s="650" t="s">
        <v>3725</v>
      </c>
      <c r="H774" s="650" t="s">
        <v>597</v>
      </c>
      <c r="I774" s="650" t="s">
        <v>3726</v>
      </c>
      <c r="J774" s="650" t="s">
        <v>3727</v>
      </c>
      <c r="K774" s="650" t="s">
        <v>3555</v>
      </c>
      <c r="L774" s="651">
        <v>0</v>
      </c>
      <c r="M774" s="651">
        <v>0</v>
      </c>
      <c r="N774" s="650">
        <v>1</v>
      </c>
      <c r="O774" s="731">
        <v>1</v>
      </c>
      <c r="P774" s="651"/>
      <c r="Q774" s="666"/>
      <c r="R774" s="650"/>
      <c r="S774" s="666">
        <v>0</v>
      </c>
      <c r="T774" s="731"/>
      <c r="U774" s="689">
        <v>0</v>
      </c>
    </row>
    <row r="775" spans="1:21" ht="14.4" customHeight="1" x14ac:dyDescent="0.3">
      <c r="A775" s="649">
        <v>10</v>
      </c>
      <c r="B775" s="650" t="s">
        <v>596</v>
      </c>
      <c r="C775" s="650">
        <v>89301101</v>
      </c>
      <c r="D775" s="729" t="s">
        <v>6863</v>
      </c>
      <c r="E775" s="730" t="s">
        <v>3702</v>
      </c>
      <c r="F775" s="650" t="s">
        <v>3634</v>
      </c>
      <c r="G775" s="650" t="s">
        <v>4472</v>
      </c>
      <c r="H775" s="650" t="s">
        <v>597</v>
      </c>
      <c r="I775" s="650" t="s">
        <v>4473</v>
      </c>
      <c r="J775" s="650" t="s">
        <v>2552</v>
      </c>
      <c r="K775" s="650" t="s">
        <v>4077</v>
      </c>
      <c r="L775" s="651">
        <v>0</v>
      </c>
      <c r="M775" s="651">
        <v>0</v>
      </c>
      <c r="N775" s="650">
        <v>1</v>
      </c>
      <c r="O775" s="731">
        <v>0.5</v>
      </c>
      <c r="P775" s="651">
        <v>0</v>
      </c>
      <c r="Q775" s="666"/>
      <c r="R775" s="650">
        <v>1</v>
      </c>
      <c r="S775" s="666">
        <v>1</v>
      </c>
      <c r="T775" s="731">
        <v>0.5</v>
      </c>
      <c r="U775" s="689">
        <v>1</v>
      </c>
    </row>
    <row r="776" spans="1:21" ht="14.4" customHeight="1" x14ac:dyDescent="0.3">
      <c r="A776" s="649">
        <v>10</v>
      </c>
      <c r="B776" s="650" t="s">
        <v>596</v>
      </c>
      <c r="C776" s="650">
        <v>89301101</v>
      </c>
      <c r="D776" s="729" t="s">
        <v>6863</v>
      </c>
      <c r="E776" s="730" t="s">
        <v>3702</v>
      </c>
      <c r="F776" s="650" t="s">
        <v>3634</v>
      </c>
      <c r="G776" s="650" t="s">
        <v>4474</v>
      </c>
      <c r="H776" s="650" t="s">
        <v>597</v>
      </c>
      <c r="I776" s="650" t="s">
        <v>4475</v>
      </c>
      <c r="J776" s="650" t="s">
        <v>4476</v>
      </c>
      <c r="K776" s="650" t="s">
        <v>4116</v>
      </c>
      <c r="L776" s="651">
        <v>116.11</v>
      </c>
      <c r="M776" s="651">
        <v>116.11</v>
      </c>
      <c r="N776" s="650">
        <v>1</v>
      </c>
      <c r="O776" s="731">
        <v>1</v>
      </c>
      <c r="P776" s="651"/>
      <c r="Q776" s="666">
        <v>0</v>
      </c>
      <c r="R776" s="650"/>
      <c r="S776" s="666">
        <v>0</v>
      </c>
      <c r="T776" s="731"/>
      <c r="U776" s="689">
        <v>0</v>
      </c>
    </row>
    <row r="777" spans="1:21" ht="14.4" customHeight="1" x14ac:dyDescent="0.3">
      <c r="A777" s="649">
        <v>10</v>
      </c>
      <c r="B777" s="650" t="s">
        <v>596</v>
      </c>
      <c r="C777" s="650">
        <v>89301101</v>
      </c>
      <c r="D777" s="729" t="s">
        <v>6863</v>
      </c>
      <c r="E777" s="730" t="s">
        <v>3702</v>
      </c>
      <c r="F777" s="650" t="s">
        <v>3634</v>
      </c>
      <c r="G777" s="650" t="s">
        <v>4128</v>
      </c>
      <c r="H777" s="650" t="s">
        <v>597</v>
      </c>
      <c r="I777" s="650" t="s">
        <v>4129</v>
      </c>
      <c r="J777" s="650" t="s">
        <v>4130</v>
      </c>
      <c r="K777" s="650" t="s">
        <v>4131</v>
      </c>
      <c r="L777" s="651">
        <v>0</v>
      </c>
      <c r="M777" s="651">
        <v>0</v>
      </c>
      <c r="N777" s="650">
        <v>1</v>
      </c>
      <c r="O777" s="731">
        <v>0.5</v>
      </c>
      <c r="P777" s="651"/>
      <c r="Q777" s="666"/>
      <c r="R777" s="650"/>
      <c r="S777" s="666">
        <v>0</v>
      </c>
      <c r="T777" s="731"/>
      <c r="U777" s="689">
        <v>0</v>
      </c>
    </row>
    <row r="778" spans="1:21" ht="14.4" customHeight="1" x14ac:dyDescent="0.3">
      <c r="A778" s="649">
        <v>10</v>
      </c>
      <c r="B778" s="650" t="s">
        <v>596</v>
      </c>
      <c r="C778" s="650">
        <v>89301101</v>
      </c>
      <c r="D778" s="729" t="s">
        <v>6863</v>
      </c>
      <c r="E778" s="730" t="s">
        <v>3702</v>
      </c>
      <c r="F778" s="650" t="s">
        <v>3634</v>
      </c>
      <c r="G778" s="650" t="s">
        <v>4405</v>
      </c>
      <c r="H778" s="650" t="s">
        <v>1072</v>
      </c>
      <c r="I778" s="650" t="s">
        <v>1117</v>
      </c>
      <c r="J778" s="650" t="s">
        <v>1118</v>
      </c>
      <c r="K778" s="650" t="s">
        <v>3496</v>
      </c>
      <c r="L778" s="651">
        <v>80.47</v>
      </c>
      <c r="M778" s="651">
        <v>160.94</v>
      </c>
      <c r="N778" s="650">
        <v>2</v>
      </c>
      <c r="O778" s="731">
        <v>1</v>
      </c>
      <c r="P778" s="651"/>
      <c r="Q778" s="666">
        <v>0</v>
      </c>
      <c r="R778" s="650"/>
      <c r="S778" s="666">
        <v>0</v>
      </c>
      <c r="T778" s="731"/>
      <c r="U778" s="689">
        <v>0</v>
      </c>
    </row>
    <row r="779" spans="1:21" ht="14.4" customHeight="1" x14ac:dyDescent="0.3">
      <c r="A779" s="649">
        <v>10</v>
      </c>
      <c r="B779" s="650" t="s">
        <v>596</v>
      </c>
      <c r="C779" s="650">
        <v>89301101</v>
      </c>
      <c r="D779" s="729" t="s">
        <v>6863</v>
      </c>
      <c r="E779" s="730" t="s">
        <v>3702</v>
      </c>
      <c r="F779" s="650" t="s">
        <v>3634</v>
      </c>
      <c r="G779" s="650" t="s">
        <v>4252</v>
      </c>
      <c r="H779" s="650" t="s">
        <v>597</v>
      </c>
      <c r="I779" s="650" t="s">
        <v>1804</v>
      </c>
      <c r="J779" s="650" t="s">
        <v>792</v>
      </c>
      <c r="K779" s="650" t="s">
        <v>4477</v>
      </c>
      <c r="L779" s="651">
        <v>0</v>
      </c>
      <c r="M779" s="651">
        <v>0</v>
      </c>
      <c r="N779" s="650">
        <v>1</v>
      </c>
      <c r="O779" s="731">
        <v>0.5</v>
      </c>
      <c r="P779" s="651"/>
      <c r="Q779" s="666"/>
      <c r="R779" s="650"/>
      <c r="S779" s="666">
        <v>0</v>
      </c>
      <c r="T779" s="731"/>
      <c r="U779" s="689">
        <v>0</v>
      </c>
    </row>
    <row r="780" spans="1:21" ht="14.4" customHeight="1" x14ac:dyDescent="0.3">
      <c r="A780" s="649">
        <v>10</v>
      </c>
      <c r="B780" s="650" t="s">
        <v>596</v>
      </c>
      <c r="C780" s="650">
        <v>89301101</v>
      </c>
      <c r="D780" s="729" t="s">
        <v>6863</v>
      </c>
      <c r="E780" s="730" t="s">
        <v>3702</v>
      </c>
      <c r="F780" s="650" t="s">
        <v>3634</v>
      </c>
      <c r="G780" s="650" t="s">
        <v>4478</v>
      </c>
      <c r="H780" s="650" t="s">
        <v>597</v>
      </c>
      <c r="I780" s="650" t="s">
        <v>4479</v>
      </c>
      <c r="J780" s="650" t="s">
        <v>4480</v>
      </c>
      <c r="K780" s="650" t="s">
        <v>4481</v>
      </c>
      <c r="L780" s="651">
        <v>0</v>
      </c>
      <c r="M780" s="651">
        <v>0</v>
      </c>
      <c r="N780" s="650">
        <v>1</v>
      </c>
      <c r="O780" s="731">
        <v>0.5</v>
      </c>
      <c r="P780" s="651"/>
      <c r="Q780" s="666"/>
      <c r="R780" s="650"/>
      <c r="S780" s="666">
        <v>0</v>
      </c>
      <c r="T780" s="731"/>
      <c r="U780" s="689">
        <v>0</v>
      </c>
    </row>
    <row r="781" spans="1:21" ht="14.4" customHeight="1" x14ac:dyDescent="0.3">
      <c r="A781" s="649">
        <v>10</v>
      </c>
      <c r="B781" s="650" t="s">
        <v>596</v>
      </c>
      <c r="C781" s="650">
        <v>89301101</v>
      </c>
      <c r="D781" s="729" t="s">
        <v>6863</v>
      </c>
      <c r="E781" s="730" t="s">
        <v>3702</v>
      </c>
      <c r="F781" s="650" t="s">
        <v>3634</v>
      </c>
      <c r="G781" s="650" t="s">
        <v>4482</v>
      </c>
      <c r="H781" s="650" t="s">
        <v>1072</v>
      </c>
      <c r="I781" s="650" t="s">
        <v>2779</v>
      </c>
      <c r="J781" s="650" t="s">
        <v>2780</v>
      </c>
      <c r="K781" s="650" t="s">
        <v>3574</v>
      </c>
      <c r="L781" s="651">
        <v>38.130000000000003</v>
      </c>
      <c r="M781" s="651">
        <v>114.39000000000001</v>
      </c>
      <c r="N781" s="650">
        <v>3</v>
      </c>
      <c r="O781" s="731">
        <v>1.5</v>
      </c>
      <c r="P781" s="651">
        <v>114.39000000000001</v>
      </c>
      <c r="Q781" s="666">
        <v>1</v>
      </c>
      <c r="R781" s="650">
        <v>3</v>
      </c>
      <c r="S781" s="666">
        <v>1</v>
      </c>
      <c r="T781" s="731">
        <v>1.5</v>
      </c>
      <c r="U781" s="689">
        <v>1</v>
      </c>
    </row>
    <row r="782" spans="1:21" ht="14.4" customHeight="1" x14ac:dyDescent="0.3">
      <c r="A782" s="649">
        <v>10</v>
      </c>
      <c r="B782" s="650" t="s">
        <v>596</v>
      </c>
      <c r="C782" s="650">
        <v>89301101</v>
      </c>
      <c r="D782" s="729" t="s">
        <v>6863</v>
      </c>
      <c r="E782" s="730" t="s">
        <v>3702</v>
      </c>
      <c r="F782" s="650" t="s">
        <v>3634</v>
      </c>
      <c r="G782" s="650" t="s">
        <v>4482</v>
      </c>
      <c r="H782" s="650" t="s">
        <v>1072</v>
      </c>
      <c r="I782" s="650" t="s">
        <v>4483</v>
      </c>
      <c r="J782" s="650" t="s">
        <v>4484</v>
      </c>
      <c r="K782" s="650" t="s">
        <v>4485</v>
      </c>
      <c r="L782" s="651">
        <v>254.23</v>
      </c>
      <c r="M782" s="651">
        <v>254.23</v>
      </c>
      <c r="N782" s="650">
        <v>1</v>
      </c>
      <c r="O782" s="731">
        <v>0.5</v>
      </c>
      <c r="P782" s="651"/>
      <c r="Q782" s="666">
        <v>0</v>
      </c>
      <c r="R782" s="650"/>
      <c r="S782" s="666">
        <v>0</v>
      </c>
      <c r="T782" s="731"/>
      <c r="U782" s="689">
        <v>0</v>
      </c>
    </row>
    <row r="783" spans="1:21" ht="14.4" customHeight="1" x14ac:dyDescent="0.3">
      <c r="A783" s="649">
        <v>10</v>
      </c>
      <c r="B783" s="650" t="s">
        <v>596</v>
      </c>
      <c r="C783" s="650">
        <v>89301101</v>
      </c>
      <c r="D783" s="729" t="s">
        <v>6863</v>
      </c>
      <c r="E783" s="730" t="s">
        <v>3702</v>
      </c>
      <c r="F783" s="650" t="s">
        <v>3634</v>
      </c>
      <c r="G783" s="650" t="s">
        <v>4486</v>
      </c>
      <c r="H783" s="650" t="s">
        <v>1072</v>
      </c>
      <c r="I783" s="650" t="s">
        <v>4487</v>
      </c>
      <c r="J783" s="650" t="s">
        <v>2101</v>
      </c>
      <c r="K783" s="650" t="s">
        <v>4488</v>
      </c>
      <c r="L783" s="651">
        <v>193.26</v>
      </c>
      <c r="M783" s="651">
        <v>193.26</v>
      </c>
      <c r="N783" s="650">
        <v>1</v>
      </c>
      <c r="O783" s="731">
        <v>0.5</v>
      </c>
      <c r="P783" s="651"/>
      <c r="Q783" s="666">
        <v>0</v>
      </c>
      <c r="R783" s="650"/>
      <c r="S783" s="666">
        <v>0</v>
      </c>
      <c r="T783" s="731"/>
      <c r="U783" s="689">
        <v>0</v>
      </c>
    </row>
    <row r="784" spans="1:21" ht="14.4" customHeight="1" x14ac:dyDescent="0.3">
      <c r="A784" s="649">
        <v>10</v>
      </c>
      <c r="B784" s="650" t="s">
        <v>596</v>
      </c>
      <c r="C784" s="650">
        <v>89301101</v>
      </c>
      <c r="D784" s="729" t="s">
        <v>6863</v>
      </c>
      <c r="E784" s="730" t="s">
        <v>3702</v>
      </c>
      <c r="F784" s="650" t="s">
        <v>3634</v>
      </c>
      <c r="G784" s="650" t="s">
        <v>3961</v>
      </c>
      <c r="H784" s="650" t="s">
        <v>597</v>
      </c>
      <c r="I784" s="650" t="s">
        <v>3962</v>
      </c>
      <c r="J784" s="650" t="s">
        <v>3963</v>
      </c>
      <c r="K784" s="650" t="s">
        <v>1746</v>
      </c>
      <c r="L784" s="651">
        <v>314.89999999999998</v>
      </c>
      <c r="M784" s="651">
        <v>944.69999999999993</v>
      </c>
      <c r="N784" s="650">
        <v>3</v>
      </c>
      <c r="O784" s="731">
        <v>2</v>
      </c>
      <c r="P784" s="651"/>
      <c r="Q784" s="666">
        <v>0</v>
      </c>
      <c r="R784" s="650"/>
      <c r="S784" s="666">
        <v>0</v>
      </c>
      <c r="T784" s="731"/>
      <c r="U784" s="689">
        <v>0</v>
      </c>
    </row>
    <row r="785" spans="1:21" ht="14.4" customHeight="1" x14ac:dyDescent="0.3">
      <c r="A785" s="649">
        <v>10</v>
      </c>
      <c r="B785" s="650" t="s">
        <v>596</v>
      </c>
      <c r="C785" s="650">
        <v>89301101</v>
      </c>
      <c r="D785" s="729" t="s">
        <v>6863</v>
      </c>
      <c r="E785" s="730" t="s">
        <v>3702</v>
      </c>
      <c r="F785" s="650" t="s">
        <v>3634</v>
      </c>
      <c r="G785" s="650" t="s">
        <v>3961</v>
      </c>
      <c r="H785" s="650" t="s">
        <v>597</v>
      </c>
      <c r="I785" s="650" t="s">
        <v>784</v>
      </c>
      <c r="J785" s="650" t="s">
        <v>785</v>
      </c>
      <c r="K785" s="650" t="s">
        <v>4277</v>
      </c>
      <c r="L785" s="651">
        <v>0</v>
      </c>
      <c r="M785" s="651">
        <v>0</v>
      </c>
      <c r="N785" s="650">
        <v>1</v>
      </c>
      <c r="O785" s="731">
        <v>0.5</v>
      </c>
      <c r="P785" s="651">
        <v>0</v>
      </c>
      <c r="Q785" s="666"/>
      <c r="R785" s="650">
        <v>1</v>
      </c>
      <c r="S785" s="666">
        <v>1</v>
      </c>
      <c r="T785" s="731">
        <v>0.5</v>
      </c>
      <c r="U785" s="689">
        <v>1</v>
      </c>
    </row>
    <row r="786" spans="1:21" ht="14.4" customHeight="1" x14ac:dyDescent="0.3">
      <c r="A786" s="649">
        <v>10</v>
      </c>
      <c r="B786" s="650" t="s">
        <v>596</v>
      </c>
      <c r="C786" s="650">
        <v>89301101</v>
      </c>
      <c r="D786" s="729" t="s">
        <v>6863</v>
      </c>
      <c r="E786" s="730" t="s">
        <v>3702</v>
      </c>
      <c r="F786" s="650" t="s">
        <v>3634</v>
      </c>
      <c r="G786" s="650" t="s">
        <v>3961</v>
      </c>
      <c r="H786" s="650" t="s">
        <v>597</v>
      </c>
      <c r="I786" s="650" t="s">
        <v>4142</v>
      </c>
      <c r="J786" s="650" t="s">
        <v>785</v>
      </c>
      <c r="K786" s="650" t="s">
        <v>4143</v>
      </c>
      <c r="L786" s="651">
        <v>0</v>
      </c>
      <c r="M786" s="651">
        <v>0</v>
      </c>
      <c r="N786" s="650">
        <v>1</v>
      </c>
      <c r="O786" s="731">
        <v>0.5</v>
      </c>
      <c r="P786" s="651">
        <v>0</v>
      </c>
      <c r="Q786" s="666"/>
      <c r="R786" s="650">
        <v>1</v>
      </c>
      <c r="S786" s="666">
        <v>1</v>
      </c>
      <c r="T786" s="731">
        <v>0.5</v>
      </c>
      <c r="U786" s="689">
        <v>1</v>
      </c>
    </row>
    <row r="787" spans="1:21" ht="14.4" customHeight="1" x14ac:dyDescent="0.3">
      <c r="A787" s="649">
        <v>10</v>
      </c>
      <c r="B787" s="650" t="s">
        <v>596</v>
      </c>
      <c r="C787" s="650">
        <v>89301101</v>
      </c>
      <c r="D787" s="729" t="s">
        <v>6863</v>
      </c>
      <c r="E787" s="730" t="s">
        <v>3702</v>
      </c>
      <c r="F787" s="650" t="s">
        <v>3634</v>
      </c>
      <c r="G787" s="650" t="s">
        <v>4054</v>
      </c>
      <c r="H787" s="650" t="s">
        <v>597</v>
      </c>
      <c r="I787" s="650" t="s">
        <v>4489</v>
      </c>
      <c r="J787" s="650" t="s">
        <v>4490</v>
      </c>
      <c r="K787" s="650" t="s">
        <v>4056</v>
      </c>
      <c r="L787" s="651">
        <v>0</v>
      </c>
      <c r="M787" s="651">
        <v>0</v>
      </c>
      <c r="N787" s="650">
        <v>1</v>
      </c>
      <c r="O787" s="731">
        <v>1</v>
      </c>
      <c r="P787" s="651"/>
      <c r="Q787" s="666"/>
      <c r="R787" s="650"/>
      <c r="S787" s="666">
        <v>0</v>
      </c>
      <c r="T787" s="731"/>
      <c r="U787" s="689">
        <v>0</v>
      </c>
    </row>
    <row r="788" spans="1:21" ht="14.4" customHeight="1" x14ac:dyDescent="0.3">
      <c r="A788" s="649">
        <v>10</v>
      </c>
      <c r="B788" s="650" t="s">
        <v>596</v>
      </c>
      <c r="C788" s="650">
        <v>89301101</v>
      </c>
      <c r="D788" s="729" t="s">
        <v>6863</v>
      </c>
      <c r="E788" s="730" t="s">
        <v>3702</v>
      </c>
      <c r="F788" s="650" t="s">
        <v>3634</v>
      </c>
      <c r="G788" s="650" t="s">
        <v>4054</v>
      </c>
      <c r="H788" s="650" t="s">
        <v>597</v>
      </c>
      <c r="I788" s="650" t="s">
        <v>4491</v>
      </c>
      <c r="J788" s="650" t="s">
        <v>4490</v>
      </c>
      <c r="K788" s="650" t="s">
        <v>4492</v>
      </c>
      <c r="L788" s="651">
        <v>0</v>
      </c>
      <c r="M788" s="651">
        <v>0</v>
      </c>
      <c r="N788" s="650">
        <v>1</v>
      </c>
      <c r="O788" s="731">
        <v>1</v>
      </c>
      <c r="P788" s="651"/>
      <c r="Q788" s="666"/>
      <c r="R788" s="650"/>
      <c r="S788" s="666">
        <v>0</v>
      </c>
      <c r="T788" s="731"/>
      <c r="U788" s="689">
        <v>0</v>
      </c>
    </row>
    <row r="789" spans="1:21" ht="14.4" customHeight="1" x14ac:dyDescent="0.3">
      <c r="A789" s="649">
        <v>10</v>
      </c>
      <c r="B789" s="650" t="s">
        <v>596</v>
      </c>
      <c r="C789" s="650">
        <v>89301101</v>
      </c>
      <c r="D789" s="729" t="s">
        <v>6863</v>
      </c>
      <c r="E789" s="730" t="s">
        <v>3702</v>
      </c>
      <c r="F789" s="650" t="s">
        <v>3634</v>
      </c>
      <c r="G789" s="650" t="s">
        <v>4105</v>
      </c>
      <c r="H789" s="650" t="s">
        <v>597</v>
      </c>
      <c r="I789" s="650" t="s">
        <v>654</v>
      </c>
      <c r="J789" s="650" t="s">
        <v>4106</v>
      </c>
      <c r="K789" s="650" t="s">
        <v>4107</v>
      </c>
      <c r="L789" s="651">
        <v>22.88</v>
      </c>
      <c r="M789" s="651">
        <v>22.88</v>
      </c>
      <c r="N789" s="650">
        <v>1</v>
      </c>
      <c r="O789" s="731">
        <v>0.5</v>
      </c>
      <c r="P789" s="651">
        <v>22.88</v>
      </c>
      <c r="Q789" s="666">
        <v>1</v>
      </c>
      <c r="R789" s="650">
        <v>1</v>
      </c>
      <c r="S789" s="666">
        <v>1</v>
      </c>
      <c r="T789" s="731">
        <v>0.5</v>
      </c>
      <c r="U789" s="689">
        <v>1</v>
      </c>
    </row>
    <row r="790" spans="1:21" ht="14.4" customHeight="1" x14ac:dyDescent="0.3">
      <c r="A790" s="649">
        <v>10</v>
      </c>
      <c r="B790" s="650" t="s">
        <v>596</v>
      </c>
      <c r="C790" s="650">
        <v>89301101</v>
      </c>
      <c r="D790" s="729" t="s">
        <v>6863</v>
      </c>
      <c r="E790" s="730" t="s">
        <v>3702</v>
      </c>
      <c r="F790" s="650" t="s">
        <v>3634</v>
      </c>
      <c r="G790" s="650" t="s">
        <v>4105</v>
      </c>
      <c r="H790" s="650" t="s">
        <v>597</v>
      </c>
      <c r="I790" s="650" t="s">
        <v>833</v>
      </c>
      <c r="J790" s="650" t="s">
        <v>4108</v>
      </c>
      <c r="K790" s="650" t="s">
        <v>4109</v>
      </c>
      <c r="L790" s="651">
        <v>91.52</v>
      </c>
      <c r="M790" s="651">
        <v>183.04</v>
      </c>
      <c r="N790" s="650">
        <v>2</v>
      </c>
      <c r="O790" s="731">
        <v>0.5</v>
      </c>
      <c r="P790" s="651"/>
      <c r="Q790" s="666">
        <v>0</v>
      </c>
      <c r="R790" s="650"/>
      <c r="S790" s="666">
        <v>0</v>
      </c>
      <c r="T790" s="731"/>
      <c r="U790" s="689">
        <v>0</v>
      </c>
    </row>
    <row r="791" spans="1:21" ht="14.4" customHeight="1" x14ac:dyDescent="0.3">
      <c r="A791" s="649">
        <v>10</v>
      </c>
      <c r="B791" s="650" t="s">
        <v>596</v>
      </c>
      <c r="C791" s="650">
        <v>89301101</v>
      </c>
      <c r="D791" s="729" t="s">
        <v>6863</v>
      </c>
      <c r="E791" s="730" t="s">
        <v>3702</v>
      </c>
      <c r="F791" s="650" t="s">
        <v>3634</v>
      </c>
      <c r="G791" s="650" t="s">
        <v>4229</v>
      </c>
      <c r="H791" s="650" t="s">
        <v>1072</v>
      </c>
      <c r="I791" s="650" t="s">
        <v>4313</v>
      </c>
      <c r="J791" s="650" t="s">
        <v>2768</v>
      </c>
      <c r="K791" s="650" t="s">
        <v>3603</v>
      </c>
      <c r="L791" s="651">
        <v>33.72</v>
      </c>
      <c r="M791" s="651">
        <v>33.72</v>
      </c>
      <c r="N791" s="650">
        <v>1</v>
      </c>
      <c r="O791" s="731">
        <v>0.5</v>
      </c>
      <c r="P791" s="651">
        <v>33.72</v>
      </c>
      <c r="Q791" s="666">
        <v>1</v>
      </c>
      <c r="R791" s="650">
        <v>1</v>
      </c>
      <c r="S791" s="666">
        <v>1</v>
      </c>
      <c r="T791" s="731">
        <v>0.5</v>
      </c>
      <c r="U791" s="689">
        <v>1</v>
      </c>
    </row>
    <row r="792" spans="1:21" ht="14.4" customHeight="1" x14ac:dyDescent="0.3">
      <c r="A792" s="649">
        <v>10</v>
      </c>
      <c r="B792" s="650" t="s">
        <v>596</v>
      </c>
      <c r="C792" s="650">
        <v>89301101</v>
      </c>
      <c r="D792" s="729" t="s">
        <v>6863</v>
      </c>
      <c r="E792" s="730" t="s">
        <v>3702</v>
      </c>
      <c r="F792" s="650" t="s">
        <v>3634</v>
      </c>
      <c r="G792" s="650" t="s">
        <v>4229</v>
      </c>
      <c r="H792" s="650" t="s">
        <v>1072</v>
      </c>
      <c r="I792" s="650" t="s">
        <v>4457</v>
      </c>
      <c r="J792" s="650" t="s">
        <v>2768</v>
      </c>
      <c r="K792" s="650" t="s">
        <v>4458</v>
      </c>
      <c r="L792" s="651">
        <v>56.18</v>
      </c>
      <c r="M792" s="651">
        <v>56.18</v>
      </c>
      <c r="N792" s="650">
        <v>1</v>
      </c>
      <c r="O792" s="731">
        <v>0.5</v>
      </c>
      <c r="P792" s="651"/>
      <c r="Q792" s="666">
        <v>0</v>
      </c>
      <c r="R792" s="650"/>
      <c r="S792" s="666">
        <v>0</v>
      </c>
      <c r="T792" s="731"/>
      <c r="U792" s="689">
        <v>0</v>
      </c>
    </row>
    <row r="793" spans="1:21" ht="14.4" customHeight="1" x14ac:dyDescent="0.3">
      <c r="A793" s="649">
        <v>10</v>
      </c>
      <c r="B793" s="650" t="s">
        <v>596</v>
      </c>
      <c r="C793" s="650">
        <v>89301101</v>
      </c>
      <c r="D793" s="729" t="s">
        <v>6863</v>
      </c>
      <c r="E793" s="730" t="s">
        <v>3702</v>
      </c>
      <c r="F793" s="650" t="s">
        <v>3634</v>
      </c>
      <c r="G793" s="650" t="s">
        <v>4229</v>
      </c>
      <c r="H793" s="650" t="s">
        <v>597</v>
      </c>
      <c r="I793" s="650" t="s">
        <v>4493</v>
      </c>
      <c r="J793" s="650" t="s">
        <v>4494</v>
      </c>
      <c r="K793" s="650" t="s">
        <v>4243</v>
      </c>
      <c r="L793" s="651">
        <v>0</v>
      </c>
      <c r="M793" s="651">
        <v>0</v>
      </c>
      <c r="N793" s="650">
        <v>1</v>
      </c>
      <c r="O793" s="731">
        <v>0.5</v>
      </c>
      <c r="P793" s="651"/>
      <c r="Q793" s="666"/>
      <c r="R793" s="650"/>
      <c r="S793" s="666">
        <v>0</v>
      </c>
      <c r="T793" s="731"/>
      <c r="U793" s="689">
        <v>0</v>
      </c>
    </row>
    <row r="794" spans="1:21" ht="14.4" customHeight="1" x14ac:dyDescent="0.3">
      <c r="A794" s="649">
        <v>10</v>
      </c>
      <c r="B794" s="650" t="s">
        <v>596</v>
      </c>
      <c r="C794" s="650">
        <v>89301101</v>
      </c>
      <c r="D794" s="729" t="s">
        <v>6863</v>
      </c>
      <c r="E794" s="730" t="s">
        <v>3702</v>
      </c>
      <c r="F794" s="650" t="s">
        <v>3634</v>
      </c>
      <c r="G794" s="650" t="s">
        <v>3742</v>
      </c>
      <c r="H794" s="650" t="s">
        <v>597</v>
      </c>
      <c r="I794" s="650" t="s">
        <v>2471</v>
      </c>
      <c r="J794" s="650" t="s">
        <v>2472</v>
      </c>
      <c r="K794" s="650" t="s">
        <v>4495</v>
      </c>
      <c r="L794" s="651">
        <v>112.13</v>
      </c>
      <c r="M794" s="651">
        <v>112.13</v>
      </c>
      <c r="N794" s="650">
        <v>1</v>
      </c>
      <c r="O794" s="731">
        <v>0.5</v>
      </c>
      <c r="P794" s="651"/>
      <c r="Q794" s="666">
        <v>0</v>
      </c>
      <c r="R794" s="650"/>
      <c r="S794" s="666">
        <v>0</v>
      </c>
      <c r="T794" s="731"/>
      <c r="U794" s="689">
        <v>0</v>
      </c>
    </row>
    <row r="795" spans="1:21" ht="14.4" customHeight="1" x14ac:dyDescent="0.3">
      <c r="A795" s="649">
        <v>10</v>
      </c>
      <c r="B795" s="650" t="s">
        <v>596</v>
      </c>
      <c r="C795" s="650">
        <v>89301101</v>
      </c>
      <c r="D795" s="729" t="s">
        <v>6863</v>
      </c>
      <c r="E795" s="730" t="s">
        <v>3702</v>
      </c>
      <c r="F795" s="650" t="s">
        <v>3634</v>
      </c>
      <c r="G795" s="650" t="s">
        <v>3742</v>
      </c>
      <c r="H795" s="650" t="s">
        <v>597</v>
      </c>
      <c r="I795" s="650" t="s">
        <v>866</v>
      </c>
      <c r="J795" s="650" t="s">
        <v>867</v>
      </c>
      <c r="K795" s="650" t="s">
        <v>2733</v>
      </c>
      <c r="L795" s="651">
        <v>6.47</v>
      </c>
      <c r="M795" s="651">
        <v>6.47</v>
      </c>
      <c r="N795" s="650">
        <v>1</v>
      </c>
      <c r="O795" s="731">
        <v>1</v>
      </c>
      <c r="P795" s="651"/>
      <c r="Q795" s="666">
        <v>0</v>
      </c>
      <c r="R795" s="650"/>
      <c r="S795" s="666">
        <v>0</v>
      </c>
      <c r="T795" s="731"/>
      <c r="U795" s="689">
        <v>0</v>
      </c>
    </row>
    <row r="796" spans="1:21" ht="14.4" customHeight="1" x14ac:dyDescent="0.3">
      <c r="A796" s="649">
        <v>10</v>
      </c>
      <c r="B796" s="650" t="s">
        <v>596</v>
      </c>
      <c r="C796" s="650">
        <v>89301101</v>
      </c>
      <c r="D796" s="729" t="s">
        <v>6863</v>
      </c>
      <c r="E796" s="730" t="s">
        <v>3702</v>
      </c>
      <c r="F796" s="650" t="s">
        <v>3634</v>
      </c>
      <c r="G796" s="650" t="s">
        <v>4113</v>
      </c>
      <c r="H796" s="650" t="s">
        <v>1072</v>
      </c>
      <c r="I796" s="650" t="s">
        <v>2824</v>
      </c>
      <c r="J796" s="650" t="s">
        <v>2825</v>
      </c>
      <c r="K796" s="650" t="s">
        <v>2826</v>
      </c>
      <c r="L796" s="651">
        <v>678.26</v>
      </c>
      <c r="M796" s="651">
        <v>678.26</v>
      </c>
      <c r="N796" s="650">
        <v>1</v>
      </c>
      <c r="O796" s="731">
        <v>0.5</v>
      </c>
      <c r="P796" s="651">
        <v>678.26</v>
      </c>
      <c r="Q796" s="666">
        <v>1</v>
      </c>
      <c r="R796" s="650">
        <v>1</v>
      </c>
      <c r="S796" s="666">
        <v>1</v>
      </c>
      <c r="T796" s="731">
        <v>0.5</v>
      </c>
      <c r="U796" s="689">
        <v>1</v>
      </c>
    </row>
    <row r="797" spans="1:21" ht="14.4" customHeight="1" x14ac:dyDescent="0.3">
      <c r="A797" s="649">
        <v>10</v>
      </c>
      <c r="B797" s="650" t="s">
        <v>596</v>
      </c>
      <c r="C797" s="650">
        <v>89301101</v>
      </c>
      <c r="D797" s="729" t="s">
        <v>6863</v>
      </c>
      <c r="E797" s="730" t="s">
        <v>3702</v>
      </c>
      <c r="F797" s="650" t="s">
        <v>3634</v>
      </c>
      <c r="G797" s="650" t="s">
        <v>3868</v>
      </c>
      <c r="H797" s="650" t="s">
        <v>597</v>
      </c>
      <c r="I797" s="650" t="s">
        <v>4496</v>
      </c>
      <c r="J797" s="650" t="s">
        <v>1700</v>
      </c>
      <c r="K797" s="650" t="s">
        <v>4497</v>
      </c>
      <c r="L797" s="651">
        <v>0</v>
      </c>
      <c r="M797" s="651">
        <v>0</v>
      </c>
      <c r="N797" s="650">
        <v>1</v>
      </c>
      <c r="O797" s="731">
        <v>0.5</v>
      </c>
      <c r="P797" s="651"/>
      <c r="Q797" s="666"/>
      <c r="R797" s="650"/>
      <c r="S797" s="666">
        <v>0</v>
      </c>
      <c r="T797" s="731"/>
      <c r="U797" s="689">
        <v>0</v>
      </c>
    </row>
    <row r="798" spans="1:21" ht="14.4" customHeight="1" x14ac:dyDescent="0.3">
      <c r="A798" s="649">
        <v>10</v>
      </c>
      <c r="B798" s="650" t="s">
        <v>596</v>
      </c>
      <c r="C798" s="650">
        <v>89301101</v>
      </c>
      <c r="D798" s="729" t="s">
        <v>6863</v>
      </c>
      <c r="E798" s="730" t="s">
        <v>3702</v>
      </c>
      <c r="F798" s="650" t="s">
        <v>3634</v>
      </c>
      <c r="G798" s="650" t="s">
        <v>3868</v>
      </c>
      <c r="H798" s="650" t="s">
        <v>597</v>
      </c>
      <c r="I798" s="650" t="s">
        <v>1650</v>
      </c>
      <c r="J798" s="650" t="s">
        <v>1277</v>
      </c>
      <c r="K798" s="650" t="s">
        <v>3965</v>
      </c>
      <c r="L798" s="651">
        <v>23.46</v>
      </c>
      <c r="M798" s="651">
        <v>23.46</v>
      </c>
      <c r="N798" s="650">
        <v>1</v>
      </c>
      <c r="O798" s="731">
        <v>1</v>
      </c>
      <c r="P798" s="651"/>
      <c r="Q798" s="666">
        <v>0</v>
      </c>
      <c r="R798" s="650"/>
      <c r="S798" s="666">
        <v>0</v>
      </c>
      <c r="T798" s="731"/>
      <c r="U798" s="689">
        <v>0</v>
      </c>
    </row>
    <row r="799" spans="1:21" ht="14.4" customHeight="1" x14ac:dyDescent="0.3">
      <c r="A799" s="649">
        <v>10</v>
      </c>
      <c r="B799" s="650" t="s">
        <v>596</v>
      </c>
      <c r="C799" s="650">
        <v>89301101</v>
      </c>
      <c r="D799" s="729" t="s">
        <v>6863</v>
      </c>
      <c r="E799" s="730" t="s">
        <v>3702</v>
      </c>
      <c r="F799" s="650" t="s">
        <v>3634</v>
      </c>
      <c r="G799" s="650" t="s">
        <v>3868</v>
      </c>
      <c r="H799" s="650" t="s">
        <v>597</v>
      </c>
      <c r="I799" s="650" t="s">
        <v>1276</v>
      </c>
      <c r="J799" s="650" t="s">
        <v>1277</v>
      </c>
      <c r="K799" s="650" t="s">
        <v>3869</v>
      </c>
      <c r="L799" s="651">
        <v>13.38</v>
      </c>
      <c r="M799" s="651">
        <v>26.76</v>
      </c>
      <c r="N799" s="650">
        <v>2</v>
      </c>
      <c r="O799" s="731">
        <v>2</v>
      </c>
      <c r="P799" s="651">
        <v>13.38</v>
      </c>
      <c r="Q799" s="666">
        <v>0.5</v>
      </c>
      <c r="R799" s="650">
        <v>1</v>
      </c>
      <c r="S799" s="666">
        <v>0.5</v>
      </c>
      <c r="T799" s="731">
        <v>1</v>
      </c>
      <c r="U799" s="689">
        <v>0.5</v>
      </c>
    </row>
    <row r="800" spans="1:21" ht="14.4" customHeight="1" x14ac:dyDescent="0.3">
      <c r="A800" s="649">
        <v>10</v>
      </c>
      <c r="B800" s="650" t="s">
        <v>596</v>
      </c>
      <c r="C800" s="650">
        <v>89301101</v>
      </c>
      <c r="D800" s="729" t="s">
        <v>6863</v>
      </c>
      <c r="E800" s="730" t="s">
        <v>3702</v>
      </c>
      <c r="F800" s="650" t="s">
        <v>3634</v>
      </c>
      <c r="G800" s="650" t="s">
        <v>4117</v>
      </c>
      <c r="H800" s="650" t="s">
        <v>597</v>
      </c>
      <c r="I800" s="650" t="s">
        <v>1372</v>
      </c>
      <c r="J800" s="650" t="s">
        <v>4118</v>
      </c>
      <c r="K800" s="650" t="s">
        <v>4119</v>
      </c>
      <c r="L800" s="651">
        <v>85.49</v>
      </c>
      <c r="M800" s="651">
        <v>85.49</v>
      </c>
      <c r="N800" s="650">
        <v>1</v>
      </c>
      <c r="O800" s="731">
        <v>0.5</v>
      </c>
      <c r="P800" s="651"/>
      <c r="Q800" s="666">
        <v>0</v>
      </c>
      <c r="R800" s="650"/>
      <c r="S800" s="666">
        <v>0</v>
      </c>
      <c r="T800" s="731"/>
      <c r="U800" s="689">
        <v>0</v>
      </c>
    </row>
    <row r="801" spans="1:21" ht="14.4" customHeight="1" x14ac:dyDescent="0.3">
      <c r="A801" s="649">
        <v>10</v>
      </c>
      <c r="B801" s="650" t="s">
        <v>596</v>
      </c>
      <c r="C801" s="650">
        <v>89301101</v>
      </c>
      <c r="D801" s="729" t="s">
        <v>6863</v>
      </c>
      <c r="E801" s="730" t="s">
        <v>3702</v>
      </c>
      <c r="F801" s="650" t="s">
        <v>3634</v>
      </c>
      <c r="G801" s="650" t="s">
        <v>4238</v>
      </c>
      <c r="H801" s="650" t="s">
        <v>597</v>
      </c>
      <c r="I801" s="650" t="s">
        <v>1368</v>
      </c>
      <c r="J801" s="650" t="s">
        <v>1369</v>
      </c>
      <c r="K801" s="650" t="s">
        <v>4239</v>
      </c>
      <c r="L801" s="651">
        <v>0</v>
      </c>
      <c r="M801" s="651">
        <v>0</v>
      </c>
      <c r="N801" s="650">
        <v>2</v>
      </c>
      <c r="O801" s="731">
        <v>1</v>
      </c>
      <c r="P801" s="651">
        <v>0</v>
      </c>
      <c r="Q801" s="666"/>
      <c r="R801" s="650">
        <v>1</v>
      </c>
      <c r="S801" s="666">
        <v>0.5</v>
      </c>
      <c r="T801" s="731">
        <v>0.5</v>
      </c>
      <c r="U801" s="689">
        <v>0.5</v>
      </c>
    </row>
    <row r="802" spans="1:21" ht="14.4" customHeight="1" x14ac:dyDescent="0.3">
      <c r="A802" s="649">
        <v>10</v>
      </c>
      <c r="B802" s="650" t="s">
        <v>596</v>
      </c>
      <c r="C802" s="650">
        <v>89301101</v>
      </c>
      <c r="D802" s="729" t="s">
        <v>6863</v>
      </c>
      <c r="E802" s="730" t="s">
        <v>3702</v>
      </c>
      <c r="F802" s="650" t="s">
        <v>3634</v>
      </c>
      <c r="G802" s="650" t="s">
        <v>4498</v>
      </c>
      <c r="H802" s="650" t="s">
        <v>597</v>
      </c>
      <c r="I802" s="650" t="s">
        <v>1354</v>
      </c>
      <c r="J802" s="650" t="s">
        <v>1355</v>
      </c>
      <c r="K802" s="650" t="s">
        <v>1356</v>
      </c>
      <c r="L802" s="651">
        <v>82.67</v>
      </c>
      <c r="M802" s="651">
        <v>82.67</v>
      </c>
      <c r="N802" s="650">
        <v>1</v>
      </c>
      <c r="O802" s="731">
        <v>0.5</v>
      </c>
      <c r="P802" s="651">
        <v>82.67</v>
      </c>
      <c r="Q802" s="666">
        <v>1</v>
      </c>
      <c r="R802" s="650">
        <v>1</v>
      </c>
      <c r="S802" s="666">
        <v>1</v>
      </c>
      <c r="T802" s="731">
        <v>0.5</v>
      </c>
      <c r="U802" s="689">
        <v>1</v>
      </c>
    </row>
    <row r="803" spans="1:21" ht="14.4" customHeight="1" x14ac:dyDescent="0.3">
      <c r="A803" s="649">
        <v>10</v>
      </c>
      <c r="B803" s="650" t="s">
        <v>596</v>
      </c>
      <c r="C803" s="650">
        <v>89301101</v>
      </c>
      <c r="D803" s="729" t="s">
        <v>6863</v>
      </c>
      <c r="E803" s="730" t="s">
        <v>3702</v>
      </c>
      <c r="F803" s="650" t="s">
        <v>3635</v>
      </c>
      <c r="G803" s="650" t="s">
        <v>3790</v>
      </c>
      <c r="H803" s="650" t="s">
        <v>597</v>
      </c>
      <c r="I803" s="650" t="s">
        <v>3890</v>
      </c>
      <c r="J803" s="650" t="s">
        <v>3680</v>
      </c>
      <c r="K803" s="650"/>
      <c r="L803" s="651">
        <v>0</v>
      </c>
      <c r="M803" s="651">
        <v>0</v>
      </c>
      <c r="N803" s="650">
        <v>4</v>
      </c>
      <c r="O803" s="731">
        <v>4</v>
      </c>
      <c r="P803" s="651">
        <v>0</v>
      </c>
      <c r="Q803" s="666"/>
      <c r="R803" s="650">
        <v>1</v>
      </c>
      <c r="S803" s="666">
        <v>0.25</v>
      </c>
      <c r="T803" s="731">
        <v>1</v>
      </c>
      <c r="U803" s="689">
        <v>0.25</v>
      </c>
    </row>
    <row r="804" spans="1:21" ht="14.4" customHeight="1" x14ac:dyDescent="0.3">
      <c r="A804" s="649">
        <v>10</v>
      </c>
      <c r="B804" s="650" t="s">
        <v>596</v>
      </c>
      <c r="C804" s="650">
        <v>89301101</v>
      </c>
      <c r="D804" s="729" t="s">
        <v>6863</v>
      </c>
      <c r="E804" s="730" t="s">
        <v>3702</v>
      </c>
      <c r="F804" s="650" t="s">
        <v>3635</v>
      </c>
      <c r="G804" s="650" t="s">
        <v>3790</v>
      </c>
      <c r="H804" s="650" t="s">
        <v>597</v>
      </c>
      <c r="I804" s="650" t="s">
        <v>4499</v>
      </c>
      <c r="J804" s="650" t="s">
        <v>3680</v>
      </c>
      <c r="K804" s="650"/>
      <c r="L804" s="651">
        <v>0</v>
      </c>
      <c r="M804" s="651">
        <v>0</v>
      </c>
      <c r="N804" s="650">
        <v>3</v>
      </c>
      <c r="O804" s="731">
        <v>3</v>
      </c>
      <c r="P804" s="651">
        <v>0</v>
      </c>
      <c r="Q804" s="666"/>
      <c r="R804" s="650">
        <v>1</v>
      </c>
      <c r="S804" s="666">
        <v>0.33333333333333331</v>
      </c>
      <c r="T804" s="731">
        <v>1</v>
      </c>
      <c r="U804" s="689">
        <v>0.33333333333333331</v>
      </c>
    </row>
    <row r="805" spans="1:21" ht="14.4" customHeight="1" x14ac:dyDescent="0.3">
      <c r="A805" s="649">
        <v>10</v>
      </c>
      <c r="B805" s="650" t="s">
        <v>596</v>
      </c>
      <c r="C805" s="650">
        <v>89301101</v>
      </c>
      <c r="D805" s="729" t="s">
        <v>6863</v>
      </c>
      <c r="E805" s="730" t="s">
        <v>3702</v>
      </c>
      <c r="F805" s="650" t="s">
        <v>3635</v>
      </c>
      <c r="G805" s="650" t="s">
        <v>3790</v>
      </c>
      <c r="H805" s="650" t="s">
        <v>597</v>
      </c>
      <c r="I805" s="650" t="s">
        <v>4500</v>
      </c>
      <c r="J805" s="650" t="s">
        <v>3680</v>
      </c>
      <c r="K805" s="650"/>
      <c r="L805" s="651">
        <v>0</v>
      </c>
      <c r="M805" s="651">
        <v>0</v>
      </c>
      <c r="N805" s="650">
        <v>1</v>
      </c>
      <c r="O805" s="731">
        <v>1</v>
      </c>
      <c r="P805" s="651"/>
      <c r="Q805" s="666"/>
      <c r="R805" s="650"/>
      <c r="S805" s="666">
        <v>0</v>
      </c>
      <c r="T805" s="731"/>
      <c r="U805" s="689">
        <v>0</v>
      </c>
    </row>
    <row r="806" spans="1:21" ht="14.4" customHeight="1" x14ac:dyDescent="0.3">
      <c r="A806" s="649">
        <v>10</v>
      </c>
      <c r="B806" s="650" t="s">
        <v>596</v>
      </c>
      <c r="C806" s="650">
        <v>89301101</v>
      </c>
      <c r="D806" s="729" t="s">
        <v>6863</v>
      </c>
      <c r="E806" s="730" t="s">
        <v>3702</v>
      </c>
      <c r="F806" s="650" t="s">
        <v>3635</v>
      </c>
      <c r="G806" s="650" t="s">
        <v>3790</v>
      </c>
      <c r="H806" s="650" t="s">
        <v>597</v>
      </c>
      <c r="I806" s="650" t="s">
        <v>4275</v>
      </c>
      <c r="J806" s="650" t="s">
        <v>3680</v>
      </c>
      <c r="K806" s="650"/>
      <c r="L806" s="651">
        <v>0</v>
      </c>
      <c r="M806" s="651">
        <v>0</v>
      </c>
      <c r="N806" s="650">
        <v>1</v>
      </c>
      <c r="O806" s="731">
        <v>1</v>
      </c>
      <c r="P806" s="651"/>
      <c r="Q806" s="666"/>
      <c r="R806" s="650"/>
      <c r="S806" s="666">
        <v>0</v>
      </c>
      <c r="T806" s="731"/>
      <c r="U806" s="689">
        <v>0</v>
      </c>
    </row>
    <row r="807" spans="1:21" ht="14.4" customHeight="1" x14ac:dyDescent="0.3">
      <c r="A807" s="649">
        <v>10</v>
      </c>
      <c r="B807" s="650" t="s">
        <v>596</v>
      </c>
      <c r="C807" s="650">
        <v>89301101</v>
      </c>
      <c r="D807" s="729" t="s">
        <v>6863</v>
      </c>
      <c r="E807" s="730" t="s">
        <v>3702</v>
      </c>
      <c r="F807" s="650" t="s">
        <v>3635</v>
      </c>
      <c r="G807" s="650" t="s">
        <v>3790</v>
      </c>
      <c r="H807" s="650" t="s">
        <v>597</v>
      </c>
      <c r="I807" s="650" t="s">
        <v>605</v>
      </c>
      <c r="J807" s="650" t="s">
        <v>3680</v>
      </c>
      <c r="K807" s="650"/>
      <c r="L807" s="651">
        <v>0</v>
      </c>
      <c r="M807" s="651">
        <v>0</v>
      </c>
      <c r="N807" s="650">
        <v>2</v>
      </c>
      <c r="O807" s="731">
        <v>2</v>
      </c>
      <c r="P807" s="651">
        <v>0</v>
      </c>
      <c r="Q807" s="666"/>
      <c r="R807" s="650">
        <v>1</v>
      </c>
      <c r="S807" s="666">
        <v>0.5</v>
      </c>
      <c r="T807" s="731">
        <v>1</v>
      </c>
      <c r="U807" s="689">
        <v>0.5</v>
      </c>
    </row>
    <row r="808" spans="1:21" ht="14.4" customHeight="1" x14ac:dyDescent="0.3">
      <c r="A808" s="649">
        <v>10</v>
      </c>
      <c r="B808" s="650" t="s">
        <v>596</v>
      </c>
      <c r="C808" s="650">
        <v>89301101</v>
      </c>
      <c r="D808" s="729" t="s">
        <v>6863</v>
      </c>
      <c r="E808" s="730" t="s">
        <v>3702</v>
      </c>
      <c r="F808" s="650" t="s">
        <v>3636</v>
      </c>
      <c r="G808" s="650" t="s">
        <v>4381</v>
      </c>
      <c r="H808" s="650" t="s">
        <v>597</v>
      </c>
      <c r="I808" s="650" t="s">
        <v>4382</v>
      </c>
      <c r="J808" s="650" t="s">
        <v>4383</v>
      </c>
      <c r="K808" s="650" t="s">
        <v>4384</v>
      </c>
      <c r="L808" s="651">
        <v>200</v>
      </c>
      <c r="M808" s="651">
        <v>400</v>
      </c>
      <c r="N808" s="650">
        <v>2</v>
      </c>
      <c r="O808" s="731">
        <v>1</v>
      </c>
      <c r="P808" s="651">
        <v>400</v>
      </c>
      <c r="Q808" s="666">
        <v>1</v>
      </c>
      <c r="R808" s="650">
        <v>2</v>
      </c>
      <c r="S808" s="666">
        <v>1</v>
      </c>
      <c r="T808" s="731">
        <v>1</v>
      </c>
      <c r="U808" s="689">
        <v>1</v>
      </c>
    </row>
    <row r="809" spans="1:21" ht="14.4" customHeight="1" x14ac:dyDescent="0.3">
      <c r="A809" s="649">
        <v>10</v>
      </c>
      <c r="B809" s="650" t="s">
        <v>596</v>
      </c>
      <c r="C809" s="650">
        <v>89301101</v>
      </c>
      <c r="D809" s="729" t="s">
        <v>6863</v>
      </c>
      <c r="E809" s="730" t="s">
        <v>3702</v>
      </c>
      <c r="F809" s="650" t="s">
        <v>3636</v>
      </c>
      <c r="G809" s="650" t="s">
        <v>4501</v>
      </c>
      <c r="H809" s="650" t="s">
        <v>597</v>
      </c>
      <c r="I809" s="650" t="s">
        <v>4502</v>
      </c>
      <c r="J809" s="650" t="s">
        <v>4503</v>
      </c>
      <c r="K809" s="650" t="s">
        <v>4504</v>
      </c>
      <c r="L809" s="651">
        <v>1267.1199999999999</v>
      </c>
      <c r="M809" s="651">
        <v>1267.1199999999999</v>
      </c>
      <c r="N809" s="650">
        <v>1</v>
      </c>
      <c r="O809" s="731">
        <v>1</v>
      </c>
      <c r="P809" s="651">
        <v>1267.1199999999999</v>
      </c>
      <c r="Q809" s="666">
        <v>1</v>
      </c>
      <c r="R809" s="650">
        <v>1</v>
      </c>
      <c r="S809" s="666">
        <v>1</v>
      </c>
      <c r="T809" s="731">
        <v>1</v>
      </c>
      <c r="U809" s="689">
        <v>1</v>
      </c>
    </row>
    <row r="810" spans="1:21" ht="14.4" customHeight="1" x14ac:dyDescent="0.3">
      <c r="A810" s="649">
        <v>10</v>
      </c>
      <c r="B810" s="650" t="s">
        <v>596</v>
      </c>
      <c r="C810" s="650">
        <v>89301101</v>
      </c>
      <c r="D810" s="729" t="s">
        <v>6863</v>
      </c>
      <c r="E810" s="730" t="s">
        <v>3702</v>
      </c>
      <c r="F810" s="650" t="s">
        <v>3636</v>
      </c>
      <c r="G810" s="650" t="s">
        <v>4505</v>
      </c>
      <c r="H810" s="650" t="s">
        <v>597</v>
      </c>
      <c r="I810" s="650" t="s">
        <v>4506</v>
      </c>
      <c r="J810" s="650" t="s">
        <v>4507</v>
      </c>
      <c r="K810" s="650"/>
      <c r="L810" s="651">
        <v>200</v>
      </c>
      <c r="M810" s="651">
        <v>400</v>
      </c>
      <c r="N810" s="650">
        <v>2</v>
      </c>
      <c r="O810" s="731">
        <v>2</v>
      </c>
      <c r="P810" s="651">
        <v>400</v>
      </c>
      <c r="Q810" s="666">
        <v>1</v>
      </c>
      <c r="R810" s="650">
        <v>2</v>
      </c>
      <c r="S810" s="666">
        <v>1</v>
      </c>
      <c r="T810" s="731">
        <v>2</v>
      </c>
      <c r="U810" s="689">
        <v>1</v>
      </c>
    </row>
    <row r="811" spans="1:21" ht="14.4" customHeight="1" x14ac:dyDescent="0.3">
      <c r="A811" s="649">
        <v>10</v>
      </c>
      <c r="B811" s="650" t="s">
        <v>596</v>
      </c>
      <c r="C811" s="650">
        <v>89301101</v>
      </c>
      <c r="D811" s="729" t="s">
        <v>6863</v>
      </c>
      <c r="E811" s="730" t="s">
        <v>3702</v>
      </c>
      <c r="F811" s="650" t="s">
        <v>3636</v>
      </c>
      <c r="G811" s="650" t="s">
        <v>3899</v>
      </c>
      <c r="H811" s="650" t="s">
        <v>597</v>
      </c>
      <c r="I811" s="650" t="s">
        <v>3907</v>
      </c>
      <c r="J811" s="650" t="s">
        <v>3908</v>
      </c>
      <c r="K811" s="650" t="s">
        <v>3909</v>
      </c>
      <c r="L811" s="651">
        <v>86.25</v>
      </c>
      <c r="M811" s="651">
        <v>86.25</v>
      </c>
      <c r="N811" s="650">
        <v>1</v>
      </c>
      <c r="O811" s="731">
        <v>1</v>
      </c>
      <c r="P811" s="651"/>
      <c r="Q811" s="666">
        <v>0</v>
      </c>
      <c r="R811" s="650"/>
      <c r="S811" s="666">
        <v>0</v>
      </c>
      <c r="T811" s="731"/>
      <c r="U811" s="689">
        <v>0</v>
      </c>
    </row>
    <row r="812" spans="1:21" ht="14.4" customHeight="1" x14ac:dyDescent="0.3">
      <c r="A812" s="649">
        <v>10</v>
      </c>
      <c r="B812" s="650" t="s">
        <v>596</v>
      </c>
      <c r="C812" s="650">
        <v>89301101</v>
      </c>
      <c r="D812" s="729" t="s">
        <v>6863</v>
      </c>
      <c r="E812" s="730" t="s">
        <v>3703</v>
      </c>
      <c r="F812" s="650" t="s">
        <v>3634</v>
      </c>
      <c r="G812" s="650" t="s">
        <v>3743</v>
      </c>
      <c r="H812" s="650" t="s">
        <v>597</v>
      </c>
      <c r="I812" s="650" t="s">
        <v>1230</v>
      </c>
      <c r="J812" s="650" t="s">
        <v>1231</v>
      </c>
      <c r="K812" s="650" t="s">
        <v>1232</v>
      </c>
      <c r="L812" s="651">
        <v>152.36000000000001</v>
      </c>
      <c r="M812" s="651">
        <v>304.72000000000003</v>
      </c>
      <c r="N812" s="650">
        <v>2</v>
      </c>
      <c r="O812" s="731">
        <v>1.5</v>
      </c>
      <c r="P812" s="651">
        <v>152.36000000000001</v>
      </c>
      <c r="Q812" s="666">
        <v>0.5</v>
      </c>
      <c r="R812" s="650">
        <v>1</v>
      </c>
      <c r="S812" s="666">
        <v>0.5</v>
      </c>
      <c r="T812" s="731">
        <v>0.5</v>
      </c>
      <c r="U812" s="689">
        <v>0.33333333333333331</v>
      </c>
    </row>
    <row r="813" spans="1:21" ht="14.4" customHeight="1" x14ac:dyDescent="0.3">
      <c r="A813" s="649">
        <v>10</v>
      </c>
      <c r="B813" s="650" t="s">
        <v>596</v>
      </c>
      <c r="C813" s="650">
        <v>89301101</v>
      </c>
      <c r="D813" s="729" t="s">
        <v>6863</v>
      </c>
      <c r="E813" s="730" t="s">
        <v>3703</v>
      </c>
      <c r="F813" s="650" t="s">
        <v>3634</v>
      </c>
      <c r="G813" s="650" t="s">
        <v>3732</v>
      </c>
      <c r="H813" s="650" t="s">
        <v>1072</v>
      </c>
      <c r="I813" s="650" t="s">
        <v>4165</v>
      </c>
      <c r="J813" s="650" t="s">
        <v>1296</v>
      </c>
      <c r="K813" s="650" t="s">
        <v>839</v>
      </c>
      <c r="L813" s="651">
        <v>0</v>
      </c>
      <c r="M813" s="651">
        <v>0</v>
      </c>
      <c r="N813" s="650">
        <v>1</v>
      </c>
      <c r="O813" s="731">
        <v>1</v>
      </c>
      <c r="P813" s="651"/>
      <c r="Q813" s="666"/>
      <c r="R813" s="650"/>
      <c r="S813" s="666">
        <v>0</v>
      </c>
      <c r="T813" s="731"/>
      <c r="U813" s="689">
        <v>0</v>
      </c>
    </row>
    <row r="814" spans="1:21" ht="14.4" customHeight="1" x14ac:dyDescent="0.3">
      <c r="A814" s="649">
        <v>10</v>
      </c>
      <c r="B814" s="650" t="s">
        <v>596</v>
      </c>
      <c r="C814" s="650">
        <v>89301101</v>
      </c>
      <c r="D814" s="729" t="s">
        <v>6863</v>
      </c>
      <c r="E814" s="730" t="s">
        <v>3703</v>
      </c>
      <c r="F814" s="650" t="s">
        <v>3634</v>
      </c>
      <c r="G814" s="650" t="s">
        <v>3732</v>
      </c>
      <c r="H814" s="650" t="s">
        <v>1072</v>
      </c>
      <c r="I814" s="650" t="s">
        <v>1295</v>
      </c>
      <c r="J814" s="650" t="s">
        <v>1296</v>
      </c>
      <c r="K814" s="650" t="s">
        <v>3482</v>
      </c>
      <c r="L814" s="651">
        <v>46.05</v>
      </c>
      <c r="M814" s="651">
        <v>46.05</v>
      </c>
      <c r="N814" s="650">
        <v>1</v>
      </c>
      <c r="O814" s="731">
        <v>1</v>
      </c>
      <c r="P814" s="651"/>
      <c r="Q814" s="666">
        <v>0</v>
      </c>
      <c r="R814" s="650"/>
      <c r="S814" s="666">
        <v>0</v>
      </c>
      <c r="T814" s="731"/>
      <c r="U814" s="689">
        <v>0</v>
      </c>
    </row>
    <row r="815" spans="1:21" ht="14.4" customHeight="1" x14ac:dyDescent="0.3">
      <c r="A815" s="649">
        <v>10</v>
      </c>
      <c r="B815" s="650" t="s">
        <v>596</v>
      </c>
      <c r="C815" s="650">
        <v>89301101</v>
      </c>
      <c r="D815" s="729" t="s">
        <v>6863</v>
      </c>
      <c r="E815" s="730" t="s">
        <v>3703</v>
      </c>
      <c r="F815" s="650" t="s">
        <v>3634</v>
      </c>
      <c r="G815" s="650" t="s">
        <v>3732</v>
      </c>
      <c r="H815" s="650" t="s">
        <v>1072</v>
      </c>
      <c r="I815" s="650" t="s">
        <v>4508</v>
      </c>
      <c r="J815" s="650" t="s">
        <v>1720</v>
      </c>
      <c r="K815" s="650" t="s">
        <v>839</v>
      </c>
      <c r="L815" s="651">
        <v>0</v>
      </c>
      <c r="M815" s="651">
        <v>0</v>
      </c>
      <c r="N815" s="650">
        <v>1</v>
      </c>
      <c r="O815" s="731">
        <v>1</v>
      </c>
      <c r="P815" s="651"/>
      <c r="Q815" s="666"/>
      <c r="R815" s="650"/>
      <c r="S815" s="666">
        <v>0</v>
      </c>
      <c r="T815" s="731"/>
      <c r="U815" s="689">
        <v>0</v>
      </c>
    </row>
    <row r="816" spans="1:21" ht="14.4" customHeight="1" x14ac:dyDescent="0.3">
      <c r="A816" s="649">
        <v>10</v>
      </c>
      <c r="B816" s="650" t="s">
        <v>596</v>
      </c>
      <c r="C816" s="650">
        <v>89301101</v>
      </c>
      <c r="D816" s="729" t="s">
        <v>6863</v>
      </c>
      <c r="E816" s="730" t="s">
        <v>3703</v>
      </c>
      <c r="F816" s="650" t="s">
        <v>3634</v>
      </c>
      <c r="G816" s="650" t="s">
        <v>3747</v>
      </c>
      <c r="H816" s="650" t="s">
        <v>1072</v>
      </c>
      <c r="I816" s="650" t="s">
        <v>1113</v>
      </c>
      <c r="J816" s="650" t="s">
        <v>1114</v>
      </c>
      <c r="K816" s="650" t="s">
        <v>930</v>
      </c>
      <c r="L816" s="651">
        <v>0</v>
      </c>
      <c r="M816" s="651">
        <v>0</v>
      </c>
      <c r="N816" s="650">
        <v>3</v>
      </c>
      <c r="O816" s="731">
        <v>2</v>
      </c>
      <c r="P816" s="651"/>
      <c r="Q816" s="666"/>
      <c r="R816" s="650"/>
      <c r="S816" s="666">
        <v>0</v>
      </c>
      <c r="T816" s="731"/>
      <c r="U816" s="689">
        <v>0</v>
      </c>
    </row>
    <row r="817" spans="1:21" ht="14.4" customHeight="1" x14ac:dyDescent="0.3">
      <c r="A817" s="649">
        <v>10</v>
      </c>
      <c r="B817" s="650" t="s">
        <v>596</v>
      </c>
      <c r="C817" s="650">
        <v>89301101</v>
      </c>
      <c r="D817" s="729" t="s">
        <v>6863</v>
      </c>
      <c r="E817" s="730" t="s">
        <v>3703</v>
      </c>
      <c r="F817" s="650" t="s">
        <v>3634</v>
      </c>
      <c r="G817" s="650" t="s">
        <v>3747</v>
      </c>
      <c r="H817" s="650" t="s">
        <v>1072</v>
      </c>
      <c r="I817" s="650" t="s">
        <v>3278</v>
      </c>
      <c r="J817" s="650" t="s">
        <v>3279</v>
      </c>
      <c r="K817" s="650" t="s">
        <v>3280</v>
      </c>
      <c r="L817" s="651">
        <v>0</v>
      </c>
      <c r="M817" s="651">
        <v>0</v>
      </c>
      <c r="N817" s="650">
        <v>1</v>
      </c>
      <c r="O817" s="731">
        <v>0.5</v>
      </c>
      <c r="P817" s="651"/>
      <c r="Q817" s="666"/>
      <c r="R817" s="650"/>
      <c r="S817" s="666">
        <v>0</v>
      </c>
      <c r="T817" s="731"/>
      <c r="U817" s="689">
        <v>0</v>
      </c>
    </row>
    <row r="818" spans="1:21" ht="14.4" customHeight="1" x14ac:dyDescent="0.3">
      <c r="A818" s="649">
        <v>10</v>
      </c>
      <c r="B818" s="650" t="s">
        <v>596</v>
      </c>
      <c r="C818" s="650">
        <v>89301101</v>
      </c>
      <c r="D818" s="729" t="s">
        <v>6863</v>
      </c>
      <c r="E818" s="730" t="s">
        <v>3703</v>
      </c>
      <c r="F818" s="650" t="s">
        <v>3634</v>
      </c>
      <c r="G818" s="650" t="s">
        <v>4132</v>
      </c>
      <c r="H818" s="650" t="s">
        <v>597</v>
      </c>
      <c r="I818" s="650" t="s">
        <v>2011</v>
      </c>
      <c r="J818" s="650" t="s">
        <v>4134</v>
      </c>
      <c r="K818" s="650" t="s">
        <v>4135</v>
      </c>
      <c r="L818" s="651">
        <v>189.78</v>
      </c>
      <c r="M818" s="651">
        <v>189.78</v>
      </c>
      <c r="N818" s="650">
        <v>1</v>
      </c>
      <c r="O818" s="731">
        <v>1</v>
      </c>
      <c r="P818" s="651"/>
      <c r="Q818" s="666">
        <v>0</v>
      </c>
      <c r="R818" s="650"/>
      <c r="S818" s="666">
        <v>0</v>
      </c>
      <c r="T818" s="731"/>
      <c r="U818" s="689">
        <v>0</v>
      </c>
    </row>
    <row r="819" spans="1:21" ht="14.4" customHeight="1" x14ac:dyDescent="0.3">
      <c r="A819" s="649">
        <v>10</v>
      </c>
      <c r="B819" s="650" t="s">
        <v>596</v>
      </c>
      <c r="C819" s="650">
        <v>89301101</v>
      </c>
      <c r="D819" s="729" t="s">
        <v>6863</v>
      </c>
      <c r="E819" s="730" t="s">
        <v>3703</v>
      </c>
      <c r="F819" s="650" t="s">
        <v>3634</v>
      </c>
      <c r="G819" s="650" t="s">
        <v>4136</v>
      </c>
      <c r="H819" s="650" t="s">
        <v>597</v>
      </c>
      <c r="I819" s="650" t="s">
        <v>928</v>
      </c>
      <c r="J819" s="650" t="s">
        <v>929</v>
      </c>
      <c r="K819" s="650" t="s">
        <v>930</v>
      </c>
      <c r="L819" s="651">
        <v>0</v>
      </c>
      <c r="M819" s="651">
        <v>0</v>
      </c>
      <c r="N819" s="650">
        <v>2</v>
      </c>
      <c r="O819" s="731">
        <v>1.5</v>
      </c>
      <c r="P819" s="651">
        <v>0</v>
      </c>
      <c r="Q819" s="666"/>
      <c r="R819" s="650">
        <v>1</v>
      </c>
      <c r="S819" s="666">
        <v>0.5</v>
      </c>
      <c r="T819" s="731">
        <v>1</v>
      </c>
      <c r="U819" s="689">
        <v>0.66666666666666663</v>
      </c>
    </row>
    <row r="820" spans="1:21" ht="14.4" customHeight="1" x14ac:dyDescent="0.3">
      <c r="A820" s="649">
        <v>10</v>
      </c>
      <c r="B820" s="650" t="s">
        <v>596</v>
      </c>
      <c r="C820" s="650">
        <v>89301101</v>
      </c>
      <c r="D820" s="729" t="s">
        <v>6863</v>
      </c>
      <c r="E820" s="730" t="s">
        <v>3703</v>
      </c>
      <c r="F820" s="650" t="s">
        <v>3634</v>
      </c>
      <c r="G820" s="650" t="s">
        <v>3748</v>
      </c>
      <c r="H820" s="650" t="s">
        <v>597</v>
      </c>
      <c r="I820" s="650" t="s">
        <v>4177</v>
      </c>
      <c r="J820" s="650" t="s">
        <v>4178</v>
      </c>
      <c r="K820" s="650" t="s">
        <v>4179</v>
      </c>
      <c r="L820" s="651">
        <v>83.09</v>
      </c>
      <c r="M820" s="651">
        <v>249.27</v>
      </c>
      <c r="N820" s="650">
        <v>3</v>
      </c>
      <c r="O820" s="731">
        <v>0.5</v>
      </c>
      <c r="P820" s="651"/>
      <c r="Q820" s="666">
        <v>0</v>
      </c>
      <c r="R820" s="650"/>
      <c r="S820" s="666">
        <v>0</v>
      </c>
      <c r="T820" s="731"/>
      <c r="U820" s="689">
        <v>0</v>
      </c>
    </row>
    <row r="821" spans="1:21" ht="14.4" customHeight="1" x14ac:dyDescent="0.3">
      <c r="A821" s="649">
        <v>10</v>
      </c>
      <c r="B821" s="650" t="s">
        <v>596</v>
      </c>
      <c r="C821" s="650">
        <v>89301101</v>
      </c>
      <c r="D821" s="729" t="s">
        <v>6863</v>
      </c>
      <c r="E821" s="730" t="s">
        <v>3703</v>
      </c>
      <c r="F821" s="650" t="s">
        <v>3634</v>
      </c>
      <c r="G821" s="650" t="s">
        <v>4139</v>
      </c>
      <c r="H821" s="650" t="s">
        <v>1072</v>
      </c>
      <c r="I821" s="650" t="s">
        <v>1109</v>
      </c>
      <c r="J821" s="650" t="s">
        <v>1110</v>
      </c>
      <c r="K821" s="650" t="s">
        <v>3504</v>
      </c>
      <c r="L821" s="651">
        <v>333.26</v>
      </c>
      <c r="M821" s="651">
        <v>333.26</v>
      </c>
      <c r="N821" s="650">
        <v>1</v>
      </c>
      <c r="O821" s="731">
        <v>0.5</v>
      </c>
      <c r="P821" s="651"/>
      <c r="Q821" s="666">
        <v>0</v>
      </c>
      <c r="R821" s="650"/>
      <c r="S821" s="666">
        <v>0</v>
      </c>
      <c r="T821" s="731"/>
      <c r="U821" s="689">
        <v>0</v>
      </c>
    </row>
    <row r="822" spans="1:21" ht="14.4" customHeight="1" x14ac:dyDescent="0.3">
      <c r="A822" s="649">
        <v>10</v>
      </c>
      <c r="B822" s="650" t="s">
        <v>596</v>
      </c>
      <c r="C822" s="650">
        <v>89301101</v>
      </c>
      <c r="D822" s="729" t="s">
        <v>6863</v>
      </c>
      <c r="E822" s="730" t="s">
        <v>3703</v>
      </c>
      <c r="F822" s="650" t="s">
        <v>3634</v>
      </c>
      <c r="G822" s="650" t="s">
        <v>4086</v>
      </c>
      <c r="H822" s="650" t="s">
        <v>597</v>
      </c>
      <c r="I822" s="650" t="s">
        <v>4087</v>
      </c>
      <c r="J822" s="650" t="s">
        <v>707</v>
      </c>
      <c r="K822" s="650" t="s">
        <v>4088</v>
      </c>
      <c r="L822" s="651">
        <v>0</v>
      </c>
      <c r="M822" s="651">
        <v>0</v>
      </c>
      <c r="N822" s="650">
        <v>2</v>
      </c>
      <c r="O822" s="731">
        <v>1</v>
      </c>
      <c r="P822" s="651"/>
      <c r="Q822" s="666"/>
      <c r="R822" s="650"/>
      <c r="S822" s="666">
        <v>0</v>
      </c>
      <c r="T822" s="731"/>
      <c r="U822" s="689">
        <v>0</v>
      </c>
    </row>
    <row r="823" spans="1:21" ht="14.4" customHeight="1" x14ac:dyDescent="0.3">
      <c r="A823" s="649">
        <v>10</v>
      </c>
      <c r="B823" s="650" t="s">
        <v>596</v>
      </c>
      <c r="C823" s="650">
        <v>89301101</v>
      </c>
      <c r="D823" s="729" t="s">
        <v>6863</v>
      </c>
      <c r="E823" s="730" t="s">
        <v>3703</v>
      </c>
      <c r="F823" s="650" t="s">
        <v>3634</v>
      </c>
      <c r="G823" s="650" t="s">
        <v>4089</v>
      </c>
      <c r="H823" s="650" t="s">
        <v>597</v>
      </c>
      <c r="I823" s="650" t="s">
        <v>874</v>
      </c>
      <c r="J823" s="650" t="s">
        <v>875</v>
      </c>
      <c r="K823" s="650" t="s">
        <v>876</v>
      </c>
      <c r="L823" s="651">
        <v>23.72</v>
      </c>
      <c r="M823" s="651">
        <v>23.72</v>
      </c>
      <c r="N823" s="650">
        <v>1</v>
      </c>
      <c r="O823" s="731">
        <v>0.5</v>
      </c>
      <c r="P823" s="651"/>
      <c r="Q823" s="666">
        <v>0</v>
      </c>
      <c r="R823" s="650"/>
      <c r="S823" s="666">
        <v>0</v>
      </c>
      <c r="T823" s="731"/>
      <c r="U823" s="689">
        <v>0</v>
      </c>
    </row>
    <row r="824" spans="1:21" ht="14.4" customHeight="1" x14ac:dyDescent="0.3">
      <c r="A824" s="649">
        <v>10</v>
      </c>
      <c r="B824" s="650" t="s">
        <v>596</v>
      </c>
      <c r="C824" s="650">
        <v>89301101</v>
      </c>
      <c r="D824" s="729" t="s">
        <v>6863</v>
      </c>
      <c r="E824" s="730" t="s">
        <v>3703</v>
      </c>
      <c r="F824" s="650" t="s">
        <v>3634</v>
      </c>
      <c r="G824" s="650" t="s">
        <v>3863</v>
      </c>
      <c r="H824" s="650" t="s">
        <v>597</v>
      </c>
      <c r="I824" s="650" t="s">
        <v>3076</v>
      </c>
      <c r="J824" s="650" t="s">
        <v>3077</v>
      </c>
      <c r="K824" s="650" t="s">
        <v>3864</v>
      </c>
      <c r="L824" s="651">
        <v>121.76</v>
      </c>
      <c r="M824" s="651">
        <v>121.76</v>
      </c>
      <c r="N824" s="650">
        <v>1</v>
      </c>
      <c r="O824" s="731">
        <v>1</v>
      </c>
      <c r="P824" s="651"/>
      <c r="Q824" s="666">
        <v>0</v>
      </c>
      <c r="R824" s="650"/>
      <c r="S824" s="666">
        <v>0</v>
      </c>
      <c r="T824" s="731"/>
      <c r="U824" s="689">
        <v>0</v>
      </c>
    </row>
    <row r="825" spans="1:21" ht="14.4" customHeight="1" x14ac:dyDescent="0.3">
      <c r="A825" s="649">
        <v>10</v>
      </c>
      <c r="B825" s="650" t="s">
        <v>596</v>
      </c>
      <c r="C825" s="650">
        <v>89301101</v>
      </c>
      <c r="D825" s="729" t="s">
        <v>6863</v>
      </c>
      <c r="E825" s="730" t="s">
        <v>3703</v>
      </c>
      <c r="F825" s="650" t="s">
        <v>3634</v>
      </c>
      <c r="G825" s="650" t="s">
        <v>3736</v>
      </c>
      <c r="H825" s="650" t="s">
        <v>1072</v>
      </c>
      <c r="I825" s="650" t="s">
        <v>2240</v>
      </c>
      <c r="J825" s="650" t="s">
        <v>3487</v>
      </c>
      <c r="K825" s="650" t="s">
        <v>839</v>
      </c>
      <c r="L825" s="651">
        <v>137.66</v>
      </c>
      <c r="M825" s="651">
        <v>137.66</v>
      </c>
      <c r="N825" s="650">
        <v>1</v>
      </c>
      <c r="O825" s="731">
        <v>0.5</v>
      </c>
      <c r="P825" s="651">
        <v>137.66</v>
      </c>
      <c r="Q825" s="666">
        <v>1</v>
      </c>
      <c r="R825" s="650">
        <v>1</v>
      </c>
      <c r="S825" s="666">
        <v>1</v>
      </c>
      <c r="T825" s="731">
        <v>0.5</v>
      </c>
      <c r="U825" s="689">
        <v>1</v>
      </c>
    </row>
    <row r="826" spans="1:21" ht="14.4" customHeight="1" x14ac:dyDescent="0.3">
      <c r="A826" s="649">
        <v>10</v>
      </c>
      <c r="B826" s="650" t="s">
        <v>596</v>
      </c>
      <c r="C826" s="650">
        <v>89301101</v>
      </c>
      <c r="D826" s="729" t="s">
        <v>6863</v>
      </c>
      <c r="E826" s="730" t="s">
        <v>3703</v>
      </c>
      <c r="F826" s="650" t="s">
        <v>3634</v>
      </c>
      <c r="G826" s="650" t="s">
        <v>3736</v>
      </c>
      <c r="H826" s="650" t="s">
        <v>1072</v>
      </c>
      <c r="I826" s="650" t="s">
        <v>1712</v>
      </c>
      <c r="J826" s="650" t="s">
        <v>1713</v>
      </c>
      <c r="K826" s="650" t="s">
        <v>3522</v>
      </c>
      <c r="L826" s="651">
        <v>116.8</v>
      </c>
      <c r="M826" s="651">
        <v>233.6</v>
      </c>
      <c r="N826" s="650">
        <v>2</v>
      </c>
      <c r="O826" s="731">
        <v>0.5</v>
      </c>
      <c r="P826" s="651"/>
      <c r="Q826" s="666">
        <v>0</v>
      </c>
      <c r="R826" s="650"/>
      <c r="S826" s="666">
        <v>0</v>
      </c>
      <c r="T826" s="731"/>
      <c r="U826" s="689">
        <v>0</v>
      </c>
    </row>
    <row r="827" spans="1:21" ht="14.4" customHeight="1" x14ac:dyDescent="0.3">
      <c r="A827" s="649">
        <v>10</v>
      </c>
      <c r="B827" s="650" t="s">
        <v>596</v>
      </c>
      <c r="C827" s="650">
        <v>89301101</v>
      </c>
      <c r="D827" s="729" t="s">
        <v>6863</v>
      </c>
      <c r="E827" s="730" t="s">
        <v>3703</v>
      </c>
      <c r="F827" s="650" t="s">
        <v>3634</v>
      </c>
      <c r="G827" s="650" t="s">
        <v>3736</v>
      </c>
      <c r="H827" s="650" t="s">
        <v>1072</v>
      </c>
      <c r="I827" s="650" t="s">
        <v>1303</v>
      </c>
      <c r="J827" s="650" t="s">
        <v>3490</v>
      </c>
      <c r="K827" s="650" t="s">
        <v>3488</v>
      </c>
      <c r="L827" s="651">
        <v>41.3</v>
      </c>
      <c r="M827" s="651">
        <v>123.89999999999999</v>
      </c>
      <c r="N827" s="650">
        <v>3</v>
      </c>
      <c r="O827" s="731">
        <v>1.5</v>
      </c>
      <c r="P827" s="651"/>
      <c r="Q827" s="666">
        <v>0</v>
      </c>
      <c r="R827" s="650"/>
      <c r="S827" s="666">
        <v>0</v>
      </c>
      <c r="T827" s="731"/>
      <c r="U827" s="689">
        <v>0</v>
      </c>
    </row>
    <row r="828" spans="1:21" ht="14.4" customHeight="1" x14ac:dyDescent="0.3">
      <c r="A828" s="649">
        <v>10</v>
      </c>
      <c r="B828" s="650" t="s">
        <v>596</v>
      </c>
      <c r="C828" s="650">
        <v>89301101</v>
      </c>
      <c r="D828" s="729" t="s">
        <v>6863</v>
      </c>
      <c r="E828" s="730" t="s">
        <v>3703</v>
      </c>
      <c r="F828" s="650" t="s">
        <v>3634</v>
      </c>
      <c r="G828" s="650" t="s">
        <v>3870</v>
      </c>
      <c r="H828" s="650" t="s">
        <v>597</v>
      </c>
      <c r="I828" s="650" t="s">
        <v>1212</v>
      </c>
      <c r="J828" s="650" t="s">
        <v>1213</v>
      </c>
      <c r="K828" s="650" t="s">
        <v>3871</v>
      </c>
      <c r="L828" s="651">
        <v>38.65</v>
      </c>
      <c r="M828" s="651">
        <v>38.65</v>
      </c>
      <c r="N828" s="650">
        <v>1</v>
      </c>
      <c r="O828" s="731">
        <v>1</v>
      </c>
      <c r="P828" s="651"/>
      <c r="Q828" s="666">
        <v>0</v>
      </c>
      <c r="R828" s="650"/>
      <c r="S828" s="666">
        <v>0</v>
      </c>
      <c r="T828" s="731"/>
      <c r="U828" s="689">
        <v>0</v>
      </c>
    </row>
    <row r="829" spans="1:21" ht="14.4" customHeight="1" x14ac:dyDescent="0.3">
      <c r="A829" s="649">
        <v>10</v>
      </c>
      <c r="B829" s="650" t="s">
        <v>596</v>
      </c>
      <c r="C829" s="650">
        <v>89301101</v>
      </c>
      <c r="D829" s="729" t="s">
        <v>6863</v>
      </c>
      <c r="E829" s="730" t="s">
        <v>3703</v>
      </c>
      <c r="F829" s="650" t="s">
        <v>3634</v>
      </c>
      <c r="G829" s="650" t="s">
        <v>4128</v>
      </c>
      <c r="H829" s="650" t="s">
        <v>597</v>
      </c>
      <c r="I829" s="650" t="s">
        <v>4129</v>
      </c>
      <c r="J829" s="650" t="s">
        <v>4130</v>
      </c>
      <c r="K829" s="650" t="s">
        <v>4131</v>
      </c>
      <c r="L829" s="651">
        <v>0</v>
      </c>
      <c r="M829" s="651">
        <v>0</v>
      </c>
      <c r="N829" s="650">
        <v>1</v>
      </c>
      <c r="O829" s="731">
        <v>1</v>
      </c>
      <c r="P829" s="651"/>
      <c r="Q829" s="666"/>
      <c r="R829" s="650"/>
      <c r="S829" s="666">
        <v>0</v>
      </c>
      <c r="T829" s="731"/>
      <c r="U829" s="689">
        <v>0</v>
      </c>
    </row>
    <row r="830" spans="1:21" ht="14.4" customHeight="1" x14ac:dyDescent="0.3">
      <c r="A830" s="649">
        <v>10</v>
      </c>
      <c r="B830" s="650" t="s">
        <v>596</v>
      </c>
      <c r="C830" s="650">
        <v>89301101</v>
      </c>
      <c r="D830" s="729" t="s">
        <v>6863</v>
      </c>
      <c r="E830" s="730" t="s">
        <v>3703</v>
      </c>
      <c r="F830" s="650" t="s">
        <v>3634</v>
      </c>
      <c r="G830" s="650" t="s">
        <v>3802</v>
      </c>
      <c r="H830" s="650" t="s">
        <v>1072</v>
      </c>
      <c r="I830" s="650" t="s">
        <v>4509</v>
      </c>
      <c r="J830" s="650" t="s">
        <v>2805</v>
      </c>
      <c r="K830" s="650" t="s">
        <v>1536</v>
      </c>
      <c r="L830" s="651">
        <v>0</v>
      </c>
      <c r="M830" s="651">
        <v>0</v>
      </c>
      <c r="N830" s="650">
        <v>1</v>
      </c>
      <c r="O830" s="731">
        <v>0.5</v>
      </c>
      <c r="P830" s="651">
        <v>0</v>
      </c>
      <c r="Q830" s="666"/>
      <c r="R830" s="650">
        <v>1</v>
      </c>
      <c r="S830" s="666">
        <v>1</v>
      </c>
      <c r="T830" s="731">
        <v>0.5</v>
      </c>
      <c r="U830" s="689">
        <v>1</v>
      </c>
    </row>
    <row r="831" spans="1:21" ht="14.4" customHeight="1" x14ac:dyDescent="0.3">
      <c r="A831" s="649">
        <v>10</v>
      </c>
      <c r="B831" s="650" t="s">
        <v>596</v>
      </c>
      <c r="C831" s="650">
        <v>89301101</v>
      </c>
      <c r="D831" s="729" t="s">
        <v>6863</v>
      </c>
      <c r="E831" s="730" t="s">
        <v>3703</v>
      </c>
      <c r="F831" s="650" t="s">
        <v>3634</v>
      </c>
      <c r="G831" s="650" t="s">
        <v>4094</v>
      </c>
      <c r="H831" s="650" t="s">
        <v>597</v>
      </c>
      <c r="I831" s="650" t="s">
        <v>1393</v>
      </c>
      <c r="J831" s="650" t="s">
        <v>1394</v>
      </c>
      <c r="K831" s="650" t="s">
        <v>4194</v>
      </c>
      <c r="L831" s="651">
        <v>0</v>
      </c>
      <c r="M831" s="651">
        <v>0</v>
      </c>
      <c r="N831" s="650">
        <v>2</v>
      </c>
      <c r="O831" s="731">
        <v>1</v>
      </c>
      <c r="P831" s="651"/>
      <c r="Q831" s="666"/>
      <c r="R831" s="650"/>
      <c r="S831" s="666">
        <v>0</v>
      </c>
      <c r="T831" s="731"/>
      <c r="U831" s="689">
        <v>0</v>
      </c>
    </row>
    <row r="832" spans="1:21" ht="14.4" customHeight="1" x14ac:dyDescent="0.3">
      <c r="A832" s="649">
        <v>10</v>
      </c>
      <c r="B832" s="650" t="s">
        <v>596</v>
      </c>
      <c r="C832" s="650">
        <v>89301101</v>
      </c>
      <c r="D832" s="729" t="s">
        <v>6863</v>
      </c>
      <c r="E832" s="730" t="s">
        <v>3703</v>
      </c>
      <c r="F832" s="650" t="s">
        <v>3634</v>
      </c>
      <c r="G832" s="650" t="s">
        <v>4195</v>
      </c>
      <c r="H832" s="650" t="s">
        <v>597</v>
      </c>
      <c r="I832" s="650" t="s">
        <v>4510</v>
      </c>
      <c r="J832" s="650" t="s">
        <v>4197</v>
      </c>
      <c r="K832" s="650" t="s">
        <v>4511</v>
      </c>
      <c r="L832" s="651">
        <v>0</v>
      </c>
      <c r="M832" s="651">
        <v>0</v>
      </c>
      <c r="N832" s="650">
        <v>1</v>
      </c>
      <c r="O832" s="731">
        <v>0.5</v>
      </c>
      <c r="P832" s="651"/>
      <c r="Q832" s="666"/>
      <c r="R832" s="650"/>
      <c r="S832" s="666">
        <v>0</v>
      </c>
      <c r="T832" s="731"/>
      <c r="U832" s="689">
        <v>0</v>
      </c>
    </row>
    <row r="833" spans="1:21" ht="14.4" customHeight="1" x14ac:dyDescent="0.3">
      <c r="A833" s="649">
        <v>10</v>
      </c>
      <c r="B833" s="650" t="s">
        <v>596</v>
      </c>
      <c r="C833" s="650">
        <v>89301101</v>
      </c>
      <c r="D833" s="729" t="s">
        <v>6863</v>
      </c>
      <c r="E833" s="730" t="s">
        <v>3703</v>
      </c>
      <c r="F833" s="650" t="s">
        <v>3634</v>
      </c>
      <c r="G833" s="650" t="s">
        <v>4482</v>
      </c>
      <c r="H833" s="650" t="s">
        <v>1072</v>
      </c>
      <c r="I833" s="650" t="s">
        <v>4483</v>
      </c>
      <c r="J833" s="650" t="s">
        <v>4484</v>
      </c>
      <c r="K833" s="650" t="s">
        <v>4485</v>
      </c>
      <c r="L833" s="651">
        <v>254.23</v>
      </c>
      <c r="M833" s="651">
        <v>1016.92</v>
      </c>
      <c r="N833" s="650">
        <v>4</v>
      </c>
      <c r="O833" s="731">
        <v>2</v>
      </c>
      <c r="P833" s="651"/>
      <c r="Q833" s="666">
        <v>0</v>
      </c>
      <c r="R833" s="650"/>
      <c r="S833" s="666">
        <v>0</v>
      </c>
      <c r="T833" s="731"/>
      <c r="U833" s="689">
        <v>0</v>
      </c>
    </row>
    <row r="834" spans="1:21" ht="14.4" customHeight="1" x14ac:dyDescent="0.3">
      <c r="A834" s="649">
        <v>10</v>
      </c>
      <c r="B834" s="650" t="s">
        <v>596</v>
      </c>
      <c r="C834" s="650">
        <v>89301101</v>
      </c>
      <c r="D834" s="729" t="s">
        <v>6863</v>
      </c>
      <c r="E834" s="730" t="s">
        <v>3703</v>
      </c>
      <c r="F834" s="650" t="s">
        <v>3634</v>
      </c>
      <c r="G834" s="650" t="s">
        <v>3961</v>
      </c>
      <c r="H834" s="650" t="s">
        <v>597</v>
      </c>
      <c r="I834" s="650" t="s">
        <v>4343</v>
      </c>
      <c r="J834" s="650" t="s">
        <v>3963</v>
      </c>
      <c r="K834" s="650" t="s">
        <v>1360</v>
      </c>
      <c r="L834" s="651">
        <v>97.97</v>
      </c>
      <c r="M834" s="651">
        <v>195.94</v>
      </c>
      <c r="N834" s="650">
        <v>2</v>
      </c>
      <c r="O834" s="731">
        <v>1.5</v>
      </c>
      <c r="P834" s="651"/>
      <c r="Q834" s="666">
        <v>0</v>
      </c>
      <c r="R834" s="650"/>
      <c r="S834" s="666">
        <v>0</v>
      </c>
      <c r="T834" s="731"/>
      <c r="U834" s="689">
        <v>0</v>
      </c>
    </row>
    <row r="835" spans="1:21" ht="14.4" customHeight="1" x14ac:dyDescent="0.3">
      <c r="A835" s="649">
        <v>10</v>
      </c>
      <c r="B835" s="650" t="s">
        <v>596</v>
      </c>
      <c r="C835" s="650">
        <v>89301101</v>
      </c>
      <c r="D835" s="729" t="s">
        <v>6863</v>
      </c>
      <c r="E835" s="730" t="s">
        <v>3703</v>
      </c>
      <c r="F835" s="650" t="s">
        <v>3634</v>
      </c>
      <c r="G835" s="650" t="s">
        <v>3961</v>
      </c>
      <c r="H835" s="650" t="s">
        <v>597</v>
      </c>
      <c r="I835" s="650" t="s">
        <v>3962</v>
      </c>
      <c r="J835" s="650" t="s">
        <v>3963</v>
      </c>
      <c r="K835" s="650" t="s">
        <v>1746</v>
      </c>
      <c r="L835" s="651">
        <v>314.89999999999998</v>
      </c>
      <c r="M835" s="651">
        <v>314.89999999999998</v>
      </c>
      <c r="N835" s="650">
        <v>1</v>
      </c>
      <c r="O835" s="731">
        <v>0.5</v>
      </c>
      <c r="P835" s="651"/>
      <c r="Q835" s="666">
        <v>0</v>
      </c>
      <c r="R835" s="650"/>
      <c r="S835" s="666">
        <v>0</v>
      </c>
      <c r="T835" s="731"/>
      <c r="U835" s="689">
        <v>0</v>
      </c>
    </row>
    <row r="836" spans="1:21" ht="14.4" customHeight="1" x14ac:dyDescent="0.3">
      <c r="A836" s="649">
        <v>10</v>
      </c>
      <c r="B836" s="650" t="s">
        <v>596</v>
      </c>
      <c r="C836" s="650">
        <v>89301101</v>
      </c>
      <c r="D836" s="729" t="s">
        <v>6863</v>
      </c>
      <c r="E836" s="730" t="s">
        <v>3703</v>
      </c>
      <c r="F836" s="650" t="s">
        <v>3634</v>
      </c>
      <c r="G836" s="650" t="s">
        <v>3961</v>
      </c>
      <c r="H836" s="650" t="s">
        <v>597</v>
      </c>
      <c r="I836" s="650" t="s">
        <v>4142</v>
      </c>
      <c r="J836" s="650" t="s">
        <v>785</v>
      </c>
      <c r="K836" s="650" t="s">
        <v>4143</v>
      </c>
      <c r="L836" s="651">
        <v>0</v>
      </c>
      <c r="M836" s="651">
        <v>0</v>
      </c>
      <c r="N836" s="650">
        <v>1</v>
      </c>
      <c r="O836" s="731">
        <v>0.5</v>
      </c>
      <c r="P836" s="651"/>
      <c r="Q836" s="666"/>
      <c r="R836" s="650"/>
      <c r="S836" s="666">
        <v>0</v>
      </c>
      <c r="T836" s="731"/>
      <c r="U836" s="689">
        <v>0</v>
      </c>
    </row>
    <row r="837" spans="1:21" ht="14.4" customHeight="1" x14ac:dyDescent="0.3">
      <c r="A837" s="649">
        <v>10</v>
      </c>
      <c r="B837" s="650" t="s">
        <v>596</v>
      </c>
      <c r="C837" s="650">
        <v>89301101</v>
      </c>
      <c r="D837" s="729" t="s">
        <v>6863</v>
      </c>
      <c r="E837" s="730" t="s">
        <v>3703</v>
      </c>
      <c r="F837" s="650" t="s">
        <v>3634</v>
      </c>
      <c r="G837" s="650" t="s">
        <v>4512</v>
      </c>
      <c r="H837" s="650" t="s">
        <v>597</v>
      </c>
      <c r="I837" s="650" t="s">
        <v>1796</v>
      </c>
      <c r="J837" s="650" t="s">
        <v>4513</v>
      </c>
      <c r="K837" s="650" t="s">
        <v>4514</v>
      </c>
      <c r="L837" s="651">
        <v>0</v>
      </c>
      <c r="M837" s="651">
        <v>0</v>
      </c>
      <c r="N837" s="650">
        <v>1</v>
      </c>
      <c r="O837" s="731">
        <v>0.5</v>
      </c>
      <c r="P837" s="651">
        <v>0</v>
      </c>
      <c r="Q837" s="666"/>
      <c r="R837" s="650">
        <v>1</v>
      </c>
      <c r="S837" s="666">
        <v>1</v>
      </c>
      <c r="T837" s="731">
        <v>0.5</v>
      </c>
      <c r="U837" s="689">
        <v>1</v>
      </c>
    </row>
    <row r="838" spans="1:21" ht="14.4" customHeight="1" x14ac:dyDescent="0.3">
      <c r="A838" s="649">
        <v>10</v>
      </c>
      <c r="B838" s="650" t="s">
        <v>596</v>
      </c>
      <c r="C838" s="650">
        <v>89301101</v>
      </c>
      <c r="D838" s="729" t="s">
        <v>6863</v>
      </c>
      <c r="E838" s="730" t="s">
        <v>3703</v>
      </c>
      <c r="F838" s="650" t="s">
        <v>3634</v>
      </c>
      <c r="G838" s="650" t="s">
        <v>4268</v>
      </c>
      <c r="H838" s="650" t="s">
        <v>1072</v>
      </c>
      <c r="I838" s="650" t="s">
        <v>1094</v>
      </c>
      <c r="J838" s="650" t="s">
        <v>1095</v>
      </c>
      <c r="K838" s="650" t="s">
        <v>3501</v>
      </c>
      <c r="L838" s="651">
        <v>94.8</v>
      </c>
      <c r="M838" s="651">
        <v>94.8</v>
      </c>
      <c r="N838" s="650">
        <v>1</v>
      </c>
      <c r="O838" s="731">
        <v>1</v>
      </c>
      <c r="P838" s="651"/>
      <c r="Q838" s="666">
        <v>0</v>
      </c>
      <c r="R838" s="650"/>
      <c r="S838" s="666">
        <v>0</v>
      </c>
      <c r="T838" s="731"/>
      <c r="U838" s="689">
        <v>0</v>
      </c>
    </row>
    <row r="839" spans="1:21" ht="14.4" customHeight="1" x14ac:dyDescent="0.3">
      <c r="A839" s="649">
        <v>10</v>
      </c>
      <c r="B839" s="650" t="s">
        <v>596</v>
      </c>
      <c r="C839" s="650">
        <v>89301101</v>
      </c>
      <c r="D839" s="729" t="s">
        <v>6863</v>
      </c>
      <c r="E839" s="730" t="s">
        <v>3703</v>
      </c>
      <c r="F839" s="650" t="s">
        <v>3634</v>
      </c>
      <c r="G839" s="650" t="s">
        <v>4113</v>
      </c>
      <c r="H839" s="650" t="s">
        <v>1072</v>
      </c>
      <c r="I839" s="650" t="s">
        <v>1105</v>
      </c>
      <c r="J839" s="650" t="s">
        <v>3498</v>
      </c>
      <c r="K839" s="650" t="s">
        <v>3499</v>
      </c>
      <c r="L839" s="651">
        <v>201.75</v>
      </c>
      <c r="M839" s="651">
        <v>403.5</v>
      </c>
      <c r="N839" s="650">
        <v>2</v>
      </c>
      <c r="O839" s="731">
        <v>1</v>
      </c>
      <c r="P839" s="651"/>
      <c r="Q839" s="666">
        <v>0</v>
      </c>
      <c r="R839" s="650"/>
      <c r="S839" s="666">
        <v>0</v>
      </c>
      <c r="T839" s="731"/>
      <c r="U839" s="689">
        <v>0</v>
      </c>
    </row>
    <row r="840" spans="1:21" ht="14.4" customHeight="1" x14ac:dyDescent="0.3">
      <c r="A840" s="649">
        <v>10</v>
      </c>
      <c r="B840" s="650" t="s">
        <v>596</v>
      </c>
      <c r="C840" s="650">
        <v>89301101</v>
      </c>
      <c r="D840" s="729" t="s">
        <v>6863</v>
      </c>
      <c r="E840" s="730" t="s">
        <v>3703</v>
      </c>
      <c r="F840" s="650" t="s">
        <v>3634</v>
      </c>
      <c r="G840" s="650" t="s">
        <v>3868</v>
      </c>
      <c r="H840" s="650" t="s">
        <v>597</v>
      </c>
      <c r="I840" s="650" t="s">
        <v>3964</v>
      </c>
      <c r="J840" s="650" t="s">
        <v>1243</v>
      </c>
      <c r="K840" s="650" t="s">
        <v>3965</v>
      </c>
      <c r="L840" s="651">
        <v>23.46</v>
      </c>
      <c r="M840" s="651">
        <v>70.38</v>
      </c>
      <c r="N840" s="650">
        <v>3</v>
      </c>
      <c r="O840" s="731">
        <v>0.5</v>
      </c>
      <c r="P840" s="651"/>
      <c r="Q840" s="666">
        <v>0</v>
      </c>
      <c r="R840" s="650"/>
      <c r="S840" s="666">
        <v>0</v>
      </c>
      <c r="T840" s="731"/>
      <c r="U840" s="689">
        <v>0</v>
      </c>
    </row>
    <row r="841" spans="1:21" ht="14.4" customHeight="1" x14ac:dyDescent="0.3">
      <c r="A841" s="649">
        <v>10</v>
      </c>
      <c r="B841" s="650" t="s">
        <v>596</v>
      </c>
      <c r="C841" s="650">
        <v>89301101</v>
      </c>
      <c r="D841" s="729" t="s">
        <v>6863</v>
      </c>
      <c r="E841" s="730" t="s">
        <v>3703</v>
      </c>
      <c r="F841" s="650" t="s">
        <v>3634</v>
      </c>
      <c r="G841" s="650" t="s">
        <v>3868</v>
      </c>
      <c r="H841" s="650" t="s">
        <v>597</v>
      </c>
      <c r="I841" s="650" t="s">
        <v>1276</v>
      </c>
      <c r="J841" s="650" t="s">
        <v>1277</v>
      </c>
      <c r="K841" s="650" t="s">
        <v>3869</v>
      </c>
      <c r="L841" s="651">
        <v>13.38</v>
      </c>
      <c r="M841" s="651">
        <v>13.38</v>
      </c>
      <c r="N841" s="650">
        <v>1</v>
      </c>
      <c r="O841" s="731">
        <v>1</v>
      </c>
      <c r="P841" s="651"/>
      <c r="Q841" s="666">
        <v>0</v>
      </c>
      <c r="R841" s="650"/>
      <c r="S841" s="666">
        <v>0</v>
      </c>
      <c r="T841" s="731"/>
      <c r="U841" s="689">
        <v>0</v>
      </c>
    </row>
    <row r="842" spans="1:21" ht="14.4" customHeight="1" x14ac:dyDescent="0.3">
      <c r="A842" s="649">
        <v>10</v>
      </c>
      <c r="B842" s="650" t="s">
        <v>596</v>
      </c>
      <c r="C842" s="650">
        <v>89301101</v>
      </c>
      <c r="D842" s="729" t="s">
        <v>6863</v>
      </c>
      <c r="E842" s="730" t="s">
        <v>3703</v>
      </c>
      <c r="F842" s="650" t="s">
        <v>3634</v>
      </c>
      <c r="G842" s="650" t="s">
        <v>4515</v>
      </c>
      <c r="H842" s="650" t="s">
        <v>597</v>
      </c>
      <c r="I842" s="650" t="s">
        <v>1009</v>
      </c>
      <c r="J842" s="650" t="s">
        <v>4516</v>
      </c>
      <c r="K842" s="650" t="s">
        <v>4517</v>
      </c>
      <c r="L842" s="651">
        <v>49.81</v>
      </c>
      <c r="M842" s="651">
        <v>49.81</v>
      </c>
      <c r="N842" s="650">
        <v>1</v>
      </c>
      <c r="O842" s="731">
        <v>0.5</v>
      </c>
      <c r="P842" s="651"/>
      <c r="Q842" s="666">
        <v>0</v>
      </c>
      <c r="R842" s="650"/>
      <c r="S842" s="666">
        <v>0</v>
      </c>
      <c r="T842" s="731"/>
      <c r="U842" s="689">
        <v>0</v>
      </c>
    </row>
    <row r="843" spans="1:21" ht="14.4" customHeight="1" x14ac:dyDescent="0.3">
      <c r="A843" s="649">
        <v>10</v>
      </c>
      <c r="B843" s="650" t="s">
        <v>596</v>
      </c>
      <c r="C843" s="650">
        <v>89301101</v>
      </c>
      <c r="D843" s="729" t="s">
        <v>6863</v>
      </c>
      <c r="E843" s="730" t="s">
        <v>3703</v>
      </c>
      <c r="F843" s="650" t="s">
        <v>3634</v>
      </c>
      <c r="G843" s="650" t="s">
        <v>4269</v>
      </c>
      <c r="H843" s="650" t="s">
        <v>1072</v>
      </c>
      <c r="I843" s="650" t="s">
        <v>1090</v>
      </c>
      <c r="J843" s="650" t="s">
        <v>1091</v>
      </c>
      <c r="K843" s="650" t="s">
        <v>1092</v>
      </c>
      <c r="L843" s="651">
        <v>974.75</v>
      </c>
      <c r="M843" s="651">
        <v>974.75</v>
      </c>
      <c r="N843" s="650">
        <v>1</v>
      </c>
      <c r="O843" s="731">
        <v>0.5</v>
      </c>
      <c r="P843" s="651"/>
      <c r="Q843" s="666">
        <v>0</v>
      </c>
      <c r="R843" s="650"/>
      <c r="S843" s="666">
        <v>0</v>
      </c>
      <c r="T843" s="731"/>
      <c r="U843" s="689">
        <v>0</v>
      </c>
    </row>
    <row r="844" spans="1:21" ht="14.4" customHeight="1" x14ac:dyDescent="0.3">
      <c r="A844" s="649">
        <v>10</v>
      </c>
      <c r="B844" s="650" t="s">
        <v>596</v>
      </c>
      <c r="C844" s="650">
        <v>89301101</v>
      </c>
      <c r="D844" s="729" t="s">
        <v>6863</v>
      </c>
      <c r="E844" s="730" t="s">
        <v>3703</v>
      </c>
      <c r="F844" s="650" t="s">
        <v>3635</v>
      </c>
      <c r="G844" s="650" t="s">
        <v>3790</v>
      </c>
      <c r="H844" s="650" t="s">
        <v>597</v>
      </c>
      <c r="I844" s="650" t="s">
        <v>799</v>
      </c>
      <c r="J844" s="650" t="s">
        <v>3680</v>
      </c>
      <c r="K844" s="650"/>
      <c r="L844" s="651">
        <v>0</v>
      </c>
      <c r="M844" s="651">
        <v>0</v>
      </c>
      <c r="N844" s="650">
        <v>1</v>
      </c>
      <c r="O844" s="731">
        <v>1</v>
      </c>
      <c r="P844" s="651">
        <v>0</v>
      </c>
      <c r="Q844" s="666"/>
      <c r="R844" s="650">
        <v>1</v>
      </c>
      <c r="S844" s="666">
        <v>1</v>
      </c>
      <c r="T844" s="731">
        <v>1</v>
      </c>
      <c r="U844" s="689">
        <v>1</v>
      </c>
    </row>
    <row r="845" spans="1:21" ht="14.4" customHeight="1" x14ac:dyDescent="0.3">
      <c r="A845" s="649">
        <v>10</v>
      </c>
      <c r="B845" s="650" t="s">
        <v>596</v>
      </c>
      <c r="C845" s="650">
        <v>89301101</v>
      </c>
      <c r="D845" s="729" t="s">
        <v>6863</v>
      </c>
      <c r="E845" s="730" t="s">
        <v>3703</v>
      </c>
      <c r="F845" s="650" t="s">
        <v>3635</v>
      </c>
      <c r="G845" s="650" t="s">
        <v>3790</v>
      </c>
      <c r="H845" s="650" t="s">
        <v>597</v>
      </c>
      <c r="I845" s="650" t="s">
        <v>605</v>
      </c>
      <c r="J845" s="650" t="s">
        <v>3680</v>
      </c>
      <c r="K845" s="650"/>
      <c r="L845" s="651">
        <v>0</v>
      </c>
      <c r="M845" s="651">
        <v>0</v>
      </c>
      <c r="N845" s="650">
        <v>1</v>
      </c>
      <c r="O845" s="731">
        <v>1</v>
      </c>
      <c r="P845" s="651">
        <v>0</v>
      </c>
      <c r="Q845" s="666"/>
      <c r="R845" s="650">
        <v>1</v>
      </c>
      <c r="S845" s="666">
        <v>1</v>
      </c>
      <c r="T845" s="731">
        <v>1</v>
      </c>
      <c r="U845" s="689">
        <v>1</v>
      </c>
    </row>
    <row r="846" spans="1:21" ht="14.4" customHeight="1" x14ac:dyDescent="0.3">
      <c r="A846" s="649">
        <v>10</v>
      </c>
      <c r="B846" s="650" t="s">
        <v>596</v>
      </c>
      <c r="C846" s="650">
        <v>89301101</v>
      </c>
      <c r="D846" s="729" t="s">
        <v>6863</v>
      </c>
      <c r="E846" s="730" t="s">
        <v>3705</v>
      </c>
      <c r="F846" s="650" t="s">
        <v>3634</v>
      </c>
      <c r="G846" s="650" t="s">
        <v>3743</v>
      </c>
      <c r="H846" s="650" t="s">
        <v>597</v>
      </c>
      <c r="I846" s="650" t="s">
        <v>1238</v>
      </c>
      <c r="J846" s="650" t="s">
        <v>3477</v>
      </c>
      <c r="K846" s="650" t="s">
        <v>3478</v>
      </c>
      <c r="L846" s="651">
        <v>79.36</v>
      </c>
      <c r="M846" s="651">
        <v>79.36</v>
      </c>
      <c r="N846" s="650">
        <v>1</v>
      </c>
      <c r="O846" s="731">
        <v>1</v>
      </c>
      <c r="P846" s="651"/>
      <c r="Q846" s="666">
        <v>0</v>
      </c>
      <c r="R846" s="650"/>
      <c r="S846" s="666">
        <v>0</v>
      </c>
      <c r="T846" s="731"/>
      <c r="U846" s="689">
        <v>0</v>
      </c>
    </row>
    <row r="847" spans="1:21" ht="14.4" customHeight="1" x14ac:dyDescent="0.3">
      <c r="A847" s="649">
        <v>10</v>
      </c>
      <c r="B847" s="650" t="s">
        <v>596</v>
      </c>
      <c r="C847" s="650">
        <v>89301101</v>
      </c>
      <c r="D847" s="729" t="s">
        <v>6863</v>
      </c>
      <c r="E847" s="730" t="s">
        <v>3705</v>
      </c>
      <c r="F847" s="650" t="s">
        <v>3634</v>
      </c>
      <c r="G847" s="650" t="s">
        <v>3743</v>
      </c>
      <c r="H847" s="650" t="s">
        <v>597</v>
      </c>
      <c r="I847" s="650" t="s">
        <v>1226</v>
      </c>
      <c r="J847" s="650" t="s">
        <v>3479</v>
      </c>
      <c r="K847" s="650" t="s">
        <v>3480</v>
      </c>
      <c r="L847" s="651">
        <v>333.31</v>
      </c>
      <c r="M847" s="651">
        <v>333.31</v>
      </c>
      <c r="N847" s="650">
        <v>1</v>
      </c>
      <c r="O847" s="731">
        <v>0.5</v>
      </c>
      <c r="P847" s="651"/>
      <c r="Q847" s="666">
        <v>0</v>
      </c>
      <c r="R847" s="650"/>
      <c r="S847" s="666">
        <v>0</v>
      </c>
      <c r="T847" s="731"/>
      <c r="U847" s="689">
        <v>0</v>
      </c>
    </row>
    <row r="848" spans="1:21" ht="14.4" customHeight="1" x14ac:dyDescent="0.3">
      <c r="A848" s="649">
        <v>10</v>
      </c>
      <c r="B848" s="650" t="s">
        <v>596</v>
      </c>
      <c r="C848" s="650">
        <v>89301101</v>
      </c>
      <c r="D848" s="729" t="s">
        <v>6863</v>
      </c>
      <c r="E848" s="730" t="s">
        <v>3705</v>
      </c>
      <c r="F848" s="650" t="s">
        <v>3634</v>
      </c>
      <c r="G848" s="650" t="s">
        <v>3743</v>
      </c>
      <c r="H848" s="650" t="s">
        <v>597</v>
      </c>
      <c r="I848" s="650" t="s">
        <v>1230</v>
      </c>
      <c r="J848" s="650" t="s">
        <v>1231</v>
      </c>
      <c r="K848" s="650" t="s">
        <v>1232</v>
      </c>
      <c r="L848" s="651">
        <v>152.36000000000001</v>
      </c>
      <c r="M848" s="651">
        <v>152.36000000000001</v>
      </c>
      <c r="N848" s="650">
        <v>1</v>
      </c>
      <c r="O848" s="731">
        <v>0.5</v>
      </c>
      <c r="P848" s="651"/>
      <c r="Q848" s="666">
        <v>0</v>
      </c>
      <c r="R848" s="650"/>
      <c r="S848" s="666">
        <v>0</v>
      </c>
      <c r="T848" s="731"/>
      <c r="U848" s="689">
        <v>0</v>
      </c>
    </row>
    <row r="849" spans="1:21" ht="14.4" customHeight="1" x14ac:dyDescent="0.3">
      <c r="A849" s="649">
        <v>10</v>
      </c>
      <c r="B849" s="650" t="s">
        <v>596</v>
      </c>
      <c r="C849" s="650">
        <v>89301101</v>
      </c>
      <c r="D849" s="729" t="s">
        <v>6863</v>
      </c>
      <c r="E849" s="730" t="s">
        <v>3705</v>
      </c>
      <c r="F849" s="650" t="s">
        <v>3634</v>
      </c>
      <c r="G849" s="650" t="s">
        <v>3743</v>
      </c>
      <c r="H849" s="650" t="s">
        <v>597</v>
      </c>
      <c r="I849" s="650" t="s">
        <v>1230</v>
      </c>
      <c r="J849" s="650" t="s">
        <v>1231</v>
      </c>
      <c r="K849" s="650" t="s">
        <v>1232</v>
      </c>
      <c r="L849" s="651">
        <v>99.7</v>
      </c>
      <c r="M849" s="651">
        <v>598.20000000000005</v>
      </c>
      <c r="N849" s="650">
        <v>6</v>
      </c>
      <c r="O849" s="731">
        <v>4.5</v>
      </c>
      <c r="P849" s="651">
        <v>199.4</v>
      </c>
      <c r="Q849" s="666">
        <v>0.33333333333333331</v>
      </c>
      <c r="R849" s="650">
        <v>2</v>
      </c>
      <c r="S849" s="666">
        <v>0.33333333333333331</v>
      </c>
      <c r="T849" s="731">
        <v>1</v>
      </c>
      <c r="U849" s="689">
        <v>0.22222222222222221</v>
      </c>
    </row>
    <row r="850" spans="1:21" ht="14.4" customHeight="1" x14ac:dyDescent="0.3">
      <c r="A850" s="649">
        <v>10</v>
      </c>
      <c r="B850" s="650" t="s">
        <v>596</v>
      </c>
      <c r="C850" s="650">
        <v>89301101</v>
      </c>
      <c r="D850" s="729" t="s">
        <v>6863</v>
      </c>
      <c r="E850" s="730" t="s">
        <v>3705</v>
      </c>
      <c r="F850" s="650" t="s">
        <v>3634</v>
      </c>
      <c r="G850" s="650" t="s">
        <v>3732</v>
      </c>
      <c r="H850" s="650" t="s">
        <v>1072</v>
      </c>
      <c r="I850" s="650" t="s">
        <v>1295</v>
      </c>
      <c r="J850" s="650" t="s">
        <v>1296</v>
      </c>
      <c r="K850" s="650" t="s">
        <v>3482</v>
      </c>
      <c r="L850" s="651">
        <v>46.05</v>
      </c>
      <c r="M850" s="651">
        <v>138.14999999999998</v>
      </c>
      <c r="N850" s="650">
        <v>3</v>
      </c>
      <c r="O850" s="731">
        <v>2.5</v>
      </c>
      <c r="P850" s="651">
        <v>92.1</v>
      </c>
      <c r="Q850" s="666">
        <v>0.66666666666666674</v>
      </c>
      <c r="R850" s="650">
        <v>2</v>
      </c>
      <c r="S850" s="666">
        <v>0.66666666666666663</v>
      </c>
      <c r="T850" s="731">
        <v>2</v>
      </c>
      <c r="U850" s="689">
        <v>0.8</v>
      </c>
    </row>
    <row r="851" spans="1:21" ht="14.4" customHeight="1" x14ac:dyDescent="0.3">
      <c r="A851" s="649">
        <v>10</v>
      </c>
      <c r="B851" s="650" t="s">
        <v>596</v>
      </c>
      <c r="C851" s="650">
        <v>89301101</v>
      </c>
      <c r="D851" s="729" t="s">
        <v>6863</v>
      </c>
      <c r="E851" s="730" t="s">
        <v>3705</v>
      </c>
      <c r="F851" s="650" t="s">
        <v>3634</v>
      </c>
      <c r="G851" s="650" t="s">
        <v>3732</v>
      </c>
      <c r="H851" s="650" t="s">
        <v>1072</v>
      </c>
      <c r="I851" s="650" t="s">
        <v>4385</v>
      </c>
      <c r="J851" s="650" t="s">
        <v>1720</v>
      </c>
      <c r="K851" s="650" t="s">
        <v>3482</v>
      </c>
      <c r="L851" s="651">
        <v>0</v>
      </c>
      <c r="M851" s="651">
        <v>0</v>
      </c>
      <c r="N851" s="650">
        <v>1</v>
      </c>
      <c r="O851" s="731">
        <v>1</v>
      </c>
      <c r="P851" s="651">
        <v>0</v>
      </c>
      <c r="Q851" s="666"/>
      <c r="R851" s="650">
        <v>1</v>
      </c>
      <c r="S851" s="666">
        <v>1</v>
      </c>
      <c r="T851" s="731">
        <v>1</v>
      </c>
      <c r="U851" s="689">
        <v>1</v>
      </c>
    </row>
    <row r="852" spans="1:21" ht="14.4" customHeight="1" x14ac:dyDescent="0.3">
      <c r="A852" s="649">
        <v>10</v>
      </c>
      <c r="B852" s="650" t="s">
        <v>596</v>
      </c>
      <c r="C852" s="650">
        <v>89301101</v>
      </c>
      <c r="D852" s="729" t="s">
        <v>6863</v>
      </c>
      <c r="E852" s="730" t="s">
        <v>3705</v>
      </c>
      <c r="F852" s="650" t="s">
        <v>3634</v>
      </c>
      <c r="G852" s="650" t="s">
        <v>3732</v>
      </c>
      <c r="H852" s="650" t="s">
        <v>1072</v>
      </c>
      <c r="I852" s="650" t="s">
        <v>4508</v>
      </c>
      <c r="J852" s="650" t="s">
        <v>1720</v>
      </c>
      <c r="K852" s="650" t="s">
        <v>839</v>
      </c>
      <c r="L852" s="651">
        <v>0</v>
      </c>
      <c r="M852" s="651">
        <v>0</v>
      </c>
      <c r="N852" s="650">
        <v>1</v>
      </c>
      <c r="O852" s="731">
        <v>1</v>
      </c>
      <c r="P852" s="651"/>
      <c r="Q852" s="666"/>
      <c r="R852" s="650"/>
      <c r="S852" s="666">
        <v>0</v>
      </c>
      <c r="T852" s="731"/>
      <c r="U852" s="689">
        <v>0</v>
      </c>
    </row>
    <row r="853" spans="1:21" ht="14.4" customHeight="1" x14ac:dyDescent="0.3">
      <c r="A853" s="649">
        <v>10</v>
      </c>
      <c r="B853" s="650" t="s">
        <v>596</v>
      </c>
      <c r="C853" s="650">
        <v>89301101</v>
      </c>
      <c r="D853" s="729" t="s">
        <v>6863</v>
      </c>
      <c r="E853" s="730" t="s">
        <v>3705</v>
      </c>
      <c r="F853" s="650" t="s">
        <v>3634</v>
      </c>
      <c r="G853" s="650" t="s">
        <v>3732</v>
      </c>
      <c r="H853" s="650" t="s">
        <v>1072</v>
      </c>
      <c r="I853" s="650" t="s">
        <v>1722</v>
      </c>
      <c r="J853" s="650" t="s">
        <v>1296</v>
      </c>
      <c r="K853" s="650" t="s">
        <v>3521</v>
      </c>
      <c r="L853" s="651">
        <v>103.71</v>
      </c>
      <c r="M853" s="651">
        <v>103.71</v>
      </c>
      <c r="N853" s="650">
        <v>1</v>
      </c>
      <c r="O853" s="731">
        <v>1</v>
      </c>
      <c r="P853" s="651"/>
      <c r="Q853" s="666">
        <v>0</v>
      </c>
      <c r="R853" s="650"/>
      <c r="S853" s="666">
        <v>0</v>
      </c>
      <c r="T853" s="731"/>
      <c r="U853" s="689">
        <v>0</v>
      </c>
    </row>
    <row r="854" spans="1:21" ht="14.4" customHeight="1" x14ac:dyDescent="0.3">
      <c r="A854" s="649">
        <v>10</v>
      </c>
      <c r="B854" s="650" t="s">
        <v>596</v>
      </c>
      <c r="C854" s="650">
        <v>89301101</v>
      </c>
      <c r="D854" s="729" t="s">
        <v>6863</v>
      </c>
      <c r="E854" s="730" t="s">
        <v>3705</v>
      </c>
      <c r="F854" s="650" t="s">
        <v>3634</v>
      </c>
      <c r="G854" s="650" t="s">
        <v>3747</v>
      </c>
      <c r="H854" s="650" t="s">
        <v>1072</v>
      </c>
      <c r="I854" s="650" t="s">
        <v>1113</v>
      </c>
      <c r="J854" s="650" t="s">
        <v>1114</v>
      </c>
      <c r="K854" s="650" t="s">
        <v>930</v>
      </c>
      <c r="L854" s="651">
        <v>0</v>
      </c>
      <c r="M854" s="651">
        <v>0</v>
      </c>
      <c r="N854" s="650">
        <v>2</v>
      </c>
      <c r="O854" s="731">
        <v>1.5</v>
      </c>
      <c r="P854" s="651">
        <v>0</v>
      </c>
      <c r="Q854" s="666"/>
      <c r="R854" s="650">
        <v>2</v>
      </c>
      <c r="S854" s="666">
        <v>1</v>
      </c>
      <c r="T854" s="731">
        <v>1.5</v>
      </c>
      <c r="U854" s="689">
        <v>1</v>
      </c>
    </row>
    <row r="855" spans="1:21" ht="14.4" customHeight="1" x14ac:dyDescent="0.3">
      <c r="A855" s="649">
        <v>10</v>
      </c>
      <c r="B855" s="650" t="s">
        <v>596</v>
      </c>
      <c r="C855" s="650">
        <v>89301101</v>
      </c>
      <c r="D855" s="729" t="s">
        <v>6863</v>
      </c>
      <c r="E855" s="730" t="s">
        <v>3705</v>
      </c>
      <c r="F855" s="650" t="s">
        <v>3634</v>
      </c>
      <c r="G855" s="650" t="s">
        <v>3929</v>
      </c>
      <c r="H855" s="650" t="s">
        <v>597</v>
      </c>
      <c r="I855" s="650" t="s">
        <v>4518</v>
      </c>
      <c r="J855" s="650" t="s">
        <v>933</v>
      </c>
      <c r="K855" s="650" t="s">
        <v>4519</v>
      </c>
      <c r="L855" s="651">
        <v>0</v>
      </c>
      <c r="M855" s="651">
        <v>0</v>
      </c>
      <c r="N855" s="650">
        <v>1</v>
      </c>
      <c r="O855" s="731">
        <v>1</v>
      </c>
      <c r="P855" s="651">
        <v>0</v>
      </c>
      <c r="Q855" s="666"/>
      <c r="R855" s="650">
        <v>1</v>
      </c>
      <c r="S855" s="666">
        <v>1</v>
      </c>
      <c r="T855" s="731">
        <v>1</v>
      </c>
      <c r="U855" s="689">
        <v>1</v>
      </c>
    </row>
    <row r="856" spans="1:21" ht="14.4" customHeight="1" x14ac:dyDescent="0.3">
      <c r="A856" s="649">
        <v>10</v>
      </c>
      <c r="B856" s="650" t="s">
        <v>596</v>
      </c>
      <c r="C856" s="650">
        <v>89301101</v>
      </c>
      <c r="D856" s="729" t="s">
        <v>6863</v>
      </c>
      <c r="E856" s="730" t="s">
        <v>3705</v>
      </c>
      <c r="F856" s="650" t="s">
        <v>3634</v>
      </c>
      <c r="G856" s="650" t="s">
        <v>4132</v>
      </c>
      <c r="H856" s="650" t="s">
        <v>597</v>
      </c>
      <c r="I856" s="650" t="s">
        <v>687</v>
      </c>
      <c r="J856" s="650" t="s">
        <v>4133</v>
      </c>
      <c r="K856" s="650" t="s">
        <v>4107</v>
      </c>
      <c r="L856" s="651">
        <v>14.2</v>
      </c>
      <c r="M856" s="651">
        <v>42.599999999999994</v>
      </c>
      <c r="N856" s="650">
        <v>3</v>
      </c>
      <c r="O856" s="731">
        <v>2</v>
      </c>
      <c r="P856" s="651">
        <v>28.4</v>
      </c>
      <c r="Q856" s="666">
        <v>0.66666666666666674</v>
      </c>
      <c r="R856" s="650">
        <v>2</v>
      </c>
      <c r="S856" s="666">
        <v>0.66666666666666663</v>
      </c>
      <c r="T856" s="731">
        <v>1.5</v>
      </c>
      <c r="U856" s="689">
        <v>0.75</v>
      </c>
    </row>
    <row r="857" spans="1:21" ht="14.4" customHeight="1" x14ac:dyDescent="0.3">
      <c r="A857" s="649">
        <v>10</v>
      </c>
      <c r="B857" s="650" t="s">
        <v>596</v>
      </c>
      <c r="C857" s="650">
        <v>89301101</v>
      </c>
      <c r="D857" s="729" t="s">
        <v>6863</v>
      </c>
      <c r="E857" s="730" t="s">
        <v>3705</v>
      </c>
      <c r="F857" s="650" t="s">
        <v>3634</v>
      </c>
      <c r="G857" s="650" t="s">
        <v>4132</v>
      </c>
      <c r="H857" s="650" t="s">
        <v>597</v>
      </c>
      <c r="I857" s="650" t="s">
        <v>956</v>
      </c>
      <c r="J857" s="650" t="s">
        <v>4244</v>
      </c>
      <c r="K857" s="650" t="s">
        <v>4245</v>
      </c>
      <c r="L857" s="651">
        <v>94.89</v>
      </c>
      <c r="M857" s="651">
        <v>284.67</v>
      </c>
      <c r="N857" s="650">
        <v>3</v>
      </c>
      <c r="O857" s="731">
        <v>2</v>
      </c>
      <c r="P857" s="651">
        <v>189.78</v>
      </c>
      <c r="Q857" s="666">
        <v>0.66666666666666663</v>
      </c>
      <c r="R857" s="650">
        <v>2</v>
      </c>
      <c r="S857" s="666">
        <v>0.66666666666666663</v>
      </c>
      <c r="T857" s="731">
        <v>1</v>
      </c>
      <c r="U857" s="689">
        <v>0.5</v>
      </c>
    </row>
    <row r="858" spans="1:21" ht="14.4" customHeight="1" x14ac:dyDescent="0.3">
      <c r="A858" s="649">
        <v>10</v>
      </c>
      <c r="B858" s="650" t="s">
        <v>596</v>
      </c>
      <c r="C858" s="650">
        <v>89301101</v>
      </c>
      <c r="D858" s="729" t="s">
        <v>6863</v>
      </c>
      <c r="E858" s="730" t="s">
        <v>3705</v>
      </c>
      <c r="F858" s="650" t="s">
        <v>3634</v>
      </c>
      <c r="G858" s="650" t="s">
        <v>3824</v>
      </c>
      <c r="H858" s="650" t="s">
        <v>597</v>
      </c>
      <c r="I858" s="650" t="s">
        <v>1261</v>
      </c>
      <c r="J858" s="650" t="s">
        <v>3825</v>
      </c>
      <c r="K858" s="650" t="s">
        <v>3826</v>
      </c>
      <c r="L858" s="651">
        <v>41.07</v>
      </c>
      <c r="M858" s="651">
        <v>41.07</v>
      </c>
      <c r="N858" s="650">
        <v>1</v>
      </c>
      <c r="O858" s="731">
        <v>1</v>
      </c>
      <c r="P858" s="651"/>
      <c r="Q858" s="666">
        <v>0</v>
      </c>
      <c r="R858" s="650"/>
      <c r="S858" s="666">
        <v>0</v>
      </c>
      <c r="T858" s="731"/>
      <c r="U858" s="689">
        <v>0</v>
      </c>
    </row>
    <row r="859" spans="1:21" ht="14.4" customHeight="1" x14ac:dyDescent="0.3">
      <c r="A859" s="649">
        <v>10</v>
      </c>
      <c r="B859" s="650" t="s">
        <v>596</v>
      </c>
      <c r="C859" s="650">
        <v>89301101</v>
      </c>
      <c r="D859" s="729" t="s">
        <v>6863</v>
      </c>
      <c r="E859" s="730" t="s">
        <v>3705</v>
      </c>
      <c r="F859" s="650" t="s">
        <v>3634</v>
      </c>
      <c r="G859" s="650" t="s">
        <v>3824</v>
      </c>
      <c r="H859" s="650" t="s">
        <v>597</v>
      </c>
      <c r="I859" s="650" t="s">
        <v>1261</v>
      </c>
      <c r="J859" s="650" t="s">
        <v>3825</v>
      </c>
      <c r="K859" s="650" t="s">
        <v>3826</v>
      </c>
      <c r="L859" s="651">
        <v>93.99</v>
      </c>
      <c r="M859" s="651">
        <v>187.98</v>
      </c>
      <c r="N859" s="650">
        <v>2</v>
      </c>
      <c r="O859" s="731">
        <v>2</v>
      </c>
      <c r="P859" s="651"/>
      <c r="Q859" s="666">
        <v>0</v>
      </c>
      <c r="R859" s="650"/>
      <c r="S859" s="666">
        <v>0</v>
      </c>
      <c r="T859" s="731"/>
      <c r="U859" s="689">
        <v>0</v>
      </c>
    </row>
    <row r="860" spans="1:21" ht="14.4" customHeight="1" x14ac:dyDescent="0.3">
      <c r="A860" s="649">
        <v>10</v>
      </c>
      <c r="B860" s="650" t="s">
        <v>596</v>
      </c>
      <c r="C860" s="650">
        <v>89301101</v>
      </c>
      <c r="D860" s="729" t="s">
        <v>6863</v>
      </c>
      <c r="E860" s="730" t="s">
        <v>3705</v>
      </c>
      <c r="F860" s="650" t="s">
        <v>3634</v>
      </c>
      <c r="G860" s="650" t="s">
        <v>4192</v>
      </c>
      <c r="H860" s="650" t="s">
        <v>597</v>
      </c>
      <c r="I860" s="650" t="s">
        <v>690</v>
      </c>
      <c r="J860" s="650" t="s">
        <v>691</v>
      </c>
      <c r="K860" s="650" t="s">
        <v>4193</v>
      </c>
      <c r="L860" s="651">
        <v>26.17</v>
      </c>
      <c r="M860" s="651">
        <v>26.17</v>
      </c>
      <c r="N860" s="650">
        <v>1</v>
      </c>
      <c r="O860" s="731">
        <v>1</v>
      </c>
      <c r="P860" s="651"/>
      <c r="Q860" s="666">
        <v>0</v>
      </c>
      <c r="R860" s="650"/>
      <c r="S860" s="666">
        <v>0</v>
      </c>
      <c r="T860" s="731"/>
      <c r="U860" s="689">
        <v>0</v>
      </c>
    </row>
    <row r="861" spans="1:21" ht="14.4" customHeight="1" x14ac:dyDescent="0.3">
      <c r="A861" s="649">
        <v>10</v>
      </c>
      <c r="B861" s="650" t="s">
        <v>596</v>
      </c>
      <c r="C861" s="650">
        <v>89301101</v>
      </c>
      <c r="D861" s="729" t="s">
        <v>6863</v>
      </c>
      <c r="E861" s="730" t="s">
        <v>3705</v>
      </c>
      <c r="F861" s="650" t="s">
        <v>3634</v>
      </c>
      <c r="G861" s="650" t="s">
        <v>3736</v>
      </c>
      <c r="H861" s="650" t="s">
        <v>1072</v>
      </c>
      <c r="I861" s="650" t="s">
        <v>1303</v>
      </c>
      <c r="J861" s="650" t="s">
        <v>3490</v>
      </c>
      <c r="K861" s="650" t="s">
        <v>3488</v>
      </c>
      <c r="L861" s="651">
        <v>41.3</v>
      </c>
      <c r="M861" s="651">
        <v>165.2</v>
      </c>
      <c r="N861" s="650">
        <v>4</v>
      </c>
      <c r="O861" s="731">
        <v>3.5</v>
      </c>
      <c r="P861" s="651">
        <v>82.6</v>
      </c>
      <c r="Q861" s="666">
        <v>0.5</v>
      </c>
      <c r="R861" s="650">
        <v>2</v>
      </c>
      <c r="S861" s="666">
        <v>0.5</v>
      </c>
      <c r="T861" s="731">
        <v>2</v>
      </c>
      <c r="U861" s="689">
        <v>0.5714285714285714</v>
      </c>
    </row>
    <row r="862" spans="1:21" ht="14.4" customHeight="1" x14ac:dyDescent="0.3">
      <c r="A862" s="649">
        <v>10</v>
      </c>
      <c r="B862" s="650" t="s">
        <v>596</v>
      </c>
      <c r="C862" s="650">
        <v>89301101</v>
      </c>
      <c r="D862" s="729" t="s">
        <v>6863</v>
      </c>
      <c r="E862" s="730" t="s">
        <v>3705</v>
      </c>
      <c r="F862" s="650" t="s">
        <v>3634</v>
      </c>
      <c r="G862" s="650" t="s">
        <v>3736</v>
      </c>
      <c r="H862" s="650" t="s">
        <v>1072</v>
      </c>
      <c r="I862" s="650" t="s">
        <v>1306</v>
      </c>
      <c r="J862" s="650" t="s">
        <v>3490</v>
      </c>
      <c r="K862" s="650" t="s">
        <v>839</v>
      </c>
      <c r="L862" s="651">
        <v>68.83</v>
      </c>
      <c r="M862" s="651">
        <v>68.83</v>
      </c>
      <c r="N862" s="650">
        <v>1</v>
      </c>
      <c r="O862" s="731">
        <v>0.5</v>
      </c>
      <c r="P862" s="651"/>
      <c r="Q862" s="666">
        <v>0</v>
      </c>
      <c r="R862" s="650"/>
      <c r="S862" s="666">
        <v>0</v>
      </c>
      <c r="T862" s="731"/>
      <c r="U862" s="689">
        <v>0</v>
      </c>
    </row>
    <row r="863" spans="1:21" ht="14.4" customHeight="1" x14ac:dyDescent="0.3">
      <c r="A863" s="649">
        <v>10</v>
      </c>
      <c r="B863" s="650" t="s">
        <v>596</v>
      </c>
      <c r="C863" s="650">
        <v>89301101</v>
      </c>
      <c r="D863" s="729" t="s">
        <v>6863</v>
      </c>
      <c r="E863" s="730" t="s">
        <v>3705</v>
      </c>
      <c r="F863" s="650" t="s">
        <v>3634</v>
      </c>
      <c r="G863" s="650" t="s">
        <v>3870</v>
      </c>
      <c r="H863" s="650" t="s">
        <v>597</v>
      </c>
      <c r="I863" s="650" t="s">
        <v>1212</v>
      </c>
      <c r="J863" s="650" t="s">
        <v>1213</v>
      </c>
      <c r="K863" s="650" t="s">
        <v>3871</v>
      </c>
      <c r="L863" s="651">
        <v>38.65</v>
      </c>
      <c r="M863" s="651">
        <v>77.3</v>
      </c>
      <c r="N863" s="650">
        <v>2</v>
      </c>
      <c r="O863" s="731">
        <v>1</v>
      </c>
      <c r="P863" s="651"/>
      <c r="Q863" s="666">
        <v>0</v>
      </c>
      <c r="R863" s="650"/>
      <c r="S863" s="666">
        <v>0</v>
      </c>
      <c r="T863" s="731"/>
      <c r="U863" s="689">
        <v>0</v>
      </c>
    </row>
    <row r="864" spans="1:21" ht="14.4" customHeight="1" x14ac:dyDescent="0.3">
      <c r="A864" s="649">
        <v>10</v>
      </c>
      <c r="B864" s="650" t="s">
        <v>596</v>
      </c>
      <c r="C864" s="650">
        <v>89301101</v>
      </c>
      <c r="D864" s="729" t="s">
        <v>6863</v>
      </c>
      <c r="E864" s="730" t="s">
        <v>3705</v>
      </c>
      <c r="F864" s="650" t="s">
        <v>3634</v>
      </c>
      <c r="G864" s="650" t="s">
        <v>4141</v>
      </c>
      <c r="H864" s="650" t="s">
        <v>597</v>
      </c>
      <c r="I864" s="650" t="s">
        <v>740</v>
      </c>
      <c r="J864" s="650" t="s">
        <v>741</v>
      </c>
      <c r="K864" s="650" t="s">
        <v>742</v>
      </c>
      <c r="L864" s="651">
        <v>132.34</v>
      </c>
      <c r="M864" s="651">
        <v>132.34</v>
      </c>
      <c r="N864" s="650">
        <v>1</v>
      </c>
      <c r="O864" s="731">
        <v>0.5</v>
      </c>
      <c r="P864" s="651">
        <v>132.34</v>
      </c>
      <c r="Q864" s="666">
        <v>1</v>
      </c>
      <c r="R864" s="650">
        <v>1</v>
      </c>
      <c r="S864" s="666">
        <v>1</v>
      </c>
      <c r="T864" s="731">
        <v>0.5</v>
      </c>
      <c r="U864" s="689">
        <v>1</v>
      </c>
    </row>
    <row r="865" spans="1:21" ht="14.4" customHeight="1" x14ac:dyDescent="0.3">
      <c r="A865" s="649">
        <v>10</v>
      </c>
      <c r="B865" s="650" t="s">
        <v>596</v>
      </c>
      <c r="C865" s="650">
        <v>89301101</v>
      </c>
      <c r="D865" s="729" t="s">
        <v>6863</v>
      </c>
      <c r="E865" s="730" t="s">
        <v>3705</v>
      </c>
      <c r="F865" s="650" t="s">
        <v>3634</v>
      </c>
      <c r="G865" s="650" t="s">
        <v>4128</v>
      </c>
      <c r="H865" s="650" t="s">
        <v>597</v>
      </c>
      <c r="I865" s="650" t="s">
        <v>4129</v>
      </c>
      <c r="J865" s="650" t="s">
        <v>4130</v>
      </c>
      <c r="K865" s="650" t="s">
        <v>4131</v>
      </c>
      <c r="L865" s="651">
        <v>0</v>
      </c>
      <c r="M865" s="651">
        <v>0</v>
      </c>
      <c r="N865" s="650">
        <v>1</v>
      </c>
      <c r="O865" s="731">
        <v>0.5</v>
      </c>
      <c r="P865" s="651"/>
      <c r="Q865" s="666"/>
      <c r="R865" s="650"/>
      <c r="S865" s="666">
        <v>0</v>
      </c>
      <c r="T865" s="731"/>
      <c r="U865" s="689">
        <v>0</v>
      </c>
    </row>
    <row r="866" spans="1:21" ht="14.4" customHeight="1" x14ac:dyDescent="0.3">
      <c r="A866" s="649">
        <v>10</v>
      </c>
      <c r="B866" s="650" t="s">
        <v>596</v>
      </c>
      <c r="C866" s="650">
        <v>89301101</v>
      </c>
      <c r="D866" s="729" t="s">
        <v>6863</v>
      </c>
      <c r="E866" s="730" t="s">
        <v>3705</v>
      </c>
      <c r="F866" s="650" t="s">
        <v>3634</v>
      </c>
      <c r="G866" s="650" t="s">
        <v>4252</v>
      </c>
      <c r="H866" s="650" t="s">
        <v>597</v>
      </c>
      <c r="I866" s="650" t="s">
        <v>791</v>
      </c>
      <c r="J866" s="650" t="s">
        <v>792</v>
      </c>
      <c r="K866" s="650" t="s">
        <v>793</v>
      </c>
      <c r="L866" s="651">
        <v>0</v>
      </c>
      <c r="M866" s="651">
        <v>0</v>
      </c>
      <c r="N866" s="650">
        <v>1</v>
      </c>
      <c r="O866" s="731">
        <v>1</v>
      </c>
      <c r="P866" s="651"/>
      <c r="Q866" s="666"/>
      <c r="R866" s="650"/>
      <c r="S866" s="666">
        <v>0</v>
      </c>
      <c r="T866" s="731"/>
      <c r="U866" s="689">
        <v>0</v>
      </c>
    </row>
    <row r="867" spans="1:21" ht="14.4" customHeight="1" x14ac:dyDescent="0.3">
      <c r="A867" s="649">
        <v>10</v>
      </c>
      <c r="B867" s="650" t="s">
        <v>596</v>
      </c>
      <c r="C867" s="650">
        <v>89301101</v>
      </c>
      <c r="D867" s="729" t="s">
        <v>6863</v>
      </c>
      <c r="E867" s="730" t="s">
        <v>3705</v>
      </c>
      <c r="F867" s="650" t="s">
        <v>3634</v>
      </c>
      <c r="G867" s="650" t="s">
        <v>4252</v>
      </c>
      <c r="H867" s="650" t="s">
        <v>597</v>
      </c>
      <c r="I867" s="650" t="s">
        <v>4520</v>
      </c>
      <c r="J867" s="650" t="s">
        <v>4521</v>
      </c>
      <c r="K867" s="650" t="s">
        <v>4522</v>
      </c>
      <c r="L867" s="651">
        <v>0</v>
      </c>
      <c r="M867" s="651">
        <v>0</v>
      </c>
      <c r="N867" s="650">
        <v>1</v>
      </c>
      <c r="O867" s="731">
        <v>0.5</v>
      </c>
      <c r="P867" s="651"/>
      <c r="Q867" s="666"/>
      <c r="R867" s="650"/>
      <c r="S867" s="666">
        <v>0</v>
      </c>
      <c r="T867" s="731"/>
      <c r="U867" s="689">
        <v>0</v>
      </c>
    </row>
    <row r="868" spans="1:21" ht="14.4" customHeight="1" x14ac:dyDescent="0.3">
      <c r="A868" s="649">
        <v>10</v>
      </c>
      <c r="B868" s="650" t="s">
        <v>596</v>
      </c>
      <c r="C868" s="650">
        <v>89301101</v>
      </c>
      <c r="D868" s="729" t="s">
        <v>6863</v>
      </c>
      <c r="E868" s="730" t="s">
        <v>3705</v>
      </c>
      <c r="F868" s="650" t="s">
        <v>3634</v>
      </c>
      <c r="G868" s="650" t="s">
        <v>4144</v>
      </c>
      <c r="H868" s="650" t="s">
        <v>1072</v>
      </c>
      <c r="I868" s="650" t="s">
        <v>1199</v>
      </c>
      <c r="J868" s="650" t="s">
        <v>1200</v>
      </c>
      <c r="K868" s="650" t="s">
        <v>1186</v>
      </c>
      <c r="L868" s="651">
        <v>1431.23</v>
      </c>
      <c r="M868" s="651">
        <v>7156.15</v>
      </c>
      <c r="N868" s="650">
        <v>5</v>
      </c>
      <c r="O868" s="731">
        <v>1</v>
      </c>
      <c r="P868" s="651">
        <v>7156.15</v>
      </c>
      <c r="Q868" s="666">
        <v>1</v>
      </c>
      <c r="R868" s="650">
        <v>5</v>
      </c>
      <c r="S868" s="666">
        <v>1</v>
      </c>
      <c r="T868" s="731">
        <v>1</v>
      </c>
      <c r="U868" s="689">
        <v>1</v>
      </c>
    </row>
    <row r="869" spans="1:21" ht="14.4" customHeight="1" x14ac:dyDescent="0.3">
      <c r="A869" s="649">
        <v>10</v>
      </c>
      <c r="B869" s="650" t="s">
        <v>596</v>
      </c>
      <c r="C869" s="650">
        <v>89301101</v>
      </c>
      <c r="D869" s="729" t="s">
        <v>6863</v>
      </c>
      <c r="E869" s="730" t="s">
        <v>3705</v>
      </c>
      <c r="F869" s="650" t="s">
        <v>3634</v>
      </c>
      <c r="G869" s="650" t="s">
        <v>4105</v>
      </c>
      <c r="H869" s="650" t="s">
        <v>597</v>
      </c>
      <c r="I869" s="650" t="s">
        <v>936</v>
      </c>
      <c r="J869" s="650" t="s">
        <v>937</v>
      </c>
      <c r="K869" s="650" t="s">
        <v>4523</v>
      </c>
      <c r="L869" s="651">
        <v>228.34</v>
      </c>
      <c r="M869" s="651">
        <v>228.34</v>
      </c>
      <c r="N869" s="650">
        <v>1</v>
      </c>
      <c r="O869" s="731">
        <v>0.5</v>
      </c>
      <c r="P869" s="651">
        <v>228.34</v>
      </c>
      <c r="Q869" s="666">
        <v>1</v>
      </c>
      <c r="R869" s="650">
        <v>1</v>
      </c>
      <c r="S869" s="666">
        <v>1</v>
      </c>
      <c r="T869" s="731">
        <v>0.5</v>
      </c>
      <c r="U869" s="689">
        <v>1</v>
      </c>
    </row>
    <row r="870" spans="1:21" ht="14.4" customHeight="1" x14ac:dyDescent="0.3">
      <c r="A870" s="649">
        <v>10</v>
      </c>
      <c r="B870" s="650" t="s">
        <v>596</v>
      </c>
      <c r="C870" s="650">
        <v>89301101</v>
      </c>
      <c r="D870" s="729" t="s">
        <v>6863</v>
      </c>
      <c r="E870" s="730" t="s">
        <v>3705</v>
      </c>
      <c r="F870" s="650" t="s">
        <v>3634</v>
      </c>
      <c r="G870" s="650" t="s">
        <v>4110</v>
      </c>
      <c r="H870" s="650" t="s">
        <v>597</v>
      </c>
      <c r="I870" s="650" t="s">
        <v>4524</v>
      </c>
      <c r="J870" s="650" t="s">
        <v>4454</v>
      </c>
      <c r="K870" s="650" t="s">
        <v>4525</v>
      </c>
      <c r="L870" s="651">
        <v>0</v>
      </c>
      <c r="M870" s="651">
        <v>0</v>
      </c>
      <c r="N870" s="650">
        <v>1</v>
      </c>
      <c r="O870" s="731">
        <v>0.5</v>
      </c>
      <c r="P870" s="651"/>
      <c r="Q870" s="666"/>
      <c r="R870" s="650"/>
      <c r="S870" s="666">
        <v>0</v>
      </c>
      <c r="T870" s="731"/>
      <c r="U870" s="689">
        <v>0</v>
      </c>
    </row>
    <row r="871" spans="1:21" ht="14.4" customHeight="1" x14ac:dyDescent="0.3">
      <c r="A871" s="649">
        <v>10</v>
      </c>
      <c r="B871" s="650" t="s">
        <v>596</v>
      </c>
      <c r="C871" s="650">
        <v>89301101</v>
      </c>
      <c r="D871" s="729" t="s">
        <v>6863</v>
      </c>
      <c r="E871" s="730" t="s">
        <v>3705</v>
      </c>
      <c r="F871" s="650" t="s">
        <v>3634</v>
      </c>
      <c r="G871" s="650" t="s">
        <v>4268</v>
      </c>
      <c r="H871" s="650" t="s">
        <v>1072</v>
      </c>
      <c r="I871" s="650" t="s">
        <v>1094</v>
      </c>
      <c r="J871" s="650" t="s">
        <v>1095</v>
      </c>
      <c r="K871" s="650" t="s">
        <v>3501</v>
      </c>
      <c r="L871" s="651">
        <v>94.8</v>
      </c>
      <c r="M871" s="651">
        <v>94.8</v>
      </c>
      <c r="N871" s="650">
        <v>1</v>
      </c>
      <c r="O871" s="731">
        <v>0.5</v>
      </c>
      <c r="P871" s="651">
        <v>94.8</v>
      </c>
      <c r="Q871" s="666">
        <v>1</v>
      </c>
      <c r="R871" s="650">
        <v>1</v>
      </c>
      <c r="S871" s="666">
        <v>1</v>
      </c>
      <c r="T871" s="731">
        <v>0.5</v>
      </c>
      <c r="U871" s="689">
        <v>1</v>
      </c>
    </row>
    <row r="872" spans="1:21" ht="14.4" customHeight="1" x14ac:dyDescent="0.3">
      <c r="A872" s="649">
        <v>10</v>
      </c>
      <c r="B872" s="650" t="s">
        <v>596</v>
      </c>
      <c r="C872" s="650">
        <v>89301101</v>
      </c>
      <c r="D872" s="729" t="s">
        <v>6863</v>
      </c>
      <c r="E872" s="730" t="s">
        <v>3705</v>
      </c>
      <c r="F872" s="650" t="s">
        <v>3634</v>
      </c>
      <c r="G872" s="650" t="s">
        <v>4269</v>
      </c>
      <c r="H872" s="650" t="s">
        <v>1072</v>
      </c>
      <c r="I872" s="650" t="s">
        <v>1090</v>
      </c>
      <c r="J872" s="650" t="s">
        <v>1091</v>
      </c>
      <c r="K872" s="650" t="s">
        <v>1092</v>
      </c>
      <c r="L872" s="651">
        <v>974.75</v>
      </c>
      <c r="M872" s="651">
        <v>1949.5</v>
      </c>
      <c r="N872" s="650">
        <v>2</v>
      </c>
      <c r="O872" s="731">
        <v>1.5</v>
      </c>
      <c r="P872" s="651">
        <v>1949.5</v>
      </c>
      <c r="Q872" s="666">
        <v>1</v>
      </c>
      <c r="R872" s="650">
        <v>2</v>
      </c>
      <c r="S872" s="666">
        <v>1</v>
      </c>
      <c r="T872" s="731">
        <v>1.5</v>
      </c>
      <c r="U872" s="689">
        <v>1</v>
      </c>
    </row>
    <row r="873" spans="1:21" ht="14.4" customHeight="1" x14ac:dyDescent="0.3">
      <c r="A873" s="649">
        <v>10</v>
      </c>
      <c r="B873" s="650" t="s">
        <v>596</v>
      </c>
      <c r="C873" s="650">
        <v>89301101</v>
      </c>
      <c r="D873" s="729" t="s">
        <v>6863</v>
      </c>
      <c r="E873" s="730" t="s">
        <v>3705</v>
      </c>
      <c r="F873" s="650" t="s">
        <v>3635</v>
      </c>
      <c r="G873" s="650" t="s">
        <v>3790</v>
      </c>
      <c r="H873" s="650" t="s">
        <v>597</v>
      </c>
      <c r="I873" s="650" t="s">
        <v>4276</v>
      </c>
      <c r="J873" s="650" t="s">
        <v>3680</v>
      </c>
      <c r="K873" s="650"/>
      <c r="L873" s="651">
        <v>0</v>
      </c>
      <c r="M873" s="651">
        <v>0</v>
      </c>
      <c r="N873" s="650">
        <v>1</v>
      </c>
      <c r="O873" s="731">
        <v>1</v>
      </c>
      <c r="P873" s="651"/>
      <c r="Q873" s="666"/>
      <c r="R873" s="650"/>
      <c r="S873" s="666">
        <v>0</v>
      </c>
      <c r="T873" s="731"/>
      <c r="U873" s="689">
        <v>0</v>
      </c>
    </row>
    <row r="874" spans="1:21" ht="14.4" customHeight="1" x14ac:dyDescent="0.3">
      <c r="A874" s="649">
        <v>10</v>
      </c>
      <c r="B874" s="650" t="s">
        <v>596</v>
      </c>
      <c r="C874" s="650">
        <v>89301101</v>
      </c>
      <c r="D874" s="729" t="s">
        <v>6863</v>
      </c>
      <c r="E874" s="730" t="s">
        <v>3706</v>
      </c>
      <c r="F874" s="650" t="s">
        <v>3634</v>
      </c>
      <c r="G874" s="650" t="s">
        <v>4151</v>
      </c>
      <c r="H874" s="650" t="s">
        <v>597</v>
      </c>
      <c r="I874" s="650" t="s">
        <v>1689</v>
      </c>
      <c r="J874" s="650" t="s">
        <v>4440</v>
      </c>
      <c r="K874" s="650" t="s">
        <v>4441</v>
      </c>
      <c r="L874" s="651">
        <v>20.65</v>
      </c>
      <c r="M874" s="651">
        <v>20.65</v>
      </c>
      <c r="N874" s="650">
        <v>1</v>
      </c>
      <c r="O874" s="731">
        <v>1</v>
      </c>
      <c r="P874" s="651"/>
      <c r="Q874" s="666">
        <v>0</v>
      </c>
      <c r="R874" s="650"/>
      <c r="S874" s="666">
        <v>0</v>
      </c>
      <c r="T874" s="731"/>
      <c r="U874" s="689">
        <v>0</v>
      </c>
    </row>
    <row r="875" spans="1:21" ht="14.4" customHeight="1" x14ac:dyDescent="0.3">
      <c r="A875" s="649">
        <v>10</v>
      </c>
      <c r="B875" s="650" t="s">
        <v>596</v>
      </c>
      <c r="C875" s="650">
        <v>89301101</v>
      </c>
      <c r="D875" s="729" t="s">
        <v>6863</v>
      </c>
      <c r="E875" s="730" t="s">
        <v>3706</v>
      </c>
      <c r="F875" s="650" t="s">
        <v>3634</v>
      </c>
      <c r="G875" s="650" t="s">
        <v>3743</v>
      </c>
      <c r="H875" s="650" t="s">
        <v>597</v>
      </c>
      <c r="I875" s="650" t="s">
        <v>1646</v>
      </c>
      <c r="J875" s="650" t="s">
        <v>3514</v>
      </c>
      <c r="K875" s="650" t="s">
        <v>3515</v>
      </c>
      <c r="L875" s="651">
        <v>333.31</v>
      </c>
      <c r="M875" s="651">
        <v>666.62</v>
      </c>
      <c r="N875" s="650">
        <v>2</v>
      </c>
      <c r="O875" s="731">
        <v>2</v>
      </c>
      <c r="P875" s="651"/>
      <c r="Q875" s="666">
        <v>0</v>
      </c>
      <c r="R875" s="650"/>
      <c r="S875" s="666">
        <v>0</v>
      </c>
      <c r="T875" s="731"/>
      <c r="U875" s="689">
        <v>0</v>
      </c>
    </row>
    <row r="876" spans="1:21" ht="14.4" customHeight="1" x14ac:dyDescent="0.3">
      <c r="A876" s="649">
        <v>10</v>
      </c>
      <c r="B876" s="650" t="s">
        <v>596</v>
      </c>
      <c r="C876" s="650">
        <v>89301101</v>
      </c>
      <c r="D876" s="729" t="s">
        <v>6863</v>
      </c>
      <c r="E876" s="730" t="s">
        <v>3706</v>
      </c>
      <c r="F876" s="650" t="s">
        <v>3634</v>
      </c>
      <c r="G876" s="650" t="s">
        <v>3743</v>
      </c>
      <c r="H876" s="650" t="s">
        <v>597</v>
      </c>
      <c r="I876" s="650" t="s">
        <v>1660</v>
      </c>
      <c r="J876" s="650" t="s">
        <v>3516</v>
      </c>
      <c r="K876" s="650" t="s">
        <v>3517</v>
      </c>
      <c r="L876" s="651">
        <v>333.31</v>
      </c>
      <c r="M876" s="651">
        <v>333.31</v>
      </c>
      <c r="N876" s="650">
        <v>1</v>
      </c>
      <c r="O876" s="731">
        <v>0.5</v>
      </c>
      <c r="P876" s="651"/>
      <c r="Q876" s="666">
        <v>0</v>
      </c>
      <c r="R876" s="650"/>
      <c r="S876" s="666">
        <v>0</v>
      </c>
      <c r="T876" s="731"/>
      <c r="U876" s="689">
        <v>0</v>
      </c>
    </row>
    <row r="877" spans="1:21" ht="14.4" customHeight="1" x14ac:dyDescent="0.3">
      <c r="A877" s="649">
        <v>10</v>
      </c>
      <c r="B877" s="650" t="s">
        <v>596</v>
      </c>
      <c r="C877" s="650">
        <v>89301101</v>
      </c>
      <c r="D877" s="729" t="s">
        <v>6863</v>
      </c>
      <c r="E877" s="730" t="s">
        <v>3706</v>
      </c>
      <c r="F877" s="650" t="s">
        <v>3634</v>
      </c>
      <c r="G877" s="650" t="s">
        <v>3743</v>
      </c>
      <c r="H877" s="650" t="s">
        <v>597</v>
      </c>
      <c r="I877" s="650" t="s">
        <v>1230</v>
      </c>
      <c r="J877" s="650" t="s">
        <v>1231</v>
      </c>
      <c r="K877" s="650" t="s">
        <v>1232</v>
      </c>
      <c r="L877" s="651">
        <v>152.36000000000001</v>
      </c>
      <c r="M877" s="651">
        <v>152.36000000000001</v>
      </c>
      <c r="N877" s="650">
        <v>1</v>
      </c>
      <c r="O877" s="731">
        <v>1</v>
      </c>
      <c r="P877" s="651"/>
      <c r="Q877" s="666">
        <v>0</v>
      </c>
      <c r="R877" s="650"/>
      <c r="S877" s="666">
        <v>0</v>
      </c>
      <c r="T877" s="731"/>
      <c r="U877" s="689">
        <v>0</v>
      </c>
    </row>
    <row r="878" spans="1:21" ht="14.4" customHeight="1" x14ac:dyDescent="0.3">
      <c r="A878" s="649">
        <v>10</v>
      </c>
      <c r="B878" s="650" t="s">
        <v>596</v>
      </c>
      <c r="C878" s="650">
        <v>89301101</v>
      </c>
      <c r="D878" s="729" t="s">
        <v>6863</v>
      </c>
      <c r="E878" s="730" t="s">
        <v>3706</v>
      </c>
      <c r="F878" s="650" t="s">
        <v>3634</v>
      </c>
      <c r="G878" s="650" t="s">
        <v>3743</v>
      </c>
      <c r="H878" s="650" t="s">
        <v>597</v>
      </c>
      <c r="I878" s="650" t="s">
        <v>1230</v>
      </c>
      <c r="J878" s="650" t="s">
        <v>1231</v>
      </c>
      <c r="K878" s="650" t="s">
        <v>1232</v>
      </c>
      <c r="L878" s="651">
        <v>99.7</v>
      </c>
      <c r="M878" s="651">
        <v>99.7</v>
      </c>
      <c r="N878" s="650">
        <v>1</v>
      </c>
      <c r="O878" s="731">
        <v>1</v>
      </c>
      <c r="P878" s="651">
        <v>99.7</v>
      </c>
      <c r="Q878" s="666">
        <v>1</v>
      </c>
      <c r="R878" s="650">
        <v>1</v>
      </c>
      <c r="S878" s="666">
        <v>1</v>
      </c>
      <c r="T878" s="731">
        <v>1</v>
      </c>
      <c r="U878" s="689">
        <v>1</v>
      </c>
    </row>
    <row r="879" spans="1:21" ht="14.4" customHeight="1" x14ac:dyDescent="0.3">
      <c r="A879" s="649">
        <v>10</v>
      </c>
      <c r="B879" s="650" t="s">
        <v>596</v>
      </c>
      <c r="C879" s="650">
        <v>89301101</v>
      </c>
      <c r="D879" s="729" t="s">
        <v>6863</v>
      </c>
      <c r="E879" s="730" t="s">
        <v>3706</v>
      </c>
      <c r="F879" s="650" t="s">
        <v>3634</v>
      </c>
      <c r="G879" s="650" t="s">
        <v>3743</v>
      </c>
      <c r="H879" s="650" t="s">
        <v>597</v>
      </c>
      <c r="I879" s="650" t="s">
        <v>4526</v>
      </c>
      <c r="J879" s="650" t="s">
        <v>1231</v>
      </c>
      <c r="K879" s="650" t="s">
        <v>4527</v>
      </c>
      <c r="L879" s="651">
        <v>0</v>
      </c>
      <c r="M879" s="651">
        <v>0</v>
      </c>
      <c r="N879" s="650">
        <v>1</v>
      </c>
      <c r="O879" s="731">
        <v>1</v>
      </c>
      <c r="P879" s="651">
        <v>0</v>
      </c>
      <c r="Q879" s="666"/>
      <c r="R879" s="650">
        <v>1</v>
      </c>
      <c r="S879" s="666">
        <v>1</v>
      </c>
      <c r="T879" s="731">
        <v>1</v>
      </c>
      <c r="U879" s="689">
        <v>1</v>
      </c>
    </row>
    <row r="880" spans="1:21" ht="14.4" customHeight="1" x14ac:dyDescent="0.3">
      <c r="A880" s="649">
        <v>10</v>
      </c>
      <c r="B880" s="650" t="s">
        <v>596</v>
      </c>
      <c r="C880" s="650">
        <v>89301101</v>
      </c>
      <c r="D880" s="729" t="s">
        <v>6863</v>
      </c>
      <c r="E880" s="730" t="s">
        <v>3706</v>
      </c>
      <c r="F880" s="650" t="s">
        <v>3634</v>
      </c>
      <c r="G880" s="650" t="s">
        <v>3732</v>
      </c>
      <c r="H880" s="650" t="s">
        <v>1072</v>
      </c>
      <c r="I880" s="650" t="s">
        <v>4508</v>
      </c>
      <c r="J880" s="650" t="s">
        <v>1720</v>
      </c>
      <c r="K880" s="650" t="s">
        <v>839</v>
      </c>
      <c r="L880" s="651">
        <v>0</v>
      </c>
      <c r="M880" s="651">
        <v>0</v>
      </c>
      <c r="N880" s="650">
        <v>1</v>
      </c>
      <c r="O880" s="731">
        <v>1</v>
      </c>
      <c r="P880" s="651"/>
      <c r="Q880" s="666"/>
      <c r="R880" s="650"/>
      <c r="S880" s="666">
        <v>0</v>
      </c>
      <c r="T880" s="731"/>
      <c r="U880" s="689">
        <v>0</v>
      </c>
    </row>
    <row r="881" spans="1:21" ht="14.4" customHeight="1" x14ac:dyDescent="0.3">
      <c r="A881" s="649">
        <v>10</v>
      </c>
      <c r="B881" s="650" t="s">
        <v>596</v>
      </c>
      <c r="C881" s="650">
        <v>89301101</v>
      </c>
      <c r="D881" s="729" t="s">
        <v>6863</v>
      </c>
      <c r="E881" s="730" t="s">
        <v>3706</v>
      </c>
      <c r="F881" s="650" t="s">
        <v>3634</v>
      </c>
      <c r="G881" s="650" t="s">
        <v>4132</v>
      </c>
      <c r="H881" s="650" t="s">
        <v>597</v>
      </c>
      <c r="I881" s="650" t="s">
        <v>687</v>
      </c>
      <c r="J881" s="650" t="s">
        <v>4133</v>
      </c>
      <c r="K881" s="650" t="s">
        <v>4107</v>
      </c>
      <c r="L881" s="651">
        <v>14.2</v>
      </c>
      <c r="M881" s="651">
        <v>28.4</v>
      </c>
      <c r="N881" s="650">
        <v>2</v>
      </c>
      <c r="O881" s="731">
        <v>1</v>
      </c>
      <c r="P881" s="651">
        <v>14.2</v>
      </c>
      <c r="Q881" s="666">
        <v>0.5</v>
      </c>
      <c r="R881" s="650">
        <v>1</v>
      </c>
      <c r="S881" s="666">
        <v>0.5</v>
      </c>
      <c r="T881" s="731">
        <v>0.5</v>
      </c>
      <c r="U881" s="689">
        <v>0.5</v>
      </c>
    </row>
    <row r="882" spans="1:21" ht="14.4" customHeight="1" x14ac:dyDescent="0.3">
      <c r="A882" s="649">
        <v>10</v>
      </c>
      <c r="B882" s="650" t="s">
        <v>596</v>
      </c>
      <c r="C882" s="650">
        <v>89301101</v>
      </c>
      <c r="D882" s="729" t="s">
        <v>6863</v>
      </c>
      <c r="E882" s="730" t="s">
        <v>3706</v>
      </c>
      <c r="F882" s="650" t="s">
        <v>3634</v>
      </c>
      <c r="G882" s="650" t="s">
        <v>4136</v>
      </c>
      <c r="H882" s="650" t="s">
        <v>597</v>
      </c>
      <c r="I882" s="650" t="s">
        <v>928</v>
      </c>
      <c r="J882" s="650" t="s">
        <v>929</v>
      </c>
      <c r="K882" s="650" t="s">
        <v>930</v>
      </c>
      <c r="L882" s="651">
        <v>0</v>
      </c>
      <c r="M882" s="651">
        <v>0</v>
      </c>
      <c r="N882" s="650">
        <v>1</v>
      </c>
      <c r="O882" s="731">
        <v>1</v>
      </c>
      <c r="P882" s="651"/>
      <c r="Q882" s="666"/>
      <c r="R882" s="650"/>
      <c r="S882" s="666">
        <v>0</v>
      </c>
      <c r="T882" s="731"/>
      <c r="U882" s="689">
        <v>0</v>
      </c>
    </row>
    <row r="883" spans="1:21" ht="14.4" customHeight="1" x14ac:dyDescent="0.3">
      <c r="A883" s="649">
        <v>10</v>
      </c>
      <c r="B883" s="650" t="s">
        <v>596</v>
      </c>
      <c r="C883" s="650">
        <v>89301101</v>
      </c>
      <c r="D883" s="729" t="s">
        <v>6863</v>
      </c>
      <c r="E883" s="730" t="s">
        <v>3706</v>
      </c>
      <c r="F883" s="650" t="s">
        <v>3634</v>
      </c>
      <c r="G883" s="650" t="s">
        <v>4334</v>
      </c>
      <c r="H883" s="650" t="s">
        <v>597</v>
      </c>
      <c r="I883" s="650" t="s">
        <v>4528</v>
      </c>
      <c r="J883" s="650" t="s">
        <v>894</v>
      </c>
      <c r="K883" s="650" t="s">
        <v>4529</v>
      </c>
      <c r="L883" s="651">
        <v>93.8</v>
      </c>
      <c r="M883" s="651">
        <v>1876</v>
      </c>
      <c r="N883" s="650">
        <v>20</v>
      </c>
      <c r="O883" s="731">
        <v>1</v>
      </c>
      <c r="P883" s="651">
        <v>1876</v>
      </c>
      <c r="Q883" s="666">
        <v>1</v>
      </c>
      <c r="R883" s="650">
        <v>20</v>
      </c>
      <c r="S883" s="666">
        <v>1</v>
      </c>
      <c r="T883" s="731">
        <v>1</v>
      </c>
      <c r="U883" s="689">
        <v>1</v>
      </c>
    </row>
    <row r="884" spans="1:21" ht="14.4" customHeight="1" x14ac:dyDescent="0.3">
      <c r="A884" s="649">
        <v>10</v>
      </c>
      <c r="B884" s="650" t="s">
        <v>596</v>
      </c>
      <c r="C884" s="650">
        <v>89301101</v>
      </c>
      <c r="D884" s="729" t="s">
        <v>6863</v>
      </c>
      <c r="E884" s="730" t="s">
        <v>3706</v>
      </c>
      <c r="F884" s="650" t="s">
        <v>3634</v>
      </c>
      <c r="G884" s="650" t="s">
        <v>4274</v>
      </c>
      <c r="H884" s="650" t="s">
        <v>1072</v>
      </c>
      <c r="I884" s="650" t="s">
        <v>4530</v>
      </c>
      <c r="J884" s="650" t="s">
        <v>4531</v>
      </c>
      <c r="K884" s="650" t="s">
        <v>4532</v>
      </c>
      <c r="L884" s="651">
        <v>603.38</v>
      </c>
      <c r="M884" s="651">
        <v>603.38</v>
      </c>
      <c r="N884" s="650">
        <v>1</v>
      </c>
      <c r="O884" s="731">
        <v>1</v>
      </c>
      <c r="P884" s="651"/>
      <c r="Q884" s="666">
        <v>0</v>
      </c>
      <c r="R884" s="650"/>
      <c r="S884" s="666">
        <v>0</v>
      </c>
      <c r="T884" s="731"/>
      <c r="U884" s="689">
        <v>0</v>
      </c>
    </row>
    <row r="885" spans="1:21" ht="14.4" customHeight="1" x14ac:dyDescent="0.3">
      <c r="A885" s="649">
        <v>10</v>
      </c>
      <c r="B885" s="650" t="s">
        <v>596</v>
      </c>
      <c r="C885" s="650">
        <v>89301101</v>
      </c>
      <c r="D885" s="729" t="s">
        <v>6863</v>
      </c>
      <c r="E885" s="730" t="s">
        <v>3706</v>
      </c>
      <c r="F885" s="650" t="s">
        <v>3634</v>
      </c>
      <c r="G885" s="650" t="s">
        <v>3824</v>
      </c>
      <c r="H885" s="650" t="s">
        <v>597</v>
      </c>
      <c r="I885" s="650" t="s">
        <v>629</v>
      </c>
      <c r="J885" s="650" t="s">
        <v>1209</v>
      </c>
      <c r="K885" s="650" t="s">
        <v>3887</v>
      </c>
      <c r="L885" s="651">
        <v>50.27</v>
      </c>
      <c r="M885" s="651">
        <v>150.81</v>
      </c>
      <c r="N885" s="650">
        <v>3</v>
      </c>
      <c r="O885" s="731">
        <v>3</v>
      </c>
      <c r="P885" s="651">
        <v>50.27</v>
      </c>
      <c r="Q885" s="666">
        <v>0.33333333333333337</v>
      </c>
      <c r="R885" s="650">
        <v>1</v>
      </c>
      <c r="S885" s="666">
        <v>0.33333333333333331</v>
      </c>
      <c r="T885" s="731">
        <v>1</v>
      </c>
      <c r="U885" s="689">
        <v>0.33333333333333331</v>
      </c>
    </row>
    <row r="886" spans="1:21" ht="14.4" customHeight="1" x14ac:dyDescent="0.3">
      <c r="A886" s="649">
        <v>10</v>
      </c>
      <c r="B886" s="650" t="s">
        <v>596</v>
      </c>
      <c r="C886" s="650">
        <v>89301101</v>
      </c>
      <c r="D886" s="729" t="s">
        <v>6863</v>
      </c>
      <c r="E886" s="730" t="s">
        <v>3706</v>
      </c>
      <c r="F886" s="650" t="s">
        <v>3634</v>
      </c>
      <c r="G886" s="650" t="s">
        <v>4294</v>
      </c>
      <c r="H886" s="650" t="s">
        <v>597</v>
      </c>
      <c r="I886" s="650" t="s">
        <v>670</v>
      </c>
      <c r="J886" s="650" t="s">
        <v>671</v>
      </c>
      <c r="K886" s="650" t="s">
        <v>4295</v>
      </c>
      <c r="L886" s="651">
        <v>0</v>
      </c>
      <c r="M886" s="651">
        <v>0</v>
      </c>
      <c r="N886" s="650">
        <v>1</v>
      </c>
      <c r="O886" s="731">
        <v>0.5</v>
      </c>
      <c r="P886" s="651">
        <v>0</v>
      </c>
      <c r="Q886" s="666"/>
      <c r="R886" s="650">
        <v>1</v>
      </c>
      <c r="S886" s="666">
        <v>1</v>
      </c>
      <c r="T886" s="731">
        <v>0.5</v>
      </c>
      <c r="U886" s="689">
        <v>1</v>
      </c>
    </row>
    <row r="887" spans="1:21" ht="14.4" customHeight="1" x14ac:dyDescent="0.3">
      <c r="A887" s="649">
        <v>10</v>
      </c>
      <c r="B887" s="650" t="s">
        <v>596</v>
      </c>
      <c r="C887" s="650">
        <v>89301101</v>
      </c>
      <c r="D887" s="729" t="s">
        <v>6863</v>
      </c>
      <c r="E887" s="730" t="s">
        <v>3706</v>
      </c>
      <c r="F887" s="650" t="s">
        <v>3634</v>
      </c>
      <c r="G887" s="650" t="s">
        <v>3870</v>
      </c>
      <c r="H887" s="650" t="s">
        <v>597</v>
      </c>
      <c r="I887" s="650" t="s">
        <v>1212</v>
      </c>
      <c r="J887" s="650" t="s">
        <v>1213</v>
      </c>
      <c r="K887" s="650" t="s">
        <v>3871</v>
      </c>
      <c r="L887" s="651">
        <v>38.65</v>
      </c>
      <c r="M887" s="651">
        <v>502.44999999999993</v>
      </c>
      <c r="N887" s="650">
        <v>13</v>
      </c>
      <c r="O887" s="731">
        <v>12</v>
      </c>
      <c r="P887" s="651">
        <v>154.6</v>
      </c>
      <c r="Q887" s="666">
        <v>0.30769230769230771</v>
      </c>
      <c r="R887" s="650">
        <v>4</v>
      </c>
      <c r="S887" s="666">
        <v>0.30769230769230771</v>
      </c>
      <c r="T887" s="731">
        <v>3.5</v>
      </c>
      <c r="U887" s="689">
        <v>0.29166666666666669</v>
      </c>
    </row>
    <row r="888" spans="1:21" ht="14.4" customHeight="1" x14ac:dyDescent="0.3">
      <c r="A888" s="649">
        <v>10</v>
      </c>
      <c r="B888" s="650" t="s">
        <v>596</v>
      </c>
      <c r="C888" s="650">
        <v>89301101</v>
      </c>
      <c r="D888" s="729" t="s">
        <v>6863</v>
      </c>
      <c r="E888" s="730" t="s">
        <v>3706</v>
      </c>
      <c r="F888" s="650" t="s">
        <v>3634</v>
      </c>
      <c r="G888" s="650" t="s">
        <v>4128</v>
      </c>
      <c r="H888" s="650" t="s">
        <v>597</v>
      </c>
      <c r="I888" s="650" t="s">
        <v>4404</v>
      </c>
      <c r="J888" s="650" t="s">
        <v>1345</v>
      </c>
      <c r="K888" s="650" t="s">
        <v>4131</v>
      </c>
      <c r="L888" s="651">
        <v>0</v>
      </c>
      <c r="M888" s="651">
        <v>0</v>
      </c>
      <c r="N888" s="650">
        <v>1</v>
      </c>
      <c r="O888" s="731">
        <v>1</v>
      </c>
      <c r="P888" s="651">
        <v>0</v>
      </c>
      <c r="Q888" s="666"/>
      <c r="R888" s="650">
        <v>1</v>
      </c>
      <c r="S888" s="666">
        <v>1</v>
      </c>
      <c r="T888" s="731">
        <v>1</v>
      </c>
      <c r="U888" s="689">
        <v>1</v>
      </c>
    </row>
    <row r="889" spans="1:21" ht="14.4" customHeight="1" x14ac:dyDescent="0.3">
      <c r="A889" s="649">
        <v>10</v>
      </c>
      <c r="B889" s="650" t="s">
        <v>596</v>
      </c>
      <c r="C889" s="650">
        <v>89301101</v>
      </c>
      <c r="D889" s="729" t="s">
        <v>6863</v>
      </c>
      <c r="E889" s="730" t="s">
        <v>3706</v>
      </c>
      <c r="F889" s="650" t="s">
        <v>3634</v>
      </c>
      <c r="G889" s="650" t="s">
        <v>3828</v>
      </c>
      <c r="H889" s="650" t="s">
        <v>597</v>
      </c>
      <c r="I889" s="650" t="s">
        <v>4092</v>
      </c>
      <c r="J889" s="650" t="s">
        <v>3956</v>
      </c>
      <c r="K889" s="650" t="s">
        <v>4093</v>
      </c>
      <c r="L889" s="651">
        <v>0</v>
      </c>
      <c r="M889" s="651">
        <v>0</v>
      </c>
      <c r="N889" s="650">
        <v>1</v>
      </c>
      <c r="O889" s="731">
        <v>1</v>
      </c>
      <c r="P889" s="651">
        <v>0</v>
      </c>
      <c r="Q889" s="666"/>
      <c r="R889" s="650">
        <v>1</v>
      </c>
      <c r="S889" s="666">
        <v>1</v>
      </c>
      <c r="T889" s="731">
        <v>1</v>
      </c>
      <c r="U889" s="689">
        <v>1</v>
      </c>
    </row>
    <row r="890" spans="1:21" ht="14.4" customHeight="1" x14ac:dyDescent="0.3">
      <c r="A890" s="649">
        <v>10</v>
      </c>
      <c r="B890" s="650" t="s">
        <v>596</v>
      </c>
      <c r="C890" s="650">
        <v>89301101</v>
      </c>
      <c r="D890" s="729" t="s">
        <v>6863</v>
      </c>
      <c r="E890" s="730" t="s">
        <v>3706</v>
      </c>
      <c r="F890" s="650" t="s">
        <v>3634</v>
      </c>
      <c r="G890" s="650" t="s">
        <v>4195</v>
      </c>
      <c r="H890" s="650" t="s">
        <v>597</v>
      </c>
      <c r="I890" s="650" t="s">
        <v>989</v>
      </c>
      <c r="J890" s="650" t="s">
        <v>4200</v>
      </c>
      <c r="K890" s="650" t="s">
        <v>4533</v>
      </c>
      <c r="L890" s="651">
        <v>0</v>
      </c>
      <c r="M890" s="651">
        <v>0</v>
      </c>
      <c r="N890" s="650">
        <v>1</v>
      </c>
      <c r="O890" s="731">
        <v>0.5</v>
      </c>
      <c r="P890" s="651"/>
      <c r="Q890" s="666"/>
      <c r="R890" s="650"/>
      <c r="S890" s="666">
        <v>0</v>
      </c>
      <c r="T890" s="731"/>
      <c r="U890" s="689">
        <v>0</v>
      </c>
    </row>
    <row r="891" spans="1:21" ht="14.4" customHeight="1" x14ac:dyDescent="0.3">
      <c r="A891" s="649">
        <v>10</v>
      </c>
      <c r="B891" s="650" t="s">
        <v>596</v>
      </c>
      <c r="C891" s="650">
        <v>89301101</v>
      </c>
      <c r="D891" s="729" t="s">
        <v>6863</v>
      </c>
      <c r="E891" s="730" t="s">
        <v>3706</v>
      </c>
      <c r="F891" s="650" t="s">
        <v>3634</v>
      </c>
      <c r="G891" s="650" t="s">
        <v>4053</v>
      </c>
      <c r="H891" s="650" t="s">
        <v>597</v>
      </c>
      <c r="I891" s="650" t="s">
        <v>1663</v>
      </c>
      <c r="J891" s="650" t="s">
        <v>1664</v>
      </c>
      <c r="K891" s="650" t="s">
        <v>1665</v>
      </c>
      <c r="L891" s="651">
        <v>120.37</v>
      </c>
      <c r="M891" s="651">
        <v>120.37</v>
      </c>
      <c r="N891" s="650">
        <v>1</v>
      </c>
      <c r="O891" s="731">
        <v>1</v>
      </c>
      <c r="P891" s="651"/>
      <c r="Q891" s="666">
        <v>0</v>
      </c>
      <c r="R891" s="650"/>
      <c r="S891" s="666">
        <v>0</v>
      </c>
      <c r="T891" s="731"/>
      <c r="U891" s="689">
        <v>0</v>
      </c>
    </row>
    <row r="892" spans="1:21" ht="14.4" customHeight="1" x14ac:dyDescent="0.3">
      <c r="A892" s="649">
        <v>10</v>
      </c>
      <c r="B892" s="650" t="s">
        <v>596</v>
      </c>
      <c r="C892" s="650">
        <v>89301101</v>
      </c>
      <c r="D892" s="729" t="s">
        <v>6863</v>
      </c>
      <c r="E892" s="730" t="s">
        <v>3706</v>
      </c>
      <c r="F892" s="650" t="s">
        <v>3634</v>
      </c>
      <c r="G892" s="650" t="s">
        <v>3961</v>
      </c>
      <c r="H892" s="650" t="s">
        <v>597</v>
      </c>
      <c r="I892" s="650" t="s">
        <v>3962</v>
      </c>
      <c r="J892" s="650" t="s">
        <v>3963</v>
      </c>
      <c r="K892" s="650" t="s">
        <v>1746</v>
      </c>
      <c r="L892" s="651">
        <v>314.89999999999998</v>
      </c>
      <c r="M892" s="651">
        <v>314.89999999999998</v>
      </c>
      <c r="N892" s="650">
        <v>1</v>
      </c>
      <c r="O892" s="731">
        <v>0.5</v>
      </c>
      <c r="P892" s="651">
        <v>314.89999999999998</v>
      </c>
      <c r="Q892" s="666">
        <v>1</v>
      </c>
      <c r="R892" s="650">
        <v>1</v>
      </c>
      <c r="S892" s="666">
        <v>1</v>
      </c>
      <c r="T892" s="731">
        <v>0.5</v>
      </c>
      <c r="U892" s="689">
        <v>1</v>
      </c>
    </row>
    <row r="893" spans="1:21" ht="14.4" customHeight="1" x14ac:dyDescent="0.3">
      <c r="A893" s="649">
        <v>10</v>
      </c>
      <c r="B893" s="650" t="s">
        <v>596</v>
      </c>
      <c r="C893" s="650">
        <v>89301101</v>
      </c>
      <c r="D893" s="729" t="s">
        <v>6863</v>
      </c>
      <c r="E893" s="730" t="s">
        <v>3706</v>
      </c>
      <c r="F893" s="650" t="s">
        <v>3634</v>
      </c>
      <c r="G893" s="650" t="s">
        <v>4144</v>
      </c>
      <c r="H893" s="650" t="s">
        <v>1072</v>
      </c>
      <c r="I893" s="650" t="s">
        <v>1199</v>
      </c>
      <c r="J893" s="650" t="s">
        <v>1200</v>
      </c>
      <c r="K893" s="650" t="s">
        <v>1186</v>
      </c>
      <c r="L893" s="651">
        <v>1431.23</v>
      </c>
      <c r="M893" s="651">
        <v>5724.92</v>
      </c>
      <c r="N893" s="650">
        <v>4</v>
      </c>
      <c r="O893" s="731">
        <v>1</v>
      </c>
      <c r="P893" s="651">
        <v>5724.92</v>
      </c>
      <c r="Q893" s="666">
        <v>1</v>
      </c>
      <c r="R893" s="650">
        <v>4</v>
      </c>
      <c r="S893" s="666">
        <v>1</v>
      </c>
      <c r="T893" s="731">
        <v>1</v>
      </c>
      <c r="U893" s="689">
        <v>1</v>
      </c>
    </row>
    <row r="894" spans="1:21" ht="14.4" customHeight="1" x14ac:dyDescent="0.3">
      <c r="A894" s="649">
        <v>10</v>
      </c>
      <c r="B894" s="650" t="s">
        <v>596</v>
      </c>
      <c r="C894" s="650">
        <v>89301101</v>
      </c>
      <c r="D894" s="729" t="s">
        <v>6863</v>
      </c>
      <c r="E894" s="730" t="s">
        <v>3706</v>
      </c>
      <c r="F894" s="650" t="s">
        <v>3634</v>
      </c>
      <c r="G894" s="650" t="s">
        <v>4105</v>
      </c>
      <c r="H894" s="650" t="s">
        <v>597</v>
      </c>
      <c r="I894" s="650" t="s">
        <v>833</v>
      </c>
      <c r="J894" s="650" t="s">
        <v>4108</v>
      </c>
      <c r="K894" s="650" t="s">
        <v>4109</v>
      </c>
      <c r="L894" s="651">
        <v>91.52</v>
      </c>
      <c r="M894" s="651">
        <v>366.08</v>
      </c>
      <c r="N894" s="650">
        <v>4</v>
      </c>
      <c r="O894" s="731">
        <v>0.5</v>
      </c>
      <c r="P894" s="651">
        <v>366.08</v>
      </c>
      <c r="Q894" s="666">
        <v>1</v>
      </c>
      <c r="R894" s="650">
        <v>4</v>
      </c>
      <c r="S894" s="666">
        <v>1</v>
      </c>
      <c r="T894" s="731">
        <v>0.5</v>
      </c>
      <c r="U894" s="689">
        <v>1</v>
      </c>
    </row>
    <row r="895" spans="1:21" ht="14.4" customHeight="1" x14ac:dyDescent="0.3">
      <c r="A895" s="649">
        <v>10</v>
      </c>
      <c r="B895" s="650" t="s">
        <v>596</v>
      </c>
      <c r="C895" s="650">
        <v>89301101</v>
      </c>
      <c r="D895" s="729" t="s">
        <v>6863</v>
      </c>
      <c r="E895" s="730" t="s">
        <v>3706</v>
      </c>
      <c r="F895" s="650" t="s">
        <v>3634</v>
      </c>
      <c r="G895" s="650" t="s">
        <v>4110</v>
      </c>
      <c r="H895" s="650" t="s">
        <v>597</v>
      </c>
      <c r="I895" s="650" t="s">
        <v>4111</v>
      </c>
      <c r="J895" s="650" t="s">
        <v>1532</v>
      </c>
      <c r="K895" s="650" t="s">
        <v>4112</v>
      </c>
      <c r="L895" s="651">
        <v>210.44</v>
      </c>
      <c r="M895" s="651">
        <v>210.44</v>
      </c>
      <c r="N895" s="650">
        <v>1</v>
      </c>
      <c r="O895" s="731">
        <v>0.5</v>
      </c>
      <c r="P895" s="651">
        <v>210.44</v>
      </c>
      <c r="Q895" s="666">
        <v>1</v>
      </c>
      <c r="R895" s="650">
        <v>1</v>
      </c>
      <c r="S895" s="666">
        <v>1</v>
      </c>
      <c r="T895" s="731">
        <v>0.5</v>
      </c>
      <c r="U895" s="689">
        <v>1</v>
      </c>
    </row>
    <row r="896" spans="1:21" ht="14.4" customHeight="1" x14ac:dyDescent="0.3">
      <c r="A896" s="649">
        <v>10</v>
      </c>
      <c r="B896" s="650" t="s">
        <v>596</v>
      </c>
      <c r="C896" s="650">
        <v>89301101</v>
      </c>
      <c r="D896" s="729" t="s">
        <v>6863</v>
      </c>
      <c r="E896" s="730" t="s">
        <v>3706</v>
      </c>
      <c r="F896" s="650" t="s">
        <v>3634</v>
      </c>
      <c r="G896" s="650" t="s">
        <v>4110</v>
      </c>
      <c r="H896" s="650" t="s">
        <v>597</v>
      </c>
      <c r="I896" s="650" t="s">
        <v>4253</v>
      </c>
      <c r="J896" s="650" t="s">
        <v>1532</v>
      </c>
      <c r="K896" s="650" t="s">
        <v>4254</v>
      </c>
      <c r="L896" s="651">
        <v>423.57</v>
      </c>
      <c r="M896" s="651">
        <v>847.14</v>
      </c>
      <c r="N896" s="650">
        <v>2</v>
      </c>
      <c r="O896" s="731">
        <v>1</v>
      </c>
      <c r="P896" s="651"/>
      <c r="Q896" s="666">
        <v>0</v>
      </c>
      <c r="R896" s="650"/>
      <c r="S896" s="666">
        <v>0</v>
      </c>
      <c r="T896" s="731"/>
      <c r="U896" s="689">
        <v>0</v>
      </c>
    </row>
    <row r="897" spans="1:21" ht="14.4" customHeight="1" x14ac:dyDescent="0.3">
      <c r="A897" s="649">
        <v>10</v>
      </c>
      <c r="B897" s="650" t="s">
        <v>596</v>
      </c>
      <c r="C897" s="650">
        <v>89301101</v>
      </c>
      <c r="D897" s="729" t="s">
        <v>6863</v>
      </c>
      <c r="E897" s="730" t="s">
        <v>3706</v>
      </c>
      <c r="F897" s="650" t="s">
        <v>3634</v>
      </c>
      <c r="G897" s="650" t="s">
        <v>4110</v>
      </c>
      <c r="H897" s="650" t="s">
        <v>597</v>
      </c>
      <c r="I897" s="650" t="s">
        <v>1531</v>
      </c>
      <c r="J897" s="650" t="s">
        <v>1532</v>
      </c>
      <c r="K897" s="650" t="s">
        <v>4456</v>
      </c>
      <c r="L897" s="651">
        <v>128.04</v>
      </c>
      <c r="M897" s="651">
        <v>128.04</v>
      </c>
      <c r="N897" s="650">
        <v>1</v>
      </c>
      <c r="O897" s="731">
        <v>1</v>
      </c>
      <c r="P897" s="651"/>
      <c r="Q897" s="666">
        <v>0</v>
      </c>
      <c r="R897" s="650"/>
      <c r="S897" s="666">
        <v>0</v>
      </c>
      <c r="T897" s="731"/>
      <c r="U897" s="689">
        <v>0</v>
      </c>
    </row>
    <row r="898" spans="1:21" ht="14.4" customHeight="1" x14ac:dyDescent="0.3">
      <c r="A898" s="649">
        <v>10</v>
      </c>
      <c r="B898" s="650" t="s">
        <v>596</v>
      </c>
      <c r="C898" s="650">
        <v>89301101</v>
      </c>
      <c r="D898" s="729" t="s">
        <v>6863</v>
      </c>
      <c r="E898" s="730" t="s">
        <v>3706</v>
      </c>
      <c r="F898" s="650" t="s">
        <v>3634</v>
      </c>
      <c r="G898" s="650" t="s">
        <v>4229</v>
      </c>
      <c r="H898" s="650" t="s">
        <v>1072</v>
      </c>
      <c r="I898" s="650" t="s">
        <v>4313</v>
      </c>
      <c r="J898" s="650" t="s">
        <v>2768</v>
      </c>
      <c r="K898" s="650" t="s">
        <v>3603</v>
      </c>
      <c r="L898" s="651">
        <v>33.72</v>
      </c>
      <c r="M898" s="651">
        <v>33.72</v>
      </c>
      <c r="N898" s="650">
        <v>1</v>
      </c>
      <c r="O898" s="731">
        <v>1</v>
      </c>
      <c r="P898" s="651">
        <v>33.72</v>
      </c>
      <c r="Q898" s="666">
        <v>1</v>
      </c>
      <c r="R898" s="650">
        <v>1</v>
      </c>
      <c r="S898" s="666">
        <v>1</v>
      </c>
      <c r="T898" s="731">
        <v>1</v>
      </c>
      <c r="U898" s="689">
        <v>1</v>
      </c>
    </row>
    <row r="899" spans="1:21" ht="14.4" customHeight="1" x14ac:dyDescent="0.3">
      <c r="A899" s="649">
        <v>10</v>
      </c>
      <c r="B899" s="650" t="s">
        <v>596</v>
      </c>
      <c r="C899" s="650">
        <v>89301101</v>
      </c>
      <c r="D899" s="729" t="s">
        <v>6863</v>
      </c>
      <c r="E899" s="730" t="s">
        <v>3706</v>
      </c>
      <c r="F899" s="650" t="s">
        <v>3634</v>
      </c>
      <c r="G899" s="650" t="s">
        <v>3742</v>
      </c>
      <c r="H899" s="650" t="s">
        <v>597</v>
      </c>
      <c r="I899" s="650" t="s">
        <v>866</v>
      </c>
      <c r="J899" s="650" t="s">
        <v>867</v>
      </c>
      <c r="K899" s="650" t="s">
        <v>2733</v>
      </c>
      <c r="L899" s="651">
        <v>6.47</v>
      </c>
      <c r="M899" s="651">
        <v>6.47</v>
      </c>
      <c r="N899" s="650">
        <v>1</v>
      </c>
      <c r="O899" s="731">
        <v>0.5</v>
      </c>
      <c r="P899" s="651"/>
      <c r="Q899" s="666">
        <v>0</v>
      </c>
      <c r="R899" s="650"/>
      <c r="S899" s="666">
        <v>0</v>
      </c>
      <c r="T899" s="731"/>
      <c r="U899" s="689">
        <v>0</v>
      </c>
    </row>
    <row r="900" spans="1:21" ht="14.4" customHeight="1" x14ac:dyDescent="0.3">
      <c r="A900" s="649">
        <v>10</v>
      </c>
      <c r="B900" s="650" t="s">
        <v>596</v>
      </c>
      <c r="C900" s="650">
        <v>89301101</v>
      </c>
      <c r="D900" s="729" t="s">
        <v>6863</v>
      </c>
      <c r="E900" s="730" t="s">
        <v>3706</v>
      </c>
      <c r="F900" s="650" t="s">
        <v>3634</v>
      </c>
      <c r="G900" s="650" t="s">
        <v>3868</v>
      </c>
      <c r="H900" s="650" t="s">
        <v>597</v>
      </c>
      <c r="I900" s="650" t="s">
        <v>3964</v>
      </c>
      <c r="J900" s="650" t="s">
        <v>1243</v>
      </c>
      <c r="K900" s="650" t="s">
        <v>3965</v>
      </c>
      <c r="L900" s="651">
        <v>23.46</v>
      </c>
      <c r="M900" s="651">
        <v>23.46</v>
      </c>
      <c r="N900" s="650">
        <v>1</v>
      </c>
      <c r="O900" s="731">
        <v>1</v>
      </c>
      <c r="P900" s="651"/>
      <c r="Q900" s="666">
        <v>0</v>
      </c>
      <c r="R900" s="650"/>
      <c r="S900" s="666">
        <v>0</v>
      </c>
      <c r="T900" s="731"/>
      <c r="U900" s="689">
        <v>0</v>
      </c>
    </row>
    <row r="901" spans="1:21" ht="14.4" customHeight="1" x14ac:dyDescent="0.3">
      <c r="A901" s="649">
        <v>10</v>
      </c>
      <c r="B901" s="650" t="s">
        <v>596</v>
      </c>
      <c r="C901" s="650">
        <v>89301101</v>
      </c>
      <c r="D901" s="729" t="s">
        <v>6863</v>
      </c>
      <c r="E901" s="730" t="s">
        <v>3706</v>
      </c>
      <c r="F901" s="650" t="s">
        <v>3634</v>
      </c>
      <c r="G901" s="650" t="s">
        <v>3868</v>
      </c>
      <c r="H901" s="650" t="s">
        <v>597</v>
      </c>
      <c r="I901" s="650" t="s">
        <v>1650</v>
      </c>
      <c r="J901" s="650" t="s">
        <v>1277</v>
      </c>
      <c r="K901" s="650" t="s">
        <v>3965</v>
      </c>
      <c r="L901" s="651">
        <v>23.46</v>
      </c>
      <c r="M901" s="651">
        <v>46.92</v>
      </c>
      <c r="N901" s="650">
        <v>2</v>
      </c>
      <c r="O901" s="731">
        <v>1.5</v>
      </c>
      <c r="P901" s="651"/>
      <c r="Q901" s="666">
        <v>0</v>
      </c>
      <c r="R901" s="650"/>
      <c r="S901" s="666">
        <v>0</v>
      </c>
      <c r="T901" s="731"/>
      <c r="U901" s="689">
        <v>0</v>
      </c>
    </row>
    <row r="902" spans="1:21" ht="14.4" customHeight="1" x14ac:dyDescent="0.3">
      <c r="A902" s="649">
        <v>10</v>
      </c>
      <c r="B902" s="650" t="s">
        <v>596</v>
      </c>
      <c r="C902" s="650">
        <v>89301101</v>
      </c>
      <c r="D902" s="729" t="s">
        <v>6863</v>
      </c>
      <c r="E902" s="730" t="s">
        <v>3706</v>
      </c>
      <c r="F902" s="650" t="s">
        <v>3634</v>
      </c>
      <c r="G902" s="650" t="s">
        <v>3868</v>
      </c>
      <c r="H902" s="650" t="s">
        <v>597</v>
      </c>
      <c r="I902" s="650" t="s">
        <v>1276</v>
      </c>
      <c r="J902" s="650" t="s">
        <v>1277</v>
      </c>
      <c r="K902" s="650" t="s">
        <v>3869</v>
      </c>
      <c r="L902" s="651">
        <v>13.38</v>
      </c>
      <c r="M902" s="651">
        <v>80.28</v>
      </c>
      <c r="N902" s="650">
        <v>6</v>
      </c>
      <c r="O902" s="731">
        <v>4</v>
      </c>
      <c r="P902" s="651"/>
      <c r="Q902" s="666">
        <v>0</v>
      </c>
      <c r="R902" s="650"/>
      <c r="S902" s="666">
        <v>0</v>
      </c>
      <c r="T902" s="731"/>
      <c r="U902" s="689">
        <v>0</v>
      </c>
    </row>
    <row r="903" spans="1:21" ht="14.4" customHeight="1" x14ac:dyDescent="0.3">
      <c r="A903" s="649">
        <v>10</v>
      </c>
      <c r="B903" s="650" t="s">
        <v>596</v>
      </c>
      <c r="C903" s="650">
        <v>89301101</v>
      </c>
      <c r="D903" s="729" t="s">
        <v>6863</v>
      </c>
      <c r="E903" s="730" t="s">
        <v>3706</v>
      </c>
      <c r="F903" s="650" t="s">
        <v>3635</v>
      </c>
      <c r="G903" s="650" t="s">
        <v>3790</v>
      </c>
      <c r="H903" s="650" t="s">
        <v>597</v>
      </c>
      <c r="I903" s="650" t="s">
        <v>799</v>
      </c>
      <c r="J903" s="650" t="s">
        <v>3680</v>
      </c>
      <c r="K903" s="650"/>
      <c r="L903" s="651">
        <v>0</v>
      </c>
      <c r="M903" s="651">
        <v>0</v>
      </c>
      <c r="N903" s="650">
        <v>2</v>
      </c>
      <c r="O903" s="731">
        <v>2</v>
      </c>
      <c r="P903" s="651"/>
      <c r="Q903" s="666"/>
      <c r="R903" s="650"/>
      <c r="S903" s="666">
        <v>0</v>
      </c>
      <c r="T903" s="731"/>
      <c r="U903" s="689">
        <v>0</v>
      </c>
    </row>
    <row r="904" spans="1:21" ht="14.4" customHeight="1" x14ac:dyDescent="0.3">
      <c r="A904" s="649">
        <v>10</v>
      </c>
      <c r="B904" s="650" t="s">
        <v>596</v>
      </c>
      <c r="C904" s="650">
        <v>89301101</v>
      </c>
      <c r="D904" s="729" t="s">
        <v>6863</v>
      </c>
      <c r="E904" s="730" t="s">
        <v>3706</v>
      </c>
      <c r="F904" s="650" t="s">
        <v>3635</v>
      </c>
      <c r="G904" s="650" t="s">
        <v>3790</v>
      </c>
      <c r="H904" s="650" t="s">
        <v>597</v>
      </c>
      <c r="I904" s="650" t="s">
        <v>3791</v>
      </c>
      <c r="J904" s="650" t="s">
        <v>3680</v>
      </c>
      <c r="K904" s="650"/>
      <c r="L904" s="651">
        <v>0</v>
      </c>
      <c r="M904" s="651">
        <v>0</v>
      </c>
      <c r="N904" s="650">
        <v>2</v>
      </c>
      <c r="O904" s="731">
        <v>2</v>
      </c>
      <c r="P904" s="651">
        <v>0</v>
      </c>
      <c r="Q904" s="666"/>
      <c r="R904" s="650">
        <v>1</v>
      </c>
      <c r="S904" s="666">
        <v>0.5</v>
      </c>
      <c r="T904" s="731">
        <v>1</v>
      </c>
      <c r="U904" s="689">
        <v>0.5</v>
      </c>
    </row>
    <row r="905" spans="1:21" ht="14.4" customHeight="1" x14ac:dyDescent="0.3">
      <c r="A905" s="649">
        <v>10</v>
      </c>
      <c r="B905" s="650" t="s">
        <v>596</v>
      </c>
      <c r="C905" s="650">
        <v>89301101</v>
      </c>
      <c r="D905" s="729" t="s">
        <v>6863</v>
      </c>
      <c r="E905" s="730" t="s">
        <v>3707</v>
      </c>
      <c r="F905" s="650" t="s">
        <v>3634</v>
      </c>
      <c r="G905" s="650" t="s">
        <v>3743</v>
      </c>
      <c r="H905" s="650" t="s">
        <v>597</v>
      </c>
      <c r="I905" s="650" t="s">
        <v>1230</v>
      </c>
      <c r="J905" s="650" t="s">
        <v>1231</v>
      </c>
      <c r="K905" s="650" t="s">
        <v>1232</v>
      </c>
      <c r="L905" s="651">
        <v>99.7</v>
      </c>
      <c r="M905" s="651">
        <v>99.7</v>
      </c>
      <c r="N905" s="650">
        <v>1</v>
      </c>
      <c r="O905" s="731">
        <v>1</v>
      </c>
      <c r="P905" s="651">
        <v>99.7</v>
      </c>
      <c r="Q905" s="666">
        <v>1</v>
      </c>
      <c r="R905" s="650">
        <v>1</v>
      </c>
      <c r="S905" s="666">
        <v>1</v>
      </c>
      <c r="T905" s="731">
        <v>1</v>
      </c>
      <c r="U905" s="689">
        <v>1</v>
      </c>
    </row>
    <row r="906" spans="1:21" ht="14.4" customHeight="1" x14ac:dyDescent="0.3">
      <c r="A906" s="649">
        <v>10</v>
      </c>
      <c r="B906" s="650" t="s">
        <v>596</v>
      </c>
      <c r="C906" s="650">
        <v>89301101</v>
      </c>
      <c r="D906" s="729" t="s">
        <v>6863</v>
      </c>
      <c r="E906" s="730" t="s">
        <v>3707</v>
      </c>
      <c r="F906" s="650" t="s">
        <v>3634</v>
      </c>
      <c r="G906" s="650" t="s">
        <v>3743</v>
      </c>
      <c r="H906" s="650" t="s">
        <v>597</v>
      </c>
      <c r="I906" s="650" t="s">
        <v>3841</v>
      </c>
      <c r="J906" s="650" t="s">
        <v>1231</v>
      </c>
      <c r="K906" s="650" t="s">
        <v>3842</v>
      </c>
      <c r="L906" s="651">
        <v>304.74</v>
      </c>
      <c r="M906" s="651">
        <v>609.48</v>
      </c>
      <c r="N906" s="650">
        <v>2</v>
      </c>
      <c r="O906" s="731">
        <v>2</v>
      </c>
      <c r="P906" s="651"/>
      <c r="Q906" s="666">
        <v>0</v>
      </c>
      <c r="R906" s="650"/>
      <c r="S906" s="666">
        <v>0</v>
      </c>
      <c r="T906" s="731"/>
      <c r="U906" s="689">
        <v>0</v>
      </c>
    </row>
    <row r="907" spans="1:21" ht="14.4" customHeight="1" x14ac:dyDescent="0.3">
      <c r="A907" s="649">
        <v>10</v>
      </c>
      <c r="B907" s="650" t="s">
        <v>596</v>
      </c>
      <c r="C907" s="650">
        <v>89301101</v>
      </c>
      <c r="D907" s="729" t="s">
        <v>6863</v>
      </c>
      <c r="E907" s="730" t="s">
        <v>3707</v>
      </c>
      <c r="F907" s="650" t="s">
        <v>3634</v>
      </c>
      <c r="G907" s="650" t="s">
        <v>3743</v>
      </c>
      <c r="H907" s="650" t="s">
        <v>597</v>
      </c>
      <c r="I907" s="650" t="s">
        <v>3841</v>
      </c>
      <c r="J907" s="650" t="s">
        <v>1231</v>
      </c>
      <c r="K907" s="650" t="s">
        <v>3842</v>
      </c>
      <c r="L907" s="651">
        <v>199.4</v>
      </c>
      <c r="M907" s="651">
        <v>199.4</v>
      </c>
      <c r="N907" s="650">
        <v>1</v>
      </c>
      <c r="O907" s="731">
        <v>1</v>
      </c>
      <c r="P907" s="651"/>
      <c r="Q907" s="666">
        <v>0</v>
      </c>
      <c r="R907" s="650"/>
      <c r="S907" s="666">
        <v>0</v>
      </c>
      <c r="T907" s="731"/>
      <c r="U907" s="689">
        <v>0</v>
      </c>
    </row>
    <row r="908" spans="1:21" ht="14.4" customHeight="1" x14ac:dyDescent="0.3">
      <c r="A908" s="649">
        <v>10</v>
      </c>
      <c r="B908" s="650" t="s">
        <v>596</v>
      </c>
      <c r="C908" s="650">
        <v>89301101</v>
      </c>
      <c r="D908" s="729" t="s">
        <v>6863</v>
      </c>
      <c r="E908" s="730" t="s">
        <v>3707</v>
      </c>
      <c r="F908" s="650" t="s">
        <v>3634</v>
      </c>
      <c r="G908" s="650" t="s">
        <v>3743</v>
      </c>
      <c r="H908" s="650" t="s">
        <v>597</v>
      </c>
      <c r="I908" s="650" t="s">
        <v>4526</v>
      </c>
      <c r="J908" s="650" t="s">
        <v>1231</v>
      </c>
      <c r="K908" s="650" t="s">
        <v>4527</v>
      </c>
      <c r="L908" s="651">
        <v>0</v>
      </c>
      <c r="M908" s="651">
        <v>0</v>
      </c>
      <c r="N908" s="650">
        <v>2</v>
      </c>
      <c r="O908" s="731">
        <v>2</v>
      </c>
      <c r="P908" s="651"/>
      <c r="Q908" s="666"/>
      <c r="R908" s="650"/>
      <c r="S908" s="666">
        <v>0</v>
      </c>
      <c r="T908" s="731"/>
      <c r="U908" s="689">
        <v>0</v>
      </c>
    </row>
    <row r="909" spans="1:21" ht="14.4" customHeight="1" x14ac:dyDescent="0.3">
      <c r="A909" s="649">
        <v>10</v>
      </c>
      <c r="B909" s="650" t="s">
        <v>596</v>
      </c>
      <c r="C909" s="650">
        <v>89301101</v>
      </c>
      <c r="D909" s="729" t="s">
        <v>6863</v>
      </c>
      <c r="E909" s="730" t="s">
        <v>3707</v>
      </c>
      <c r="F909" s="650" t="s">
        <v>3634</v>
      </c>
      <c r="G909" s="650" t="s">
        <v>4534</v>
      </c>
      <c r="H909" s="650" t="s">
        <v>597</v>
      </c>
      <c r="I909" s="650" t="s">
        <v>1273</v>
      </c>
      <c r="J909" s="650" t="s">
        <v>4535</v>
      </c>
      <c r="K909" s="650" t="s">
        <v>3496</v>
      </c>
      <c r="L909" s="651">
        <v>61.85</v>
      </c>
      <c r="M909" s="651">
        <v>61.85</v>
      </c>
      <c r="N909" s="650">
        <v>1</v>
      </c>
      <c r="O909" s="731">
        <v>1</v>
      </c>
      <c r="P909" s="651">
        <v>61.85</v>
      </c>
      <c r="Q909" s="666">
        <v>1</v>
      </c>
      <c r="R909" s="650">
        <v>1</v>
      </c>
      <c r="S909" s="666">
        <v>1</v>
      </c>
      <c r="T909" s="731">
        <v>1</v>
      </c>
      <c r="U909" s="689">
        <v>1</v>
      </c>
    </row>
    <row r="910" spans="1:21" ht="14.4" customHeight="1" x14ac:dyDescent="0.3">
      <c r="A910" s="649">
        <v>10</v>
      </c>
      <c r="B910" s="650" t="s">
        <v>596</v>
      </c>
      <c r="C910" s="650">
        <v>89301101</v>
      </c>
      <c r="D910" s="729" t="s">
        <v>6863</v>
      </c>
      <c r="E910" s="730" t="s">
        <v>3707</v>
      </c>
      <c r="F910" s="650" t="s">
        <v>3634</v>
      </c>
      <c r="G910" s="650" t="s">
        <v>3732</v>
      </c>
      <c r="H910" s="650" t="s">
        <v>1072</v>
      </c>
      <c r="I910" s="650" t="s">
        <v>4165</v>
      </c>
      <c r="J910" s="650" t="s">
        <v>1296</v>
      </c>
      <c r="K910" s="650" t="s">
        <v>839</v>
      </c>
      <c r="L910" s="651">
        <v>0</v>
      </c>
      <c r="M910" s="651">
        <v>0</v>
      </c>
      <c r="N910" s="650">
        <v>5</v>
      </c>
      <c r="O910" s="731">
        <v>5</v>
      </c>
      <c r="P910" s="651">
        <v>0</v>
      </c>
      <c r="Q910" s="666"/>
      <c r="R910" s="650">
        <v>3</v>
      </c>
      <c r="S910" s="666">
        <v>0.6</v>
      </c>
      <c r="T910" s="731">
        <v>3</v>
      </c>
      <c r="U910" s="689">
        <v>0.6</v>
      </c>
    </row>
    <row r="911" spans="1:21" ht="14.4" customHeight="1" x14ac:dyDescent="0.3">
      <c r="A911" s="649">
        <v>10</v>
      </c>
      <c r="B911" s="650" t="s">
        <v>596</v>
      </c>
      <c r="C911" s="650">
        <v>89301101</v>
      </c>
      <c r="D911" s="729" t="s">
        <v>6863</v>
      </c>
      <c r="E911" s="730" t="s">
        <v>3707</v>
      </c>
      <c r="F911" s="650" t="s">
        <v>3634</v>
      </c>
      <c r="G911" s="650" t="s">
        <v>3732</v>
      </c>
      <c r="H911" s="650" t="s">
        <v>1072</v>
      </c>
      <c r="I911" s="650" t="s">
        <v>1295</v>
      </c>
      <c r="J911" s="650" t="s">
        <v>1296</v>
      </c>
      <c r="K911" s="650" t="s">
        <v>3482</v>
      </c>
      <c r="L911" s="651">
        <v>46.05</v>
      </c>
      <c r="M911" s="651">
        <v>46.05</v>
      </c>
      <c r="N911" s="650">
        <v>1</v>
      </c>
      <c r="O911" s="731">
        <v>1</v>
      </c>
      <c r="P911" s="651">
        <v>46.05</v>
      </c>
      <c r="Q911" s="666">
        <v>1</v>
      </c>
      <c r="R911" s="650">
        <v>1</v>
      </c>
      <c r="S911" s="666">
        <v>1</v>
      </c>
      <c r="T911" s="731">
        <v>1</v>
      </c>
      <c r="U911" s="689">
        <v>1</v>
      </c>
    </row>
    <row r="912" spans="1:21" ht="14.4" customHeight="1" x14ac:dyDescent="0.3">
      <c r="A912" s="649">
        <v>10</v>
      </c>
      <c r="B912" s="650" t="s">
        <v>596</v>
      </c>
      <c r="C912" s="650">
        <v>89301101</v>
      </c>
      <c r="D912" s="729" t="s">
        <v>6863</v>
      </c>
      <c r="E912" s="730" t="s">
        <v>3707</v>
      </c>
      <c r="F912" s="650" t="s">
        <v>3634</v>
      </c>
      <c r="G912" s="650" t="s">
        <v>3732</v>
      </c>
      <c r="H912" s="650" t="s">
        <v>1072</v>
      </c>
      <c r="I912" s="650" t="s">
        <v>4508</v>
      </c>
      <c r="J912" s="650" t="s">
        <v>1720</v>
      </c>
      <c r="K912" s="650" t="s">
        <v>839</v>
      </c>
      <c r="L912" s="651">
        <v>0</v>
      </c>
      <c r="M912" s="651">
        <v>0</v>
      </c>
      <c r="N912" s="650">
        <v>2</v>
      </c>
      <c r="O912" s="731">
        <v>2</v>
      </c>
      <c r="P912" s="651">
        <v>0</v>
      </c>
      <c r="Q912" s="666"/>
      <c r="R912" s="650">
        <v>1</v>
      </c>
      <c r="S912" s="666">
        <v>0.5</v>
      </c>
      <c r="T912" s="731">
        <v>1</v>
      </c>
      <c r="U912" s="689">
        <v>0.5</v>
      </c>
    </row>
    <row r="913" spans="1:21" ht="14.4" customHeight="1" x14ac:dyDescent="0.3">
      <c r="A913" s="649">
        <v>10</v>
      </c>
      <c r="B913" s="650" t="s">
        <v>596</v>
      </c>
      <c r="C913" s="650">
        <v>89301101</v>
      </c>
      <c r="D913" s="729" t="s">
        <v>6863</v>
      </c>
      <c r="E913" s="730" t="s">
        <v>3707</v>
      </c>
      <c r="F913" s="650" t="s">
        <v>3634</v>
      </c>
      <c r="G913" s="650" t="s">
        <v>3929</v>
      </c>
      <c r="H913" s="650" t="s">
        <v>597</v>
      </c>
      <c r="I913" s="650" t="s">
        <v>4536</v>
      </c>
      <c r="J913" s="650" t="s">
        <v>933</v>
      </c>
      <c r="K913" s="650" t="s">
        <v>4537</v>
      </c>
      <c r="L913" s="651">
        <v>0</v>
      </c>
      <c r="M913" s="651">
        <v>0</v>
      </c>
      <c r="N913" s="650">
        <v>1</v>
      </c>
      <c r="O913" s="731">
        <v>1</v>
      </c>
      <c r="P913" s="651"/>
      <c r="Q913" s="666"/>
      <c r="R913" s="650"/>
      <c r="S913" s="666">
        <v>0</v>
      </c>
      <c r="T913" s="731"/>
      <c r="U913" s="689">
        <v>0</v>
      </c>
    </row>
    <row r="914" spans="1:21" ht="14.4" customHeight="1" x14ac:dyDescent="0.3">
      <c r="A914" s="649">
        <v>10</v>
      </c>
      <c r="B914" s="650" t="s">
        <v>596</v>
      </c>
      <c r="C914" s="650">
        <v>89301101</v>
      </c>
      <c r="D914" s="729" t="s">
        <v>6863</v>
      </c>
      <c r="E914" s="730" t="s">
        <v>3707</v>
      </c>
      <c r="F914" s="650" t="s">
        <v>3634</v>
      </c>
      <c r="G914" s="650" t="s">
        <v>4132</v>
      </c>
      <c r="H914" s="650" t="s">
        <v>597</v>
      </c>
      <c r="I914" s="650" t="s">
        <v>687</v>
      </c>
      <c r="J914" s="650" t="s">
        <v>4133</v>
      </c>
      <c r="K914" s="650" t="s">
        <v>4107</v>
      </c>
      <c r="L914" s="651">
        <v>14.2</v>
      </c>
      <c r="M914" s="651">
        <v>14.2</v>
      </c>
      <c r="N914" s="650">
        <v>1</v>
      </c>
      <c r="O914" s="731">
        <v>0.5</v>
      </c>
      <c r="P914" s="651"/>
      <c r="Q914" s="666">
        <v>0</v>
      </c>
      <c r="R914" s="650"/>
      <c r="S914" s="666">
        <v>0</v>
      </c>
      <c r="T914" s="731"/>
      <c r="U914" s="689">
        <v>0</v>
      </c>
    </row>
    <row r="915" spans="1:21" ht="14.4" customHeight="1" x14ac:dyDescent="0.3">
      <c r="A915" s="649">
        <v>10</v>
      </c>
      <c r="B915" s="650" t="s">
        <v>596</v>
      </c>
      <c r="C915" s="650">
        <v>89301101</v>
      </c>
      <c r="D915" s="729" t="s">
        <v>6863</v>
      </c>
      <c r="E915" s="730" t="s">
        <v>3707</v>
      </c>
      <c r="F915" s="650" t="s">
        <v>3634</v>
      </c>
      <c r="G915" s="650" t="s">
        <v>4132</v>
      </c>
      <c r="H915" s="650" t="s">
        <v>597</v>
      </c>
      <c r="I915" s="650" t="s">
        <v>956</v>
      </c>
      <c r="J915" s="650" t="s">
        <v>4244</v>
      </c>
      <c r="K915" s="650" t="s">
        <v>4245</v>
      </c>
      <c r="L915" s="651">
        <v>94.89</v>
      </c>
      <c r="M915" s="651">
        <v>189.78</v>
      </c>
      <c r="N915" s="650">
        <v>2</v>
      </c>
      <c r="O915" s="731">
        <v>1.5</v>
      </c>
      <c r="P915" s="651"/>
      <c r="Q915" s="666">
        <v>0</v>
      </c>
      <c r="R915" s="650"/>
      <c r="S915" s="666">
        <v>0</v>
      </c>
      <c r="T915" s="731"/>
      <c r="U915" s="689">
        <v>0</v>
      </c>
    </row>
    <row r="916" spans="1:21" ht="14.4" customHeight="1" x14ac:dyDescent="0.3">
      <c r="A916" s="649">
        <v>10</v>
      </c>
      <c r="B916" s="650" t="s">
        <v>596</v>
      </c>
      <c r="C916" s="650">
        <v>89301101</v>
      </c>
      <c r="D916" s="729" t="s">
        <v>6863</v>
      </c>
      <c r="E916" s="730" t="s">
        <v>3707</v>
      </c>
      <c r="F916" s="650" t="s">
        <v>3634</v>
      </c>
      <c r="G916" s="650" t="s">
        <v>4132</v>
      </c>
      <c r="H916" s="650" t="s">
        <v>597</v>
      </c>
      <c r="I916" s="650" t="s">
        <v>2011</v>
      </c>
      <c r="J916" s="650" t="s">
        <v>4134</v>
      </c>
      <c r="K916" s="650" t="s">
        <v>4135</v>
      </c>
      <c r="L916" s="651">
        <v>189.78</v>
      </c>
      <c r="M916" s="651">
        <v>189.78</v>
      </c>
      <c r="N916" s="650">
        <v>1</v>
      </c>
      <c r="O916" s="731">
        <v>1</v>
      </c>
      <c r="P916" s="651">
        <v>189.78</v>
      </c>
      <c r="Q916" s="666">
        <v>1</v>
      </c>
      <c r="R916" s="650">
        <v>1</v>
      </c>
      <c r="S916" s="666">
        <v>1</v>
      </c>
      <c r="T916" s="731">
        <v>1</v>
      </c>
      <c r="U916" s="689">
        <v>1</v>
      </c>
    </row>
    <row r="917" spans="1:21" ht="14.4" customHeight="1" x14ac:dyDescent="0.3">
      <c r="A917" s="649">
        <v>10</v>
      </c>
      <c r="B917" s="650" t="s">
        <v>596</v>
      </c>
      <c r="C917" s="650">
        <v>89301101</v>
      </c>
      <c r="D917" s="729" t="s">
        <v>6863</v>
      </c>
      <c r="E917" s="730" t="s">
        <v>3707</v>
      </c>
      <c r="F917" s="650" t="s">
        <v>3634</v>
      </c>
      <c r="G917" s="650" t="s">
        <v>4176</v>
      </c>
      <c r="H917" s="650" t="s">
        <v>597</v>
      </c>
      <c r="I917" s="650" t="s">
        <v>4538</v>
      </c>
      <c r="J917" s="650" t="s">
        <v>860</v>
      </c>
      <c r="K917" s="650" t="s">
        <v>762</v>
      </c>
      <c r="L917" s="651">
        <v>0</v>
      </c>
      <c r="M917" s="651">
        <v>0</v>
      </c>
      <c r="N917" s="650">
        <v>1</v>
      </c>
      <c r="O917" s="731">
        <v>1</v>
      </c>
      <c r="P917" s="651">
        <v>0</v>
      </c>
      <c r="Q917" s="666"/>
      <c r="R917" s="650">
        <v>1</v>
      </c>
      <c r="S917" s="666">
        <v>1</v>
      </c>
      <c r="T917" s="731">
        <v>1</v>
      </c>
      <c r="U917" s="689">
        <v>1</v>
      </c>
    </row>
    <row r="918" spans="1:21" ht="14.4" customHeight="1" x14ac:dyDescent="0.3">
      <c r="A918" s="649">
        <v>10</v>
      </c>
      <c r="B918" s="650" t="s">
        <v>596</v>
      </c>
      <c r="C918" s="650">
        <v>89301101</v>
      </c>
      <c r="D918" s="729" t="s">
        <v>6863</v>
      </c>
      <c r="E918" s="730" t="s">
        <v>3707</v>
      </c>
      <c r="F918" s="650" t="s">
        <v>3634</v>
      </c>
      <c r="G918" s="650" t="s">
        <v>3736</v>
      </c>
      <c r="H918" s="650" t="s">
        <v>1072</v>
      </c>
      <c r="I918" s="650" t="s">
        <v>1306</v>
      </c>
      <c r="J918" s="650" t="s">
        <v>3490</v>
      </c>
      <c r="K918" s="650" t="s">
        <v>839</v>
      </c>
      <c r="L918" s="651">
        <v>68.83</v>
      </c>
      <c r="M918" s="651">
        <v>206.49</v>
      </c>
      <c r="N918" s="650">
        <v>3</v>
      </c>
      <c r="O918" s="731">
        <v>3</v>
      </c>
      <c r="P918" s="651">
        <v>68.83</v>
      </c>
      <c r="Q918" s="666">
        <v>0.33333333333333331</v>
      </c>
      <c r="R918" s="650">
        <v>1</v>
      </c>
      <c r="S918" s="666">
        <v>0.33333333333333331</v>
      </c>
      <c r="T918" s="731">
        <v>1</v>
      </c>
      <c r="U918" s="689">
        <v>0.33333333333333331</v>
      </c>
    </row>
    <row r="919" spans="1:21" ht="14.4" customHeight="1" x14ac:dyDescent="0.3">
      <c r="A919" s="649">
        <v>10</v>
      </c>
      <c r="B919" s="650" t="s">
        <v>596</v>
      </c>
      <c r="C919" s="650">
        <v>89301101</v>
      </c>
      <c r="D919" s="729" t="s">
        <v>6863</v>
      </c>
      <c r="E919" s="730" t="s">
        <v>3707</v>
      </c>
      <c r="F919" s="650" t="s">
        <v>3634</v>
      </c>
      <c r="G919" s="650" t="s">
        <v>4539</v>
      </c>
      <c r="H919" s="650" t="s">
        <v>597</v>
      </c>
      <c r="I919" s="650" t="s">
        <v>1065</v>
      </c>
      <c r="J919" s="650" t="s">
        <v>1066</v>
      </c>
      <c r="K919" s="650" t="s">
        <v>3280</v>
      </c>
      <c r="L919" s="651">
        <v>0</v>
      </c>
      <c r="M919" s="651">
        <v>0</v>
      </c>
      <c r="N919" s="650">
        <v>1</v>
      </c>
      <c r="O919" s="731">
        <v>1</v>
      </c>
      <c r="P919" s="651">
        <v>0</v>
      </c>
      <c r="Q919" s="666"/>
      <c r="R919" s="650">
        <v>1</v>
      </c>
      <c r="S919" s="666">
        <v>1</v>
      </c>
      <c r="T919" s="731">
        <v>1</v>
      </c>
      <c r="U919" s="689">
        <v>1</v>
      </c>
    </row>
    <row r="920" spans="1:21" ht="14.4" customHeight="1" x14ac:dyDescent="0.3">
      <c r="A920" s="649">
        <v>10</v>
      </c>
      <c r="B920" s="650" t="s">
        <v>596</v>
      </c>
      <c r="C920" s="650">
        <v>89301101</v>
      </c>
      <c r="D920" s="729" t="s">
        <v>6863</v>
      </c>
      <c r="E920" s="730" t="s">
        <v>3707</v>
      </c>
      <c r="F920" s="650" t="s">
        <v>3634</v>
      </c>
      <c r="G920" s="650" t="s">
        <v>4405</v>
      </c>
      <c r="H920" s="650" t="s">
        <v>1072</v>
      </c>
      <c r="I920" s="650" t="s">
        <v>1117</v>
      </c>
      <c r="J920" s="650" t="s">
        <v>1118</v>
      </c>
      <c r="K920" s="650" t="s">
        <v>3496</v>
      </c>
      <c r="L920" s="651">
        <v>80.47</v>
      </c>
      <c r="M920" s="651">
        <v>80.47</v>
      </c>
      <c r="N920" s="650">
        <v>1</v>
      </c>
      <c r="O920" s="731">
        <v>0.5</v>
      </c>
      <c r="P920" s="651">
        <v>80.47</v>
      </c>
      <c r="Q920" s="666">
        <v>1</v>
      </c>
      <c r="R920" s="650">
        <v>1</v>
      </c>
      <c r="S920" s="666">
        <v>1</v>
      </c>
      <c r="T920" s="731">
        <v>0.5</v>
      </c>
      <c r="U920" s="689">
        <v>1</v>
      </c>
    </row>
    <row r="921" spans="1:21" ht="14.4" customHeight="1" x14ac:dyDescent="0.3">
      <c r="A921" s="649">
        <v>10</v>
      </c>
      <c r="B921" s="650" t="s">
        <v>596</v>
      </c>
      <c r="C921" s="650">
        <v>89301101</v>
      </c>
      <c r="D921" s="729" t="s">
        <v>6863</v>
      </c>
      <c r="E921" s="730" t="s">
        <v>3707</v>
      </c>
      <c r="F921" s="650" t="s">
        <v>3634</v>
      </c>
      <c r="G921" s="650" t="s">
        <v>4195</v>
      </c>
      <c r="H921" s="650" t="s">
        <v>597</v>
      </c>
      <c r="I921" s="650" t="s">
        <v>4510</v>
      </c>
      <c r="J921" s="650" t="s">
        <v>4197</v>
      </c>
      <c r="K921" s="650" t="s">
        <v>4511</v>
      </c>
      <c r="L921" s="651">
        <v>0</v>
      </c>
      <c r="M921" s="651">
        <v>0</v>
      </c>
      <c r="N921" s="650">
        <v>2</v>
      </c>
      <c r="O921" s="731">
        <v>2</v>
      </c>
      <c r="P921" s="651"/>
      <c r="Q921" s="666"/>
      <c r="R921" s="650"/>
      <c r="S921" s="666">
        <v>0</v>
      </c>
      <c r="T921" s="731"/>
      <c r="U921" s="689">
        <v>0</v>
      </c>
    </row>
    <row r="922" spans="1:21" ht="14.4" customHeight="1" x14ac:dyDescent="0.3">
      <c r="A922" s="649">
        <v>10</v>
      </c>
      <c r="B922" s="650" t="s">
        <v>596</v>
      </c>
      <c r="C922" s="650">
        <v>89301101</v>
      </c>
      <c r="D922" s="729" t="s">
        <v>6863</v>
      </c>
      <c r="E922" s="730" t="s">
        <v>3707</v>
      </c>
      <c r="F922" s="650" t="s">
        <v>3634</v>
      </c>
      <c r="G922" s="650" t="s">
        <v>4195</v>
      </c>
      <c r="H922" s="650" t="s">
        <v>597</v>
      </c>
      <c r="I922" s="650" t="s">
        <v>4540</v>
      </c>
      <c r="J922" s="650" t="s">
        <v>4200</v>
      </c>
      <c r="K922" s="650" t="s">
        <v>4201</v>
      </c>
      <c r="L922" s="651">
        <v>0</v>
      </c>
      <c r="M922" s="651">
        <v>0</v>
      </c>
      <c r="N922" s="650">
        <v>1</v>
      </c>
      <c r="O922" s="731">
        <v>1</v>
      </c>
      <c r="P922" s="651"/>
      <c r="Q922" s="666"/>
      <c r="R922" s="650"/>
      <c r="S922" s="666">
        <v>0</v>
      </c>
      <c r="T922" s="731"/>
      <c r="U922" s="689">
        <v>0</v>
      </c>
    </row>
    <row r="923" spans="1:21" ht="14.4" customHeight="1" x14ac:dyDescent="0.3">
      <c r="A923" s="649">
        <v>10</v>
      </c>
      <c r="B923" s="650" t="s">
        <v>596</v>
      </c>
      <c r="C923" s="650">
        <v>89301101</v>
      </c>
      <c r="D923" s="729" t="s">
        <v>6863</v>
      </c>
      <c r="E923" s="730" t="s">
        <v>3707</v>
      </c>
      <c r="F923" s="650" t="s">
        <v>3634</v>
      </c>
      <c r="G923" s="650" t="s">
        <v>4202</v>
      </c>
      <c r="H923" s="650" t="s">
        <v>597</v>
      </c>
      <c r="I923" s="650" t="s">
        <v>1909</v>
      </c>
      <c r="J923" s="650" t="s">
        <v>4204</v>
      </c>
      <c r="K923" s="650" t="s">
        <v>4205</v>
      </c>
      <c r="L923" s="651">
        <v>810.99</v>
      </c>
      <c r="M923" s="651">
        <v>810.99</v>
      </c>
      <c r="N923" s="650">
        <v>1</v>
      </c>
      <c r="O923" s="731">
        <v>0.5</v>
      </c>
      <c r="P923" s="651"/>
      <c r="Q923" s="666">
        <v>0</v>
      </c>
      <c r="R923" s="650"/>
      <c r="S923" s="666">
        <v>0</v>
      </c>
      <c r="T923" s="731"/>
      <c r="U923" s="689">
        <v>0</v>
      </c>
    </row>
    <row r="924" spans="1:21" ht="14.4" customHeight="1" x14ac:dyDescent="0.3">
      <c r="A924" s="649">
        <v>10</v>
      </c>
      <c r="B924" s="650" t="s">
        <v>596</v>
      </c>
      <c r="C924" s="650">
        <v>89301101</v>
      </c>
      <c r="D924" s="729" t="s">
        <v>6863</v>
      </c>
      <c r="E924" s="730" t="s">
        <v>3707</v>
      </c>
      <c r="F924" s="650" t="s">
        <v>3634</v>
      </c>
      <c r="G924" s="650" t="s">
        <v>3961</v>
      </c>
      <c r="H924" s="650" t="s">
        <v>597</v>
      </c>
      <c r="I924" s="650" t="s">
        <v>1745</v>
      </c>
      <c r="J924" s="650" t="s">
        <v>1359</v>
      </c>
      <c r="K924" s="650" t="s">
        <v>4216</v>
      </c>
      <c r="L924" s="651">
        <v>314.89999999999998</v>
      </c>
      <c r="M924" s="651">
        <v>314.89999999999998</v>
      </c>
      <c r="N924" s="650">
        <v>1</v>
      </c>
      <c r="O924" s="731">
        <v>0.5</v>
      </c>
      <c r="P924" s="651"/>
      <c r="Q924" s="666">
        <v>0</v>
      </c>
      <c r="R924" s="650"/>
      <c r="S924" s="666">
        <v>0</v>
      </c>
      <c r="T924" s="731"/>
      <c r="U924" s="689">
        <v>0</v>
      </c>
    </row>
    <row r="925" spans="1:21" ht="14.4" customHeight="1" x14ac:dyDescent="0.3">
      <c r="A925" s="649">
        <v>10</v>
      </c>
      <c r="B925" s="650" t="s">
        <v>596</v>
      </c>
      <c r="C925" s="650">
        <v>89301101</v>
      </c>
      <c r="D925" s="729" t="s">
        <v>6863</v>
      </c>
      <c r="E925" s="730" t="s">
        <v>3707</v>
      </c>
      <c r="F925" s="650" t="s">
        <v>3634</v>
      </c>
      <c r="G925" s="650" t="s">
        <v>4541</v>
      </c>
      <c r="H925" s="650" t="s">
        <v>597</v>
      </c>
      <c r="I925" s="650" t="s">
        <v>4542</v>
      </c>
      <c r="J925" s="650" t="s">
        <v>4543</v>
      </c>
      <c r="K925" s="650" t="s">
        <v>4081</v>
      </c>
      <c r="L925" s="651">
        <v>128.61000000000001</v>
      </c>
      <c r="M925" s="651">
        <v>128.61000000000001</v>
      </c>
      <c r="N925" s="650">
        <v>1</v>
      </c>
      <c r="O925" s="731">
        <v>0.5</v>
      </c>
      <c r="P925" s="651"/>
      <c r="Q925" s="666">
        <v>0</v>
      </c>
      <c r="R925" s="650"/>
      <c r="S925" s="666">
        <v>0</v>
      </c>
      <c r="T925" s="731"/>
      <c r="U925" s="689">
        <v>0</v>
      </c>
    </row>
    <row r="926" spans="1:21" ht="14.4" customHeight="1" x14ac:dyDescent="0.3">
      <c r="A926" s="649">
        <v>10</v>
      </c>
      <c r="B926" s="650" t="s">
        <v>596</v>
      </c>
      <c r="C926" s="650">
        <v>89301101</v>
      </c>
      <c r="D926" s="729" t="s">
        <v>6863</v>
      </c>
      <c r="E926" s="730" t="s">
        <v>3707</v>
      </c>
      <c r="F926" s="650" t="s">
        <v>3634</v>
      </c>
      <c r="G926" s="650" t="s">
        <v>4144</v>
      </c>
      <c r="H926" s="650" t="s">
        <v>1072</v>
      </c>
      <c r="I926" s="650" t="s">
        <v>1188</v>
      </c>
      <c r="J926" s="650" t="s">
        <v>1189</v>
      </c>
      <c r="K926" s="650" t="s">
        <v>3507</v>
      </c>
      <c r="L926" s="651">
        <v>107.54</v>
      </c>
      <c r="M926" s="651">
        <v>2150.8000000000002</v>
      </c>
      <c r="N926" s="650">
        <v>20</v>
      </c>
      <c r="O926" s="731">
        <v>1</v>
      </c>
      <c r="P926" s="651">
        <v>2150.8000000000002</v>
      </c>
      <c r="Q926" s="666">
        <v>1</v>
      </c>
      <c r="R926" s="650">
        <v>20</v>
      </c>
      <c r="S926" s="666">
        <v>1</v>
      </c>
      <c r="T926" s="731">
        <v>1</v>
      </c>
      <c r="U926" s="689">
        <v>1</v>
      </c>
    </row>
    <row r="927" spans="1:21" ht="14.4" customHeight="1" x14ac:dyDescent="0.3">
      <c r="A927" s="649">
        <v>10</v>
      </c>
      <c r="B927" s="650" t="s">
        <v>596</v>
      </c>
      <c r="C927" s="650">
        <v>89301101</v>
      </c>
      <c r="D927" s="729" t="s">
        <v>6863</v>
      </c>
      <c r="E927" s="730" t="s">
        <v>3707</v>
      </c>
      <c r="F927" s="650" t="s">
        <v>3634</v>
      </c>
      <c r="G927" s="650" t="s">
        <v>4144</v>
      </c>
      <c r="H927" s="650" t="s">
        <v>1072</v>
      </c>
      <c r="I927" s="650" t="s">
        <v>1196</v>
      </c>
      <c r="J927" s="650" t="s">
        <v>1197</v>
      </c>
      <c r="K927" s="650" t="s">
        <v>1198</v>
      </c>
      <c r="L927" s="651">
        <v>87.87</v>
      </c>
      <c r="M927" s="651">
        <v>3954.15</v>
      </c>
      <c r="N927" s="650">
        <v>45</v>
      </c>
      <c r="O927" s="731">
        <v>3</v>
      </c>
      <c r="P927" s="651">
        <v>3514.8</v>
      </c>
      <c r="Q927" s="666">
        <v>0.88888888888888895</v>
      </c>
      <c r="R927" s="650">
        <v>40</v>
      </c>
      <c r="S927" s="666">
        <v>0.88888888888888884</v>
      </c>
      <c r="T927" s="731">
        <v>2</v>
      </c>
      <c r="U927" s="689">
        <v>0.66666666666666663</v>
      </c>
    </row>
    <row r="928" spans="1:21" ht="14.4" customHeight="1" x14ac:dyDescent="0.3">
      <c r="A928" s="649">
        <v>10</v>
      </c>
      <c r="B928" s="650" t="s">
        <v>596</v>
      </c>
      <c r="C928" s="650">
        <v>89301101</v>
      </c>
      <c r="D928" s="729" t="s">
        <v>6863</v>
      </c>
      <c r="E928" s="730" t="s">
        <v>3707</v>
      </c>
      <c r="F928" s="650" t="s">
        <v>3634</v>
      </c>
      <c r="G928" s="650" t="s">
        <v>4144</v>
      </c>
      <c r="H928" s="650" t="s">
        <v>1072</v>
      </c>
      <c r="I928" s="650" t="s">
        <v>4544</v>
      </c>
      <c r="J928" s="650" t="s">
        <v>4545</v>
      </c>
      <c r="K928" s="650" t="s">
        <v>1140</v>
      </c>
      <c r="L928" s="651">
        <v>65.81</v>
      </c>
      <c r="M928" s="651">
        <v>4672.51</v>
      </c>
      <c r="N928" s="650">
        <v>71</v>
      </c>
      <c r="O928" s="731">
        <v>3</v>
      </c>
      <c r="P928" s="651">
        <v>4014.4100000000003</v>
      </c>
      <c r="Q928" s="666">
        <v>0.85915492957746487</v>
      </c>
      <c r="R928" s="650">
        <v>61</v>
      </c>
      <c r="S928" s="666">
        <v>0.85915492957746475</v>
      </c>
      <c r="T928" s="731">
        <v>2</v>
      </c>
      <c r="U928" s="689">
        <v>0.66666666666666663</v>
      </c>
    </row>
    <row r="929" spans="1:21" ht="14.4" customHeight="1" x14ac:dyDescent="0.3">
      <c r="A929" s="649">
        <v>10</v>
      </c>
      <c r="B929" s="650" t="s">
        <v>596</v>
      </c>
      <c r="C929" s="650">
        <v>89301101</v>
      </c>
      <c r="D929" s="729" t="s">
        <v>6863</v>
      </c>
      <c r="E929" s="730" t="s">
        <v>3707</v>
      </c>
      <c r="F929" s="650" t="s">
        <v>3634</v>
      </c>
      <c r="G929" s="650" t="s">
        <v>4144</v>
      </c>
      <c r="H929" s="650" t="s">
        <v>1072</v>
      </c>
      <c r="I929" s="650" t="s">
        <v>4546</v>
      </c>
      <c r="J929" s="650" t="s">
        <v>4547</v>
      </c>
      <c r="K929" s="650" t="s">
        <v>1140</v>
      </c>
      <c r="L929" s="651">
        <v>65.81</v>
      </c>
      <c r="M929" s="651">
        <v>1908.49</v>
      </c>
      <c r="N929" s="650">
        <v>29</v>
      </c>
      <c r="O929" s="731">
        <v>2</v>
      </c>
      <c r="P929" s="651">
        <v>263.24</v>
      </c>
      <c r="Q929" s="666">
        <v>0.13793103448275862</v>
      </c>
      <c r="R929" s="650">
        <v>4</v>
      </c>
      <c r="S929" s="666">
        <v>0.13793103448275862</v>
      </c>
      <c r="T929" s="731">
        <v>1</v>
      </c>
      <c r="U929" s="689">
        <v>0.5</v>
      </c>
    </row>
    <row r="930" spans="1:21" ht="14.4" customHeight="1" x14ac:dyDescent="0.3">
      <c r="A930" s="649">
        <v>10</v>
      </c>
      <c r="B930" s="650" t="s">
        <v>596</v>
      </c>
      <c r="C930" s="650">
        <v>89301101</v>
      </c>
      <c r="D930" s="729" t="s">
        <v>6863</v>
      </c>
      <c r="E930" s="730" t="s">
        <v>3707</v>
      </c>
      <c r="F930" s="650" t="s">
        <v>3634</v>
      </c>
      <c r="G930" s="650" t="s">
        <v>4144</v>
      </c>
      <c r="H930" s="650" t="s">
        <v>1072</v>
      </c>
      <c r="I930" s="650" t="s">
        <v>1199</v>
      </c>
      <c r="J930" s="650" t="s">
        <v>1200</v>
      </c>
      <c r="K930" s="650" t="s">
        <v>1186</v>
      </c>
      <c r="L930" s="651">
        <v>1431.23</v>
      </c>
      <c r="M930" s="651">
        <v>42936.899999999994</v>
      </c>
      <c r="N930" s="650">
        <v>30</v>
      </c>
      <c r="O930" s="731">
        <v>3</v>
      </c>
      <c r="P930" s="651">
        <v>14312.3</v>
      </c>
      <c r="Q930" s="666">
        <v>0.33333333333333337</v>
      </c>
      <c r="R930" s="650">
        <v>10</v>
      </c>
      <c r="S930" s="666">
        <v>0.33333333333333331</v>
      </c>
      <c r="T930" s="731">
        <v>1</v>
      </c>
      <c r="U930" s="689">
        <v>0.33333333333333331</v>
      </c>
    </row>
    <row r="931" spans="1:21" ht="14.4" customHeight="1" x14ac:dyDescent="0.3">
      <c r="A931" s="649">
        <v>10</v>
      </c>
      <c r="B931" s="650" t="s">
        <v>596</v>
      </c>
      <c r="C931" s="650">
        <v>89301101</v>
      </c>
      <c r="D931" s="729" t="s">
        <v>6863</v>
      </c>
      <c r="E931" s="730" t="s">
        <v>3707</v>
      </c>
      <c r="F931" s="650" t="s">
        <v>3634</v>
      </c>
      <c r="G931" s="650" t="s">
        <v>3742</v>
      </c>
      <c r="H931" s="650" t="s">
        <v>597</v>
      </c>
      <c r="I931" s="650" t="s">
        <v>3236</v>
      </c>
      <c r="J931" s="650" t="s">
        <v>867</v>
      </c>
      <c r="K931" s="650" t="s">
        <v>3280</v>
      </c>
      <c r="L931" s="651">
        <v>29.97</v>
      </c>
      <c r="M931" s="651">
        <v>29.97</v>
      </c>
      <c r="N931" s="650">
        <v>1</v>
      </c>
      <c r="O931" s="731">
        <v>0.5</v>
      </c>
      <c r="P931" s="651">
        <v>29.97</v>
      </c>
      <c r="Q931" s="666">
        <v>1</v>
      </c>
      <c r="R931" s="650">
        <v>1</v>
      </c>
      <c r="S931" s="666">
        <v>1</v>
      </c>
      <c r="T931" s="731">
        <v>0.5</v>
      </c>
      <c r="U931" s="689">
        <v>1</v>
      </c>
    </row>
    <row r="932" spans="1:21" ht="14.4" customHeight="1" x14ac:dyDescent="0.3">
      <c r="A932" s="649">
        <v>10</v>
      </c>
      <c r="B932" s="650" t="s">
        <v>596</v>
      </c>
      <c r="C932" s="650">
        <v>89301101</v>
      </c>
      <c r="D932" s="729" t="s">
        <v>6863</v>
      </c>
      <c r="E932" s="730" t="s">
        <v>3707</v>
      </c>
      <c r="F932" s="650" t="s">
        <v>3634</v>
      </c>
      <c r="G932" s="650" t="s">
        <v>4268</v>
      </c>
      <c r="H932" s="650" t="s">
        <v>1072</v>
      </c>
      <c r="I932" s="650" t="s">
        <v>1094</v>
      </c>
      <c r="J932" s="650" t="s">
        <v>1095</v>
      </c>
      <c r="K932" s="650" t="s">
        <v>3501</v>
      </c>
      <c r="L932" s="651">
        <v>94.8</v>
      </c>
      <c r="M932" s="651">
        <v>94.8</v>
      </c>
      <c r="N932" s="650">
        <v>1</v>
      </c>
      <c r="O932" s="731">
        <v>1</v>
      </c>
      <c r="P932" s="651"/>
      <c r="Q932" s="666">
        <v>0</v>
      </c>
      <c r="R932" s="650"/>
      <c r="S932" s="666">
        <v>0</v>
      </c>
      <c r="T932" s="731"/>
      <c r="U932" s="689">
        <v>0</v>
      </c>
    </row>
    <row r="933" spans="1:21" ht="14.4" customHeight="1" x14ac:dyDescent="0.3">
      <c r="A933" s="649">
        <v>10</v>
      </c>
      <c r="B933" s="650" t="s">
        <v>596</v>
      </c>
      <c r="C933" s="650">
        <v>89301101</v>
      </c>
      <c r="D933" s="729" t="s">
        <v>6863</v>
      </c>
      <c r="E933" s="730" t="s">
        <v>3707</v>
      </c>
      <c r="F933" s="650" t="s">
        <v>3634</v>
      </c>
      <c r="G933" s="650" t="s">
        <v>3792</v>
      </c>
      <c r="H933" s="650" t="s">
        <v>597</v>
      </c>
      <c r="I933" s="650" t="s">
        <v>1734</v>
      </c>
      <c r="J933" s="650" t="s">
        <v>851</v>
      </c>
      <c r="K933" s="650" t="s">
        <v>3793</v>
      </c>
      <c r="L933" s="651">
        <v>127.5</v>
      </c>
      <c r="M933" s="651">
        <v>255</v>
      </c>
      <c r="N933" s="650">
        <v>2</v>
      </c>
      <c r="O933" s="731">
        <v>1</v>
      </c>
      <c r="P933" s="651"/>
      <c r="Q933" s="666">
        <v>0</v>
      </c>
      <c r="R933" s="650"/>
      <c r="S933" s="666">
        <v>0</v>
      </c>
      <c r="T933" s="731"/>
      <c r="U933" s="689">
        <v>0</v>
      </c>
    </row>
    <row r="934" spans="1:21" ht="14.4" customHeight="1" x14ac:dyDescent="0.3">
      <c r="A934" s="649">
        <v>10</v>
      </c>
      <c r="B934" s="650" t="s">
        <v>596</v>
      </c>
      <c r="C934" s="650">
        <v>89301101</v>
      </c>
      <c r="D934" s="729" t="s">
        <v>6863</v>
      </c>
      <c r="E934" s="730" t="s">
        <v>3707</v>
      </c>
      <c r="F934" s="650" t="s">
        <v>3634</v>
      </c>
      <c r="G934" s="650" t="s">
        <v>3868</v>
      </c>
      <c r="H934" s="650" t="s">
        <v>597</v>
      </c>
      <c r="I934" s="650" t="s">
        <v>1276</v>
      </c>
      <c r="J934" s="650" t="s">
        <v>1277</v>
      </c>
      <c r="K934" s="650" t="s">
        <v>3869</v>
      </c>
      <c r="L934" s="651">
        <v>13.38</v>
      </c>
      <c r="M934" s="651">
        <v>26.76</v>
      </c>
      <c r="N934" s="650">
        <v>2</v>
      </c>
      <c r="O934" s="731">
        <v>1.5</v>
      </c>
      <c r="P934" s="651"/>
      <c r="Q934" s="666">
        <v>0</v>
      </c>
      <c r="R934" s="650"/>
      <c r="S934" s="666">
        <v>0</v>
      </c>
      <c r="T934" s="731"/>
      <c r="U934" s="689">
        <v>0</v>
      </c>
    </row>
    <row r="935" spans="1:21" ht="14.4" customHeight="1" x14ac:dyDescent="0.3">
      <c r="A935" s="649">
        <v>10</v>
      </c>
      <c r="B935" s="650" t="s">
        <v>596</v>
      </c>
      <c r="C935" s="650">
        <v>89301101</v>
      </c>
      <c r="D935" s="729" t="s">
        <v>6863</v>
      </c>
      <c r="E935" s="730" t="s">
        <v>3707</v>
      </c>
      <c r="F935" s="650" t="s">
        <v>3635</v>
      </c>
      <c r="G935" s="650" t="s">
        <v>3790</v>
      </c>
      <c r="H935" s="650" t="s">
        <v>597</v>
      </c>
      <c r="I935" s="650" t="s">
        <v>799</v>
      </c>
      <c r="J935" s="650" t="s">
        <v>3680</v>
      </c>
      <c r="K935" s="650"/>
      <c r="L935" s="651">
        <v>0</v>
      </c>
      <c r="M935" s="651">
        <v>0</v>
      </c>
      <c r="N935" s="650">
        <v>2</v>
      </c>
      <c r="O935" s="731">
        <v>2</v>
      </c>
      <c r="P935" s="651">
        <v>0</v>
      </c>
      <c r="Q935" s="666"/>
      <c r="R935" s="650">
        <v>2</v>
      </c>
      <c r="S935" s="666">
        <v>1</v>
      </c>
      <c r="T935" s="731">
        <v>2</v>
      </c>
      <c r="U935" s="689">
        <v>1</v>
      </c>
    </row>
    <row r="936" spans="1:21" ht="14.4" customHeight="1" x14ac:dyDescent="0.3">
      <c r="A936" s="649">
        <v>10</v>
      </c>
      <c r="B936" s="650" t="s">
        <v>596</v>
      </c>
      <c r="C936" s="650">
        <v>89301101</v>
      </c>
      <c r="D936" s="729" t="s">
        <v>6863</v>
      </c>
      <c r="E936" s="730" t="s">
        <v>3708</v>
      </c>
      <c r="F936" s="650" t="s">
        <v>3634</v>
      </c>
      <c r="G936" s="650" t="s">
        <v>4054</v>
      </c>
      <c r="H936" s="650" t="s">
        <v>597</v>
      </c>
      <c r="I936" s="650" t="s">
        <v>1837</v>
      </c>
      <c r="J936" s="650" t="s">
        <v>4055</v>
      </c>
      <c r="K936" s="650" t="s">
        <v>4056</v>
      </c>
      <c r="L936" s="651">
        <v>0</v>
      </c>
      <c r="M936" s="651">
        <v>0</v>
      </c>
      <c r="N936" s="650">
        <v>1</v>
      </c>
      <c r="O936" s="731">
        <v>1</v>
      </c>
      <c r="P936" s="651">
        <v>0</v>
      </c>
      <c r="Q936" s="666"/>
      <c r="R936" s="650">
        <v>1</v>
      </c>
      <c r="S936" s="666">
        <v>1</v>
      </c>
      <c r="T936" s="731">
        <v>1</v>
      </c>
      <c r="U936" s="689">
        <v>1</v>
      </c>
    </row>
    <row r="937" spans="1:21" ht="14.4" customHeight="1" x14ac:dyDescent="0.3">
      <c r="A937" s="649">
        <v>10</v>
      </c>
      <c r="B937" s="650" t="s">
        <v>596</v>
      </c>
      <c r="C937" s="650">
        <v>89301101</v>
      </c>
      <c r="D937" s="729" t="s">
        <v>6863</v>
      </c>
      <c r="E937" s="730" t="s">
        <v>3709</v>
      </c>
      <c r="F937" s="650" t="s">
        <v>3634</v>
      </c>
      <c r="G937" s="650" t="s">
        <v>4151</v>
      </c>
      <c r="H937" s="650" t="s">
        <v>597</v>
      </c>
      <c r="I937" s="650" t="s">
        <v>1689</v>
      </c>
      <c r="J937" s="650" t="s">
        <v>4440</v>
      </c>
      <c r="K937" s="650" t="s">
        <v>4441</v>
      </c>
      <c r="L937" s="651">
        <v>20.65</v>
      </c>
      <c r="M937" s="651">
        <v>20.65</v>
      </c>
      <c r="N937" s="650">
        <v>1</v>
      </c>
      <c r="O937" s="731">
        <v>1</v>
      </c>
      <c r="P937" s="651"/>
      <c r="Q937" s="666">
        <v>0</v>
      </c>
      <c r="R937" s="650"/>
      <c r="S937" s="666">
        <v>0</v>
      </c>
      <c r="T937" s="731"/>
      <c r="U937" s="689">
        <v>0</v>
      </c>
    </row>
    <row r="938" spans="1:21" ht="14.4" customHeight="1" x14ac:dyDescent="0.3">
      <c r="A938" s="649">
        <v>10</v>
      </c>
      <c r="B938" s="650" t="s">
        <v>596</v>
      </c>
      <c r="C938" s="650">
        <v>89301101</v>
      </c>
      <c r="D938" s="729" t="s">
        <v>6863</v>
      </c>
      <c r="E938" s="730" t="s">
        <v>3709</v>
      </c>
      <c r="F938" s="650" t="s">
        <v>3634</v>
      </c>
      <c r="G938" s="650" t="s">
        <v>3743</v>
      </c>
      <c r="H938" s="650" t="s">
        <v>597</v>
      </c>
      <c r="I938" s="650" t="s">
        <v>1226</v>
      </c>
      <c r="J938" s="650" t="s">
        <v>3479</v>
      </c>
      <c r="K938" s="650" t="s">
        <v>3480</v>
      </c>
      <c r="L938" s="651">
        <v>112.76</v>
      </c>
      <c r="M938" s="651">
        <v>225.52</v>
      </c>
      <c r="N938" s="650">
        <v>2</v>
      </c>
      <c r="O938" s="731">
        <v>1</v>
      </c>
      <c r="P938" s="651">
        <v>225.52</v>
      </c>
      <c r="Q938" s="666">
        <v>1</v>
      </c>
      <c r="R938" s="650">
        <v>2</v>
      </c>
      <c r="S938" s="666">
        <v>1</v>
      </c>
      <c r="T938" s="731">
        <v>1</v>
      </c>
      <c r="U938" s="689">
        <v>1</v>
      </c>
    </row>
    <row r="939" spans="1:21" ht="14.4" customHeight="1" x14ac:dyDescent="0.3">
      <c r="A939" s="649">
        <v>10</v>
      </c>
      <c r="B939" s="650" t="s">
        <v>596</v>
      </c>
      <c r="C939" s="650">
        <v>89301101</v>
      </c>
      <c r="D939" s="729" t="s">
        <v>6863</v>
      </c>
      <c r="E939" s="730" t="s">
        <v>3709</v>
      </c>
      <c r="F939" s="650" t="s">
        <v>3634</v>
      </c>
      <c r="G939" s="650" t="s">
        <v>3743</v>
      </c>
      <c r="H939" s="650" t="s">
        <v>597</v>
      </c>
      <c r="I939" s="650" t="s">
        <v>1660</v>
      </c>
      <c r="J939" s="650" t="s">
        <v>3516</v>
      </c>
      <c r="K939" s="650" t="s">
        <v>3517</v>
      </c>
      <c r="L939" s="651">
        <v>151.61000000000001</v>
      </c>
      <c r="M939" s="651">
        <v>151.61000000000001</v>
      </c>
      <c r="N939" s="650">
        <v>1</v>
      </c>
      <c r="O939" s="731">
        <v>0.5</v>
      </c>
      <c r="P939" s="651"/>
      <c r="Q939" s="666">
        <v>0</v>
      </c>
      <c r="R939" s="650"/>
      <c r="S939" s="666">
        <v>0</v>
      </c>
      <c r="T939" s="731"/>
      <c r="U939" s="689">
        <v>0</v>
      </c>
    </row>
    <row r="940" spans="1:21" ht="14.4" customHeight="1" x14ac:dyDescent="0.3">
      <c r="A940" s="649">
        <v>10</v>
      </c>
      <c r="B940" s="650" t="s">
        <v>596</v>
      </c>
      <c r="C940" s="650">
        <v>89301101</v>
      </c>
      <c r="D940" s="729" t="s">
        <v>6863</v>
      </c>
      <c r="E940" s="730" t="s">
        <v>3709</v>
      </c>
      <c r="F940" s="650" t="s">
        <v>3634</v>
      </c>
      <c r="G940" s="650" t="s">
        <v>3743</v>
      </c>
      <c r="H940" s="650" t="s">
        <v>597</v>
      </c>
      <c r="I940" s="650" t="s">
        <v>1230</v>
      </c>
      <c r="J940" s="650" t="s">
        <v>1231</v>
      </c>
      <c r="K940" s="650" t="s">
        <v>1232</v>
      </c>
      <c r="L940" s="651">
        <v>152.36000000000001</v>
      </c>
      <c r="M940" s="651">
        <v>152.36000000000001</v>
      </c>
      <c r="N940" s="650">
        <v>1</v>
      </c>
      <c r="O940" s="731">
        <v>1</v>
      </c>
      <c r="P940" s="651">
        <v>152.36000000000001</v>
      </c>
      <c r="Q940" s="666">
        <v>1</v>
      </c>
      <c r="R940" s="650">
        <v>1</v>
      </c>
      <c r="S940" s="666">
        <v>1</v>
      </c>
      <c r="T940" s="731">
        <v>1</v>
      </c>
      <c r="U940" s="689">
        <v>1</v>
      </c>
    </row>
    <row r="941" spans="1:21" ht="14.4" customHeight="1" x14ac:dyDescent="0.3">
      <c r="A941" s="649">
        <v>10</v>
      </c>
      <c r="B941" s="650" t="s">
        <v>596</v>
      </c>
      <c r="C941" s="650">
        <v>89301101</v>
      </c>
      <c r="D941" s="729" t="s">
        <v>6863</v>
      </c>
      <c r="E941" s="730" t="s">
        <v>3709</v>
      </c>
      <c r="F941" s="650" t="s">
        <v>3634</v>
      </c>
      <c r="G941" s="650" t="s">
        <v>4442</v>
      </c>
      <c r="H941" s="650" t="s">
        <v>597</v>
      </c>
      <c r="I941" s="650" t="s">
        <v>4443</v>
      </c>
      <c r="J941" s="650" t="s">
        <v>4444</v>
      </c>
      <c r="K941" s="650" t="s">
        <v>682</v>
      </c>
      <c r="L941" s="651">
        <v>45.75</v>
      </c>
      <c r="M941" s="651">
        <v>320.25</v>
      </c>
      <c r="N941" s="650">
        <v>7</v>
      </c>
      <c r="O941" s="731">
        <v>3</v>
      </c>
      <c r="P941" s="651"/>
      <c r="Q941" s="666">
        <v>0</v>
      </c>
      <c r="R941" s="650"/>
      <c r="S941" s="666">
        <v>0</v>
      </c>
      <c r="T941" s="731"/>
      <c r="U941" s="689">
        <v>0</v>
      </c>
    </row>
    <row r="942" spans="1:21" ht="14.4" customHeight="1" x14ac:dyDescent="0.3">
      <c r="A942" s="649">
        <v>10</v>
      </c>
      <c r="B942" s="650" t="s">
        <v>596</v>
      </c>
      <c r="C942" s="650">
        <v>89301101</v>
      </c>
      <c r="D942" s="729" t="s">
        <v>6863</v>
      </c>
      <c r="E942" s="730" t="s">
        <v>3709</v>
      </c>
      <c r="F942" s="650" t="s">
        <v>3634</v>
      </c>
      <c r="G942" s="650" t="s">
        <v>3732</v>
      </c>
      <c r="H942" s="650" t="s">
        <v>1072</v>
      </c>
      <c r="I942" s="650" t="s">
        <v>1719</v>
      </c>
      <c r="J942" s="650" t="s">
        <v>1720</v>
      </c>
      <c r="K942" s="650" t="s">
        <v>3519</v>
      </c>
      <c r="L942" s="651">
        <v>138.16</v>
      </c>
      <c r="M942" s="651">
        <v>276.32</v>
      </c>
      <c r="N942" s="650">
        <v>2</v>
      </c>
      <c r="O942" s="731">
        <v>1</v>
      </c>
      <c r="P942" s="651"/>
      <c r="Q942" s="666">
        <v>0</v>
      </c>
      <c r="R942" s="650"/>
      <c r="S942" s="666">
        <v>0</v>
      </c>
      <c r="T942" s="731"/>
      <c r="U942" s="689">
        <v>0</v>
      </c>
    </row>
    <row r="943" spans="1:21" ht="14.4" customHeight="1" x14ac:dyDescent="0.3">
      <c r="A943" s="649">
        <v>10</v>
      </c>
      <c r="B943" s="650" t="s">
        <v>596</v>
      </c>
      <c r="C943" s="650">
        <v>89301101</v>
      </c>
      <c r="D943" s="729" t="s">
        <v>6863</v>
      </c>
      <c r="E943" s="730" t="s">
        <v>3709</v>
      </c>
      <c r="F943" s="650" t="s">
        <v>3634</v>
      </c>
      <c r="G943" s="650" t="s">
        <v>3732</v>
      </c>
      <c r="H943" s="650" t="s">
        <v>1072</v>
      </c>
      <c r="I943" s="650" t="s">
        <v>1708</v>
      </c>
      <c r="J943" s="650" t="s">
        <v>1709</v>
      </c>
      <c r="K943" s="650" t="s">
        <v>3520</v>
      </c>
      <c r="L943" s="651">
        <v>184.22</v>
      </c>
      <c r="M943" s="651">
        <v>184.22</v>
      </c>
      <c r="N943" s="650">
        <v>1</v>
      </c>
      <c r="O943" s="731">
        <v>0.5</v>
      </c>
      <c r="P943" s="651">
        <v>184.22</v>
      </c>
      <c r="Q943" s="666">
        <v>1</v>
      </c>
      <c r="R943" s="650">
        <v>1</v>
      </c>
      <c r="S943" s="666">
        <v>1</v>
      </c>
      <c r="T943" s="731">
        <v>0.5</v>
      </c>
      <c r="U943" s="689">
        <v>1</v>
      </c>
    </row>
    <row r="944" spans="1:21" ht="14.4" customHeight="1" x14ac:dyDescent="0.3">
      <c r="A944" s="649">
        <v>10</v>
      </c>
      <c r="B944" s="650" t="s">
        <v>596</v>
      </c>
      <c r="C944" s="650">
        <v>89301101</v>
      </c>
      <c r="D944" s="729" t="s">
        <v>6863</v>
      </c>
      <c r="E944" s="730" t="s">
        <v>3709</v>
      </c>
      <c r="F944" s="650" t="s">
        <v>3634</v>
      </c>
      <c r="G944" s="650" t="s">
        <v>3747</v>
      </c>
      <c r="H944" s="650" t="s">
        <v>1072</v>
      </c>
      <c r="I944" s="650" t="s">
        <v>1113</v>
      </c>
      <c r="J944" s="650" t="s">
        <v>1114</v>
      </c>
      <c r="K944" s="650" t="s">
        <v>930</v>
      </c>
      <c r="L944" s="651">
        <v>0</v>
      </c>
      <c r="M944" s="651">
        <v>0</v>
      </c>
      <c r="N944" s="650">
        <v>2</v>
      </c>
      <c r="O944" s="731">
        <v>1.5</v>
      </c>
      <c r="P944" s="651">
        <v>0</v>
      </c>
      <c r="Q944" s="666"/>
      <c r="R944" s="650">
        <v>1</v>
      </c>
      <c r="S944" s="666">
        <v>0.5</v>
      </c>
      <c r="T944" s="731">
        <v>0.5</v>
      </c>
      <c r="U944" s="689">
        <v>0.33333333333333331</v>
      </c>
    </row>
    <row r="945" spans="1:21" ht="14.4" customHeight="1" x14ac:dyDescent="0.3">
      <c r="A945" s="649">
        <v>10</v>
      </c>
      <c r="B945" s="650" t="s">
        <v>596</v>
      </c>
      <c r="C945" s="650">
        <v>89301101</v>
      </c>
      <c r="D945" s="729" t="s">
        <v>6863</v>
      </c>
      <c r="E945" s="730" t="s">
        <v>3709</v>
      </c>
      <c r="F945" s="650" t="s">
        <v>3634</v>
      </c>
      <c r="G945" s="650" t="s">
        <v>4124</v>
      </c>
      <c r="H945" s="650" t="s">
        <v>597</v>
      </c>
      <c r="I945" s="650" t="s">
        <v>4125</v>
      </c>
      <c r="J945" s="650" t="s">
        <v>4126</v>
      </c>
      <c r="K945" s="650" t="s">
        <v>4127</v>
      </c>
      <c r="L945" s="651">
        <v>45.75</v>
      </c>
      <c r="M945" s="651">
        <v>823.5</v>
      </c>
      <c r="N945" s="650">
        <v>18</v>
      </c>
      <c r="O945" s="731">
        <v>9</v>
      </c>
      <c r="P945" s="651">
        <v>183</v>
      </c>
      <c r="Q945" s="666">
        <v>0.22222222222222221</v>
      </c>
      <c r="R945" s="650">
        <v>4</v>
      </c>
      <c r="S945" s="666">
        <v>0.22222222222222221</v>
      </c>
      <c r="T945" s="731">
        <v>2</v>
      </c>
      <c r="U945" s="689">
        <v>0.22222222222222221</v>
      </c>
    </row>
    <row r="946" spans="1:21" ht="14.4" customHeight="1" x14ac:dyDescent="0.3">
      <c r="A946" s="649">
        <v>10</v>
      </c>
      <c r="B946" s="650" t="s">
        <v>596</v>
      </c>
      <c r="C946" s="650">
        <v>89301101</v>
      </c>
      <c r="D946" s="729" t="s">
        <v>6863</v>
      </c>
      <c r="E946" s="730" t="s">
        <v>3709</v>
      </c>
      <c r="F946" s="650" t="s">
        <v>3634</v>
      </c>
      <c r="G946" s="650" t="s">
        <v>4124</v>
      </c>
      <c r="H946" s="650" t="s">
        <v>597</v>
      </c>
      <c r="I946" s="650" t="s">
        <v>1935</v>
      </c>
      <c r="J946" s="650" t="s">
        <v>1830</v>
      </c>
      <c r="K946" s="650" t="s">
        <v>4464</v>
      </c>
      <c r="L946" s="651">
        <v>45.75</v>
      </c>
      <c r="M946" s="651">
        <v>91.5</v>
      </c>
      <c r="N946" s="650">
        <v>2</v>
      </c>
      <c r="O946" s="731">
        <v>1</v>
      </c>
      <c r="P946" s="651">
        <v>91.5</v>
      </c>
      <c r="Q946" s="666">
        <v>1</v>
      </c>
      <c r="R946" s="650">
        <v>2</v>
      </c>
      <c r="S946" s="666">
        <v>1</v>
      </c>
      <c r="T946" s="731">
        <v>1</v>
      </c>
      <c r="U946" s="689">
        <v>1</v>
      </c>
    </row>
    <row r="947" spans="1:21" ht="14.4" customHeight="1" x14ac:dyDescent="0.3">
      <c r="A947" s="649">
        <v>10</v>
      </c>
      <c r="B947" s="650" t="s">
        <v>596</v>
      </c>
      <c r="C947" s="650">
        <v>89301101</v>
      </c>
      <c r="D947" s="729" t="s">
        <v>6863</v>
      </c>
      <c r="E947" s="730" t="s">
        <v>3709</v>
      </c>
      <c r="F947" s="650" t="s">
        <v>3634</v>
      </c>
      <c r="G947" s="650" t="s">
        <v>4132</v>
      </c>
      <c r="H947" s="650" t="s">
        <v>597</v>
      </c>
      <c r="I947" s="650" t="s">
        <v>687</v>
      </c>
      <c r="J947" s="650" t="s">
        <v>4133</v>
      </c>
      <c r="K947" s="650" t="s">
        <v>4107</v>
      </c>
      <c r="L947" s="651">
        <v>14.2</v>
      </c>
      <c r="M947" s="651">
        <v>28.4</v>
      </c>
      <c r="N947" s="650">
        <v>2</v>
      </c>
      <c r="O947" s="731">
        <v>1</v>
      </c>
      <c r="P947" s="651">
        <v>14.2</v>
      </c>
      <c r="Q947" s="666">
        <v>0.5</v>
      </c>
      <c r="R947" s="650">
        <v>1</v>
      </c>
      <c r="S947" s="666">
        <v>0.5</v>
      </c>
      <c r="T947" s="731">
        <v>0.5</v>
      </c>
      <c r="U947" s="689">
        <v>0.5</v>
      </c>
    </row>
    <row r="948" spans="1:21" ht="14.4" customHeight="1" x14ac:dyDescent="0.3">
      <c r="A948" s="649">
        <v>10</v>
      </c>
      <c r="B948" s="650" t="s">
        <v>596</v>
      </c>
      <c r="C948" s="650">
        <v>89301101</v>
      </c>
      <c r="D948" s="729" t="s">
        <v>6863</v>
      </c>
      <c r="E948" s="730" t="s">
        <v>3709</v>
      </c>
      <c r="F948" s="650" t="s">
        <v>3634</v>
      </c>
      <c r="G948" s="650" t="s">
        <v>4188</v>
      </c>
      <c r="H948" s="650" t="s">
        <v>597</v>
      </c>
      <c r="I948" s="650" t="s">
        <v>4189</v>
      </c>
      <c r="J948" s="650" t="s">
        <v>4190</v>
      </c>
      <c r="K948" s="650" t="s">
        <v>4191</v>
      </c>
      <c r="L948" s="651">
        <v>0</v>
      </c>
      <c r="M948" s="651">
        <v>0</v>
      </c>
      <c r="N948" s="650">
        <v>1</v>
      </c>
      <c r="O948" s="731">
        <v>1</v>
      </c>
      <c r="P948" s="651">
        <v>0</v>
      </c>
      <c r="Q948" s="666"/>
      <c r="R948" s="650">
        <v>1</v>
      </c>
      <c r="S948" s="666">
        <v>1</v>
      </c>
      <c r="T948" s="731">
        <v>1</v>
      </c>
      <c r="U948" s="689">
        <v>1</v>
      </c>
    </row>
    <row r="949" spans="1:21" ht="14.4" customHeight="1" x14ac:dyDescent="0.3">
      <c r="A949" s="649">
        <v>10</v>
      </c>
      <c r="B949" s="650" t="s">
        <v>596</v>
      </c>
      <c r="C949" s="650">
        <v>89301101</v>
      </c>
      <c r="D949" s="729" t="s">
        <v>6863</v>
      </c>
      <c r="E949" s="730" t="s">
        <v>3709</v>
      </c>
      <c r="F949" s="650" t="s">
        <v>3634</v>
      </c>
      <c r="G949" s="650" t="s">
        <v>3824</v>
      </c>
      <c r="H949" s="650" t="s">
        <v>597</v>
      </c>
      <c r="I949" s="650" t="s">
        <v>629</v>
      </c>
      <c r="J949" s="650" t="s">
        <v>1209</v>
      </c>
      <c r="K949" s="650" t="s">
        <v>3887</v>
      </c>
      <c r="L949" s="651">
        <v>50.27</v>
      </c>
      <c r="M949" s="651">
        <v>452.43000000000006</v>
      </c>
      <c r="N949" s="650">
        <v>9</v>
      </c>
      <c r="O949" s="731">
        <v>3.5</v>
      </c>
      <c r="P949" s="651">
        <v>100.54</v>
      </c>
      <c r="Q949" s="666">
        <v>0.22222222222222221</v>
      </c>
      <c r="R949" s="650">
        <v>2</v>
      </c>
      <c r="S949" s="666">
        <v>0.22222222222222221</v>
      </c>
      <c r="T949" s="731">
        <v>0.5</v>
      </c>
      <c r="U949" s="689">
        <v>0.14285714285714285</v>
      </c>
    </row>
    <row r="950" spans="1:21" ht="14.4" customHeight="1" x14ac:dyDescent="0.3">
      <c r="A950" s="649">
        <v>10</v>
      </c>
      <c r="B950" s="650" t="s">
        <v>596</v>
      </c>
      <c r="C950" s="650">
        <v>89301101</v>
      </c>
      <c r="D950" s="729" t="s">
        <v>6863</v>
      </c>
      <c r="E950" s="730" t="s">
        <v>3709</v>
      </c>
      <c r="F950" s="650" t="s">
        <v>3634</v>
      </c>
      <c r="G950" s="650" t="s">
        <v>4294</v>
      </c>
      <c r="H950" s="650" t="s">
        <v>597</v>
      </c>
      <c r="I950" s="650" t="s">
        <v>670</v>
      </c>
      <c r="J950" s="650" t="s">
        <v>671</v>
      </c>
      <c r="K950" s="650" t="s">
        <v>4295</v>
      </c>
      <c r="L950" s="651">
        <v>0</v>
      </c>
      <c r="M950" s="651">
        <v>0</v>
      </c>
      <c r="N950" s="650">
        <v>1</v>
      </c>
      <c r="O950" s="731">
        <v>1</v>
      </c>
      <c r="P950" s="651"/>
      <c r="Q950" s="666"/>
      <c r="R950" s="650"/>
      <c r="S950" s="666">
        <v>0</v>
      </c>
      <c r="T950" s="731"/>
      <c r="U950" s="689">
        <v>0</v>
      </c>
    </row>
    <row r="951" spans="1:21" ht="14.4" customHeight="1" x14ac:dyDescent="0.3">
      <c r="A951" s="649">
        <v>10</v>
      </c>
      <c r="B951" s="650" t="s">
        <v>596</v>
      </c>
      <c r="C951" s="650">
        <v>89301101</v>
      </c>
      <c r="D951" s="729" t="s">
        <v>6863</v>
      </c>
      <c r="E951" s="730" t="s">
        <v>3709</v>
      </c>
      <c r="F951" s="650" t="s">
        <v>3634</v>
      </c>
      <c r="G951" s="650" t="s">
        <v>4250</v>
      </c>
      <c r="H951" s="650" t="s">
        <v>597</v>
      </c>
      <c r="I951" s="650" t="s">
        <v>770</v>
      </c>
      <c r="J951" s="650" t="s">
        <v>771</v>
      </c>
      <c r="K951" s="650" t="s">
        <v>4251</v>
      </c>
      <c r="L951" s="651">
        <v>0</v>
      </c>
      <c r="M951" s="651">
        <v>0</v>
      </c>
      <c r="N951" s="650">
        <v>16</v>
      </c>
      <c r="O951" s="731">
        <v>8.5</v>
      </c>
      <c r="P951" s="651">
        <v>0</v>
      </c>
      <c r="Q951" s="666"/>
      <c r="R951" s="650">
        <v>8</v>
      </c>
      <c r="S951" s="666">
        <v>0.5</v>
      </c>
      <c r="T951" s="731">
        <v>4.5</v>
      </c>
      <c r="U951" s="689">
        <v>0.52941176470588236</v>
      </c>
    </row>
    <row r="952" spans="1:21" ht="14.4" customHeight="1" x14ac:dyDescent="0.3">
      <c r="A952" s="649">
        <v>10</v>
      </c>
      <c r="B952" s="650" t="s">
        <v>596</v>
      </c>
      <c r="C952" s="650">
        <v>89301101</v>
      </c>
      <c r="D952" s="729" t="s">
        <v>6863</v>
      </c>
      <c r="E952" s="730" t="s">
        <v>3709</v>
      </c>
      <c r="F952" s="650" t="s">
        <v>3634</v>
      </c>
      <c r="G952" s="650" t="s">
        <v>4250</v>
      </c>
      <c r="H952" s="650" t="s">
        <v>597</v>
      </c>
      <c r="I952" s="650" t="s">
        <v>4548</v>
      </c>
      <c r="J952" s="650" t="s">
        <v>771</v>
      </c>
      <c r="K952" s="650" t="s">
        <v>4549</v>
      </c>
      <c r="L952" s="651">
        <v>0</v>
      </c>
      <c r="M952" s="651">
        <v>0</v>
      </c>
      <c r="N952" s="650">
        <v>1</v>
      </c>
      <c r="O952" s="731">
        <v>0.5</v>
      </c>
      <c r="P952" s="651">
        <v>0</v>
      </c>
      <c r="Q952" s="666"/>
      <c r="R952" s="650">
        <v>1</v>
      </c>
      <c r="S952" s="666">
        <v>1</v>
      </c>
      <c r="T952" s="731">
        <v>0.5</v>
      </c>
      <c r="U952" s="689">
        <v>1</v>
      </c>
    </row>
    <row r="953" spans="1:21" ht="14.4" customHeight="1" x14ac:dyDescent="0.3">
      <c r="A953" s="649">
        <v>10</v>
      </c>
      <c r="B953" s="650" t="s">
        <v>596</v>
      </c>
      <c r="C953" s="650">
        <v>89301101</v>
      </c>
      <c r="D953" s="729" t="s">
        <v>6863</v>
      </c>
      <c r="E953" s="730" t="s">
        <v>3709</v>
      </c>
      <c r="F953" s="650" t="s">
        <v>3634</v>
      </c>
      <c r="G953" s="650" t="s">
        <v>4336</v>
      </c>
      <c r="H953" s="650" t="s">
        <v>597</v>
      </c>
      <c r="I953" s="650" t="s">
        <v>732</v>
      </c>
      <c r="J953" s="650" t="s">
        <v>733</v>
      </c>
      <c r="K953" s="650" t="s">
        <v>4337</v>
      </c>
      <c r="L953" s="651">
        <v>0</v>
      </c>
      <c r="M953" s="651">
        <v>0</v>
      </c>
      <c r="N953" s="650">
        <v>3</v>
      </c>
      <c r="O953" s="731">
        <v>1.5</v>
      </c>
      <c r="P953" s="651"/>
      <c r="Q953" s="666"/>
      <c r="R953" s="650"/>
      <c r="S953" s="666">
        <v>0</v>
      </c>
      <c r="T953" s="731"/>
      <c r="U953" s="689">
        <v>0</v>
      </c>
    </row>
    <row r="954" spans="1:21" ht="14.4" customHeight="1" x14ac:dyDescent="0.3">
      <c r="A954" s="649">
        <v>10</v>
      </c>
      <c r="B954" s="650" t="s">
        <v>596</v>
      </c>
      <c r="C954" s="650">
        <v>89301101</v>
      </c>
      <c r="D954" s="729" t="s">
        <v>6863</v>
      </c>
      <c r="E954" s="730" t="s">
        <v>3709</v>
      </c>
      <c r="F954" s="650" t="s">
        <v>3634</v>
      </c>
      <c r="G954" s="650" t="s">
        <v>3870</v>
      </c>
      <c r="H954" s="650" t="s">
        <v>597</v>
      </c>
      <c r="I954" s="650" t="s">
        <v>1212</v>
      </c>
      <c r="J954" s="650" t="s">
        <v>1213</v>
      </c>
      <c r="K954" s="650" t="s">
        <v>3871</v>
      </c>
      <c r="L954" s="651">
        <v>38.65</v>
      </c>
      <c r="M954" s="651">
        <v>1545.9999999999998</v>
      </c>
      <c r="N954" s="650">
        <v>40</v>
      </c>
      <c r="O954" s="731">
        <v>20</v>
      </c>
      <c r="P954" s="651">
        <v>579.75</v>
      </c>
      <c r="Q954" s="666">
        <v>0.37500000000000006</v>
      </c>
      <c r="R954" s="650">
        <v>15</v>
      </c>
      <c r="S954" s="666">
        <v>0.375</v>
      </c>
      <c r="T954" s="731">
        <v>6</v>
      </c>
      <c r="U954" s="689">
        <v>0.3</v>
      </c>
    </row>
    <row r="955" spans="1:21" ht="14.4" customHeight="1" x14ac:dyDescent="0.3">
      <c r="A955" s="649">
        <v>10</v>
      </c>
      <c r="B955" s="650" t="s">
        <v>596</v>
      </c>
      <c r="C955" s="650">
        <v>89301101</v>
      </c>
      <c r="D955" s="729" t="s">
        <v>6863</v>
      </c>
      <c r="E955" s="730" t="s">
        <v>3709</v>
      </c>
      <c r="F955" s="650" t="s">
        <v>3634</v>
      </c>
      <c r="G955" s="650" t="s">
        <v>4128</v>
      </c>
      <c r="H955" s="650" t="s">
        <v>597</v>
      </c>
      <c r="I955" s="650" t="s">
        <v>1018</v>
      </c>
      <c r="J955" s="650" t="s">
        <v>1019</v>
      </c>
      <c r="K955" s="650" t="s">
        <v>1020</v>
      </c>
      <c r="L955" s="651">
        <v>354.98</v>
      </c>
      <c r="M955" s="651">
        <v>354.98</v>
      </c>
      <c r="N955" s="650">
        <v>1</v>
      </c>
      <c r="O955" s="731">
        <v>1</v>
      </c>
      <c r="P955" s="651"/>
      <c r="Q955" s="666">
        <v>0</v>
      </c>
      <c r="R955" s="650"/>
      <c r="S955" s="666">
        <v>0</v>
      </c>
      <c r="T955" s="731"/>
      <c r="U955" s="689">
        <v>0</v>
      </c>
    </row>
    <row r="956" spans="1:21" ht="14.4" customHeight="1" x14ac:dyDescent="0.3">
      <c r="A956" s="649">
        <v>10</v>
      </c>
      <c r="B956" s="650" t="s">
        <v>596</v>
      </c>
      <c r="C956" s="650">
        <v>89301101</v>
      </c>
      <c r="D956" s="729" t="s">
        <v>6863</v>
      </c>
      <c r="E956" s="730" t="s">
        <v>3709</v>
      </c>
      <c r="F956" s="650" t="s">
        <v>3634</v>
      </c>
      <c r="G956" s="650" t="s">
        <v>4550</v>
      </c>
      <c r="H956" s="650" t="s">
        <v>1072</v>
      </c>
      <c r="I956" s="650" t="s">
        <v>1599</v>
      </c>
      <c r="J956" s="650" t="s">
        <v>1099</v>
      </c>
      <c r="K956" s="650" t="s">
        <v>1600</v>
      </c>
      <c r="L956" s="651">
        <v>0</v>
      </c>
      <c r="M956" s="651">
        <v>0</v>
      </c>
      <c r="N956" s="650">
        <v>1</v>
      </c>
      <c r="O956" s="731">
        <v>0.5</v>
      </c>
      <c r="P956" s="651"/>
      <c r="Q956" s="666"/>
      <c r="R956" s="650"/>
      <c r="S956" s="666">
        <v>0</v>
      </c>
      <c r="T956" s="731"/>
      <c r="U956" s="689">
        <v>0</v>
      </c>
    </row>
    <row r="957" spans="1:21" ht="14.4" customHeight="1" x14ac:dyDescent="0.3">
      <c r="A957" s="649">
        <v>10</v>
      </c>
      <c r="B957" s="650" t="s">
        <v>596</v>
      </c>
      <c r="C957" s="650">
        <v>89301101</v>
      </c>
      <c r="D957" s="729" t="s">
        <v>6863</v>
      </c>
      <c r="E957" s="730" t="s">
        <v>3709</v>
      </c>
      <c r="F957" s="650" t="s">
        <v>3634</v>
      </c>
      <c r="G957" s="650" t="s">
        <v>4195</v>
      </c>
      <c r="H957" s="650" t="s">
        <v>597</v>
      </c>
      <c r="I957" s="650" t="s">
        <v>986</v>
      </c>
      <c r="J957" s="650" t="s">
        <v>4197</v>
      </c>
      <c r="K957" s="650" t="s">
        <v>4342</v>
      </c>
      <c r="L957" s="651">
        <v>0</v>
      </c>
      <c r="M957" s="651">
        <v>0</v>
      </c>
      <c r="N957" s="650">
        <v>1</v>
      </c>
      <c r="O957" s="731">
        <v>1</v>
      </c>
      <c r="P957" s="651">
        <v>0</v>
      </c>
      <c r="Q957" s="666"/>
      <c r="R957" s="650">
        <v>1</v>
      </c>
      <c r="S957" s="666">
        <v>1</v>
      </c>
      <c r="T957" s="731">
        <v>1</v>
      </c>
      <c r="U957" s="689">
        <v>1</v>
      </c>
    </row>
    <row r="958" spans="1:21" ht="14.4" customHeight="1" x14ac:dyDescent="0.3">
      <c r="A958" s="649">
        <v>10</v>
      </c>
      <c r="B958" s="650" t="s">
        <v>596</v>
      </c>
      <c r="C958" s="650">
        <v>89301101</v>
      </c>
      <c r="D958" s="729" t="s">
        <v>6863</v>
      </c>
      <c r="E958" s="730" t="s">
        <v>3709</v>
      </c>
      <c r="F958" s="650" t="s">
        <v>3634</v>
      </c>
      <c r="G958" s="650" t="s">
        <v>4195</v>
      </c>
      <c r="H958" s="650" t="s">
        <v>597</v>
      </c>
      <c r="I958" s="650" t="s">
        <v>4196</v>
      </c>
      <c r="J958" s="650" t="s">
        <v>4197</v>
      </c>
      <c r="K958" s="650" t="s">
        <v>4198</v>
      </c>
      <c r="L958" s="651">
        <v>0</v>
      </c>
      <c r="M958" s="651">
        <v>0</v>
      </c>
      <c r="N958" s="650">
        <v>1</v>
      </c>
      <c r="O958" s="731">
        <v>0.5</v>
      </c>
      <c r="P958" s="651"/>
      <c r="Q958" s="666"/>
      <c r="R958" s="650"/>
      <c r="S958" s="666">
        <v>0</v>
      </c>
      <c r="T958" s="731"/>
      <c r="U958" s="689">
        <v>0</v>
      </c>
    </row>
    <row r="959" spans="1:21" ht="14.4" customHeight="1" x14ac:dyDescent="0.3">
      <c r="A959" s="649">
        <v>10</v>
      </c>
      <c r="B959" s="650" t="s">
        <v>596</v>
      </c>
      <c r="C959" s="650">
        <v>89301101</v>
      </c>
      <c r="D959" s="729" t="s">
        <v>6863</v>
      </c>
      <c r="E959" s="730" t="s">
        <v>3709</v>
      </c>
      <c r="F959" s="650" t="s">
        <v>3634</v>
      </c>
      <c r="G959" s="650" t="s">
        <v>4195</v>
      </c>
      <c r="H959" s="650" t="s">
        <v>597</v>
      </c>
      <c r="I959" s="650" t="s">
        <v>989</v>
      </c>
      <c r="J959" s="650" t="s">
        <v>4200</v>
      </c>
      <c r="K959" s="650" t="s">
        <v>4533</v>
      </c>
      <c r="L959" s="651">
        <v>0</v>
      </c>
      <c r="M959" s="651">
        <v>0</v>
      </c>
      <c r="N959" s="650">
        <v>1</v>
      </c>
      <c r="O959" s="731">
        <v>1</v>
      </c>
      <c r="P959" s="651"/>
      <c r="Q959" s="666"/>
      <c r="R959" s="650"/>
      <c r="S959" s="666">
        <v>0</v>
      </c>
      <c r="T959" s="731"/>
      <c r="U959" s="689">
        <v>0</v>
      </c>
    </row>
    <row r="960" spans="1:21" ht="14.4" customHeight="1" x14ac:dyDescent="0.3">
      <c r="A960" s="649">
        <v>10</v>
      </c>
      <c r="B960" s="650" t="s">
        <v>596</v>
      </c>
      <c r="C960" s="650">
        <v>89301101</v>
      </c>
      <c r="D960" s="729" t="s">
        <v>6863</v>
      </c>
      <c r="E960" s="730" t="s">
        <v>3709</v>
      </c>
      <c r="F960" s="650" t="s">
        <v>3634</v>
      </c>
      <c r="G960" s="650" t="s">
        <v>4202</v>
      </c>
      <c r="H960" s="650" t="s">
        <v>597</v>
      </c>
      <c r="I960" s="650" t="s">
        <v>4551</v>
      </c>
      <c r="J960" s="650" t="s">
        <v>2920</v>
      </c>
      <c r="K960" s="650" t="s">
        <v>4552</v>
      </c>
      <c r="L960" s="651">
        <v>0</v>
      </c>
      <c r="M960" s="651">
        <v>0</v>
      </c>
      <c r="N960" s="650">
        <v>1</v>
      </c>
      <c r="O960" s="731">
        <v>0.5</v>
      </c>
      <c r="P960" s="651"/>
      <c r="Q960" s="666"/>
      <c r="R960" s="650"/>
      <c r="S960" s="666">
        <v>0</v>
      </c>
      <c r="T960" s="731"/>
      <c r="U960" s="689">
        <v>0</v>
      </c>
    </row>
    <row r="961" spans="1:21" ht="14.4" customHeight="1" x14ac:dyDescent="0.3">
      <c r="A961" s="649">
        <v>10</v>
      </c>
      <c r="B961" s="650" t="s">
        <v>596</v>
      </c>
      <c r="C961" s="650">
        <v>89301101</v>
      </c>
      <c r="D961" s="729" t="s">
        <v>6863</v>
      </c>
      <c r="E961" s="730" t="s">
        <v>3709</v>
      </c>
      <c r="F961" s="650" t="s">
        <v>3634</v>
      </c>
      <c r="G961" s="650" t="s">
        <v>4210</v>
      </c>
      <c r="H961" s="650" t="s">
        <v>1072</v>
      </c>
      <c r="I961" s="650" t="s">
        <v>1605</v>
      </c>
      <c r="J961" s="650" t="s">
        <v>1079</v>
      </c>
      <c r="K961" s="650" t="s">
        <v>1606</v>
      </c>
      <c r="L961" s="651">
        <v>625.29</v>
      </c>
      <c r="M961" s="651">
        <v>625.29</v>
      </c>
      <c r="N961" s="650">
        <v>1</v>
      </c>
      <c r="O961" s="731">
        <v>1</v>
      </c>
      <c r="P961" s="651"/>
      <c r="Q961" s="666">
        <v>0</v>
      </c>
      <c r="R961" s="650"/>
      <c r="S961" s="666">
        <v>0</v>
      </c>
      <c r="T961" s="731"/>
      <c r="U961" s="689">
        <v>0</v>
      </c>
    </row>
    <row r="962" spans="1:21" ht="14.4" customHeight="1" x14ac:dyDescent="0.3">
      <c r="A962" s="649">
        <v>10</v>
      </c>
      <c r="B962" s="650" t="s">
        <v>596</v>
      </c>
      <c r="C962" s="650">
        <v>89301101</v>
      </c>
      <c r="D962" s="729" t="s">
        <v>6863</v>
      </c>
      <c r="E962" s="730" t="s">
        <v>3709</v>
      </c>
      <c r="F962" s="650" t="s">
        <v>3634</v>
      </c>
      <c r="G962" s="650" t="s">
        <v>4213</v>
      </c>
      <c r="H962" s="650" t="s">
        <v>597</v>
      </c>
      <c r="I962" s="650" t="s">
        <v>1667</v>
      </c>
      <c r="J962" s="650" t="s">
        <v>1668</v>
      </c>
      <c r="K962" s="650" t="s">
        <v>1669</v>
      </c>
      <c r="L962" s="651">
        <v>153.52000000000001</v>
      </c>
      <c r="M962" s="651">
        <v>153.52000000000001</v>
      </c>
      <c r="N962" s="650">
        <v>1</v>
      </c>
      <c r="O962" s="731">
        <v>0.5</v>
      </c>
      <c r="P962" s="651"/>
      <c r="Q962" s="666">
        <v>0</v>
      </c>
      <c r="R962" s="650"/>
      <c r="S962" s="666">
        <v>0</v>
      </c>
      <c r="T962" s="731"/>
      <c r="U962" s="689">
        <v>0</v>
      </c>
    </row>
    <row r="963" spans="1:21" ht="14.4" customHeight="1" x14ac:dyDescent="0.3">
      <c r="A963" s="649">
        <v>10</v>
      </c>
      <c r="B963" s="650" t="s">
        <v>596</v>
      </c>
      <c r="C963" s="650">
        <v>89301101</v>
      </c>
      <c r="D963" s="729" t="s">
        <v>6863</v>
      </c>
      <c r="E963" s="730" t="s">
        <v>3709</v>
      </c>
      <c r="F963" s="650" t="s">
        <v>3634</v>
      </c>
      <c r="G963" s="650" t="s">
        <v>4110</v>
      </c>
      <c r="H963" s="650" t="s">
        <v>597</v>
      </c>
      <c r="I963" s="650" t="s">
        <v>4111</v>
      </c>
      <c r="J963" s="650" t="s">
        <v>1532</v>
      </c>
      <c r="K963" s="650" t="s">
        <v>4112</v>
      </c>
      <c r="L963" s="651">
        <v>210.44</v>
      </c>
      <c r="M963" s="651">
        <v>631.31999999999994</v>
      </c>
      <c r="N963" s="650">
        <v>3</v>
      </c>
      <c r="O963" s="731">
        <v>1.5</v>
      </c>
      <c r="P963" s="651">
        <v>420.88</v>
      </c>
      <c r="Q963" s="666">
        <v>0.66666666666666674</v>
      </c>
      <c r="R963" s="650">
        <v>2</v>
      </c>
      <c r="S963" s="666">
        <v>0.66666666666666663</v>
      </c>
      <c r="T963" s="731">
        <v>1</v>
      </c>
      <c r="U963" s="689">
        <v>0.66666666666666663</v>
      </c>
    </row>
    <row r="964" spans="1:21" ht="14.4" customHeight="1" x14ac:dyDescent="0.3">
      <c r="A964" s="649">
        <v>10</v>
      </c>
      <c r="B964" s="650" t="s">
        <v>596</v>
      </c>
      <c r="C964" s="650">
        <v>89301101</v>
      </c>
      <c r="D964" s="729" t="s">
        <v>6863</v>
      </c>
      <c r="E964" s="730" t="s">
        <v>3709</v>
      </c>
      <c r="F964" s="650" t="s">
        <v>3634</v>
      </c>
      <c r="G964" s="650" t="s">
        <v>4110</v>
      </c>
      <c r="H964" s="650" t="s">
        <v>597</v>
      </c>
      <c r="I964" s="650" t="s">
        <v>4253</v>
      </c>
      <c r="J964" s="650" t="s">
        <v>1532</v>
      </c>
      <c r="K964" s="650" t="s">
        <v>4254</v>
      </c>
      <c r="L964" s="651">
        <v>423.57</v>
      </c>
      <c r="M964" s="651">
        <v>423.57</v>
      </c>
      <c r="N964" s="650">
        <v>1</v>
      </c>
      <c r="O964" s="731">
        <v>0.5</v>
      </c>
      <c r="P964" s="651">
        <v>423.57</v>
      </c>
      <c r="Q964" s="666">
        <v>1</v>
      </c>
      <c r="R964" s="650">
        <v>1</v>
      </c>
      <c r="S964" s="666">
        <v>1</v>
      </c>
      <c r="T964" s="731">
        <v>0.5</v>
      </c>
      <c r="U964" s="689">
        <v>1</v>
      </c>
    </row>
    <row r="965" spans="1:21" ht="14.4" customHeight="1" x14ac:dyDescent="0.3">
      <c r="A965" s="649">
        <v>10</v>
      </c>
      <c r="B965" s="650" t="s">
        <v>596</v>
      </c>
      <c r="C965" s="650">
        <v>89301101</v>
      </c>
      <c r="D965" s="729" t="s">
        <v>6863</v>
      </c>
      <c r="E965" s="730" t="s">
        <v>3709</v>
      </c>
      <c r="F965" s="650" t="s">
        <v>3634</v>
      </c>
      <c r="G965" s="650" t="s">
        <v>4110</v>
      </c>
      <c r="H965" s="650" t="s">
        <v>597</v>
      </c>
      <c r="I965" s="650" t="s">
        <v>1531</v>
      </c>
      <c r="J965" s="650" t="s">
        <v>1532</v>
      </c>
      <c r="K965" s="650" t="s">
        <v>4456</v>
      </c>
      <c r="L965" s="651">
        <v>128.04</v>
      </c>
      <c r="M965" s="651">
        <v>128.04</v>
      </c>
      <c r="N965" s="650">
        <v>1</v>
      </c>
      <c r="O965" s="731">
        <v>0.5</v>
      </c>
      <c r="P965" s="651"/>
      <c r="Q965" s="666">
        <v>0</v>
      </c>
      <c r="R965" s="650"/>
      <c r="S965" s="666">
        <v>0</v>
      </c>
      <c r="T965" s="731"/>
      <c r="U965" s="689">
        <v>0</v>
      </c>
    </row>
    <row r="966" spans="1:21" ht="14.4" customHeight="1" x14ac:dyDescent="0.3">
      <c r="A966" s="649">
        <v>10</v>
      </c>
      <c r="B966" s="650" t="s">
        <v>596</v>
      </c>
      <c r="C966" s="650">
        <v>89301101</v>
      </c>
      <c r="D966" s="729" t="s">
        <v>6863</v>
      </c>
      <c r="E966" s="730" t="s">
        <v>3709</v>
      </c>
      <c r="F966" s="650" t="s">
        <v>3634</v>
      </c>
      <c r="G966" s="650" t="s">
        <v>3742</v>
      </c>
      <c r="H966" s="650" t="s">
        <v>597</v>
      </c>
      <c r="I966" s="650" t="s">
        <v>4233</v>
      </c>
      <c r="J966" s="650" t="s">
        <v>867</v>
      </c>
      <c r="K966" s="650" t="s">
        <v>4234</v>
      </c>
      <c r="L966" s="651">
        <v>74.930000000000007</v>
      </c>
      <c r="M966" s="651">
        <v>74.930000000000007</v>
      </c>
      <c r="N966" s="650">
        <v>1</v>
      </c>
      <c r="O966" s="731">
        <v>0.5</v>
      </c>
      <c r="P966" s="651">
        <v>74.930000000000007</v>
      </c>
      <c r="Q966" s="666">
        <v>1</v>
      </c>
      <c r="R966" s="650">
        <v>1</v>
      </c>
      <c r="S966" s="666">
        <v>1</v>
      </c>
      <c r="T966" s="731">
        <v>0.5</v>
      </c>
      <c r="U966" s="689">
        <v>1</v>
      </c>
    </row>
    <row r="967" spans="1:21" ht="14.4" customHeight="1" x14ac:dyDescent="0.3">
      <c r="A967" s="649">
        <v>10</v>
      </c>
      <c r="B967" s="650" t="s">
        <v>596</v>
      </c>
      <c r="C967" s="650">
        <v>89301101</v>
      </c>
      <c r="D967" s="729" t="s">
        <v>6863</v>
      </c>
      <c r="E967" s="730" t="s">
        <v>3709</v>
      </c>
      <c r="F967" s="650" t="s">
        <v>3634</v>
      </c>
      <c r="G967" s="650" t="s">
        <v>3742</v>
      </c>
      <c r="H967" s="650" t="s">
        <v>597</v>
      </c>
      <c r="I967" s="650" t="s">
        <v>866</v>
      </c>
      <c r="J967" s="650" t="s">
        <v>867</v>
      </c>
      <c r="K967" s="650" t="s">
        <v>2733</v>
      </c>
      <c r="L967" s="651">
        <v>6.47</v>
      </c>
      <c r="M967" s="651">
        <v>12.94</v>
      </c>
      <c r="N967" s="650">
        <v>2</v>
      </c>
      <c r="O967" s="731">
        <v>0.5</v>
      </c>
      <c r="P967" s="651">
        <v>12.94</v>
      </c>
      <c r="Q967" s="666">
        <v>1</v>
      </c>
      <c r="R967" s="650">
        <v>2</v>
      </c>
      <c r="S967" s="666">
        <v>1</v>
      </c>
      <c r="T967" s="731">
        <v>0.5</v>
      </c>
      <c r="U967" s="689">
        <v>1</v>
      </c>
    </row>
    <row r="968" spans="1:21" ht="14.4" customHeight="1" x14ac:dyDescent="0.3">
      <c r="A968" s="649">
        <v>10</v>
      </c>
      <c r="B968" s="650" t="s">
        <v>596</v>
      </c>
      <c r="C968" s="650">
        <v>89301101</v>
      </c>
      <c r="D968" s="729" t="s">
        <v>6863</v>
      </c>
      <c r="E968" s="730" t="s">
        <v>3709</v>
      </c>
      <c r="F968" s="650" t="s">
        <v>3634</v>
      </c>
      <c r="G968" s="650" t="s">
        <v>4461</v>
      </c>
      <c r="H968" s="650" t="s">
        <v>597</v>
      </c>
      <c r="I968" s="650" t="s">
        <v>4553</v>
      </c>
      <c r="J968" s="650" t="s">
        <v>1675</v>
      </c>
      <c r="K968" s="650" t="s">
        <v>4554</v>
      </c>
      <c r="L968" s="651">
        <v>0</v>
      </c>
      <c r="M968" s="651">
        <v>0</v>
      </c>
      <c r="N968" s="650">
        <v>2</v>
      </c>
      <c r="O968" s="731">
        <v>1</v>
      </c>
      <c r="P968" s="651">
        <v>0</v>
      </c>
      <c r="Q968" s="666"/>
      <c r="R968" s="650">
        <v>2</v>
      </c>
      <c r="S968" s="666">
        <v>1</v>
      </c>
      <c r="T968" s="731">
        <v>1</v>
      </c>
      <c r="U968" s="689">
        <v>1</v>
      </c>
    </row>
    <row r="969" spans="1:21" ht="14.4" customHeight="1" x14ac:dyDescent="0.3">
      <c r="A969" s="649">
        <v>10</v>
      </c>
      <c r="B969" s="650" t="s">
        <v>596</v>
      </c>
      <c r="C969" s="650">
        <v>89301101</v>
      </c>
      <c r="D969" s="729" t="s">
        <v>6863</v>
      </c>
      <c r="E969" s="730" t="s">
        <v>3709</v>
      </c>
      <c r="F969" s="650" t="s">
        <v>3634</v>
      </c>
      <c r="G969" s="650" t="s">
        <v>3868</v>
      </c>
      <c r="H969" s="650" t="s">
        <v>597</v>
      </c>
      <c r="I969" s="650" t="s">
        <v>1650</v>
      </c>
      <c r="J969" s="650" t="s">
        <v>1277</v>
      </c>
      <c r="K969" s="650" t="s">
        <v>3965</v>
      </c>
      <c r="L969" s="651">
        <v>23.46</v>
      </c>
      <c r="M969" s="651">
        <v>117.3</v>
      </c>
      <c r="N969" s="650">
        <v>5</v>
      </c>
      <c r="O969" s="731">
        <v>2.5</v>
      </c>
      <c r="P969" s="651">
        <v>70.38</v>
      </c>
      <c r="Q969" s="666">
        <v>0.6</v>
      </c>
      <c r="R969" s="650">
        <v>3</v>
      </c>
      <c r="S969" s="666">
        <v>0.6</v>
      </c>
      <c r="T969" s="731">
        <v>1.5</v>
      </c>
      <c r="U969" s="689">
        <v>0.6</v>
      </c>
    </row>
    <row r="970" spans="1:21" ht="14.4" customHeight="1" x14ac:dyDescent="0.3">
      <c r="A970" s="649">
        <v>10</v>
      </c>
      <c r="B970" s="650" t="s">
        <v>596</v>
      </c>
      <c r="C970" s="650">
        <v>89301101</v>
      </c>
      <c r="D970" s="729" t="s">
        <v>6863</v>
      </c>
      <c r="E970" s="730" t="s">
        <v>3709</v>
      </c>
      <c r="F970" s="650" t="s">
        <v>3634</v>
      </c>
      <c r="G970" s="650" t="s">
        <v>3868</v>
      </c>
      <c r="H970" s="650" t="s">
        <v>597</v>
      </c>
      <c r="I970" s="650" t="s">
        <v>1276</v>
      </c>
      <c r="J970" s="650" t="s">
        <v>1277</v>
      </c>
      <c r="K970" s="650" t="s">
        <v>3869</v>
      </c>
      <c r="L970" s="651">
        <v>13.38</v>
      </c>
      <c r="M970" s="651">
        <v>53.52</v>
      </c>
      <c r="N970" s="650">
        <v>4</v>
      </c>
      <c r="O970" s="731">
        <v>2.5</v>
      </c>
      <c r="P970" s="651">
        <v>26.76</v>
      </c>
      <c r="Q970" s="666">
        <v>0.5</v>
      </c>
      <c r="R970" s="650">
        <v>2</v>
      </c>
      <c r="S970" s="666">
        <v>0.5</v>
      </c>
      <c r="T970" s="731">
        <v>1</v>
      </c>
      <c r="U970" s="689">
        <v>0.4</v>
      </c>
    </row>
    <row r="971" spans="1:21" ht="14.4" customHeight="1" x14ac:dyDescent="0.3">
      <c r="A971" s="649">
        <v>10</v>
      </c>
      <c r="B971" s="650" t="s">
        <v>596</v>
      </c>
      <c r="C971" s="650">
        <v>89301101</v>
      </c>
      <c r="D971" s="729" t="s">
        <v>6863</v>
      </c>
      <c r="E971" s="730" t="s">
        <v>3709</v>
      </c>
      <c r="F971" s="650" t="s">
        <v>3634</v>
      </c>
      <c r="G971" s="650" t="s">
        <v>3861</v>
      </c>
      <c r="H971" s="650" t="s">
        <v>597</v>
      </c>
      <c r="I971" s="650" t="s">
        <v>4463</v>
      </c>
      <c r="J971" s="650" t="s">
        <v>1266</v>
      </c>
      <c r="K971" s="650" t="s">
        <v>4464</v>
      </c>
      <c r="L971" s="651">
        <v>38.65</v>
      </c>
      <c r="M971" s="651">
        <v>154.6</v>
      </c>
      <c r="N971" s="650">
        <v>4</v>
      </c>
      <c r="O971" s="731">
        <v>2</v>
      </c>
      <c r="P971" s="651"/>
      <c r="Q971" s="666">
        <v>0</v>
      </c>
      <c r="R971" s="650"/>
      <c r="S971" s="666">
        <v>0</v>
      </c>
      <c r="T971" s="731"/>
      <c r="U971" s="689">
        <v>0</v>
      </c>
    </row>
    <row r="972" spans="1:21" ht="14.4" customHeight="1" x14ac:dyDescent="0.3">
      <c r="A972" s="649">
        <v>10</v>
      </c>
      <c r="B972" s="650" t="s">
        <v>596</v>
      </c>
      <c r="C972" s="650">
        <v>89301101</v>
      </c>
      <c r="D972" s="729" t="s">
        <v>6863</v>
      </c>
      <c r="E972" s="730" t="s">
        <v>3709</v>
      </c>
      <c r="F972" s="650" t="s">
        <v>3634</v>
      </c>
      <c r="G972" s="650" t="s">
        <v>4555</v>
      </c>
      <c r="H972" s="650" t="s">
        <v>1072</v>
      </c>
      <c r="I972" s="650" t="s">
        <v>1608</v>
      </c>
      <c r="J972" s="650" t="s">
        <v>1609</v>
      </c>
      <c r="K972" s="650" t="s">
        <v>876</v>
      </c>
      <c r="L972" s="651">
        <v>32.74</v>
      </c>
      <c r="M972" s="651">
        <v>32.74</v>
      </c>
      <c r="N972" s="650">
        <v>1</v>
      </c>
      <c r="O972" s="731">
        <v>1</v>
      </c>
      <c r="P972" s="651"/>
      <c r="Q972" s="666">
        <v>0</v>
      </c>
      <c r="R972" s="650"/>
      <c r="S972" s="666">
        <v>0</v>
      </c>
      <c r="T972" s="731"/>
      <c r="U972" s="689">
        <v>0</v>
      </c>
    </row>
    <row r="973" spans="1:21" ht="14.4" customHeight="1" x14ac:dyDescent="0.3">
      <c r="A973" s="649">
        <v>10</v>
      </c>
      <c r="B973" s="650" t="s">
        <v>596</v>
      </c>
      <c r="C973" s="650">
        <v>89301101</v>
      </c>
      <c r="D973" s="729" t="s">
        <v>6863</v>
      </c>
      <c r="E973" s="730" t="s">
        <v>3709</v>
      </c>
      <c r="F973" s="650" t="s">
        <v>3634</v>
      </c>
      <c r="G973" s="650" t="s">
        <v>4238</v>
      </c>
      <c r="H973" s="650" t="s">
        <v>597</v>
      </c>
      <c r="I973" s="650" t="s">
        <v>1368</v>
      </c>
      <c r="J973" s="650" t="s">
        <v>1369</v>
      </c>
      <c r="K973" s="650" t="s">
        <v>4239</v>
      </c>
      <c r="L973" s="651">
        <v>0</v>
      </c>
      <c r="M973" s="651">
        <v>0</v>
      </c>
      <c r="N973" s="650">
        <v>1</v>
      </c>
      <c r="O973" s="731">
        <v>1</v>
      </c>
      <c r="P973" s="651"/>
      <c r="Q973" s="666"/>
      <c r="R973" s="650"/>
      <c r="S973" s="666">
        <v>0</v>
      </c>
      <c r="T973" s="731"/>
      <c r="U973" s="689">
        <v>0</v>
      </c>
    </row>
    <row r="974" spans="1:21" ht="14.4" customHeight="1" x14ac:dyDescent="0.3">
      <c r="A974" s="649">
        <v>10</v>
      </c>
      <c r="B974" s="650" t="s">
        <v>596</v>
      </c>
      <c r="C974" s="650">
        <v>89301101</v>
      </c>
      <c r="D974" s="729" t="s">
        <v>6863</v>
      </c>
      <c r="E974" s="730" t="s">
        <v>3709</v>
      </c>
      <c r="F974" s="650" t="s">
        <v>3635</v>
      </c>
      <c r="G974" s="650" t="s">
        <v>3790</v>
      </c>
      <c r="H974" s="650" t="s">
        <v>597</v>
      </c>
      <c r="I974" s="650" t="s">
        <v>4556</v>
      </c>
      <c r="J974" s="650" t="s">
        <v>3680</v>
      </c>
      <c r="K974" s="650"/>
      <c r="L974" s="651">
        <v>0</v>
      </c>
      <c r="M974" s="651">
        <v>0</v>
      </c>
      <c r="N974" s="650">
        <v>1</v>
      </c>
      <c r="O974" s="731">
        <v>1</v>
      </c>
      <c r="P974" s="651"/>
      <c r="Q974" s="666"/>
      <c r="R974" s="650"/>
      <c r="S974" s="666">
        <v>0</v>
      </c>
      <c r="T974" s="731"/>
      <c r="U974" s="689">
        <v>0</v>
      </c>
    </row>
    <row r="975" spans="1:21" ht="14.4" customHeight="1" x14ac:dyDescent="0.3">
      <c r="A975" s="649">
        <v>10</v>
      </c>
      <c r="B975" s="650" t="s">
        <v>596</v>
      </c>
      <c r="C975" s="650">
        <v>89301101</v>
      </c>
      <c r="D975" s="729" t="s">
        <v>6863</v>
      </c>
      <c r="E975" s="730" t="s">
        <v>3711</v>
      </c>
      <c r="F975" s="650" t="s">
        <v>3634</v>
      </c>
      <c r="G975" s="650" t="s">
        <v>4150</v>
      </c>
      <c r="H975" s="650" t="s">
        <v>597</v>
      </c>
      <c r="I975" s="650" t="s">
        <v>4557</v>
      </c>
      <c r="J975" s="650" t="s">
        <v>3605</v>
      </c>
      <c r="K975" s="650" t="s">
        <v>2489</v>
      </c>
      <c r="L975" s="651">
        <v>95.25</v>
      </c>
      <c r="M975" s="651">
        <v>95.25</v>
      </c>
      <c r="N975" s="650">
        <v>1</v>
      </c>
      <c r="O975" s="731">
        <v>1</v>
      </c>
      <c r="P975" s="651"/>
      <c r="Q975" s="666">
        <v>0</v>
      </c>
      <c r="R975" s="650"/>
      <c r="S975" s="666">
        <v>0</v>
      </c>
      <c r="T975" s="731"/>
      <c r="U975" s="689">
        <v>0</v>
      </c>
    </row>
    <row r="976" spans="1:21" ht="14.4" customHeight="1" x14ac:dyDescent="0.3">
      <c r="A976" s="649">
        <v>10</v>
      </c>
      <c r="B976" s="650" t="s">
        <v>596</v>
      </c>
      <c r="C976" s="650">
        <v>89301101</v>
      </c>
      <c r="D976" s="729" t="s">
        <v>6863</v>
      </c>
      <c r="E976" s="730" t="s">
        <v>3711</v>
      </c>
      <c r="F976" s="650" t="s">
        <v>3634</v>
      </c>
      <c r="G976" s="650" t="s">
        <v>3743</v>
      </c>
      <c r="H976" s="650" t="s">
        <v>597</v>
      </c>
      <c r="I976" s="650" t="s">
        <v>1646</v>
      </c>
      <c r="J976" s="650" t="s">
        <v>3514</v>
      </c>
      <c r="K976" s="650" t="s">
        <v>3515</v>
      </c>
      <c r="L976" s="651">
        <v>333.31</v>
      </c>
      <c r="M976" s="651">
        <v>666.62</v>
      </c>
      <c r="N976" s="650">
        <v>2</v>
      </c>
      <c r="O976" s="731">
        <v>0.5</v>
      </c>
      <c r="P976" s="651"/>
      <c r="Q976" s="666">
        <v>0</v>
      </c>
      <c r="R976" s="650"/>
      <c r="S976" s="666">
        <v>0</v>
      </c>
      <c r="T976" s="731"/>
      <c r="U976" s="689">
        <v>0</v>
      </c>
    </row>
    <row r="977" spans="1:21" ht="14.4" customHeight="1" x14ac:dyDescent="0.3">
      <c r="A977" s="649">
        <v>10</v>
      </c>
      <c r="B977" s="650" t="s">
        <v>596</v>
      </c>
      <c r="C977" s="650">
        <v>89301101</v>
      </c>
      <c r="D977" s="729" t="s">
        <v>6863</v>
      </c>
      <c r="E977" s="730" t="s">
        <v>3711</v>
      </c>
      <c r="F977" s="650" t="s">
        <v>3634</v>
      </c>
      <c r="G977" s="650" t="s">
        <v>3743</v>
      </c>
      <c r="H977" s="650" t="s">
        <v>597</v>
      </c>
      <c r="I977" s="650" t="s">
        <v>1226</v>
      </c>
      <c r="J977" s="650" t="s">
        <v>3479</v>
      </c>
      <c r="K977" s="650" t="s">
        <v>3480</v>
      </c>
      <c r="L977" s="651">
        <v>112.76</v>
      </c>
      <c r="M977" s="651">
        <v>112.76</v>
      </c>
      <c r="N977" s="650">
        <v>1</v>
      </c>
      <c r="O977" s="731">
        <v>0.5</v>
      </c>
      <c r="P977" s="651"/>
      <c r="Q977" s="666">
        <v>0</v>
      </c>
      <c r="R977" s="650"/>
      <c r="S977" s="666">
        <v>0</v>
      </c>
      <c r="T977" s="731"/>
      <c r="U977" s="689">
        <v>0</v>
      </c>
    </row>
    <row r="978" spans="1:21" ht="14.4" customHeight="1" x14ac:dyDescent="0.3">
      <c r="A978" s="649">
        <v>10</v>
      </c>
      <c r="B978" s="650" t="s">
        <v>596</v>
      </c>
      <c r="C978" s="650">
        <v>89301101</v>
      </c>
      <c r="D978" s="729" t="s">
        <v>6863</v>
      </c>
      <c r="E978" s="730" t="s">
        <v>3711</v>
      </c>
      <c r="F978" s="650" t="s">
        <v>3634</v>
      </c>
      <c r="G978" s="650" t="s">
        <v>3743</v>
      </c>
      <c r="H978" s="650" t="s">
        <v>597</v>
      </c>
      <c r="I978" s="650" t="s">
        <v>1660</v>
      </c>
      <c r="J978" s="650" t="s">
        <v>3516</v>
      </c>
      <c r="K978" s="650" t="s">
        <v>3517</v>
      </c>
      <c r="L978" s="651">
        <v>333.31</v>
      </c>
      <c r="M978" s="651">
        <v>333.31</v>
      </c>
      <c r="N978" s="650">
        <v>1</v>
      </c>
      <c r="O978" s="731">
        <v>1</v>
      </c>
      <c r="P978" s="651">
        <v>333.31</v>
      </c>
      <c r="Q978" s="666">
        <v>1</v>
      </c>
      <c r="R978" s="650">
        <v>1</v>
      </c>
      <c r="S978" s="666">
        <v>1</v>
      </c>
      <c r="T978" s="731">
        <v>1</v>
      </c>
      <c r="U978" s="689">
        <v>1</v>
      </c>
    </row>
    <row r="979" spans="1:21" ht="14.4" customHeight="1" x14ac:dyDescent="0.3">
      <c r="A979" s="649">
        <v>10</v>
      </c>
      <c r="B979" s="650" t="s">
        <v>596</v>
      </c>
      <c r="C979" s="650">
        <v>89301101</v>
      </c>
      <c r="D979" s="729" t="s">
        <v>6863</v>
      </c>
      <c r="E979" s="730" t="s">
        <v>3711</v>
      </c>
      <c r="F979" s="650" t="s">
        <v>3634</v>
      </c>
      <c r="G979" s="650" t="s">
        <v>3743</v>
      </c>
      <c r="H979" s="650" t="s">
        <v>597</v>
      </c>
      <c r="I979" s="650" t="s">
        <v>3841</v>
      </c>
      <c r="J979" s="650" t="s">
        <v>1231</v>
      </c>
      <c r="K979" s="650" t="s">
        <v>3842</v>
      </c>
      <c r="L979" s="651">
        <v>304.74</v>
      </c>
      <c r="M979" s="651">
        <v>304.74</v>
      </c>
      <c r="N979" s="650">
        <v>1</v>
      </c>
      <c r="O979" s="731">
        <v>1</v>
      </c>
      <c r="P979" s="651"/>
      <c r="Q979" s="666">
        <v>0</v>
      </c>
      <c r="R979" s="650"/>
      <c r="S979" s="666">
        <v>0</v>
      </c>
      <c r="T979" s="731"/>
      <c r="U979" s="689">
        <v>0</v>
      </c>
    </row>
    <row r="980" spans="1:21" ht="14.4" customHeight="1" x14ac:dyDescent="0.3">
      <c r="A980" s="649">
        <v>10</v>
      </c>
      <c r="B980" s="650" t="s">
        <v>596</v>
      </c>
      <c r="C980" s="650">
        <v>89301101</v>
      </c>
      <c r="D980" s="729" t="s">
        <v>6863</v>
      </c>
      <c r="E980" s="730" t="s">
        <v>3711</v>
      </c>
      <c r="F980" s="650" t="s">
        <v>3634</v>
      </c>
      <c r="G980" s="650" t="s">
        <v>3743</v>
      </c>
      <c r="H980" s="650" t="s">
        <v>597</v>
      </c>
      <c r="I980" s="650" t="s">
        <v>3841</v>
      </c>
      <c r="J980" s="650" t="s">
        <v>1231</v>
      </c>
      <c r="K980" s="650" t="s">
        <v>3842</v>
      </c>
      <c r="L980" s="651">
        <v>199.4</v>
      </c>
      <c r="M980" s="651">
        <v>199.4</v>
      </c>
      <c r="N980" s="650">
        <v>1</v>
      </c>
      <c r="O980" s="731">
        <v>1</v>
      </c>
      <c r="P980" s="651"/>
      <c r="Q980" s="666">
        <v>0</v>
      </c>
      <c r="R980" s="650"/>
      <c r="S980" s="666">
        <v>0</v>
      </c>
      <c r="T980" s="731"/>
      <c r="U980" s="689">
        <v>0</v>
      </c>
    </row>
    <row r="981" spans="1:21" ht="14.4" customHeight="1" x14ac:dyDescent="0.3">
      <c r="A981" s="649">
        <v>10</v>
      </c>
      <c r="B981" s="650" t="s">
        <v>596</v>
      </c>
      <c r="C981" s="650">
        <v>89301101</v>
      </c>
      <c r="D981" s="729" t="s">
        <v>6863</v>
      </c>
      <c r="E981" s="730" t="s">
        <v>3711</v>
      </c>
      <c r="F981" s="650" t="s">
        <v>3634</v>
      </c>
      <c r="G981" s="650" t="s">
        <v>3743</v>
      </c>
      <c r="H981" s="650" t="s">
        <v>597</v>
      </c>
      <c r="I981" s="650" t="s">
        <v>4558</v>
      </c>
      <c r="J981" s="650" t="s">
        <v>3514</v>
      </c>
      <c r="K981" s="650" t="s">
        <v>3515</v>
      </c>
      <c r="L981" s="651">
        <v>333.31</v>
      </c>
      <c r="M981" s="651">
        <v>666.62</v>
      </c>
      <c r="N981" s="650">
        <v>2</v>
      </c>
      <c r="O981" s="731">
        <v>0.5</v>
      </c>
      <c r="P981" s="651"/>
      <c r="Q981" s="666">
        <v>0</v>
      </c>
      <c r="R981" s="650"/>
      <c r="S981" s="666">
        <v>0</v>
      </c>
      <c r="T981" s="731"/>
      <c r="U981" s="689">
        <v>0</v>
      </c>
    </row>
    <row r="982" spans="1:21" ht="14.4" customHeight="1" x14ac:dyDescent="0.3">
      <c r="A982" s="649">
        <v>10</v>
      </c>
      <c r="B982" s="650" t="s">
        <v>596</v>
      </c>
      <c r="C982" s="650">
        <v>89301101</v>
      </c>
      <c r="D982" s="729" t="s">
        <v>6863</v>
      </c>
      <c r="E982" s="730" t="s">
        <v>3711</v>
      </c>
      <c r="F982" s="650" t="s">
        <v>3634</v>
      </c>
      <c r="G982" s="650" t="s">
        <v>4154</v>
      </c>
      <c r="H982" s="650" t="s">
        <v>597</v>
      </c>
      <c r="I982" s="650" t="s">
        <v>4282</v>
      </c>
      <c r="J982" s="650" t="s">
        <v>4156</v>
      </c>
      <c r="K982" s="650" t="s">
        <v>4157</v>
      </c>
      <c r="L982" s="651">
        <v>473.33</v>
      </c>
      <c r="M982" s="651">
        <v>473.33</v>
      </c>
      <c r="N982" s="650">
        <v>1</v>
      </c>
      <c r="O982" s="731">
        <v>0.5</v>
      </c>
      <c r="P982" s="651">
        <v>473.33</v>
      </c>
      <c r="Q982" s="666">
        <v>1</v>
      </c>
      <c r="R982" s="650">
        <v>1</v>
      </c>
      <c r="S982" s="666">
        <v>1</v>
      </c>
      <c r="T982" s="731">
        <v>0.5</v>
      </c>
      <c r="U982" s="689">
        <v>1</v>
      </c>
    </row>
    <row r="983" spans="1:21" ht="14.4" customHeight="1" x14ac:dyDescent="0.3">
      <c r="A983" s="649">
        <v>10</v>
      </c>
      <c r="B983" s="650" t="s">
        <v>596</v>
      </c>
      <c r="C983" s="650">
        <v>89301101</v>
      </c>
      <c r="D983" s="729" t="s">
        <v>6863</v>
      </c>
      <c r="E983" s="730" t="s">
        <v>3711</v>
      </c>
      <c r="F983" s="650" t="s">
        <v>3634</v>
      </c>
      <c r="G983" s="650" t="s">
        <v>4154</v>
      </c>
      <c r="H983" s="650" t="s">
        <v>597</v>
      </c>
      <c r="I983" s="650" t="s">
        <v>4155</v>
      </c>
      <c r="J983" s="650" t="s">
        <v>4156</v>
      </c>
      <c r="K983" s="650" t="s">
        <v>4157</v>
      </c>
      <c r="L983" s="651">
        <v>473.33</v>
      </c>
      <c r="M983" s="651">
        <v>473.33</v>
      </c>
      <c r="N983" s="650">
        <v>1</v>
      </c>
      <c r="O983" s="731">
        <v>1</v>
      </c>
      <c r="P983" s="651">
        <v>473.33</v>
      </c>
      <c r="Q983" s="666">
        <v>1</v>
      </c>
      <c r="R983" s="650">
        <v>1</v>
      </c>
      <c r="S983" s="666">
        <v>1</v>
      </c>
      <c r="T983" s="731">
        <v>1</v>
      </c>
      <c r="U983" s="689">
        <v>1</v>
      </c>
    </row>
    <row r="984" spans="1:21" ht="14.4" customHeight="1" x14ac:dyDescent="0.3">
      <c r="A984" s="649">
        <v>10</v>
      </c>
      <c r="B984" s="650" t="s">
        <v>596</v>
      </c>
      <c r="C984" s="650">
        <v>89301101</v>
      </c>
      <c r="D984" s="729" t="s">
        <v>6863</v>
      </c>
      <c r="E984" s="730" t="s">
        <v>3711</v>
      </c>
      <c r="F984" s="650" t="s">
        <v>3634</v>
      </c>
      <c r="G984" s="650" t="s">
        <v>4154</v>
      </c>
      <c r="H984" s="650" t="s">
        <v>597</v>
      </c>
      <c r="I984" s="650" t="s">
        <v>4559</v>
      </c>
      <c r="J984" s="650" t="s">
        <v>4156</v>
      </c>
      <c r="K984" s="650" t="s">
        <v>4157</v>
      </c>
      <c r="L984" s="651">
        <v>473.33</v>
      </c>
      <c r="M984" s="651">
        <v>946.66</v>
      </c>
      <c r="N984" s="650">
        <v>2</v>
      </c>
      <c r="O984" s="731">
        <v>0.5</v>
      </c>
      <c r="P984" s="651">
        <v>946.66</v>
      </c>
      <c r="Q984" s="666">
        <v>1</v>
      </c>
      <c r="R984" s="650">
        <v>2</v>
      </c>
      <c r="S984" s="666">
        <v>1</v>
      </c>
      <c r="T984" s="731">
        <v>0.5</v>
      </c>
      <c r="U984" s="689">
        <v>1</v>
      </c>
    </row>
    <row r="985" spans="1:21" ht="14.4" customHeight="1" x14ac:dyDescent="0.3">
      <c r="A985" s="649">
        <v>10</v>
      </c>
      <c r="B985" s="650" t="s">
        <v>596</v>
      </c>
      <c r="C985" s="650">
        <v>89301101</v>
      </c>
      <c r="D985" s="729" t="s">
        <v>6863</v>
      </c>
      <c r="E985" s="730" t="s">
        <v>3711</v>
      </c>
      <c r="F985" s="650" t="s">
        <v>3634</v>
      </c>
      <c r="G985" s="650" t="s">
        <v>3732</v>
      </c>
      <c r="H985" s="650" t="s">
        <v>597</v>
      </c>
      <c r="I985" s="650" t="s">
        <v>4560</v>
      </c>
      <c r="J985" s="650" t="s">
        <v>1709</v>
      </c>
      <c r="K985" s="650" t="s">
        <v>3520</v>
      </c>
      <c r="L985" s="651">
        <v>184.22</v>
      </c>
      <c r="M985" s="651">
        <v>184.22</v>
      </c>
      <c r="N985" s="650">
        <v>1</v>
      </c>
      <c r="O985" s="731">
        <v>1</v>
      </c>
      <c r="P985" s="651">
        <v>184.22</v>
      </c>
      <c r="Q985" s="666">
        <v>1</v>
      </c>
      <c r="R985" s="650">
        <v>1</v>
      </c>
      <c r="S985" s="666">
        <v>1</v>
      </c>
      <c r="T985" s="731">
        <v>1</v>
      </c>
      <c r="U985" s="689">
        <v>1</v>
      </c>
    </row>
    <row r="986" spans="1:21" ht="14.4" customHeight="1" x14ac:dyDescent="0.3">
      <c r="A986" s="649">
        <v>10</v>
      </c>
      <c r="B986" s="650" t="s">
        <v>596</v>
      </c>
      <c r="C986" s="650">
        <v>89301101</v>
      </c>
      <c r="D986" s="729" t="s">
        <v>6863</v>
      </c>
      <c r="E986" s="730" t="s">
        <v>3711</v>
      </c>
      <c r="F986" s="650" t="s">
        <v>3634</v>
      </c>
      <c r="G986" s="650" t="s">
        <v>3732</v>
      </c>
      <c r="H986" s="650" t="s">
        <v>1072</v>
      </c>
      <c r="I986" s="650" t="s">
        <v>1295</v>
      </c>
      <c r="J986" s="650" t="s">
        <v>1296</v>
      </c>
      <c r="K986" s="650" t="s">
        <v>3482</v>
      </c>
      <c r="L986" s="651">
        <v>46.05</v>
      </c>
      <c r="M986" s="651">
        <v>46.05</v>
      </c>
      <c r="N986" s="650">
        <v>1</v>
      </c>
      <c r="O986" s="731">
        <v>1</v>
      </c>
      <c r="P986" s="651"/>
      <c r="Q986" s="666">
        <v>0</v>
      </c>
      <c r="R986" s="650"/>
      <c r="S986" s="666">
        <v>0</v>
      </c>
      <c r="T986" s="731"/>
      <c r="U986" s="689">
        <v>0</v>
      </c>
    </row>
    <row r="987" spans="1:21" ht="14.4" customHeight="1" x14ac:dyDescent="0.3">
      <c r="A987" s="649">
        <v>10</v>
      </c>
      <c r="B987" s="650" t="s">
        <v>596</v>
      </c>
      <c r="C987" s="650">
        <v>89301101</v>
      </c>
      <c r="D987" s="729" t="s">
        <v>6863</v>
      </c>
      <c r="E987" s="730" t="s">
        <v>3711</v>
      </c>
      <c r="F987" s="650" t="s">
        <v>3634</v>
      </c>
      <c r="G987" s="650" t="s">
        <v>3732</v>
      </c>
      <c r="H987" s="650" t="s">
        <v>1072</v>
      </c>
      <c r="I987" s="650" t="s">
        <v>1719</v>
      </c>
      <c r="J987" s="650" t="s">
        <v>1720</v>
      </c>
      <c r="K987" s="650" t="s">
        <v>3519</v>
      </c>
      <c r="L987" s="651">
        <v>138.16</v>
      </c>
      <c r="M987" s="651">
        <v>276.32</v>
      </c>
      <c r="N987" s="650">
        <v>2</v>
      </c>
      <c r="O987" s="731">
        <v>2</v>
      </c>
      <c r="P987" s="651">
        <v>138.16</v>
      </c>
      <c r="Q987" s="666">
        <v>0.5</v>
      </c>
      <c r="R987" s="650">
        <v>1</v>
      </c>
      <c r="S987" s="666">
        <v>0.5</v>
      </c>
      <c r="T987" s="731">
        <v>1</v>
      </c>
      <c r="U987" s="689">
        <v>0.5</v>
      </c>
    </row>
    <row r="988" spans="1:21" ht="14.4" customHeight="1" x14ac:dyDescent="0.3">
      <c r="A988" s="649">
        <v>10</v>
      </c>
      <c r="B988" s="650" t="s">
        <v>596</v>
      </c>
      <c r="C988" s="650">
        <v>89301101</v>
      </c>
      <c r="D988" s="729" t="s">
        <v>6863</v>
      </c>
      <c r="E988" s="730" t="s">
        <v>3711</v>
      </c>
      <c r="F988" s="650" t="s">
        <v>3634</v>
      </c>
      <c r="G988" s="650" t="s">
        <v>3732</v>
      </c>
      <c r="H988" s="650" t="s">
        <v>597</v>
      </c>
      <c r="I988" s="650" t="s">
        <v>4286</v>
      </c>
      <c r="J988" s="650" t="s">
        <v>1709</v>
      </c>
      <c r="K988" s="650" t="s">
        <v>3522</v>
      </c>
      <c r="L988" s="651">
        <v>0</v>
      </c>
      <c r="M988" s="651">
        <v>0</v>
      </c>
      <c r="N988" s="650">
        <v>1</v>
      </c>
      <c r="O988" s="731">
        <v>1</v>
      </c>
      <c r="P988" s="651"/>
      <c r="Q988" s="666"/>
      <c r="R988" s="650"/>
      <c r="S988" s="666">
        <v>0</v>
      </c>
      <c r="T988" s="731"/>
      <c r="U988" s="689">
        <v>0</v>
      </c>
    </row>
    <row r="989" spans="1:21" ht="14.4" customHeight="1" x14ac:dyDescent="0.3">
      <c r="A989" s="649">
        <v>10</v>
      </c>
      <c r="B989" s="650" t="s">
        <v>596</v>
      </c>
      <c r="C989" s="650">
        <v>89301101</v>
      </c>
      <c r="D989" s="729" t="s">
        <v>6863</v>
      </c>
      <c r="E989" s="730" t="s">
        <v>3711</v>
      </c>
      <c r="F989" s="650" t="s">
        <v>3634</v>
      </c>
      <c r="G989" s="650" t="s">
        <v>3732</v>
      </c>
      <c r="H989" s="650" t="s">
        <v>597</v>
      </c>
      <c r="I989" s="650" t="s">
        <v>4561</v>
      </c>
      <c r="J989" s="650" t="s">
        <v>1709</v>
      </c>
      <c r="K989" s="650" t="s">
        <v>3520</v>
      </c>
      <c r="L989" s="651">
        <v>0</v>
      </c>
      <c r="M989" s="651">
        <v>0</v>
      </c>
      <c r="N989" s="650">
        <v>2</v>
      </c>
      <c r="O989" s="731">
        <v>1</v>
      </c>
      <c r="P989" s="651"/>
      <c r="Q989" s="666"/>
      <c r="R989" s="650"/>
      <c r="S989" s="666">
        <v>0</v>
      </c>
      <c r="T989" s="731"/>
      <c r="U989" s="689">
        <v>0</v>
      </c>
    </row>
    <row r="990" spans="1:21" ht="14.4" customHeight="1" x14ac:dyDescent="0.3">
      <c r="A990" s="649">
        <v>10</v>
      </c>
      <c r="B990" s="650" t="s">
        <v>596</v>
      </c>
      <c r="C990" s="650">
        <v>89301101</v>
      </c>
      <c r="D990" s="729" t="s">
        <v>6863</v>
      </c>
      <c r="E990" s="730" t="s">
        <v>3711</v>
      </c>
      <c r="F990" s="650" t="s">
        <v>3634</v>
      </c>
      <c r="G990" s="650" t="s">
        <v>4287</v>
      </c>
      <c r="H990" s="650" t="s">
        <v>597</v>
      </c>
      <c r="I990" s="650" t="s">
        <v>4562</v>
      </c>
      <c r="J990" s="650" t="s">
        <v>1742</v>
      </c>
      <c r="K990" s="650" t="s">
        <v>4563</v>
      </c>
      <c r="L990" s="651">
        <v>0</v>
      </c>
      <c r="M990" s="651">
        <v>0</v>
      </c>
      <c r="N990" s="650">
        <v>1</v>
      </c>
      <c r="O990" s="731">
        <v>1</v>
      </c>
      <c r="P990" s="651">
        <v>0</v>
      </c>
      <c r="Q990" s="666"/>
      <c r="R990" s="650">
        <v>1</v>
      </c>
      <c r="S990" s="666">
        <v>1</v>
      </c>
      <c r="T990" s="731">
        <v>1</v>
      </c>
      <c r="U990" s="689">
        <v>1</v>
      </c>
    </row>
    <row r="991" spans="1:21" ht="14.4" customHeight="1" x14ac:dyDescent="0.3">
      <c r="A991" s="649">
        <v>10</v>
      </c>
      <c r="B991" s="650" t="s">
        <v>596</v>
      </c>
      <c r="C991" s="650">
        <v>89301101</v>
      </c>
      <c r="D991" s="729" t="s">
        <v>6863</v>
      </c>
      <c r="E991" s="730" t="s">
        <v>3711</v>
      </c>
      <c r="F991" s="650" t="s">
        <v>3634</v>
      </c>
      <c r="G991" s="650" t="s">
        <v>4287</v>
      </c>
      <c r="H991" s="650" t="s">
        <v>597</v>
      </c>
      <c r="I991" s="650" t="s">
        <v>1741</v>
      </c>
      <c r="J991" s="650" t="s">
        <v>1742</v>
      </c>
      <c r="K991" s="650" t="s">
        <v>1743</v>
      </c>
      <c r="L991" s="651">
        <v>0</v>
      </c>
      <c r="M991" s="651">
        <v>0</v>
      </c>
      <c r="N991" s="650">
        <v>3</v>
      </c>
      <c r="O991" s="731">
        <v>1</v>
      </c>
      <c r="P991" s="651">
        <v>0</v>
      </c>
      <c r="Q991" s="666"/>
      <c r="R991" s="650">
        <v>1</v>
      </c>
      <c r="S991" s="666">
        <v>0.33333333333333331</v>
      </c>
      <c r="T991" s="731">
        <v>0.5</v>
      </c>
      <c r="U991" s="689">
        <v>0.5</v>
      </c>
    </row>
    <row r="992" spans="1:21" ht="14.4" customHeight="1" x14ac:dyDescent="0.3">
      <c r="A992" s="649">
        <v>10</v>
      </c>
      <c r="B992" s="650" t="s">
        <v>596</v>
      </c>
      <c r="C992" s="650">
        <v>89301101</v>
      </c>
      <c r="D992" s="729" t="s">
        <v>6863</v>
      </c>
      <c r="E992" s="730" t="s">
        <v>3711</v>
      </c>
      <c r="F992" s="650" t="s">
        <v>3634</v>
      </c>
      <c r="G992" s="650" t="s">
        <v>4287</v>
      </c>
      <c r="H992" s="650" t="s">
        <v>597</v>
      </c>
      <c r="I992" s="650" t="s">
        <v>1870</v>
      </c>
      <c r="J992" s="650" t="s">
        <v>1742</v>
      </c>
      <c r="K992" s="650" t="s">
        <v>4288</v>
      </c>
      <c r="L992" s="651">
        <v>0</v>
      </c>
      <c r="M992" s="651">
        <v>0</v>
      </c>
      <c r="N992" s="650">
        <v>1</v>
      </c>
      <c r="O992" s="731">
        <v>0.5</v>
      </c>
      <c r="P992" s="651"/>
      <c r="Q992" s="666"/>
      <c r="R992" s="650"/>
      <c r="S992" s="666">
        <v>0</v>
      </c>
      <c r="T992" s="731"/>
      <c r="U992" s="689">
        <v>0</v>
      </c>
    </row>
    <row r="993" spans="1:21" ht="14.4" customHeight="1" x14ac:dyDescent="0.3">
      <c r="A993" s="649">
        <v>10</v>
      </c>
      <c r="B993" s="650" t="s">
        <v>596</v>
      </c>
      <c r="C993" s="650">
        <v>89301101</v>
      </c>
      <c r="D993" s="729" t="s">
        <v>6863</v>
      </c>
      <c r="E993" s="730" t="s">
        <v>3711</v>
      </c>
      <c r="F993" s="650" t="s">
        <v>3634</v>
      </c>
      <c r="G993" s="650" t="s">
        <v>4166</v>
      </c>
      <c r="H993" s="650" t="s">
        <v>1072</v>
      </c>
      <c r="I993" s="650" t="s">
        <v>2218</v>
      </c>
      <c r="J993" s="650" t="s">
        <v>2219</v>
      </c>
      <c r="K993" s="650" t="s">
        <v>3520</v>
      </c>
      <c r="L993" s="651">
        <v>69.86</v>
      </c>
      <c r="M993" s="651">
        <v>209.57999999999998</v>
      </c>
      <c r="N993" s="650">
        <v>3</v>
      </c>
      <c r="O993" s="731">
        <v>0.5</v>
      </c>
      <c r="P993" s="651">
        <v>209.57999999999998</v>
      </c>
      <c r="Q993" s="666">
        <v>1</v>
      </c>
      <c r="R993" s="650">
        <v>3</v>
      </c>
      <c r="S993" s="666">
        <v>1</v>
      </c>
      <c r="T993" s="731">
        <v>0.5</v>
      </c>
      <c r="U993" s="689">
        <v>1</v>
      </c>
    </row>
    <row r="994" spans="1:21" ht="14.4" customHeight="1" x14ac:dyDescent="0.3">
      <c r="A994" s="649">
        <v>10</v>
      </c>
      <c r="B994" s="650" t="s">
        <v>596</v>
      </c>
      <c r="C994" s="650">
        <v>89301101</v>
      </c>
      <c r="D994" s="729" t="s">
        <v>6863</v>
      </c>
      <c r="E994" s="730" t="s">
        <v>3711</v>
      </c>
      <c r="F994" s="650" t="s">
        <v>3634</v>
      </c>
      <c r="G994" s="650" t="s">
        <v>4176</v>
      </c>
      <c r="H994" s="650" t="s">
        <v>597</v>
      </c>
      <c r="I994" s="650" t="s">
        <v>859</v>
      </c>
      <c r="J994" s="650" t="s">
        <v>860</v>
      </c>
      <c r="K994" s="650" t="s">
        <v>2796</v>
      </c>
      <c r="L994" s="651">
        <v>0</v>
      </c>
      <c r="M994" s="651">
        <v>0</v>
      </c>
      <c r="N994" s="650">
        <v>2</v>
      </c>
      <c r="O994" s="731">
        <v>0.5</v>
      </c>
      <c r="P994" s="651"/>
      <c r="Q994" s="666"/>
      <c r="R994" s="650"/>
      <c r="S994" s="666">
        <v>0</v>
      </c>
      <c r="T994" s="731"/>
      <c r="U994" s="689">
        <v>0</v>
      </c>
    </row>
    <row r="995" spans="1:21" ht="14.4" customHeight="1" x14ac:dyDescent="0.3">
      <c r="A995" s="649">
        <v>10</v>
      </c>
      <c r="B995" s="650" t="s">
        <v>596</v>
      </c>
      <c r="C995" s="650">
        <v>89301101</v>
      </c>
      <c r="D995" s="729" t="s">
        <v>6863</v>
      </c>
      <c r="E995" s="730" t="s">
        <v>3711</v>
      </c>
      <c r="F995" s="650" t="s">
        <v>3634</v>
      </c>
      <c r="G995" s="650" t="s">
        <v>3733</v>
      </c>
      <c r="H995" s="650" t="s">
        <v>597</v>
      </c>
      <c r="I995" s="650" t="s">
        <v>3734</v>
      </c>
      <c r="J995" s="650" t="s">
        <v>2579</v>
      </c>
      <c r="K995" s="650" t="s">
        <v>3735</v>
      </c>
      <c r="L995" s="651">
        <v>120.46</v>
      </c>
      <c r="M995" s="651">
        <v>120.46</v>
      </c>
      <c r="N995" s="650">
        <v>1</v>
      </c>
      <c r="O995" s="731">
        <v>0.5</v>
      </c>
      <c r="P995" s="651"/>
      <c r="Q995" s="666">
        <v>0</v>
      </c>
      <c r="R995" s="650"/>
      <c r="S995" s="666">
        <v>0</v>
      </c>
      <c r="T995" s="731"/>
      <c r="U995" s="689">
        <v>0</v>
      </c>
    </row>
    <row r="996" spans="1:21" ht="14.4" customHeight="1" x14ac:dyDescent="0.3">
      <c r="A996" s="649">
        <v>10</v>
      </c>
      <c r="B996" s="650" t="s">
        <v>596</v>
      </c>
      <c r="C996" s="650">
        <v>89301101</v>
      </c>
      <c r="D996" s="729" t="s">
        <v>6863</v>
      </c>
      <c r="E996" s="730" t="s">
        <v>3711</v>
      </c>
      <c r="F996" s="650" t="s">
        <v>3634</v>
      </c>
      <c r="G996" s="650" t="s">
        <v>3752</v>
      </c>
      <c r="H996" s="650" t="s">
        <v>597</v>
      </c>
      <c r="I996" s="650" t="s">
        <v>4564</v>
      </c>
      <c r="J996" s="650" t="s">
        <v>2412</v>
      </c>
      <c r="K996" s="650" t="s">
        <v>4565</v>
      </c>
      <c r="L996" s="651">
        <v>79.069999999999993</v>
      </c>
      <c r="M996" s="651">
        <v>79.069999999999993</v>
      </c>
      <c r="N996" s="650">
        <v>1</v>
      </c>
      <c r="O996" s="731">
        <v>0.5</v>
      </c>
      <c r="P996" s="651"/>
      <c r="Q996" s="666">
        <v>0</v>
      </c>
      <c r="R996" s="650"/>
      <c r="S996" s="666">
        <v>0</v>
      </c>
      <c r="T996" s="731"/>
      <c r="U996" s="689">
        <v>0</v>
      </c>
    </row>
    <row r="997" spans="1:21" ht="14.4" customHeight="1" x14ac:dyDescent="0.3">
      <c r="A997" s="649">
        <v>10</v>
      </c>
      <c r="B997" s="650" t="s">
        <v>596</v>
      </c>
      <c r="C997" s="650">
        <v>89301101</v>
      </c>
      <c r="D997" s="729" t="s">
        <v>6863</v>
      </c>
      <c r="E997" s="730" t="s">
        <v>3711</v>
      </c>
      <c r="F997" s="650" t="s">
        <v>3634</v>
      </c>
      <c r="G997" s="650" t="s">
        <v>4274</v>
      </c>
      <c r="H997" s="650" t="s">
        <v>1072</v>
      </c>
      <c r="I997" s="650" t="s">
        <v>1725</v>
      </c>
      <c r="J997" s="650" t="s">
        <v>1315</v>
      </c>
      <c r="K997" s="650" t="s">
        <v>3524</v>
      </c>
      <c r="L997" s="651">
        <v>782.22</v>
      </c>
      <c r="M997" s="651">
        <v>1564.44</v>
      </c>
      <c r="N997" s="650">
        <v>2</v>
      </c>
      <c r="O997" s="731">
        <v>0.5</v>
      </c>
      <c r="P997" s="651">
        <v>1564.44</v>
      </c>
      <c r="Q997" s="666">
        <v>1</v>
      </c>
      <c r="R997" s="650">
        <v>2</v>
      </c>
      <c r="S997" s="666">
        <v>1</v>
      </c>
      <c r="T997" s="731">
        <v>0.5</v>
      </c>
      <c r="U997" s="689">
        <v>1</v>
      </c>
    </row>
    <row r="998" spans="1:21" ht="14.4" customHeight="1" x14ac:dyDescent="0.3">
      <c r="A998" s="649">
        <v>10</v>
      </c>
      <c r="B998" s="650" t="s">
        <v>596</v>
      </c>
      <c r="C998" s="650">
        <v>89301101</v>
      </c>
      <c r="D998" s="729" t="s">
        <v>6863</v>
      </c>
      <c r="E998" s="730" t="s">
        <v>3711</v>
      </c>
      <c r="F998" s="650" t="s">
        <v>3634</v>
      </c>
      <c r="G998" s="650" t="s">
        <v>4566</v>
      </c>
      <c r="H998" s="650" t="s">
        <v>597</v>
      </c>
      <c r="I998" s="650" t="s">
        <v>4567</v>
      </c>
      <c r="J998" s="650" t="s">
        <v>4568</v>
      </c>
      <c r="K998" s="650" t="s">
        <v>3057</v>
      </c>
      <c r="L998" s="651">
        <v>0</v>
      </c>
      <c r="M998" s="651">
        <v>0</v>
      </c>
      <c r="N998" s="650">
        <v>1</v>
      </c>
      <c r="O998" s="731">
        <v>0.5</v>
      </c>
      <c r="P998" s="651"/>
      <c r="Q998" s="666"/>
      <c r="R998" s="650"/>
      <c r="S998" s="666">
        <v>0</v>
      </c>
      <c r="T998" s="731"/>
      <c r="U998" s="689">
        <v>0</v>
      </c>
    </row>
    <row r="999" spans="1:21" ht="14.4" customHeight="1" x14ac:dyDescent="0.3">
      <c r="A999" s="649">
        <v>10</v>
      </c>
      <c r="B999" s="650" t="s">
        <v>596</v>
      </c>
      <c r="C999" s="650">
        <v>89301101</v>
      </c>
      <c r="D999" s="729" t="s">
        <v>6863</v>
      </c>
      <c r="E999" s="730" t="s">
        <v>3711</v>
      </c>
      <c r="F999" s="650" t="s">
        <v>3634</v>
      </c>
      <c r="G999" s="650" t="s">
        <v>4086</v>
      </c>
      <c r="H999" s="650" t="s">
        <v>597</v>
      </c>
      <c r="I999" s="650" t="s">
        <v>706</v>
      </c>
      <c r="J999" s="650" t="s">
        <v>707</v>
      </c>
      <c r="K999" s="650" t="s">
        <v>4140</v>
      </c>
      <c r="L999" s="651">
        <v>40.36</v>
      </c>
      <c r="M999" s="651">
        <v>40.36</v>
      </c>
      <c r="N999" s="650">
        <v>1</v>
      </c>
      <c r="O999" s="731">
        <v>0.5</v>
      </c>
      <c r="P999" s="651">
        <v>40.36</v>
      </c>
      <c r="Q999" s="666">
        <v>1</v>
      </c>
      <c r="R999" s="650">
        <v>1</v>
      </c>
      <c r="S999" s="666">
        <v>1</v>
      </c>
      <c r="T999" s="731">
        <v>0.5</v>
      </c>
      <c r="U999" s="689">
        <v>1</v>
      </c>
    </row>
    <row r="1000" spans="1:21" ht="14.4" customHeight="1" x14ac:dyDescent="0.3">
      <c r="A1000" s="649">
        <v>10</v>
      </c>
      <c r="B1000" s="650" t="s">
        <v>596</v>
      </c>
      <c r="C1000" s="650">
        <v>89301101</v>
      </c>
      <c r="D1000" s="729" t="s">
        <v>6863</v>
      </c>
      <c r="E1000" s="730" t="s">
        <v>3711</v>
      </c>
      <c r="F1000" s="650" t="s">
        <v>3634</v>
      </c>
      <c r="G1000" s="650" t="s">
        <v>3736</v>
      </c>
      <c r="H1000" s="650" t="s">
        <v>1072</v>
      </c>
      <c r="I1000" s="650" t="s">
        <v>1712</v>
      </c>
      <c r="J1000" s="650" t="s">
        <v>1713</v>
      </c>
      <c r="K1000" s="650" t="s">
        <v>3522</v>
      </c>
      <c r="L1000" s="651">
        <v>116.8</v>
      </c>
      <c r="M1000" s="651">
        <v>233.6</v>
      </c>
      <c r="N1000" s="650">
        <v>2</v>
      </c>
      <c r="O1000" s="731">
        <v>1</v>
      </c>
      <c r="P1000" s="651"/>
      <c r="Q1000" s="666">
        <v>0</v>
      </c>
      <c r="R1000" s="650"/>
      <c r="S1000" s="666">
        <v>0</v>
      </c>
      <c r="T1000" s="731"/>
      <c r="U1000" s="689">
        <v>0</v>
      </c>
    </row>
    <row r="1001" spans="1:21" ht="14.4" customHeight="1" x14ac:dyDescent="0.3">
      <c r="A1001" s="649">
        <v>10</v>
      </c>
      <c r="B1001" s="650" t="s">
        <v>596</v>
      </c>
      <c r="C1001" s="650">
        <v>89301101</v>
      </c>
      <c r="D1001" s="729" t="s">
        <v>6863</v>
      </c>
      <c r="E1001" s="730" t="s">
        <v>3711</v>
      </c>
      <c r="F1001" s="650" t="s">
        <v>3634</v>
      </c>
      <c r="G1001" s="650" t="s">
        <v>3736</v>
      </c>
      <c r="H1001" s="650" t="s">
        <v>1072</v>
      </c>
      <c r="I1001" s="650" t="s">
        <v>4146</v>
      </c>
      <c r="J1001" s="650" t="s">
        <v>3547</v>
      </c>
      <c r="K1001" s="650" t="s">
        <v>4147</v>
      </c>
      <c r="L1001" s="651">
        <v>87.6</v>
      </c>
      <c r="M1001" s="651">
        <v>175.2</v>
      </c>
      <c r="N1001" s="650">
        <v>2</v>
      </c>
      <c r="O1001" s="731">
        <v>1</v>
      </c>
      <c r="P1001" s="651">
        <v>175.2</v>
      </c>
      <c r="Q1001" s="666">
        <v>1</v>
      </c>
      <c r="R1001" s="650">
        <v>2</v>
      </c>
      <c r="S1001" s="666">
        <v>1</v>
      </c>
      <c r="T1001" s="731">
        <v>1</v>
      </c>
      <c r="U1001" s="689">
        <v>1</v>
      </c>
    </row>
    <row r="1002" spans="1:21" ht="14.4" customHeight="1" x14ac:dyDescent="0.3">
      <c r="A1002" s="649">
        <v>10</v>
      </c>
      <c r="B1002" s="650" t="s">
        <v>596</v>
      </c>
      <c r="C1002" s="650">
        <v>89301101</v>
      </c>
      <c r="D1002" s="729" t="s">
        <v>6863</v>
      </c>
      <c r="E1002" s="730" t="s">
        <v>3711</v>
      </c>
      <c r="F1002" s="650" t="s">
        <v>3634</v>
      </c>
      <c r="G1002" s="650" t="s">
        <v>3870</v>
      </c>
      <c r="H1002" s="650" t="s">
        <v>597</v>
      </c>
      <c r="I1002" s="650" t="s">
        <v>1212</v>
      </c>
      <c r="J1002" s="650" t="s">
        <v>1213</v>
      </c>
      <c r="K1002" s="650" t="s">
        <v>3871</v>
      </c>
      <c r="L1002" s="651">
        <v>38.65</v>
      </c>
      <c r="M1002" s="651">
        <v>38.65</v>
      </c>
      <c r="N1002" s="650">
        <v>1</v>
      </c>
      <c r="O1002" s="731">
        <v>1</v>
      </c>
      <c r="P1002" s="651"/>
      <c r="Q1002" s="666">
        <v>0</v>
      </c>
      <c r="R1002" s="650"/>
      <c r="S1002" s="666">
        <v>0</v>
      </c>
      <c r="T1002" s="731"/>
      <c r="U1002" s="689">
        <v>0</v>
      </c>
    </row>
    <row r="1003" spans="1:21" ht="14.4" customHeight="1" x14ac:dyDescent="0.3">
      <c r="A1003" s="649">
        <v>10</v>
      </c>
      <c r="B1003" s="650" t="s">
        <v>596</v>
      </c>
      <c r="C1003" s="650">
        <v>89301101</v>
      </c>
      <c r="D1003" s="729" t="s">
        <v>6863</v>
      </c>
      <c r="E1003" s="730" t="s">
        <v>3711</v>
      </c>
      <c r="F1003" s="650" t="s">
        <v>3634</v>
      </c>
      <c r="G1003" s="650" t="s">
        <v>4569</v>
      </c>
      <c r="H1003" s="650" t="s">
        <v>597</v>
      </c>
      <c r="I1003" s="650" t="s">
        <v>3091</v>
      </c>
      <c r="J1003" s="650" t="s">
        <v>3092</v>
      </c>
      <c r="K1003" s="650" t="s">
        <v>4570</v>
      </c>
      <c r="L1003" s="651">
        <v>72.7</v>
      </c>
      <c r="M1003" s="651">
        <v>145.4</v>
      </c>
      <c r="N1003" s="650">
        <v>2</v>
      </c>
      <c r="O1003" s="731">
        <v>2</v>
      </c>
      <c r="P1003" s="651"/>
      <c r="Q1003" s="666">
        <v>0</v>
      </c>
      <c r="R1003" s="650"/>
      <c r="S1003" s="666">
        <v>0</v>
      </c>
      <c r="T1003" s="731"/>
      <c r="U1003" s="689">
        <v>0</v>
      </c>
    </row>
    <row r="1004" spans="1:21" ht="14.4" customHeight="1" x14ac:dyDescent="0.3">
      <c r="A1004" s="649">
        <v>10</v>
      </c>
      <c r="B1004" s="650" t="s">
        <v>596</v>
      </c>
      <c r="C1004" s="650">
        <v>89301101</v>
      </c>
      <c r="D1004" s="729" t="s">
        <v>6863</v>
      </c>
      <c r="E1004" s="730" t="s">
        <v>3711</v>
      </c>
      <c r="F1004" s="650" t="s">
        <v>3634</v>
      </c>
      <c r="G1004" s="650" t="s">
        <v>4355</v>
      </c>
      <c r="H1004" s="650" t="s">
        <v>597</v>
      </c>
      <c r="I1004" s="650" t="s">
        <v>1774</v>
      </c>
      <c r="J1004" s="650" t="s">
        <v>4356</v>
      </c>
      <c r="K1004" s="650" t="s">
        <v>4357</v>
      </c>
      <c r="L1004" s="651">
        <v>91.14</v>
      </c>
      <c r="M1004" s="651">
        <v>273.42</v>
      </c>
      <c r="N1004" s="650">
        <v>3</v>
      </c>
      <c r="O1004" s="731">
        <v>0.5</v>
      </c>
      <c r="P1004" s="651">
        <v>273.42</v>
      </c>
      <c r="Q1004" s="666">
        <v>1</v>
      </c>
      <c r="R1004" s="650">
        <v>3</v>
      </c>
      <c r="S1004" s="666">
        <v>1</v>
      </c>
      <c r="T1004" s="731">
        <v>0.5</v>
      </c>
      <c r="U1004" s="689">
        <v>1</v>
      </c>
    </row>
    <row r="1005" spans="1:21" ht="14.4" customHeight="1" x14ac:dyDescent="0.3">
      <c r="A1005" s="649">
        <v>10</v>
      </c>
      <c r="B1005" s="650" t="s">
        <v>596</v>
      </c>
      <c r="C1005" s="650">
        <v>89301101</v>
      </c>
      <c r="D1005" s="729" t="s">
        <v>6863</v>
      </c>
      <c r="E1005" s="730" t="s">
        <v>3711</v>
      </c>
      <c r="F1005" s="650" t="s">
        <v>3634</v>
      </c>
      <c r="G1005" s="650" t="s">
        <v>4128</v>
      </c>
      <c r="H1005" s="650" t="s">
        <v>597</v>
      </c>
      <c r="I1005" s="650" t="s">
        <v>4296</v>
      </c>
      <c r="J1005" s="650" t="s">
        <v>4130</v>
      </c>
      <c r="K1005" s="650" t="s">
        <v>4297</v>
      </c>
      <c r="L1005" s="651">
        <v>766.89</v>
      </c>
      <c r="M1005" s="651">
        <v>766.89</v>
      </c>
      <c r="N1005" s="650">
        <v>1</v>
      </c>
      <c r="O1005" s="731">
        <v>0.5</v>
      </c>
      <c r="P1005" s="651"/>
      <c r="Q1005" s="666">
        <v>0</v>
      </c>
      <c r="R1005" s="650"/>
      <c r="S1005" s="666">
        <v>0</v>
      </c>
      <c r="T1005" s="731"/>
      <c r="U1005" s="689">
        <v>0</v>
      </c>
    </row>
    <row r="1006" spans="1:21" ht="14.4" customHeight="1" x14ac:dyDescent="0.3">
      <c r="A1006" s="649">
        <v>10</v>
      </c>
      <c r="B1006" s="650" t="s">
        <v>596</v>
      </c>
      <c r="C1006" s="650">
        <v>89301101</v>
      </c>
      <c r="D1006" s="729" t="s">
        <v>6863</v>
      </c>
      <c r="E1006" s="730" t="s">
        <v>3711</v>
      </c>
      <c r="F1006" s="650" t="s">
        <v>3634</v>
      </c>
      <c r="G1006" s="650" t="s">
        <v>4252</v>
      </c>
      <c r="H1006" s="650" t="s">
        <v>597</v>
      </c>
      <c r="I1006" s="650" t="s">
        <v>1804</v>
      </c>
      <c r="J1006" s="650" t="s">
        <v>792</v>
      </c>
      <c r="K1006" s="650" t="s">
        <v>4477</v>
      </c>
      <c r="L1006" s="651">
        <v>0</v>
      </c>
      <c r="M1006" s="651">
        <v>0</v>
      </c>
      <c r="N1006" s="650">
        <v>3</v>
      </c>
      <c r="O1006" s="731">
        <v>2</v>
      </c>
      <c r="P1006" s="651">
        <v>0</v>
      </c>
      <c r="Q1006" s="666"/>
      <c r="R1006" s="650">
        <v>1</v>
      </c>
      <c r="S1006" s="666">
        <v>0.33333333333333331</v>
      </c>
      <c r="T1006" s="731">
        <v>1</v>
      </c>
      <c r="U1006" s="689">
        <v>0.5</v>
      </c>
    </row>
    <row r="1007" spans="1:21" ht="14.4" customHeight="1" x14ac:dyDescent="0.3">
      <c r="A1007" s="649">
        <v>10</v>
      </c>
      <c r="B1007" s="650" t="s">
        <v>596</v>
      </c>
      <c r="C1007" s="650">
        <v>89301101</v>
      </c>
      <c r="D1007" s="729" t="s">
        <v>6863</v>
      </c>
      <c r="E1007" s="730" t="s">
        <v>3711</v>
      </c>
      <c r="F1007" s="650" t="s">
        <v>3634</v>
      </c>
      <c r="G1007" s="650" t="s">
        <v>4094</v>
      </c>
      <c r="H1007" s="650" t="s">
        <v>597</v>
      </c>
      <c r="I1007" s="650" t="s">
        <v>1393</v>
      </c>
      <c r="J1007" s="650" t="s">
        <v>1394</v>
      </c>
      <c r="K1007" s="650" t="s">
        <v>4194</v>
      </c>
      <c r="L1007" s="651">
        <v>0</v>
      </c>
      <c r="M1007" s="651">
        <v>0</v>
      </c>
      <c r="N1007" s="650">
        <v>1</v>
      </c>
      <c r="O1007" s="731">
        <v>1</v>
      </c>
      <c r="P1007" s="651"/>
      <c r="Q1007" s="666"/>
      <c r="R1007" s="650"/>
      <c r="S1007" s="666">
        <v>0</v>
      </c>
      <c r="T1007" s="731"/>
      <c r="U1007" s="689">
        <v>0</v>
      </c>
    </row>
    <row r="1008" spans="1:21" ht="14.4" customHeight="1" x14ac:dyDescent="0.3">
      <c r="A1008" s="649">
        <v>10</v>
      </c>
      <c r="B1008" s="650" t="s">
        <v>596</v>
      </c>
      <c r="C1008" s="650">
        <v>89301101</v>
      </c>
      <c r="D1008" s="729" t="s">
        <v>6863</v>
      </c>
      <c r="E1008" s="730" t="s">
        <v>3711</v>
      </c>
      <c r="F1008" s="650" t="s">
        <v>3634</v>
      </c>
      <c r="G1008" s="650" t="s">
        <v>4195</v>
      </c>
      <c r="H1008" s="650" t="s">
        <v>597</v>
      </c>
      <c r="I1008" s="650" t="s">
        <v>4298</v>
      </c>
      <c r="J1008" s="650" t="s">
        <v>4197</v>
      </c>
      <c r="K1008" s="650" t="s">
        <v>4299</v>
      </c>
      <c r="L1008" s="651">
        <v>0</v>
      </c>
      <c r="M1008" s="651">
        <v>0</v>
      </c>
      <c r="N1008" s="650">
        <v>3</v>
      </c>
      <c r="O1008" s="731">
        <v>1</v>
      </c>
      <c r="P1008" s="651">
        <v>0</v>
      </c>
      <c r="Q1008" s="666"/>
      <c r="R1008" s="650">
        <v>3</v>
      </c>
      <c r="S1008" s="666">
        <v>1</v>
      </c>
      <c r="T1008" s="731">
        <v>1</v>
      </c>
      <c r="U1008" s="689">
        <v>1</v>
      </c>
    </row>
    <row r="1009" spans="1:21" ht="14.4" customHeight="1" x14ac:dyDescent="0.3">
      <c r="A1009" s="649">
        <v>10</v>
      </c>
      <c r="B1009" s="650" t="s">
        <v>596</v>
      </c>
      <c r="C1009" s="650">
        <v>89301101</v>
      </c>
      <c r="D1009" s="729" t="s">
        <v>6863</v>
      </c>
      <c r="E1009" s="730" t="s">
        <v>3711</v>
      </c>
      <c r="F1009" s="650" t="s">
        <v>3634</v>
      </c>
      <c r="G1009" s="650" t="s">
        <v>4195</v>
      </c>
      <c r="H1009" s="650" t="s">
        <v>597</v>
      </c>
      <c r="I1009" s="650" t="s">
        <v>4510</v>
      </c>
      <c r="J1009" s="650" t="s">
        <v>4197</v>
      </c>
      <c r="K1009" s="650" t="s">
        <v>4511</v>
      </c>
      <c r="L1009" s="651">
        <v>0</v>
      </c>
      <c r="M1009" s="651">
        <v>0</v>
      </c>
      <c r="N1009" s="650">
        <v>2</v>
      </c>
      <c r="O1009" s="731">
        <v>1</v>
      </c>
      <c r="P1009" s="651">
        <v>0</v>
      </c>
      <c r="Q1009" s="666"/>
      <c r="R1009" s="650">
        <v>2</v>
      </c>
      <c r="S1009" s="666">
        <v>1</v>
      </c>
      <c r="T1009" s="731">
        <v>1</v>
      </c>
      <c r="U1009" s="689">
        <v>1</v>
      </c>
    </row>
    <row r="1010" spans="1:21" ht="14.4" customHeight="1" x14ac:dyDescent="0.3">
      <c r="A1010" s="649">
        <v>10</v>
      </c>
      <c r="B1010" s="650" t="s">
        <v>596</v>
      </c>
      <c r="C1010" s="650">
        <v>89301101</v>
      </c>
      <c r="D1010" s="729" t="s">
        <v>6863</v>
      </c>
      <c r="E1010" s="730" t="s">
        <v>3711</v>
      </c>
      <c r="F1010" s="650" t="s">
        <v>3634</v>
      </c>
      <c r="G1010" s="650" t="s">
        <v>4195</v>
      </c>
      <c r="H1010" s="650" t="s">
        <v>597</v>
      </c>
      <c r="I1010" s="650" t="s">
        <v>4199</v>
      </c>
      <c r="J1010" s="650" t="s">
        <v>4200</v>
      </c>
      <c r="K1010" s="650" t="s">
        <v>4201</v>
      </c>
      <c r="L1010" s="651">
        <v>0</v>
      </c>
      <c r="M1010" s="651">
        <v>0</v>
      </c>
      <c r="N1010" s="650">
        <v>1</v>
      </c>
      <c r="O1010" s="731">
        <v>1</v>
      </c>
      <c r="P1010" s="651"/>
      <c r="Q1010" s="666"/>
      <c r="R1010" s="650"/>
      <c r="S1010" s="666">
        <v>0</v>
      </c>
      <c r="T1010" s="731"/>
      <c r="U1010" s="689">
        <v>0</v>
      </c>
    </row>
    <row r="1011" spans="1:21" ht="14.4" customHeight="1" x14ac:dyDescent="0.3">
      <c r="A1011" s="649">
        <v>10</v>
      </c>
      <c r="B1011" s="650" t="s">
        <v>596</v>
      </c>
      <c r="C1011" s="650">
        <v>89301101</v>
      </c>
      <c r="D1011" s="729" t="s">
        <v>6863</v>
      </c>
      <c r="E1011" s="730" t="s">
        <v>3711</v>
      </c>
      <c r="F1011" s="650" t="s">
        <v>3634</v>
      </c>
      <c r="G1011" s="650" t="s">
        <v>4202</v>
      </c>
      <c r="H1011" s="650" t="s">
        <v>597</v>
      </c>
      <c r="I1011" s="650" t="s">
        <v>4367</v>
      </c>
      <c r="J1011" s="650" t="s">
        <v>4204</v>
      </c>
      <c r="K1011" s="650" t="s">
        <v>4205</v>
      </c>
      <c r="L1011" s="651">
        <v>810.99</v>
      </c>
      <c r="M1011" s="651">
        <v>2432.9700000000003</v>
      </c>
      <c r="N1011" s="650">
        <v>3</v>
      </c>
      <c r="O1011" s="731">
        <v>1.5</v>
      </c>
      <c r="P1011" s="651">
        <v>810.99</v>
      </c>
      <c r="Q1011" s="666">
        <v>0.33333333333333331</v>
      </c>
      <c r="R1011" s="650">
        <v>1</v>
      </c>
      <c r="S1011" s="666">
        <v>0.33333333333333331</v>
      </c>
      <c r="T1011" s="731">
        <v>0.5</v>
      </c>
      <c r="U1011" s="689">
        <v>0.33333333333333331</v>
      </c>
    </row>
    <row r="1012" spans="1:21" ht="14.4" customHeight="1" x14ac:dyDescent="0.3">
      <c r="A1012" s="649">
        <v>10</v>
      </c>
      <c r="B1012" s="650" t="s">
        <v>596</v>
      </c>
      <c r="C1012" s="650">
        <v>89301101</v>
      </c>
      <c r="D1012" s="729" t="s">
        <v>6863</v>
      </c>
      <c r="E1012" s="730" t="s">
        <v>3711</v>
      </c>
      <c r="F1012" s="650" t="s">
        <v>3634</v>
      </c>
      <c r="G1012" s="650" t="s">
        <v>4202</v>
      </c>
      <c r="H1012" s="650" t="s">
        <v>597</v>
      </c>
      <c r="I1012" s="650" t="s">
        <v>4203</v>
      </c>
      <c r="J1012" s="650" t="s">
        <v>4204</v>
      </c>
      <c r="K1012" s="650" t="s">
        <v>4205</v>
      </c>
      <c r="L1012" s="651">
        <v>810.99</v>
      </c>
      <c r="M1012" s="651">
        <v>2432.9700000000003</v>
      </c>
      <c r="N1012" s="650">
        <v>3</v>
      </c>
      <c r="O1012" s="731">
        <v>1</v>
      </c>
      <c r="P1012" s="651"/>
      <c r="Q1012" s="666">
        <v>0</v>
      </c>
      <c r="R1012" s="650"/>
      <c r="S1012" s="666">
        <v>0</v>
      </c>
      <c r="T1012" s="731"/>
      <c r="U1012" s="689">
        <v>0</v>
      </c>
    </row>
    <row r="1013" spans="1:21" ht="14.4" customHeight="1" x14ac:dyDescent="0.3">
      <c r="A1013" s="649">
        <v>10</v>
      </c>
      <c r="B1013" s="650" t="s">
        <v>596</v>
      </c>
      <c r="C1013" s="650">
        <v>89301101</v>
      </c>
      <c r="D1013" s="729" t="s">
        <v>6863</v>
      </c>
      <c r="E1013" s="730" t="s">
        <v>3711</v>
      </c>
      <c r="F1013" s="650" t="s">
        <v>3634</v>
      </c>
      <c r="G1013" s="650" t="s">
        <v>4202</v>
      </c>
      <c r="H1013" s="650" t="s">
        <v>597</v>
      </c>
      <c r="I1013" s="650" t="s">
        <v>2919</v>
      </c>
      <c r="J1013" s="650" t="s">
        <v>2920</v>
      </c>
      <c r="K1013" s="650" t="s">
        <v>4206</v>
      </c>
      <c r="L1013" s="651">
        <v>540.22</v>
      </c>
      <c r="M1013" s="651">
        <v>2160.88</v>
      </c>
      <c r="N1013" s="650">
        <v>4</v>
      </c>
      <c r="O1013" s="731">
        <v>3.5</v>
      </c>
      <c r="P1013" s="651">
        <v>1080.44</v>
      </c>
      <c r="Q1013" s="666">
        <v>0.5</v>
      </c>
      <c r="R1013" s="650">
        <v>2</v>
      </c>
      <c r="S1013" s="666">
        <v>0.5</v>
      </c>
      <c r="T1013" s="731">
        <v>1.5</v>
      </c>
      <c r="U1013" s="689">
        <v>0.42857142857142855</v>
      </c>
    </row>
    <row r="1014" spans="1:21" ht="14.4" customHeight="1" x14ac:dyDescent="0.3">
      <c r="A1014" s="649">
        <v>10</v>
      </c>
      <c r="B1014" s="650" t="s">
        <v>596</v>
      </c>
      <c r="C1014" s="650">
        <v>89301101</v>
      </c>
      <c r="D1014" s="729" t="s">
        <v>6863</v>
      </c>
      <c r="E1014" s="730" t="s">
        <v>3711</v>
      </c>
      <c r="F1014" s="650" t="s">
        <v>3634</v>
      </c>
      <c r="G1014" s="650" t="s">
        <v>4202</v>
      </c>
      <c r="H1014" s="650" t="s">
        <v>597</v>
      </c>
      <c r="I1014" s="650" t="s">
        <v>1909</v>
      </c>
      <c r="J1014" s="650" t="s">
        <v>4204</v>
      </c>
      <c r="K1014" s="650" t="s">
        <v>4205</v>
      </c>
      <c r="L1014" s="651">
        <v>810.99</v>
      </c>
      <c r="M1014" s="651">
        <v>3243.96</v>
      </c>
      <c r="N1014" s="650">
        <v>4</v>
      </c>
      <c r="O1014" s="731">
        <v>1.5</v>
      </c>
      <c r="P1014" s="651">
        <v>1621.98</v>
      </c>
      <c r="Q1014" s="666">
        <v>0.5</v>
      </c>
      <c r="R1014" s="650">
        <v>2</v>
      </c>
      <c r="S1014" s="666">
        <v>0.5</v>
      </c>
      <c r="T1014" s="731">
        <v>0.5</v>
      </c>
      <c r="U1014" s="689">
        <v>0.33333333333333331</v>
      </c>
    </row>
    <row r="1015" spans="1:21" ht="14.4" customHeight="1" x14ac:dyDescent="0.3">
      <c r="A1015" s="649">
        <v>10</v>
      </c>
      <c r="B1015" s="650" t="s">
        <v>596</v>
      </c>
      <c r="C1015" s="650">
        <v>89301101</v>
      </c>
      <c r="D1015" s="729" t="s">
        <v>6863</v>
      </c>
      <c r="E1015" s="730" t="s">
        <v>3711</v>
      </c>
      <c r="F1015" s="650" t="s">
        <v>3634</v>
      </c>
      <c r="G1015" s="650" t="s">
        <v>4202</v>
      </c>
      <c r="H1015" s="650" t="s">
        <v>597</v>
      </c>
      <c r="I1015" s="650" t="s">
        <v>4207</v>
      </c>
      <c r="J1015" s="650" t="s">
        <v>4208</v>
      </c>
      <c r="K1015" s="650" t="s">
        <v>4209</v>
      </c>
      <c r="L1015" s="651">
        <v>344.25</v>
      </c>
      <c r="M1015" s="651">
        <v>1377</v>
      </c>
      <c r="N1015" s="650">
        <v>4</v>
      </c>
      <c r="O1015" s="731">
        <v>2</v>
      </c>
      <c r="P1015" s="651">
        <v>688.5</v>
      </c>
      <c r="Q1015" s="666">
        <v>0.5</v>
      </c>
      <c r="R1015" s="650">
        <v>2</v>
      </c>
      <c r="S1015" s="666">
        <v>0.5</v>
      </c>
      <c r="T1015" s="731">
        <v>1</v>
      </c>
      <c r="U1015" s="689">
        <v>0.5</v>
      </c>
    </row>
    <row r="1016" spans="1:21" ht="14.4" customHeight="1" x14ac:dyDescent="0.3">
      <c r="A1016" s="649">
        <v>10</v>
      </c>
      <c r="B1016" s="650" t="s">
        <v>596</v>
      </c>
      <c r="C1016" s="650">
        <v>89301101</v>
      </c>
      <c r="D1016" s="729" t="s">
        <v>6863</v>
      </c>
      <c r="E1016" s="730" t="s">
        <v>3711</v>
      </c>
      <c r="F1016" s="650" t="s">
        <v>3634</v>
      </c>
      <c r="G1016" s="650" t="s">
        <v>4571</v>
      </c>
      <c r="H1016" s="650" t="s">
        <v>597</v>
      </c>
      <c r="I1016" s="650" t="s">
        <v>2093</v>
      </c>
      <c r="J1016" s="650" t="s">
        <v>2094</v>
      </c>
      <c r="K1016" s="650" t="s">
        <v>2095</v>
      </c>
      <c r="L1016" s="651">
        <v>616.19000000000005</v>
      </c>
      <c r="M1016" s="651">
        <v>3080.9500000000003</v>
      </c>
      <c r="N1016" s="650">
        <v>5</v>
      </c>
      <c r="O1016" s="731">
        <v>0.5</v>
      </c>
      <c r="P1016" s="651">
        <v>3080.9500000000003</v>
      </c>
      <c r="Q1016" s="666">
        <v>1</v>
      </c>
      <c r="R1016" s="650">
        <v>5</v>
      </c>
      <c r="S1016" s="666">
        <v>1</v>
      </c>
      <c r="T1016" s="731">
        <v>0.5</v>
      </c>
      <c r="U1016" s="689">
        <v>1</v>
      </c>
    </row>
    <row r="1017" spans="1:21" ht="14.4" customHeight="1" x14ac:dyDescent="0.3">
      <c r="A1017" s="649">
        <v>10</v>
      </c>
      <c r="B1017" s="650" t="s">
        <v>596</v>
      </c>
      <c r="C1017" s="650">
        <v>89301101</v>
      </c>
      <c r="D1017" s="729" t="s">
        <v>6863</v>
      </c>
      <c r="E1017" s="730" t="s">
        <v>3711</v>
      </c>
      <c r="F1017" s="650" t="s">
        <v>3634</v>
      </c>
      <c r="G1017" s="650" t="s">
        <v>4300</v>
      </c>
      <c r="H1017" s="650" t="s">
        <v>597</v>
      </c>
      <c r="I1017" s="650" t="s">
        <v>2179</v>
      </c>
      <c r="J1017" s="650" t="s">
        <v>2180</v>
      </c>
      <c r="K1017" s="650" t="s">
        <v>4077</v>
      </c>
      <c r="L1017" s="651">
        <v>31.54</v>
      </c>
      <c r="M1017" s="651">
        <v>31.54</v>
      </c>
      <c r="N1017" s="650">
        <v>1</v>
      </c>
      <c r="O1017" s="731">
        <v>0.5</v>
      </c>
      <c r="P1017" s="651"/>
      <c r="Q1017" s="666">
        <v>0</v>
      </c>
      <c r="R1017" s="650"/>
      <c r="S1017" s="666">
        <v>0</v>
      </c>
      <c r="T1017" s="731"/>
      <c r="U1017" s="689">
        <v>0</v>
      </c>
    </row>
    <row r="1018" spans="1:21" ht="14.4" customHeight="1" x14ac:dyDescent="0.3">
      <c r="A1018" s="649">
        <v>10</v>
      </c>
      <c r="B1018" s="650" t="s">
        <v>596</v>
      </c>
      <c r="C1018" s="650">
        <v>89301101</v>
      </c>
      <c r="D1018" s="729" t="s">
        <v>6863</v>
      </c>
      <c r="E1018" s="730" t="s">
        <v>3711</v>
      </c>
      <c r="F1018" s="650" t="s">
        <v>3634</v>
      </c>
      <c r="G1018" s="650" t="s">
        <v>3961</v>
      </c>
      <c r="H1018" s="650" t="s">
        <v>597</v>
      </c>
      <c r="I1018" s="650" t="s">
        <v>4214</v>
      </c>
      <c r="J1018" s="650" t="s">
        <v>1359</v>
      </c>
      <c r="K1018" s="650" t="s">
        <v>4215</v>
      </c>
      <c r="L1018" s="651">
        <v>0</v>
      </c>
      <c r="M1018" s="651">
        <v>0</v>
      </c>
      <c r="N1018" s="650">
        <v>1</v>
      </c>
      <c r="O1018" s="731">
        <v>1</v>
      </c>
      <c r="P1018" s="651"/>
      <c r="Q1018" s="666"/>
      <c r="R1018" s="650"/>
      <c r="S1018" s="666">
        <v>0</v>
      </c>
      <c r="T1018" s="731"/>
      <c r="U1018" s="689">
        <v>0</v>
      </c>
    </row>
    <row r="1019" spans="1:21" ht="14.4" customHeight="1" x14ac:dyDescent="0.3">
      <c r="A1019" s="649">
        <v>10</v>
      </c>
      <c r="B1019" s="650" t="s">
        <v>596</v>
      </c>
      <c r="C1019" s="650">
        <v>89301101</v>
      </c>
      <c r="D1019" s="729" t="s">
        <v>6863</v>
      </c>
      <c r="E1019" s="730" t="s">
        <v>3711</v>
      </c>
      <c r="F1019" s="650" t="s">
        <v>3634</v>
      </c>
      <c r="G1019" s="650" t="s">
        <v>3961</v>
      </c>
      <c r="H1019" s="650" t="s">
        <v>597</v>
      </c>
      <c r="I1019" s="650" t="s">
        <v>4572</v>
      </c>
      <c r="J1019" s="650" t="s">
        <v>4573</v>
      </c>
      <c r="K1019" s="650" t="s">
        <v>789</v>
      </c>
      <c r="L1019" s="651">
        <v>0</v>
      </c>
      <c r="M1019" s="651">
        <v>0</v>
      </c>
      <c r="N1019" s="650">
        <v>1</v>
      </c>
      <c r="O1019" s="731">
        <v>0.5</v>
      </c>
      <c r="P1019" s="651"/>
      <c r="Q1019" s="666"/>
      <c r="R1019" s="650"/>
      <c r="S1019" s="666">
        <v>0</v>
      </c>
      <c r="T1019" s="731"/>
      <c r="U1019" s="689">
        <v>0</v>
      </c>
    </row>
    <row r="1020" spans="1:21" ht="14.4" customHeight="1" x14ac:dyDescent="0.3">
      <c r="A1020" s="649">
        <v>10</v>
      </c>
      <c r="B1020" s="650" t="s">
        <v>596</v>
      </c>
      <c r="C1020" s="650">
        <v>89301101</v>
      </c>
      <c r="D1020" s="729" t="s">
        <v>6863</v>
      </c>
      <c r="E1020" s="730" t="s">
        <v>3711</v>
      </c>
      <c r="F1020" s="650" t="s">
        <v>3634</v>
      </c>
      <c r="G1020" s="650" t="s">
        <v>3961</v>
      </c>
      <c r="H1020" s="650" t="s">
        <v>597</v>
      </c>
      <c r="I1020" s="650" t="s">
        <v>4343</v>
      </c>
      <c r="J1020" s="650" t="s">
        <v>3963</v>
      </c>
      <c r="K1020" s="650" t="s">
        <v>1360</v>
      </c>
      <c r="L1020" s="651">
        <v>97.97</v>
      </c>
      <c r="M1020" s="651">
        <v>195.94</v>
      </c>
      <c r="N1020" s="650">
        <v>2</v>
      </c>
      <c r="O1020" s="731">
        <v>1</v>
      </c>
      <c r="P1020" s="651"/>
      <c r="Q1020" s="666">
        <v>0</v>
      </c>
      <c r="R1020" s="650"/>
      <c r="S1020" s="666">
        <v>0</v>
      </c>
      <c r="T1020" s="731"/>
      <c r="U1020" s="689">
        <v>0</v>
      </c>
    </row>
    <row r="1021" spans="1:21" ht="14.4" customHeight="1" x14ac:dyDescent="0.3">
      <c r="A1021" s="649">
        <v>10</v>
      </c>
      <c r="B1021" s="650" t="s">
        <v>596</v>
      </c>
      <c r="C1021" s="650">
        <v>89301101</v>
      </c>
      <c r="D1021" s="729" t="s">
        <v>6863</v>
      </c>
      <c r="E1021" s="730" t="s">
        <v>3711</v>
      </c>
      <c r="F1021" s="650" t="s">
        <v>3634</v>
      </c>
      <c r="G1021" s="650" t="s">
        <v>3961</v>
      </c>
      <c r="H1021" s="650" t="s">
        <v>597</v>
      </c>
      <c r="I1021" s="650" t="s">
        <v>3962</v>
      </c>
      <c r="J1021" s="650" t="s">
        <v>3963</v>
      </c>
      <c r="K1021" s="650" t="s">
        <v>1746</v>
      </c>
      <c r="L1021" s="651">
        <v>314.89999999999998</v>
      </c>
      <c r="M1021" s="651">
        <v>1259.5999999999999</v>
      </c>
      <c r="N1021" s="650">
        <v>4</v>
      </c>
      <c r="O1021" s="731">
        <v>4</v>
      </c>
      <c r="P1021" s="651">
        <v>314.89999999999998</v>
      </c>
      <c r="Q1021" s="666">
        <v>0.25</v>
      </c>
      <c r="R1021" s="650">
        <v>1</v>
      </c>
      <c r="S1021" s="666">
        <v>0.25</v>
      </c>
      <c r="T1021" s="731">
        <v>1</v>
      </c>
      <c r="U1021" s="689">
        <v>0.25</v>
      </c>
    </row>
    <row r="1022" spans="1:21" ht="14.4" customHeight="1" x14ac:dyDescent="0.3">
      <c r="A1022" s="649">
        <v>10</v>
      </c>
      <c r="B1022" s="650" t="s">
        <v>596</v>
      </c>
      <c r="C1022" s="650">
        <v>89301101</v>
      </c>
      <c r="D1022" s="729" t="s">
        <v>6863</v>
      </c>
      <c r="E1022" s="730" t="s">
        <v>3711</v>
      </c>
      <c r="F1022" s="650" t="s">
        <v>3634</v>
      </c>
      <c r="G1022" s="650" t="s">
        <v>3961</v>
      </c>
      <c r="H1022" s="650" t="s">
        <v>597</v>
      </c>
      <c r="I1022" s="650" t="s">
        <v>788</v>
      </c>
      <c r="J1022" s="650" t="s">
        <v>785</v>
      </c>
      <c r="K1022" s="650" t="s">
        <v>4574</v>
      </c>
      <c r="L1022" s="651">
        <v>0</v>
      </c>
      <c r="M1022" s="651">
        <v>0</v>
      </c>
      <c r="N1022" s="650">
        <v>3</v>
      </c>
      <c r="O1022" s="731">
        <v>2</v>
      </c>
      <c r="P1022" s="651"/>
      <c r="Q1022" s="666"/>
      <c r="R1022" s="650"/>
      <c r="S1022" s="666">
        <v>0</v>
      </c>
      <c r="T1022" s="731"/>
      <c r="U1022" s="689">
        <v>0</v>
      </c>
    </row>
    <row r="1023" spans="1:21" ht="14.4" customHeight="1" x14ac:dyDescent="0.3">
      <c r="A1023" s="649">
        <v>10</v>
      </c>
      <c r="B1023" s="650" t="s">
        <v>596</v>
      </c>
      <c r="C1023" s="650">
        <v>89301101</v>
      </c>
      <c r="D1023" s="729" t="s">
        <v>6863</v>
      </c>
      <c r="E1023" s="730" t="s">
        <v>3711</v>
      </c>
      <c r="F1023" s="650" t="s">
        <v>3634</v>
      </c>
      <c r="G1023" s="650" t="s">
        <v>3961</v>
      </c>
      <c r="H1023" s="650" t="s">
        <v>597</v>
      </c>
      <c r="I1023" s="650" t="s">
        <v>1745</v>
      </c>
      <c r="J1023" s="650" t="s">
        <v>1359</v>
      </c>
      <c r="K1023" s="650" t="s">
        <v>4216</v>
      </c>
      <c r="L1023" s="651">
        <v>314.89999999999998</v>
      </c>
      <c r="M1023" s="651">
        <v>944.69999999999993</v>
      </c>
      <c r="N1023" s="650">
        <v>3</v>
      </c>
      <c r="O1023" s="731">
        <v>3</v>
      </c>
      <c r="P1023" s="651">
        <v>314.89999999999998</v>
      </c>
      <c r="Q1023" s="666">
        <v>0.33333333333333331</v>
      </c>
      <c r="R1023" s="650">
        <v>1</v>
      </c>
      <c r="S1023" s="666">
        <v>0.33333333333333331</v>
      </c>
      <c r="T1023" s="731">
        <v>1</v>
      </c>
      <c r="U1023" s="689">
        <v>0.33333333333333331</v>
      </c>
    </row>
    <row r="1024" spans="1:21" ht="14.4" customHeight="1" x14ac:dyDescent="0.3">
      <c r="A1024" s="649">
        <v>10</v>
      </c>
      <c r="B1024" s="650" t="s">
        <v>596</v>
      </c>
      <c r="C1024" s="650">
        <v>89301101</v>
      </c>
      <c r="D1024" s="729" t="s">
        <v>6863</v>
      </c>
      <c r="E1024" s="730" t="s">
        <v>3711</v>
      </c>
      <c r="F1024" s="650" t="s">
        <v>3634</v>
      </c>
      <c r="G1024" s="650" t="s">
        <v>4144</v>
      </c>
      <c r="H1024" s="650" t="s">
        <v>1072</v>
      </c>
      <c r="I1024" s="650" t="s">
        <v>1188</v>
      </c>
      <c r="J1024" s="650" t="s">
        <v>1189</v>
      </c>
      <c r="K1024" s="650" t="s">
        <v>3507</v>
      </c>
      <c r="L1024" s="651">
        <v>107.54</v>
      </c>
      <c r="M1024" s="651">
        <v>6990.1</v>
      </c>
      <c r="N1024" s="650">
        <v>65</v>
      </c>
      <c r="O1024" s="731">
        <v>2</v>
      </c>
      <c r="P1024" s="651">
        <v>6990.1</v>
      </c>
      <c r="Q1024" s="666">
        <v>1</v>
      </c>
      <c r="R1024" s="650">
        <v>65</v>
      </c>
      <c r="S1024" s="666">
        <v>1</v>
      </c>
      <c r="T1024" s="731">
        <v>2</v>
      </c>
      <c r="U1024" s="689">
        <v>1</v>
      </c>
    </row>
    <row r="1025" spans="1:21" ht="14.4" customHeight="1" x14ac:dyDescent="0.3">
      <c r="A1025" s="649">
        <v>10</v>
      </c>
      <c r="B1025" s="650" t="s">
        <v>596</v>
      </c>
      <c r="C1025" s="650">
        <v>89301101</v>
      </c>
      <c r="D1025" s="729" t="s">
        <v>6863</v>
      </c>
      <c r="E1025" s="730" t="s">
        <v>3711</v>
      </c>
      <c r="F1025" s="650" t="s">
        <v>3634</v>
      </c>
      <c r="G1025" s="650" t="s">
        <v>4144</v>
      </c>
      <c r="H1025" s="650" t="s">
        <v>1072</v>
      </c>
      <c r="I1025" s="650" t="s">
        <v>1626</v>
      </c>
      <c r="J1025" s="650" t="s">
        <v>3530</v>
      </c>
      <c r="K1025" s="650" t="s">
        <v>1140</v>
      </c>
      <c r="L1025" s="651">
        <v>32.6</v>
      </c>
      <c r="M1025" s="651">
        <v>978</v>
      </c>
      <c r="N1025" s="650">
        <v>30</v>
      </c>
      <c r="O1025" s="731">
        <v>1.5</v>
      </c>
      <c r="P1025" s="651">
        <v>652</v>
      </c>
      <c r="Q1025" s="666">
        <v>0.66666666666666663</v>
      </c>
      <c r="R1025" s="650">
        <v>20</v>
      </c>
      <c r="S1025" s="666">
        <v>0.66666666666666663</v>
      </c>
      <c r="T1025" s="731">
        <v>0.5</v>
      </c>
      <c r="U1025" s="689">
        <v>0.33333333333333331</v>
      </c>
    </row>
    <row r="1026" spans="1:21" ht="14.4" customHeight="1" x14ac:dyDescent="0.3">
      <c r="A1026" s="649">
        <v>10</v>
      </c>
      <c r="B1026" s="650" t="s">
        <v>596</v>
      </c>
      <c r="C1026" s="650">
        <v>89301101</v>
      </c>
      <c r="D1026" s="729" t="s">
        <v>6863</v>
      </c>
      <c r="E1026" s="730" t="s">
        <v>3711</v>
      </c>
      <c r="F1026" s="650" t="s">
        <v>3634</v>
      </c>
      <c r="G1026" s="650" t="s">
        <v>4144</v>
      </c>
      <c r="H1026" s="650" t="s">
        <v>1072</v>
      </c>
      <c r="I1026" s="650" t="s">
        <v>4575</v>
      </c>
      <c r="J1026" s="650" t="s">
        <v>4576</v>
      </c>
      <c r="K1026" s="650" t="s">
        <v>1140</v>
      </c>
      <c r="L1026" s="651">
        <v>32.380000000000003</v>
      </c>
      <c r="M1026" s="651">
        <v>647.6</v>
      </c>
      <c r="N1026" s="650">
        <v>20</v>
      </c>
      <c r="O1026" s="731">
        <v>1</v>
      </c>
      <c r="P1026" s="651"/>
      <c r="Q1026" s="666">
        <v>0</v>
      </c>
      <c r="R1026" s="650"/>
      <c r="S1026" s="666">
        <v>0</v>
      </c>
      <c r="T1026" s="731"/>
      <c r="U1026" s="689">
        <v>0</v>
      </c>
    </row>
    <row r="1027" spans="1:21" ht="14.4" customHeight="1" x14ac:dyDescent="0.3">
      <c r="A1027" s="649">
        <v>10</v>
      </c>
      <c r="B1027" s="650" t="s">
        <v>596</v>
      </c>
      <c r="C1027" s="650">
        <v>89301101</v>
      </c>
      <c r="D1027" s="729" t="s">
        <v>6863</v>
      </c>
      <c r="E1027" s="730" t="s">
        <v>3711</v>
      </c>
      <c r="F1027" s="650" t="s">
        <v>3634</v>
      </c>
      <c r="G1027" s="650" t="s">
        <v>4144</v>
      </c>
      <c r="H1027" s="650" t="s">
        <v>1072</v>
      </c>
      <c r="I1027" s="650" t="s">
        <v>4219</v>
      </c>
      <c r="J1027" s="650" t="s">
        <v>4220</v>
      </c>
      <c r="K1027" s="650" t="s">
        <v>4221</v>
      </c>
      <c r="L1027" s="651">
        <v>189.56</v>
      </c>
      <c r="M1027" s="651">
        <v>1895.6</v>
      </c>
      <c r="N1027" s="650">
        <v>10</v>
      </c>
      <c r="O1027" s="731">
        <v>2</v>
      </c>
      <c r="P1027" s="651">
        <v>1895.6</v>
      </c>
      <c r="Q1027" s="666">
        <v>1</v>
      </c>
      <c r="R1027" s="650">
        <v>10</v>
      </c>
      <c r="S1027" s="666">
        <v>1</v>
      </c>
      <c r="T1027" s="731">
        <v>2</v>
      </c>
      <c r="U1027" s="689">
        <v>1</v>
      </c>
    </row>
    <row r="1028" spans="1:21" ht="14.4" customHeight="1" x14ac:dyDescent="0.3">
      <c r="A1028" s="649">
        <v>10</v>
      </c>
      <c r="B1028" s="650" t="s">
        <v>596</v>
      </c>
      <c r="C1028" s="650">
        <v>89301101</v>
      </c>
      <c r="D1028" s="729" t="s">
        <v>6863</v>
      </c>
      <c r="E1028" s="730" t="s">
        <v>3711</v>
      </c>
      <c r="F1028" s="650" t="s">
        <v>3634</v>
      </c>
      <c r="G1028" s="650" t="s">
        <v>4144</v>
      </c>
      <c r="H1028" s="650" t="s">
        <v>1072</v>
      </c>
      <c r="I1028" s="650" t="s">
        <v>2161</v>
      </c>
      <c r="J1028" s="650" t="s">
        <v>3561</v>
      </c>
      <c r="K1028" s="650" t="s">
        <v>1140</v>
      </c>
      <c r="L1028" s="651">
        <v>26.33</v>
      </c>
      <c r="M1028" s="651">
        <v>263.29999999999995</v>
      </c>
      <c r="N1028" s="650">
        <v>10</v>
      </c>
      <c r="O1028" s="731">
        <v>0.5</v>
      </c>
      <c r="P1028" s="651"/>
      <c r="Q1028" s="666">
        <v>0</v>
      </c>
      <c r="R1028" s="650"/>
      <c r="S1028" s="666">
        <v>0</v>
      </c>
      <c r="T1028" s="731"/>
      <c r="U1028" s="689">
        <v>0</v>
      </c>
    </row>
    <row r="1029" spans="1:21" ht="14.4" customHeight="1" x14ac:dyDescent="0.3">
      <c r="A1029" s="649">
        <v>10</v>
      </c>
      <c r="B1029" s="650" t="s">
        <v>596</v>
      </c>
      <c r="C1029" s="650">
        <v>89301101</v>
      </c>
      <c r="D1029" s="729" t="s">
        <v>6863</v>
      </c>
      <c r="E1029" s="730" t="s">
        <v>3711</v>
      </c>
      <c r="F1029" s="650" t="s">
        <v>3634</v>
      </c>
      <c r="G1029" s="650" t="s">
        <v>4144</v>
      </c>
      <c r="H1029" s="650" t="s">
        <v>1072</v>
      </c>
      <c r="I1029" s="650" t="s">
        <v>2164</v>
      </c>
      <c r="J1029" s="650" t="s">
        <v>3562</v>
      </c>
      <c r="K1029" s="650" t="s">
        <v>1140</v>
      </c>
      <c r="L1029" s="651">
        <v>26.33</v>
      </c>
      <c r="M1029" s="651">
        <v>263.29999999999995</v>
      </c>
      <c r="N1029" s="650">
        <v>10</v>
      </c>
      <c r="O1029" s="731">
        <v>0.5</v>
      </c>
      <c r="P1029" s="651"/>
      <c r="Q1029" s="666">
        <v>0</v>
      </c>
      <c r="R1029" s="650"/>
      <c r="S1029" s="666">
        <v>0</v>
      </c>
      <c r="T1029" s="731"/>
      <c r="U1029" s="689">
        <v>0</v>
      </c>
    </row>
    <row r="1030" spans="1:21" ht="14.4" customHeight="1" x14ac:dyDescent="0.3">
      <c r="A1030" s="649">
        <v>10</v>
      </c>
      <c r="B1030" s="650" t="s">
        <v>596</v>
      </c>
      <c r="C1030" s="650">
        <v>89301101</v>
      </c>
      <c r="D1030" s="729" t="s">
        <v>6863</v>
      </c>
      <c r="E1030" s="730" t="s">
        <v>3711</v>
      </c>
      <c r="F1030" s="650" t="s">
        <v>3634</v>
      </c>
      <c r="G1030" s="650" t="s">
        <v>4144</v>
      </c>
      <c r="H1030" s="650" t="s">
        <v>1072</v>
      </c>
      <c r="I1030" s="650" t="s">
        <v>1623</v>
      </c>
      <c r="J1030" s="650" t="s">
        <v>1624</v>
      </c>
      <c r="K1030" s="650" t="s">
        <v>1140</v>
      </c>
      <c r="L1030" s="651">
        <v>31.59</v>
      </c>
      <c r="M1030" s="651">
        <v>1579.5</v>
      </c>
      <c r="N1030" s="650">
        <v>50</v>
      </c>
      <c r="O1030" s="731">
        <v>1</v>
      </c>
      <c r="P1030" s="651">
        <v>1579.5</v>
      </c>
      <c r="Q1030" s="666">
        <v>1</v>
      </c>
      <c r="R1030" s="650">
        <v>50</v>
      </c>
      <c r="S1030" s="666">
        <v>1</v>
      </c>
      <c r="T1030" s="731">
        <v>1</v>
      </c>
      <c r="U1030" s="689">
        <v>1</v>
      </c>
    </row>
    <row r="1031" spans="1:21" ht="14.4" customHeight="1" x14ac:dyDescent="0.3">
      <c r="A1031" s="649">
        <v>10</v>
      </c>
      <c r="B1031" s="650" t="s">
        <v>596</v>
      </c>
      <c r="C1031" s="650">
        <v>89301101</v>
      </c>
      <c r="D1031" s="729" t="s">
        <v>6863</v>
      </c>
      <c r="E1031" s="730" t="s">
        <v>3711</v>
      </c>
      <c r="F1031" s="650" t="s">
        <v>3634</v>
      </c>
      <c r="G1031" s="650" t="s">
        <v>4144</v>
      </c>
      <c r="H1031" s="650" t="s">
        <v>1072</v>
      </c>
      <c r="I1031" s="650" t="s">
        <v>1620</v>
      </c>
      <c r="J1031" s="650" t="s">
        <v>1621</v>
      </c>
      <c r="K1031" s="650" t="s">
        <v>1140</v>
      </c>
      <c r="L1031" s="651">
        <v>31.59</v>
      </c>
      <c r="M1031" s="651">
        <v>631.79999999999995</v>
      </c>
      <c r="N1031" s="650">
        <v>20</v>
      </c>
      <c r="O1031" s="731">
        <v>0.5</v>
      </c>
      <c r="P1031" s="651">
        <v>631.79999999999995</v>
      </c>
      <c r="Q1031" s="666">
        <v>1</v>
      </c>
      <c r="R1031" s="650">
        <v>20</v>
      </c>
      <c r="S1031" s="666">
        <v>1</v>
      </c>
      <c r="T1031" s="731">
        <v>0.5</v>
      </c>
      <c r="U1031" s="689">
        <v>1</v>
      </c>
    </row>
    <row r="1032" spans="1:21" ht="14.4" customHeight="1" x14ac:dyDescent="0.3">
      <c r="A1032" s="649">
        <v>10</v>
      </c>
      <c r="B1032" s="650" t="s">
        <v>596</v>
      </c>
      <c r="C1032" s="650">
        <v>89301101</v>
      </c>
      <c r="D1032" s="729" t="s">
        <v>6863</v>
      </c>
      <c r="E1032" s="730" t="s">
        <v>3711</v>
      </c>
      <c r="F1032" s="650" t="s">
        <v>3634</v>
      </c>
      <c r="G1032" s="650" t="s">
        <v>4144</v>
      </c>
      <c r="H1032" s="650" t="s">
        <v>1072</v>
      </c>
      <c r="I1032" s="650" t="s">
        <v>4577</v>
      </c>
      <c r="J1032" s="650" t="s">
        <v>4578</v>
      </c>
      <c r="K1032" s="650" t="s">
        <v>1140</v>
      </c>
      <c r="L1032" s="651">
        <v>31.59</v>
      </c>
      <c r="M1032" s="651">
        <v>631.79999999999995</v>
      </c>
      <c r="N1032" s="650">
        <v>20</v>
      </c>
      <c r="O1032" s="731">
        <v>0.5</v>
      </c>
      <c r="P1032" s="651">
        <v>631.79999999999995</v>
      </c>
      <c r="Q1032" s="666">
        <v>1</v>
      </c>
      <c r="R1032" s="650">
        <v>20</v>
      </c>
      <c r="S1032" s="666">
        <v>1</v>
      </c>
      <c r="T1032" s="731">
        <v>0.5</v>
      </c>
      <c r="U1032" s="689">
        <v>1</v>
      </c>
    </row>
    <row r="1033" spans="1:21" ht="14.4" customHeight="1" x14ac:dyDescent="0.3">
      <c r="A1033" s="649">
        <v>10</v>
      </c>
      <c r="B1033" s="650" t="s">
        <v>596</v>
      </c>
      <c r="C1033" s="650">
        <v>89301101</v>
      </c>
      <c r="D1033" s="729" t="s">
        <v>6863</v>
      </c>
      <c r="E1033" s="730" t="s">
        <v>3711</v>
      </c>
      <c r="F1033" s="650" t="s">
        <v>3634</v>
      </c>
      <c r="G1033" s="650" t="s">
        <v>4144</v>
      </c>
      <c r="H1033" s="650" t="s">
        <v>1072</v>
      </c>
      <c r="I1033" s="650" t="s">
        <v>4577</v>
      </c>
      <c r="J1033" s="650" t="s">
        <v>4578</v>
      </c>
      <c r="K1033" s="650" t="s">
        <v>1140</v>
      </c>
      <c r="L1033" s="651">
        <v>32.99</v>
      </c>
      <c r="M1033" s="651">
        <v>329.90000000000003</v>
      </c>
      <c r="N1033" s="650">
        <v>10</v>
      </c>
      <c r="O1033" s="731">
        <v>0.5</v>
      </c>
      <c r="P1033" s="651">
        <v>329.90000000000003</v>
      </c>
      <c r="Q1033" s="666">
        <v>1</v>
      </c>
      <c r="R1033" s="650">
        <v>10</v>
      </c>
      <c r="S1033" s="666">
        <v>1</v>
      </c>
      <c r="T1033" s="731">
        <v>0.5</v>
      </c>
      <c r="U1033" s="689">
        <v>1</v>
      </c>
    </row>
    <row r="1034" spans="1:21" ht="14.4" customHeight="1" x14ac:dyDescent="0.3">
      <c r="A1034" s="649">
        <v>10</v>
      </c>
      <c r="B1034" s="650" t="s">
        <v>596</v>
      </c>
      <c r="C1034" s="650">
        <v>89301101</v>
      </c>
      <c r="D1034" s="729" t="s">
        <v>6863</v>
      </c>
      <c r="E1034" s="730" t="s">
        <v>3711</v>
      </c>
      <c r="F1034" s="650" t="s">
        <v>3634</v>
      </c>
      <c r="G1034" s="650" t="s">
        <v>4144</v>
      </c>
      <c r="H1034" s="650" t="s">
        <v>1072</v>
      </c>
      <c r="I1034" s="650" t="s">
        <v>1635</v>
      </c>
      <c r="J1034" s="650" t="s">
        <v>1636</v>
      </c>
      <c r="K1034" s="650" t="s">
        <v>1140</v>
      </c>
      <c r="L1034" s="651">
        <v>31.59</v>
      </c>
      <c r="M1034" s="651">
        <v>631.79999999999995</v>
      </c>
      <c r="N1034" s="650">
        <v>20</v>
      </c>
      <c r="O1034" s="731">
        <v>0.5</v>
      </c>
      <c r="P1034" s="651">
        <v>631.79999999999995</v>
      </c>
      <c r="Q1034" s="666">
        <v>1</v>
      </c>
      <c r="R1034" s="650">
        <v>20</v>
      </c>
      <c r="S1034" s="666">
        <v>1</v>
      </c>
      <c r="T1034" s="731">
        <v>0.5</v>
      </c>
      <c r="U1034" s="689">
        <v>1</v>
      </c>
    </row>
    <row r="1035" spans="1:21" ht="14.4" customHeight="1" x14ac:dyDescent="0.3">
      <c r="A1035" s="649">
        <v>10</v>
      </c>
      <c r="B1035" s="650" t="s">
        <v>596</v>
      </c>
      <c r="C1035" s="650">
        <v>89301101</v>
      </c>
      <c r="D1035" s="729" t="s">
        <v>6863</v>
      </c>
      <c r="E1035" s="730" t="s">
        <v>3711</v>
      </c>
      <c r="F1035" s="650" t="s">
        <v>3634</v>
      </c>
      <c r="G1035" s="650" t="s">
        <v>4144</v>
      </c>
      <c r="H1035" s="650" t="s">
        <v>1072</v>
      </c>
      <c r="I1035" s="650" t="s">
        <v>2166</v>
      </c>
      <c r="J1035" s="650" t="s">
        <v>2167</v>
      </c>
      <c r="K1035" s="650" t="s">
        <v>2168</v>
      </c>
      <c r="L1035" s="651">
        <v>105.31</v>
      </c>
      <c r="M1035" s="651">
        <v>4738.9500000000007</v>
      </c>
      <c r="N1035" s="650">
        <v>45</v>
      </c>
      <c r="O1035" s="731">
        <v>1.5</v>
      </c>
      <c r="P1035" s="651">
        <v>4738.9500000000007</v>
      </c>
      <c r="Q1035" s="666">
        <v>1</v>
      </c>
      <c r="R1035" s="650">
        <v>45</v>
      </c>
      <c r="S1035" s="666">
        <v>1</v>
      </c>
      <c r="T1035" s="731">
        <v>1.5</v>
      </c>
      <c r="U1035" s="689">
        <v>1</v>
      </c>
    </row>
    <row r="1036" spans="1:21" ht="14.4" customHeight="1" x14ac:dyDescent="0.3">
      <c r="A1036" s="649">
        <v>10</v>
      </c>
      <c r="B1036" s="650" t="s">
        <v>596</v>
      </c>
      <c r="C1036" s="650">
        <v>89301101</v>
      </c>
      <c r="D1036" s="729" t="s">
        <v>6863</v>
      </c>
      <c r="E1036" s="730" t="s">
        <v>3711</v>
      </c>
      <c r="F1036" s="650" t="s">
        <v>3634</v>
      </c>
      <c r="G1036" s="650" t="s">
        <v>4144</v>
      </c>
      <c r="H1036" s="650" t="s">
        <v>1072</v>
      </c>
      <c r="I1036" s="650" t="s">
        <v>4222</v>
      </c>
      <c r="J1036" s="650" t="s">
        <v>4223</v>
      </c>
      <c r="K1036" s="650" t="s">
        <v>4224</v>
      </c>
      <c r="L1036" s="651">
        <v>84.19</v>
      </c>
      <c r="M1036" s="651">
        <v>1683.8</v>
      </c>
      <c r="N1036" s="650">
        <v>20</v>
      </c>
      <c r="O1036" s="731">
        <v>1</v>
      </c>
      <c r="P1036" s="651">
        <v>1683.8</v>
      </c>
      <c r="Q1036" s="666">
        <v>1</v>
      </c>
      <c r="R1036" s="650">
        <v>20</v>
      </c>
      <c r="S1036" s="666">
        <v>1</v>
      </c>
      <c r="T1036" s="731">
        <v>1</v>
      </c>
      <c r="U1036" s="689">
        <v>1</v>
      </c>
    </row>
    <row r="1037" spans="1:21" ht="14.4" customHeight="1" x14ac:dyDescent="0.3">
      <c r="A1037" s="649">
        <v>10</v>
      </c>
      <c r="B1037" s="650" t="s">
        <v>596</v>
      </c>
      <c r="C1037" s="650">
        <v>89301101</v>
      </c>
      <c r="D1037" s="729" t="s">
        <v>6863</v>
      </c>
      <c r="E1037" s="730" t="s">
        <v>3711</v>
      </c>
      <c r="F1037" s="650" t="s">
        <v>3634</v>
      </c>
      <c r="G1037" s="650" t="s">
        <v>4144</v>
      </c>
      <c r="H1037" s="650" t="s">
        <v>1072</v>
      </c>
      <c r="I1037" s="650" t="s">
        <v>4222</v>
      </c>
      <c r="J1037" s="650" t="s">
        <v>4223</v>
      </c>
      <c r="K1037" s="650" t="s">
        <v>4224</v>
      </c>
      <c r="L1037" s="651">
        <v>84.89</v>
      </c>
      <c r="M1037" s="651">
        <v>1697.8</v>
      </c>
      <c r="N1037" s="650">
        <v>20</v>
      </c>
      <c r="O1037" s="731">
        <v>1</v>
      </c>
      <c r="P1037" s="651">
        <v>1697.8</v>
      </c>
      <c r="Q1037" s="666">
        <v>1</v>
      </c>
      <c r="R1037" s="650">
        <v>20</v>
      </c>
      <c r="S1037" s="666">
        <v>1</v>
      </c>
      <c r="T1037" s="731">
        <v>1</v>
      </c>
      <c r="U1037" s="689">
        <v>1</v>
      </c>
    </row>
    <row r="1038" spans="1:21" ht="14.4" customHeight="1" x14ac:dyDescent="0.3">
      <c r="A1038" s="649">
        <v>10</v>
      </c>
      <c r="B1038" s="650" t="s">
        <v>596</v>
      </c>
      <c r="C1038" s="650">
        <v>89301101</v>
      </c>
      <c r="D1038" s="729" t="s">
        <v>6863</v>
      </c>
      <c r="E1038" s="730" t="s">
        <v>3711</v>
      </c>
      <c r="F1038" s="650" t="s">
        <v>3634</v>
      </c>
      <c r="G1038" s="650" t="s">
        <v>4144</v>
      </c>
      <c r="H1038" s="650" t="s">
        <v>1072</v>
      </c>
      <c r="I1038" s="650" t="s">
        <v>4227</v>
      </c>
      <c r="J1038" s="650" t="s">
        <v>4228</v>
      </c>
      <c r="K1038" s="650" t="s">
        <v>4224</v>
      </c>
      <c r="L1038" s="651">
        <v>84.89</v>
      </c>
      <c r="M1038" s="651">
        <v>1697.8</v>
      </c>
      <c r="N1038" s="650">
        <v>20</v>
      </c>
      <c r="O1038" s="731">
        <v>0.5</v>
      </c>
      <c r="P1038" s="651">
        <v>1697.8</v>
      </c>
      <c r="Q1038" s="666">
        <v>1</v>
      </c>
      <c r="R1038" s="650">
        <v>20</v>
      </c>
      <c r="S1038" s="666">
        <v>1</v>
      </c>
      <c r="T1038" s="731">
        <v>0.5</v>
      </c>
      <c r="U1038" s="689">
        <v>1</v>
      </c>
    </row>
    <row r="1039" spans="1:21" ht="14.4" customHeight="1" x14ac:dyDescent="0.3">
      <c r="A1039" s="649">
        <v>10</v>
      </c>
      <c r="B1039" s="650" t="s">
        <v>596</v>
      </c>
      <c r="C1039" s="650">
        <v>89301101</v>
      </c>
      <c r="D1039" s="729" t="s">
        <v>6863</v>
      </c>
      <c r="E1039" s="730" t="s">
        <v>3711</v>
      </c>
      <c r="F1039" s="650" t="s">
        <v>3634</v>
      </c>
      <c r="G1039" s="650" t="s">
        <v>4105</v>
      </c>
      <c r="H1039" s="650" t="s">
        <v>597</v>
      </c>
      <c r="I1039" s="650" t="s">
        <v>654</v>
      </c>
      <c r="J1039" s="650" t="s">
        <v>4106</v>
      </c>
      <c r="K1039" s="650" t="s">
        <v>4107</v>
      </c>
      <c r="L1039" s="651">
        <v>22.88</v>
      </c>
      <c r="M1039" s="651">
        <v>45.76</v>
      </c>
      <c r="N1039" s="650">
        <v>2</v>
      </c>
      <c r="O1039" s="731">
        <v>0.5</v>
      </c>
      <c r="P1039" s="651">
        <v>45.76</v>
      </c>
      <c r="Q1039" s="666">
        <v>1</v>
      </c>
      <c r="R1039" s="650">
        <v>2</v>
      </c>
      <c r="S1039" s="666">
        <v>1</v>
      </c>
      <c r="T1039" s="731">
        <v>0.5</v>
      </c>
      <c r="U1039" s="689">
        <v>1</v>
      </c>
    </row>
    <row r="1040" spans="1:21" ht="14.4" customHeight="1" x14ac:dyDescent="0.3">
      <c r="A1040" s="649">
        <v>10</v>
      </c>
      <c r="B1040" s="650" t="s">
        <v>596</v>
      </c>
      <c r="C1040" s="650">
        <v>89301101</v>
      </c>
      <c r="D1040" s="729" t="s">
        <v>6863</v>
      </c>
      <c r="E1040" s="730" t="s">
        <v>3711</v>
      </c>
      <c r="F1040" s="650" t="s">
        <v>3634</v>
      </c>
      <c r="G1040" s="650" t="s">
        <v>4105</v>
      </c>
      <c r="H1040" s="650" t="s">
        <v>597</v>
      </c>
      <c r="I1040" s="650" t="s">
        <v>833</v>
      </c>
      <c r="J1040" s="650" t="s">
        <v>4108</v>
      </c>
      <c r="K1040" s="650" t="s">
        <v>4109</v>
      </c>
      <c r="L1040" s="651">
        <v>91.52</v>
      </c>
      <c r="M1040" s="651">
        <v>183.04</v>
      </c>
      <c r="N1040" s="650">
        <v>2</v>
      </c>
      <c r="O1040" s="731">
        <v>0.5</v>
      </c>
      <c r="P1040" s="651">
        <v>183.04</v>
      </c>
      <c r="Q1040" s="666">
        <v>1</v>
      </c>
      <c r="R1040" s="650">
        <v>2</v>
      </c>
      <c r="S1040" s="666">
        <v>1</v>
      </c>
      <c r="T1040" s="731">
        <v>0.5</v>
      </c>
      <c r="U1040" s="689">
        <v>1</v>
      </c>
    </row>
    <row r="1041" spans="1:21" ht="14.4" customHeight="1" x14ac:dyDescent="0.3">
      <c r="A1041" s="649">
        <v>10</v>
      </c>
      <c r="B1041" s="650" t="s">
        <v>596</v>
      </c>
      <c r="C1041" s="650">
        <v>89301101</v>
      </c>
      <c r="D1041" s="729" t="s">
        <v>6863</v>
      </c>
      <c r="E1041" s="730" t="s">
        <v>3711</v>
      </c>
      <c r="F1041" s="650" t="s">
        <v>3634</v>
      </c>
      <c r="G1041" s="650" t="s">
        <v>4113</v>
      </c>
      <c r="H1041" s="650" t="s">
        <v>597</v>
      </c>
      <c r="I1041" s="650" t="s">
        <v>4579</v>
      </c>
      <c r="J1041" s="650" t="s">
        <v>3498</v>
      </c>
      <c r="K1041" s="650" t="s">
        <v>4580</v>
      </c>
      <c r="L1041" s="651">
        <v>0</v>
      </c>
      <c r="M1041" s="651">
        <v>0</v>
      </c>
      <c r="N1041" s="650">
        <v>1</v>
      </c>
      <c r="O1041" s="731">
        <v>1</v>
      </c>
      <c r="P1041" s="651"/>
      <c r="Q1041" s="666"/>
      <c r="R1041" s="650"/>
      <c r="S1041" s="666">
        <v>0</v>
      </c>
      <c r="T1041" s="731"/>
      <c r="U1041" s="689">
        <v>0</v>
      </c>
    </row>
    <row r="1042" spans="1:21" ht="14.4" customHeight="1" x14ac:dyDescent="0.3">
      <c r="A1042" s="649">
        <v>10</v>
      </c>
      <c r="B1042" s="650" t="s">
        <v>596</v>
      </c>
      <c r="C1042" s="650">
        <v>89301101</v>
      </c>
      <c r="D1042" s="729" t="s">
        <v>6863</v>
      </c>
      <c r="E1042" s="730" t="s">
        <v>3711</v>
      </c>
      <c r="F1042" s="650" t="s">
        <v>3634</v>
      </c>
      <c r="G1042" s="650" t="s">
        <v>4235</v>
      </c>
      <c r="H1042" s="650" t="s">
        <v>597</v>
      </c>
      <c r="I1042" s="650" t="s">
        <v>1950</v>
      </c>
      <c r="J1042" s="650" t="s">
        <v>1951</v>
      </c>
      <c r="K1042" s="650" t="s">
        <v>4206</v>
      </c>
      <c r="L1042" s="651">
        <v>234.88</v>
      </c>
      <c r="M1042" s="651">
        <v>469.76</v>
      </c>
      <c r="N1042" s="650">
        <v>2</v>
      </c>
      <c r="O1042" s="731">
        <v>1</v>
      </c>
      <c r="P1042" s="651"/>
      <c r="Q1042" s="666">
        <v>0</v>
      </c>
      <c r="R1042" s="650"/>
      <c r="S1042" s="666">
        <v>0</v>
      </c>
      <c r="T1042" s="731"/>
      <c r="U1042" s="689">
        <v>0</v>
      </c>
    </row>
    <row r="1043" spans="1:21" ht="14.4" customHeight="1" x14ac:dyDescent="0.3">
      <c r="A1043" s="649">
        <v>10</v>
      </c>
      <c r="B1043" s="650" t="s">
        <v>596</v>
      </c>
      <c r="C1043" s="650">
        <v>89301101</v>
      </c>
      <c r="D1043" s="729" t="s">
        <v>6863</v>
      </c>
      <c r="E1043" s="730" t="s">
        <v>3711</v>
      </c>
      <c r="F1043" s="650" t="s">
        <v>3634</v>
      </c>
      <c r="G1043" s="650" t="s">
        <v>4117</v>
      </c>
      <c r="H1043" s="650" t="s">
        <v>597</v>
      </c>
      <c r="I1043" s="650" t="s">
        <v>1372</v>
      </c>
      <c r="J1043" s="650" t="s">
        <v>4118</v>
      </c>
      <c r="K1043" s="650" t="s">
        <v>4119</v>
      </c>
      <c r="L1043" s="651">
        <v>85.49</v>
      </c>
      <c r="M1043" s="651">
        <v>85.49</v>
      </c>
      <c r="N1043" s="650">
        <v>1</v>
      </c>
      <c r="O1043" s="731">
        <v>1</v>
      </c>
      <c r="P1043" s="651"/>
      <c r="Q1043" s="666">
        <v>0</v>
      </c>
      <c r="R1043" s="650"/>
      <c r="S1043" s="666">
        <v>0</v>
      </c>
      <c r="T1043" s="731"/>
      <c r="U1043" s="689">
        <v>0</v>
      </c>
    </row>
    <row r="1044" spans="1:21" ht="14.4" customHeight="1" x14ac:dyDescent="0.3">
      <c r="A1044" s="649">
        <v>10</v>
      </c>
      <c r="B1044" s="650" t="s">
        <v>596</v>
      </c>
      <c r="C1044" s="650">
        <v>89301101</v>
      </c>
      <c r="D1044" s="729" t="s">
        <v>6863</v>
      </c>
      <c r="E1044" s="730" t="s">
        <v>3715</v>
      </c>
      <c r="F1044" s="650" t="s">
        <v>3634</v>
      </c>
      <c r="G1044" s="650" t="s">
        <v>3743</v>
      </c>
      <c r="H1044" s="650" t="s">
        <v>597</v>
      </c>
      <c r="I1044" s="650" t="s">
        <v>1226</v>
      </c>
      <c r="J1044" s="650" t="s">
        <v>3479</v>
      </c>
      <c r="K1044" s="650" t="s">
        <v>3480</v>
      </c>
      <c r="L1044" s="651">
        <v>112.76</v>
      </c>
      <c r="M1044" s="651">
        <v>112.76</v>
      </c>
      <c r="N1044" s="650">
        <v>1</v>
      </c>
      <c r="O1044" s="731">
        <v>1</v>
      </c>
      <c r="P1044" s="651"/>
      <c r="Q1044" s="666">
        <v>0</v>
      </c>
      <c r="R1044" s="650"/>
      <c r="S1044" s="666">
        <v>0</v>
      </c>
      <c r="T1044" s="731"/>
      <c r="U1044" s="689">
        <v>0</v>
      </c>
    </row>
    <row r="1045" spans="1:21" ht="14.4" customHeight="1" x14ac:dyDescent="0.3">
      <c r="A1045" s="649">
        <v>10</v>
      </c>
      <c r="B1045" s="650" t="s">
        <v>596</v>
      </c>
      <c r="C1045" s="650">
        <v>89301101</v>
      </c>
      <c r="D1045" s="729" t="s">
        <v>6863</v>
      </c>
      <c r="E1045" s="730" t="s">
        <v>3715</v>
      </c>
      <c r="F1045" s="650" t="s">
        <v>3634</v>
      </c>
      <c r="G1045" s="650" t="s">
        <v>3743</v>
      </c>
      <c r="H1045" s="650" t="s">
        <v>597</v>
      </c>
      <c r="I1045" s="650" t="s">
        <v>1230</v>
      </c>
      <c r="J1045" s="650" t="s">
        <v>1231</v>
      </c>
      <c r="K1045" s="650" t="s">
        <v>1232</v>
      </c>
      <c r="L1045" s="651">
        <v>152.36000000000001</v>
      </c>
      <c r="M1045" s="651">
        <v>152.36000000000001</v>
      </c>
      <c r="N1045" s="650">
        <v>1</v>
      </c>
      <c r="O1045" s="731">
        <v>1</v>
      </c>
      <c r="P1045" s="651"/>
      <c r="Q1045" s="666">
        <v>0</v>
      </c>
      <c r="R1045" s="650"/>
      <c r="S1045" s="666">
        <v>0</v>
      </c>
      <c r="T1045" s="731"/>
      <c r="U1045" s="689">
        <v>0</v>
      </c>
    </row>
    <row r="1046" spans="1:21" ht="14.4" customHeight="1" x14ac:dyDescent="0.3">
      <c r="A1046" s="649">
        <v>10</v>
      </c>
      <c r="B1046" s="650" t="s">
        <v>596</v>
      </c>
      <c r="C1046" s="650">
        <v>89301101</v>
      </c>
      <c r="D1046" s="729" t="s">
        <v>6863</v>
      </c>
      <c r="E1046" s="730" t="s">
        <v>3715</v>
      </c>
      <c r="F1046" s="650" t="s">
        <v>3634</v>
      </c>
      <c r="G1046" s="650" t="s">
        <v>4139</v>
      </c>
      <c r="H1046" s="650" t="s">
        <v>1072</v>
      </c>
      <c r="I1046" s="650" t="s">
        <v>1109</v>
      </c>
      <c r="J1046" s="650" t="s">
        <v>1110</v>
      </c>
      <c r="K1046" s="650" t="s">
        <v>3504</v>
      </c>
      <c r="L1046" s="651">
        <v>333.26</v>
      </c>
      <c r="M1046" s="651">
        <v>666.52</v>
      </c>
      <c r="N1046" s="650">
        <v>2</v>
      </c>
      <c r="O1046" s="731">
        <v>0.5</v>
      </c>
      <c r="P1046" s="651">
        <v>666.52</v>
      </c>
      <c r="Q1046" s="666">
        <v>1</v>
      </c>
      <c r="R1046" s="650">
        <v>2</v>
      </c>
      <c r="S1046" s="666">
        <v>1</v>
      </c>
      <c r="T1046" s="731">
        <v>0.5</v>
      </c>
      <c r="U1046" s="689">
        <v>1</v>
      </c>
    </row>
    <row r="1047" spans="1:21" ht="14.4" customHeight="1" x14ac:dyDescent="0.3">
      <c r="A1047" s="649">
        <v>10</v>
      </c>
      <c r="B1047" s="650" t="s">
        <v>596</v>
      </c>
      <c r="C1047" s="650">
        <v>89301101</v>
      </c>
      <c r="D1047" s="729" t="s">
        <v>6863</v>
      </c>
      <c r="E1047" s="730" t="s">
        <v>3715</v>
      </c>
      <c r="F1047" s="650" t="s">
        <v>3634</v>
      </c>
      <c r="G1047" s="650" t="s">
        <v>3870</v>
      </c>
      <c r="H1047" s="650" t="s">
        <v>597</v>
      </c>
      <c r="I1047" s="650" t="s">
        <v>1212</v>
      </c>
      <c r="J1047" s="650" t="s">
        <v>1213</v>
      </c>
      <c r="K1047" s="650" t="s">
        <v>3871</v>
      </c>
      <c r="L1047" s="651">
        <v>38.65</v>
      </c>
      <c r="M1047" s="651">
        <v>38.65</v>
      </c>
      <c r="N1047" s="650">
        <v>1</v>
      </c>
      <c r="O1047" s="731">
        <v>1</v>
      </c>
      <c r="P1047" s="651"/>
      <c r="Q1047" s="666">
        <v>0</v>
      </c>
      <c r="R1047" s="650"/>
      <c r="S1047" s="666">
        <v>0</v>
      </c>
      <c r="T1047" s="731"/>
      <c r="U1047" s="689">
        <v>0</v>
      </c>
    </row>
    <row r="1048" spans="1:21" ht="14.4" customHeight="1" x14ac:dyDescent="0.3">
      <c r="A1048" s="649">
        <v>10</v>
      </c>
      <c r="B1048" s="650" t="s">
        <v>596</v>
      </c>
      <c r="C1048" s="650">
        <v>89301101</v>
      </c>
      <c r="D1048" s="729" t="s">
        <v>6863</v>
      </c>
      <c r="E1048" s="730" t="s">
        <v>3715</v>
      </c>
      <c r="F1048" s="650" t="s">
        <v>3634</v>
      </c>
      <c r="G1048" s="650" t="s">
        <v>3742</v>
      </c>
      <c r="H1048" s="650" t="s">
        <v>597</v>
      </c>
      <c r="I1048" s="650" t="s">
        <v>866</v>
      </c>
      <c r="J1048" s="650" t="s">
        <v>867</v>
      </c>
      <c r="K1048" s="650" t="s">
        <v>2733</v>
      </c>
      <c r="L1048" s="651">
        <v>6.47</v>
      </c>
      <c r="M1048" s="651">
        <v>6.47</v>
      </c>
      <c r="N1048" s="650">
        <v>1</v>
      </c>
      <c r="O1048" s="731">
        <v>1</v>
      </c>
      <c r="P1048" s="651"/>
      <c r="Q1048" s="666">
        <v>0</v>
      </c>
      <c r="R1048" s="650"/>
      <c r="S1048" s="666">
        <v>0</v>
      </c>
      <c r="T1048" s="731"/>
      <c r="U1048" s="689">
        <v>0</v>
      </c>
    </row>
    <row r="1049" spans="1:21" ht="14.4" customHeight="1" x14ac:dyDescent="0.3">
      <c r="A1049" s="649">
        <v>10</v>
      </c>
      <c r="B1049" s="650" t="s">
        <v>596</v>
      </c>
      <c r="C1049" s="650">
        <v>89301101</v>
      </c>
      <c r="D1049" s="729" t="s">
        <v>6863</v>
      </c>
      <c r="E1049" s="730" t="s">
        <v>3715</v>
      </c>
      <c r="F1049" s="650" t="s">
        <v>3634</v>
      </c>
      <c r="G1049" s="650" t="s">
        <v>4268</v>
      </c>
      <c r="H1049" s="650" t="s">
        <v>1072</v>
      </c>
      <c r="I1049" s="650" t="s">
        <v>1094</v>
      </c>
      <c r="J1049" s="650" t="s">
        <v>1095</v>
      </c>
      <c r="K1049" s="650" t="s">
        <v>3501</v>
      </c>
      <c r="L1049" s="651">
        <v>94.8</v>
      </c>
      <c r="M1049" s="651">
        <v>94.8</v>
      </c>
      <c r="N1049" s="650">
        <v>1</v>
      </c>
      <c r="O1049" s="731">
        <v>0.5</v>
      </c>
      <c r="P1049" s="651">
        <v>94.8</v>
      </c>
      <c r="Q1049" s="666">
        <v>1</v>
      </c>
      <c r="R1049" s="650">
        <v>1</v>
      </c>
      <c r="S1049" s="666">
        <v>1</v>
      </c>
      <c r="T1049" s="731">
        <v>0.5</v>
      </c>
      <c r="U1049" s="689">
        <v>1</v>
      </c>
    </row>
    <row r="1050" spans="1:21" ht="14.4" customHeight="1" x14ac:dyDescent="0.3">
      <c r="A1050" s="649">
        <v>10</v>
      </c>
      <c r="B1050" s="650" t="s">
        <v>596</v>
      </c>
      <c r="C1050" s="650">
        <v>89301101</v>
      </c>
      <c r="D1050" s="729" t="s">
        <v>6863</v>
      </c>
      <c r="E1050" s="730" t="s">
        <v>3715</v>
      </c>
      <c r="F1050" s="650" t="s">
        <v>3634</v>
      </c>
      <c r="G1050" s="650" t="s">
        <v>3868</v>
      </c>
      <c r="H1050" s="650" t="s">
        <v>597</v>
      </c>
      <c r="I1050" s="650" t="s">
        <v>1650</v>
      </c>
      <c r="J1050" s="650" t="s">
        <v>1277</v>
      </c>
      <c r="K1050" s="650" t="s">
        <v>3965</v>
      </c>
      <c r="L1050" s="651">
        <v>23.46</v>
      </c>
      <c r="M1050" s="651">
        <v>23.46</v>
      </c>
      <c r="N1050" s="650">
        <v>1</v>
      </c>
      <c r="O1050" s="731">
        <v>1</v>
      </c>
      <c r="P1050" s="651"/>
      <c r="Q1050" s="666">
        <v>0</v>
      </c>
      <c r="R1050" s="650"/>
      <c r="S1050" s="666">
        <v>0</v>
      </c>
      <c r="T1050" s="731"/>
      <c r="U1050" s="689">
        <v>0</v>
      </c>
    </row>
    <row r="1051" spans="1:21" ht="14.4" customHeight="1" x14ac:dyDescent="0.3">
      <c r="A1051" s="649">
        <v>10</v>
      </c>
      <c r="B1051" s="650" t="s">
        <v>596</v>
      </c>
      <c r="C1051" s="650">
        <v>89301101</v>
      </c>
      <c r="D1051" s="729" t="s">
        <v>6863</v>
      </c>
      <c r="E1051" s="730" t="s">
        <v>3715</v>
      </c>
      <c r="F1051" s="650" t="s">
        <v>3634</v>
      </c>
      <c r="G1051" s="650" t="s">
        <v>3868</v>
      </c>
      <c r="H1051" s="650" t="s">
        <v>597</v>
      </c>
      <c r="I1051" s="650" t="s">
        <v>1276</v>
      </c>
      <c r="J1051" s="650" t="s">
        <v>1277</v>
      </c>
      <c r="K1051" s="650" t="s">
        <v>3869</v>
      </c>
      <c r="L1051" s="651">
        <v>13.38</v>
      </c>
      <c r="M1051" s="651">
        <v>13.38</v>
      </c>
      <c r="N1051" s="650">
        <v>1</v>
      </c>
      <c r="O1051" s="731">
        <v>1</v>
      </c>
      <c r="P1051" s="651"/>
      <c r="Q1051" s="666">
        <v>0</v>
      </c>
      <c r="R1051" s="650"/>
      <c r="S1051" s="666">
        <v>0</v>
      </c>
      <c r="T1051" s="731"/>
      <c r="U1051" s="689">
        <v>0</v>
      </c>
    </row>
    <row r="1052" spans="1:21" ht="14.4" customHeight="1" x14ac:dyDescent="0.3">
      <c r="A1052" s="649">
        <v>10</v>
      </c>
      <c r="B1052" s="650" t="s">
        <v>596</v>
      </c>
      <c r="C1052" s="650">
        <v>89301101</v>
      </c>
      <c r="D1052" s="729" t="s">
        <v>6863</v>
      </c>
      <c r="E1052" s="730" t="s">
        <v>3715</v>
      </c>
      <c r="F1052" s="650" t="s">
        <v>3635</v>
      </c>
      <c r="G1052" s="650" t="s">
        <v>3790</v>
      </c>
      <c r="H1052" s="650" t="s">
        <v>597</v>
      </c>
      <c r="I1052" s="650" t="s">
        <v>4438</v>
      </c>
      <c r="J1052" s="650" t="s">
        <v>3680</v>
      </c>
      <c r="K1052" s="650"/>
      <c r="L1052" s="651">
        <v>0</v>
      </c>
      <c r="M1052" s="651">
        <v>0</v>
      </c>
      <c r="N1052" s="650">
        <v>1</v>
      </c>
      <c r="O1052" s="731">
        <v>1</v>
      </c>
      <c r="P1052" s="651"/>
      <c r="Q1052" s="666"/>
      <c r="R1052" s="650"/>
      <c r="S1052" s="666">
        <v>0</v>
      </c>
      <c r="T1052" s="731"/>
      <c r="U1052" s="689">
        <v>0</v>
      </c>
    </row>
    <row r="1053" spans="1:21" ht="14.4" customHeight="1" x14ac:dyDescent="0.3">
      <c r="A1053" s="649">
        <v>10</v>
      </c>
      <c r="B1053" s="650" t="s">
        <v>596</v>
      </c>
      <c r="C1053" s="650">
        <v>89301101</v>
      </c>
      <c r="D1053" s="729" t="s">
        <v>6863</v>
      </c>
      <c r="E1053" s="730" t="s">
        <v>3715</v>
      </c>
      <c r="F1053" s="650" t="s">
        <v>3636</v>
      </c>
      <c r="G1053" s="650" t="s">
        <v>3899</v>
      </c>
      <c r="H1053" s="650" t="s">
        <v>597</v>
      </c>
      <c r="I1053" s="650" t="s">
        <v>3918</v>
      </c>
      <c r="J1053" s="650" t="s">
        <v>3919</v>
      </c>
      <c r="K1053" s="650" t="s">
        <v>3902</v>
      </c>
      <c r="L1053" s="651">
        <v>400</v>
      </c>
      <c r="M1053" s="651">
        <v>800</v>
      </c>
      <c r="N1053" s="650">
        <v>2</v>
      </c>
      <c r="O1053" s="731">
        <v>1</v>
      </c>
      <c r="P1053" s="651">
        <v>800</v>
      </c>
      <c r="Q1053" s="666">
        <v>1</v>
      </c>
      <c r="R1053" s="650">
        <v>2</v>
      </c>
      <c r="S1053" s="666">
        <v>1</v>
      </c>
      <c r="T1053" s="731">
        <v>1</v>
      </c>
      <c r="U1053" s="689">
        <v>1</v>
      </c>
    </row>
    <row r="1054" spans="1:21" ht="14.4" customHeight="1" x14ac:dyDescent="0.3">
      <c r="A1054" s="649">
        <v>10</v>
      </c>
      <c r="B1054" s="650" t="s">
        <v>596</v>
      </c>
      <c r="C1054" s="650">
        <v>89301101</v>
      </c>
      <c r="D1054" s="729" t="s">
        <v>6863</v>
      </c>
      <c r="E1054" s="730" t="s">
        <v>3715</v>
      </c>
      <c r="F1054" s="650" t="s">
        <v>3636</v>
      </c>
      <c r="G1054" s="650" t="s">
        <v>3899</v>
      </c>
      <c r="H1054" s="650" t="s">
        <v>597</v>
      </c>
      <c r="I1054" s="650" t="s">
        <v>4041</v>
      </c>
      <c r="J1054" s="650" t="s">
        <v>4042</v>
      </c>
      <c r="K1054" s="650" t="s">
        <v>4123</v>
      </c>
      <c r="L1054" s="651">
        <v>1000</v>
      </c>
      <c r="M1054" s="651">
        <v>1000</v>
      </c>
      <c r="N1054" s="650">
        <v>1</v>
      </c>
      <c r="O1054" s="731">
        <v>1</v>
      </c>
      <c r="P1054" s="651"/>
      <c r="Q1054" s="666">
        <v>0</v>
      </c>
      <c r="R1054" s="650"/>
      <c r="S1054" s="666">
        <v>0</v>
      </c>
      <c r="T1054" s="731"/>
      <c r="U1054" s="689">
        <v>0</v>
      </c>
    </row>
    <row r="1055" spans="1:21" ht="14.4" customHeight="1" x14ac:dyDescent="0.3">
      <c r="A1055" s="649">
        <v>10</v>
      </c>
      <c r="B1055" s="650" t="s">
        <v>596</v>
      </c>
      <c r="C1055" s="650">
        <v>89301101</v>
      </c>
      <c r="D1055" s="729" t="s">
        <v>6863</v>
      </c>
      <c r="E1055" s="730" t="s">
        <v>3715</v>
      </c>
      <c r="F1055" s="650" t="s">
        <v>3636</v>
      </c>
      <c r="G1055" s="650" t="s">
        <v>4270</v>
      </c>
      <c r="H1055" s="650" t="s">
        <v>597</v>
      </c>
      <c r="I1055" s="650" t="s">
        <v>4271</v>
      </c>
      <c r="J1055" s="650" t="s">
        <v>4272</v>
      </c>
      <c r="K1055" s="650" t="s">
        <v>4273</v>
      </c>
      <c r="L1055" s="651">
        <v>500</v>
      </c>
      <c r="M1055" s="651">
        <v>1500</v>
      </c>
      <c r="N1055" s="650">
        <v>3</v>
      </c>
      <c r="O1055" s="731">
        <v>3</v>
      </c>
      <c r="P1055" s="651">
        <v>1500</v>
      </c>
      <c r="Q1055" s="666">
        <v>1</v>
      </c>
      <c r="R1055" s="650">
        <v>3</v>
      </c>
      <c r="S1055" s="666">
        <v>1</v>
      </c>
      <c r="T1055" s="731">
        <v>3</v>
      </c>
      <c r="U1055" s="689">
        <v>1</v>
      </c>
    </row>
    <row r="1056" spans="1:21" ht="14.4" customHeight="1" x14ac:dyDescent="0.3">
      <c r="A1056" s="649">
        <v>10</v>
      </c>
      <c r="B1056" s="650" t="s">
        <v>596</v>
      </c>
      <c r="C1056" s="650">
        <v>89301101</v>
      </c>
      <c r="D1056" s="729" t="s">
        <v>6863</v>
      </c>
      <c r="E1056" s="730" t="s">
        <v>3717</v>
      </c>
      <c r="F1056" s="650" t="s">
        <v>3634</v>
      </c>
      <c r="G1056" s="650" t="s">
        <v>3743</v>
      </c>
      <c r="H1056" s="650" t="s">
        <v>597</v>
      </c>
      <c r="I1056" s="650" t="s">
        <v>1226</v>
      </c>
      <c r="J1056" s="650" t="s">
        <v>3479</v>
      </c>
      <c r="K1056" s="650" t="s">
        <v>3480</v>
      </c>
      <c r="L1056" s="651">
        <v>333.31</v>
      </c>
      <c r="M1056" s="651">
        <v>333.31</v>
      </c>
      <c r="N1056" s="650">
        <v>1</v>
      </c>
      <c r="O1056" s="731">
        <v>1</v>
      </c>
      <c r="P1056" s="651"/>
      <c r="Q1056" s="666">
        <v>0</v>
      </c>
      <c r="R1056" s="650"/>
      <c r="S1056" s="666">
        <v>0</v>
      </c>
      <c r="T1056" s="731"/>
      <c r="U1056" s="689">
        <v>0</v>
      </c>
    </row>
    <row r="1057" spans="1:21" ht="14.4" customHeight="1" x14ac:dyDescent="0.3">
      <c r="A1057" s="649">
        <v>10</v>
      </c>
      <c r="B1057" s="650" t="s">
        <v>596</v>
      </c>
      <c r="C1057" s="650">
        <v>89301101</v>
      </c>
      <c r="D1057" s="729" t="s">
        <v>6863</v>
      </c>
      <c r="E1057" s="730" t="s">
        <v>3717</v>
      </c>
      <c r="F1057" s="650" t="s">
        <v>3634</v>
      </c>
      <c r="G1057" s="650" t="s">
        <v>3743</v>
      </c>
      <c r="H1057" s="650" t="s">
        <v>597</v>
      </c>
      <c r="I1057" s="650" t="s">
        <v>1230</v>
      </c>
      <c r="J1057" s="650" t="s">
        <v>1231</v>
      </c>
      <c r="K1057" s="650" t="s">
        <v>1232</v>
      </c>
      <c r="L1057" s="651">
        <v>152.36000000000001</v>
      </c>
      <c r="M1057" s="651">
        <v>609.44000000000005</v>
      </c>
      <c r="N1057" s="650">
        <v>4</v>
      </c>
      <c r="O1057" s="731">
        <v>3</v>
      </c>
      <c r="P1057" s="651">
        <v>152.36000000000001</v>
      </c>
      <c r="Q1057" s="666">
        <v>0.25</v>
      </c>
      <c r="R1057" s="650">
        <v>1</v>
      </c>
      <c r="S1057" s="666">
        <v>0.25</v>
      </c>
      <c r="T1057" s="731">
        <v>1</v>
      </c>
      <c r="U1057" s="689">
        <v>0.33333333333333331</v>
      </c>
    </row>
    <row r="1058" spans="1:21" ht="14.4" customHeight="1" x14ac:dyDescent="0.3">
      <c r="A1058" s="649">
        <v>10</v>
      </c>
      <c r="B1058" s="650" t="s">
        <v>596</v>
      </c>
      <c r="C1058" s="650">
        <v>89301101</v>
      </c>
      <c r="D1058" s="729" t="s">
        <v>6863</v>
      </c>
      <c r="E1058" s="730" t="s">
        <v>3717</v>
      </c>
      <c r="F1058" s="650" t="s">
        <v>3634</v>
      </c>
      <c r="G1058" s="650" t="s">
        <v>3743</v>
      </c>
      <c r="H1058" s="650" t="s">
        <v>597</v>
      </c>
      <c r="I1058" s="650" t="s">
        <v>3841</v>
      </c>
      <c r="J1058" s="650" t="s">
        <v>1231</v>
      </c>
      <c r="K1058" s="650" t="s">
        <v>3842</v>
      </c>
      <c r="L1058" s="651">
        <v>304.74</v>
      </c>
      <c r="M1058" s="651">
        <v>304.74</v>
      </c>
      <c r="N1058" s="650">
        <v>1</v>
      </c>
      <c r="O1058" s="731">
        <v>1</v>
      </c>
      <c r="P1058" s="651"/>
      <c r="Q1058" s="666">
        <v>0</v>
      </c>
      <c r="R1058" s="650"/>
      <c r="S1058" s="666">
        <v>0</v>
      </c>
      <c r="T1058" s="731"/>
      <c r="U1058" s="689">
        <v>0</v>
      </c>
    </row>
    <row r="1059" spans="1:21" ht="14.4" customHeight="1" x14ac:dyDescent="0.3">
      <c r="A1059" s="649">
        <v>10</v>
      </c>
      <c r="B1059" s="650" t="s">
        <v>596</v>
      </c>
      <c r="C1059" s="650">
        <v>89301101</v>
      </c>
      <c r="D1059" s="729" t="s">
        <v>6863</v>
      </c>
      <c r="E1059" s="730" t="s">
        <v>3717</v>
      </c>
      <c r="F1059" s="650" t="s">
        <v>3634</v>
      </c>
      <c r="G1059" s="650" t="s">
        <v>3743</v>
      </c>
      <c r="H1059" s="650" t="s">
        <v>597</v>
      </c>
      <c r="I1059" s="650" t="s">
        <v>4526</v>
      </c>
      <c r="J1059" s="650" t="s">
        <v>1231</v>
      </c>
      <c r="K1059" s="650" t="s">
        <v>4527</v>
      </c>
      <c r="L1059" s="651">
        <v>0</v>
      </c>
      <c r="M1059" s="651">
        <v>0</v>
      </c>
      <c r="N1059" s="650">
        <v>2</v>
      </c>
      <c r="O1059" s="731">
        <v>2</v>
      </c>
      <c r="P1059" s="651"/>
      <c r="Q1059" s="666"/>
      <c r="R1059" s="650"/>
      <c r="S1059" s="666">
        <v>0</v>
      </c>
      <c r="T1059" s="731"/>
      <c r="U1059" s="689">
        <v>0</v>
      </c>
    </row>
    <row r="1060" spans="1:21" ht="14.4" customHeight="1" x14ac:dyDescent="0.3">
      <c r="A1060" s="649">
        <v>10</v>
      </c>
      <c r="B1060" s="650" t="s">
        <v>596</v>
      </c>
      <c r="C1060" s="650">
        <v>89301101</v>
      </c>
      <c r="D1060" s="729" t="s">
        <v>6863</v>
      </c>
      <c r="E1060" s="730" t="s">
        <v>3717</v>
      </c>
      <c r="F1060" s="650" t="s">
        <v>3634</v>
      </c>
      <c r="G1060" s="650" t="s">
        <v>3732</v>
      </c>
      <c r="H1060" s="650" t="s">
        <v>1072</v>
      </c>
      <c r="I1060" s="650" t="s">
        <v>4165</v>
      </c>
      <c r="J1060" s="650" t="s">
        <v>1296</v>
      </c>
      <c r="K1060" s="650" t="s">
        <v>839</v>
      </c>
      <c r="L1060" s="651">
        <v>0</v>
      </c>
      <c r="M1060" s="651">
        <v>0</v>
      </c>
      <c r="N1060" s="650">
        <v>8</v>
      </c>
      <c r="O1060" s="731">
        <v>7.5</v>
      </c>
      <c r="P1060" s="651">
        <v>0</v>
      </c>
      <c r="Q1060" s="666"/>
      <c r="R1060" s="650">
        <v>3</v>
      </c>
      <c r="S1060" s="666">
        <v>0.375</v>
      </c>
      <c r="T1060" s="731">
        <v>2.5</v>
      </c>
      <c r="U1060" s="689">
        <v>0.33333333333333331</v>
      </c>
    </row>
    <row r="1061" spans="1:21" ht="14.4" customHeight="1" x14ac:dyDescent="0.3">
      <c r="A1061" s="649">
        <v>10</v>
      </c>
      <c r="B1061" s="650" t="s">
        <v>596</v>
      </c>
      <c r="C1061" s="650">
        <v>89301101</v>
      </c>
      <c r="D1061" s="729" t="s">
        <v>6863</v>
      </c>
      <c r="E1061" s="730" t="s">
        <v>3717</v>
      </c>
      <c r="F1061" s="650" t="s">
        <v>3634</v>
      </c>
      <c r="G1061" s="650" t="s">
        <v>3732</v>
      </c>
      <c r="H1061" s="650" t="s">
        <v>1072</v>
      </c>
      <c r="I1061" s="650" t="s">
        <v>1295</v>
      </c>
      <c r="J1061" s="650" t="s">
        <v>1296</v>
      </c>
      <c r="K1061" s="650" t="s">
        <v>3482</v>
      </c>
      <c r="L1061" s="651">
        <v>46.05</v>
      </c>
      <c r="M1061" s="651">
        <v>184.2</v>
      </c>
      <c r="N1061" s="650">
        <v>4</v>
      </c>
      <c r="O1061" s="731">
        <v>3</v>
      </c>
      <c r="P1061" s="651">
        <v>92.1</v>
      </c>
      <c r="Q1061" s="666">
        <v>0.5</v>
      </c>
      <c r="R1061" s="650">
        <v>2</v>
      </c>
      <c r="S1061" s="666">
        <v>0.5</v>
      </c>
      <c r="T1061" s="731">
        <v>1</v>
      </c>
      <c r="U1061" s="689">
        <v>0.33333333333333331</v>
      </c>
    </row>
    <row r="1062" spans="1:21" ht="14.4" customHeight="1" x14ac:dyDescent="0.3">
      <c r="A1062" s="649">
        <v>10</v>
      </c>
      <c r="B1062" s="650" t="s">
        <v>596</v>
      </c>
      <c r="C1062" s="650">
        <v>89301101</v>
      </c>
      <c r="D1062" s="729" t="s">
        <v>6863</v>
      </c>
      <c r="E1062" s="730" t="s">
        <v>3717</v>
      </c>
      <c r="F1062" s="650" t="s">
        <v>3634</v>
      </c>
      <c r="G1062" s="650" t="s">
        <v>4132</v>
      </c>
      <c r="H1062" s="650" t="s">
        <v>597</v>
      </c>
      <c r="I1062" s="650" t="s">
        <v>687</v>
      </c>
      <c r="J1062" s="650" t="s">
        <v>4133</v>
      </c>
      <c r="K1062" s="650" t="s">
        <v>4107</v>
      </c>
      <c r="L1062" s="651">
        <v>14.2</v>
      </c>
      <c r="M1062" s="651">
        <v>56.8</v>
      </c>
      <c r="N1062" s="650">
        <v>4</v>
      </c>
      <c r="O1062" s="731">
        <v>3.5</v>
      </c>
      <c r="P1062" s="651">
        <v>28.4</v>
      </c>
      <c r="Q1062" s="666">
        <v>0.5</v>
      </c>
      <c r="R1062" s="650">
        <v>2</v>
      </c>
      <c r="S1062" s="666">
        <v>0.5</v>
      </c>
      <c r="T1062" s="731">
        <v>2</v>
      </c>
      <c r="U1062" s="689">
        <v>0.5714285714285714</v>
      </c>
    </row>
    <row r="1063" spans="1:21" ht="14.4" customHeight="1" x14ac:dyDescent="0.3">
      <c r="A1063" s="649">
        <v>10</v>
      </c>
      <c r="B1063" s="650" t="s">
        <v>596</v>
      </c>
      <c r="C1063" s="650">
        <v>89301101</v>
      </c>
      <c r="D1063" s="729" t="s">
        <v>6863</v>
      </c>
      <c r="E1063" s="730" t="s">
        <v>3717</v>
      </c>
      <c r="F1063" s="650" t="s">
        <v>3634</v>
      </c>
      <c r="G1063" s="650" t="s">
        <v>4132</v>
      </c>
      <c r="H1063" s="650" t="s">
        <v>597</v>
      </c>
      <c r="I1063" s="650" t="s">
        <v>956</v>
      </c>
      <c r="J1063" s="650" t="s">
        <v>4244</v>
      </c>
      <c r="K1063" s="650" t="s">
        <v>4245</v>
      </c>
      <c r="L1063" s="651">
        <v>94.89</v>
      </c>
      <c r="M1063" s="651">
        <v>284.67</v>
      </c>
      <c r="N1063" s="650">
        <v>3</v>
      </c>
      <c r="O1063" s="731">
        <v>1.5</v>
      </c>
      <c r="P1063" s="651">
        <v>189.78</v>
      </c>
      <c r="Q1063" s="666">
        <v>0.66666666666666663</v>
      </c>
      <c r="R1063" s="650">
        <v>2</v>
      </c>
      <c r="S1063" s="666">
        <v>0.66666666666666663</v>
      </c>
      <c r="T1063" s="731">
        <v>1</v>
      </c>
      <c r="U1063" s="689">
        <v>0.66666666666666663</v>
      </c>
    </row>
    <row r="1064" spans="1:21" ht="14.4" customHeight="1" x14ac:dyDescent="0.3">
      <c r="A1064" s="649">
        <v>10</v>
      </c>
      <c r="B1064" s="650" t="s">
        <v>596</v>
      </c>
      <c r="C1064" s="650">
        <v>89301101</v>
      </c>
      <c r="D1064" s="729" t="s">
        <v>6863</v>
      </c>
      <c r="E1064" s="730" t="s">
        <v>3717</v>
      </c>
      <c r="F1064" s="650" t="s">
        <v>3634</v>
      </c>
      <c r="G1064" s="650" t="s">
        <v>4176</v>
      </c>
      <c r="H1064" s="650" t="s">
        <v>597</v>
      </c>
      <c r="I1064" s="650" t="s">
        <v>859</v>
      </c>
      <c r="J1064" s="650" t="s">
        <v>860</v>
      </c>
      <c r="K1064" s="650" t="s">
        <v>2796</v>
      </c>
      <c r="L1064" s="651">
        <v>0</v>
      </c>
      <c r="M1064" s="651">
        <v>0</v>
      </c>
      <c r="N1064" s="650">
        <v>1</v>
      </c>
      <c r="O1064" s="731">
        <v>1</v>
      </c>
      <c r="P1064" s="651">
        <v>0</v>
      </c>
      <c r="Q1064" s="666"/>
      <c r="R1064" s="650">
        <v>1</v>
      </c>
      <c r="S1064" s="666">
        <v>1</v>
      </c>
      <c r="T1064" s="731">
        <v>1</v>
      </c>
      <c r="U1064" s="689">
        <v>1</v>
      </c>
    </row>
    <row r="1065" spans="1:21" ht="14.4" customHeight="1" x14ac:dyDescent="0.3">
      <c r="A1065" s="649">
        <v>10</v>
      </c>
      <c r="B1065" s="650" t="s">
        <v>596</v>
      </c>
      <c r="C1065" s="650">
        <v>89301101</v>
      </c>
      <c r="D1065" s="729" t="s">
        <v>6863</v>
      </c>
      <c r="E1065" s="730" t="s">
        <v>3717</v>
      </c>
      <c r="F1065" s="650" t="s">
        <v>3634</v>
      </c>
      <c r="G1065" s="650" t="s">
        <v>4581</v>
      </c>
      <c r="H1065" s="650" t="s">
        <v>597</v>
      </c>
      <c r="I1065" s="650" t="s">
        <v>4582</v>
      </c>
      <c r="J1065" s="650" t="s">
        <v>4583</v>
      </c>
      <c r="K1065" s="650" t="s">
        <v>4584</v>
      </c>
      <c r="L1065" s="651">
        <v>0</v>
      </c>
      <c r="M1065" s="651">
        <v>0</v>
      </c>
      <c r="N1065" s="650">
        <v>1</v>
      </c>
      <c r="O1065" s="731">
        <v>0.5</v>
      </c>
      <c r="P1065" s="651">
        <v>0</v>
      </c>
      <c r="Q1065" s="666"/>
      <c r="R1065" s="650">
        <v>1</v>
      </c>
      <c r="S1065" s="666">
        <v>1</v>
      </c>
      <c r="T1065" s="731">
        <v>0.5</v>
      </c>
      <c r="U1065" s="689">
        <v>1</v>
      </c>
    </row>
    <row r="1066" spans="1:21" ht="14.4" customHeight="1" x14ac:dyDescent="0.3">
      <c r="A1066" s="649">
        <v>10</v>
      </c>
      <c r="B1066" s="650" t="s">
        <v>596</v>
      </c>
      <c r="C1066" s="650">
        <v>89301101</v>
      </c>
      <c r="D1066" s="729" t="s">
        <v>6863</v>
      </c>
      <c r="E1066" s="730" t="s">
        <v>3717</v>
      </c>
      <c r="F1066" s="650" t="s">
        <v>3634</v>
      </c>
      <c r="G1066" s="650" t="s">
        <v>4139</v>
      </c>
      <c r="H1066" s="650" t="s">
        <v>1072</v>
      </c>
      <c r="I1066" s="650" t="s">
        <v>1109</v>
      </c>
      <c r="J1066" s="650" t="s">
        <v>1110</v>
      </c>
      <c r="K1066" s="650" t="s">
        <v>3504</v>
      </c>
      <c r="L1066" s="651">
        <v>333.26</v>
      </c>
      <c r="M1066" s="651">
        <v>1999.56</v>
      </c>
      <c r="N1066" s="650">
        <v>6</v>
      </c>
      <c r="O1066" s="731">
        <v>4</v>
      </c>
      <c r="P1066" s="651">
        <v>1333.04</v>
      </c>
      <c r="Q1066" s="666">
        <v>0.66666666666666663</v>
      </c>
      <c r="R1066" s="650">
        <v>4</v>
      </c>
      <c r="S1066" s="666">
        <v>0.66666666666666663</v>
      </c>
      <c r="T1066" s="731">
        <v>3</v>
      </c>
      <c r="U1066" s="689">
        <v>0.75</v>
      </c>
    </row>
    <row r="1067" spans="1:21" ht="14.4" customHeight="1" x14ac:dyDescent="0.3">
      <c r="A1067" s="649">
        <v>10</v>
      </c>
      <c r="B1067" s="650" t="s">
        <v>596</v>
      </c>
      <c r="C1067" s="650">
        <v>89301101</v>
      </c>
      <c r="D1067" s="729" t="s">
        <v>6863</v>
      </c>
      <c r="E1067" s="730" t="s">
        <v>3717</v>
      </c>
      <c r="F1067" s="650" t="s">
        <v>3634</v>
      </c>
      <c r="G1067" s="650" t="s">
        <v>4585</v>
      </c>
      <c r="H1067" s="650" t="s">
        <v>597</v>
      </c>
      <c r="I1067" s="650" t="s">
        <v>4586</v>
      </c>
      <c r="J1067" s="650" t="s">
        <v>4587</v>
      </c>
      <c r="K1067" s="650" t="s">
        <v>4588</v>
      </c>
      <c r="L1067" s="651">
        <v>0</v>
      </c>
      <c r="M1067" s="651">
        <v>0</v>
      </c>
      <c r="N1067" s="650">
        <v>1</v>
      </c>
      <c r="O1067" s="731">
        <v>0.5</v>
      </c>
      <c r="P1067" s="651"/>
      <c r="Q1067" s="666"/>
      <c r="R1067" s="650"/>
      <c r="S1067" s="666">
        <v>0</v>
      </c>
      <c r="T1067" s="731"/>
      <c r="U1067" s="689">
        <v>0</v>
      </c>
    </row>
    <row r="1068" spans="1:21" ht="14.4" customHeight="1" x14ac:dyDescent="0.3">
      <c r="A1068" s="649">
        <v>10</v>
      </c>
      <c r="B1068" s="650" t="s">
        <v>596</v>
      </c>
      <c r="C1068" s="650">
        <v>89301101</v>
      </c>
      <c r="D1068" s="729" t="s">
        <v>6863</v>
      </c>
      <c r="E1068" s="730" t="s">
        <v>3717</v>
      </c>
      <c r="F1068" s="650" t="s">
        <v>3634</v>
      </c>
      <c r="G1068" s="650" t="s">
        <v>4566</v>
      </c>
      <c r="H1068" s="650" t="s">
        <v>597</v>
      </c>
      <c r="I1068" s="650" t="s">
        <v>4567</v>
      </c>
      <c r="J1068" s="650" t="s">
        <v>4568</v>
      </c>
      <c r="K1068" s="650" t="s">
        <v>3057</v>
      </c>
      <c r="L1068" s="651">
        <v>0</v>
      </c>
      <c r="M1068" s="651">
        <v>0</v>
      </c>
      <c r="N1068" s="650">
        <v>1</v>
      </c>
      <c r="O1068" s="731">
        <v>0.5</v>
      </c>
      <c r="P1068" s="651"/>
      <c r="Q1068" s="666"/>
      <c r="R1068" s="650"/>
      <c r="S1068" s="666">
        <v>0</v>
      </c>
      <c r="T1068" s="731"/>
      <c r="U1068" s="689">
        <v>0</v>
      </c>
    </row>
    <row r="1069" spans="1:21" ht="14.4" customHeight="1" x14ac:dyDescent="0.3">
      <c r="A1069" s="649">
        <v>10</v>
      </c>
      <c r="B1069" s="650" t="s">
        <v>596</v>
      </c>
      <c r="C1069" s="650">
        <v>89301101</v>
      </c>
      <c r="D1069" s="729" t="s">
        <v>6863</v>
      </c>
      <c r="E1069" s="730" t="s">
        <v>3717</v>
      </c>
      <c r="F1069" s="650" t="s">
        <v>3634</v>
      </c>
      <c r="G1069" s="650" t="s">
        <v>3736</v>
      </c>
      <c r="H1069" s="650" t="s">
        <v>1072</v>
      </c>
      <c r="I1069" s="650" t="s">
        <v>1303</v>
      </c>
      <c r="J1069" s="650" t="s">
        <v>3490</v>
      </c>
      <c r="K1069" s="650" t="s">
        <v>3488</v>
      </c>
      <c r="L1069" s="651">
        <v>41.3</v>
      </c>
      <c r="M1069" s="651">
        <v>123.89999999999999</v>
      </c>
      <c r="N1069" s="650">
        <v>3</v>
      </c>
      <c r="O1069" s="731">
        <v>2.5</v>
      </c>
      <c r="P1069" s="651">
        <v>82.6</v>
      </c>
      <c r="Q1069" s="666">
        <v>0.66666666666666663</v>
      </c>
      <c r="R1069" s="650">
        <v>2</v>
      </c>
      <c r="S1069" s="666">
        <v>0.66666666666666663</v>
      </c>
      <c r="T1069" s="731">
        <v>2</v>
      </c>
      <c r="U1069" s="689">
        <v>0.8</v>
      </c>
    </row>
    <row r="1070" spans="1:21" ht="14.4" customHeight="1" x14ac:dyDescent="0.3">
      <c r="A1070" s="649">
        <v>10</v>
      </c>
      <c r="B1070" s="650" t="s">
        <v>596</v>
      </c>
      <c r="C1070" s="650">
        <v>89301101</v>
      </c>
      <c r="D1070" s="729" t="s">
        <v>6863</v>
      </c>
      <c r="E1070" s="730" t="s">
        <v>3717</v>
      </c>
      <c r="F1070" s="650" t="s">
        <v>3634</v>
      </c>
      <c r="G1070" s="650" t="s">
        <v>3736</v>
      </c>
      <c r="H1070" s="650" t="s">
        <v>1072</v>
      </c>
      <c r="I1070" s="650" t="s">
        <v>1306</v>
      </c>
      <c r="J1070" s="650" t="s">
        <v>3490</v>
      </c>
      <c r="K1070" s="650" t="s">
        <v>839</v>
      </c>
      <c r="L1070" s="651">
        <v>68.83</v>
      </c>
      <c r="M1070" s="651">
        <v>68.83</v>
      </c>
      <c r="N1070" s="650">
        <v>1</v>
      </c>
      <c r="O1070" s="731">
        <v>1</v>
      </c>
      <c r="P1070" s="651"/>
      <c r="Q1070" s="666">
        <v>0</v>
      </c>
      <c r="R1070" s="650"/>
      <c r="S1070" s="666">
        <v>0</v>
      </c>
      <c r="T1070" s="731"/>
      <c r="U1070" s="689">
        <v>0</v>
      </c>
    </row>
    <row r="1071" spans="1:21" ht="14.4" customHeight="1" x14ac:dyDescent="0.3">
      <c r="A1071" s="649">
        <v>10</v>
      </c>
      <c r="B1071" s="650" t="s">
        <v>596</v>
      </c>
      <c r="C1071" s="650">
        <v>89301101</v>
      </c>
      <c r="D1071" s="729" t="s">
        <v>6863</v>
      </c>
      <c r="E1071" s="730" t="s">
        <v>3717</v>
      </c>
      <c r="F1071" s="650" t="s">
        <v>3634</v>
      </c>
      <c r="G1071" s="650" t="s">
        <v>4405</v>
      </c>
      <c r="H1071" s="650" t="s">
        <v>1072</v>
      </c>
      <c r="I1071" s="650" t="s">
        <v>1117</v>
      </c>
      <c r="J1071" s="650" t="s">
        <v>1118</v>
      </c>
      <c r="K1071" s="650" t="s">
        <v>3496</v>
      </c>
      <c r="L1071" s="651">
        <v>80.47</v>
      </c>
      <c r="M1071" s="651">
        <v>80.47</v>
      </c>
      <c r="N1071" s="650">
        <v>1</v>
      </c>
      <c r="O1071" s="731">
        <v>0.5</v>
      </c>
      <c r="P1071" s="651">
        <v>80.47</v>
      </c>
      <c r="Q1071" s="666">
        <v>1</v>
      </c>
      <c r="R1071" s="650">
        <v>1</v>
      </c>
      <c r="S1071" s="666">
        <v>1</v>
      </c>
      <c r="T1071" s="731">
        <v>0.5</v>
      </c>
      <c r="U1071" s="689">
        <v>1</v>
      </c>
    </row>
    <row r="1072" spans="1:21" ht="14.4" customHeight="1" x14ac:dyDescent="0.3">
      <c r="A1072" s="649">
        <v>10</v>
      </c>
      <c r="B1072" s="650" t="s">
        <v>596</v>
      </c>
      <c r="C1072" s="650">
        <v>89301101</v>
      </c>
      <c r="D1072" s="729" t="s">
        <v>6863</v>
      </c>
      <c r="E1072" s="730" t="s">
        <v>3717</v>
      </c>
      <c r="F1072" s="650" t="s">
        <v>3634</v>
      </c>
      <c r="G1072" s="650" t="s">
        <v>4195</v>
      </c>
      <c r="H1072" s="650" t="s">
        <v>597</v>
      </c>
      <c r="I1072" s="650" t="s">
        <v>4589</v>
      </c>
      <c r="J1072" s="650" t="s">
        <v>4197</v>
      </c>
      <c r="K1072" s="650" t="s">
        <v>4511</v>
      </c>
      <c r="L1072" s="651">
        <v>0</v>
      </c>
      <c r="M1072" s="651">
        <v>0</v>
      </c>
      <c r="N1072" s="650">
        <v>1</v>
      </c>
      <c r="O1072" s="731">
        <v>1</v>
      </c>
      <c r="P1072" s="651"/>
      <c r="Q1072" s="666"/>
      <c r="R1072" s="650"/>
      <c r="S1072" s="666">
        <v>0</v>
      </c>
      <c r="T1072" s="731"/>
      <c r="U1072" s="689">
        <v>0</v>
      </c>
    </row>
    <row r="1073" spans="1:21" ht="14.4" customHeight="1" x14ac:dyDescent="0.3">
      <c r="A1073" s="649">
        <v>10</v>
      </c>
      <c r="B1073" s="650" t="s">
        <v>596</v>
      </c>
      <c r="C1073" s="650">
        <v>89301101</v>
      </c>
      <c r="D1073" s="729" t="s">
        <v>6863</v>
      </c>
      <c r="E1073" s="730" t="s">
        <v>3717</v>
      </c>
      <c r="F1073" s="650" t="s">
        <v>3634</v>
      </c>
      <c r="G1073" s="650" t="s">
        <v>3961</v>
      </c>
      <c r="H1073" s="650" t="s">
        <v>597</v>
      </c>
      <c r="I1073" s="650" t="s">
        <v>3962</v>
      </c>
      <c r="J1073" s="650" t="s">
        <v>3963</v>
      </c>
      <c r="K1073" s="650" t="s">
        <v>1746</v>
      </c>
      <c r="L1073" s="651">
        <v>314.89999999999998</v>
      </c>
      <c r="M1073" s="651">
        <v>314.89999999999998</v>
      </c>
      <c r="N1073" s="650">
        <v>1</v>
      </c>
      <c r="O1073" s="731">
        <v>1</v>
      </c>
      <c r="P1073" s="651">
        <v>314.89999999999998</v>
      </c>
      <c r="Q1073" s="666">
        <v>1</v>
      </c>
      <c r="R1073" s="650">
        <v>1</v>
      </c>
      <c r="S1073" s="666">
        <v>1</v>
      </c>
      <c r="T1073" s="731">
        <v>1</v>
      </c>
      <c r="U1073" s="689">
        <v>1</v>
      </c>
    </row>
    <row r="1074" spans="1:21" ht="14.4" customHeight="1" x14ac:dyDescent="0.3">
      <c r="A1074" s="649">
        <v>10</v>
      </c>
      <c r="B1074" s="650" t="s">
        <v>596</v>
      </c>
      <c r="C1074" s="650">
        <v>89301101</v>
      </c>
      <c r="D1074" s="729" t="s">
        <v>6863</v>
      </c>
      <c r="E1074" s="730" t="s">
        <v>3717</v>
      </c>
      <c r="F1074" s="650" t="s">
        <v>3634</v>
      </c>
      <c r="G1074" s="650" t="s">
        <v>4144</v>
      </c>
      <c r="H1074" s="650" t="s">
        <v>1072</v>
      </c>
      <c r="I1074" s="650" t="s">
        <v>1196</v>
      </c>
      <c r="J1074" s="650" t="s">
        <v>1197</v>
      </c>
      <c r="K1074" s="650" t="s">
        <v>1198</v>
      </c>
      <c r="L1074" s="651">
        <v>87.87</v>
      </c>
      <c r="M1074" s="651">
        <v>878.7</v>
      </c>
      <c r="N1074" s="650">
        <v>10</v>
      </c>
      <c r="O1074" s="731">
        <v>1</v>
      </c>
      <c r="P1074" s="651">
        <v>878.7</v>
      </c>
      <c r="Q1074" s="666">
        <v>1</v>
      </c>
      <c r="R1074" s="650">
        <v>10</v>
      </c>
      <c r="S1074" s="666">
        <v>1</v>
      </c>
      <c r="T1074" s="731">
        <v>1</v>
      </c>
      <c r="U1074" s="689">
        <v>1</v>
      </c>
    </row>
    <row r="1075" spans="1:21" ht="14.4" customHeight="1" x14ac:dyDescent="0.3">
      <c r="A1075" s="649">
        <v>10</v>
      </c>
      <c r="B1075" s="650" t="s">
        <v>596</v>
      </c>
      <c r="C1075" s="650">
        <v>89301101</v>
      </c>
      <c r="D1075" s="729" t="s">
        <v>6863</v>
      </c>
      <c r="E1075" s="730" t="s">
        <v>3717</v>
      </c>
      <c r="F1075" s="650" t="s">
        <v>3634</v>
      </c>
      <c r="G1075" s="650" t="s">
        <v>4144</v>
      </c>
      <c r="H1075" s="650" t="s">
        <v>1072</v>
      </c>
      <c r="I1075" s="650" t="s">
        <v>4590</v>
      </c>
      <c r="J1075" s="650" t="s">
        <v>4591</v>
      </c>
      <c r="K1075" s="650" t="s">
        <v>1140</v>
      </c>
      <c r="L1075" s="651">
        <v>65.81</v>
      </c>
      <c r="M1075" s="651">
        <v>329.05</v>
      </c>
      <c r="N1075" s="650">
        <v>5</v>
      </c>
      <c r="O1075" s="731">
        <v>1</v>
      </c>
      <c r="P1075" s="651">
        <v>329.05</v>
      </c>
      <c r="Q1075" s="666">
        <v>1</v>
      </c>
      <c r="R1075" s="650">
        <v>5</v>
      </c>
      <c r="S1075" s="666">
        <v>1</v>
      </c>
      <c r="T1075" s="731">
        <v>1</v>
      </c>
      <c r="U1075" s="689">
        <v>1</v>
      </c>
    </row>
    <row r="1076" spans="1:21" ht="14.4" customHeight="1" x14ac:dyDescent="0.3">
      <c r="A1076" s="649">
        <v>10</v>
      </c>
      <c r="B1076" s="650" t="s">
        <v>596</v>
      </c>
      <c r="C1076" s="650">
        <v>89301101</v>
      </c>
      <c r="D1076" s="729" t="s">
        <v>6863</v>
      </c>
      <c r="E1076" s="730" t="s">
        <v>3717</v>
      </c>
      <c r="F1076" s="650" t="s">
        <v>3634</v>
      </c>
      <c r="G1076" s="650" t="s">
        <v>4268</v>
      </c>
      <c r="H1076" s="650" t="s">
        <v>1072</v>
      </c>
      <c r="I1076" s="650" t="s">
        <v>1094</v>
      </c>
      <c r="J1076" s="650" t="s">
        <v>1095</v>
      </c>
      <c r="K1076" s="650" t="s">
        <v>3501</v>
      </c>
      <c r="L1076" s="651">
        <v>94.8</v>
      </c>
      <c r="M1076" s="651">
        <v>379.2</v>
      </c>
      <c r="N1076" s="650">
        <v>4</v>
      </c>
      <c r="O1076" s="731">
        <v>2.5</v>
      </c>
      <c r="P1076" s="651">
        <v>284.39999999999998</v>
      </c>
      <c r="Q1076" s="666">
        <v>0.75</v>
      </c>
      <c r="R1076" s="650">
        <v>3</v>
      </c>
      <c r="S1076" s="666">
        <v>0.75</v>
      </c>
      <c r="T1076" s="731">
        <v>2</v>
      </c>
      <c r="U1076" s="689">
        <v>0.8</v>
      </c>
    </row>
    <row r="1077" spans="1:21" ht="14.4" customHeight="1" x14ac:dyDescent="0.3">
      <c r="A1077" s="649">
        <v>10</v>
      </c>
      <c r="B1077" s="650" t="s">
        <v>596</v>
      </c>
      <c r="C1077" s="650">
        <v>89301101</v>
      </c>
      <c r="D1077" s="729" t="s">
        <v>6863</v>
      </c>
      <c r="E1077" s="730" t="s">
        <v>3717</v>
      </c>
      <c r="F1077" s="650" t="s">
        <v>3634</v>
      </c>
      <c r="G1077" s="650" t="s">
        <v>4268</v>
      </c>
      <c r="H1077" s="650" t="s">
        <v>1072</v>
      </c>
      <c r="I1077" s="650" t="s">
        <v>1082</v>
      </c>
      <c r="J1077" s="650" t="s">
        <v>1083</v>
      </c>
      <c r="K1077" s="650" t="s">
        <v>1084</v>
      </c>
      <c r="L1077" s="651">
        <v>30.33</v>
      </c>
      <c r="M1077" s="651">
        <v>30.33</v>
      </c>
      <c r="N1077" s="650">
        <v>1</v>
      </c>
      <c r="O1077" s="731">
        <v>0.5</v>
      </c>
      <c r="P1077" s="651">
        <v>30.33</v>
      </c>
      <c r="Q1077" s="666">
        <v>1</v>
      </c>
      <c r="R1077" s="650">
        <v>1</v>
      </c>
      <c r="S1077" s="666">
        <v>1</v>
      </c>
      <c r="T1077" s="731">
        <v>0.5</v>
      </c>
      <c r="U1077" s="689">
        <v>1</v>
      </c>
    </row>
    <row r="1078" spans="1:21" ht="14.4" customHeight="1" x14ac:dyDescent="0.3">
      <c r="A1078" s="649">
        <v>10</v>
      </c>
      <c r="B1078" s="650" t="s">
        <v>596</v>
      </c>
      <c r="C1078" s="650">
        <v>89301101</v>
      </c>
      <c r="D1078" s="729" t="s">
        <v>6863</v>
      </c>
      <c r="E1078" s="730" t="s">
        <v>3717</v>
      </c>
      <c r="F1078" s="650" t="s">
        <v>3634</v>
      </c>
      <c r="G1078" s="650" t="s">
        <v>4592</v>
      </c>
      <c r="H1078" s="650" t="s">
        <v>597</v>
      </c>
      <c r="I1078" s="650" t="s">
        <v>4593</v>
      </c>
      <c r="J1078" s="650" t="s">
        <v>796</v>
      </c>
      <c r="K1078" s="650" t="s">
        <v>4594</v>
      </c>
      <c r="L1078" s="651">
        <v>0</v>
      </c>
      <c r="M1078" s="651">
        <v>0</v>
      </c>
      <c r="N1078" s="650">
        <v>1</v>
      </c>
      <c r="O1078" s="731">
        <v>1</v>
      </c>
      <c r="P1078" s="651"/>
      <c r="Q1078" s="666"/>
      <c r="R1078" s="650"/>
      <c r="S1078" s="666">
        <v>0</v>
      </c>
      <c r="T1078" s="731"/>
      <c r="U1078" s="689">
        <v>0</v>
      </c>
    </row>
    <row r="1079" spans="1:21" ht="14.4" customHeight="1" x14ac:dyDescent="0.3">
      <c r="A1079" s="649">
        <v>10</v>
      </c>
      <c r="B1079" s="650" t="s">
        <v>596</v>
      </c>
      <c r="C1079" s="650">
        <v>89301101</v>
      </c>
      <c r="D1079" s="729" t="s">
        <v>6863</v>
      </c>
      <c r="E1079" s="730" t="s">
        <v>3717</v>
      </c>
      <c r="F1079" s="650" t="s">
        <v>3634</v>
      </c>
      <c r="G1079" s="650" t="s">
        <v>3868</v>
      </c>
      <c r="H1079" s="650" t="s">
        <v>597</v>
      </c>
      <c r="I1079" s="650" t="s">
        <v>1276</v>
      </c>
      <c r="J1079" s="650" t="s">
        <v>1277</v>
      </c>
      <c r="K1079" s="650" t="s">
        <v>3869</v>
      </c>
      <c r="L1079" s="651">
        <v>13.38</v>
      </c>
      <c r="M1079" s="651">
        <v>26.76</v>
      </c>
      <c r="N1079" s="650">
        <v>2</v>
      </c>
      <c r="O1079" s="731">
        <v>1</v>
      </c>
      <c r="P1079" s="651">
        <v>26.76</v>
      </c>
      <c r="Q1079" s="666">
        <v>1</v>
      </c>
      <c r="R1079" s="650">
        <v>2</v>
      </c>
      <c r="S1079" s="666">
        <v>1</v>
      </c>
      <c r="T1079" s="731">
        <v>1</v>
      </c>
      <c r="U1079" s="689">
        <v>1</v>
      </c>
    </row>
    <row r="1080" spans="1:21" ht="14.4" customHeight="1" x14ac:dyDescent="0.3">
      <c r="A1080" s="649">
        <v>10</v>
      </c>
      <c r="B1080" s="650" t="s">
        <v>596</v>
      </c>
      <c r="C1080" s="650">
        <v>89301101</v>
      </c>
      <c r="D1080" s="729" t="s">
        <v>6863</v>
      </c>
      <c r="E1080" s="730" t="s">
        <v>3717</v>
      </c>
      <c r="F1080" s="650" t="s">
        <v>3634</v>
      </c>
      <c r="G1080" s="650" t="s">
        <v>4515</v>
      </c>
      <c r="H1080" s="650" t="s">
        <v>597</v>
      </c>
      <c r="I1080" s="650" t="s">
        <v>1009</v>
      </c>
      <c r="J1080" s="650" t="s">
        <v>4516</v>
      </c>
      <c r="K1080" s="650" t="s">
        <v>4517</v>
      </c>
      <c r="L1080" s="651">
        <v>49.81</v>
      </c>
      <c r="M1080" s="651">
        <v>49.81</v>
      </c>
      <c r="N1080" s="650">
        <v>1</v>
      </c>
      <c r="O1080" s="731">
        <v>1</v>
      </c>
      <c r="P1080" s="651"/>
      <c r="Q1080" s="666">
        <v>0</v>
      </c>
      <c r="R1080" s="650"/>
      <c r="S1080" s="666">
        <v>0</v>
      </c>
      <c r="T1080" s="731"/>
      <c r="U1080" s="689">
        <v>0</v>
      </c>
    </row>
    <row r="1081" spans="1:21" ht="14.4" customHeight="1" x14ac:dyDescent="0.3">
      <c r="A1081" s="649">
        <v>10</v>
      </c>
      <c r="B1081" s="650" t="s">
        <v>596</v>
      </c>
      <c r="C1081" s="650">
        <v>89301101</v>
      </c>
      <c r="D1081" s="729" t="s">
        <v>6863</v>
      </c>
      <c r="E1081" s="730" t="s">
        <v>3717</v>
      </c>
      <c r="F1081" s="650" t="s">
        <v>3635</v>
      </c>
      <c r="G1081" s="650" t="s">
        <v>3790</v>
      </c>
      <c r="H1081" s="650" t="s">
        <v>597</v>
      </c>
      <c r="I1081" s="650" t="s">
        <v>4595</v>
      </c>
      <c r="J1081" s="650" t="s">
        <v>3680</v>
      </c>
      <c r="K1081" s="650"/>
      <c r="L1081" s="651">
        <v>0</v>
      </c>
      <c r="M1081" s="651">
        <v>0</v>
      </c>
      <c r="N1081" s="650">
        <v>1</v>
      </c>
      <c r="O1081" s="731">
        <v>1</v>
      </c>
      <c r="P1081" s="651">
        <v>0</v>
      </c>
      <c r="Q1081" s="666"/>
      <c r="R1081" s="650">
        <v>1</v>
      </c>
      <c r="S1081" s="666">
        <v>1</v>
      </c>
      <c r="T1081" s="731">
        <v>1</v>
      </c>
      <c r="U1081" s="689">
        <v>1</v>
      </c>
    </row>
    <row r="1082" spans="1:21" ht="14.4" customHeight="1" x14ac:dyDescent="0.3">
      <c r="A1082" s="649">
        <v>10</v>
      </c>
      <c r="B1082" s="650" t="s">
        <v>596</v>
      </c>
      <c r="C1082" s="650">
        <v>89301101</v>
      </c>
      <c r="D1082" s="729" t="s">
        <v>6863</v>
      </c>
      <c r="E1082" s="730" t="s">
        <v>3717</v>
      </c>
      <c r="F1082" s="650" t="s">
        <v>3635</v>
      </c>
      <c r="G1082" s="650" t="s">
        <v>3790</v>
      </c>
      <c r="H1082" s="650" t="s">
        <v>597</v>
      </c>
      <c r="I1082" s="650" t="s">
        <v>4275</v>
      </c>
      <c r="J1082" s="650" t="s">
        <v>3680</v>
      </c>
      <c r="K1082" s="650"/>
      <c r="L1082" s="651">
        <v>0</v>
      </c>
      <c r="M1082" s="651">
        <v>0</v>
      </c>
      <c r="N1082" s="650">
        <v>1</v>
      </c>
      <c r="O1082" s="731">
        <v>1</v>
      </c>
      <c r="P1082" s="651"/>
      <c r="Q1082" s="666"/>
      <c r="R1082" s="650"/>
      <c r="S1082" s="666">
        <v>0</v>
      </c>
      <c r="T1082" s="731"/>
      <c r="U1082" s="689">
        <v>0</v>
      </c>
    </row>
    <row r="1083" spans="1:21" ht="14.4" customHeight="1" x14ac:dyDescent="0.3">
      <c r="A1083" s="649">
        <v>10</v>
      </c>
      <c r="B1083" s="650" t="s">
        <v>596</v>
      </c>
      <c r="C1083" s="650">
        <v>89301101</v>
      </c>
      <c r="D1083" s="729" t="s">
        <v>6863</v>
      </c>
      <c r="E1083" s="730" t="s">
        <v>3717</v>
      </c>
      <c r="F1083" s="650" t="s">
        <v>3635</v>
      </c>
      <c r="G1083" s="650" t="s">
        <v>3790</v>
      </c>
      <c r="H1083" s="650" t="s">
        <v>597</v>
      </c>
      <c r="I1083" s="650" t="s">
        <v>799</v>
      </c>
      <c r="J1083" s="650" t="s">
        <v>3680</v>
      </c>
      <c r="K1083" s="650"/>
      <c r="L1083" s="651">
        <v>0</v>
      </c>
      <c r="M1083" s="651">
        <v>0</v>
      </c>
      <c r="N1083" s="650">
        <v>4</v>
      </c>
      <c r="O1083" s="731">
        <v>4</v>
      </c>
      <c r="P1083" s="651">
        <v>0</v>
      </c>
      <c r="Q1083" s="666"/>
      <c r="R1083" s="650">
        <v>2</v>
      </c>
      <c r="S1083" s="666">
        <v>0.5</v>
      </c>
      <c r="T1083" s="731">
        <v>2</v>
      </c>
      <c r="U1083" s="689">
        <v>0.5</v>
      </c>
    </row>
    <row r="1084" spans="1:21" ht="14.4" customHeight="1" x14ac:dyDescent="0.3">
      <c r="A1084" s="649">
        <v>10</v>
      </c>
      <c r="B1084" s="650" t="s">
        <v>596</v>
      </c>
      <c r="C1084" s="650">
        <v>89301101</v>
      </c>
      <c r="D1084" s="729" t="s">
        <v>6863</v>
      </c>
      <c r="E1084" s="730" t="s">
        <v>3717</v>
      </c>
      <c r="F1084" s="650" t="s">
        <v>3635</v>
      </c>
      <c r="G1084" s="650" t="s">
        <v>3790</v>
      </c>
      <c r="H1084" s="650" t="s">
        <v>597</v>
      </c>
      <c r="I1084" s="650" t="s">
        <v>4596</v>
      </c>
      <c r="J1084" s="650" t="s">
        <v>3680</v>
      </c>
      <c r="K1084" s="650"/>
      <c r="L1084" s="651">
        <v>0</v>
      </c>
      <c r="M1084" s="651">
        <v>0</v>
      </c>
      <c r="N1084" s="650">
        <v>1</v>
      </c>
      <c r="O1084" s="731">
        <v>1</v>
      </c>
      <c r="P1084" s="651"/>
      <c r="Q1084" s="666"/>
      <c r="R1084" s="650"/>
      <c r="S1084" s="666">
        <v>0</v>
      </c>
      <c r="T1084" s="731"/>
      <c r="U1084" s="689">
        <v>0</v>
      </c>
    </row>
    <row r="1085" spans="1:21" ht="14.4" customHeight="1" x14ac:dyDescent="0.3">
      <c r="A1085" s="649">
        <v>10</v>
      </c>
      <c r="B1085" s="650" t="s">
        <v>596</v>
      </c>
      <c r="C1085" s="650">
        <v>89301101</v>
      </c>
      <c r="D1085" s="729" t="s">
        <v>6863</v>
      </c>
      <c r="E1085" s="730" t="s">
        <v>3717</v>
      </c>
      <c r="F1085" s="650" t="s">
        <v>3635</v>
      </c>
      <c r="G1085" s="650" t="s">
        <v>3790</v>
      </c>
      <c r="H1085" s="650" t="s">
        <v>597</v>
      </c>
      <c r="I1085" s="650" t="s">
        <v>4597</v>
      </c>
      <c r="J1085" s="650" t="s">
        <v>3680</v>
      </c>
      <c r="K1085" s="650"/>
      <c r="L1085" s="651">
        <v>0</v>
      </c>
      <c r="M1085" s="651">
        <v>0</v>
      </c>
      <c r="N1085" s="650">
        <v>1</v>
      </c>
      <c r="O1085" s="731">
        <v>1</v>
      </c>
      <c r="P1085" s="651"/>
      <c r="Q1085" s="666"/>
      <c r="R1085" s="650"/>
      <c r="S1085" s="666">
        <v>0</v>
      </c>
      <c r="T1085" s="731"/>
      <c r="U1085" s="689">
        <v>0</v>
      </c>
    </row>
    <row r="1086" spans="1:21" ht="14.4" customHeight="1" x14ac:dyDescent="0.3">
      <c r="A1086" s="649">
        <v>10</v>
      </c>
      <c r="B1086" s="650" t="s">
        <v>596</v>
      </c>
      <c r="C1086" s="650">
        <v>89301101</v>
      </c>
      <c r="D1086" s="729" t="s">
        <v>6863</v>
      </c>
      <c r="E1086" s="730" t="s">
        <v>3717</v>
      </c>
      <c r="F1086" s="650" t="s">
        <v>3636</v>
      </c>
      <c r="G1086" s="650" t="s">
        <v>4270</v>
      </c>
      <c r="H1086" s="650" t="s">
        <v>597</v>
      </c>
      <c r="I1086" s="650" t="s">
        <v>4271</v>
      </c>
      <c r="J1086" s="650" t="s">
        <v>4272</v>
      </c>
      <c r="K1086" s="650" t="s">
        <v>4273</v>
      </c>
      <c r="L1086" s="651">
        <v>500</v>
      </c>
      <c r="M1086" s="651">
        <v>500</v>
      </c>
      <c r="N1086" s="650">
        <v>1</v>
      </c>
      <c r="O1086" s="731">
        <v>1</v>
      </c>
      <c r="P1086" s="651">
        <v>500</v>
      </c>
      <c r="Q1086" s="666">
        <v>1</v>
      </c>
      <c r="R1086" s="650">
        <v>1</v>
      </c>
      <c r="S1086" s="666">
        <v>1</v>
      </c>
      <c r="T1086" s="731">
        <v>1</v>
      </c>
      <c r="U1086" s="689">
        <v>1</v>
      </c>
    </row>
    <row r="1087" spans="1:21" ht="14.4" customHeight="1" x14ac:dyDescent="0.3">
      <c r="A1087" s="649">
        <v>10</v>
      </c>
      <c r="B1087" s="650" t="s">
        <v>596</v>
      </c>
      <c r="C1087" s="650">
        <v>89301101</v>
      </c>
      <c r="D1087" s="729" t="s">
        <v>6863</v>
      </c>
      <c r="E1087" s="730" t="s">
        <v>3718</v>
      </c>
      <c r="F1087" s="650" t="s">
        <v>3634</v>
      </c>
      <c r="G1087" s="650" t="s">
        <v>3743</v>
      </c>
      <c r="H1087" s="650" t="s">
        <v>597</v>
      </c>
      <c r="I1087" s="650" t="s">
        <v>4598</v>
      </c>
      <c r="J1087" s="650" t="s">
        <v>4599</v>
      </c>
      <c r="K1087" s="650" t="s">
        <v>4600</v>
      </c>
      <c r="L1087" s="651">
        <v>152.36000000000001</v>
      </c>
      <c r="M1087" s="651">
        <v>152.36000000000001</v>
      </c>
      <c r="N1087" s="650">
        <v>1</v>
      </c>
      <c r="O1087" s="731">
        <v>1</v>
      </c>
      <c r="P1087" s="651"/>
      <c r="Q1087" s="666">
        <v>0</v>
      </c>
      <c r="R1087" s="650"/>
      <c r="S1087" s="666">
        <v>0</v>
      </c>
      <c r="T1087" s="731"/>
      <c r="U1087" s="689">
        <v>0</v>
      </c>
    </row>
    <row r="1088" spans="1:21" ht="14.4" customHeight="1" x14ac:dyDescent="0.3">
      <c r="A1088" s="649">
        <v>10</v>
      </c>
      <c r="B1088" s="650" t="s">
        <v>596</v>
      </c>
      <c r="C1088" s="650">
        <v>89301101</v>
      </c>
      <c r="D1088" s="729" t="s">
        <v>6863</v>
      </c>
      <c r="E1088" s="730" t="s">
        <v>3718</v>
      </c>
      <c r="F1088" s="650" t="s">
        <v>3634</v>
      </c>
      <c r="G1088" s="650" t="s">
        <v>3743</v>
      </c>
      <c r="H1088" s="650" t="s">
        <v>597</v>
      </c>
      <c r="I1088" s="650" t="s">
        <v>1226</v>
      </c>
      <c r="J1088" s="650" t="s">
        <v>3479</v>
      </c>
      <c r="K1088" s="650" t="s">
        <v>3480</v>
      </c>
      <c r="L1088" s="651">
        <v>333.31</v>
      </c>
      <c r="M1088" s="651">
        <v>666.62</v>
      </c>
      <c r="N1088" s="650">
        <v>2</v>
      </c>
      <c r="O1088" s="731">
        <v>1</v>
      </c>
      <c r="P1088" s="651"/>
      <c r="Q1088" s="666">
        <v>0</v>
      </c>
      <c r="R1088" s="650"/>
      <c r="S1088" s="666">
        <v>0</v>
      </c>
      <c r="T1088" s="731"/>
      <c r="U1088" s="689">
        <v>0</v>
      </c>
    </row>
    <row r="1089" spans="1:21" ht="14.4" customHeight="1" x14ac:dyDescent="0.3">
      <c r="A1089" s="649">
        <v>10</v>
      </c>
      <c r="B1089" s="650" t="s">
        <v>596</v>
      </c>
      <c r="C1089" s="650">
        <v>89301101</v>
      </c>
      <c r="D1089" s="729" t="s">
        <v>6863</v>
      </c>
      <c r="E1089" s="730" t="s">
        <v>3718</v>
      </c>
      <c r="F1089" s="650" t="s">
        <v>3634</v>
      </c>
      <c r="G1089" s="650" t="s">
        <v>3743</v>
      </c>
      <c r="H1089" s="650" t="s">
        <v>597</v>
      </c>
      <c r="I1089" s="650" t="s">
        <v>1230</v>
      </c>
      <c r="J1089" s="650" t="s">
        <v>1231</v>
      </c>
      <c r="K1089" s="650" t="s">
        <v>1232</v>
      </c>
      <c r="L1089" s="651">
        <v>152.36000000000001</v>
      </c>
      <c r="M1089" s="651">
        <v>609.44000000000005</v>
      </c>
      <c r="N1089" s="650">
        <v>4</v>
      </c>
      <c r="O1089" s="731">
        <v>3</v>
      </c>
      <c r="P1089" s="651">
        <v>152.36000000000001</v>
      </c>
      <c r="Q1089" s="666">
        <v>0.25</v>
      </c>
      <c r="R1089" s="650">
        <v>1</v>
      </c>
      <c r="S1089" s="666">
        <v>0.25</v>
      </c>
      <c r="T1089" s="731">
        <v>1</v>
      </c>
      <c r="U1089" s="689">
        <v>0.33333333333333331</v>
      </c>
    </row>
    <row r="1090" spans="1:21" ht="14.4" customHeight="1" x14ac:dyDescent="0.3">
      <c r="A1090" s="649">
        <v>10</v>
      </c>
      <c r="B1090" s="650" t="s">
        <v>596</v>
      </c>
      <c r="C1090" s="650">
        <v>89301101</v>
      </c>
      <c r="D1090" s="729" t="s">
        <v>6863</v>
      </c>
      <c r="E1090" s="730" t="s">
        <v>3718</v>
      </c>
      <c r="F1090" s="650" t="s">
        <v>3634</v>
      </c>
      <c r="G1090" s="650" t="s">
        <v>3732</v>
      </c>
      <c r="H1090" s="650" t="s">
        <v>1072</v>
      </c>
      <c r="I1090" s="650" t="s">
        <v>4165</v>
      </c>
      <c r="J1090" s="650" t="s">
        <v>1296</v>
      </c>
      <c r="K1090" s="650" t="s">
        <v>839</v>
      </c>
      <c r="L1090" s="651">
        <v>0</v>
      </c>
      <c r="M1090" s="651">
        <v>0</v>
      </c>
      <c r="N1090" s="650">
        <v>2</v>
      </c>
      <c r="O1090" s="731">
        <v>2</v>
      </c>
      <c r="P1090" s="651">
        <v>0</v>
      </c>
      <c r="Q1090" s="666"/>
      <c r="R1090" s="650">
        <v>1</v>
      </c>
      <c r="S1090" s="666">
        <v>0.5</v>
      </c>
      <c r="T1090" s="731">
        <v>1</v>
      </c>
      <c r="U1090" s="689">
        <v>0.5</v>
      </c>
    </row>
    <row r="1091" spans="1:21" ht="14.4" customHeight="1" x14ac:dyDescent="0.3">
      <c r="A1091" s="649">
        <v>10</v>
      </c>
      <c r="B1091" s="650" t="s">
        <v>596</v>
      </c>
      <c r="C1091" s="650">
        <v>89301101</v>
      </c>
      <c r="D1091" s="729" t="s">
        <v>6863</v>
      </c>
      <c r="E1091" s="730" t="s">
        <v>3718</v>
      </c>
      <c r="F1091" s="650" t="s">
        <v>3634</v>
      </c>
      <c r="G1091" s="650" t="s">
        <v>3732</v>
      </c>
      <c r="H1091" s="650" t="s">
        <v>1072</v>
      </c>
      <c r="I1091" s="650" t="s">
        <v>1295</v>
      </c>
      <c r="J1091" s="650" t="s">
        <v>1296</v>
      </c>
      <c r="K1091" s="650" t="s">
        <v>3482</v>
      </c>
      <c r="L1091" s="651">
        <v>46.05</v>
      </c>
      <c r="M1091" s="651">
        <v>46.05</v>
      </c>
      <c r="N1091" s="650">
        <v>1</v>
      </c>
      <c r="O1091" s="731">
        <v>1</v>
      </c>
      <c r="P1091" s="651"/>
      <c r="Q1091" s="666">
        <v>0</v>
      </c>
      <c r="R1091" s="650"/>
      <c r="S1091" s="666">
        <v>0</v>
      </c>
      <c r="T1091" s="731"/>
      <c r="U1091" s="689">
        <v>0</v>
      </c>
    </row>
    <row r="1092" spans="1:21" ht="14.4" customHeight="1" x14ac:dyDescent="0.3">
      <c r="A1092" s="649">
        <v>10</v>
      </c>
      <c r="B1092" s="650" t="s">
        <v>596</v>
      </c>
      <c r="C1092" s="650">
        <v>89301101</v>
      </c>
      <c r="D1092" s="729" t="s">
        <v>6863</v>
      </c>
      <c r="E1092" s="730" t="s">
        <v>3718</v>
      </c>
      <c r="F1092" s="650" t="s">
        <v>3634</v>
      </c>
      <c r="G1092" s="650" t="s">
        <v>3732</v>
      </c>
      <c r="H1092" s="650" t="s">
        <v>1072</v>
      </c>
      <c r="I1092" s="650" t="s">
        <v>1719</v>
      </c>
      <c r="J1092" s="650" t="s">
        <v>1720</v>
      </c>
      <c r="K1092" s="650" t="s">
        <v>3519</v>
      </c>
      <c r="L1092" s="651">
        <v>138.16</v>
      </c>
      <c r="M1092" s="651">
        <v>276.32</v>
      </c>
      <c r="N1092" s="650">
        <v>2</v>
      </c>
      <c r="O1092" s="731">
        <v>0.5</v>
      </c>
      <c r="P1092" s="651">
        <v>276.32</v>
      </c>
      <c r="Q1092" s="666">
        <v>1</v>
      </c>
      <c r="R1092" s="650">
        <v>2</v>
      </c>
      <c r="S1092" s="666">
        <v>1</v>
      </c>
      <c r="T1092" s="731">
        <v>0.5</v>
      </c>
      <c r="U1092" s="689">
        <v>1</v>
      </c>
    </row>
    <row r="1093" spans="1:21" ht="14.4" customHeight="1" x14ac:dyDescent="0.3">
      <c r="A1093" s="649">
        <v>10</v>
      </c>
      <c r="B1093" s="650" t="s">
        <v>596</v>
      </c>
      <c r="C1093" s="650">
        <v>89301101</v>
      </c>
      <c r="D1093" s="729" t="s">
        <v>6863</v>
      </c>
      <c r="E1093" s="730" t="s">
        <v>3718</v>
      </c>
      <c r="F1093" s="650" t="s">
        <v>3634</v>
      </c>
      <c r="G1093" s="650" t="s">
        <v>3732</v>
      </c>
      <c r="H1093" s="650" t="s">
        <v>1072</v>
      </c>
      <c r="I1093" s="650" t="s">
        <v>1722</v>
      </c>
      <c r="J1093" s="650" t="s">
        <v>1296</v>
      </c>
      <c r="K1093" s="650" t="s">
        <v>3521</v>
      </c>
      <c r="L1093" s="651">
        <v>103.71</v>
      </c>
      <c r="M1093" s="651">
        <v>103.71</v>
      </c>
      <c r="N1093" s="650">
        <v>1</v>
      </c>
      <c r="O1093" s="731">
        <v>1</v>
      </c>
      <c r="P1093" s="651"/>
      <c r="Q1093" s="666">
        <v>0</v>
      </c>
      <c r="R1093" s="650"/>
      <c r="S1093" s="666">
        <v>0</v>
      </c>
      <c r="T1093" s="731"/>
      <c r="U1093" s="689">
        <v>0</v>
      </c>
    </row>
    <row r="1094" spans="1:21" ht="14.4" customHeight="1" x14ac:dyDescent="0.3">
      <c r="A1094" s="649">
        <v>10</v>
      </c>
      <c r="B1094" s="650" t="s">
        <v>596</v>
      </c>
      <c r="C1094" s="650">
        <v>89301101</v>
      </c>
      <c r="D1094" s="729" t="s">
        <v>6863</v>
      </c>
      <c r="E1094" s="730" t="s">
        <v>3718</v>
      </c>
      <c r="F1094" s="650" t="s">
        <v>3634</v>
      </c>
      <c r="G1094" s="650" t="s">
        <v>4132</v>
      </c>
      <c r="H1094" s="650" t="s">
        <v>597</v>
      </c>
      <c r="I1094" s="650" t="s">
        <v>687</v>
      </c>
      <c r="J1094" s="650" t="s">
        <v>4133</v>
      </c>
      <c r="K1094" s="650" t="s">
        <v>4107</v>
      </c>
      <c r="L1094" s="651">
        <v>14.2</v>
      </c>
      <c r="M1094" s="651">
        <v>42.599999999999994</v>
      </c>
      <c r="N1094" s="650">
        <v>3</v>
      </c>
      <c r="O1094" s="731">
        <v>1.5</v>
      </c>
      <c r="P1094" s="651"/>
      <c r="Q1094" s="666">
        <v>0</v>
      </c>
      <c r="R1094" s="650"/>
      <c r="S1094" s="666">
        <v>0</v>
      </c>
      <c r="T1094" s="731"/>
      <c r="U1094" s="689">
        <v>0</v>
      </c>
    </row>
    <row r="1095" spans="1:21" ht="14.4" customHeight="1" x14ac:dyDescent="0.3">
      <c r="A1095" s="649">
        <v>10</v>
      </c>
      <c r="B1095" s="650" t="s">
        <v>596</v>
      </c>
      <c r="C1095" s="650">
        <v>89301101</v>
      </c>
      <c r="D1095" s="729" t="s">
        <v>6863</v>
      </c>
      <c r="E1095" s="730" t="s">
        <v>3718</v>
      </c>
      <c r="F1095" s="650" t="s">
        <v>3634</v>
      </c>
      <c r="G1095" s="650" t="s">
        <v>4132</v>
      </c>
      <c r="H1095" s="650" t="s">
        <v>597</v>
      </c>
      <c r="I1095" s="650" t="s">
        <v>956</v>
      </c>
      <c r="J1095" s="650" t="s">
        <v>4244</v>
      </c>
      <c r="K1095" s="650" t="s">
        <v>4245</v>
      </c>
      <c r="L1095" s="651">
        <v>94.89</v>
      </c>
      <c r="M1095" s="651">
        <v>379.56</v>
      </c>
      <c r="N1095" s="650">
        <v>4</v>
      </c>
      <c r="O1095" s="731">
        <v>2.5</v>
      </c>
      <c r="P1095" s="651"/>
      <c r="Q1095" s="666">
        <v>0</v>
      </c>
      <c r="R1095" s="650"/>
      <c r="S1095" s="666">
        <v>0</v>
      </c>
      <c r="T1095" s="731"/>
      <c r="U1095" s="689">
        <v>0</v>
      </c>
    </row>
    <row r="1096" spans="1:21" ht="14.4" customHeight="1" x14ac:dyDescent="0.3">
      <c r="A1096" s="649">
        <v>10</v>
      </c>
      <c r="B1096" s="650" t="s">
        <v>596</v>
      </c>
      <c r="C1096" s="650">
        <v>89301101</v>
      </c>
      <c r="D1096" s="729" t="s">
        <v>6863</v>
      </c>
      <c r="E1096" s="730" t="s">
        <v>3718</v>
      </c>
      <c r="F1096" s="650" t="s">
        <v>3634</v>
      </c>
      <c r="G1096" s="650" t="s">
        <v>4132</v>
      </c>
      <c r="H1096" s="650" t="s">
        <v>597</v>
      </c>
      <c r="I1096" s="650" t="s">
        <v>2011</v>
      </c>
      <c r="J1096" s="650" t="s">
        <v>4134</v>
      </c>
      <c r="K1096" s="650" t="s">
        <v>4135</v>
      </c>
      <c r="L1096" s="651">
        <v>189.78</v>
      </c>
      <c r="M1096" s="651">
        <v>189.78</v>
      </c>
      <c r="N1096" s="650">
        <v>1</v>
      </c>
      <c r="O1096" s="731">
        <v>1</v>
      </c>
      <c r="P1096" s="651"/>
      <c r="Q1096" s="666">
        <v>0</v>
      </c>
      <c r="R1096" s="650"/>
      <c r="S1096" s="666">
        <v>0</v>
      </c>
      <c r="T1096" s="731"/>
      <c r="U1096" s="689">
        <v>0</v>
      </c>
    </row>
    <row r="1097" spans="1:21" ht="14.4" customHeight="1" x14ac:dyDescent="0.3">
      <c r="A1097" s="649">
        <v>10</v>
      </c>
      <c r="B1097" s="650" t="s">
        <v>596</v>
      </c>
      <c r="C1097" s="650">
        <v>89301101</v>
      </c>
      <c r="D1097" s="729" t="s">
        <v>6863</v>
      </c>
      <c r="E1097" s="730" t="s">
        <v>3718</v>
      </c>
      <c r="F1097" s="650" t="s">
        <v>3634</v>
      </c>
      <c r="G1097" s="650" t="s">
        <v>3930</v>
      </c>
      <c r="H1097" s="650" t="s">
        <v>597</v>
      </c>
      <c r="I1097" s="650" t="s">
        <v>4261</v>
      </c>
      <c r="J1097" s="650" t="s">
        <v>838</v>
      </c>
      <c r="K1097" s="650" t="s">
        <v>4262</v>
      </c>
      <c r="L1097" s="651">
        <v>0</v>
      </c>
      <c r="M1097" s="651">
        <v>0</v>
      </c>
      <c r="N1097" s="650">
        <v>1</v>
      </c>
      <c r="O1097" s="731">
        <v>0.5</v>
      </c>
      <c r="P1097" s="651">
        <v>0</v>
      </c>
      <c r="Q1097" s="666"/>
      <c r="R1097" s="650">
        <v>1</v>
      </c>
      <c r="S1097" s="666">
        <v>1</v>
      </c>
      <c r="T1097" s="731">
        <v>0.5</v>
      </c>
      <c r="U1097" s="689">
        <v>1</v>
      </c>
    </row>
    <row r="1098" spans="1:21" ht="14.4" customHeight="1" x14ac:dyDescent="0.3">
      <c r="A1098" s="649">
        <v>10</v>
      </c>
      <c r="B1098" s="650" t="s">
        <v>596</v>
      </c>
      <c r="C1098" s="650">
        <v>89301101</v>
      </c>
      <c r="D1098" s="729" t="s">
        <v>6863</v>
      </c>
      <c r="E1098" s="730" t="s">
        <v>3718</v>
      </c>
      <c r="F1098" s="650" t="s">
        <v>3634</v>
      </c>
      <c r="G1098" s="650" t="s">
        <v>3824</v>
      </c>
      <c r="H1098" s="650" t="s">
        <v>597</v>
      </c>
      <c r="I1098" s="650" t="s">
        <v>1261</v>
      </c>
      <c r="J1098" s="650" t="s">
        <v>3825</v>
      </c>
      <c r="K1098" s="650" t="s">
        <v>3826</v>
      </c>
      <c r="L1098" s="651">
        <v>41.07</v>
      </c>
      <c r="M1098" s="651">
        <v>41.07</v>
      </c>
      <c r="N1098" s="650">
        <v>1</v>
      </c>
      <c r="O1098" s="731">
        <v>0.5</v>
      </c>
      <c r="P1098" s="651">
        <v>41.07</v>
      </c>
      <c r="Q1098" s="666">
        <v>1</v>
      </c>
      <c r="R1098" s="650">
        <v>1</v>
      </c>
      <c r="S1098" s="666">
        <v>1</v>
      </c>
      <c r="T1098" s="731">
        <v>0.5</v>
      </c>
      <c r="U1098" s="689">
        <v>1</v>
      </c>
    </row>
    <row r="1099" spans="1:21" ht="14.4" customHeight="1" x14ac:dyDescent="0.3">
      <c r="A1099" s="649">
        <v>10</v>
      </c>
      <c r="B1099" s="650" t="s">
        <v>596</v>
      </c>
      <c r="C1099" s="650">
        <v>89301101</v>
      </c>
      <c r="D1099" s="729" t="s">
        <v>6863</v>
      </c>
      <c r="E1099" s="730" t="s">
        <v>3718</v>
      </c>
      <c r="F1099" s="650" t="s">
        <v>3634</v>
      </c>
      <c r="G1099" s="650" t="s">
        <v>3824</v>
      </c>
      <c r="H1099" s="650" t="s">
        <v>597</v>
      </c>
      <c r="I1099" s="650" t="s">
        <v>4601</v>
      </c>
      <c r="J1099" s="650" t="s">
        <v>3825</v>
      </c>
      <c r="K1099" s="650" t="s">
        <v>4602</v>
      </c>
      <c r="L1099" s="651">
        <v>0</v>
      </c>
      <c r="M1099" s="651">
        <v>0</v>
      </c>
      <c r="N1099" s="650">
        <v>1</v>
      </c>
      <c r="O1099" s="731">
        <v>1</v>
      </c>
      <c r="P1099" s="651"/>
      <c r="Q1099" s="666"/>
      <c r="R1099" s="650"/>
      <c r="S1099" s="666">
        <v>0</v>
      </c>
      <c r="T1099" s="731"/>
      <c r="U1099" s="689">
        <v>0</v>
      </c>
    </row>
    <row r="1100" spans="1:21" ht="14.4" customHeight="1" x14ac:dyDescent="0.3">
      <c r="A1100" s="649">
        <v>10</v>
      </c>
      <c r="B1100" s="650" t="s">
        <v>596</v>
      </c>
      <c r="C1100" s="650">
        <v>89301101</v>
      </c>
      <c r="D1100" s="729" t="s">
        <v>6863</v>
      </c>
      <c r="E1100" s="730" t="s">
        <v>3718</v>
      </c>
      <c r="F1100" s="650" t="s">
        <v>3634</v>
      </c>
      <c r="G1100" s="650" t="s">
        <v>3736</v>
      </c>
      <c r="H1100" s="650" t="s">
        <v>1072</v>
      </c>
      <c r="I1100" s="650" t="s">
        <v>1303</v>
      </c>
      <c r="J1100" s="650" t="s">
        <v>3490</v>
      </c>
      <c r="K1100" s="650" t="s">
        <v>3488</v>
      </c>
      <c r="L1100" s="651">
        <v>41.3</v>
      </c>
      <c r="M1100" s="651">
        <v>41.3</v>
      </c>
      <c r="N1100" s="650">
        <v>1</v>
      </c>
      <c r="O1100" s="731">
        <v>0.5</v>
      </c>
      <c r="P1100" s="651">
        <v>41.3</v>
      </c>
      <c r="Q1100" s="666">
        <v>1</v>
      </c>
      <c r="R1100" s="650">
        <v>1</v>
      </c>
      <c r="S1100" s="666">
        <v>1</v>
      </c>
      <c r="T1100" s="731">
        <v>0.5</v>
      </c>
      <c r="U1100" s="689">
        <v>1</v>
      </c>
    </row>
    <row r="1101" spans="1:21" ht="14.4" customHeight="1" x14ac:dyDescent="0.3">
      <c r="A1101" s="649">
        <v>10</v>
      </c>
      <c r="B1101" s="650" t="s">
        <v>596</v>
      </c>
      <c r="C1101" s="650">
        <v>89301101</v>
      </c>
      <c r="D1101" s="729" t="s">
        <v>6863</v>
      </c>
      <c r="E1101" s="730" t="s">
        <v>3718</v>
      </c>
      <c r="F1101" s="650" t="s">
        <v>3634</v>
      </c>
      <c r="G1101" s="650" t="s">
        <v>3736</v>
      </c>
      <c r="H1101" s="650" t="s">
        <v>1072</v>
      </c>
      <c r="I1101" s="650" t="s">
        <v>1306</v>
      </c>
      <c r="J1101" s="650" t="s">
        <v>3490</v>
      </c>
      <c r="K1101" s="650" t="s">
        <v>839</v>
      </c>
      <c r="L1101" s="651">
        <v>68.83</v>
      </c>
      <c r="M1101" s="651">
        <v>137.66</v>
      </c>
      <c r="N1101" s="650">
        <v>2</v>
      </c>
      <c r="O1101" s="731">
        <v>1.5</v>
      </c>
      <c r="P1101" s="651"/>
      <c r="Q1101" s="666">
        <v>0</v>
      </c>
      <c r="R1101" s="650"/>
      <c r="S1101" s="666">
        <v>0</v>
      </c>
      <c r="T1101" s="731"/>
      <c r="U1101" s="689">
        <v>0</v>
      </c>
    </row>
    <row r="1102" spans="1:21" ht="14.4" customHeight="1" x14ac:dyDescent="0.3">
      <c r="A1102" s="649">
        <v>10</v>
      </c>
      <c r="B1102" s="650" t="s">
        <v>596</v>
      </c>
      <c r="C1102" s="650">
        <v>89301101</v>
      </c>
      <c r="D1102" s="729" t="s">
        <v>6863</v>
      </c>
      <c r="E1102" s="730" t="s">
        <v>3718</v>
      </c>
      <c r="F1102" s="650" t="s">
        <v>3634</v>
      </c>
      <c r="G1102" s="650" t="s">
        <v>3870</v>
      </c>
      <c r="H1102" s="650" t="s">
        <v>597</v>
      </c>
      <c r="I1102" s="650" t="s">
        <v>1212</v>
      </c>
      <c r="J1102" s="650" t="s">
        <v>1213</v>
      </c>
      <c r="K1102" s="650" t="s">
        <v>3871</v>
      </c>
      <c r="L1102" s="651">
        <v>38.65</v>
      </c>
      <c r="M1102" s="651">
        <v>38.65</v>
      </c>
      <c r="N1102" s="650">
        <v>1</v>
      </c>
      <c r="O1102" s="731">
        <v>1</v>
      </c>
      <c r="P1102" s="651"/>
      <c r="Q1102" s="666">
        <v>0</v>
      </c>
      <c r="R1102" s="650"/>
      <c r="S1102" s="666">
        <v>0</v>
      </c>
      <c r="T1102" s="731"/>
      <c r="U1102" s="689">
        <v>0</v>
      </c>
    </row>
    <row r="1103" spans="1:21" ht="14.4" customHeight="1" x14ac:dyDescent="0.3">
      <c r="A1103" s="649">
        <v>10</v>
      </c>
      <c r="B1103" s="650" t="s">
        <v>596</v>
      </c>
      <c r="C1103" s="650">
        <v>89301101</v>
      </c>
      <c r="D1103" s="729" t="s">
        <v>6863</v>
      </c>
      <c r="E1103" s="730" t="s">
        <v>3718</v>
      </c>
      <c r="F1103" s="650" t="s">
        <v>3634</v>
      </c>
      <c r="G1103" s="650" t="s">
        <v>4141</v>
      </c>
      <c r="H1103" s="650" t="s">
        <v>597</v>
      </c>
      <c r="I1103" s="650" t="s">
        <v>740</v>
      </c>
      <c r="J1103" s="650" t="s">
        <v>741</v>
      </c>
      <c r="K1103" s="650" t="s">
        <v>742</v>
      </c>
      <c r="L1103" s="651">
        <v>132.34</v>
      </c>
      <c r="M1103" s="651">
        <v>132.34</v>
      </c>
      <c r="N1103" s="650">
        <v>1</v>
      </c>
      <c r="O1103" s="731">
        <v>0.5</v>
      </c>
      <c r="P1103" s="651"/>
      <c r="Q1103" s="666">
        <v>0</v>
      </c>
      <c r="R1103" s="650"/>
      <c r="S1103" s="666">
        <v>0</v>
      </c>
      <c r="T1103" s="731"/>
      <c r="U1103" s="689">
        <v>0</v>
      </c>
    </row>
    <row r="1104" spans="1:21" ht="14.4" customHeight="1" x14ac:dyDescent="0.3">
      <c r="A1104" s="649">
        <v>10</v>
      </c>
      <c r="B1104" s="650" t="s">
        <v>596</v>
      </c>
      <c r="C1104" s="650">
        <v>89301101</v>
      </c>
      <c r="D1104" s="729" t="s">
        <v>6863</v>
      </c>
      <c r="E1104" s="730" t="s">
        <v>3718</v>
      </c>
      <c r="F1104" s="650" t="s">
        <v>3634</v>
      </c>
      <c r="G1104" s="650" t="s">
        <v>4405</v>
      </c>
      <c r="H1104" s="650" t="s">
        <v>1072</v>
      </c>
      <c r="I1104" s="650" t="s">
        <v>1117</v>
      </c>
      <c r="J1104" s="650" t="s">
        <v>1118</v>
      </c>
      <c r="K1104" s="650" t="s">
        <v>3496</v>
      </c>
      <c r="L1104" s="651">
        <v>80.47</v>
      </c>
      <c r="M1104" s="651">
        <v>160.94</v>
      </c>
      <c r="N1104" s="650">
        <v>2</v>
      </c>
      <c r="O1104" s="731">
        <v>0.5</v>
      </c>
      <c r="P1104" s="651"/>
      <c r="Q1104" s="666">
        <v>0</v>
      </c>
      <c r="R1104" s="650"/>
      <c r="S1104" s="666">
        <v>0</v>
      </c>
      <c r="T1104" s="731"/>
      <c r="U1104" s="689">
        <v>0</v>
      </c>
    </row>
    <row r="1105" spans="1:21" ht="14.4" customHeight="1" x14ac:dyDescent="0.3">
      <c r="A1105" s="649">
        <v>10</v>
      </c>
      <c r="B1105" s="650" t="s">
        <v>596</v>
      </c>
      <c r="C1105" s="650">
        <v>89301101</v>
      </c>
      <c r="D1105" s="729" t="s">
        <v>6863</v>
      </c>
      <c r="E1105" s="730" t="s">
        <v>3718</v>
      </c>
      <c r="F1105" s="650" t="s">
        <v>3634</v>
      </c>
      <c r="G1105" s="650" t="s">
        <v>4318</v>
      </c>
      <c r="H1105" s="650" t="s">
        <v>597</v>
      </c>
      <c r="I1105" s="650" t="s">
        <v>4603</v>
      </c>
      <c r="J1105" s="650" t="s">
        <v>4604</v>
      </c>
      <c r="K1105" s="650" t="s">
        <v>4605</v>
      </c>
      <c r="L1105" s="651">
        <v>734.49</v>
      </c>
      <c r="M1105" s="651">
        <v>1468.98</v>
      </c>
      <c r="N1105" s="650">
        <v>2</v>
      </c>
      <c r="O1105" s="731">
        <v>0.5</v>
      </c>
      <c r="P1105" s="651"/>
      <c r="Q1105" s="666">
        <v>0</v>
      </c>
      <c r="R1105" s="650"/>
      <c r="S1105" s="666">
        <v>0</v>
      </c>
      <c r="T1105" s="731"/>
      <c r="U1105" s="689">
        <v>0</v>
      </c>
    </row>
    <row r="1106" spans="1:21" ht="14.4" customHeight="1" x14ac:dyDescent="0.3">
      <c r="A1106" s="649">
        <v>10</v>
      </c>
      <c r="B1106" s="650" t="s">
        <v>596</v>
      </c>
      <c r="C1106" s="650">
        <v>89301101</v>
      </c>
      <c r="D1106" s="729" t="s">
        <v>6863</v>
      </c>
      <c r="E1106" s="730" t="s">
        <v>3718</v>
      </c>
      <c r="F1106" s="650" t="s">
        <v>3634</v>
      </c>
      <c r="G1106" s="650" t="s">
        <v>4195</v>
      </c>
      <c r="H1106" s="650" t="s">
        <v>597</v>
      </c>
      <c r="I1106" s="650" t="s">
        <v>4606</v>
      </c>
      <c r="J1106" s="650" t="s">
        <v>4200</v>
      </c>
      <c r="K1106" s="650" t="s">
        <v>4607</v>
      </c>
      <c r="L1106" s="651">
        <v>0</v>
      </c>
      <c r="M1106" s="651">
        <v>0</v>
      </c>
      <c r="N1106" s="650">
        <v>1</v>
      </c>
      <c r="O1106" s="731">
        <v>0.5</v>
      </c>
      <c r="P1106" s="651">
        <v>0</v>
      </c>
      <c r="Q1106" s="666"/>
      <c r="R1106" s="650">
        <v>1</v>
      </c>
      <c r="S1106" s="666">
        <v>1</v>
      </c>
      <c r="T1106" s="731">
        <v>0.5</v>
      </c>
      <c r="U1106" s="689">
        <v>1</v>
      </c>
    </row>
    <row r="1107" spans="1:21" ht="14.4" customHeight="1" x14ac:dyDescent="0.3">
      <c r="A1107" s="649">
        <v>10</v>
      </c>
      <c r="B1107" s="650" t="s">
        <v>596</v>
      </c>
      <c r="C1107" s="650">
        <v>89301101</v>
      </c>
      <c r="D1107" s="729" t="s">
        <v>6863</v>
      </c>
      <c r="E1107" s="730" t="s">
        <v>3718</v>
      </c>
      <c r="F1107" s="650" t="s">
        <v>3634</v>
      </c>
      <c r="G1107" s="650" t="s">
        <v>4202</v>
      </c>
      <c r="H1107" s="650" t="s">
        <v>597</v>
      </c>
      <c r="I1107" s="650" t="s">
        <v>2919</v>
      </c>
      <c r="J1107" s="650" t="s">
        <v>2920</v>
      </c>
      <c r="K1107" s="650" t="s">
        <v>4206</v>
      </c>
      <c r="L1107" s="651">
        <v>540.22</v>
      </c>
      <c r="M1107" s="651">
        <v>540.22</v>
      </c>
      <c r="N1107" s="650">
        <v>1</v>
      </c>
      <c r="O1107" s="731">
        <v>0.5</v>
      </c>
      <c r="P1107" s="651">
        <v>540.22</v>
      </c>
      <c r="Q1107" s="666">
        <v>1</v>
      </c>
      <c r="R1107" s="650">
        <v>1</v>
      </c>
      <c r="S1107" s="666">
        <v>1</v>
      </c>
      <c r="T1107" s="731">
        <v>0.5</v>
      </c>
      <c r="U1107" s="689">
        <v>1</v>
      </c>
    </row>
    <row r="1108" spans="1:21" ht="14.4" customHeight="1" x14ac:dyDescent="0.3">
      <c r="A1108" s="649">
        <v>10</v>
      </c>
      <c r="B1108" s="650" t="s">
        <v>596</v>
      </c>
      <c r="C1108" s="650">
        <v>89301101</v>
      </c>
      <c r="D1108" s="729" t="s">
        <v>6863</v>
      </c>
      <c r="E1108" s="730" t="s">
        <v>3718</v>
      </c>
      <c r="F1108" s="650" t="s">
        <v>3634</v>
      </c>
      <c r="G1108" s="650" t="s">
        <v>4202</v>
      </c>
      <c r="H1108" s="650" t="s">
        <v>597</v>
      </c>
      <c r="I1108" s="650" t="s">
        <v>4608</v>
      </c>
      <c r="J1108" s="650" t="s">
        <v>2920</v>
      </c>
      <c r="K1108" s="650" t="s">
        <v>4609</v>
      </c>
      <c r="L1108" s="651">
        <v>819.63</v>
      </c>
      <c r="M1108" s="651">
        <v>819.63</v>
      </c>
      <c r="N1108" s="650">
        <v>1</v>
      </c>
      <c r="O1108" s="731">
        <v>0.5</v>
      </c>
      <c r="P1108" s="651">
        <v>819.63</v>
      </c>
      <c r="Q1108" s="666">
        <v>1</v>
      </c>
      <c r="R1108" s="650">
        <v>1</v>
      </c>
      <c r="S1108" s="666">
        <v>1</v>
      </c>
      <c r="T1108" s="731">
        <v>0.5</v>
      </c>
      <c r="U1108" s="689">
        <v>1</v>
      </c>
    </row>
    <row r="1109" spans="1:21" ht="14.4" customHeight="1" x14ac:dyDescent="0.3">
      <c r="A1109" s="649">
        <v>10</v>
      </c>
      <c r="B1109" s="650" t="s">
        <v>596</v>
      </c>
      <c r="C1109" s="650">
        <v>89301101</v>
      </c>
      <c r="D1109" s="729" t="s">
        <v>6863</v>
      </c>
      <c r="E1109" s="730" t="s">
        <v>3718</v>
      </c>
      <c r="F1109" s="650" t="s">
        <v>3634</v>
      </c>
      <c r="G1109" s="650" t="s">
        <v>3961</v>
      </c>
      <c r="H1109" s="650" t="s">
        <v>597</v>
      </c>
      <c r="I1109" s="650" t="s">
        <v>3962</v>
      </c>
      <c r="J1109" s="650" t="s">
        <v>3963</v>
      </c>
      <c r="K1109" s="650" t="s">
        <v>1746</v>
      </c>
      <c r="L1109" s="651">
        <v>314.89999999999998</v>
      </c>
      <c r="M1109" s="651">
        <v>314.89999999999998</v>
      </c>
      <c r="N1109" s="650">
        <v>1</v>
      </c>
      <c r="O1109" s="731">
        <v>1</v>
      </c>
      <c r="P1109" s="651"/>
      <c r="Q1109" s="666">
        <v>0</v>
      </c>
      <c r="R1109" s="650"/>
      <c r="S1109" s="666">
        <v>0</v>
      </c>
      <c r="T1109" s="731"/>
      <c r="U1109" s="689">
        <v>0</v>
      </c>
    </row>
    <row r="1110" spans="1:21" ht="14.4" customHeight="1" x14ac:dyDescent="0.3">
      <c r="A1110" s="649">
        <v>10</v>
      </c>
      <c r="B1110" s="650" t="s">
        <v>596</v>
      </c>
      <c r="C1110" s="650">
        <v>89301101</v>
      </c>
      <c r="D1110" s="729" t="s">
        <v>6863</v>
      </c>
      <c r="E1110" s="730" t="s">
        <v>3718</v>
      </c>
      <c r="F1110" s="650" t="s">
        <v>3634</v>
      </c>
      <c r="G1110" s="650" t="s">
        <v>4512</v>
      </c>
      <c r="H1110" s="650" t="s">
        <v>597</v>
      </c>
      <c r="I1110" s="650" t="s">
        <v>4610</v>
      </c>
      <c r="J1110" s="650" t="s">
        <v>4611</v>
      </c>
      <c r="K1110" s="650" t="s">
        <v>4612</v>
      </c>
      <c r="L1110" s="651">
        <v>0</v>
      </c>
      <c r="M1110" s="651">
        <v>0</v>
      </c>
      <c r="N1110" s="650">
        <v>1</v>
      </c>
      <c r="O1110" s="731">
        <v>0.5</v>
      </c>
      <c r="P1110" s="651">
        <v>0</v>
      </c>
      <c r="Q1110" s="666"/>
      <c r="R1110" s="650">
        <v>1</v>
      </c>
      <c r="S1110" s="666">
        <v>1</v>
      </c>
      <c r="T1110" s="731">
        <v>0.5</v>
      </c>
      <c r="U1110" s="689">
        <v>1</v>
      </c>
    </row>
    <row r="1111" spans="1:21" ht="14.4" customHeight="1" x14ac:dyDescent="0.3">
      <c r="A1111" s="649">
        <v>10</v>
      </c>
      <c r="B1111" s="650" t="s">
        <v>596</v>
      </c>
      <c r="C1111" s="650">
        <v>89301101</v>
      </c>
      <c r="D1111" s="729" t="s">
        <v>6863</v>
      </c>
      <c r="E1111" s="730" t="s">
        <v>3718</v>
      </c>
      <c r="F1111" s="650" t="s">
        <v>3634</v>
      </c>
      <c r="G1111" s="650" t="s">
        <v>4268</v>
      </c>
      <c r="H1111" s="650" t="s">
        <v>1072</v>
      </c>
      <c r="I1111" s="650" t="s">
        <v>1094</v>
      </c>
      <c r="J1111" s="650" t="s">
        <v>1095</v>
      </c>
      <c r="K1111" s="650" t="s">
        <v>3501</v>
      </c>
      <c r="L1111" s="651">
        <v>94.8</v>
      </c>
      <c r="M1111" s="651">
        <v>94.8</v>
      </c>
      <c r="N1111" s="650">
        <v>1</v>
      </c>
      <c r="O1111" s="731">
        <v>1</v>
      </c>
      <c r="P1111" s="651">
        <v>94.8</v>
      </c>
      <c r="Q1111" s="666">
        <v>1</v>
      </c>
      <c r="R1111" s="650">
        <v>1</v>
      </c>
      <c r="S1111" s="666">
        <v>1</v>
      </c>
      <c r="T1111" s="731">
        <v>1</v>
      </c>
      <c r="U1111" s="689">
        <v>1</v>
      </c>
    </row>
    <row r="1112" spans="1:21" ht="14.4" customHeight="1" x14ac:dyDescent="0.3">
      <c r="A1112" s="649">
        <v>10</v>
      </c>
      <c r="B1112" s="650" t="s">
        <v>596</v>
      </c>
      <c r="C1112" s="650">
        <v>89301101</v>
      </c>
      <c r="D1112" s="729" t="s">
        <v>6863</v>
      </c>
      <c r="E1112" s="730" t="s">
        <v>3718</v>
      </c>
      <c r="F1112" s="650" t="s">
        <v>3634</v>
      </c>
      <c r="G1112" s="650" t="s">
        <v>4269</v>
      </c>
      <c r="H1112" s="650" t="s">
        <v>1072</v>
      </c>
      <c r="I1112" s="650" t="s">
        <v>1090</v>
      </c>
      <c r="J1112" s="650" t="s">
        <v>1091</v>
      </c>
      <c r="K1112" s="650" t="s">
        <v>1092</v>
      </c>
      <c r="L1112" s="651">
        <v>974.75</v>
      </c>
      <c r="M1112" s="651">
        <v>974.75</v>
      </c>
      <c r="N1112" s="650">
        <v>1</v>
      </c>
      <c r="O1112" s="731">
        <v>1</v>
      </c>
      <c r="P1112" s="651"/>
      <c r="Q1112" s="666">
        <v>0</v>
      </c>
      <c r="R1112" s="650"/>
      <c r="S1112" s="666">
        <v>0</v>
      </c>
      <c r="T1112" s="731"/>
      <c r="U1112" s="689">
        <v>0</v>
      </c>
    </row>
    <row r="1113" spans="1:21" ht="14.4" customHeight="1" x14ac:dyDescent="0.3">
      <c r="A1113" s="649">
        <v>10</v>
      </c>
      <c r="B1113" s="650" t="s">
        <v>596</v>
      </c>
      <c r="C1113" s="650">
        <v>89301101</v>
      </c>
      <c r="D1113" s="729" t="s">
        <v>6863</v>
      </c>
      <c r="E1113" s="730" t="s">
        <v>3718</v>
      </c>
      <c r="F1113" s="650" t="s">
        <v>3635</v>
      </c>
      <c r="G1113" s="650" t="s">
        <v>3790</v>
      </c>
      <c r="H1113" s="650" t="s">
        <v>597</v>
      </c>
      <c r="I1113" s="650" t="s">
        <v>4275</v>
      </c>
      <c r="J1113" s="650" t="s">
        <v>3680</v>
      </c>
      <c r="K1113" s="650"/>
      <c r="L1113" s="651">
        <v>0</v>
      </c>
      <c r="M1113" s="651">
        <v>0</v>
      </c>
      <c r="N1113" s="650">
        <v>1</v>
      </c>
      <c r="O1113" s="731">
        <v>1</v>
      </c>
      <c r="P1113" s="651">
        <v>0</v>
      </c>
      <c r="Q1113" s="666"/>
      <c r="R1113" s="650">
        <v>1</v>
      </c>
      <c r="S1113" s="666">
        <v>1</v>
      </c>
      <c r="T1113" s="731">
        <v>1</v>
      </c>
      <c r="U1113" s="689">
        <v>1</v>
      </c>
    </row>
    <row r="1114" spans="1:21" ht="14.4" customHeight="1" x14ac:dyDescent="0.3">
      <c r="A1114" s="649">
        <v>10</v>
      </c>
      <c r="B1114" s="650" t="s">
        <v>596</v>
      </c>
      <c r="C1114" s="650">
        <v>89301101</v>
      </c>
      <c r="D1114" s="729" t="s">
        <v>6863</v>
      </c>
      <c r="E1114" s="730" t="s">
        <v>3719</v>
      </c>
      <c r="F1114" s="650" t="s">
        <v>3634</v>
      </c>
      <c r="G1114" s="650" t="s">
        <v>3743</v>
      </c>
      <c r="H1114" s="650" t="s">
        <v>597</v>
      </c>
      <c r="I1114" s="650" t="s">
        <v>1646</v>
      </c>
      <c r="J1114" s="650" t="s">
        <v>3514</v>
      </c>
      <c r="K1114" s="650" t="s">
        <v>3515</v>
      </c>
      <c r="L1114" s="651">
        <v>333.31</v>
      </c>
      <c r="M1114" s="651">
        <v>666.62</v>
      </c>
      <c r="N1114" s="650">
        <v>2</v>
      </c>
      <c r="O1114" s="731">
        <v>2</v>
      </c>
      <c r="P1114" s="651"/>
      <c r="Q1114" s="666">
        <v>0</v>
      </c>
      <c r="R1114" s="650"/>
      <c r="S1114" s="666">
        <v>0</v>
      </c>
      <c r="T1114" s="731"/>
      <c r="U1114" s="689">
        <v>0</v>
      </c>
    </row>
    <row r="1115" spans="1:21" ht="14.4" customHeight="1" x14ac:dyDescent="0.3">
      <c r="A1115" s="649">
        <v>10</v>
      </c>
      <c r="B1115" s="650" t="s">
        <v>596</v>
      </c>
      <c r="C1115" s="650">
        <v>89301101</v>
      </c>
      <c r="D1115" s="729" t="s">
        <v>6863</v>
      </c>
      <c r="E1115" s="730" t="s">
        <v>3719</v>
      </c>
      <c r="F1115" s="650" t="s">
        <v>3634</v>
      </c>
      <c r="G1115" s="650" t="s">
        <v>3743</v>
      </c>
      <c r="H1115" s="650" t="s">
        <v>597</v>
      </c>
      <c r="I1115" s="650" t="s">
        <v>1660</v>
      </c>
      <c r="J1115" s="650" t="s">
        <v>3516</v>
      </c>
      <c r="K1115" s="650" t="s">
        <v>3517</v>
      </c>
      <c r="L1115" s="651">
        <v>333.31</v>
      </c>
      <c r="M1115" s="651">
        <v>333.31</v>
      </c>
      <c r="N1115" s="650">
        <v>1</v>
      </c>
      <c r="O1115" s="731">
        <v>1</v>
      </c>
      <c r="P1115" s="651">
        <v>333.31</v>
      </c>
      <c r="Q1115" s="666">
        <v>1</v>
      </c>
      <c r="R1115" s="650">
        <v>1</v>
      </c>
      <c r="S1115" s="666">
        <v>1</v>
      </c>
      <c r="T1115" s="731">
        <v>1</v>
      </c>
      <c r="U1115" s="689">
        <v>1</v>
      </c>
    </row>
    <row r="1116" spans="1:21" ht="14.4" customHeight="1" x14ac:dyDescent="0.3">
      <c r="A1116" s="649">
        <v>10</v>
      </c>
      <c r="B1116" s="650" t="s">
        <v>596</v>
      </c>
      <c r="C1116" s="650">
        <v>89301101</v>
      </c>
      <c r="D1116" s="729" t="s">
        <v>6863</v>
      </c>
      <c r="E1116" s="730" t="s">
        <v>3719</v>
      </c>
      <c r="F1116" s="650" t="s">
        <v>3634</v>
      </c>
      <c r="G1116" s="650" t="s">
        <v>3743</v>
      </c>
      <c r="H1116" s="650" t="s">
        <v>597</v>
      </c>
      <c r="I1116" s="650" t="s">
        <v>1230</v>
      </c>
      <c r="J1116" s="650" t="s">
        <v>1231</v>
      </c>
      <c r="K1116" s="650" t="s">
        <v>1232</v>
      </c>
      <c r="L1116" s="651">
        <v>152.36000000000001</v>
      </c>
      <c r="M1116" s="651">
        <v>304.72000000000003</v>
      </c>
      <c r="N1116" s="650">
        <v>2</v>
      </c>
      <c r="O1116" s="731">
        <v>2</v>
      </c>
      <c r="P1116" s="651"/>
      <c r="Q1116" s="666">
        <v>0</v>
      </c>
      <c r="R1116" s="650"/>
      <c r="S1116" s="666">
        <v>0</v>
      </c>
      <c r="T1116" s="731"/>
      <c r="U1116" s="689">
        <v>0</v>
      </c>
    </row>
    <row r="1117" spans="1:21" ht="14.4" customHeight="1" x14ac:dyDescent="0.3">
      <c r="A1117" s="649">
        <v>10</v>
      </c>
      <c r="B1117" s="650" t="s">
        <v>596</v>
      </c>
      <c r="C1117" s="650">
        <v>89301101</v>
      </c>
      <c r="D1117" s="729" t="s">
        <v>6863</v>
      </c>
      <c r="E1117" s="730" t="s">
        <v>3719</v>
      </c>
      <c r="F1117" s="650" t="s">
        <v>3634</v>
      </c>
      <c r="G1117" s="650" t="s">
        <v>4442</v>
      </c>
      <c r="H1117" s="650" t="s">
        <v>597</v>
      </c>
      <c r="I1117" s="650" t="s">
        <v>4443</v>
      </c>
      <c r="J1117" s="650" t="s">
        <v>4444</v>
      </c>
      <c r="K1117" s="650" t="s">
        <v>682</v>
      </c>
      <c r="L1117" s="651">
        <v>45.75</v>
      </c>
      <c r="M1117" s="651">
        <v>366</v>
      </c>
      <c r="N1117" s="650">
        <v>8</v>
      </c>
      <c r="O1117" s="731">
        <v>8</v>
      </c>
      <c r="P1117" s="651">
        <v>91.5</v>
      </c>
      <c r="Q1117" s="666">
        <v>0.25</v>
      </c>
      <c r="R1117" s="650">
        <v>2</v>
      </c>
      <c r="S1117" s="666">
        <v>0.25</v>
      </c>
      <c r="T1117" s="731">
        <v>2</v>
      </c>
      <c r="U1117" s="689">
        <v>0.25</v>
      </c>
    </row>
    <row r="1118" spans="1:21" ht="14.4" customHeight="1" x14ac:dyDescent="0.3">
      <c r="A1118" s="649">
        <v>10</v>
      </c>
      <c r="B1118" s="650" t="s">
        <v>596</v>
      </c>
      <c r="C1118" s="650">
        <v>89301101</v>
      </c>
      <c r="D1118" s="729" t="s">
        <v>6863</v>
      </c>
      <c r="E1118" s="730" t="s">
        <v>3719</v>
      </c>
      <c r="F1118" s="650" t="s">
        <v>3634</v>
      </c>
      <c r="G1118" s="650" t="s">
        <v>3747</v>
      </c>
      <c r="H1118" s="650" t="s">
        <v>1072</v>
      </c>
      <c r="I1118" s="650" t="s">
        <v>1113</v>
      </c>
      <c r="J1118" s="650" t="s">
        <v>1114</v>
      </c>
      <c r="K1118" s="650" t="s">
        <v>930</v>
      </c>
      <c r="L1118" s="651">
        <v>0</v>
      </c>
      <c r="M1118" s="651">
        <v>0</v>
      </c>
      <c r="N1118" s="650">
        <v>1</v>
      </c>
      <c r="O1118" s="731">
        <v>1</v>
      </c>
      <c r="P1118" s="651">
        <v>0</v>
      </c>
      <c r="Q1118" s="666"/>
      <c r="R1118" s="650">
        <v>1</v>
      </c>
      <c r="S1118" s="666">
        <v>1</v>
      </c>
      <c r="T1118" s="731">
        <v>1</v>
      </c>
      <c r="U1118" s="689">
        <v>1</v>
      </c>
    </row>
    <row r="1119" spans="1:21" ht="14.4" customHeight="1" x14ac:dyDescent="0.3">
      <c r="A1119" s="649">
        <v>10</v>
      </c>
      <c r="B1119" s="650" t="s">
        <v>596</v>
      </c>
      <c r="C1119" s="650">
        <v>89301101</v>
      </c>
      <c r="D1119" s="729" t="s">
        <v>6863</v>
      </c>
      <c r="E1119" s="730" t="s">
        <v>3719</v>
      </c>
      <c r="F1119" s="650" t="s">
        <v>3634</v>
      </c>
      <c r="G1119" s="650" t="s">
        <v>3870</v>
      </c>
      <c r="H1119" s="650" t="s">
        <v>597</v>
      </c>
      <c r="I1119" s="650" t="s">
        <v>1212</v>
      </c>
      <c r="J1119" s="650" t="s">
        <v>1213</v>
      </c>
      <c r="K1119" s="650" t="s">
        <v>3871</v>
      </c>
      <c r="L1119" s="651">
        <v>38.65</v>
      </c>
      <c r="M1119" s="651">
        <v>193.25</v>
      </c>
      <c r="N1119" s="650">
        <v>5</v>
      </c>
      <c r="O1119" s="731">
        <v>5</v>
      </c>
      <c r="P1119" s="651">
        <v>77.3</v>
      </c>
      <c r="Q1119" s="666">
        <v>0.39999999999999997</v>
      </c>
      <c r="R1119" s="650">
        <v>2</v>
      </c>
      <c r="S1119" s="666">
        <v>0.4</v>
      </c>
      <c r="T1119" s="731">
        <v>2</v>
      </c>
      <c r="U1119" s="689">
        <v>0.4</v>
      </c>
    </row>
    <row r="1120" spans="1:21" ht="14.4" customHeight="1" x14ac:dyDescent="0.3">
      <c r="A1120" s="649">
        <v>10</v>
      </c>
      <c r="B1120" s="650" t="s">
        <v>596</v>
      </c>
      <c r="C1120" s="650">
        <v>89301101</v>
      </c>
      <c r="D1120" s="729" t="s">
        <v>6863</v>
      </c>
      <c r="E1120" s="730" t="s">
        <v>3719</v>
      </c>
      <c r="F1120" s="650" t="s">
        <v>3634</v>
      </c>
      <c r="G1120" s="650" t="s">
        <v>4128</v>
      </c>
      <c r="H1120" s="650" t="s">
        <v>597</v>
      </c>
      <c r="I1120" s="650" t="s">
        <v>4129</v>
      </c>
      <c r="J1120" s="650" t="s">
        <v>4130</v>
      </c>
      <c r="K1120" s="650" t="s">
        <v>4131</v>
      </c>
      <c r="L1120" s="651">
        <v>0</v>
      </c>
      <c r="M1120" s="651">
        <v>0</v>
      </c>
      <c r="N1120" s="650">
        <v>1</v>
      </c>
      <c r="O1120" s="731">
        <v>0.5</v>
      </c>
      <c r="P1120" s="651"/>
      <c r="Q1120" s="666"/>
      <c r="R1120" s="650"/>
      <c r="S1120" s="666">
        <v>0</v>
      </c>
      <c r="T1120" s="731"/>
      <c r="U1120" s="689">
        <v>0</v>
      </c>
    </row>
    <row r="1121" spans="1:21" ht="14.4" customHeight="1" x14ac:dyDescent="0.3">
      <c r="A1121" s="649">
        <v>10</v>
      </c>
      <c r="B1121" s="650" t="s">
        <v>596</v>
      </c>
      <c r="C1121" s="650">
        <v>89301101</v>
      </c>
      <c r="D1121" s="729" t="s">
        <v>6863</v>
      </c>
      <c r="E1121" s="730" t="s">
        <v>3719</v>
      </c>
      <c r="F1121" s="650" t="s">
        <v>3634</v>
      </c>
      <c r="G1121" s="650" t="s">
        <v>4252</v>
      </c>
      <c r="H1121" s="650" t="s">
        <v>597</v>
      </c>
      <c r="I1121" s="650" t="s">
        <v>791</v>
      </c>
      <c r="J1121" s="650" t="s">
        <v>792</v>
      </c>
      <c r="K1121" s="650" t="s">
        <v>793</v>
      </c>
      <c r="L1121" s="651">
        <v>0</v>
      </c>
      <c r="M1121" s="651">
        <v>0</v>
      </c>
      <c r="N1121" s="650">
        <v>1</v>
      </c>
      <c r="O1121" s="731">
        <v>0.5</v>
      </c>
      <c r="P1121" s="651"/>
      <c r="Q1121" s="666"/>
      <c r="R1121" s="650"/>
      <c r="S1121" s="666">
        <v>0</v>
      </c>
      <c r="T1121" s="731"/>
      <c r="U1121" s="689">
        <v>0</v>
      </c>
    </row>
    <row r="1122" spans="1:21" ht="14.4" customHeight="1" x14ac:dyDescent="0.3">
      <c r="A1122" s="649">
        <v>10</v>
      </c>
      <c r="B1122" s="650" t="s">
        <v>596</v>
      </c>
      <c r="C1122" s="650">
        <v>89301101</v>
      </c>
      <c r="D1122" s="729" t="s">
        <v>6863</v>
      </c>
      <c r="E1122" s="730" t="s">
        <v>3719</v>
      </c>
      <c r="F1122" s="650" t="s">
        <v>3634</v>
      </c>
      <c r="G1122" s="650" t="s">
        <v>4110</v>
      </c>
      <c r="H1122" s="650" t="s">
        <v>597</v>
      </c>
      <c r="I1122" s="650" t="s">
        <v>4453</v>
      </c>
      <c r="J1122" s="650" t="s">
        <v>4454</v>
      </c>
      <c r="K1122" s="650" t="s">
        <v>4455</v>
      </c>
      <c r="L1122" s="651">
        <v>181.41</v>
      </c>
      <c r="M1122" s="651">
        <v>181.41</v>
      </c>
      <c r="N1122" s="650">
        <v>1</v>
      </c>
      <c r="O1122" s="731">
        <v>1</v>
      </c>
      <c r="P1122" s="651"/>
      <c r="Q1122" s="666">
        <v>0</v>
      </c>
      <c r="R1122" s="650"/>
      <c r="S1122" s="666">
        <v>0</v>
      </c>
      <c r="T1122" s="731"/>
      <c r="U1122" s="689">
        <v>0</v>
      </c>
    </row>
    <row r="1123" spans="1:21" ht="14.4" customHeight="1" x14ac:dyDescent="0.3">
      <c r="A1123" s="649">
        <v>10</v>
      </c>
      <c r="B1123" s="650" t="s">
        <v>596</v>
      </c>
      <c r="C1123" s="650">
        <v>89301101</v>
      </c>
      <c r="D1123" s="729" t="s">
        <v>6863</v>
      </c>
      <c r="E1123" s="730" t="s">
        <v>3719</v>
      </c>
      <c r="F1123" s="650" t="s">
        <v>3634</v>
      </c>
      <c r="G1123" s="650" t="s">
        <v>4461</v>
      </c>
      <c r="H1123" s="650" t="s">
        <v>597</v>
      </c>
      <c r="I1123" s="650" t="s">
        <v>1674</v>
      </c>
      <c r="J1123" s="650" t="s">
        <v>1675</v>
      </c>
      <c r="K1123" s="650" t="s">
        <v>1843</v>
      </c>
      <c r="L1123" s="651">
        <v>104.9</v>
      </c>
      <c r="M1123" s="651">
        <v>104.9</v>
      </c>
      <c r="N1123" s="650">
        <v>1</v>
      </c>
      <c r="O1123" s="731">
        <v>0.5</v>
      </c>
      <c r="P1123" s="651"/>
      <c r="Q1123" s="666">
        <v>0</v>
      </c>
      <c r="R1123" s="650"/>
      <c r="S1123" s="666">
        <v>0</v>
      </c>
      <c r="T1123" s="731"/>
      <c r="U1123" s="689">
        <v>0</v>
      </c>
    </row>
    <row r="1124" spans="1:21" ht="14.4" customHeight="1" x14ac:dyDescent="0.3">
      <c r="A1124" s="649">
        <v>10</v>
      </c>
      <c r="B1124" s="650" t="s">
        <v>596</v>
      </c>
      <c r="C1124" s="650">
        <v>89301101</v>
      </c>
      <c r="D1124" s="729" t="s">
        <v>6863</v>
      </c>
      <c r="E1124" s="730" t="s">
        <v>3719</v>
      </c>
      <c r="F1124" s="650" t="s">
        <v>3634</v>
      </c>
      <c r="G1124" s="650" t="s">
        <v>3868</v>
      </c>
      <c r="H1124" s="650" t="s">
        <v>597</v>
      </c>
      <c r="I1124" s="650" t="s">
        <v>1276</v>
      </c>
      <c r="J1124" s="650" t="s">
        <v>1277</v>
      </c>
      <c r="K1124" s="650" t="s">
        <v>3869</v>
      </c>
      <c r="L1124" s="651">
        <v>13.38</v>
      </c>
      <c r="M1124" s="651">
        <v>13.38</v>
      </c>
      <c r="N1124" s="650">
        <v>1</v>
      </c>
      <c r="O1124" s="731">
        <v>0.5</v>
      </c>
      <c r="P1124" s="651"/>
      <c r="Q1124" s="666">
        <v>0</v>
      </c>
      <c r="R1124" s="650"/>
      <c r="S1124" s="666">
        <v>0</v>
      </c>
      <c r="T1124" s="731"/>
      <c r="U1124" s="689">
        <v>0</v>
      </c>
    </row>
    <row r="1125" spans="1:21" ht="14.4" customHeight="1" x14ac:dyDescent="0.3">
      <c r="A1125" s="649">
        <v>10</v>
      </c>
      <c r="B1125" s="650" t="s">
        <v>596</v>
      </c>
      <c r="C1125" s="650">
        <v>89301101</v>
      </c>
      <c r="D1125" s="729" t="s">
        <v>6863</v>
      </c>
      <c r="E1125" s="730" t="s">
        <v>3719</v>
      </c>
      <c r="F1125" s="650" t="s">
        <v>3634</v>
      </c>
      <c r="G1125" s="650" t="s">
        <v>3861</v>
      </c>
      <c r="H1125" s="650" t="s">
        <v>597</v>
      </c>
      <c r="I1125" s="650" t="s">
        <v>4463</v>
      </c>
      <c r="J1125" s="650" t="s">
        <v>1266</v>
      </c>
      <c r="K1125" s="650" t="s">
        <v>4464</v>
      </c>
      <c r="L1125" s="651">
        <v>38.65</v>
      </c>
      <c r="M1125" s="651">
        <v>115.94999999999999</v>
      </c>
      <c r="N1125" s="650">
        <v>3</v>
      </c>
      <c r="O1125" s="731">
        <v>3</v>
      </c>
      <c r="P1125" s="651">
        <v>38.65</v>
      </c>
      <c r="Q1125" s="666">
        <v>0.33333333333333337</v>
      </c>
      <c r="R1125" s="650">
        <v>1</v>
      </c>
      <c r="S1125" s="666">
        <v>0.33333333333333331</v>
      </c>
      <c r="T1125" s="731">
        <v>1</v>
      </c>
      <c r="U1125" s="689">
        <v>0.33333333333333331</v>
      </c>
    </row>
    <row r="1126" spans="1:21" ht="14.4" customHeight="1" x14ac:dyDescent="0.3">
      <c r="A1126" s="649">
        <v>10</v>
      </c>
      <c r="B1126" s="650" t="s">
        <v>596</v>
      </c>
      <c r="C1126" s="650">
        <v>89301101</v>
      </c>
      <c r="D1126" s="729" t="s">
        <v>6863</v>
      </c>
      <c r="E1126" s="730" t="s">
        <v>3720</v>
      </c>
      <c r="F1126" s="650" t="s">
        <v>3634</v>
      </c>
      <c r="G1126" s="650" t="s">
        <v>3743</v>
      </c>
      <c r="H1126" s="650" t="s">
        <v>597</v>
      </c>
      <c r="I1126" s="650" t="s">
        <v>1646</v>
      </c>
      <c r="J1126" s="650" t="s">
        <v>3514</v>
      </c>
      <c r="K1126" s="650" t="s">
        <v>3515</v>
      </c>
      <c r="L1126" s="651">
        <v>333.31</v>
      </c>
      <c r="M1126" s="651">
        <v>333.31</v>
      </c>
      <c r="N1126" s="650">
        <v>1</v>
      </c>
      <c r="O1126" s="731">
        <v>0.5</v>
      </c>
      <c r="P1126" s="651">
        <v>333.31</v>
      </c>
      <c r="Q1126" s="666">
        <v>1</v>
      </c>
      <c r="R1126" s="650">
        <v>1</v>
      </c>
      <c r="S1126" s="666">
        <v>1</v>
      </c>
      <c r="T1126" s="731">
        <v>0.5</v>
      </c>
      <c r="U1126" s="689">
        <v>1</v>
      </c>
    </row>
    <row r="1127" spans="1:21" ht="14.4" customHeight="1" x14ac:dyDescent="0.3">
      <c r="A1127" s="649">
        <v>10</v>
      </c>
      <c r="B1127" s="650" t="s">
        <v>596</v>
      </c>
      <c r="C1127" s="650">
        <v>89301101</v>
      </c>
      <c r="D1127" s="729" t="s">
        <v>6863</v>
      </c>
      <c r="E1127" s="730" t="s">
        <v>3720</v>
      </c>
      <c r="F1127" s="650" t="s">
        <v>3634</v>
      </c>
      <c r="G1127" s="650" t="s">
        <v>3743</v>
      </c>
      <c r="H1127" s="650" t="s">
        <v>597</v>
      </c>
      <c r="I1127" s="650" t="s">
        <v>1646</v>
      </c>
      <c r="J1127" s="650" t="s">
        <v>3514</v>
      </c>
      <c r="K1127" s="650" t="s">
        <v>3515</v>
      </c>
      <c r="L1127" s="651">
        <v>156.86000000000001</v>
      </c>
      <c r="M1127" s="651">
        <v>156.86000000000001</v>
      </c>
      <c r="N1127" s="650">
        <v>1</v>
      </c>
      <c r="O1127" s="731">
        <v>0.5</v>
      </c>
      <c r="P1127" s="651"/>
      <c r="Q1127" s="666">
        <v>0</v>
      </c>
      <c r="R1127" s="650"/>
      <c r="S1127" s="666">
        <v>0</v>
      </c>
      <c r="T1127" s="731"/>
      <c r="U1127" s="689">
        <v>0</v>
      </c>
    </row>
    <row r="1128" spans="1:21" ht="14.4" customHeight="1" x14ac:dyDescent="0.3">
      <c r="A1128" s="649">
        <v>10</v>
      </c>
      <c r="B1128" s="650" t="s">
        <v>596</v>
      </c>
      <c r="C1128" s="650">
        <v>89301101</v>
      </c>
      <c r="D1128" s="729" t="s">
        <v>6863</v>
      </c>
      <c r="E1128" s="730" t="s">
        <v>3720</v>
      </c>
      <c r="F1128" s="650" t="s">
        <v>3634</v>
      </c>
      <c r="G1128" s="650" t="s">
        <v>3743</v>
      </c>
      <c r="H1128" s="650" t="s">
        <v>597</v>
      </c>
      <c r="I1128" s="650" t="s">
        <v>1226</v>
      </c>
      <c r="J1128" s="650" t="s">
        <v>3479</v>
      </c>
      <c r="K1128" s="650" t="s">
        <v>3480</v>
      </c>
      <c r="L1128" s="651">
        <v>333.31</v>
      </c>
      <c r="M1128" s="651">
        <v>999.93000000000006</v>
      </c>
      <c r="N1128" s="650">
        <v>3</v>
      </c>
      <c r="O1128" s="731">
        <v>3</v>
      </c>
      <c r="P1128" s="651">
        <v>666.62</v>
      </c>
      <c r="Q1128" s="666">
        <v>0.66666666666666663</v>
      </c>
      <c r="R1128" s="650">
        <v>2</v>
      </c>
      <c r="S1128" s="666">
        <v>0.66666666666666663</v>
      </c>
      <c r="T1128" s="731">
        <v>2</v>
      </c>
      <c r="U1128" s="689">
        <v>0.66666666666666663</v>
      </c>
    </row>
    <row r="1129" spans="1:21" ht="14.4" customHeight="1" x14ac:dyDescent="0.3">
      <c r="A1129" s="649">
        <v>10</v>
      </c>
      <c r="B1129" s="650" t="s">
        <v>596</v>
      </c>
      <c r="C1129" s="650">
        <v>89301101</v>
      </c>
      <c r="D1129" s="729" t="s">
        <v>6863</v>
      </c>
      <c r="E1129" s="730" t="s">
        <v>3720</v>
      </c>
      <c r="F1129" s="650" t="s">
        <v>3634</v>
      </c>
      <c r="G1129" s="650" t="s">
        <v>3743</v>
      </c>
      <c r="H1129" s="650" t="s">
        <v>597</v>
      </c>
      <c r="I1129" s="650" t="s">
        <v>1226</v>
      </c>
      <c r="J1129" s="650" t="s">
        <v>3479</v>
      </c>
      <c r="K1129" s="650" t="s">
        <v>3480</v>
      </c>
      <c r="L1129" s="651">
        <v>112.76</v>
      </c>
      <c r="M1129" s="651">
        <v>225.52</v>
      </c>
      <c r="N1129" s="650">
        <v>2</v>
      </c>
      <c r="O1129" s="731">
        <v>1.5</v>
      </c>
      <c r="P1129" s="651">
        <v>112.76</v>
      </c>
      <c r="Q1129" s="666">
        <v>0.5</v>
      </c>
      <c r="R1129" s="650">
        <v>1</v>
      </c>
      <c r="S1129" s="666">
        <v>0.5</v>
      </c>
      <c r="T1129" s="731">
        <v>0.5</v>
      </c>
      <c r="U1129" s="689">
        <v>0.33333333333333331</v>
      </c>
    </row>
    <row r="1130" spans="1:21" ht="14.4" customHeight="1" x14ac:dyDescent="0.3">
      <c r="A1130" s="649">
        <v>10</v>
      </c>
      <c r="B1130" s="650" t="s">
        <v>596</v>
      </c>
      <c r="C1130" s="650">
        <v>89301101</v>
      </c>
      <c r="D1130" s="729" t="s">
        <v>6863</v>
      </c>
      <c r="E1130" s="730" t="s">
        <v>3720</v>
      </c>
      <c r="F1130" s="650" t="s">
        <v>3634</v>
      </c>
      <c r="G1130" s="650" t="s">
        <v>3743</v>
      </c>
      <c r="H1130" s="650" t="s">
        <v>597</v>
      </c>
      <c r="I1130" s="650" t="s">
        <v>1660</v>
      </c>
      <c r="J1130" s="650" t="s">
        <v>3516</v>
      </c>
      <c r="K1130" s="650" t="s">
        <v>3517</v>
      </c>
      <c r="L1130" s="651">
        <v>333.31</v>
      </c>
      <c r="M1130" s="651">
        <v>333.31</v>
      </c>
      <c r="N1130" s="650">
        <v>1</v>
      </c>
      <c r="O1130" s="731">
        <v>1</v>
      </c>
      <c r="P1130" s="651"/>
      <c r="Q1130" s="666">
        <v>0</v>
      </c>
      <c r="R1130" s="650"/>
      <c r="S1130" s="666">
        <v>0</v>
      </c>
      <c r="T1130" s="731"/>
      <c r="U1130" s="689">
        <v>0</v>
      </c>
    </row>
    <row r="1131" spans="1:21" ht="14.4" customHeight="1" x14ac:dyDescent="0.3">
      <c r="A1131" s="649">
        <v>10</v>
      </c>
      <c r="B1131" s="650" t="s">
        <v>596</v>
      </c>
      <c r="C1131" s="650">
        <v>89301101</v>
      </c>
      <c r="D1131" s="729" t="s">
        <v>6863</v>
      </c>
      <c r="E1131" s="730" t="s">
        <v>3720</v>
      </c>
      <c r="F1131" s="650" t="s">
        <v>3634</v>
      </c>
      <c r="G1131" s="650" t="s">
        <v>3743</v>
      </c>
      <c r="H1131" s="650" t="s">
        <v>597</v>
      </c>
      <c r="I1131" s="650" t="s">
        <v>1660</v>
      </c>
      <c r="J1131" s="650" t="s">
        <v>3516</v>
      </c>
      <c r="K1131" s="650" t="s">
        <v>3517</v>
      </c>
      <c r="L1131" s="651">
        <v>151.61000000000001</v>
      </c>
      <c r="M1131" s="651">
        <v>151.61000000000001</v>
      </c>
      <c r="N1131" s="650">
        <v>1</v>
      </c>
      <c r="O1131" s="731">
        <v>1</v>
      </c>
      <c r="P1131" s="651">
        <v>151.61000000000001</v>
      </c>
      <c r="Q1131" s="666">
        <v>1</v>
      </c>
      <c r="R1131" s="650">
        <v>1</v>
      </c>
      <c r="S1131" s="666">
        <v>1</v>
      </c>
      <c r="T1131" s="731">
        <v>1</v>
      </c>
      <c r="U1131" s="689">
        <v>1</v>
      </c>
    </row>
    <row r="1132" spans="1:21" ht="14.4" customHeight="1" x14ac:dyDescent="0.3">
      <c r="A1132" s="649">
        <v>10</v>
      </c>
      <c r="B1132" s="650" t="s">
        <v>596</v>
      </c>
      <c r="C1132" s="650">
        <v>89301101</v>
      </c>
      <c r="D1132" s="729" t="s">
        <v>6863</v>
      </c>
      <c r="E1132" s="730" t="s">
        <v>3720</v>
      </c>
      <c r="F1132" s="650" t="s">
        <v>3634</v>
      </c>
      <c r="G1132" s="650" t="s">
        <v>3743</v>
      </c>
      <c r="H1132" s="650" t="s">
        <v>597</v>
      </c>
      <c r="I1132" s="650" t="s">
        <v>1230</v>
      </c>
      <c r="J1132" s="650" t="s">
        <v>1231</v>
      </c>
      <c r="K1132" s="650" t="s">
        <v>1232</v>
      </c>
      <c r="L1132" s="651">
        <v>99.7</v>
      </c>
      <c r="M1132" s="651">
        <v>99.7</v>
      </c>
      <c r="N1132" s="650">
        <v>1</v>
      </c>
      <c r="O1132" s="731">
        <v>1</v>
      </c>
      <c r="P1132" s="651">
        <v>99.7</v>
      </c>
      <c r="Q1132" s="666">
        <v>1</v>
      </c>
      <c r="R1132" s="650">
        <v>1</v>
      </c>
      <c r="S1132" s="666">
        <v>1</v>
      </c>
      <c r="T1132" s="731">
        <v>1</v>
      </c>
      <c r="U1132" s="689">
        <v>1</v>
      </c>
    </row>
    <row r="1133" spans="1:21" ht="14.4" customHeight="1" x14ac:dyDescent="0.3">
      <c r="A1133" s="649">
        <v>10</v>
      </c>
      <c r="B1133" s="650" t="s">
        <v>596</v>
      </c>
      <c r="C1133" s="650">
        <v>89301101</v>
      </c>
      <c r="D1133" s="729" t="s">
        <v>6863</v>
      </c>
      <c r="E1133" s="730" t="s">
        <v>3720</v>
      </c>
      <c r="F1133" s="650" t="s">
        <v>3634</v>
      </c>
      <c r="G1133" s="650" t="s">
        <v>4613</v>
      </c>
      <c r="H1133" s="650" t="s">
        <v>597</v>
      </c>
      <c r="I1133" s="650" t="s">
        <v>4614</v>
      </c>
      <c r="J1133" s="650" t="s">
        <v>4615</v>
      </c>
      <c r="K1133" s="650" t="s">
        <v>872</v>
      </c>
      <c r="L1133" s="651">
        <v>0</v>
      </c>
      <c r="M1133" s="651">
        <v>0</v>
      </c>
      <c r="N1133" s="650">
        <v>1</v>
      </c>
      <c r="O1133" s="731">
        <v>0.5</v>
      </c>
      <c r="P1133" s="651"/>
      <c r="Q1133" s="666"/>
      <c r="R1133" s="650"/>
      <c r="S1133" s="666">
        <v>0</v>
      </c>
      <c r="T1133" s="731"/>
      <c r="U1133" s="689">
        <v>0</v>
      </c>
    </row>
    <row r="1134" spans="1:21" ht="14.4" customHeight="1" x14ac:dyDescent="0.3">
      <c r="A1134" s="649">
        <v>10</v>
      </c>
      <c r="B1134" s="650" t="s">
        <v>596</v>
      </c>
      <c r="C1134" s="650">
        <v>89301101</v>
      </c>
      <c r="D1134" s="729" t="s">
        <v>6863</v>
      </c>
      <c r="E1134" s="730" t="s">
        <v>3720</v>
      </c>
      <c r="F1134" s="650" t="s">
        <v>3634</v>
      </c>
      <c r="G1134" s="650" t="s">
        <v>4154</v>
      </c>
      <c r="H1134" s="650" t="s">
        <v>597</v>
      </c>
      <c r="I1134" s="650" t="s">
        <v>4155</v>
      </c>
      <c r="J1134" s="650" t="s">
        <v>4156</v>
      </c>
      <c r="K1134" s="650" t="s">
        <v>4157</v>
      </c>
      <c r="L1134" s="651">
        <v>473.33</v>
      </c>
      <c r="M1134" s="651">
        <v>946.66</v>
      </c>
      <c r="N1134" s="650">
        <v>2</v>
      </c>
      <c r="O1134" s="731">
        <v>0.5</v>
      </c>
      <c r="P1134" s="651">
        <v>946.66</v>
      </c>
      <c r="Q1134" s="666">
        <v>1</v>
      </c>
      <c r="R1134" s="650">
        <v>2</v>
      </c>
      <c r="S1134" s="666">
        <v>1</v>
      </c>
      <c r="T1134" s="731">
        <v>0.5</v>
      </c>
      <c r="U1134" s="689">
        <v>1</v>
      </c>
    </row>
    <row r="1135" spans="1:21" ht="14.4" customHeight="1" x14ac:dyDescent="0.3">
      <c r="A1135" s="649">
        <v>10</v>
      </c>
      <c r="B1135" s="650" t="s">
        <v>596</v>
      </c>
      <c r="C1135" s="650">
        <v>89301101</v>
      </c>
      <c r="D1135" s="729" t="s">
        <v>6863</v>
      </c>
      <c r="E1135" s="730" t="s">
        <v>3720</v>
      </c>
      <c r="F1135" s="650" t="s">
        <v>3634</v>
      </c>
      <c r="G1135" s="650" t="s">
        <v>4154</v>
      </c>
      <c r="H1135" s="650" t="s">
        <v>597</v>
      </c>
      <c r="I1135" s="650" t="s">
        <v>4559</v>
      </c>
      <c r="J1135" s="650" t="s">
        <v>4156</v>
      </c>
      <c r="K1135" s="650" t="s">
        <v>4157</v>
      </c>
      <c r="L1135" s="651">
        <v>473.33</v>
      </c>
      <c r="M1135" s="651">
        <v>946.66</v>
      </c>
      <c r="N1135" s="650">
        <v>2</v>
      </c>
      <c r="O1135" s="731">
        <v>0.5</v>
      </c>
      <c r="P1135" s="651"/>
      <c r="Q1135" s="666">
        <v>0</v>
      </c>
      <c r="R1135" s="650"/>
      <c r="S1135" s="666">
        <v>0</v>
      </c>
      <c r="T1135" s="731"/>
      <c r="U1135" s="689">
        <v>0</v>
      </c>
    </row>
    <row r="1136" spans="1:21" ht="14.4" customHeight="1" x14ac:dyDescent="0.3">
      <c r="A1136" s="649">
        <v>10</v>
      </c>
      <c r="B1136" s="650" t="s">
        <v>596</v>
      </c>
      <c r="C1136" s="650">
        <v>89301101</v>
      </c>
      <c r="D1136" s="729" t="s">
        <v>6863</v>
      </c>
      <c r="E1136" s="730" t="s">
        <v>3720</v>
      </c>
      <c r="F1136" s="650" t="s">
        <v>3634</v>
      </c>
      <c r="G1136" s="650" t="s">
        <v>4162</v>
      </c>
      <c r="H1136" s="650" t="s">
        <v>597</v>
      </c>
      <c r="I1136" s="650" t="s">
        <v>1788</v>
      </c>
      <c r="J1136" s="650" t="s">
        <v>4163</v>
      </c>
      <c r="K1136" s="650" t="s">
        <v>4164</v>
      </c>
      <c r="L1136" s="651">
        <v>0</v>
      </c>
      <c r="M1136" s="651">
        <v>0</v>
      </c>
      <c r="N1136" s="650">
        <v>1</v>
      </c>
      <c r="O1136" s="731">
        <v>0.5</v>
      </c>
      <c r="P1136" s="651">
        <v>0</v>
      </c>
      <c r="Q1136" s="666"/>
      <c r="R1136" s="650">
        <v>1</v>
      </c>
      <c r="S1136" s="666">
        <v>1</v>
      </c>
      <c r="T1136" s="731">
        <v>0.5</v>
      </c>
      <c r="U1136" s="689">
        <v>1</v>
      </c>
    </row>
    <row r="1137" spans="1:21" ht="14.4" customHeight="1" x14ac:dyDescent="0.3">
      <c r="A1137" s="649">
        <v>10</v>
      </c>
      <c r="B1137" s="650" t="s">
        <v>596</v>
      </c>
      <c r="C1137" s="650">
        <v>89301101</v>
      </c>
      <c r="D1137" s="729" t="s">
        <v>6863</v>
      </c>
      <c r="E1137" s="730" t="s">
        <v>3720</v>
      </c>
      <c r="F1137" s="650" t="s">
        <v>3634</v>
      </c>
      <c r="G1137" s="650" t="s">
        <v>4162</v>
      </c>
      <c r="H1137" s="650" t="s">
        <v>597</v>
      </c>
      <c r="I1137" s="650" t="s">
        <v>4616</v>
      </c>
      <c r="J1137" s="650" t="s">
        <v>4163</v>
      </c>
      <c r="K1137" s="650" t="s">
        <v>4164</v>
      </c>
      <c r="L1137" s="651">
        <v>0</v>
      </c>
      <c r="M1137" s="651">
        <v>0</v>
      </c>
      <c r="N1137" s="650">
        <v>1</v>
      </c>
      <c r="O1137" s="731">
        <v>1</v>
      </c>
      <c r="P1137" s="651">
        <v>0</v>
      </c>
      <c r="Q1137" s="666"/>
      <c r="R1137" s="650">
        <v>1</v>
      </c>
      <c r="S1137" s="666">
        <v>1</v>
      </c>
      <c r="T1137" s="731">
        <v>1</v>
      </c>
      <c r="U1137" s="689">
        <v>1</v>
      </c>
    </row>
    <row r="1138" spans="1:21" ht="14.4" customHeight="1" x14ac:dyDescent="0.3">
      <c r="A1138" s="649">
        <v>10</v>
      </c>
      <c r="B1138" s="650" t="s">
        <v>596</v>
      </c>
      <c r="C1138" s="650">
        <v>89301101</v>
      </c>
      <c r="D1138" s="729" t="s">
        <v>6863</v>
      </c>
      <c r="E1138" s="730" t="s">
        <v>3720</v>
      </c>
      <c r="F1138" s="650" t="s">
        <v>3634</v>
      </c>
      <c r="G1138" s="650" t="s">
        <v>3732</v>
      </c>
      <c r="H1138" s="650" t="s">
        <v>1072</v>
      </c>
      <c r="I1138" s="650" t="s">
        <v>4165</v>
      </c>
      <c r="J1138" s="650" t="s">
        <v>1296</v>
      </c>
      <c r="K1138" s="650" t="s">
        <v>839</v>
      </c>
      <c r="L1138" s="651">
        <v>0</v>
      </c>
      <c r="M1138" s="651">
        <v>0</v>
      </c>
      <c r="N1138" s="650">
        <v>1</v>
      </c>
      <c r="O1138" s="731">
        <v>1</v>
      </c>
      <c r="P1138" s="651"/>
      <c r="Q1138" s="666"/>
      <c r="R1138" s="650"/>
      <c r="S1138" s="666">
        <v>0</v>
      </c>
      <c r="T1138" s="731"/>
      <c r="U1138" s="689">
        <v>0</v>
      </c>
    </row>
    <row r="1139" spans="1:21" ht="14.4" customHeight="1" x14ac:dyDescent="0.3">
      <c r="A1139" s="649">
        <v>10</v>
      </c>
      <c r="B1139" s="650" t="s">
        <v>596</v>
      </c>
      <c r="C1139" s="650">
        <v>89301101</v>
      </c>
      <c r="D1139" s="729" t="s">
        <v>6863</v>
      </c>
      <c r="E1139" s="730" t="s">
        <v>3720</v>
      </c>
      <c r="F1139" s="650" t="s">
        <v>3634</v>
      </c>
      <c r="G1139" s="650" t="s">
        <v>3732</v>
      </c>
      <c r="H1139" s="650" t="s">
        <v>1072</v>
      </c>
      <c r="I1139" s="650" t="s">
        <v>1719</v>
      </c>
      <c r="J1139" s="650" t="s">
        <v>1720</v>
      </c>
      <c r="K1139" s="650" t="s">
        <v>3519</v>
      </c>
      <c r="L1139" s="651">
        <v>138.16</v>
      </c>
      <c r="M1139" s="651">
        <v>828.95999999999992</v>
      </c>
      <c r="N1139" s="650">
        <v>6</v>
      </c>
      <c r="O1139" s="731">
        <v>4</v>
      </c>
      <c r="P1139" s="651">
        <v>138.16</v>
      </c>
      <c r="Q1139" s="666">
        <v>0.16666666666666669</v>
      </c>
      <c r="R1139" s="650">
        <v>1</v>
      </c>
      <c r="S1139" s="666">
        <v>0.16666666666666666</v>
      </c>
      <c r="T1139" s="731">
        <v>1</v>
      </c>
      <c r="U1139" s="689">
        <v>0.25</v>
      </c>
    </row>
    <row r="1140" spans="1:21" ht="14.4" customHeight="1" x14ac:dyDescent="0.3">
      <c r="A1140" s="649">
        <v>10</v>
      </c>
      <c r="B1140" s="650" t="s">
        <v>596</v>
      </c>
      <c r="C1140" s="650">
        <v>89301101</v>
      </c>
      <c r="D1140" s="729" t="s">
        <v>6863</v>
      </c>
      <c r="E1140" s="730" t="s">
        <v>3720</v>
      </c>
      <c r="F1140" s="650" t="s">
        <v>3634</v>
      </c>
      <c r="G1140" s="650" t="s">
        <v>3732</v>
      </c>
      <c r="H1140" s="650" t="s">
        <v>1072</v>
      </c>
      <c r="I1140" s="650" t="s">
        <v>1708</v>
      </c>
      <c r="J1140" s="650" t="s">
        <v>1709</v>
      </c>
      <c r="K1140" s="650" t="s">
        <v>3520</v>
      </c>
      <c r="L1140" s="651">
        <v>184.22</v>
      </c>
      <c r="M1140" s="651">
        <v>368.44</v>
      </c>
      <c r="N1140" s="650">
        <v>2</v>
      </c>
      <c r="O1140" s="731">
        <v>1</v>
      </c>
      <c r="P1140" s="651"/>
      <c r="Q1140" s="666">
        <v>0</v>
      </c>
      <c r="R1140" s="650"/>
      <c r="S1140" s="666">
        <v>0</v>
      </c>
      <c r="T1140" s="731"/>
      <c r="U1140" s="689">
        <v>0</v>
      </c>
    </row>
    <row r="1141" spans="1:21" ht="14.4" customHeight="1" x14ac:dyDescent="0.3">
      <c r="A1141" s="649">
        <v>10</v>
      </c>
      <c r="B1141" s="650" t="s">
        <v>596</v>
      </c>
      <c r="C1141" s="650">
        <v>89301101</v>
      </c>
      <c r="D1141" s="729" t="s">
        <v>6863</v>
      </c>
      <c r="E1141" s="730" t="s">
        <v>3720</v>
      </c>
      <c r="F1141" s="650" t="s">
        <v>3634</v>
      </c>
      <c r="G1141" s="650" t="s">
        <v>3747</v>
      </c>
      <c r="H1141" s="650" t="s">
        <v>1072</v>
      </c>
      <c r="I1141" s="650" t="s">
        <v>4051</v>
      </c>
      <c r="J1141" s="650" t="s">
        <v>1087</v>
      </c>
      <c r="K1141" s="650" t="s">
        <v>4052</v>
      </c>
      <c r="L1141" s="651">
        <v>0</v>
      </c>
      <c r="M1141" s="651">
        <v>0</v>
      </c>
      <c r="N1141" s="650">
        <v>1</v>
      </c>
      <c r="O1141" s="731">
        <v>1</v>
      </c>
      <c r="P1141" s="651">
        <v>0</v>
      </c>
      <c r="Q1141" s="666"/>
      <c r="R1141" s="650">
        <v>1</v>
      </c>
      <c r="S1141" s="666">
        <v>1</v>
      </c>
      <c r="T1141" s="731">
        <v>1</v>
      </c>
      <c r="U1141" s="689">
        <v>1</v>
      </c>
    </row>
    <row r="1142" spans="1:21" ht="14.4" customHeight="1" x14ac:dyDescent="0.3">
      <c r="A1142" s="649">
        <v>10</v>
      </c>
      <c r="B1142" s="650" t="s">
        <v>596</v>
      </c>
      <c r="C1142" s="650">
        <v>89301101</v>
      </c>
      <c r="D1142" s="729" t="s">
        <v>6863</v>
      </c>
      <c r="E1142" s="730" t="s">
        <v>3720</v>
      </c>
      <c r="F1142" s="650" t="s">
        <v>3634</v>
      </c>
      <c r="G1142" s="650" t="s">
        <v>3747</v>
      </c>
      <c r="H1142" s="650" t="s">
        <v>1072</v>
      </c>
      <c r="I1142" s="650" t="s">
        <v>2110</v>
      </c>
      <c r="J1142" s="650" t="s">
        <v>1087</v>
      </c>
      <c r="K1142" s="650" t="s">
        <v>2796</v>
      </c>
      <c r="L1142" s="651">
        <v>118.82</v>
      </c>
      <c r="M1142" s="651">
        <v>118.82</v>
      </c>
      <c r="N1142" s="650">
        <v>1</v>
      </c>
      <c r="O1142" s="731">
        <v>1</v>
      </c>
      <c r="P1142" s="651">
        <v>118.82</v>
      </c>
      <c r="Q1142" s="666">
        <v>1</v>
      </c>
      <c r="R1142" s="650">
        <v>1</v>
      </c>
      <c r="S1142" s="666">
        <v>1</v>
      </c>
      <c r="T1142" s="731">
        <v>1</v>
      </c>
      <c r="U1142" s="689">
        <v>1</v>
      </c>
    </row>
    <row r="1143" spans="1:21" ht="14.4" customHeight="1" x14ac:dyDescent="0.3">
      <c r="A1143" s="649">
        <v>10</v>
      </c>
      <c r="B1143" s="650" t="s">
        <v>596</v>
      </c>
      <c r="C1143" s="650">
        <v>89301101</v>
      </c>
      <c r="D1143" s="729" t="s">
        <v>6863</v>
      </c>
      <c r="E1143" s="730" t="s">
        <v>3720</v>
      </c>
      <c r="F1143" s="650" t="s">
        <v>3634</v>
      </c>
      <c r="G1143" s="650" t="s">
        <v>4166</v>
      </c>
      <c r="H1143" s="650" t="s">
        <v>1072</v>
      </c>
      <c r="I1143" s="650" t="s">
        <v>2218</v>
      </c>
      <c r="J1143" s="650" t="s">
        <v>2219</v>
      </c>
      <c r="K1143" s="650" t="s">
        <v>3520</v>
      </c>
      <c r="L1143" s="651">
        <v>69.86</v>
      </c>
      <c r="M1143" s="651">
        <v>69.86</v>
      </c>
      <c r="N1143" s="650">
        <v>1</v>
      </c>
      <c r="O1143" s="731">
        <v>1</v>
      </c>
      <c r="P1143" s="651">
        <v>69.86</v>
      </c>
      <c r="Q1143" s="666">
        <v>1</v>
      </c>
      <c r="R1143" s="650">
        <v>1</v>
      </c>
      <c r="S1143" s="666">
        <v>1</v>
      </c>
      <c r="T1143" s="731">
        <v>1</v>
      </c>
      <c r="U1143" s="689">
        <v>1</v>
      </c>
    </row>
    <row r="1144" spans="1:21" ht="14.4" customHeight="1" x14ac:dyDescent="0.3">
      <c r="A1144" s="649">
        <v>10</v>
      </c>
      <c r="B1144" s="650" t="s">
        <v>596</v>
      </c>
      <c r="C1144" s="650">
        <v>89301101</v>
      </c>
      <c r="D1144" s="729" t="s">
        <v>6863</v>
      </c>
      <c r="E1144" s="730" t="s">
        <v>3720</v>
      </c>
      <c r="F1144" s="650" t="s">
        <v>3634</v>
      </c>
      <c r="G1144" s="650" t="s">
        <v>4132</v>
      </c>
      <c r="H1144" s="650" t="s">
        <v>597</v>
      </c>
      <c r="I1144" s="650" t="s">
        <v>2011</v>
      </c>
      <c r="J1144" s="650" t="s">
        <v>4134</v>
      </c>
      <c r="K1144" s="650" t="s">
        <v>4135</v>
      </c>
      <c r="L1144" s="651">
        <v>189.78</v>
      </c>
      <c r="M1144" s="651">
        <v>189.78</v>
      </c>
      <c r="N1144" s="650">
        <v>1</v>
      </c>
      <c r="O1144" s="731">
        <v>1</v>
      </c>
      <c r="P1144" s="651">
        <v>189.78</v>
      </c>
      <c r="Q1144" s="666">
        <v>1</v>
      </c>
      <c r="R1144" s="650">
        <v>1</v>
      </c>
      <c r="S1144" s="666">
        <v>1</v>
      </c>
      <c r="T1144" s="731">
        <v>1</v>
      </c>
      <c r="U1144" s="689">
        <v>1</v>
      </c>
    </row>
    <row r="1145" spans="1:21" ht="14.4" customHeight="1" x14ac:dyDescent="0.3">
      <c r="A1145" s="649">
        <v>10</v>
      </c>
      <c r="B1145" s="650" t="s">
        <v>596</v>
      </c>
      <c r="C1145" s="650">
        <v>89301101</v>
      </c>
      <c r="D1145" s="729" t="s">
        <v>6863</v>
      </c>
      <c r="E1145" s="730" t="s">
        <v>3720</v>
      </c>
      <c r="F1145" s="650" t="s">
        <v>3634</v>
      </c>
      <c r="G1145" s="650" t="s">
        <v>3752</v>
      </c>
      <c r="H1145" s="650" t="s">
        <v>597</v>
      </c>
      <c r="I1145" s="650" t="s">
        <v>4617</v>
      </c>
      <c r="J1145" s="650" t="s">
        <v>4618</v>
      </c>
      <c r="K1145" s="650" t="s">
        <v>4619</v>
      </c>
      <c r="L1145" s="651">
        <v>60.66</v>
      </c>
      <c r="M1145" s="651">
        <v>60.66</v>
      </c>
      <c r="N1145" s="650">
        <v>1</v>
      </c>
      <c r="O1145" s="731">
        <v>1</v>
      </c>
      <c r="P1145" s="651"/>
      <c r="Q1145" s="666">
        <v>0</v>
      </c>
      <c r="R1145" s="650"/>
      <c r="S1145" s="666">
        <v>0</v>
      </c>
      <c r="T1145" s="731"/>
      <c r="U1145" s="689">
        <v>0</v>
      </c>
    </row>
    <row r="1146" spans="1:21" ht="14.4" customHeight="1" x14ac:dyDescent="0.3">
      <c r="A1146" s="649">
        <v>10</v>
      </c>
      <c r="B1146" s="650" t="s">
        <v>596</v>
      </c>
      <c r="C1146" s="650">
        <v>89301101</v>
      </c>
      <c r="D1146" s="729" t="s">
        <v>6863</v>
      </c>
      <c r="E1146" s="730" t="s">
        <v>3720</v>
      </c>
      <c r="F1146" s="650" t="s">
        <v>3634</v>
      </c>
      <c r="G1146" s="650" t="s">
        <v>4585</v>
      </c>
      <c r="H1146" s="650" t="s">
        <v>597</v>
      </c>
      <c r="I1146" s="650" t="s">
        <v>1920</v>
      </c>
      <c r="J1146" s="650" t="s">
        <v>4620</v>
      </c>
      <c r="K1146" s="650" t="s">
        <v>4621</v>
      </c>
      <c r="L1146" s="651">
        <v>39.39</v>
      </c>
      <c r="M1146" s="651">
        <v>39.39</v>
      </c>
      <c r="N1146" s="650">
        <v>1</v>
      </c>
      <c r="O1146" s="731">
        <v>0.5</v>
      </c>
      <c r="P1146" s="651"/>
      <c r="Q1146" s="666">
        <v>0</v>
      </c>
      <c r="R1146" s="650"/>
      <c r="S1146" s="666">
        <v>0</v>
      </c>
      <c r="T1146" s="731"/>
      <c r="U1146" s="689">
        <v>0</v>
      </c>
    </row>
    <row r="1147" spans="1:21" ht="14.4" customHeight="1" x14ac:dyDescent="0.3">
      <c r="A1147" s="649">
        <v>10</v>
      </c>
      <c r="B1147" s="650" t="s">
        <v>596</v>
      </c>
      <c r="C1147" s="650">
        <v>89301101</v>
      </c>
      <c r="D1147" s="729" t="s">
        <v>6863</v>
      </c>
      <c r="E1147" s="730" t="s">
        <v>3720</v>
      </c>
      <c r="F1147" s="650" t="s">
        <v>3634</v>
      </c>
      <c r="G1147" s="650" t="s">
        <v>4086</v>
      </c>
      <c r="H1147" s="650" t="s">
        <v>597</v>
      </c>
      <c r="I1147" s="650" t="s">
        <v>4087</v>
      </c>
      <c r="J1147" s="650" t="s">
        <v>707</v>
      </c>
      <c r="K1147" s="650" t="s">
        <v>4088</v>
      </c>
      <c r="L1147" s="651">
        <v>0</v>
      </c>
      <c r="M1147" s="651">
        <v>0</v>
      </c>
      <c r="N1147" s="650">
        <v>1</v>
      </c>
      <c r="O1147" s="731">
        <v>0.5</v>
      </c>
      <c r="P1147" s="651">
        <v>0</v>
      </c>
      <c r="Q1147" s="666"/>
      <c r="R1147" s="650">
        <v>1</v>
      </c>
      <c r="S1147" s="666">
        <v>1</v>
      </c>
      <c r="T1147" s="731">
        <v>0.5</v>
      </c>
      <c r="U1147" s="689">
        <v>1</v>
      </c>
    </row>
    <row r="1148" spans="1:21" ht="14.4" customHeight="1" x14ac:dyDescent="0.3">
      <c r="A1148" s="649">
        <v>10</v>
      </c>
      <c r="B1148" s="650" t="s">
        <v>596</v>
      </c>
      <c r="C1148" s="650">
        <v>89301101</v>
      </c>
      <c r="D1148" s="729" t="s">
        <v>6863</v>
      </c>
      <c r="E1148" s="730" t="s">
        <v>3720</v>
      </c>
      <c r="F1148" s="650" t="s">
        <v>3634</v>
      </c>
      <c r="G1148" s="650" t="s">
        <v>4089</v>
      </c>
      <c r="H1148" s="650" t="s">
        <v>597</v>
      </c>
      <c r="I1148" s="650" t="s">
        <v>874</v>
      </c>
      <c r="J1148" s="650" t="s">
        <v>875</v>
      </c>
      <c r="K1148" s="650" t="s">
        <v>876</v>
      </c>
      <c r="L1148" s="651">
        <v>23.72</v>
      </c>
      <c r="M1148" s="651">
        <v>47.44</v>
      </c>
      <c r="N1148" s="650">
        <v>2</v>
      </c>
      <c r="O1148" s="731">
        <v>1</v>
      </c>
      <c r="P1148" s="651">
        <v>47.44</v>
      </c>
      <c r="Q1148" s="666">
        <v>1</v>
      </c>
      <c r="R1148" s="650">
        <v>2</v>
      </c>
      <c r="S1148" s="666">
        <v>1</v>
      </c>
      <c r="T1148" s="731">
        <v>1</v>
      </c>
      <c r="U1148" s="689">
        <v>1</v>
      </c>
    </row>
    <row r="1149" spans="1:21" ht="14.4" customHeight="1" x14ac:dyDescent="0.3">
      <c r="A1149" s="649">
        <v>10</v>
      </c>
      <c r="B1149" s="650" t="s">
        <v>596</v>
      </c>
      <c r="C1149" s="650">
        <v>89301101</v>
      </c>
      <c r="D1149" s="729" t="s">
        <v>6863</v>
      </c>
      <c r="E1149" s="730" t="s">
        <v>3720</v>
      </c>
      <c r="F1149" s="650" t="s">
        <v>3634</v>
      </c>
      <c r="G1149" s="650" t="s">
        <v>4307</v>
      </c>
      <c r="H1149" s="650" t="s">
        <v>597</v>
      </c>
      <c r="I1149" s="650" t="s">
        <v>4308</v>
      </c>
      <c r="J1149" s="650" t="s">
        <v>4309</v>
      </c>
      <c r="K1149" s="650" t="s">
        <v>4310</v>
      </c>
      <c r="L1149" s="651">
        <v>175.73</v>
      </c>
      <c r="M1149" s="651">
        <v>175.73</v>
      </c>
      <c r="N1149" s="650">
        <v>1</v>
      </c>
      <c r="O1149" s="731">
        <v>1</v>
      </c>
      <c r="P1149" s="651">
        <v>175.73</v>
      </c>
      <c r="Q1149" s="666">
        <v>1</v>
      </c>
      <c r="R1149" s="650">
        <v>1</v>
      </c>
      <c r="S1149" s="666">
        <v>1</v>
      </c>
      <c r="T1149" s="731">
        <v>1</v>
      </c>
      <c r="U1149" s="689">
        <v>1</v>
      </c>
    </row>
    <row r="1150" spans="1:21" ht="14.4" customHeight="1" x14ac:dyDescent="0.3">
      <c r="A1150" s="649">
        <v>10</v>
      </c>
      <c r="B1150" s="650" t="s">
        <v>596</v>
      </c>
      <c r="C1150" s="650">
        <v>89301101</v>
      </c>
      <c r="D1150" s="729" t="s">
        <v>6863</v>
      </c>
      <c r="E1150" s="730" t="s">
        <v>3720</v>
      </c>
      <c r="F1150" s="650" t="s">
        <v>3634</v>
      </c>
      <c r="G1150" s="650" t="s">
        <v>3824</v>
      </c>
      <c r="H1150" s="650" t="s">
        <v>597</v>
      </c>
      <c r="I1150" s="650" t="s">
        <v>629</v>
      </c>
      <c r="J1150" s="650" t="s">
        <v>1209</v>
      </c>
      <c r="K1150" s="650" t="s">
        <v>3887</v>
      </c>
      <c r="L1150" s="651">
        <v>50.27</v>
      </c>
      <c r="M1150" s="651">
        <v>50.27</v>
      </c>
      <c r="N1150" s="650">
        <v>1</v>
      </c>
      <c r="O1150" s="731">
        <v>1</v>
      </c>
      <c r="P1150" s="651"/>
      <c r="Q1150" s="666">
        <v>0</v>
      </c>
      <c r="R1150" s="650"/>
      <c r="S1150" s="666">
        <v>0</v>
      </c>
      <c r="T1150" s="731"/>
      <c r="U1150" s="689">
        <v>0</v>
      </c>
    </row>
    <row r="1151" spans="1:21" ht="14.4" customHeight="1" x14ac:dyDescent="0.3">
      <c r="A1151" s="649">
        <v>10</v>
      </c>
      <c r="B1151" s="650" t="s">
        <v>596</v>
      </c>
      <c r="C1151" s="650">
        <v>89301101</v>
      </c>
      <c r="D1151" s="729" t="s">
        <v>6863</v>
      </c>
      <c r="E1151" s="730" t="s">
        <v>3720</v>
      </c>
      <c r="F1151" s="650" t="s">
        <v>3634</v>
      </c>
      <c r="G1151" s="650" t="s">
        <v>3870</v>
      </c>
      <c r="H1151" s="650" t="s">
        <v>597</v>
      </c>
      <c r="I1151" s="650" t="s">
        <v>1212</v>
      </c>
      <c r="J1151" s="650" t="s">
        <v>1213</v>
      </c>
      <c r="K1151" s="650" t="s">
        <v>3871</v>
      </c>
      <c r="L1151" s="651">
        <v>38.65</v>
      </c>
      <c r="M1151" s="651">
        <v>38.65</v>
      </c>
      <c r="N1151" s="650">
        <v>1</v>
      </c>
      <c r="O1151" s="731">
        <v>1</v>
      </c>
      <c r="P1151" s="651">
        <v>38.65</v>
      </c>
      <c r="Q1151" s="666">
        <v>1</v>
      </c>
      <c r="R1151" s="650">
        <v>1</v>
      </c>
      <c r="S1151" s="666">
        <v>1</v>
      </c>
      <c r="T1151" s="731">
        <v>1</v>
      </c>
      <c r="U1151" s="689">
        <v>1</v>
      </c>
    </row>
    <row r="1152" spans="1:21" ht="14.4" customHeight="1" x14ac:dyDescent="0.3">
      <c r="A1152" s="649">
        <v>10</v>
      </c>
      <c r="B1152" s="650" t="s">
        <v>596</v>
      </c>
      <c r="C1152" s="650">
        <v>89301101</v>
      </c>
      <c r="D1152" s="729" t="s">
        <v>6863</v>
      </c>
      <c r="E1152" s="730" t="s">
        <v>3720</v>
      </c>
      <c r="F1152" s="650" t="s">
        <v>3634</v>
      </c>
      <c r="G1152" s="650" t="s">
        <v>4128</v>
      </c>
      <c r="H1152" s="650" t="s">
        <v>597</v>
      </c>
      <c r="I1152" s="650" t="s">
        <v>1344</v>
      </c>
      <c r="J1152" s="650" t="s">
        <v>1345</v>
      </c>
      <c r="K1152" s="650" t="s">
        <v>4297</v>
      </c>
      <c r="L1152" s="651">
        <v>766.89</v>
      </c>
      <c r="M1152" s="651">
        <v>766.89</v>
      </c>
      <c r="N1152" s="650">
        <v>1</v>
      </c>
      <c r="O1152" s="731">
        <v>1</v>
      </c>
      <c r="P1152" s="651"/>
      <c r="Q1152" s="666">
        <v>0</v>
      </c>
      <c r="R1152" s="650"/>
      <c r="S1152" s="666">
        <v>0</v>
      </c>
      <c r="T1152" s="731"/>
      <c r="U1152" s="689">
        <v>0</v>
      </c>
    </row>
    <row r="1153" spans="1:21" ht="14.4" customHeight="1" x14ac:dyDescent="0.3">
      <c r="A1153" s="649">
        <v>10</v>
      </c>
      <c r="B1153" s="650" t="s">
        <v>596</v>
      </c>
      <c r="C1153" s="650">
        <v>89301101</v>
      </c>
      <c r="D1153" s="729" t="s">
        <v>6863</v>
      </c>
      <c r="E1153" s="730" t="s">
        <v>3720</v>
      </c>
      <c r="F1153" s="650" t="s">
        <v>3634</v>
      </c>
      <c r="G1153" s="650" t="s">
        <v>4094</v>
      </c>
      <c r="H1153" s="650" t="s">
        <v>597</v>
      </c>
      <c r="I1153" s="650" t="s">
        <v>1393</v>
      </c>
      <c r="J1153" s="650" t="s">
        <v>1394</v>
      </c>
      <c r="K1153" s="650" t="s">
        <v>4194</v>
      </c>
      <c r="L1153" s="651">
        <v>0</v>
      </c>
      <c r="M1153" s="651">
        <v>0</v>
      </c>
      <c r="N1153" s="650">
        <v>2</v>
      </c>
      <c r="O1153" s="731">
        <v>0.5</v>
      </c>
      <c r="P1153" s="651">
        <v>0</v>
      </c>
      <c r="Q1153" s="666"/>
      <c r="R1153" s="650">
        <v>2</v>
      </c>
      <c r="S1153" s="666">
        <v>1</v>
      </c>
      <c r="T1153" s="731">
        <v>0.5</v>
      </c>
      <c r="U1153" s="689">
        <v>1</v>
      </c>
    </row>
    <row r="1154" spans="1:21" ht="14.4" customHeight="1" x14ac:dyDescent="0.3">
      <c r="A1154" s="649">
        <v>10</v>
      </c>
      <c r="B1154" s="650" t="s">
        <v>596</v>
      </c>
      <c r="C1154" s="650">
        <v>89301101</v>
      </c>
      <c r="D1154" s="729" t="s">
        <v>6863</v>
      </c>
      <c r="E1154" s="730" t="s">
        <v>3720</v>
      </c>
      <c r="F1154" s="650" t="s">
        <v>3634</v>
      </c>
      <c r="G1154" s="650" t="s">
        <v>4195</v>
      </c>
      <c r="H1154" s="650" t="s">
        <v>597</v>
      </c>
      <c r="I1154" s="650" t="s">
        <v>4622</v>
      </c>
      <c r="J1154" s="650" t="s">
        <v>4197</v>
      </c>
      <c r="K1154" s="650" t="s">
        <v>4342</v>
      </c>
      <c r="L1154" s="651">
        <v>0</v>
      </c>
      <c r="M1154" s="651">
        <v>0</v>
      </c>
      <c r="N1154" s="650">
        <v>1</v>
      </c>
      <c r="O1154" s="731">
        <v>0.5</v>
      </c>
      <c r="P1154" s="651"/>
      <c r="Q1154" s="666"/>
      <c r="R1154" s="650"/>
      <c r="S1154" s="666">
        <v>0</v>
      </c>
      <c r="T1154" s="731"/>
      <c r="U1154" s="689">
        <v>0</v>
      </c>
    </row>
    <row r="1155" spans="1:21" ht="14.4" customHeight="1" x14ac:dyDescent="0.3">
      <c r="A1155" s="649">
        <v>10</v>
      </c>
      <c r="B1155" s="650" t="s">
        <v>596</v>
      </c>
      <c r="C1155" s="650">
        <v>89301101</v>
      </c>
      <c r="D1155" s="729" t="s">
        <v>6863</v>
      </c>
      <c r="E1155" s="730" t="s">
        <v>3720</v>
      </c>
      <c r="F1155" s="650" t="s">
        <v>3634</v>
      </c>
      <c r="G1155" s="650" t="s">
        <v>4195</v>
      </c>
      <c r="H1155" s="650" t="s">
        <v>597</v>
      </c>
      <c r="I1155" s="650" t="s">
        <v>4298</v>
      </c>
      <c r="J1155" s="650" t="s">
        <v>4197</v>
      </c>
      <c r="K1155" s="650" t="s">
        <v>4299</v>
      </c>
      <c r="L1155" s="651">
        <v>0</v>
      </c>
      <c r="M1155" s="651">
        <v>0</v>
      </c>
      <c r="N1155" s="650">
        <v>1</v>
      </c>
      <c r="O1155" s="731">
        <v>0.5</v>
      </c>
      <c r="P1155" s="651">
        <v>0</v>
      </c>
      <c r="Q1155" s="666"/>
      <c r="R1155" s="650">
        <v>1</v>
      </c>
      <c r="S1155" s="666">
        <v>1</v>
      </c>
      <c r="T1155" s="731">
        <v>0.5</v>
      </c>
      <c r="U1155" s="689">
        <v>1</v>
      </c>
    </row>
    <row r="1156" spans="1:21" ht="14.4" customHeight="1" x14ac:dyDescent="0.3">
      <c r="A1156" s="649">
        <v>10</v>
      </c>
      <c r="B1156" s="650" t="s">
        <v>596</v>
      </c>
      <c r="C1156" s="650">
        <v>89301101</v>
      </c>
      <c r="D1156" s="729" t="s">
        <v>6863</v>
      </c>
      <c r="E1156" s="730" t="s">
        <v>3720</v>
      </c>
      <c r="F1156" s="650" t="s">
        <v>3634</v>
      </c>
      <c r="G1156" s="650" t="s">
        <v>4202</v>
      </c>
      <c r="H1156" s="650" t="s">
        <v>597</v>
      </c>
      <c r="I1156" s="650" t="s">
        <v>4203</v>
      </c>
      <c r="J1156" s="650" t="s">
        <v>4204</v>
      </c>
      <c r="K1156" s="650" t="s">
        <v>4205</v>
      </c>
      <c r="L1156" s="651">
        <v>810.99</v>
      </c>
      <c r="M1156" s="651">
        <v>3243.96</v>
      </c>
      <c r="N1156" s="650">
        <v>4</v>
      </c>
      <c r="O1156" s="731">
        <v>1</v>
      </c>
      <c r="P1156" s="651">
        <v>1621.98</v>
      </c>
      <c r="Q1156" s="666">
        <v>0.5</v>
      </c>
      <c r="R1156" s="650">
        <v>2</v>
      </c>
      <c r="S1156" s="666">
        <v>0.5</v>
      </c>
      <c r="T1156" s="731">
        <v>0.5</v>
      </c>
      <c r="U1156" s="689">
        <v>0.5</v>
      </c>
    </row>
    <row r="1157" spans="1:21" ht="14.4" customHeight="1" x14ac:dyDescent="0.3">
      <c r="A1157" s="649">
        <v>10</v>
      </c>
      <c r="B1157" s="650" t="s">
        <v>596</v>
      </c>
      <c r="C1157" s="650">
        <v>89301101</v>
      </c>
      <c r="D1157" s="729" t="s">
        <v>6863</v>
      </c>
      <c r="E1157" s="730" t="s">
        <v>3720</v>
      </c>
      <c r="F1157" s="650" t="s">
        <v>3634</v>
      </c>
      <c r="G1157" s="650" t="s">
        <v>4300</v>
      </c>
      <c r="H1157" s="650" t="s">
        <v>597</v>
      </c>
      <c r="I1157" s="650" t="s">
        <v>2179</v>
      </c>
      <c r="J1157" s="650" t="s">
        <v>2180</v>
      </c>
      <c r="K1157" s="650" t="s">
        <v>4077</v>
      </c>
      <c r="L1157" s="651">
        <v>31.54</v>
      </c>
      <c r="M1157" s="651">
        <v>63.08</v>
      </c>
      <c r="N1157" s="650">
        <v>2</v>
      </c>
      <c r="O1157" s="731">
        <v>1.5</v>
      </c>
      <c r="P1157" s="651"/>
      <c r="Q1157" s="666">
        <v>0</v>
      </c>
      <c r="R1157" s="650"/>
      <c r="S1157" s="666">
        <v>0</v>
      </c>
      <c r="T1157" s="731"/>
      <c r="U1157" s="689">
        <v>0</v>
      </c>
    </row>
    <row r="1158" spans="1:21" ht="14.4" customHeight="1" x14ac:dyDescent="0.3">
      <c r="A1158" s="649">
        <v>10</v>
      </c>
      <c r="B1158" s="650" t="s">
        <v>596</v>
      </c>
      <c r="C1158" s="650">
        <v>89301101</v>
      </c>
      <c r="D1158" s="729" t="s">
        <v>6863</v>
      </c>
      <c r="E1158" s="730" t="s">
        <v>3720</v>
      </c>
      <c r="F1158" s="650" t="s">
        <v>3634</v>
      </c>
      <c r="G1158" s="650" t="s">
        <v>4300</v>
      </c>
      <c r="H1158" s="650" t="s">
        <v>597</v>
      </c>
      <c r="I1158" s="650" t="s">
        <v>4623</v>
      </c>
      <c r="J1158" s="650" t="s">
        <v>2180</v>
      </c>
      <c r="K1158" s="650" t="s">
        <v>4624</v>
      </c>
      <c r="L1158" s="651">
        <v>31.54</v>
      </c>
      <c r="M1158" s="651">
        <v>31.54</v>
      </c>
      <c r="N1158" s="650">
        <v>1</v>
      </c>
      <c r="O1158" s="731">
        <v>0.5</v>
      </c>
      <c r="P1158" s="651"/>
      <c r="Q1158" s="666">
        <v>0</v>
      </c>
      <c r="R1158" s="650"/>
      <c r="S1158" s="666">
        <v>0</v>
      </c>
      <c r="T1158" s="731"/>
      <c r="U1158" s="689">
        <v>0</v>
      </c>
    </row>
    <row r="1159" spans="1:21" ht="14.4" customHeight="1" x14ac:dyDescent="0.3">
      <c r="A1159" s="649">
        <v>10</v>
      </c>
      <c r="B1159" s="650" t="s">
        <v>596</v>
      </c>
      <c r="C1159" s="650">
        <v>89301101</v>
      </c>
      <c r="D1159" s="729" t="s">
        <v>6863</v>
      </c>
      <c r="E1159" s="730" t="s">
        <v>3720</v>
      </c>
      <c r="F1159" s="650" t="s">
        <v>3634</v>
      </c>
      <c r="G1159" s="650" t="s">
        <v>4053</v>
      </c>
      <c r="H1159" s="650" t="s">
        <v>597</v>
      </c>
      <c r="I1159" s="650" t="s">
        <v>1663</v>
      </c>
      <c r="J1159" s="650" t="s">
        <v>1664</v>
      </c>
      <c r="K1159" s="650" t="s">
        <v>1665</v>
      </c>
      <c r="L1159" s="651">
        <v>120.37</v>
      </c>
      <c r="M1159" s="651">
        <v>120.37</v>
      </c>
      <c r="N1159" s="650">
        <v>1</v>
      </c>
      <c r="O1159" s="731">
        <v>0.5</v>
      </c>
      <c r="P1159" s="651"/>
      <c r="Q1159" s="666">
        <v>0</v>
      </c>
      <c r="R1159" s="650"/>
      <c r="S1159" s="666">
        <v>0</v>
      </c>
      <c r="T1159" s="731"/>
      <c r="U1159" s="689">
        <v>0</v>
      </c>
    </row>
    <row r="1160" spans="1:21" ht="14.4" customHeight="1" x14ac:dyDescent="0.3">
      <c r="A1160" s="649">
        <v>10</v>
      </c>
      <c r="B1160" s="650" t="s">
        <v>596</v>
      </c>
      <c r="C1160" s="650">
        <v>89301101</v>
      </c>
      <c r="D1160" s="729" t="s">
        <v>6863</v>
      </c>
      <c r="E1160" s="730" t="s">
        <v>3720</v>
      </c>
      <c r="F1160" s="650" t="s">
        <v>3634</v>
      </c>
      <c r="G1160" s="650" t="s">
        <v>3961</v>
      </c>
      <c r="H1160" s="650" t="s">
        <v>597</v>
      </c>
      <c r="I1160" s="650" t="s">
        <v>3962</v>
      </c>
      <c r="J1160" s="650" t="s">
        <v>3963</v>
      </c>
      <c r="K1160" s="650" t="s">
        <v>1746</v>
      </c>
      <c r="L1160" s="651">
        <v>314.89999999999998</v>
      </c>
      <c r="M1160" s="651">
        <v>314.89999999999998</v>
      </c>
      <c r="N1160" s="650">
        <v>1</v>
      </c>
      <c r="O1160" s="731">
        <v>1</v>
      </c>
      <c r="P1160" s="651"/>
      <c r="Q1160" s="666">
        <v>0</v>
      </c>
      <c r="R1160" s="650"/>
      <c r="S1160" s="666">
        <v>0</v>
      </c>
      <c r="T1160" s="731"/>
      <c r="U1160" s="689">
        <v>0</v>
      </c>
    </row>
    <row r="1161" spans="1:21" ht="14.4" customHeight="1" x14ac:dyDescent="0.3">
      <c r="A1161" s="649">
        <v>10</v>
      </c>
      <c r="B1161" s="650" t="s">
        <v>596</v>
      </c>
      <c r="C1161" s="650">
        <v>89301101</v>
      </c>
      <c r="D1161" s="729" t="s">
        <v>6863</v>
      </c>
      <c r="E1161" s="730" t="s">
        <v>3720</v>
      </c>
      <c r="F1161" s="650" t="s">
        <v>3634</v>
      </c>
      <c r="G1161" s="650" t="s">
        <v>3961</v>
      </c>
      <c r="H1161" s="650" t="s">
        <v>597</v>
      </c>
      <c r="I1161" s="650" t="s">
        <v>1358</v>
      </c>
      <c r="J1161" s="650" t="s">
        <v>1359</v>
      </c>
      <c r="K1161" s="650" t="s">
        <v>4303</v>
      </c>
      <c r="L1161" s="651">
        <v>97.97</v>
      </c>
      <c r="M1161" s="651">
        <v>97.97</v>
      </c>
      <c r="N1161" s="650">
        <v>1</v>
      </c>
      <c r="O1161" s="731">
        <v>1</v>
      </c>
      <c r="P1161" s="651">
        <v>97.97</v>
      </c>
      <c r="Q1161" s="666">
        <v>1</v>
      </c>
      <c r="R1161" s="650">
        <v>1</v>
      </c>
      <c r="S1161" s="666">
        <v>1</v>
      </c>
      <c r="T1161" s="731">
        <v>1</v>
      </c>
      <c r="U1161" s="689">
        <v>1</v>
      </c>
    </row>
    <row r="1162" spans="1:21" ht="14.4" customHeight="1" x14ac:dyDescent="0.3">
      <c r="A1162" s="649">
        <v>10</v>
      </c>
      <c r="B1162" s="650" t="s">
        <v>596</v>
      </c>
      <c r="C1162" s="650">
        <v>89301101</v>
      </c>
      <c r="D1162" s="729" t="s">
        <v>6863</v>
      </c>
      <c r="E1162" s="730" t="s">
        <v>3720</v>
      </c>
      <c r="F1162" s="650" t="s">
        <v>3634</v>
      </c>
      <c r="G1162" s="650" t="s">
        <v>3961</v>
      </c>
      <c r="H1162" s="650" t="s">
        <v>597</v>
      </c>
      <c r="I1162" s="650" t="s">
        <v>1745</v>
      </c>
      <c r="J1162" s="650" t="s">
        <v>1359</v>
      </c>
      <c r="K1162" s="650" t="s">
        <v>4216</v>
      </c>
      <c r="L1162" s="651">
        <v>314.89999999999998</v>
      </c>
      <c r="M1162" s="651">
        <v>944.69999999999993</v>
      </c>
      <c r="N1162" s="650">
        <v>3</v>
      </c>
      <c r="O1162" s="731">
        <v>2.5</v>
      </c>
      <c r="P1162" s="651">
        <v>629.79999999999995</v>
      </c>
      <c r="Q1162" s="666">
        <v>0.66666666666666663</v>
      </c>
      <c r="R1162" s="650">
        <v>2</v>
      </c>
      <c r="S1162" s="666">
        <v>0.66666666666666663</v>
      </c>
      <c r="T1162" s="731">
        <v>1.5</v>
      </c>
      <c r="U1162" s="689">
        <v>0.6</v>
      </c>
    </row>
    <row r="1163" spans="1:21" ht="14.4" customHeight="1" x14ac:dyDescent="0.3">
      <c r="A1163" s="649">
        <v>10</v>
      </c>
      <c r="B1163" s="650" t="s">
        <v>596</v>
      </c>
      <c r="C1163" s="650">
        <v>89301101</v>
      </c>
      <c r="D1163" s="729" t="s">
        <v>6863</v>
      </c>
      <c r="E1163" s="730" t="s">
        <v>3720</v>
      </c>
      <c r="F1163" s="650" t="s">
        <v>3634</v>
      </c>
      <c r="G1163" s="650" t="s">
        <v>4054</v>
      </c>
      <c r="H1163" s="650" t="s">
        <v>597</v>
      </c>
      <c r="I1163" s="650" t="s">
        <v>1837</v>
      </c>
      <c r="J1163" s="650" t="s">
        <v>4055</v>
      </c>
      <c r="K1163" s="650" t="s">
        <v>4056</v>
      </c>
      <c r="L1163" s="651">
        <v>0</v>
      </c>
      <c r="M1163" s="651">
        <v>0</v>
      </c>
      <c r="N1163" s="650">
        <v>3</v>
      </c>
      <c r="O1163" s="731">
        <v>2.5</v>
      </c>
      <c r="P1163" s="651">
        <v>0</v>
      </c>
      <c r="Q1163" s="666"/>
      <c r="R1163" s="650">
        <v>1</v>
      </c>
      <c r="S1163" s="666">
        <v>0.33333333333333331</v>
      </c>
      <c r="T1163" s="731">
        <v>1</v>
      </c>
      <c r="U1163" s="689">
        <v>0.4</v>
      </c>
    </row>
    <row r="1164" spans="1:21" ht="14.4" customHeight="1" x14ac:dyDescent="0.3">
      <c r="A1164" s="649">
        <v>10</v>
      </c>
      <c r="B1164" s="650" t="s">
        <v>596</v>
      </c>
      <c r="C1164" s="650">
        <v>89301101</v>
      </c>
      <c r="D1164" s="729" t="s">
        <v>6863</v>
      </c>
      <c r="E1164" s="730" t="s">
        <v>3720</v>
      </c>
      <c r="F1164" s="650" t="s">
        <v>3634</v>
      </c>
      <c r="G1164" s="650" t="s">
        <v>4144</v>
      </c>
      <c r="H1164" s="650" t="s">
        <v>1072</v>
      </c>
      <c r="I1164" s="650" t="s">
        <v>1626</v>
      </c>
      <c r="J1164" s="650" t="s">
        <v>3530</v>
      </c>
      <c r="K1164" s="650" t="s">
        <v>1140</v>
      </c>
      <c r="L1164" s="651">
        <v>32.6</v>
      </c>
      <c r="M1164" s="651">
        <v>1630</v>
      </c>
      <c r="N1164" s="650">
        <v>50</v>
      </c>
      <c r="O1164" s="731">
        <v>1.5</v>
      </c>
      <c r="P1164" s="651">
        <v>978</v>
      </c>
      <c r="Q1164" s="666">
        <v>0.6</v>
      </c>
      <c r="R1164" s="650">
        <v>30</v>
      </c>
      <c r="S1164" s="666">
        <v>0.6</v>
      </c>
      <c r="T1164" s="731">
        <v>0.5</v>
      </c>
      <c r="U1164" s="689">
        <v>0.33333333333333331</v>
      </c>
    </row>
    <row r="1165" spans="1:21" ht="14.4" customHeight="1" x14ac:dyDescent="0.3">
      <c r="A1165" s="649">
        <v>10</v>
      </c>
      <c r="B1165" s="650" t="s">
        <v>596</v>
      </c>
      <c r="C1165" s="650">
        <v>89301101</v>
      </c>
      <c r="D1165" s="729" t="s">
        <v>6863</v>
      </c>
      <c r="E1165" s="730" t="s">
        <v>3720</v>
      </c>
      <c r="F1165" s="650" t="s">
        <v>3634</v>
      </c>
      <c r="G1165" s="650" t="s">
        <v>4144</v>
      </c>
      <c r="H1165" s="650" t="s">
        <v>1072</v>
      </c>
      <c r="I1165" s="650" t="s">
        <v>4625</v>
      </c>
      <c r="J1165" s="650" t="s">
        <v>4626</v>
      </c>
      <c r="K1165" s="650" t="s">
        <v>1140</v>
      </c>
      <c r="L1165" s="651">
        <v>32.380000000000003</v>
      </c>
      <c r="M1165" s="651">
        <v>971.40000000000009</v>
      </c>
      <c r="N1165" s="650">
        <v>30</v>
      </c>
      <c r="O1165" s="731">
        <v>0.5</v>
      </c>
      <c r="P1165" s="651">
        <v>971.40000000000009</v>
      </c>
      <c r="Q1165" s="666">
        <v>1</v>
      </c>
      <c r="R1165" s="650">
        <v>30</v>
      </c>
      <c r="S1165" s="666">
        <v>1</v>
      </c>
      <c r="T1165" s="731">
        <v>0.5</v>
      </c>
      <c r="U1165" s="689">
        <v>1</v>
      </c>
    </row>
    <row r="1166" spans="1:21" ht="14.4" customHeight="1" x14ac:dyDescent="0.3">
      <c r="A1166" s="649">
        <v>10</v>
      </c>
      <c r="B1166" s="650" t="s">
        <v>596</v>
      </c>
      <c r="C1166" s="650">
        <v>89301101</v>
      </c>
      <c r="D1166" s="729" t="s">
        <v>6863</v>
      </c>
      <c r="E1166" s="730" t="s">
        <v>3720</v>
      </c>
      <c r="F1166" s="650" t="s">
        <v>3634</v>
      </c>
      <c r="G1166" s="650" t="s">
        <v>4144</v>
      </c>
      <c r="H1166" s="650" t="s">
        <v>1072</v>
      </c>
      <c r="I1166" s="650" t="s">
        <v>1617</v>
      </c>
      <c r="J1166" s="650" t="s">
        <v>3533</v>
      </c>
      <c r="K1166" s="650" t="s">
        <v>1140</v>
      </c>
      <c r="L1166" s="651">
        <v>31.59</v>
      </c>
      <c r="M1166" s="651">
        <v>947.7</v>
      </c>
      <c r="N1166" s="650">
        <v>30</v>
      </c>
      <c r="O1166" s="731">
        <v>0.5</v>
      </c>
      <c r="P1166" s="651"/>
      <c r="Q1166" s="666">
        <v>0</v>
      </c>
      <c r="R1166" s="650"/>
      <c r="S1166" s="666">
        <v>0</v>
      </c>
      <c r="T1166" s="731"/>
      <c r="U1166" s="689">
        <v>0</v>
      </c>
    </row>
    <row r="1167" spans="1:21" ht="14.4" customHeight="1" x14ac:dyDescent="0.3">
      <c r="A1167" s="649">
        <v>10</v>
      </c>
      <c r="B1167" s="650" t="s">
        <v>596</v>
      </c>
      <c r="C1167" s="650">
        <v>89301101</v>
      </c>
      <c r="D1167" s="729" t="s">
        <v>6863</v>
      </c>
      <c r="E1167" s="730" t="s">
        <v>3720</v>
      </c>
      <c r="F1167" s="650" t="s">
        <v>3634</v>
      </c>
      <c r="G1167" s="650" t="s">
        <v>4144</v>
      </c>
      <c r="H1167" s="650" t="s">
        <v>1072</v>
      </c>
      <c r="I1167" s="650" t="s">
        <v>4577</v>
      </c>
      <c r="J1167" s="650" t="s">
        <v>4578</v>
      </c>
      <c r="K1167" s="650" t="s">
        <v>1140</v>
      </c>
      <c r="L1167" s="651">
        <v>31.59</v>
      </c>
      <c r="M1167" s="651">
        <v>947.7</v>
      </c>
      <c r="N1167" s="650">
        <v>30</v>
      </c>
      <c r="O1167" s="731">
        <v>0.5</v>
      </c>
      <c r="P1167" s="651">
        <v>947.7</v>
      </c>
      <c r="Q1167" s="666">
        <v>1</v>
      </c>
      <c r="R1167" s="650">
        <v>30</v>
      </c>
      <c r="S1167" s="666">
        <v>1</v>
      </c>
      <c r="T1167" s="731">
        <v>0.5</v>
      </c>
      <c r="U1167" s="689">
        <v>1</v>
      </c>
    </row>
    <row r="1168" spans="1:21" ht="14.4" customHeight="1" x14ac:dyDescent="0.3">
      <c r="A1168" s="649">
        <v>10</v>
      </c>
      <c r="B1168" s="650" t="s">
        <v>596</v>
      </c>
      <c r="C1168" s="650">
        <v>89301101</v>
      </c>
      <c r="D1168" s="729" t="s">
        <v>6863</v>
      </c>
      <c r="E1168" s="730" t="s">
        <v>3720</v>
      </c>
      <c r="F1168" s="650" t="s">
        <v>3634</v>
      </c>
      <c r="G1168" s="650" t="s">
        <v>4144</v>
      </c>
      <c r="H1168" s="650" t="s">
        <v>1072</v>
      </c>
      <c r="I1168" s="650" t="s">
        <v>1635</v>
      </c>
      <c r="J1168" s="650" t="s">
        <v>1636</v>
      </c>
      <c r="K1168" s="650" t="s">
        <v>1140</v>
      </c>
      <c r="L1168" s="651">
        <v>31.59</v>
      </c>
      <c r="M1168" s="651">
        <v>947.7</v>
      </c>
      <c r="N1168" s="650">
        <v>30</v>
      </c>
      <c r="O1168" s="731">
        <v>0.5</v>
      </c>
      <c r="P1168" s="651"/>
      <c r="Q1168" s="666">
        <v>0</v>
      </c>
      <c r="R1168" s="650"/>
      <c r="S1168" s="666">
        <v>0</v>
      </c>
      <c r="T1168" s="731"/>
      <c r="U1168" s="689">
        <v>0</v>
      </c>
    </row>
    <row r="1169" spans="1:21" ht="14.4" customHeight="1" x14ac:dyDescent="0.3">
      <c r="A1169" s="649">
        <v>10</v>
      </c>
      <c r="B1169" s="650" t="s">
        <v>596</v>
      </c>
      <c r="C1169" s="650">
        <v>89301101</v>
      </c>
      <c r="D1169" s="729" t="s">
        <v>6863</v>
      </c>
      <c r="E1169" s="730" t="s">
        <v>3720</v>
      </c>
      <c r="F1169" s="650" t="s">
        <v>3634</v>
      </c>
      <c r="G1169" s="650" t="s">
        <v>4105</v>
      </c>
      <c r="H1169" s="650" t="s">
        <v>597</v>
      </c>
      <c r="I1169" s="650" t="s">
        <v>654</v>
      </c>
      <c r="J1169" s="650" t="s">
        <v>4106</v>
      </c>
      <c r="K1169" s="650" t="s">
        <v>4107</v>
      </c>
      <c r="L1169" s="651">
        <v>22.88</v>
      </c>
      <c r="M1169" s="651">
        <v>22.88</v>
      </c>
      <c r="N1169" s="650">
        <v>1</v>
      </c>
      <c r="O1169" s="731">
        <v>0.5</v>
      </c>
      <c r="P1169" s="651"/>
      <c r="Q1169" s="666">
        <v>0</v>
      </c>
      <c r="R1169" s="650"/>
      <c r="S1169" s="666">
        <v>0</v>
      </c>
      <c r="T1169" s="731"/>
      <c r="U1169" s="689">
        <v>0</v>
      </c>
    </row>
    <row r="1170" spans="1:21" ht="14.4" customHeight="1" x14ac:dyDescent="0.3">
      <c r="A1170" s="649">
        <v>10</v>
      </c>
      <c r="B1170" s="650" t="s">
        <v>596</v>
      </c>
      <c r="C1170" s="650">
        <v>89301101</v>
      </c>
      <c r="D1170" s="729" t="s">
        <v>6863</v>
      </c>
      <c r="E1170" s="730" t="s">
        <v>3720</v>
      </c>
      <c r="F1170" s="650" t="s">
        <v>3634</v>
      </c>
      <c r="G1170" s="650" t="s">
        <v>4229</v>
      </c>
      <c r="H1170" s="650" t="s">
        <v>597</v>
      </c>
      <c r="I1170" s="650" t="s">
        <v>4627</v>
      </c>
      <c r="J1170" s="650" t="s">
        <v>4259</v>
      </c>
      <c r="K1170" s="650" t="s">
        <v>4628</v>
      </c>
      <c r="L1170" s="651">
        <v>0</v>
      </c>
      <c r="M1170" s="651">
        <v>0</v>
      </c>
      <c r="N1170" s="650">
        <v>1</v>
      </c>
      <c r="O1170" s="731">
        <v>0.5</v>
      </c>
      <c r="P1170" s="651"/>
      <c r="Q1170" s="666"/>
      <c r="R1170" s="650"/>
      <c r="S1170" s="666">
        <v>0</v>
      </c>
      <c r="T1170" s="731"/>
      <c r="U1170" s="689">
        <v>0</v>
      </c>
    </row>
    <row r="1171" spans="1:21" ht="14.4" customHeight="1" x14ac:dyDescent="0.3">
      <c r="A1171" s="649">
        <v>10</v>
      </c>
      <c r="B1171" s="650" t="s">
        <v>596</v>
      </c>
      <c r="C1171" s="650">
        <v>89301101</v>
      </c>
      <c r="D1171" s="729" t="s">
        <v>6863</v>
      </c>
      <c r="E1171" s="730" t="s">
        <v>3720</v>
      </c>
      <c r="F1171" s="650" t="s">
        <v>3634</v>
      </c>
      <c r="G1171" s="650" t="s">
        <v>4592</v>
      </c>
      <c r="H1171" s="650" t="s">
        <v>597</v>
      </c>
      <c r="I1171" s="650" t="s">
        <v>4593</v>
      </c>
      <c r="J1171" s="650" t="s">
        <v>796</v>
      </c>
      <c r="K1171" s="650" t="s">
        <v>4594</v>
      </c>
      <c r="L1171" s="651">
        <v>0</v>
      </c>
      <c r="M1171" s="651">
        <v>0</v>
      </c>
      <c r="N1171" s="650">
        <v>1</v>
      </c>
      <c r="O1171" s="731">
        <v>1</v>
      </c>
      <c r="P1171" s="651"/>
      <c r="Q1171" s="666"/>
      <c r="R1171" s="650"/>
      <c r="S1171" s="666">
        <v>0</v>
      </c>
      <c r="T1171" s="731"/>
      <c r="U1171" s="689">
        <v>0</v>
      </c>
    </row>
    <row r="1172" spans="1:21" ht="14.4" customHeight="1" x14ac:dyDescent="0.3">
      <c r="A1172" s="649">
        <v>10</v>
      </c>
      <c r="B1172" s="650" t="s">
        <v>596</v>
      </c>
      <c r="C1172" s="650">
        <v>89301101</v>
      </c>
      <c r="D1172" s="729" t="s">
        <v>6863</v>
      </c>
      <c r="E1172" s="730" t="s">
        <v>3720</v>
      </c>
      <c r="F1172" s="650" t="s">
        <v>3634</v>
      </c>
      <c r="G1172" s="650" t="s">
        <v>3868</v>
      </c>
      <c r="H1172" s="650" t="s">
        <v>597</v>
      </c>
      <c r="I1172" s="650" t="s">
        <v>3964</v>
      </c>
      <c r="J1172" s="650" t="s">
        <v>1243</v>
      </c>
      <c r="K1172" s="650" t="s">
        <v>3965</v>
      </c>
      <c r="L1172" s="651">
        <v>23.46</v>
      </c>
      <c r="M1172" s="651">
        <v>46.92</v>
      </c>
      <c r="N1172" s="650">
        <v>2</v>
      </c>
      <c r="O1172" s="731">
        <v>1.5</v>
      </c>
      <c r="P1172" s="651">
        <v>23.46</v>
      </c>
      <c r="Q1172" s="666">
        <v>0.5</v>
      </c>
      <c r="R1172" s="650">
        <v>1</v>
      </c>
      <c r="S1172" s="666">
        <v>0.5</v>
      </c>
      <c r="T1172" s="731">
        <v>1</v>
      </c>
      <c r="U1172" s="689">
        <v>0.66666666666666663</v>
      </c>
    </row>
    <row r="1173" spans="1:21" ht="14.4" customHeight="1" x14ac:dyDescent="0.3">
      <c r="A1173" s="649">
        <v>10</v>
      </c>
      <c r="B1173" s="650" t="s">
        <v>596</v>
      </c>
      <c r="C1173" s="650">
        <v>89301101</v>
      </c>
      <c r="D1173" s="729" t="s">
        <v>6863</v>
      </c>
      <c r="E1173" s="730" t="s">
        <v>3720</v>
      </c>
      <c r="F1173" s="650" t="s">
        <v>3634</v>
      </c>
      <c r="G1173" s="650" t="s">
        <v>4235</v>
      </c>
      <c r="H1173" s="650" t="s">
        <v>597</v>
      </c>
      <c r="I1173" s="650" t="s">
        <v>1950</v>
      </c>
      <c r="J1173" s="650" t="s">
        <v>1951</v>
      </c>
      <c r="K1173" s="650" t="s">
        <v>4206</v>
      </c>
      <c r="L1173" s="651">
        <v>234.88</v>
      </c>
      <c r="M1173" s="651">
        <v>469.76</v>
      </c>
      <c r="N1173" s="650">
        <v>2</v>
      </c>
      <c r="O1173" s="731">
        <v>0.5</v>
      </c>
      <c r="P1173" s="651">
        <v>469.76</v>
      </c>
      <c r="Q1173" s="666">
        <v>1</v>
      </c>
      <c r="R1173" s="650">
        <v>2</v>
      </c>
      <c r="S1173" s="666">
        <v>1</v>
      </c>
      <c r="T1173" s="731">
        <v>0.5</v>
      </c>
      <c r="U1173" s="689">
        <v>1</v>
      </c>
    </row>
    <row r="1174" spans="1:21" ht="14.4" customHeight="1" x14ac:dyDescent="0.3">
      <c r="A1174" s="649">
        <v>10</v>
      </c>
      <c r="B1174" s="650" t="s">
        <v>596</v>
      </c>
      <c r="C1174" s="650">
        <v>89301101</v>
      </c>
      <c r="D1174" s="729" t="s">
        <v>6863</v>
      </c>
      <c r="E1174" s="730" t="s">
        <v>3720</v>
      </c>
      <c r="F1174" s="650" t="s">
        <v>3634</v>
      </c>
      <c r="G1174" s="650" t="s">
        <v>4238</v>
      </c>
      <c r="H1174" s="650" t="s">
        <v>597</v>
      </c>
      <c r="I1174" s="650" t="s">
        <v>1368</v>
      </c>
      <c r="J1174" s="650" t="s">
        <v>1369</v>
      </c>
      <c r="K1174" s="650" t="s">
        <v>4239</v>
      </c>
      <c r="L1174" s="651">
        <v>0</v>
      </c>
      <c r="M1174" s="651">
        <v>0</v>
      </c>
      <c r="N1174" s="650">
        <v>2</v>
      </c>
      <c r="O1174" s="731">
        <v>1</v>
      </c>
      <c r="P1174" s="651">
        <v>0</v>
      </c>
      <c r="Q1174" s="666"/>
      <c r="R1174" s="650">
        <v>1</v>
      </c>
      <c r="S1174" s="666">
        <v>0.5</v>
      </c>
      <c r="T1174" s="731">
        <v>0.5</v>
      </c>
      <c r="U1174" s="689">
        <v>0.5</v>
      </c>
    </row>
    <row r="1175" spans="1:21" ht="14.4" customHeight="1" x14ac:dyDescent="0.3">
      <c r="A1175" s="649">
        <v>10</v>
      </c>
      <c r="B1175" s="650" t="s">
        <v>596</v>
      </c>
      <c r="C1175" s="650">
        <v>89301101</v>
      </c>
      <c r="D1175" s="729" t="s">
        <v>6863</v>
      </c>
      <c r="E1175" s="730" t="s">
        <v>3721</v>
      </c>
      <c r="F1175" s="650" t="s">
        <v>3634</v>
      </c>
      <c r="G1175" s="650" t="s">
        <v>4151</v>
      </c>
      <c r="H1175" s="650" t="s">
        <v>597</v>
      </c>
      <c r="I1175" s="650" t="s">
        <v>1689</v>
      </c>
      <c r="J1175" s="650" t="s">
        <v>4440</v>
      </c>
      <c r="K1175" s="650" t="s">
        <v>4441</v>
      </c>
      <c r="L1175" s="651">
        <v>20.65</v>
      </c>
      <c r="M1175" s="651">
        <v>20.65</v>
      </c>
      <c r="N1175" s="650">
        <v>1</v>
      </c>
      <c r="O1175" s="731">
        <v>0.5</v>
      </c>
      <c r="P1175" s="651"/>
      <c r="Q1175" s="666">
        <v>0</v>
      </c>
      <c r="R1175" s="650"/>
      <c r="S1175" s="666">
        <v>0</v>
      </c>
      <c r="T1175" s="731"/>
      <c r="U1175" s="689">
        <v>0</v>
      </c>
    </row>
    <row r="1176" spans="1:21" ht="14.4" customHeight="1" x14ac:dyDescent="0.3">
      <c r="A1176" s="649">
        <v>10</v>
      </c>
      <c r="B1176" s="650" t="s">
        <v>596</v>
      </c>
      <c r="C1176" s="650">
        <v>89301101</v>
      </c>
      <c r="D1176" s="729" t="s">
        <v>6863</v>
      </c>
      <c r="E1176" s="730" t="s">
        <v>3721</v>
      </c>
      <c r="F1176" s="650" t="s">
        <v>3634</v>
      </c>
      <c r="G1176" s="650" t="s">
        <v>4151</v>
      </c>
      <c r="H1176" s="650" t="s">
        <v>597</v>
      </c>
      <c r="I1176" s="650" t="s">
        <v>4152</v>
      </c>
      <c r="J1176" s="650" t="s">
        <v>1686</v>
      </c>
      <c r="K1176" s="650" t="s">
        <v>4153</v>
      </c>
      <c r="L1176" s="651">
        <v>0</v>
      </c>
      <c r="M1176" s="651">
        <v>0</v>
      </c>
      <c r="N1176" s="650">
        <v>1</v>
      </c>
      <c r="O1176" s="731">
        <v>0.5</v>
      </c>
      <c r="P1176" s="651"/>
      <c r="Q1176" s="666"/>
      <c r="R1176" s="650"/>
      <c r="S1176" s="666">
        <v>0</v>
      </c>
      <c r="T1176" s="731"/>
      <c r="U1176" s="689">
        <v>0</v>
      </c>
    </row>
    <row r="1177" spans="1:21" ht="14.4" customHeight="1" x14ac:dyDescent="0.3">
      <c r="A1177" s="649">
        <v>10</v>
      </c>
      <c r="B1177" s="650" t="s">
        <v>596</v>
      </c>
      <c r="C1177" s="650">
        <v>89301101</v>
      </c>
      <c r="D1177" s="729" t="s">
        <v>6863</v>
      </c>
      <c r="E1177" s="730" t="s">
        <v>3721</v>
      </c>
      <c r="F1177" s="650" t="s">
        <v>3634</v>
      </c>
      <c r="G1177" s="650" t="s">
        <v>3743</v>
      </c>
      <c r="H1177" s="650" t="s">
        <v>597</v>
      </c>
      <c r="I1177" s="650" t="s">
        <v>1646</v>
      </c>
      <c r="J1177" s="650" t="s">
        <v>3514</v>
      </c>
      <c r="K1177" s="650" t="s">
        <v>3515</v>
      </c>
      <c r="L1177" s="651">
        <v>156.86000000000001</v>
      </c>
      <c r="M1177" s="651">
        <v>470.58000000000004</v>
      </c>
      <c r="N1177" s="650">
        <v>3</v>
      </c>
      <c r="O1177" s="731">
        <v>2</v>
      </c>
      <c r="P1177" s="651"/>
      <c r="Q1177" s="666">
        <v>0</v>
      </c>
      <c r="R1177" s="650"/>
      <c r="S1177" s="666">
        <v>0</v>
      </c>
      <c r="T1177" s="731"/>
      <c r="U1177" s="689">
        <v>0</v>
      </c>
    </row>
    <row r="1178" spans="1:21" ht="14.4" customHeight="1" x14ac:dyDescent="0.3">
      <c r="A1178" s="649">
        <v>10</v>
      </c>
      <c r="B1178" s="650" t="s">
        <v>596</v>
      </c>
      <c r="C1178" s="650">
        <v>89301101</v>
      </c>
      <c r="D1178" s="729" t="s">
        <v>6863</v>
      </c>
      <c r="E1178" s="730" t="s">
        <v>3721</v>
      </c>
      <c r="F1178" s="650" t="s">
        <v>3634</v>
      </c>
      <c r="G1178" s="650" t="s">
        <v>3743</v>
      </c>
      <c r="H1178" s="650" t="s">
        <v>597</v>
      </c>
      <c r="I1178" s="650" t="s">
        <v>1238</v>
      </c>
      <c r="J1178" s="650" t="s">
        <v>3477</v>
      </c>
      <c r="K1178" s="650" t="s">
        <v>3478</v>
      </c>
      <c r="L1178" s="651">
        <v>69.09</v>
      </c>
      <c r="M1178" s="651">
        <v>69.09</v>
      </c>
      <c r="N1178" s="650">
        <v>1</v>
      </c>
      <c r="O1178" s="731">
        <v>0.5</v>
      </c>
      <c r="P1178" s="651"/>
      <c r="Q1178" s="666">
        <v>0</v>
      </c>
      <c r="R1178" s="650"/>
      <c r="S1178" s="666">
        <v>0</v>
      </c>
      <c r="T1178" s="731"/>
      <c r="U1178" s="689">
        <v>0</v>
      </c>
    </row>
    <row r="1179" spans="1:21" ht="14.4" customHeight="1" x14ac:dyDescent="0.3">
      <c r="A1179" s="649">
        <v>10</v>
      </c>
      <c r="B1179" s="650" t="s">
        <v>596</v>
      </c>
      <c r="C1179" s="650">
        <v>89301101</v>
      </c>
      <c r="D1179" s="729" t="s">
        <v>6863</v>
      </c>
      <c r="E1179" s="730" t="s">
        <v>3721</v>
      </c>
      <c r="F1179" s="650" t="s">
        <v>3634</v>
      </c>
      <c r="G1179" s="650" t="s">
        <v>3743</v>
      </c>
      <c r="H1179" s="650" t="s">
        <v>597</v>
      </c>
      <c r="I1179" s="650" t="s">
        <v>1226</v>
      </c>
      <c r="J1179" s="650" t="s">
        <v>3479</v>
      </c>
      <c r="K1179" s="650" t="s">
        <v>3480</v>
      </c>
      <c r="L1179" s="651">
        <v>112.76</v>
      </c>
      <c r="M1179" s="651">
        <v>225.52</v>
      </c>
      <c r="N1179" s="650">
        <v>2</v>
      </c>
      <c r="O1179" s="731">
        <v>1.5</v>
      </c>
      <c r="P1179" s="651">
        <v>112.76</v>
      </c>
      <c r="Q1179" s="666">
        <v>0.5</v>
      </c>
      <c r="R1179" s="650">
        <v>1</v>
      </c>
      <c r="S1179" s="666">
        <v>0.5</v>
      </c>
      <c r="T1179" s="731">
        <v>1</v>
      </c>
      <c r="U1179" s="689">
        <v>0.66666666666666663</v>
      </c>
    </row>
    <row r="1180" spans="1:21" ht="14.4" customHeight="1" x14ac:dyDescent="0.3">
      <c r="A1180" s="649">
        <v>10</v>
      </c>
      <c r="B1180" s="650" t="s">
        <v>596</v>
      </c>
      <c r="C1180" s="650">
        <v>89301101</v>
      </c>
      <c r="D1180" s="729" t="s">
        <v>6863</v>
      </c>
      <c r="E1180" s="730" t="s">
        <v>3721</v>
      </c>
      <c r="F1180" s="650" t="s">
        <v>3634</v>
      </c>
      <c r="G1180" s="650" t="s">
        <v>3743</v>
      </c>
      <c r="H1180" s="650" t="s">
        <v>597</v>
      </c>
      <c r="I1180" s="650" t="s">
        <v>1230</v>
      </c>
      <c r="J1180" s="650" t="s">
        <v>1231</v>
      </c>
      <c r="K1180" s="650" t="s">
        <v>1232</v>
      </c>
      <c r="L1180" s="651">
        <v>99.7</v>
      </c>
      <c r="M1180" s="651">
        <v>199.4</v>
      </c>
      <c r="N1180" s="650">
        <v>2</v>
      </c>
      <c r="O1180" s="731">
        <v>1.5</v>
      </c>
      <c r="P1180" s="651">
        <v>99.7</v>
      </c>
      <c r="Q1180" s="666">
        <v>0.5</v>
      </c>
      <c r="R1180" s="650">
        <v>1</v>
      </c>
      <c r="S1180" s="666">
        <v>0.5</v>
      </c>
      <c r="T1180" s="731">
        <v>1</v>
      </c>
      <c r="U1180" s="689">
        <v>0.66666666666666663</v>
      </c>
    </row>
    <row r="1181" spans="1:21" ht="14.4" customHeight="1" x14ac:dyDescent="0.3">
      <c r="A1181" s="649">
        <v>10</v>
      </c>
      <c r="B1181" s="650" t="s">
        <v>596</v>
      </c>
      <c r="C1181" s="650">
        <v>89301101</v>
      </c>
      <c r="D1181" s="729" t="s">
        <v>6863</v>
      </c>
      <c r="E1181" s="730" t="s">
        <v>3721</v>
      </c>
      <c r="F1181" s="650" t="s">
        <v>3634</v>
      </c>
      <c r="G1181" s="650" t="s">
        <v>4442</v>
      </c>
      <c r="H1181" s="650" t="s">
        <v>597</v>
      </c>
      <c r="I1181" s="650" t="s">
        <v>4443</v>
      </c>
      <c r="J1181" s="650" t="s">
        <v>4444</v>
      </c>
      <c r="K1181" s="650" t="s">
        <v>682</v>
      </c>
      <c r="L1181" s="651">
        <v>45.75</v>
      </c>
      <c r="M1181" s="651">
        <v>45.75</v>
      </c>
      <c r="N1181" s="650">
        <v>1</v>
      </c>
      <c r="O1181" s="731">
        <v>1</v>
      </c>
      <c r="P1181" s="651"/>
      <c r="Q1181" s="666">
        <v>0</v>
      </c>
      <c r="R1181" s="650"/>
      <c r="S1181" s="666">
        <v>0</v>
      </c>
      <c r="T1181" s="731"/>
      <c r="U1181" s="689">
        <v>0</v>
      </c>
    </row>
    <row r="1182" spans="1:21" ht="14.4" customHeight="1" x14ac:dyDescent="0.3">
      <c r="A1182" s="649">
        <v>10</v>
      </c>
      <c r="B1182" s="650" t="s">
        <v>596</v>
      </c>
      <c r="C1182" s="650">
        <v>89301101</v>
      </c>
      <c r="D1182" s="729" t="s">
        <v>6863</v>
      </c>
      <c r="E1182" s="730" t="s">
        <v>3721</v>
      </c>
      <c r="F1182" s="650" t="s">
        <v>3634</v>
      </c>
      <c r="G1182" s="650" t="s">
        <v>3732</v>
      </c>
      <c r="H1182" s="650" t="s">
        <v>1072</v>
      </c>
      <c r="I1182" s="650" t="s">
        <v>1708</v>
      </c>
      <c r="J1182" s="650" t="s">
        <v>1709</v>
      </c>
      <c r="K1182" s="650" t="s">
        <v>3520</v>
      </c>
      <c r="L1182" s="651">
        <v>184.22</v>
      </c>
      <c r="M1182" s="651">
        <v>184.22</v>
      </c>
      <c r="N1182" s="650">
        <v>1</v>
      </c>
      <c r="O1182" s="731">
        <v>1</v>
      </c>
      <c r="P1182" s="651"/>
      <c r="Q1182" s="666">
        <v>0</v>
      </c>
      <c r="R1182" s="650"/>
      <c r="S1182" s="666">
        <v>0</v>
      </c>
      <c r="T1182" s="731"/>
      <c r="U1182" s="689">
        <v>0</v>
      </c>
    </row>
    <row r="1183" spans="1:21" ht="14.4" customHeight="1" x14ac:dyDescent="0.3">
      <c r="A1183" s="649">
        <v>10</v>
      </c>
      <c r="B1183" s="650" t="s">
        <v>596</v>
      </c>
      <c r="C1183" s="650">
        <v>89301101</v>
      </c>
      <c r="D1183" s="729" t="s">
        <v>6863</v>
      </c>
      <c r="E1183" s="730" t="s">
        <v>3721</v>
      </c>
      <c r="F1183" s="650" t="s">
        <v>3634</v>
      </c>
      <c r="G1183" s="650" t="s">
        <v>3732</v>
      </c>
      <c r="H1183" s="650" t="s">
        <v>1072</v>
      </c>
      <c r="I1183" s="650" t="s">
        <v>1722</v>
      </c>
      <c r="J1183" s="650" t="s">
        <v>1296</v>
      </c>
      <c r="K1183" s="650" t="s">
        <v>3521</v>
      </c>
      <c r="L1183" s="651">
        <v>103.71</v>
      </c>
      <c r="M1183" s="651">
        <v>207.42</v>
      </c>
      <c r="N1183" s="650">
        <v>2</v>
      </c>
      <c r="O1183" s="731">
        <v>1</v>
      </c>
      <c r="P1183" s="651"/>
      <c r="Q1183" s="666">
        <v>0</v>
      </c>
      <c r="R1183" s="650"/>
      <c r="S1183" s="666">
        <v>0</v>
      </c>
      <c r="T1183" s="731"/>
      <c r="U1183" s="689">
        <v>0</v>
      </c>
    </row>
    <row r="1184" spans="1:21" ht="14.4" customHeight="1" x14ac:dyDescent="0.3">
      <c r="A1184" s="649">
        <v>10</v>
      </c>
      <c r="B1184" s="650" t="s">
        <v>596</v>
      </c>
      <c r="C1184" s="650">
        <v>89301101</v>
      </c>
      <c r="D1184" s="729" t="s">
        <v>6863</v>
      </c>
      <c r="E1184" s="730" t="s">
        <v>3721</v>
      </c>
      <c r="F1184" s="650" t="s">
        <v>3634</v>
      </c>
      <c r="G1184" s="650" t="s">
        <v>3747</v>
      </c>
      <c r="H1184" s="650" t="s">
        <v>1072</v>
      </c>
      <c r="I1184" s="650" t="s">
        <v>4051</v>
      </c>
      <c r="J1184" s="650" t="s">
        <v>1087</v>
      </c>
      <c r="K1184" s="650" t="s">
        <v>4052</v>
      </c>
      <c r="L1184" s="651">
        <v>0</v>
      </c>
      <c r="M1184" s="651">
        <v>0</v>
      </c>
      <c r="N1184" s="650">
        <v>1</v>
      </c>
      <c r="O1184" s="731">
        <v>0.5</v>
      </c>
      <c r="P1184" s="651"/>
      <c r="Q1184" s="666"/>
      <c r="R1184" s="650"/>
      <c r="S1184" s="666">
        <v>0</v>
      </c>
      <c r="T1184" s="731"/>
      <c r="U1184" s="689">
        <v>0</v>
      </c>
    </row>
    <row r="1185" spans="1:21" ht="14.4" customHeight="1" x14ac:dyDescent="0.3">
      <c r="A1185" s="649">
        <v>10</v>
      </c>
      <c r="B1185" s="650" t="s">
        <v>596</v>
      </c>
      <c r="C1185" s="650">
        <v>89301101</v>
      </c>
      <c r="D1185" s="729" t="s">
        <v>6863</v>
      </c>
      <c r="E1185" s="730" t="s">
        <v>3721</v>
      </c>
      <c r="F1185" s="650" t="s">
        <v>3634</v>
      </c>
      <c r="G1185" s="650" t="s">
        <v>3747</v>
      </c>
      <c r="H1185" s="650" t="s">
        <v>1072</v>
      </c>
      <c r="I1185" s="650" t="s">
        <v>1113</v>
      </c>
      <c r="J1185" s="650" t="s">
        <v>1114</v>
      </c>
      <c r="K1185" s="650" t="s">
        <v>930</v>
      </c>
      <c r="L1185" s="651">
        <v>0</v>
      </c>
      <c r="M1185" s="651">
        <v>0</v>
      </c>
      <c r="N1185" s="650">
        <v>2</v>
      </c>
      <c r="O1185" s="731">
        <v>1.5</v>
      </c>
      <c r="P1185" s="651">
        <v>0</v>
      </c>
      <c r="Q1185" s="666"/>
      <c r="R1185" s="650">
        <v>1</v>
      </c>
      <c r="S1185" s="666">
        <v>0.5</v>
      </c>
      <c r="T1185" s="731">
        <v>1</v>
      </c>
      <c r="U1185" s="689">
        <v>0.66666666666666663</v>
      </c>
    </row>
    <row r="1186" spans="1:21" ht="14.4" customHeight="1" x14ac:dyDescent="0.3">
      <c r="A1186" s="649">
        <v>10</v>
      </c>
      <c r="B1186" s="650" t="s">
        <v>596</v>
      </c>
      <c r="C1186" s="650">
        <v>89301101</v>
      </c>
      <c r="D1186" s="729" t="s">
        <v>6863</v>
      </c>
      <c r="E1186" s="730" t="s">
        <v>3721</v>
      </c>
      <c r="F1186" s="650" t="s">
        <v>3634</v>
      </c>
      <c r="G1186" s="650" t="s">
        <v>3929</v>
      </c>
      <c r="H1186" s="650" t="s">
        <v>597</v>
      </c>
      <c r="I1186" s="650" t="s">
        <v>4629</v>
      </c>
      <c r="J1186" s="650" t="s">
        <v>933</v>
      </c>
      <c r="K1186" s="650" t="s">
        <v>4630</v>
      </c>
      <c r="L1186" s="651">
        <v>0</v>
      </c>
      <c r="M1186" s="651">
        <v>0</v>
      </c>
      <c r="N1186" s="650">
        <v>1</v>
      </c>
      <c r="O1186" s="731">
        <v>0.5</v>
      </c>
      <c r="P1186" s="651"/>
      <c r="Q1186" s="666"/>
      <c r="R1186" s="650"/>
      <c r="S1186" s="666">
        <v>0</v>
      </c>
      <c r="T1186" s="731"/>
      <c r="U1186" s="689">
        <v>0</v>
      </c>
    </row>
    <row r="1187" spans="1:21" ht="14.4" customHeight="1" x14ac:dyDescent="0.3">
      <c r="A1187" s="649">
        <v>10</v>
      </c>
      <c r="B1187" s="650" t="s">
        <v>596</v>
      </c>
      <c r="C1187" s="650">
        <v>89301101</v>
      </c>
      <c r="D1187" s="729" t="s">
        <v>6863</v>
      </c>
      <c r="E1187" s="730" t="s">
        <v>3721</v>
      </c>
      <c r="F1187" s="650" t="s">
        <v>3634</v>
      </c>
      <c r="G1187" s="650" t="s">
        <v>4124</v>
      </c>
      <c r="H1187" s="650" t="s">
        <v>597</v>
      </c>
      <c r="I1187" s="650" t="s">
        <v>4125</v>
      </c>
      <c r="J1187" s="650" t="s">
        <v>4126</v>
      </c>
      <c r="K1187" s="650" t="s">
        <v>4127</v>
      </c>
      <c r="L1187" s="651">
        <v>45.75</v>
      </c>
      <c r="M1187" s="651">
        <v>45.75</v>
      </c>
      <c r="N1187" s="650">
        <v>1</v>
      </c>
      <c r="O1187" s="731">
        <v>1</v>
      </c>
      <c r="P1187" s="651"/>
      <c r="Q1187" s="666">
        <v>0</v>
      </c>
      <c r="R1187" s="650"/>
      <c r="S1187" s="666">
        <v>0</v>
      </c>
      <c r="T1187" s="731"/>
      <c r="U1187" s="689">
        <v>0</v>
      </c>
    </row>
    <row r="1188" spans="1:21" ht="14.4" customHeight="1" x14ac:dyDescent="0.3">
      <c r="A1188" s="649">
        <v>10</v>
      </c>
      <c r="B1188" s="650" t="s">
        <v>596</v>
      </c>
      <c r="C1188" s="650">
        <v>89301101</v>
      </c>
      <c r="D1188" s="729" t="s">
        <v>6863</v>
      </c>
      <c r="E1188" s="730" t="s">
        <v>3721</v>
      </c>
      <c r="F1188" s="650" t="s">
        <v>3634</v>
      </c>
      <c r="G1188" s="650" t="s">
        <v>4132</v>
      </c>
      <c r="H1188" s="650" t="s">
        <v>597</v>
      </c>
      <c r="I1188" s="650" t="s">
        <v>687</v>
      </c>
      <c r="J1188" s="650" t="s">
        <v>4133</v>
      </c>
      <c r="K1188" s="650" t="s">
        <v>4107</v>
      </c>
      <c r="L1188" s="651">
        <v>14.2</v>
      </c>
      <c r="M1188" s="651">
        <v>28.4</v>
      </c>
      <c r="N1188" s="650">
        <v>2</v>
      </c>
      <c r="O1188" s="731">
        <v>1</v>
      </c>
      <c r="P1188" s="651"/>
      <c r="Q1188" s="666">
        <v>0</v>
      </c>
      <c r="R1188" s="650"/>
      <c r="S1188" s="666">
        <v>0</v>
      </c>
      <c r="T1188" s="731"/>
      <c r="U1188" s="689">
        <v>0</v>
      </c>
    </row>
    <row r="1189" spans="1:21" ht="14.4" customHeight="1" x14ac:dyDescent="0.3">
      <c r="A1189" s="649">
        <v>10</v>
      </c>
      <c r="B1189" s="650" t="s">
        <v>596</v>
      </c>
      <c r="C1189" s="650">
        <v>89301101</v>
      </c>
      <c r="D1189" s="729" t="s">
        <v>6863</v>
      </c>
      <c r="E1189" s="730" t="s">
        <v>3721</v>
      </c>
      <c r="F1189" s="650" t="s">
        <v>3634</v>
      </c>
      <c r="G1189" s="650" t="s">
        <v>4136</v>
      </c>
      <c r="H1189" s="650" t="s">
        <v>597</v>
      </c>
      <c r="I1189" s="650" t="s">
        <v>928</v>
      </c>
      <c r="J1189" s="650" t="s">
        <v>929</v>
      </c>
      <c r="K1189" s="650" t="s">
        <v>930</v>
      </c>
      <c r="L1189" s="651">
        <v>0</v>
      </c>
      <c r="M1189" s="651">
        <v>0</v>
      </c>
      <c r="N1189" s="650">
        <v>1</v>
      </c>
      <c r="O1189" s="731">
        <v>0.5</v>
      </c>
      <c r="P1189" s="651"/>
      <c r="Q1189" s="666"/>
      <c r="R1189" s="650"/>
      <c r="S1189" s="666">
        <v>0</v>
      </c>
      <c r="T1189" s="731"/>
      <c r="U1189" s="689">
        <v>0</v>
      </c>
    </row>
    <row r="1190" spans="1:21" ht="14.4" customHeight="1" x14ac:dyDescent="0.3">
      <c r="A1190" s="649">
        <v>10</v>
      </c>
      <c r="B1190" s="650" t="s">
        <v>596</v>
      </c>
      <c r="C1190" s="650">
        <v>89301101</v>
      </c>
      <c r="D1190" s="729" t="s">
        <v>6863</v>
      </c>
      <c r="E1190" s="730" t="s">
        <v>3721</v>
      </c>
      <c r="F1190" s="650" t="s">
        <v>3634</v>
      </c>
      <c r="G1190" s="650" t="s">
        <v>4086</v>
      </c>
      <c r="H1190" s="650" t="s">
        <v>597</v>
      </c>
      <c r="I1190" s="650" t="s">
        <v>4087</v>
      </c>
      <c r="J1190" s="650" t="s">
        <v>707</v>
      </c>
      <c r="K1190" s="650" t="s">
        <v>4088</v>
      </c>
      <c r="L1190" s="651">
        <v>0</v>
      </c>
      <c r="M1190" s="651">
        <v>0</v>
      </c>
      <c r="N1190" s="650">
        <v>1</v>
      </c>
      <c r="O1190" s="731">
        <v>1</v>
      </c>
      <c r="P1190" s="651"/>
      <c r="Q1190" s="666"/>
      <c r="R1190" s="650"/>
      <c r="S1190" s="666">
        <v>0</v>
      </c>
      <c r="T1190" s="731"/>
      <c r="U1190" s="689">
        <v>0</v>
      </c>
    </row>
    <row r="1191" spans="1:21" ht="14.4" customHeight="1" x14ac:dyDescent="0.3">
      <c r="A1191" s="649">
        <v>10</v>
      </c>
      <c r="B1191" s="650" t="s">
        <v>596</v>
      </c>
      <c r="C1191" s="650">
        <v>89301101</v>
      </c>
      <c r="D1191" s="729" t="s">
        <v>6863</v>
      </c>
      <c r="E1191" s="730" t="s">
        <v>3721</v>
      </c>
      <c r="F1191" s="650" t="s">
        <v>3634</v>
      </c>
      <c r="G1191" s="650" t="s">
        <v>4336</v>
      </c>
      <c r="H1191" s="650" t="s">
        <v>597</v>
      </c>
      <c r="I1191" s="650" t="s">
        <v>732</v>
      </c>
      <c r="J1191" s="650" t="s">
        <v>733</v>
      </c>
      <c r="K1191" s="650" t="s">
        <v>4337</v>
      </c>
      <c r="L1191" s="651">
        <v>0</v>
      </c>
      <c r="M1191" s="651">
        <v>0</v>
      </c>
      <c r="N1191" s="650">
        <v>2</v>
      </c>
      <c r="O1191" s="731">
        <v>1.5</v>
      </c>
      <c r="P1191" s="651">
        <v>0</v>
      </c>
      <c r="Q1191" s="666"/>
      <c r="R1191" s="650">
        <v>1</v>
      </c>
      <c r="S1191" s="666">
        <v>0.5</v>
      </c>
      <c r="T1191" s="731">
        <v>0.5</v>
      </c>
      <c r="U1191" s="689">
        <v>0.33333333333333331</v>
      </c>
    </row>
    <row r="1192" spans="1:21" ht="14.4" customHeight="1" x14ac:dyDescent="0.3">
      <c r="A1192" s="649">
        <v>10</v>
      </c>
      <c r="B1192" s="650" t="s">
        <v>596</v>
      </c>
      <c r="C1192" s="650">
        <v>89301101</v>
      </c>
      <c r="D1192" s="729" t="s">
        <v>6863</v>
      </c>
      <c r="E1192" s="730" t="s">
        <v>3721</v>
      </c>
      <c r="F1192" s="650" t="s">
        <v>3634</v>
      </c>
      <c r="G1192" s="650" t="s">
        <v>3870</v>
      </c>
      <c r="H1192" s="650" t="s">
        <v>597</v>
      </c>
      <c r="I1192" s="650" t="s">
        <v>1212</v>
      </c>
      <c r="J1192" s="650" t="s">
        <v>1213</v>
      </c>
      <c r="K1192" s="650" t="s">
        <v>3871</v>
      </c>
      <c r="L1192" s="651">
        <v>38.65</v>
      </c>
      <c r="M1192" s="651">
        <v>425.15</v>
      </c>
      <c r="N1192" s="650">
        <v>11</v>
      </c>
      <c r="O1192" s="731">
        <v>11</v>
      </c>
      <c r="P1192" s="651">
        <v>77.3</v>
      </c>
      <c r="Q1192" s="666">
        <v>0.18181818181818182</v>
      </c>
      <c r="R1192" s="650">
        <v>2</v>
      </c>
      <c r="S1192" s="666">
        <v>0.18181818181818182</v>
      </c>
      <c r="T1192" s="731">
        <v>2</v>
      </c>
      <c r="U1192" s="689">
        <v>0.18181818181818182</v>
      </c>
    </row>
    <row r="1193" spans="1:21" ht="14.4" customHeight="1" x14ac:dyDescent="0.3">
      <c r="A1193" s="649">
        <v>10</v>
      </c>
      <c r="B1193" s="650" t="s">
        <v>596</v>
      </c>
      <c r="C1193" s="650">
        <v>89301101</v>
      </c>
      <c r="D1193" s="729" t="s">
        <v>6863</v>
      </c>
      <c r="E1193" s="730" t="s">
        <v>3721</v>
      </c>
      <c r="F1193" s="650" t="s">
        <v>3634</v>
      </c>
      <c r="G1193" s="650" t="s">
        <v>4141</v>
      </c>
      <c r="H1193" s="650" t="s">
        <v>597</v>
      </c>
      <c r="I1193" s="650" t="s">
        <v>740</v>
      </c>
      <c r="J1193" s="650" t="s">
        <v>741</v>
      </c>
      <c r="K1193" s="650" t="s">
        <v>742</v>
      </c>
      <c r="L1193" s="651">
        <v>132.34</v>
      </c>
      <c r="M1193" s="651">
        <v>132.34</v>
      </c>
      <c r="N1193" s="650">
        <v>1</v>
      </c>
      <c r="O1193" s="731">
        <v>0.5</v>
      </c>
      <c r="P1193" s="651"/>
      <c r="Q1193" s="666">
        <v>0</v>
      </c>
      <c r="R1193" s="650"/>
      <c r="S1193" s="666">
        <v>0</v>
      </c>
      <c r="T1193" s="731"/>
      <c r="U1193" s="689">
        <v>0</v>
      </c>
    </row>
    <row r="1194" spans="1:21" ht="14.4" customHeight="1" x14ac:dyDescent="0.3">
      <c r="A1194" s="649">
        <v>10</v>
      </c>
      <c r="B1194" s="650" t="s">
        <v>596</v>
      </c>
      <c r="C1194" s="650">
        <v>89301101</v>
      </c>
      <c r="D1194" s="729" t="s">
        <v>6863</v>
      </c>
      <c r="E1194" s="730" t="s">
        <v>3721</v>
      </c>
      <c r="F1194" s="650" t="s">
        <v>3634</v>
      </c>
      <c r="G1194" s="650" t="s">
        <v>4550</v>
      </c>
      <c r="H1194" s="650" t="s">
        <v>1072</v>
      </c>
      <c r="I1194" s="650" t="s">
        <v>1098</v>
      </c>
      <c r="J1194" s="650" t="s">
        <v>1099</v>
      </c>
      <c r="K1194" s="650" t="s">
        <v>1100</v>
      </c>
      <c r="L1194" s="651">
        <v>0</v>
      </c>
      <c r="M1194" s="651">
        <v>0</v>
      </c>
      <c r="N1194" s="650">
        <v>1</v>
      </c>
      <c r="O1194" s="731">
        <v>0.5</v>
      </c>
      <c r="P1194" s="651">
        <v>0</v>
      </c>
      <c r="Q1194" s="666"/>
      <c r="R1194" s="650">
        <v>1</v>
      </c>
      <c r="S1194" s="666">
        <v>1</v>
      </c>
      <c r="T1194" s="731">
        <v>0.5</v>
      </c>
      <c r="U1194" s="689">
        <v>1</v>
      </c>
    </row>
    <row r="1195" spans="1:21" ht="14.4" customHeight="1" x14ac:dyDescent="0.3">
      <c r="A1195" s="649">
        <v>10</v>
      </c>
      <c r="B1195" s="650" t="s">
        <v>596</v>
      </c>
      <c r="C1195" s="650">
        <v>89301101</v>
      </c>
      <c r="D1195" s="729" t="s">
        <v>6863</v>
      </c>
      <c r="E1195" s="730" t="s">
        <v>3721</v>
      </c>
      <c r="F1195" s="650" t="s">
        <v>3634</v>
      </c>
      <c r="G1195" s="650" t="s">
        <v>4195</v>
      </c>
      <c r="H1195" s="650" t="s">
        <v>597</v>
      </c>
      <c r="I1195" s="650" t="s">
        <v>989</v>
      </c>
      <c r="J1195" s="650" t="s">
        <v>4200</v>
      </c>
      <c r="K1195" s="650" t="s">
        <v>4533</v>
      </c>
      <c r="L1195" s="651">
        <v>0</v>
      </c>
      <c r="M1195" s="651">
        <v>0</v>
      </c>
      <c r="N1195" s="650">
        <v>1</v>
      </c>
      <c r="O1195" s="731">
        <v>1</v>
      </c>
      <c r="P1195" s="651"/>
      <c r="Q1195" s="666"/>
      <c r="R1195" s="650"/>
      <c r="S1195" s="666">
        <v>0</v>
      </c>
      <c r="T1195" s="731"/>
      <c r="U1195" s="689">
        <v>0</v>
      </c>
    </row>
    <row r="1196" spans="1:21" ht="14.4" customHeight="1" x14ac:dyDescent="0.3">
      <c r="A1196" s="649">
        <v>10</v>
      </c>
      <c r="B1196" s="650" t="s">
        <v>596</v>
      </c>
      <c r="C1196" s="650">
        <v>89301101</v>
      </c>
      <c r="D1196" s="729" t="s">
        <v>6863</v>
      </c>
      <c r="E1196" s="730" t="s">
        <v>3721</v>
      </c>
      <c r="F1196" s="650" t="s">
        <v>3634</v>
      </c>
      <c r="G1196" s="650" t="s">
        <v>4210</v>
      </c>
      <c r="H1196" s="650" t="s">
        <v>1072</v>
      </c>
      <c r="I1196" s="650" t="s">
        <v>1605</v>
      </c>
      <c r="J1196" s="650" t="s">
        <v>1079</v>
      </c>
      <c r="K1196" s="650" t="s">
        <v>1606</v>
      </c>
      <c r="L1196" s="651">
        <v>625.29</v>
      </c>
      <c r="M1196" s="651">
        <v>625.29</v>
      </c>
      <c r="N1196" s="650">
        <v>1</v>
      </c>
      <c r="O1196" s="731">
        <v>1</v>
      </c>
      <c r="P1196" s="651">
        <v>625.29</v>
      </c>
      <c r="Q1196" s="666">
        <v>1</v>
      </c>
      <c r="R1196" s="650">
        <v>1</v>
      </c>
      <c r="S1196" s="666">
        <v>1</v>
      </c>
      <c r="T1196" s="731">
        <v>1</v>
      </c>
      <c r="U1196" s="689">
        <v>1</v>
      </c>
    </row>
    <row r="1197" spans="1:21" ht="14.4" customHeight="1" x14ac:dyDescent="0.3">
      <c r="A1197" s="649">
        <v>10</v>
      </c>
      <c r="B1197" s="650" t="s">
        <v>596</v>
      </c>
      <c r="C1197" s="650">
        <v>89301101</v>
      </c>
      <c r="D1197" s="729" t="s">
        <v>6863</v>
      </c>
      <c r="E1197" s="730" t="s">
        <v>3721</v>
      </c>
      <c r="F1197" s="650" t="s">
        <v>3634</v>
      </c>
      <c r="G1197" s="650" t="s">
        <v>3961</v>
      </c>
      <c r="H1197" s="650" t="s">
        <v>597</v>
      </c>
      <c r="I1197" s="650" t="s">
        <v>4343</v>
      </c>
      <c r="J1197" s="650" t="s">
        <v>3963</v>
      </c>
      <c r="K1197" s="650" t="s">
        <v>1360</v>
      </c>
      <c r="L1197" s="651">
        <v>97.97</v>
      </c>
      <c r="M1197" s="651">
        <v>97.97</v>
      </c>
      <c r="N1197" s="650">
        <v>1</v>
      </c>
      <c r="O1197" s="731">
        <v>1</v>
      </c>
      <c r="P1197" s="651"/>
      <c r="Q1197" s="666">
        <v>0</v>
      </c>
      <c r="R1197" s="650"/>
      <c r="S1197" s="666">
        <v>0</v>
      </c>
      <c r="T1197" s="731"/>
      <c r="U1197" s="689">
        <v>0</v>
      </c>
    </row>
    <row r="1198" spans="1:21" ht="14.4" customHeight="1" x14ac:dyDescent="0.3">
      <c r="A1198" s="649">
        <v>10</v>
      </c>
      <c r="B1198" s="650" t="s">
        <v>596</v>
      </c>
      <c r="C1198" s="650">
        <v>89301101</v>
      </c>
      <c r="D1198" s="729" t="s">
        <v>6863</v>
      </c>
      <c r="E1198" s="730" t="s">
        <v>3721</v>
      </c>
      <c r="F1198" s="650" t="s">
        <v>3634</v>
      </c>
      <c r="G1198" s="650" t="s">
        <v>3961</v>
      </c>
      <c r="H1198" s="650" t="s">
        <v>597</v>
      </c>
      <c r="I1198" s="650" t="s">
        <v>4142</v>
      </c>
      <c r="J1198" s="650" t="s">
        <v>785</v>
      </c>
      <c r="K1198" s="650" t="s">
        <v>4143</v>
      </c>
      <c r="L1198" s="651">
        <v>0</v>
      </c>
      <c r="M1198" s="651">
        <v>0</v>
      </c>
      <c r="N1198" s="650">
        <v>1</v>
      </c>
      <c r="O1198" s="731">
        <v>0.5</v>
      </c>
      <c r="P1198" s="651">
        <v>0</v>
      </c>
      <c r="Q1198" s="666"/>
      <c r="R1198" s="650">
        <v>1</v>
      </c>
      <c r="S1198" s="666">
        <v>1</v>
      </c>
      <c r="T1198" s="731">
        <v>0.5</v>
      </c>
      <c r="U1198" s="689">
        <v>1</v>
      </c>
    </row>
    <row r="1199" spans="1:21" ht="14.4" customHeight="1" x14ac:dyDescent="0.3">
      <c r="A1199" s="649">
        <v>10</v>
      </c>
      <c r="B1199" s="650" t="s">
        <v>596</v>
      </c>
      <c r="C1199" s="650">
        <v>89301101</v>
      </c>
      <c r="D1199" s="729" t="s">
        <v>6863</v>
      </c>
      <c r="E1199" s="730" t="s">
        <v>3721</v>
      </c>
      <c r="F1199" s="650" t="s">
        <v>3634</v>
      </c>
      <c r="G1199" s="650" t="s">
        <v>4110</v>
      </c>
      <c r="H1199" s="650" t="s">
        <v>597</v>
      </c>
      <c r="I1199" s="650" t="s">
        <v>4111</v>
      </c>
      <c r="J1199" s="650" t="s">
        <v>1532</v>
      </c>
      <c r="K1199" s="650" t="s">
        <v>4112</v>
      </c>
      <c r="L1199" s="651">
        <v>210.44</v>
      </c>
      <c r="M1199" s="651">
        <v>631.31999999999994</v>
      </c>
      <c r="N1199" s="650">
        <v>3</v>
      </c>
      <c r="O1199" s="731">
        <v>2</v>
      </c>
      <c r="P1199" s="651">
        <v>210.44</v>
      </c>
      <c r="Q1199" s="666">
        <v>0.33333333333333337</v>
      </c>
      <c r="R1199" s="650">
        <v>1</v>
      </c>
      <c r="S1199" s="666">
        <v>0.33333333333333331</v>
      </c>
      <c r="T1199" s="731">
        <v>0.5</v>
      </c>
      <c r="U1199" s="689">
        <v>0.25</v>
      </c>
    </row>
    <row r="1200" spans="1:21" ht="14.4" customHeight="1" x14ac:dyDescent="0.3">
      <c r="A1200" s="649">
        <v>10</v>
      </c>
      <c r="B1200" s="650" t="s">
        <v>596</v>
      </c>
      <c r="C1200" s="650">
        <v>89301101</v>
      </c>
      <c r="D1200" s="729" t="s">
        <v>6863</v>
      </c>
      <c r="E1200" s="730" t="s">
        <v>3721</v>
      </c>
      <c r="F1200" s="650" t="s">
        <v>3634</v>
      </c>
      <c r="G1200" s="650" t="s">
        <v>4512</v>
      </c>
      <c r="H1200" s="650" t="s">
        <v>597</v>
      </c>
      <c r="I1200" s="650" t="s">
        <v>1796</v>
      </c>
      <c r="J1200" s="650" t="s">
        <v>4513</v>
      </c>
      <c r="K1200" s="650" t="s">
        <v>4514</v>
      </c>
      <c r="L1200" s="651">
        <v>0</v>
      </c>
      <c r="M1200" s="651">
        <v>0</v>
      </c>
      <c r="N1200" s="650">
        <v>1</v>
      </c>
      <c r="O1200" s="731">
        <v>1</v>
      </c>
      <c r="P1200" s="651"/>
      <c r="Q1200" s="666"/>
      <c r="R1200" s="650"/>
      <c r="S1200" s="666">
        <v>0</v>
      </c>
      <c r="T1200" s="731"/>
      <c r="U1200" s="689">
        <v>0</v>
      </c>
    </row>
    <row r="1201" spans="1:21" ht="14.4" customHeight="1" x14ac:dyDescent="0.3">
      <c r="A1201" s="649">
        <v>10</v>
      </c>
      <c r="B1201" s="650" t="s">
        <v>596</v>
      </c>
      <c r="C1201" s="650">
        <v>89301101</v>
      </c>
      <c r="D1201" s="729" t="s">
        <v>6863</v>
      </c>
      <c r="E1201" s="730" t="s">
        <v>3721</v>
      </c>
      <c r="F1201" s="650" t="s">
        <v>3634</v>
      </c>
      <c r="G1201" s="650" t="s">
        <v>3742</v>
      </c>
      <c r="H1201" s="650" t="s">
        <v>597</v>
      </c>
      <c r="I1201" s="650" t="s">
        <v>866</v>
      </c>
      <c r="J1201" s="650" t="s">
        <v>867</v>
      </c>
      <c r="K1201" s="650" t="s">
        <v>2733</v>
      </c>
      <c r="L1201" s="651">
        <v>6.47</v>
      </c>
      <c r="M1201" s="651">
        <v>6.47</v>
      </c>
      <c r="N1201" s="650">
        <v>1</v>
      </c>
      <c r="O1201" s="731">
        <v>1</v>
      </c>
      <c r="P1201" s="651"/>
      <c r="Q1201" s="666">
        <v>0</v>
      </c>
      <c r="R1201" s="650"/>
      <c r="S1201" s="666">
        <v>0</v>
      </c>
      <c r="T1201" s="731"/>
      <c r="U1201" s="689">
        <v>0</v>
      </c>
    </row>
    <row r="1202" spans="1:21" ht="14.4" customHeight="1" x14ac:dyDescent="0.3">
      <c r="A1202" s="649">
        <v>10</v>
      </c>
      <c r="B1202" s="650" t="s">
        <v>596</v>
      </c>
      <c r="C1202" s="650">
        <v>89301101</v>
      </c>
      <c r="D1202" s="729" t="s">
        <v>6863</v>
      </c>
      <c r="E1202" s="730" t="s">
        <v>3721</v>
      </c>
      <c r="F1202" s="650" t="s">
        <v>3634</v>
      </c>
      <c r="G1202" s="650" t="s">
        <v>4461</v>
      </c>
      <c r="H1202" s="650" t="s">
        <v>597</v>
      </c>
      <c r="I1202" s="650" t="s">
        <v>4553</v>
      </c>
      <c r="J1202" s="650" t="s">
        <v>1675</v>
      </c>
      <c r="K1202" s="650" t="s">
        <v>4554</v>
      </c>
      <c r="L1202" s="651">
        <v>0</v>
      </c>
      <c r="M1202" s="651">
        <v>0</v>
      </c>
      <c r="N1202" s="650">
        <v>1</v>
      </c>
      <c r="O1202" s="731">
        <v>1</v>
      </c>
      <c r="P1202" s="651">
        <v>0</v>
      </c>
      <c r="Q1202" s="666"/>
      <c r="R1202" s="650">
        <v>1</v>
      </c>
      <c r="S1202" s="666">
        <v>1</v>
      </c>
      <c r="T1202" s="731">
        <v>1</v>
      </c>
      <c r="U1202" s="689">
        <v>1</v>
      </c>
    </row>
    <row r="1203" spans="1:21" ht="14.4" customHeight="1" x14ac:dyDescent="0.3">
      <c r="A1203" s="649">
        <v>10</v>
      </c>
      <c r="B1203" s="650" t="s">
        <v>596</v>
      </c>
      <c r="C1203" s="650">
        <v>89301101</v>
      </c>
      <c r="D1203" s="729" t="s">
        <v>6863</v>
      </c>
      <c r="E1203" s="730" t="s">
        <v>3721</v>
      </c>
      <c r="F1203" s="650" t="s">
        <v>3634</v>
      </c>
      <c r="G1203" s="650" t="s">
        <v>3868</v>
      </c>
      <c r="H1203" s="650" t="s">
        <v>597</v>
      </c>
      <c r="I1203" s="650" t="s">
        <v>3964</v>
      </c>
      <c r="J1203" s="650" t="s">
        <v>1243</v>
      </c>
      <c r="K1203" s="650" t="s">
        <v>3965</v>
      </c>
      <c r="L1203" s="651">
        <v>23.46</v>
      </c>
      <c r="M1203" s="651">
        <v>46.92</v>
      </c>
      <c r="N1203" s="650">
        <v>2</v>
      </c>
      <c r="O1203" s="731">
        <v>1</v>
      </c>
      <c r="P1203" s="651"/>
      <c r="Q1203" s="666">
        <v>0</v>
      </c>
      <c r="R1203" s="650"/>
      <c r="S1203" s="666">
        <v>0</v>
      </c>
      <c r="T1203" s="731"/>
      <c r="U1203" s="689">
        <v>0</v>
      </c>
    </row>
    <row r="1204" spans="1:21" ht="14.4" customHeight="1" x14ac:dyDescent="0.3">
      <c r="A1204" s="649">
        <v>10</v>
      </c>
      <c r="B1204" s="650" t="s">
        <v>596</v>
      </c>
      <c r="C1204" s="650">
        <v>89301101</v>
      </c>
      <c r="D1204" s="729" t="s">
        <v>6863</v>
      </c>
      <c r="E1204" s="730" t="s">
        <v>3721</v>
      </c>
      <c r="F1204" s="650" t="s">
        <v>3634</v>
      </c>
      <c r="G1204" s="650" t="s">
        <v>3868</v>
      </c>
      <c r="H1204" s="650" t="s">
        <v>597</v>
      </c>
      <c r="I1204" s="650" t="s">
        <v>1650</v>
      </c>
      <c r="J1204" s="650" t="s">
        <v>1277</v>
      </c>
      <c r="K1204" s="650" t="s">
        <v>3965</v>
      </c>
      <c r="L1204" s="651">
        <v>23.46</v>
      </c>
      <c r="M1204" s="651">
        <v>187.68</v>
      </c>
      <c r="N1204" s="650">
        <v>8</v>
      </c>
      <c r="O1204" s="731">
        <v>5.5</v>
      </c>
      <c r="P1204" s="651">
        <v>46.92</v>
      </c>
      <c r="Q1204" s="666">
        <v>0.25</v>
      </c>
      <c r="R1204" s="650">
        <v>2</v>
      </c>
      <c r="S1204" s="666">
        <v>0.25</v>
      </c>
      <c r="T1204" s="731">
        <v>1</v>
      </c>
      <c r="U1204" s="689">
        <v>0.18181818181818182</v>
      </c>
    </row>
    <row r="1205" spans="1:21" ht="14.4" customHeight="1" x14ac:dyDescent="0.3">
      <c r="A1205" s="649">
        <v>10</v>
      </c>
      <c r="B1205" s="650" t="s">
        <v>596</v>
      </c>
      <c r="C1205" s="650">
        <v>89301101</v>
      </c>
      <c r="D1205" s="729" t="s">
        <v>6863</v>
      </c>
      <c r="E1205" s="730" t="s">
        <v>3721</v>
      </c>
      <c r="F1205" s="650" t="s">
        <v>3634</v>
      </c>
      <c r="G1205" s="650" t="s">
        <v>3868</v>
      </c>
      <c r="H1205" s="650" t="s">
        <v>597</v>
      </c>
      <c r="I1205" s="650" t="s">
        <v>1276</v>
      </c>
      <c r="J1205" s="650" t="s">
        <v>1277</v>
      </c>
      <c r="K1205" s="650" t="s">
        <v>3869</v>
      </c>
      <c r="L1205" s="651">
        <v>13.38</v>
      </c>
      <c r="M1205" s="651">
        <v>53.52</v>
      </c>
      <c r="N1205" s="650">
        <v>4</v>
      </c>
      <c r="O1205" s="731">
        <v>2.5</v>
      </c>
      <c r="P1205" s="651">
        <v>13.38</v>
      </c>
      <c r="Q1205" s="666">
        <v>0.25</v>
      </c>
      <c r="R1205" s="650">
        <v>1</v>
      </c>
      <c r="S1205" s="666">
        <v>0.25</v>
      </c>
      <c r="T1205" s="731">
        <v>0.5</v>
      </c>
      <c r="U1205" s="689">
        <v>0.2</v>
      </c>
    </row>
    <row r="1206" spans="1:21" ht="14.4" customHeight="1" x14ac:dyDescent="0.3">
      <c r="A1206" s="649">
        <v>10</v>
      </c>
      <c r="B1206" s="650" t="s">
        <v>596</v>
      </c>
      <c r="C1206" s="650">
        <v>89301101</v>
      </c>
      <c r="D1206" s="729" t="s">
        <v>6863</v>
      </c>
      <c r="E1206" s="730" t="s">
        <v>3721</v>
      </c>
      <c r="F1206" s="650" t="s">
        <v>3634</v>
      </c>
      <c r="G1206" s="650" t="s">
        <v>4117</v>
      </c>
      <c r="H1206" s="650" t="s">
        <v>597</v>
      </c>
      <c r="I1206" s="650" t="s">
        <v>1372</v>
      </c>
      <c r="J1206" s="650" t="s">
        <v>4118</v>
      </c>
      <c r="K1206" s="650" t="s">
        <v>4119</v>
      </c>
      <c r="L1206" s="651">
        <v>85.49</v>
      </c>
      <c r="M1206" s="651">
        <v>85.49</v>
      </c>
      <c r="N1206" s="650">
        <v>1</v>
      </c>
      <c r="O1206" s="731">
        <v>0.5</v>
      </c>
      <c r="P1206" s="651">
        <v>85.49</v>
      </c>
      <c r="Q1206" s="666">
        <v>1</v>
      </c>
      <c r="R1206" s="650">
        <v>1</v>
      </c>
      <c r="S1206" s="666">
        <v>1</v>
      </c>
      <c r="T1206" s="731">
        <v>0.5</v>
      </c>
      <c r="U1206" s="689">
        <v>1</v>
      </c>
    </row>
    <row r="1207" spans="1:21" ht="14.4" customHeight="1" x14ac:dyDescent="0.3">
      <c r="A1207" s="649">
        <v>10</v>
      </c>
      <c r="B1207" s="650" t="s">
        <v>596</v>
      </c>
      <c r="C1207" s="650">
        <v>89301101</v>
      </c>
      <c r="D1207" s="729" t="s">
        <v>6863</v>
      </c>
      <c r="E1207" s="730" t="s">
        <v>3721</v>
      </c>
      <c r="F1207" s="650" t="s">
        <v>3635</v>
      </c>
      <c r="G1207" s="650" t="s">
        <v>3790</v>
      </c>
      <c r="H1207" s="650" t="s">
        <v>597</v>
      </c>
      <c r="I1207" s="650" t="s">
        <v>4631</v>
      </c>
      <c r="J1207" s="650" t="s">
        <v>3680</v>
      </c>
      <c r="K1207" s="650"/>
      <c r="L1207" s="651">
        <v>0</v>
      </c>
      <c r="M1207" s="651">
        <v>0</v>
      </c>
      <c r="N1207" s="650">
        <v>1</v>
      </c>
      <c r="O1207" s="731">
        <v>1</v>
      </c>
      <c r="P1207" s="651"/>
      <c r="Q1207" s="666"/>
      <c r="R1207" s="650"/>
      <c r="S1207" s="666">
        <v>0</v>
      </c>
      <c r="T1207" s="731"/>
      <c r="U1207" s="689">
        <v>0</v>
      </c>
    </row>
    <row r="1208" spans="1:21" ht="14.4" customHeight="1" x14ac:dyDescent="0.3">
      <c r="A1208" s="649">
        <v>10</v>
      </c>
      <c r="B1208" s="650" t="s">
        <v>596</v>
      </c>
      <c r="C1208" s="650">
        <v>89301101</v>
      </c>
      <c r="D1208" s="729" t="s">
        <v>6863</v>
      </c>
      <c r="E1208" s="730" t="s">
        <v>3722</v>
      </c>
      <c r="F1208" s="650" t="s">
        <v>3634</v>
      </c>
      <c r="G1208" s="650" t="s">
        <v>4534</v>
      </c>
      <c r="H1208" s="650" t="s">
        <v>597</v>
      </c>
      <c r="I1208" s="650" t="s">
        <v>1273</v>
      </c>
      <c r="J1208" s="650" t="s">
        <v>4535</v>
      </c>
      <c r="K1208" s="650" t="s">
        <v>3496</v>
      </c>
      <c r="L1208" s="651">
        <v>61.85</v>
      </c>
      <c r="M1208" s="651">
        <v>61.85</v>
      </c>
      <c r="N1208" s="650">
        <v>1</v>
      </c>
      <c r="O1208" s="731">
        <v>1</v>
      </c>
      <c r="P1208" s="651">
        <v>61.85</v>
      </c>
      <c r="Q1208" s="666">
        <v>1</v>
      </c>
      <c r="R1208" s="650">
        <v>1</v>
      </c>
      <c r="S1208" s="666">
        <v>1</v>
      </c>
      <c r="T1208" s="731">
        <v>1</v>
      </c>
      <c r="U1208" s="689">
        <v>1</v>
      </c>
    </row>
    <row r="1209" spans="1:21" ht="14.4" customHeight="1" x14ac:dyDescent="0.3">
      <c r="A1209" s="649">
        <v>10</v>
      </c>
      <c r="B1209" s="650" t="s">
        <v>596</v>
      </c>
      <c r="C1209" s="650">
        <v>89301102</v>
      </c>
      <c r="D1209" s="729" t="s">
        <v>6861</v>
      </c>
      <c r="E1209" s="730" t="s">
        <v>3667</v>
      </c>
      <c r="F1209" s="650" t="s">
        <v>3634</v>
      </c>
      <c r="G1209" s="650" t="s">
        <v>3743</v>
      </c>
      <c r="H1209" s="650" t="s">
        <v>597</v>
      </c>
      <c r="I1209" s="650" t="s">
        <v>1660</v>
      </c>
      <c r="J1209" s="650" t="s">
        <v>3516</v>
      </c>
      <c r="K1209" s="650" t="s">
        <v>3517</v>
      </c>
      <c r="L1209" s="651">
        <v>151.61000000000001</v>
      </c>
      <c r="M1209" s="651">
        <v>151.61000000000001</v>
      </c>
      <c r="N1209" s="650">
        <v>1</v>
      </c>
      <c r="O1209" s="731">
        <v>1</v>
      </c>
      <c r="P1209" s="651">
        <v>151.61000000000001</v>
      </c>
      <c r="Q1209" s="666">
        <v>1</v>
      </c>
      <c r="R1209" s="650">
        <v>1</v>
      </c>
      <c r="S1209" s="666">
        <v>1</v>
      </c>
      <c r="T1209" s="731">
        <v>1</v>
      </c>
      <c r="U1209" s="689">
        <v>1</v>
      </c>
    </row>
    <row r="1210" spans="1:21" ht="14.4" customHeight="1" x14ac:dyDescent="0.3">
      <c r="A1210" s="649">
        <v>10</v>
      </c>
      <c r="B1210" s="650" t="s">
        <v>596</v>
      </c>
      <c r="C1210" s="650">
        <v>89301102</v>
      </c>
      <c r="D1210" s="729" t="s">
        <v>6861</v>
      </c>
      <c r="E1210" s="730" t="s">
        <v>3667</v>
      </c>
      <c r="F1210" s="650" t="s">
        <v>3634</v>
      </c>
      <c r="G1210" s="650" t="s">
        <v>3743</v>
      </c>
      <c r="H1210" s="650" t="s">
        <v>597</v>
      </c>
      <c r="I1210" s="650" t="s">
        <v>1230</v>
      </c>
      <c r="J1210" s="650" t="s">
        <v>1231</v>
      </c>
      <c r="K1210" s="650" t="s">
        <v>1232</v>
      </c>
      <c r="L1210" s="651">
        <v>99.7</v>
      </c>
      <c r="M1210" s="651">
        <v>99.7</v>
      </c>
      <c r="N1210" s="650">
        <v>1</v>
      </c>
      <c r="O1210" s="731">
        <v>1</v>
      </c>
      <c r="P1210" s="651">
        <v>99.7</v>
      </c>
      <c r="Q1210" s="666">
        <v>1</v>
      </c>
      <c r="R1210" s="650">
        <v>1</v>
      </c>
      <c r="S1210" s="666">
        <v>1</v>
      </c>
      <c r="T1210" s="731">
        <v>1</v>
      </c>
      <c r="U1210" s="689">
        <v>1</v>
      </c>
    </row>
    <row r="1211" spans="1:21" ht="14.4" customHeight="1" x14ac:dyDescent="0.3">
      <c r="A1211" s="649">
        <v>10</v>
      </c>
      <c r="B1211" s="650" t="s">
        <v>596</v>
      </c>
      <c r="C1211" s="650">
        <v>89301102</v>
      </c>
      <c r="D1211" s="729" t="s">
        <v>6861</v>
      </c>
      <c r="E1211" s="730" t="s">
        <v>3667</v>
      </c>
      <c r="F1211" s="650" t="s">
        <v>3634</v>
      </c>
      <c r="G1211" s="650" t="s">
        <v>3732</v>
      </c>
      <c r="H1211" s="650" t="s">
        <v>1072</v>
      </c>
      <c r="I1211" s="650" t="s">
        <v>1708</v>
      </c>
      <c r="J1211" s="650" t="s">
        <v>1709</v>
      </c>
      <c r="K1211" s="650" t="s">
        <v>3520</v>
      </c>
      <c r="L1211" s="651">
        <v>184.22</v>
      </c>
      <c r="M1211" s="651">
        <v>184.22</v>
      </c>
      <c r="N1211" s="650">
        <v>1</v>
      </c>
      <c r="O1211" s="731">
        <v>1</v>
      </c>
      <c r="P1211" s="651"/>
      <c r="Q1211" s="666">
        <v>0</v>
      </c>
      <c r="R1211" s="650"/>
      <c r="S1211" s="666">
        <v>0</v>
      </c>
      <c r="T1211" s="731"/>
      <c r="U1211" s="689">
        <v>0</v>
      </c>
    </row>
    <row r="1212" spans="1:21" ht="14.4" customHeight="1" x14ac:dyDescent="0.3">
      <c r="A1212" s="649">
        <v>10</v>
      </c>
      <c r="B1212" s="650" t="s">
        <v>596</v>
      </c>
      <c r="C1212" s="650">
        <v>89301102</v>
      </c>
      <c r="D1212" s="729" t="s">
        <v>6861</v>
      </c>
      <c r="E1212" s="730" t="s">
        <v>3667</v>
      </c>
      <c r="F1212" s="650" t="s">
        <v>3634</v>
      </c>
      <c r="G1212" s="650" t="s">
        <v>3747</v>
      </c>
      <c r="H1212" s="650" t="s">
        <v>1072</v>
      </c>
      <c r="I1212" s="650" t="s">
        <v>4051</v>
      </c>
      <c r="J1212" s="650" t="s">
        <v>1087</v>
      </c>
      <c r="K1212" s="650" t="s">
        <v>4052</v>
      </c>
      <c r="L1212" s="651">
        <v>0</v>
      </c>
      <c r="M1212" s="651">
        <v>0</v>
      </c>
      <c r="N1212" s="650">
        <v>1</v>
      </c>
      <c r="O1212" s="731">
        <v>1</v>
      </c>
      <c r="P1212" s="651"/>
      <c r="Q1212" s="666"/>
      <c r="R1212" s="650"/>
      <c r="S1212" s="666">
        <v>0</v>
      </c>
      <c r="T1212" s="731"/>
      <c r="U1212" s="689">
        <v>0</v>
      </c>
    </row>
    <row r="1213" spans="1:21" ht="14.4" customHeight="1" x14ac:dyDescent="0.3">
      <c r="A1213" s="649">
        <v>10</v>
      </c>
      <c r="B1213" s="650" t="s">
        <v>596</v>
      </c>
      <c r="C1213" s="650">
        <v>89301102</v>
      </c>
      <c r="D1213" s="729" t="s">
        <v>6861</v>
      </c>
      <c r="E1213" s="730" t="s">
        <v>3667</v>
      </c>
      <c r="F1213" s="650" t="s">
        <v>3634</v>
      </c>
      <c r="G1213" s="650" t="s">
        <v>3747</v>
      </c>
      <c r="H1213" s="650" t="s">
        <v>1072</v>
      </c>
      <c r="I1213" s="650" t="s">
        <v>2097</v>
      </c>
      <c r="J1213" s="650" t="s">
        <v>1087</v>
      </c>
      <c r="K1213" s="650" t="s">
        <v>3560</v>
      </c>
      <c r="L1213" s="651">
        <v>275.48</v>
      </c>
      <c r="M1213" s="651">
        <v>275.48</v>
      </c>
      <c r="N1213" s="650">
        <v>1</v>
      </c>
      <c r="O1213" s="731">
        <v>1</v>
      </c>
      <c r="P1213" s="651"/>
      <c r="Q1213" s="666">
        <v>0</v>
      </c>
      <c r="R1213" s="650"/>
      <c r="S1213" s="666">
        <v>0</v>
      </c>
      <c r="T1213" s="731"/>
      <c r="U1213" s="689">
        <v>0</v>
      </c>
    </row>
    <row r="1214" spans="1:21" ht="14.4" customHeight="1" x14ac:dyDescent="0.3">
      <c r="A1214" s="649">
        <v>10</v>
      </c>
      <c r="B1214" s="650" t="s">
        <v>596</v>
      </c>
      <c r="C1214" s="650">
        <v>89301102</v>
      </c>
      <c r="D1214" s="729" t="s">
        <v>6861</v>
      </c>
      <c r="E1214" s="730" t="s">
        <v>3667</v>
      </c>
      <c r="F1214" s="650" t="s">
        <v>3634</v>
      </c>
      <c r="G1214" s="650" t="s">
        <v>3747</v>
      </c>
      <c r="H1214" s="650" t="s">
        <v>1072</v>
      </c>
      <c r="I1214" s="650" t="s">
        <v>1602</v>
      </c>
      <c r="J1214" s="650" t="s">
        <v>1087</v>
      </c>
      <c r="K1214" s="650" t="s">
        <v>1603</v>
      </c>
      <c r="L1214" s="651">
        <v>356.47</v>
      </c>
      <c r="M1214" s="651">
        <v>712.94</v>
      </c>
      <c r="N1214" s="650">
        <v>2</v>
      </c>
      <c r="O1214" s="731">
        <v>1.5</v>
      </c>
      <c r="P1214" s="651"/>
      <c r="Q1214" s="666">
        <v>0</v>
      </c>
      <c r="R1214" s="650"/>
      <c r="S1214" s="666">
        <v>0</v>
      </c>
      <c r="T1214" s="731"/>
      <c r="U1214" s="689">
        <v>0</v>
      </c>
    </row>
    <row r="1215" spans="1:21" ht="14.4" customHeight="1" x14ac:dyDescent="0.3">
      <c r="A1215" s="649">
        <v>10</v>
      </c>
      <c r="B1215" s="650" t="s">
        <v>596</v>
      </c>
      <c r="C1215" s="650">
        <v>89301102</v>
      </c>
      <c r="D1215" s="729" t="s">
        <v>6861</v>
      </c>
      <c r="E1215" s="730" t="s">
        <v>3667</v>
      </c>
      <c r="F1215" s="650" t="s">
        <v>3634</v>
      </c>
      <c r="G1215" s="650" t="s">
        <v>4632</v>
      </c>
      <c r="H1215" s="650" t="s">
        <v>597</v>
      </c>
      <c r="I1215" s="650" t="s">
        <v>4633</v>
      </c>
      <c r="J1215" s="650" t="s">
        <v>4634</v>
      </c>
      <c r="K1215" s="650" t="s">
        <v>4635</v>
      </c>
      <c r="L1215" s="651">
        <v>1583.05</v>
      </c>
      <c r="M1215" s="651">
        <v>3166.1</v>
      </c>
      <c r="N1215" s="650">
        <v>2</v>
      </c>
      <c r="O1215" s="731">
        <v>2</v>
      </c>
      <c r="P1215" s="651"/>
      <c r="Q1215" s="666">
        <v>0</v>
      </c>
      <c r="R1215" s="650"/>
      <c r="S1215" s="666">
        <v>0</v>
      </c>
      <c r="T1215" s="731"/>
      <c r="U1215" s="689">
        <v>0</v>
      </c>
    </row>
    <row r="1216" spans="1:21" ht="14.4" customHeight="1" x14ac:dyDescent="0.3">
      <c r="A1216" s="649">
        <v>10</v>
      </c>
      <c r="B1216" s="650" t="s">
        <v>596</v>
      </c>
      <c r="C1216" s="650">
        <v>89301102</v>
      </c>
      <c r="D1216" s="729" t="s">
        <v>6861</v>
      </c>
      <c r="E1216" s="730" t="s">
        <v>3667</v>
      </c>
      <c r="F1216" s="650" t="s">
        <v>3634</v>
      </c>
      <c r="G1216" s="650" t="s">
        <v>3929</v>
      </c>
      <c r="H1216" s="650" t="s">
        <v>597</v>
      </c>
      <c r="I1216" s="650" t="s">
        <v>2070</v>
      </c>
      <c r="J1216" s="650" t="s">
        <v>2965</v>
      </c>
      <c r="K1216" s="650" t="s">
        <v>2071</v>
      </c>
      <c r="L1216" s="651">
        <v>198.04</v>
      </c>
      <c r="M1216" s="651">
        <v>198.04</v>
      </c>
      <c r="N1216" s="650">
        <v>1</v>
      </c>
      <c r="O1216" s="731">
        <v>0.5</v>
      </c>
      <c r="P1216" s="651"/>
      <c r="Q1216" s="666">
        <v>0</v>
      </c>
      <c r="R1216" s="650"/>
      <c r="S1216" s="666">
        <v>0</v>
      </c>
      <c r="T1216" s="731"/>
      <c r="U1216" s="689">
        <v>0</v>
      </c>
    </row>
    <row r="1217" spans="1:21" ht="14.4" customHeight="1" x14ac:dyDescent="0.3">
      <c r="A1217" s="649">
        <v>10</v>
      </c>
      <c r="B1217" s="650" t="s">
        <v>596</v>
      </c>
      <c r="C1217" s="650">
        <v>89301102</v>
      </c>
      <c r="D1217" s="729" t="s">
        <v>6861</v>
      </c>
      <c r="E1217" s="730" t="s">
        <v>3667</v>
      </c>
      <c r="F1217" s="650" t="s">
        <v>3634</v>
      </c>
      <c r="G1217" s="650" t="s">
        <v>3929</v>
      </c>
      <c r="H1217" s="650" t="s">
        <v>597</v>
      </c>
      <c r="I1217" s="650" t="s">
        <v>4636</v>
      </c>
      <c r="J1217" s="650" t="s">
        <v>2624</v>
      </c>
      <c r="K1217" s="650" t="s">
        <v>4637</v>
      </c>
      <c r="L1217" s="651">
        <v>178.24</v>
      </c>
      <c r="M1217" s="651">
        <v>178.24</v>
      </c>
      <c r="N1217" s="650">
        <v>1</v>
      </c>
      <c r="O1217" s="731">
        <v>0.5</v>
      </c>
      <c r="P1217" s="651"/>
      <c r="Q1217" s="666">
        <v>0</v>
      </c>
      <c r="R1217" s="650"/>
      <c r="S1217" s="666">
        <v>0</v>
      </c>
      <c r="T1217" s="731"/>
      <c r="U1217" s="689">
        <v>0</v>
      </c>
    </row>
    <row r="1218" spans="1:21" ht="14.4" customHeight="1" x14ac:dyDescent="0.3">
      <c r="A1218" s="649">
        <v>10</v>
      </c>
      <c r="B1218" s="650" t="s">
        <v>596</v>
      </c>
      <c r="C1218" s="650">
        <v>89301102</v>
      </c>
      <c r="D1218" s="729" t="s">
        <v>6861</v>
      </c>
      <c r="E1218" s="730" t="s">
        <v>3667</v>
      </c>
      <c r="F1218" s="650" t="s">
        <v>3634</v>
      </c>
      <c r="G1218" s="650" t="s">
        <v>3929</v>
      </c>
      <c r="H1218" s="650" t="s">
        <v>597</v>
      </c>
      <c r="I1218" s="650" t="s">
        <v>4536</v>
      </c>
      <c r="J1218" s="650" t="s">
        <v>933</v>
      </c>
      <c r="K1218" s="650" t="s">
        <v>4537</v>
      </c>
      <c r="L1218" s="651">
        <v>0</v>
      </c>
      <c r="M1218" s="651">
        <v>0</v>
      </c>
      <c r="N1218" s="650">
        <v>1</v>
      </c>
      <c r="O1218" s="731">
        <v>0.5</v>
      </c>
      <c r="P1218" s="651"/>
      <c r="Q1218" s="666"/>
      <c r="R1218" s="650"/>
      <c r="S1218" s="666">
        <v>0</v>
      </c>
      <c r="T1218" s="731"/>
      <c r="U1218" s="689">
        <v>0</v>
      </c>
    </row>
    <row r="1219" spans="1:21" ht="14.4" customHeight="1" x14ac:dyDescent="0.3">
      <c r="A1219" s="649">
        <v>10</v>
      </c>
      <c r="B1219" s="650" t="s">
        <v>596</v>
      </c>
      <c r="C1219" s="650">
        <v>89301102</v>
      </c>
      <c r="D1219" s="729" t="s">
        <v>6861</v>
      </c>
      <c r="E1219" s="730" t="s">
        <v>3667</v>
      </c>
      <c r="F1219" s="650" t="s">
        <v>3634</v>
      </c>
      <c r="G1219" s="650" t="s">
        <v>3930</v>
      </c>
      <c r="H1219" s="650" t="s">
        <v>597</v>
      </c>
      <c r="I1219" s="650" t="s">
        <v>837</v>
      </c>
      <c r="J1219" s="650" t="s">
        <v>838</v>
      </c>
      <c r="K1219" s="650" t="s">
        <v>4182</v>
      </c>
      <c r="L1219" s="651">
        <v>75.19</v>
      </c>
      <c r="M1219" s="651">
        <v>75.19</v>
      </c>
      <c r="N1219" s="650">
        <v>1</v>
      </c>
      <c r="O1219" s="731">
        <v>0.5</v>
      </c>
      <c r="P1219" s="651"/>
      <c r="Q1219" s="666">
        <v>0</v>
      </c>
      <c r="R1219" s="650"/>
      <c r="S1219" s="666">
        <v>0</v>
      </c>
      <c r="T1219" s="731"/>
      <c r="U1219" s="689">
        <v>0</v>
      </c>
    </row>
    <row r="1220" spans="1:21" ht="14.4" customHeight="1" x14ac:dyDescent="0.3">
      <c r="A1220" s="649">
        <v>10</v>
      </c>
      <c r="B1220" s="650" t="s">
        <v>596</v>
      </c>
      <c r="C1220" s="650">
        <v>89301102</v>
      </c>
      <c r="D1220" s="729" t="s">
        <v>6861</v>
      </c>
      <c r="E1220" s="730" t="s">
        <v>3667</v>
      </c>
      <c r="F1220" s="650" t="s">
        <v>3634</v>
      </c>
      <c r="G1220" s="650" t="s">
        <v>4638</v>
      </c>
      <c r="H1220" s="650" t="s">
        <v>597</v>
      </c>
      <c r="I1220" s="650" t="s">
        <v>4639</v>
      </c>
      <c r="J1220" s="650" t="s">
        <v>4640</v>
      </c>
      <c r="K1220" s="650" t="s">
        <v>4641</v>
      </c>
      <c r="L1220" s="651">
        <v>220.82</v>
      </c>
      <c r="M1220" s="651">
        <v>662.46</v>
      </c>
      <c r="N1220" s="650">
        <v>3</v>
      </c>
      <c r="O1220" s="731">
        <v>1.5</v>
      </c>
      <c r="P1220" s="651"/>
      <c r="Q1220" s="666">
        <v>0</v>
      </c>
      <c r="R1220" s="650"/>
      <c r="S1220" s="666">
        <v>0</v>
      </c>
      <c r="T1220" s="731"/>
      <c r="U1220" s="689">
        <v>0</v>
      </c>
    </row>
    <row r="1221" spans="1:21" ht="14.4" customHeight="1" x14ac:dyDescent="0.3">
      <c r="A1221" s="649">
        <v>10</v>
      </c>
      <c r="B1221" s="650" t="s">
        <v>596</v>
      </c>
      <c r="C1221" s="650">
        <v>89301102</v>
      </c>
      <c r="D1221" s="729" t="s">
        <v>6861</v>
      </c>
      <c r="E1221" s="730" t="s">
        <v>3667</v>
      </c>
      <c r="F1221" s="650" t="s">
        <v>3634</v>
      </c>
      <c r="G1221" s="650" t="s">
        <v>4585</v>
      </c>
      <c r="H1221" s="650" t="s">
        <v>597</v>
      </c>
      <c r="I1221" s="650" t="s">
        <v>2558</v>
      </c>
      <c r="J1221" s="650" t="s">
        <v>4642</v>
      </c>
      <c r="K1221" s="650" t="s">
        <v>4315</v>
      </c>
      <c r="L1221" s="651">
        <v>147.12</v>
      </c>
      <c r="M1221" s="651">
        <v>3383.76</v>
      </c>
      <c r="N1221" s="650">
        <v>23</v>
      </c>
      <c r="O1221" s="731">
        <v>2.5</v>
      </c>
      <c r="P1221" s="651">
        <v>735.6</v>
      </c>
      <c r="Q1221" s="666">
        <v>0.21739130434782608</v>
      </c>
      <c r="R1221" s="650">
        <v>5</v>
      </c>
      <c r="S1221" s="666">
        <v>0.21739130434782608</v>
      </c>
      <c r="T1221" s="731">
        <v>1</v>
      </c>
      <c r="U1221" s="689">
        <v>0.4</v>
      </c>
    </row>
    <row r="1222" spans="1:21" ht="14.4" customHeight="1" x14ac:dyDescent="0.3">
      <c r="A1222" s="649">
        <v>10</v>
      </c>
      <c r="B1222" s="650" t="s">
        <v>596</v>
      </c>
      <c r="C1222" s="650">
        <v>89301102</v>
      </c>
      <c r="D1222" s="729" t="s">
        <v>6861</v>
      </c>
      <c r="E1222" s="730" t="s">
        <v>3667</v>
      </c>
      <c r="F1222" s="650" t="s">
        <v>3634</v>
      </c>
      <c r="G1222" s="650" t="s">
        <v>4585</v>
      </c>
      <c r="H1222" s="650" t="s">
        <v>597</v>
      </c>
      <c r="I1222" s="650" t="s">
        <v>1920</v>
      </c>
      <c r="J1222" s="650" t="s">
        <v>4620</v>
      </c>
      <c r="K1222" s="650" t="s">
        <v>4621</v>
      </c>
      <c r="L1222" s="651">
        <v>39.39</v>
      </c>
      <c r="M1222" s="651">
        <v>39.39</v>
      </c>
      <c r="N1222" s="650">
        <v>1</v>
      </c>
      <c r="O1222" s="731">
        <v>0.5</v>
      </c>
      <c r="P1222" s="651"/>
      <c r="Q1222" s="666">
        <v>0</v>
      </c>
      <c r="R1222" s="650"/>
      <c r="S1222" s="666">
        <v>0</v>
      </c>
      <c r="T1222" s="731"/>
      <c r="U1222" s="689">
        <v>0</v>
      </c>
    </row>
    <row r="1223" spans="1:21" ht="14.4" customHeight="1" x14ac:dyDescent="0.3">
      <c r="A1223" s="649">
        <v>10</v>
      </c>
      <c r="B1223" s="650" t="s">
        <v>596</v>
      </c>
      <c r="C1223" s="650">
        <v>89301102</v>
      </c>
      <c r="D1223" s="729" t="s">
        <v>6861</v>
      </c>
      <c r="E1223" s="730" t="s">
        <v>3667</v>
      </c>
      <c r="F1223" s="650" t="s">
        <v>3634</v>
      </c>
      <c r="G1223" s="650" t="s">
        <v>4089</v>
      </c>
      <c r="H1223" s="650" t="s">
        <v>597</v>
      </c>
      <c r="I1223" s="650" t="s">
        <v>874</v>
      </c>
      <c r="J1223" s="650" t="s">
        <v>875</v>
      </c>
      <c r="K1223" s="650" t="s">
        <v>876</v>
      </c>
      <c r="L1223" s="651">
        <v>23.72</v>
      </c>
      <c r="M1223" s="651">
        <v>23.72</v>
      </c>
      <c r="N1223" s="650">
        <v>1</v>
      </c>
      <c r="O1223" s="731">
        <v>1</v>
      </c>
      <c r="P1223" s="651">
        <v>23.72</v>
      </c>
      <c r="Q1223" s="666">
        <v>1</v>
      </c>
      <c r="R1223" s="650">
        <v>1</v>
      </c>
      <c r="S1223" s="666">
        <v>1</v>
      </c>
      <c r="T1223" s="731">
        <v>1</v>
      </c>
      <c r="U1223" s="689">
        <v>1</v>
      </c>
    </row>
    <row r="1224" spans="1:21" ht="14.4" customHeight="1" x14ac:dyDescent="0.3">
      <c r="A1224" s="649">
        <v>10</v>
      </c>
      <c r="B1224" s="650" t="s">
        <v>596</v>
      </c>
      <c r="C1224" s="650">
        <v>89301102</v>
      </c>
      <c r="D1224" s="729" t="s">
        <v>6861</v>
      </c>
      <c r="E1224" s="730" t="s">
        <v>3667</v>
      </c>
      <c r="F1224" s="650" t="s">
        <v>3634</v>
      </c>
      <c r="G1224" s="650" t="s">
        <v>3824</v>
      </c>
      <c r="H1224" s="650" t="s">
        <v>597</v>
      </c>
      <c r="I1224" s="650" t="s">
        <v>629</v>
      </c>
      <c r="J1224" s="650" t="s">
        <v>1209</v>
      </c>
      <c r="K1224" s="650" t="s">
        <v>3887</v>
      </c>
      <c r="L1224" s="651">
        <v>50.27</v>
      </c>
      <c r="M1224" s="651">
        <v>50.27</v>
      </c>
      <c r="N1224" s="650">
        <v>1</v>
      </c>
      <c r="O1224" s="731">
        <v>0.5</v>
      </c>
      <c r="P1224" s="651"/>
      <c r="Q1224" s="666">
        <v>0</v>
      </c>
      <c r="R1224" s="650"/>
      <c r="S1224" s="666">
        <v>0</v>
      </c>
      <c r="T1224" s="731"/>
      <c r="U1224" s="689">
        <v>0</v>
      </c>
    </row>
    <row r="1225" spans="1:21" ht="14.4" customHeight="1" x14ac:dyDescent="0.3">
      <c r="A1225" s="649">
        <v>10</v>
      </c>
      <c r="B1225" s="650" t="s">
        <v>596</v>
      </c>
      <c r="C1225" s="650">
        <v>89301102</v>
      </c>
      <c r="D1225" s="729" t="s">
        <v>6861</v>
      </c>
      <c r="E1225" s="730" t="s">
        <v>3667</v>
      </c>
      <c r="F1225" s="650" t="s">
        <v>3634</v>
      </c>
      <c r="G1225" s="650" t="s">
        <v>3736</v>
      </c>
      <c r="H1225" s="650" t="s">
        <v>1072</v>
      </c>
      <c r="I1225" s="650" t="s">
        <v>1712</v>
      </c>
      <c r="J1225" s="650" t="s">
        <v>1713</v>
      </c>
      <c r="K1225" s="650" t="s">
        <v>3522</v>
      </c>
      <c r="L1225" s="651">
        <v>116.8</v>
      </c>
      <c r="M1225" s="651">
        <v>233.6</v>
      </c>
      <c r="N1225" s="650">
        <v>2</v>
      </c>
      <c r="O1225" s="731">
        <v>1</v>
      </c>
      <c r="P1225" s="651"/>
      <c r="Q1225" s="666">
        <v>0</v>
      </c>
      <c r="R1225" s="650"/>
      <c r="S1225" s="666">
        <v>0</v>
      </c>
      <c r="T1225" s="731"/>
      <c r="U1225" s="689">
        <v>0</v>
      </c>
    </row>
    <row r="1226" spans="1:21" ht="14.4" customHeight="1" x14ac:dyDescent="0.3">
      <c r="A1226" s="649">
        <v>10</v>
      </c>
      <c r="B1226" s="650" t="s">
        <v>596</v>
      </c>
      <c r="C1226" s="650">
        <v>89301102</v>
      </c>
      <c r="D1226" s="729" t="s">
        <v>6861</v>
      </c>
      <c r="E1226" s="730" t="s">
        <v>3667</v>
      </c>
      <c r="F1226" s="650" t="s">
        <v>3634</v>
      </c>
      <c r="G1226" s="650" t="s">
        <v>3736</v>
      </c>
      <c r="H1226" s="650" t="s">
        <v>1072</v>
      </c>
      <c r="I1226" s="650" t="s">
        <v>1303</v>
      </c>
      <c r="J1226" s="650" t="s">
        <v>3490</v>
      </c>
      <c r="K1226" s="650" t="s">
        <v>3488</v>
      </c>
      <c r="L1226" s="651">
        <v>41.3</v>
      </c>
      <c r="M1226" s="651">
        <v>41.3</v>
      </c>
      <c r="N1226" s="650">
        <v>1</v>
      </c>
      <c r="O1226" s="731">
        <v>1</v>
      </c>
      <c r="P1226" s="651">
        <v>41.3</v>
      </c>
      <c r="Q1226" s="666">
        <v>1</v>
      </c>
      <c r="R1226" s="650">
        <v>1</v>
      </c>
      <c r="S1226" s="666">
        <v>1</v>
      </c>
      <c r="T1226" s="731">
        <v>1</v>
      </c>
      <c r="U1226" s="689">
        <v>1</v>
      </c>
    </row>
    <row r="1227" spans="1:21" ht="14.4" customHeight="1" x14ac:dyDescent="0.3">
      <c r="A1227" s="649">
        <v>10</v>
      </c>
      <c r="B1227" s="650" t="s">
        <v>596</v>
      </c>
      <c r="C1227" s="650">
        <v>89301102</v>
      </c>
      <c r="D1227" s="729" t="s">
        <v>6861</v>
      </c>
      <c r="E1227" s="730" t="s">
        <v>3667</v>
      </c>
      <c r="F1227" s="650" t="s">
        <v>3634</v>
      </c>
      <c r="G1227" s="650" t="s">
        <v>3828</v>
      </c>
      <c r="H1227" s="650" t="s">
        <v>597</v>
      </c>
      <c r="I1227" s="650" t="s">
        <v>4643</v>
      </c>
      <c r="J1227" s="650" t="s">
        <v>4644</v>
      </c>
      <c r="K1227" s="650" t="s">
        <v>4645</v>
      </c>
      <c r="L1227" s="651">
        <v>0</v>
      </c>
      <c r="M1227" s="651">
        <v>0</v>
      </c>
      <c r="N1227" s="650">
        <v>1</v>
      </c>
      <c r="O1227" s="731">
        <v>1</v>
      </c>
      <c r="P1227" s="651"/>
      <c r="Q1227" s="666"/>
      <c r="R1227" s="650"/>
      <c r="S1227" s="666">
        <v>0</v>
      </c>
      <c r="T1227" s="731"/>
      <c r="U1227" s="689">
        <v>0</v>
      </c>
    </row>
    <row r="1228" spans="1:21" ht="14.4" customHeight="1" x14ac:dyDescent="0.3">
      <c r="A1228" s="649">
        <v>10</v>
      </c>
      <c r="B1228" s="650" t="s">
        <v>596</v>
      </c>
      <c r="C1228" s="650">
        <v>89301102</v>
      </c>
      <c r="D1228" s="729" t="s">
        <v>6861</v>
      </c>
      <c r="E1228" s="730" t="s">
        <v>3667</v>
      </c>
      <c r="F1228" s="650" t="s">
        <v>3634</v>
      </c>
      <c r="G1228" s="650" t="s">
        <v>3828</v>
      </c>
      <c r="H1228" s="650" t="s">
        <v>1072</v>
      </c>
      <c r="I1228" s="650" t="s">
        <v>4408</v>
      </c>
      <c r="J1228" s="650" t="s">
        <v>4409</v>
      </c>
      <c r="K1228" s="650" t="s">
        <v>4410</v>
      </c>
      <c r="L1228" s="651">
        <v>65.069999999999993</v>
      </c>
      <c r="M1228" s="651">
        <v>65.069999999999993</v>
      </c>
      <c r="N1228" s="650">
        <v>1</v>
      </c>
      <c r="O1228" s="731">
        <v>1</v>
      </c>
      <c r="P1228" s="651"/>
      <c r="Q1228" s="666">
        <v>0</v>
      </c>
      <c r="R1228" s="650"/>
      <c r="S1228" s="666">
        <v>0</v>
      </c>
      <c r="T1228" s="731"/>
      <c r="U1228" s="689">
        <v>0</v>
      </c>
    </row>
    <row r="1229" spans="1:21" ht="14.4" customHeight="1" x14ac:dyDescent="0.3">
      <c r="A1229" s="649">
        <v>10</v>
      </c>
      <c r="B1229" s="650" t="s">
        <v>596</v>
      </c>
      <c r="C1229" s="650">
        <v>89301102</v>
      </c>
      <c r="D1229" s="729" t="s">
        <v>6861</v>
      </c>
      <c r="E1229" s="730" t="s">
        <v>3667</v>
      </c>
      <c r="F1229" s="650" t="s">
        <v>3634</v>
      </c>
      <c r="G1229" s="650" t="s">
        <v>3828</v>
      </c>
      <c r="H1229" s="650" t="s">
        <v>1072</v>
      </c>
      <c r="I1229" s="650" t="s">
        <v>2145</v>
      </c>
      <c r="J1229" s="650" t="s">
        <v>2146</v>
      </c>
      <c r="K1229" s="650" t="s">
        <v>2147</v>
      </c>
      <c r="L1229" s="651">
        <v>108.46</v>
      </c>
      <c r="M1229" s="651">
        <v>433.84</v>
      </c>
      <c r="N1229" s="650">
        <v>4</v>
      </c>
      <c r="O1229" s="731">
        <v>3</v>
      </c>
      <c r="P1229" s="651">
        <v>108.46</v>
      </c>
      <c r="Q1229" s="666">
        <v>0.25</v>
      </c>
      <c r="R1229" s="650">
        <v>1</v>
      </c>
      <c r="S1229" s="666">
        <v>0.25</v>
      </c>
      <c r="T1229" s="731">
        <v>1</v>
      </c>
      <c r="U1229" s="689">
        <v>0.33333333333333331</v>
      </c>
    </row>
    <row r="1230" spans="1:21" ht="14.4" customHeight="1" x14ac:dyDescent="0.3">
      <c r="A1230" s="649">
        <v>10</v>
      </c>
      <c r="B1230" s="650" t="s">
        <v>596</v>
      </c>
      <c r="C1230" s="650">
        <v>89301102</v>
      </c>
      <c r="D1230" s="729" t="s">
        <v>6861</v>
      </c>
      <c r="E1230" s="730" t="s">
        <v>3667</v>
      </c>
      <c r="F1230" s="650" t="s">
        <v>3634</v>
      </c>
      <c r="G1230" s="650" t="s">
        <v>3828</v>
      </c>
      <c r="H1230" s="650" t="s">
        <v>597</v>
      </c>
      <c r="I1230" s="650" t="s">
        <v>3948</v>
      </c>
      <c r="J1230" s="650" t="s">
        <v>3949</v>
      </c>
      <c r="K1230" s="650" t="s">
        <v>3950</v>
      </c>
      <c r="L1230" s="651">
        <v>65.069999999999993</v>
      </c>
      <c r="M1230" s="651">
        <v>65.069999999999993</v>
      </c>
      <c r="N1230" s="650">
        <v>1</v>
      </c>
      <c r="O1230" s="731">
        <v>1</v>
      </c>
      <c r="P1230" s="651">
        <v>65.069999999999993</v>
      </c>
      <c r="Q1230" s="666">
        <v>1</v>
      </c>
      <c r="R1230" s="650">
        <v>1</v>
      </c>
      <c r="S1230" s="666">
        <v>1</v>
      </c>
      <c r="T1230" s="731">
        <v>1</v>
      </c>
      <c r="U1230" s="689">
        <v>1</v>
      </c>
    </row>
    <row r="1231" spans="1:21" ht="14.4" customHeight="1" x14ac:dyDescent="0.3">
      <c r="A1231" s="649">
        <v>10</v>
      </c>
      <c r="B1231" s="650" t="s">
        <v>596</v>
      </c>
      <c r="C1231" s="650">
        <v>89301102</v>
      </c>
      <c r="D1231" s="729" t="s">
        <v>6861</v>
      </c>
      <c r="E1231" s="730" t="s">
        <v>3667</v>
      </c>
      <c r="F1231" s="650" t="s">
        <v>3634</v>
      </c>
      <c r="G1231" s="650" t="s">
        <v>3828</v>
      </c>
      <c r="H1231" s="650" t="s">
        <v>597</v>
      </c>
      <c r="I1231" s="650" t="s">
        <v>4646</v>
      </c>
      <c r="J1231" s="650" t="s">
        <v>4066</v>
      </c>
      <c r="K1231" s="650" t="s">
        <v>4647</v>
      </c>
      <c r="L1231" s="651">
        <v>0</v>
      </c>
      <c r="M1231" s="651">
        <v>0</v>
      </c>
      <c r="N1231" s="650">
        <v>1</v>
      </c>
      <c r="O1231" s="731">
        <v>1</v>
      </c>
      <c r="P1231" s="651">
        <v>0</v>
      </c>
      <c r="Q1231" s="666"/>
      <c r="R1231" s="650">
        <v>1</v>
      </c>
      <c r="S1231" s="666">
        <v>1</v>
      </c>
      <c r="T1231" s="731">
        <v>1</v>
      </c>
      <c r="U1231" s="689">
        <v>1</v>
      </c>
    </row>
    <row r="1232" spans="1:21" ht="14.4" customHeight="1" x14ac:dyDescent="0.3">
      <c r="A1232" s="649">
        <v>10</v>
      </c>
      <c r="B1232" s="650" t="s">
        <v>596</v>
      </c>
      <c r="C1232" s="650">
        <v>89301102</v>
      </c>
      <c r="D1232" s="729" t="s">
        <v>6861</v>
      </c>
      <c r="E1232" s="730" t="s">
        <v>3667</v>
      </c>
      <c r="F1232" s="650" t="s">
        <v>3634</v>
      </c>
      <c r="G1232" s="650" t="s">
        <v>3828</v>
      </c>
      <c r="H1232" s="650" t="s">
        <v>1072</v>
      </c>
      <c r="I1232" s="650" t="s">
        <v>3951</v>
      </c>
      <c r="J1232" s="650" t="s">
        <v>3952</v>
      </c>
      <c r="K1232" s="650" t="s">
        <v>3831</v>
      </c>
      <c r="L1232" s="651">
        <v>130.15</v>
      </c>
      <c r="M1232" s="651">
        <v>260.3</v>
      </c>
      <c r="N1232" s="650">
        <v>2</v>
      </c>
      <c r="O1232" s="731">
        <v>1.5</v>
      </c>
      <c r="P1232" s="651">
        <v>130.15</v>
      </c>
      <c r="Q1232" s="666">
        <v>0.5</v>
      </c>
      <c r="R1232" s="650">
        <v>1</v>
      </c>
      <c r="S1232" s="666">
        <v>0.5</v>
      </c>
      <c r="T1232" s="731">
        <v>1</v>
      </c>
      <c r="U1232" s="689">
        <v>0.66666666666666663</v>
      </c>
    </row>
    <row r="1233" spans="1:21" ht="14.4" customHeight="1" x14ac:dyDescent="0.3">
      <c r="A1233" s="649">
        <v>10</v>
      </c>
      <c r="B1233" s="650" t="s">
        <v>596</v>
      </c>
      <c r="C1233" s="650">
        <v>89301102</v>
      </c>
      <c r="D1233" s="729" t="s">
        <v>6861</v>
      </c>
      <c r="E1233" s="730" t="s">
        <v>3667</v>
      </c>
      <c r="F1233" s="650" t="s">
        <v>3634</v>
      </c>
      <c r="G1233" s="650" t="s">
        <v>3828</v>
      </c>
      <c r="H1233" s="650" t="s">
        <v>1072</v>
      </c>
      <c r="I1233" s="650" t="s">
        <v>3888</v>
      </c>
      <c r="J1233" s="650" t="s">
        <v>2935</v>
      </c>
      <c r="K1233" s="650" t="s">
        <v>3889</v>
      </c>
      <c r="L1233" s="651">
        <v>50.57</v>
      </c>
      <c r="M1233" s="651">
        <v>455.13</v>
      </c>
      <c r="N1233" s="650">
        <v>9</v>
      </c>
      <c r="O1233" s="731">
        <v>8.5</v>
      </c>
      <c r="P1233" s="651">
        <v>50.57</v>
      </c>
      <c r="Q1233" s="666">
        <v>0.11111111111111112</v>
      </c>
      <c r="R1233" s="650">
        <v>1</v>
      </c>
      <c r="S1233" s="666">
        <v>0.1111111111111111</v>
      </c>
      <c r="T1233" s="731">
        <v>1</v>
      </c>
      <c r="U1233" s="689">
        <v>0.11764705882352941</v>
      </c>
    </row>
    <row r="1234" spans="1:21" ht="14.4" customHeight="1" x14ac:dyDescent="0.3">
      <c r="A1234" s="649">
        <v>10</v>
      </c>
      <c r="B1234" s="650" t="s">
        <v>596</v>
      </c>
      <c r="C1234" s="650">
        <v>89301102</v>
      </c>
      <c r="D1234" s="729" t="s">
        <v>6861</v>
      </c>
      <c r="E1234" s="730" t="s">
        <v>3667</v>
      </c>
      <c r="F1234" s="650" t="s">
        <v>3634</v>
      </c>
      <c r="G1234" s="650" t="s">
        <v>3828</v>
      </c>
      <c r="H1234" s="650" t="s">
        <v>1072</v>
      </c>
      <c r="I1234" s="650" t="s">
        <v>3953</v>
      </c>
      <c r="J1234" s="650" t="s">
        <v>3954</v>
      </c>
      <c r="K1234" s="650" t="s">
        <v>3955</v>
      </c>
      <c r="L1234" s="651">
        <v>86.76</v>
      </c>
      <c r="M1234" s="651">
        <v>173.52</v>
      </c>
      <c r="N1234" s="650">
        <v>2</v>
      </c>
      <c r="O1234" s="731">
        <v>2</v>
      </c>
      <c r="P1234" s="651"/>
      <c r="Q1234" s="666">
        <v>0</v>
      </c>
      <c r="R1234" s="650"/>
      <c r="S1234" s="666">
        <v>0</v>
      </c>
      <c r="T1234" s="731"/>
      <c r="U1234" s="689">
        <v>0</v>
      </c>
    </row>
    <row r="1235" spans="1:21" ht="14.4" customHeight="1" x14ac:dyDescent="0.3">
      <c r="A1235" s="649">
        <v>10</v>
      </c>
      <c r="B1235" s="650" t="s">
        <v>596</v>
      </c>
      <c r="C1235" s="650">
        <v>89301102</v>
      </c>
      <c r="D1235" s="729" t="s">
        <v>6861</v>
      </c>
      <c r="E1235" s="730" t="s">
        <v>3667</v>
      </c>
      <c r="F1235" s="650" t="s">
        <v>3634</v>
      </c>
      <c r="G1235" s="650" t="s">
        <v>3828</v>
      </c>
      <c r="H1235" s="650" t="s">
        <v>597</v>
      </c>
      <c r="I1235" s="650" t="s">
        <v>4092</v>
      </c>
      <c r="J1235" s="650" t="s">
        <v>3956</v>
      </c>
      <c r="K1235" s="650" t="s">
        <v>4093</v>
      </c>
      <c r="L1235" s="651">
        <v>0</v>
      </c>
      <c r="M1235" s="651">
        <v>0</v>
      </c>
      <c r="N1235" s="650">
        <v>10</v>
      </c>
      <c r="O1235" s="731">
        <v>10</v>
      </c>
      <c r="P1235" s="651"/>
      <c r="Q1235" s="666"/>
      <c r="R1235" s="650"/>
      <c r="S1235" s="666">
        <v>0</v>
      </c>
      <c r="T1235" s="731"/>
      <c r="U1235" s="689">
        <v>0</v>
      </c>
    </row>
    <row r="1236" spans="1:21" ht="14.4" customHeight="1" x14ac:dyDescent="0.3">
      <c r="A1236" s="649">
        <v>10</v>
      </c>
      <c r="B1236" s="650" t="s">
        <v>596</v>
      </c>
      <c r="C1236" s="650">
        <v>89301102</v>
      </c>
      <c r="D1236" s="729" t="s">
        <v>6861</v>
      </c>
      <c r="E1236" s="730" t="s">
        <v>3667</v>
      </c>
      <c r="F1236" s="650" t="s">
        <v>3634</v>
      </c>
      <c r="G1236" s="650" t="s">
        <v>3828</v>
      </c>
      <c r="H1236" s="650" t="s">
        <v>597</v>
      </c>
      <c r="I1236" s="650" t="s">
        <v>3958</v>
      </c>
      <c r="J1236" s="650" t="s">
        <v>3959</v>
      </c>
      <c r="K1236" s="650" t="s">
        <v>3960</v>
      </c>
      <c r="L1236" s="651">
        <v>86.76</v>
      </c>
      <c r="M1236" s="651">
        <v>173.52</v>
      </c>
      <c r="N1236" s="650">
        <v>2</v>
      </c>
      <c r="O1236" s="731">
        <v>2</v>
      </c>
      <c r="P1236" s="651"/>
      <c r="Q1236" s="666">
        <v>0</v>
      </c>
      <c r="R1236" s="650"/>
      <c r="S1236" s="666">
        <v>0</v>
      </c>
      <c r="T1236" s="731"/>
      <c r="U1236" s="689">
        <v>0</v>
      </c>
    </row>
    <row r="1237" spans="1:21" ht="14.4" customHeight="1" x14ac:dyDescent="0.3">
      <c r="A1237" s="649">
        <v>10</v>
      </c>
      <c r="B1237" s="650" t="s">
        <v>596</v>
      </c>
      <c r="C1237" s="650">
        <v>89301102</v>
      </c>
      <c r="D1237" s="729" t="s">
        <v>6861</v>
      </c>
      <c r="E1237" s="730" t="s">
        <v>3667</v>
      </c>
      <c r="F1237" s="650" t="s">
        <v>3634</v>
      </c>
      <c r="G1237" s="650" t="s">
        <v>3828</v>
      </c>
      <c r="H1237" s="650" t="s">
        <v>597</v>
      </c>
      <c r="I1237" s="650" t="s">
        <v>4648</v>
      </c>
      <c r="J1237" s="650" t="s">
        <v>3830</v>
      </c>
      <c r="K1237" s="650" t="s">
        <v>4649</v>
      </c>
      <c r="L1237" s="651">
        <v>0</v>
      </c>
      <c r="M1237" s="651">
        <v>0</v>
      </c>
      <c r="N1237" s="650">
        <v>1</v>
      </c>
      <c r="O1237" s="731">
        <v>1</v>
      </c>
      <c r="P1237" s="651">
        <v>0</v>
      </c>
      <c r="Q1237" s="666"/>
      <c r="R1237" s="650">
        <v>1</v>
      </c>
      <c r="S1237" s="666">
        <v>1</v>
      </c>
      <c r="T1237" s="731">
        <v>1</v>
      </c>
      <c r="U1237" s="689">
        <v>1</v>
      </c>
    </row>
    <row r="1238" spans="1:21" ht="14.4" customHeight="1" x14ac:dyDescent="0.3">
      <c r="A1238" s="649">
        <v>10</v>
      </c>
      <c r="B1238" s="650" t="s">
        <v>596</v>
      </c>
      <c r="C1238" s="650">
        <v>89301102</v>
      </c>
      <c r="D1238" s="729" t="s">
        <v>6861</v>
      </c>
      <c r="E1238" s="730" t="s">
        <v>3667</v>
      </c>
      <c r="F1238" s="650" t="s">
        <v>3634</v>
      </c>
      <c r="G1238" s="650" t="s">
        <v>4195</v>
      </c>
      <c r="H1238" s="650" t="s">
        <v>597</v>
      </c>
      <c r="I1238" s="650" t="s">
        <v>989</v>
      </c>
      <c r="J1238" s="650" t="s">
        <v>4200</v>
      </c>
      <c r="K1238" s="650" t="s">
        <v>4533</v>
      </c>
      <c r="L1238" s="651">
        <v>0</v>
      </c>
      <c r="M1238" s="651">
        <v>0</v>
      </c>
      <c r="N1238" s="650">
        <v>1</v>
      </c>
      <c r="O1238" s="731">
        <v>1</v>
      </c>
      <c r="P1238" s="651"/>
      <c r="Q1238" s="666"/>
      <c r="R1238" s="650"/>
      <c r="S1238" s="666">
        <v>0</v>
      </c>
      <c r="T1238" s="731"/>
      <c r="U1238" s="689">
        <v>0</v>
      </c>
    </row>
    <row r="1239" spans="1:21" ht="14.4" customHeight="1" x14ac:dyDescent="0.3">
      <c r="A1239" s="649">
        <v>10</v>
      </c>
      <c r="B1239" s="650" t="s">
        <v>596</v>
      </c>
      <c r="C1239" s="650">
        <v>89301102</v>
      </c>
      <c r="D1239" s="729" t="s">
        <v>6861</v>
      </c>
      <c r="E1239" s="730" t="s">
        <v>3667</v>
      </c>
      <c r="F1239" s="650" t="s">
        <v>3634</v>
      </c>
      <c r="G1239" s="650" t="s">
        <v>4650</v>
      </c>
      <c r="H1239" s="650" t="s">
        <v>597</v>
      </c>
      <c r="I1239" s="650" t="s">
        <v>2056</v>
      </c>
      <c r="J1239" s="650" t="s">
        <v>2057</v>
      </c>
      <c r="K1239" s="650" t="s">
        <v>2058</v>
      </c>
      <c r="L1239" s="651">
        <v>95.08</v>
      </c>
      <c r="M1239" s="651">
        <v>95.08</v>
      </c>
      <c r="N1239" s="650">
        <v>1</v>
      </c>
      <c r="O1239" s="731">
        <v>1</v>
      </c>
      <c r="P1239" s="651">
        <v>95.08</v>
      </c>
      <c r="Q1239" s="666">
        <v>1</v>
      </c>
      <c r="R1239" s="650">
        <v>1</v>
      </c>
      <c r="S1239" s="666">
        <v>1</v>
      </c>
      <c r="T1239" s="731">
        <v>1</v>
      </c>
      <c r="U1239" s="689">
        <v>1</v>
      </c>
    </row>
    <row r="1240" spans="1:21" ht="14.4" customHeight="1" x14ac:dyDescent="0.3">
      <c r="A1240" s="649">
        <v>10</v>
      </c>
      <c r="B1240" s="650" t="s">
        <v>596</v>
      </c>
      <c r="C1240" s="650">
        <v>89301102</v>
      </c>
      <c r="D1240" s="729" t="s">
        <v>6861</v>
      </c>
      <c r="E1240" s="730" t="s">
        <v>3667</v>
      </c>
      <c r="F1240" s="650" t="s">
        <v>3634</v>
      </c>
      <c r="G1240" s="650" t="s">
        <v>3961</v>
      </c>
      <c r="H1240" s="650" t="s">
        <v>597</v>
      </c>
      <c r="I1240" s="650" t="s">
        <v>3962</v>
      </c>
      <c r="J1240" s="650" t="s">
        <v>3963</v>
      </c>
      <c r="K1240" s="650" t="s">
        <v>1746</v>
      </c>
      <c r="L1240" s="651">
        <v>314.89999999999998</v>
      </c>
      <c r="M1240" s="651">
        <v>314.89999999999998</v>
      </c>
      <c r="N1240" s="650">
        <v>1</v>
      </c>
      <c r="O1240" s="731">
        <v>0.5</v>
      </c>
      <c r="P1240" s="651"/>
      <c r="Q1240" s="666">
        <v>0</v>
      </c>
      <c r="R1240" s="650"/>
      <c r="S1240" s="666">
        <v>0</v>
      </c>
      <c r="T1240" s="731"/>
      <c r="U1240" s="689">
        <v>0</v>
      </c>
    </row>
    <row r="1241" spans="1:21" ht="14.4" customHeight="1" x14ac:dyDescent="0.3">
      <c r="A1241" s="649">
        <v>10</v>
      </c>
      <c r="B1241" s="650" t="s">
        <v>596</v>
      </c>
      <c r="C1241" s="650">
        <v>89301102</v>
      </c>
      <c r="D1241" s="729" t="s">
        <v>6861</v>
      </c>
      <c r="E1241" s="730" t="s">
        <v>3667</v>
      </c>
      <c r="F1241" s="650" t="s">
        <v>3634</v>
      </c>
      <c r="G1241" s="650" t="s">
        <v>3961</v>
      </c>
      <c r="H1241" s="650" t="s">
        <v>597</v>
      </c>
      <c r="I1241" s="650" t="s">
        <v>1745</v>
      </c>
      <c r="J1241" s="650" t="s">
        <v>1359</v>
      </c>
      <c r="K1241" s="650" t="s">
        <v>4216</v>
      </c>
      <c r="L1241" s="651">
        <v>314.89999999999998</v>
      </c>
      <c r="M1241" s="651">
        <v>629.79999999999995</v>
      </c>
      <c r="N1241" s="650">
        <v>2</v>
      </c>
      <c r="O1241" s="731">
        <v>1.5</v>
      </c>
      <c r="P1241" s="651">
        <v>314.89999999999998</v>
      </c>
      <c r="Q1241" s="666">
        <v>0.5</v>
      </c>
      <c r="R1241" s="650">
        <v>1</v>
      </c>
      <c r="S1241" s="666">
        <v>0.5</v>
      </c>
      <c r="T1241" s="731">
        <v>0.5</v>
      </c>
      <c r="U1241" s="689">
        <v>0.33333333333333331</v>
      </c>
    </row>
    <row r="1242" spans="1:21" ht="14.4" customHeight="1" x14ac:dyDescent="0.3">
      <c r="A1242" s="649">
        <v>10</v>
      </c>
      <c r="B1242" s="650" t="s">
        <v>596</v>
      </c>
      <c r="C1242" s="650">
        <v>89301102</v>
      </c>
      <c r="D1242" s="729" t="s">
        <v>6861</v>
      </c>
      <c r="E1242" s="730" t="s">
        <v>3667</v>
      </c>
      <c r="F1242" s="650" t="s">
        <v>3634</v>
      </c>
      <c r="G1242" s="650" t="s">
        <v>4651</v>
      </c>
      <c r="H1242" s="650" t="s">
        <v>597</v>
      </c>
      <c r="I1242" s="650" t="s">
        <v>4652</v>
      </c>
      <c r="J1242" s="650" t="s">
        <v>4653</v>
      </c>
      <c r="K1242" s="650" t="s">
        <v>1779</v>
      </c>
      <c r="L1242" s="651">
        <v>193.98</v>
      </c>
      <c r="M1242" s="651">
        <v>193.98</v>
      </c>
      <c r="N1242" s="650">
        <v>1</v>
      </c>
      <c r="O1242" s="731">
        <v>1</v>
      </c>
      <c r="P1242" s="651"/>
      <c r="Q1242" s="666">
        <v>0</v>
      </c>
      <c r="R1242" s="650"/>
      <c r="S1242" s="666">
        <v>0</v>
      </c>
      <c r="T1242" s="731"/>
      <c r="U1242" s="689">
        <v>0</v>
      </c>
    </row>
    <row r="1243" spans="1:21" ht="14.4" customHeight="1" x14ac:dyDescent="0.3">
      <c r="A1243" s="649">
        <v>10</v>
      </c>
      <c r="B1243" s="650" t="s">
        <v>596</v>
      </c>
      <c r="C1243" s="650">
        <v>89301102</v>
      </c>
      <c r="D1243" s="729" t="s">
        <v>6861</v>
      </c>
      <c r="E1243" s="730" t="s">
        <v>3667</v>
      </c>
      <c r="F1243" s="650" t="s">
        <v>3634</v>
      </c>
      <c r="G1243" s="650" t="s">
        <v>4144</v>
      </c>
      <c r="H1243" s="650" t="s">
        <v>1072</v>
      </c>
      <c r="I1243" s="650" t="s">
        <v>1626</v>
      </c>
      <c r="J1243" s="650" t="s">
        <v>3530</v>
      </c>
      <c r="K1243" s="650" t="s">
        <v>1140</v>
      </c>
      <c r="L1243" s="651">
        <v>32.6</v>
      </c>
      <c r="M1243" s="651">
        <v>1141</v>
      </c>
      <c r="N1243" s="650">
        <v>35</v>
      </c>
      <c r="O1243" s="731">
        <v>1</v>
      </c>
      <c r="P1243" s="651"/>
      <c r="Q1243" s="666">
        <v>0</v>
      </c>
      <c r="R1243" s="650"/>
      <c r="S1243" s="666">
        <v>0</v>
      </c>
      <c r="T1243" s="731"/>
      <c r="U1243" s="689">
        <v>0</v>
      </c>
    </row>
    <row r="1244" spans="1:21" ht="14.4" customHeight="1" x14ac:dyDescent="0.3">
      <c r="A1244" s="649">
        <v>10</v>
      </c>
      <c r="B1244" s="650" t="s">
        <v>596</v>
      </c>
      <c r="C1244" s="650">
        <v>89301102</v>
      </c>
      <c r="D1244" s="729" t="s">
        <v>6861</v>
      </c>
      <c r="E1244" s="730" t="s">
        <v>3667</v>
      </c>
      <c r="F1244" s="650" t="s">
        <v>3634</v>
      </c>
      <c r="G1244" s="650" t="s">
        <v>4144</v>
      </c>
      <c r="H1244" s="650" t="s">
        <v>1072</v>
      </c>
      <c r="I1244" s="650" t="s">
        <v>4219</v>
      </c>
      <c r="J1244" s="650" t="s">
        <v>4220</v>
      </c>
      <c r="K1244" s="650" t="s">
        <v>4221</v>
      </c>
      <c r="L1244" s="651">
        <v>189.56</v>
      </c>
      <c r="M1244" s="651">
        <v>947.8</v>
      </c>
      <c r="N1244" s="650">
        <v>5</v>
      </c>
      <c r="O1244" s="731">
        <v>1</v>
      </c>
      <c r="P1244" s="651">
        <v>947.8</v>
      </c>
      <c r="Q1244" s="666">
        <v>1</v>
      </c>
      <c r="R1244" s="650">
        <v>5</v>
      </c>
      <c r="S1244" s="666">
        <v>1</v>
      </c>
      <c r="T1244" s="731">
        <v>1</v>
      </c>
      <c r="U1244" s="689">
        <v>1</v>
      </c>
    </row>
    <row r="1245" spans="1:21" ht="14.4" customHeight="1" x14ac:dyDescent="0.3">
      <c r="A1245" s="649">
        <v>10</v>
      </c>
      <c r="B1245" s="650" t="s">
        <v>596</v>
      </c>
      <c r="C1245" s="650">
        <v>89301102</v>
      </c>
      <c r="D1245" s="729" t="s">
        <v>6861</v>
      </c>
      <c r="E1245" s="730" t="s">
        <v>3667</v>
      </c>
      <c r="F1245" s="650" t="s">
        <v>3634</v>
      </c>
      <c r="G1245" s="650" t="s">
        <v>4144</v>
      </c>
      <c r="H1245" s="650" t="s">
        <v>1072</v>
      </c>
      <c r="I1245" s="650" t="s">
        <v>4544</v>
      </c>
      <c r="J1245" s="650" t="s">
        <v>4545</v>
      </c>
      <c r="K1245" s="650" t="s">
        <v>1140</v>
      </c>
      <c r="L1245" s="651">
        <v>65.81</v>
      </c>
      <c r="M1245" s="651">
        <v>2961.4500000000003</v>
      </c>
      <c r="N1245" s="650">
        <v>45</v>
      </c>
      <c r="O1245" s="731">
        <v>2</v>
      </c>
      <c r="P1245" s="651"/>
      <c r="Q1245" s="666">
        <v>0</v>
      </c>
      <c r="R1245" s="650"/>
      <c r="S1245" s="666">
        <v>0</v>
      </c>
      <c r="T1245" s="731"/>
      <c r="U1245" s="689">
        <v>0</v>
      </c>
    </row>
    <row r="1246" spans="1:21" ht="14.4" customHeight="1" x14ac:dyDescent="0.3">
      <c r="A1246" s="649">
        <v>10</v>
      </c>
      <c r="B1246" s="650" t="s">
        <v>596</v>
      </c>
      <c r="C1246" s="650">
        <v>89301102</v>
      </c>
      <c r="D1246" s="729" t="s">
        <v>6861</v>
      </c>
      <c r="E1246" s="730" t="s">
        <v>3667</v>
      </c>
      <c r="F1246" s="650" t="s">
        <v>3634</v>
      </c>
      <c r="G1246" s="650" t="s">
        <v>4654</v>
      </c>
      <c r="H1246" s="650" t="s">
        <v>597</v>
      </c>
      <c r="I1246" s="650" t="s">
        <v>4655</v>
      </c>
      <c r="J1246" s="650" t="s">
        <v>1767</v>
      </c>
      <c r="K1246" s="650" t="s">
        <v>4656</v>
      </c>
      <c r="L1246" s="651">
        <v>0</v>
      </c>
      <c r="M1246" s="651">
        <v>0</v>
      </c>
      <c r="N1246" s="650">
        <v>1</v>
      </c>
      <c r="O1246" s="731">
        <v>1</v>
      </c>
      <c r="P1246" s="651"/>
      <c r="Q1246" s="666"/>
      <c r="R1246" s="650"/>
      <c r="S1246" s="666">
        <v>0</v>
      </c>
      <c r="T1246" s="731"/>
      <c r="U1246" s="689">
        <v>0</v>
      </c>
    </row>
    <row r="1247" spans="1:21" ht="14.4" customHeight="1" x14ac:dyDescent="0.3">
      <c r="A1247" s="649">
        <v>10</v>
      </c>
      <c r="B1247" s="650" t="s">
        <v>596</v>
      </c>
      <c r="C1247" s="650">
        <v>89301102</v>
      </c>
      <c r="D1247" s="729" t="s">
        <v>6861</v>
      </c>
      <c r="E1247" s="730" t="s">
        <v>3667</v>
      </c>
      <c r="F1247" s="650" t="s">
        <v>3634</v>
      </c>
      <c r="G1247" s="650" t="s">
        <v>4657</v>
      </c>
      <c r="H1247" s="650" t="s">
        <v>1072</v>
      </c>
      <c r="I1247" s="650" t="s">
        <v>4658</v>
      </c>
      <c r="J1247" s="650" t="s">
        <v>4659</v>
      </c>
      <c r="K1247" s="650" t="s">
        <v>4660</v>
      </c>
      <c r="L1247" s="651">
        <v>11723.99</v>
      </c>
      <c r="M1247" s="651">
        <v>492407.57999999996</v>
      </c>
      <c r="N1247" s="650">
        <v>42</v>
      </c>
      <c r="O1247" s="731">
        <v>5</v>
      </c>
      <c r="P1247" s="651">
        <v>375167.68</v>
      </c>
      <c r="Q1247" s="666">
        <v>0.76190476190476197</v>
      </c>
      <c r="R1247" s="650">
        <v>32</v>
      </c>
      <c r="S1247" s="666">
        <v>0.76190476190476186</v>
      </c>
      <c r="T1247" s="731">
        <v>4</v>
      </c>
      <c r="U1247" s="689">
        <v>0.8</v>
      </c>
    </row>
    <row r="1248" spans="1:21" ht="14.4" customHeight="1" x14ac:dyDescent="0.3">
      <c r="A1248" s="649">
        <v>10</v>
      </c>
      <c r="B1248" s="650" t="s">
        <v>596</v>
      </c>
      <c r="C1248" s="650">
        <v>89301102</v>
      </c>
      <c r="D1248" s="729" t="s">
        <v>6861</v>
      </c>
      <c r="E1248" s="730" t="s">
        <v>3667</v>
      </c>
      <c r="F1248" s="650" t="s">
        <v>3634</v>
      </c>
      <c r="G1248" s="650" t="s">
        <v>4657</v>
      </c>
      <c r="H1248" s="650" t="s">
        <v>1072</v>
      </c>
      <c r="I1248" s="650" t="s">
        <v>4661</v>
      </c>
      <c r="J1248" s="650" t="s">
        <v>4662</v>
      </c>
      <c r="K1248" s="650" t="s">
        <v>4663</v>
      </c>
      <c r="L1248" s="651">
        <v>7816</v>
      </c>
      <c r="M1248" s="651">
        <v>93792</v>
      </c>
      <c r="N1248" s="650">
        <v>12</v>
      </c>
      <c r="O1248" s="731">
        <v>2</v>
      </c>
      <c r="P1248" s="651">
        <v>93792</v>
      </c>
      <c r="Q1248" s="666">
        <v>1</v>
      </c>
      <c r="R1248" s="650">
        <v>12</v>
      </c>
      <c r="S1248" s="666">
        <v>1</v>
      </c>
      <c r="T1248" s="731">
        <v>2</v>
      </c>
      <c r="U1248" s="689">
        <v>1</v>
      </c>
    </row>
    <row r="1249" spans="1:21" ht="14.4" customHeight="1" x14ac:dyDescent="0.3">
      <c r="A1249" s="649">
        <v>10</v>
      </c>
      <c r="B1249" s="650" t="s">
        <v>596</v>
      </c>
      <c r="C1249" s="650">
        <v>89301102</v>
      </c>
      <c r="D1249" s="729" t="s">
        <v>6861</v>
      </c>
      <c r="E1249" s="730" t="s">
        <v>3667</v>
      </c>
      <c r="F1249" s="650" t="s">
        <v>3634</v>
      </c>
      <c r="G1249" s="650" t="s">
        <v>4657</v>
      </c>
      <c r="H1249" s="650" t="s">
        <v>597</v>
      </c>
      <c r="I1249" s="650" t="s">
        <v>4664</v>
      </c>
      <c r="J1249" s="650" t="s">
        <v>4665</v>
      </c>
      <c r="K1249" s="650" t="s">
        <v>4666</v>
      </c>
      <c r="L1249" s="651">
        <v>23447.97</v>
      </c>
      <c r="M1249" s="651">
        <v>46895.94</v>
      </c>
      <c r="N1249" s="650">
        <v>2</v>
      </c>
      <c r="O1249" s="731">
        <v>1</v>
      </c>
      <c r="P1249" s="651">
        <v>46895.94</v>
      </c>
      <c r="Q1249" s="666">
        <v>1</v>
      </c>
      <c r="R1249" s="650">
        <v>2</v>
      </c>
      <c r="S1249" s="666">
        <v>1</v>
      </c>
      <c r="T1249" s="731">
        <v>1</v>
      </c>
      <c r="U1249" s="689">
        <v>1</v>
      </c>
    </row>
    <row r="1250" spans="1:21" ht="14.4" customHeight="1" x14ac:dyDescent="0.3">
      <c r="A1250" s="649">
        <v>10</v>
      </c>
      <c r="B1250" s="650" t="s">
        <v>596</v>
      </c>
      <c r="C1250" s="650">
        <v>89301102</v>
      </c>
      <c r="D1250" s="729" t="s">
        <v>6861</v>
      </c>
      <c r="E1250" s="730" t="s">
        <v>3667</v>
      </c>
      <c r="F1250" s="650" t="s">
        <v>3634</v>
      </c>
      <c r="G1250" s="650" t="s">
        <v>4657</v>
      </c>
      <c r="H1250" s="650" t="s">
        <v>597</v>
      </c>
      <c r="I1250" s="650" t="s">
        <v>4667</v>
      </c>
      <c r="J1250" s="650" t="s">
        <v>4668</v>
      </c>
      <c r="K1250" s="650" t="s">
        <v>4669</v>
      </c>
      <c r="L1250" s="651">
        <v>7816</v>
      </c>
      <c r="M1250" s="651">
        <v>85976</v>
      </c>
      <c r="N1250" s="650">
        <v>11</v>
      </c>
      <c r="O1250" s="731">
        <v>2</v>
      </c>
      <c r="P1250" s="651">
        <v>85976</v>
      </c>
      <c r="Q1250" s="666">
        <v>1</v>
      </c>
      <c r="R1250" s="650">
        <v>11</v>
      </c>
      <c r="S1250" s="666">
        <v>1</v>
      </c>
      <c r="T1250" s="731">
        <v>2</v>
      </c>
      <c r="U1250" s="689">
        <v>1</v>
      </c>
    </row>
    <row r="1251" spans="1:21" ht="14.4" customHeight="1" x14ac:dyDescent="0.3">
      <c r="A1251" s="649">
        <v>10</v>
      </c>
      <c r="B1251" s="650" t="s">
        <v>596</v>
      </c>
      <c r="C1251" s="650">
        <v>89301102</v>
      </c>
      <c r="D1251" s="729" t="s">
        <v>6861</v>
      </c>
      <c r="E1251" s="730" t="s">
        <v>3667</v>
      </c>
      <c r="F1251" s="650" t="s">
        <v>3634</v>
      </c>
      <c r="G1251" s="650" t="s">
        <v>4657</v>
      </c>
      <c r="H1251" s="650" t="s">
        <v>597</v>
      </c>
      <c r="I1251" s="650" t="s">
        <v>4670</v>
      </c>
      <c r="J1251" s="650" t="s">
        <v>4671</v>
      </c>
      <c r="K1251" s="650" t="s">
        <v>4672</v>
      </c>
      <c r="L1251" s="651">
        <v>15631.98</v>
      </c>
      <c r="M1251" s="651">
        <v>93791.88</v>
      </c>
      <c r="N1251" s="650">
        <v>6</v>
      </c>
      <c r="O1251" s="731">
        <v>1</v>
      </c>
      <c r="P1251" s="651"/>
      <c r="Q1251" s="666">
        <v>0</v>
      </c>
      <c r="R1251" s="650"/>
      <c r="S1251" s="666">
        <v>0</v>
      </c>
      <c r="T1251" s="731"/>
      <c r="U1251" s="689">
        <v>0</v>
      </c>
    </row>
    <row r="1252" spans="1:21" ht="14.4" customHeight="1" x14ac:dyDescent="0.3">
      <c r="A1252" s="649">
        <v>10</v>
      </c>
      <c r="B1252" s="650" t="s">
        <v>596</v>
      </c>
      <c r="C1252" s="650">
        <v>89301102</v>
      </c>
      <c r="D1252" s="729" t="s">
        <v>6861</v>
      </c>
      <c r="E1252" s="730" t="s">
        <v>3667</v>
      </c>
      <c r="F1252" s="650" t="s">
        <v>3634</v>
      </c>
      <c r="G1252" s="650" t="s">
        <v>4657</v>
      </c>
      <c r="H1252" s="650" t="s">
        <v>597</v>
      </c>
      <c r="I1252" s="650" t="s">
        <v>4673</v>
      </c>
      <c r="J1252" s="650" t="s">
        <v>4674</v>
      </c>
      <c r="K1252" s="650" t="s">
        <v>4675</v>
      </c>
      <c r="L1252" s="651">
        <v>4689.6000000000004</v>
      </c>
      <c r="M1252" s="651">
        <v>37516.800000000003</v>
      </c>
      <c r="N1252" s="650">
        <v>8</v>
      </c>
      <c r="O1252" s="731">
        <v>1</v>
      </c>
      <c r="P1252" s="651">
        <v>37516.800000000003</v>
      </c>
      <c r="Q1252" s="666">
        <v>1</v>
      </c>
      <c r="R1252" s="650">
        <v>8</v>
      </c>
      <c r="S1252" s="666">
        <v>1</v>
      </c>
      <c r="T1252" s="731">
        <v>1</v>
      </c>
      <c r="U1252" s="689">
        <v>1</v>
      </c>
    </row>
    <row r="1253" spans="1:21" ht="14.4" customHeight="1" x14ac:dyDescent="0.3">
      <c r="A1253" s="649">
        <v>10</v>
      </c>
      <c r="B1253" s="650" t="s">
        <v>596</v>
      </c>
      <c r="C1253" s="650">
        <v>89301102</v>
      </c>
      <c r="D1253" s="729" t="s">
        <v>6861</v>
      </c>
      <c r="E1253" s="730" t="s">
        <v>3667</v>
      </c>
      <c r="F1253" s="650" t="s">
        <v>3634</v>
      </c>
      <c r="G1253" s="650" t="s">
        <v>4657</v>
      </c>
      <c r="H1253" s="650" t="s">
        <v>597</v>
      </c>
      <c r="I1253" s="650" t="s">
        <v>4676</v>
      </c>
      <c r="J1253" s="650" t="s">
        <v>4677</v>
      </c>
      <c r="K1253" s="650" t="s">
        <v>4678</v>
      </c>
      <c r="L1253" s="651">
        <v>9379.19</v>
      </c>
      <c r="M1253" s="651">
        <v>328271.65000000002</v>
      </c>
      <c r="N1253" s="650">
        <v>35</v>
      </c>
      <c r="O1253" s="731">
        <v>4</v>
      </c>
      <c r="P1253" s="651">
        <v>328271.65000000002</v>
      </c>
      <c r="Q1253" s="666">
        <v>1</v>
      </c>
      <c r="R1253" s="650">
        <v>35</v>
      </c>
      <c r="S1253" s="666">
        <v>1</v>
      </c>
      <c r="T1253" s="731">
        <v>4</v>
      </c>
      <c r="U1253" s="689">
        <v>1</v>
      </c>
    </row>
    <row r="1254" spans="1:21" ht="14.4" customHeight="1" x14ac:dyDescent="0.3">
      <c r="A1254" s="649">
        <v>10</v>
      </c>
      <c r="B1254" s="650" t="s">
        <v>596</v>
      </c>
      <c r="C1254" s="650">
        <v>89301102</v>
      </c>
      <c r="D1254" s="729" t="s">
        <v>6861</v>
      </c>
      <c r="E1254" s="730" t="s">
        <v>3667</v>
      </c>
      <c r="F1254" s="650" t="s">
        <v>3634</v>
      </c>
      <c r="G1254" s="650" t="s">
        <v>4657</v>
      </c>
      <c r="H1254" s="650" t="s">
        <v>1072</v>
      </c>
      <c r="I1254" s="650" t="s">
        <v>4679</v>
      </c>
      <c r="J1254" s="650" t="s">
        <v>4668</v>
      </c>
      <c r="K1254" s="650" t="s">
        <v>4669</v>
      </c>
      <c r="L1254" s="651">
        <v>7816</v>
      </c>
      <c r="M1254" s="651">
        <v>39080</v>
      </c>
      <c r="N1254" s="650">
        <v>5</v>
      </c>
      <c r="O1254" s="731">
        <v>1</v>
      </c>
      <c r="P1254" s="651">
        <v>39080</v>
      </c>
      <c r="Q1254" s="666">
        <v>1</v>
      </c>
      <c r="R1254" s="650">
        <v>5</v>
      </c>
      <c r="S1254" s="666">
        <v>1</v>
      </c>
      <c r="T1254" s="731">
        <v>1</v>
      </c>
      <c r="U1254" s="689">
        <v>1</v>
      </c>
    </row>
    <row r="1255" spans="1:21" ht="14.4" customHeight="1" x14ac:dyDescent="0.3">
      <c r="A1255" s="649">
        <v>10</v>
      </c>
      <c r="B1255" s="650" t="s">
        <v>596</v>
      </c>
      <c r="C1255" s="650">
        <v>89301102</v>
      </c>
      <c r="D1255" s="729" t="s">
        <v>6861</v>
      </c>
      <c r="E1255" s="730" t="s">
        <v>3667</v>
      </c>
      <c r="F1255" s="650" t="s">
        <v>3634</v>
      </c>
      <c r="G1255" s="650" t="s">
        <v>4680</v>
      </c>
      <c r="H1255" s="650" t="s">
        <v>1072</v>
      </c>
      <c r="I1255" s="650" t="s">
        <v>4681</v>
      </c>
      <c r="J1255" s="650" t="s">
        <v>4682</v>
      </c>
      <c r="K1255" s="650" t="s">
        <v>2741</v>
      </c>
      <c r="L1255" s="651">
        <v>257.35000000000002</v>
      </c>
      <c r="M1255" s="651">
        <v>514.70000000000005</v>
      </c>
      <c r="N1255" s="650">
        <v>2</v>
      </c>
      <c r="O1255" s="731">
        <v>1</v>
      </c>
      <c r="P1255" s="651"/>
      <c r="Q1255" s="666">
        <v>0</v>
      </c>
      <c r="R1255" s="650"/>
      <c r="S1255" s="666">
        <v>0</v>
      </c>
      <c r="T1255" s="731"/>
      <c r="U1255" s="689">
        <v>0</v>
      </c>
    </row>
    <row r="1256" spans="1:21" ht="14.4" customHeight="1" x14ac:dyDescent="0.3">
      <c r="A1256" s="649">
        <v>10</v>
      </c>
      <c r="B1256" s="650" t="s">
        <v>596</v>
      </c>
      <c r="C1256" s="650">
        <v>89301102</v>
      </c>
      <c r="D1256" s="729" t="s">
        <v>6861</v>
      </c>
      <c r="E1256" s="730" t="s">
        <v>3667</v>
      </c>
      <c r="F1256" s="650" t="s">
        <v>3634</v>
      </c>
      <c r="G1256" s="650" t="s">
        <v>4515</v>
      </c>
      <c r="H1256" s="650" t="s">
        <v>597</v>
      </c>
      <c r="I1256" s="650" t="s">
        <v>1954</v>
      </c>
      <c r="J1256" s="650" t="s">
        <v>4683</v>
      </c>
      <c r="K1256" s="650" t="s">
        <v>4684</v>
      </c>
      <c r="L1256" s="651">
        <v>78.569999999999993</v>
      </c>
      <c r="M1256" s="651">
        <v>78.569999999999993</v>
      </c>
      <c r="N1256" s="650">
        <v>1</v>
      </c>
      <c r="O1256" s="731">
        <v>0.5</v>
      </c>
      <c r="P1256" s="651">
        <v>78.569999999999993</v>
      </c>
      <c r="Q1256" s="666">
        <v>1</v>
      </c>
      <c r="R1256" s="650">
        <v>1</v>
      </c>
      <c r="S1256" s="666">
        <v>1</v>
      </c>
      <c r="T1256" s="731">
        <v>0.5</v>
      </c>
      <c r="U1256" s="689">
        <v>1</v>
      </c>
    </row>
    <row r="1257" spans="1:21" ht="14.4" customHeight="1" x14ac:dyDescent="0.3">
      <c r="A1257" s="649">
        <v>10</v>
      </c>
      <c r="B1257" s="650" t="s">
        <v>596</v>
      </c>
      <c r="C1257" s="650">
        <v>89301102</v>
      </c>
      <c r="D1257" s="729" t="s">
        <v>6861</v>
      </c>
      <c r="E1257" s="730" t="s">
        <v>3667</v>
      </c>
      <c r="F1257" s="650" t="s">
        <v>3634</v>
      </c>
      <c r="G1257" s="650" t="s">
        <v>3966</v>
      </c>
      <c r="H1257" s="650" t="s">
        <v>597</v>
      </c>
      <c r="I1257" s="650" t="s">
        <v>4685</v>
      </c>
      <c r="J1257" s="650" t="s">
        <v>3968</v>
      </c>
      <c r="K1257" s="650" t="s">
        <v>4686</v>
      </c>
      <c r="L1257" s="651">
        <v>137.04</v>
      </c>
      <c r="M1257" s="651">
        <v>274.08</v>
      </c>
      <c r="N1257" s="650">
        <v>2</v>
      </c>
      <c r="O1257" s="731">
        <v>0.5</v>
      </c>
      <c r="P1257" s="651"/>
      <c r="Q1257" s="666">
        <v>0</v>
      </c>
      <c r="R1257" s="650"/>
      <c r="S1257" s="666">
        <v>0</v>
      </c>
      <c r="T1257" s="731"/>
      <c r="U1257" s="689">
        <v>0</v>
      </c>
    </row>
    <row r="1258" spans="1:21" ht="14.4" customHeight="1" x14ac:dyDescent="0.3">
      <c r="A1258" s="649">
        <v>10</v>
      </c>
      <c r="B1258" s="650" t="s">
        <v>596</v>
      </c>
      <c r="C1258" s="650">
        <v>89301102</v>
      </c>
      <c r="D1258" s="729" t="s">
        <v>6861</v>
      </c>
      <c r="E1258" s="730" t="s">
        <v>3667</v>
      </c>
      <c r="F1258" s="650" t="s">
        <v>3634</v>
      </c>
      <c r="G1258" s="650" t="s">
        <v>3966</v>
      </c>
      <c r="H1258" s="650" t="s">
        <v>597</v>
      </c>
      <c r="I1258" s="650" t="s">
        <v>4687</v>
      </c>
      <c r="J1258" s="650" t="s">
        <v>4688</v>
      </c>
      <c r="K1258" s="650" t="s">
        <v>4689</v>
      </c>
      <c r="L1258" s="651">
        <v>0</v>
      </c>
      <c r="M1258" s="651">
        <v>0</v>
      </c>
      <c r="N1258" s="650">
        <v>1</v>
      </c>
      <c r="O1258" s="731">
        <v>0.5</v>
      </c>
      <c r="P1258" s="651"/>
      <c r="Q1258" s="666"/>
      <c r="R1258" s="650"/>
      <c r="S1258" s="666">
        <v>0</v>
      </c>
      <c r="T1258" s="731"/>
      <c r="U1258" s="689">
        <v>0</v>
      </c>
    </row>
    <row r="1259" spans="1:21" ht="14.4" customHeight="1" x14ac:dyDescent="0.3">
      <c r="A1259" s="649">
        <v>10</v>
      </c>
      <c r="B1259" s="650" t="s">
        <v>596</v>
      </c>
      <c r="C1259" s="650">
        <v>89301102</v>
      </c>
      <c r="D1259" s="729" t="s">
        <v>6861</v>
      </c>
      <c r="E1259" s="730" t="s">
        <v>3667</v>
      </c>
      <c r="F1259" s="650" t="s">
        <v>3634</v>
      </c>
      <c r="G1259" s="650" t="s">
        <v>3861</v>
      </c>
      <c r="H1259" s="650" t="s">
        <v>597</v>
      </c>
      <c r="I1259" s="650" t="s">
        <v>1265</v>
      </c>
      <c r="J1259" s="650" t="s">
        <v>1266</v>
      </c>
      <c r="K1259" s="650" t="s">
        <v>3862</v>
      </c>
      <c r="L1259" s="651">
        <v>38.65</v>
      </c>
      <c r="M1259" s="651">
        <v>38.65</v>
      </c>
      <c r="N1259" s="650">
        <v>1</v>
      </c>
      <c r="O1259" s="731">
        <v>0.5</v>
      </c>
      <c r="P1259" s="651">
        <v>38.65</v>
      </c>
      <c r="Q1259" s="666">
        <v>1</v>
      </c>
      <c r="R1259" s="650">
        <v>1</v>
      </c>
      <c r="S1259" s="666">
        <v>1</v>
      </c>
      <c r="T1259" s="731">
        <v>0.5</v>
      </c>
      <c r="U1259" s="689">
        <v>1</v>
      </c>
    </row>
    <row r="1260" spans="1:21" ht="14.4" customHeight="1" x14ac:dyDescent="0.3">
      <c r="A1260" s="649">
        <v>10</v>
      </c>
      <c r="B1260" s="650" t="s">
        <v>596</v>
      </c>
      <c r="C1260" s="650">
        <v>89301102</v>
      </c>
      <c r="D1260" s="729" t="s">
        <v>6861</v>
      </c>
      <c r="E1260" s="730" t="s">
        <v>3667</v>
      </c>
      <c r="F1260" s="650" t="s">
        <v>3634</v>
      </c>
      <c r="G1260" s="650" t="s">
        <v>3872</v>
      </c>
      <c r="H1260" s="650" t="s">
        <v>597</v>
      </c>
      <c r="I1260" s="650" t="s">
        <v>3972</v>
      </c>
      <c r="J1260" s="650" t="s">
        <v>3973</v>
      </c>
      <c r="K1260" s="650" t="s">
        <v>3974</v>
      </c>
      <c r="L1260" s="651">
        <v>26.26</v>
      </c>
      <c r="M1260" s="651">
        <v>26.26</v>
      </c>
      <c r="N1260" s="650">
        <v>1</v>
      </c>
      <c r="O1260" s="731">
        <v>0.5</v>
      </c>
      <c r="P1260" s="651">
        <v>26.26</v>
      </c>
      <c r="Q1260" s="666">
        <v>1</v>
      </c>
      <c r="R1260" s="650">
        <v>1</v>
      </c>
      <c r="S1260" s="666">
        <v>1</v>
      </c>
      <c r="T1260" s="731">
        <v>0.5</v>
      </c>
      <c r="U1260" s="689">
        <v>1</v>
      </c>
    </row>
    <row r="1261" spans="1:21" ht="14.4" customHeight="1" x14ac:dyDescent="0.3">
      <c r="A1261" s="649">
        <v>10</v>
      </c>
      <c r="B1261" s="650" t="s">
        <v>596</v>
      </c>
      <c r="C1261" s="650">
        <v>89301102</v>
      </c>
      <c r="D1261" s="729" t="s">
        <v>6861</v>
      </c>
      <c r="E1261" s="730" t="s">
        <v>3667</v>
      </c>
      <c r="F1261" s="650" t="s">
        <v>3634</v>
      </c>
      <c r="G1261" s="650" t="s">
        <v>4498</v>
      </c>
      <c r="H1261" s="650" t="s">
        <v>597</v>
      </c>
      <c r="I1261" s="650" t="s">
        <v>4690</v>
      </c>
      <c r="J1261" s="650" t="s">
        <v>4691</v>
      </c>
      <c r="K1261" s="650" t="s">
        <v>1356</v>
      </c>
      <c r="L1261" s="651">
        <v>82.67</v>
      </c>
      <c r="M1261" s="651">
        <v>165.34</v>
      </c>
      <c r="N1261" s="650">
        <v>2</v>
      </c>
      <c r="O1261" s="731">
        <v>1</v>
      </c>
      <c r="P1261" s="651"/>
      <c r="Q1261" s="666">
        <v>0</v>
      </c>
      <c r="R1261" s="650"/>
      <c r="S1261" s="666">
        <v>0</v>
      </c>
      <c r="T1261" s="731"/>
      <c r="U1261" s="689">
        <v>0</v>
      </c>
    </row>
    <row r="1262" spans="1:21" ht="14.4" customHeight="1" x14ac:dyDescent="0.3">
      <c r="A1262" s="649">
        <v>10</v>
      </c>
      <c r="B1262" s="650" t="s">
        <v>596</v>
      </c>
      <c r="C1262" s="650">
        <v>89301102</v>
      </c>
      <c r="D1262" s="729" t="s">
        <v>6861</v>
      </c>
      <c r="E1262" s="730" t="s">
        <v>3667</v>
      </c>
      <c r="F1262" s="650" t="s">
        <v>3634</v>
      </c>
      <c r="G1262" s="650" t="s">
        <v>4498</v>
      </c>
      <c r="H1262" s="650" t="s">
        <v>597</v>
      </c>
      <c r="I1262" s="650" t="s">
        <v>1354</v>
      </c>
      <c r="J1262" s="650" t="s">
        <v>1355</v>
      </c>
      <c r="K1262" s="650" t="s">
        <v>1356</v>
      </c>
      <c r="L1262" s="651">
        <v>82.67</v>
      </c>
      <c r="M1262" s="651">
        <v>248.01</v>
      </c>
      <c r="N1262" s="650">
        <v>3</v>
      </c>
      <c r="O1262" s="731">
        <v>1</v>
      </c>
      <c r="P1262" s="651"/>
      <c r="Q1262" s="666">
        <v>0</v>
      </c>
      <c r="R1262" s="650"/>
      <c r="S1262" s="666">
        <v>0</v>
      </c>
      <c r="T1262" s="731"/>
      <c r="U1262" s="689">
        <v>0</v>
      </c>
    </row>
    <row r="1263" spans="1:21" ht="14.4" customHeight="1" x14ac:dyDescent="0.3">
      <c r="A1263" s="649">
        <v>10</v>
      </c>
      <c r="B1263" s="650" t="s">
        <v>596</v>
      </c>
      <c r="C1263" s="650">
        <v>89301102</v>
      </c>
      <c r="D1263" s="729" t="s">
        <v>6861</v>
      </c>
      <c r="E1263" s="730" t="s">
        <v>3667</v>
      </c>
      <c r="F1263" s="650" t="s">
        <v>3636</v>
      </c>
      <c r="G1263" s="650" t="s">
        <v>3899</v>
      </c>
      <c r="H1263" s="650" t="s">
        <v>597</v>
      </c>
      <c r="I1263" s="650" t="s">
        <v>3918</v>
      </c>
      <c r="J1263" s="650" t="s">
        <v>3919</v>
      </c>
      <c r="K1263" s="650" t="s">
        <v>3903</v>
      </c>
      <c r="L1263" s="651">
        <v>400</v>
      </c>
      <c r="M1263" s="651">
        <v>1200</v>
      </c>
      <c r="N1263" s="650">
        <v>3</v>
      </c>
      <c r="O1263" s="731">
        <v>1</v>
      </c>
      <c r="P1263" s="651">
        <v>1200</v>
      </c>
      <c r="Q1263" s="666">
        <v>1</v>
      </c>
      <c r="R1263" s="650">
        <v>3</v>
      </c>
      <c r="S1263" s="666">
        <v>1</v>
      </c>
      <c r="T1263" s="731">
        <v>1</v>
      </c>
      <c r="U1263" s="689">
        <v>1</v>
      </c>
    </row>
    <row r="1264" spans="1:21" ht="14.4" customHeight="1" x14ac:dyDescent="0.3">
      <c r="A1264" s="649">
        <v>10</v>
      </c>
      <c r="B1264" s="650" t="s">
        <v>596</v>
      </c>
      <c r="C1264" s="650">
        <v>89301102</v>
      </c>
      <c r="D1264" s="729" t="s">
        <v>6861</v>
      </c>
      <c r="E1264" s="730" t="s">
        <v>3669</v>
      </c>
      <c r="F1264" s="650" t="s">
        <v>3634</v>
      </c>
      <c r="G1264" s="650" t="s">
        <v>3929</v>
      </c>
      <c r="H1264" s="650" t="s">
        <v>597</v>
      </c>
      <c r="I1264" s="650" t="s">
        <v>4692</v>
      </c>
      <c r="J1264" s="650" t="s">
        <v>2965</v>
      </c>
      <c r="K1264" s="650" t="s">
        <v>4689</v>
      </c>
      <c r="L1264" s="651">
        <v>0</v>
      </c>
      <c r="M1264" s="651">
        <v>0</v>
      </c>
      <c r="N1264" s="650">
        <v>1</v>
      </c>
      <c r="O1264" s="731">
        <v>1</v>
      </c>
      <c r="P1264" s="651">
        <v>0</v>
      </c>
      <c r="Q1264" s="666"/>
      <c r="R1264" s="650">
        <v>1</v>
      </c>
      <c r="S1264" s="666">
        <v>1</v>
      </c>
      <c r="T1264" s="731">
        <v>1</v>
      </c>
      <c r="U1264" s="689">
        <v>1</v>
      </c>
    </row>
    <row r="1265" spans="1:21" ht="14.4" customHeight="1" x14ac:dyDescent="0.3">
      <c r="A1265" s="649">
        <v>10</v>
      </c>
      <c r="B1265" s="650" t="s">
        <v>596</v>
      </c>
      <c r="C1265" s="650">
        <v>89301102</v>
      </c>
      <c r="D1265" s="729" t="s">
        <v>6861</v>
      </c>
      <c r="E1265" s="730" t="s">
        <v>3669</v>
      </c>
      <c r="F1265" s="650" t="s">
        <v>3634</v>
      </c>
      <c r="G1265" s="650" t="s">
        <v>3929</v>
      </c>
      <c r="H1265" s="650" t="s">
        <v>597</v>
      </c>
      <c r="I1265" s="650" t="s">
        <v>4636</v>
      </c>
      <c r="J1265" s="650" t="s">
        <v>2624</v>
      </c>
      <c r="K1265" s="650" t="s">
        <v>4637</v>
      </c>
      <c r="L1265" s="651">
        <v>178.24</v>
      </c>
      <c r="M1265" s="651">
        <v>178.24</v>
      </c>
      <c r="N1265" s="650">
        <v>1</v>
      </c>
      <c r="O1265" s="731">
        <v>1</v>
      </c>
      <c r="P1265" s="651">
        <v>178.24</v>
      </c>
      <c r="Q1265" s="666">
        <v>1</v>
      </c>
      <c r="R1265" s="650">
        <v>1</v>
      </c>
      <c r="S1265" s="666">
        <v>1</v>
      </c>
      <c r="T1265" s="731">
        <v>1</v>
      </c>
      <c r="U1265" s="689">
        <v>1</v>
      </c>
    </row>
    <row r="1266" spans="1:21" ht="14.4" customHeight="1" x14ac:dyDescent="0.3">
      <c r="A1266" s="649">
        <v>10</v>
      </c>
      <c r="B1266" s="650" t="s">
        <v>596</v>
      </c>
      <c r="C1266" s="650">
        <v>89301102</v>
      </c>
      <c r="D1266" s="729" t="s">
        <v>6861</v>
      </c>
      <c r="E1266" s="730" t="s">
        <v>3669</v>
      </c>
      <c r="F1266" s="650" t="s">
        <v>3634</v>
      </c>
      <c r="G1266" s="650" t="s">
        <v>4176</v>
      </c>
      <c r="H1266" s="650" t="s">
        <v>597</v>
      </c>
      <c r="I1266" s="650" t="s">
        <v>859</v>
      </c>
      <c r="J1266" s="650" t="s">
        <v>860</v>
      </c>
      <c r="K1266" s="650" t="s">
        <v>2796</v>
      </c>
      <c r="L1266" s="651">
        <v>0</v>
      </c>
      <c r="M1266" s="651">
        <v>0</v>
      </c>
      <c r="N1266" s="650">
        <v>7</v>
      </c>
      <c r="O1266" s="731">
        <v>2</v>
      </c>
      <c r="P1266" s="651">
        <v>0</v>
      </c>
      <c r="Q1266" s="666"/>
      <c r="R1266" s="650">
        <v>2</v>
      </c>
      <c r="S1266" s="666">
        <v>0.2857142857142857</v>
      </c>
      <c r="T1266" s="731">
        <v>0.5</v>
      </c>
      <c r="U1266" s="689">
        <v>0.25</v>
      </c>
    </row>
    <row r="1267" spans="1:21" ht="14.4" customHeight="1" x14ac:dyDescent="0.3">
      <c r="A1267" s="649">
        <v>10</v>
      </c>
      <c r="B1267" s="650" t="s">
        <v>596</v>
      </c>
      <c r="C1267" s="650">
        <v>89301102</v>
      </c>
      <c r="D1267" s="729" t="s">
        <v>6861</v>
      </c>
      <c r="E1267" s="730" t="s">
        <v>3669</v>
      </c>
      <c r="F1267" s="650" t="s">
        <v>3634</v>
      </c>
      <c r="G1267" s="650" t="s">
        <v>4246</v>
      </c>
      <c r="H1267" s="650" t="s">
        <v>597</v>
      </c>
      <c r="I1267" s="650" t="s">
        <v>4693</v>
      </c>
      <c r="J1267" s="650" t="s">
        <v>4694</v>
      </c>
      <c r="K1267" s="650" t="s">
        <v>1419</v>
      </c>
      <c r="L1267" s="651">
        <v>0</v>
      </c>
      <c r="M1267" s="651">
        <v>0</v>
      </c>
      <c r="N1267" s="650">
        <v>1</v>
      </c>
      <c r="O1267" s="731">
        <v>0.5</v>
      </c>
      <c r="P1267" s="651"/>
      <c r="Q1267" s="666"/>
      <c r="R1267" s="650"/>
      <c r="S1267" s="666">
        <v>0</v>
      </c>
      <c r="T1267" s="731"/>
      <c r="U1267" s="689">
        <v>0</v>
      </c>
    </row>
    <row r="1268" spans="1:21" ht="14.4" customHeight="1" x14ac:dyDescent="0.3">
      <c r="A1268" s="649">
        <v>10</v>
      </c>
      <c r="B1268" s="650" t="s">
        <v>596</v>
      </c>
      <c r="C1268" s="650">
        <v>89301102</v>
      </c>
      <c r="D1268" s="729" t="s">
        <v>6861</v>
      </c>
      <c r="E1268" s="730" t="s">
        <v>3669</v>
      </c>
      <c r="F1268" s="650" t="s">
        <v>3634</v>
      </c>
      <c r="G1268" s="650" t="s">
        <v>3961</v>
      </c>
      <c r="H1268" s="650" t="s">
        <v>597</v>
      </c>
      <c r="I1268" s="650" t="s">
        <v>4343</v>
      </c>
      <c r="J1268" s="650" t="s">
        <v>3963</v>
      </c>
      <c r="K1268" s="650" t="s">
        <v>1360</v>
      </c>
      <c r="L1268" s="651">
        <v>97.97</v>
      </c>
      <c r="M1268" s="651">
        <v>97.97</v>
      </c>
      <c r="N1268" s="650">
        <v>1</v>
      </c>
      <c r="O1268" s="731">
        <v>1</v>
      </c>
      <c r="P1268" s="651">
        <v>97.97</v>
      </c>
      <c r="Q1268" s="666">
        <v>1</v>
      </c>
      <c r="R1268" s="650">
        <v>1</v>
      </c>
      <c r="S1268" s="666">
        <v>1</v>
      </c>
      <c r="T1268" s="731">
        <v>1</v>
      </c>
      <c r="U1268" s="689">
        <v>1</v>
      </c>
    </row>
    <row r="1269" spans="1:21" ht="14.4" customHeight="1" x14ac:dyDescent="0.3">
      <c r="A1269" s="649">
        <v>10</v>
      </c>
      <c r="B1269" s="650" t="s">
        <v>596</v>
      </c>
      <c r="C1269" s="650">
        <v>89301102</v>
      </c>
      <c r="D1269" s="729" t="s">
        <v>6861</v>
      </c>
      <c r="E1269" s="730" t="s">
        <v>3669</v>
      </c>
      <c r="F1269" s="650" t="s">
        <v>3634</v>
      </c>
      <c r="G1269" s="650" t="s">
        <v>3961</v>
      </c>
      <c r="H1269" s="650" t="s">
        <v>597</v>
      </c>
      <c r="I1269" s="650" t="s">
        <v>3962</v>
      </c>
      <c r="J1269" s="650" t="s">
        <v>3963</v>
      </c>
      <c r="K1269" s="650" t="s">
        <v>1746</v>
      </c>
      <c r="L1269" s="651">
        <v>314.89999999999998</v>
      </c>
      <c r="M1269" s="651">
        <v>1574.5</v>
      </c>
      <c r="N1269" s="650">
        <v>5</v>
      </c>
      <c r="O1269" s="731">
        <v>3.5</v>
      </c>
      <c r="P1269" s="651">
        <v>629.79999999999995</v>
      </c>
      <c r="Q1269" s="666">
        <v>0.39999999999999997</v>
      </c>
      <c r="R1269" s="650">
        <v>2</v>
      </c>
      <c r="S1269" s="666">
        <v>0.4</v>
      </c>
      <c r="T1269" s="731">
        <v>1.5</v>
      </c>
      <c r="U1269" s="689">
        <v>0.42857142857142855</v>
      </c>
    </row>
    <row r="1270" spans="1:21" ht="14.4" customHeight="1" x14ac:dyDescent="0.3">
      <c r="A1270" s="649">
        <v>10</v>
      </c>
      <c r="B1270" s="650" t="s">
        <v>596</v>
      </c>
      <c r="C1270" s="650">
        <v>89301102</v>
      </c>
      <c r="D1270" s="729" t="s">
        <v>6861</v>
      </c>
      <c r="E1270" s="730" t="s">
        <v>3669</v>
      </c>
      <c r="F1270" s="650" t="s">
        <v>3634</v>
      </c>
      <c r="G1270" s="650" t="s">
        <v>3961</v>
      </c>
      <c r="H1270" s="650" t="s">
        <v>597</v>
      </c>
      <c r="I1270" s="650" t="s">
        <v>4142</v>
      </c>
      <c r="J1270" s="650" t="s">
        <v>785</v>
      </c>
      <c r="K1270" s="650" t="s">
        <v>4143</v>
      </c>
      <c r="L1270" s="651">
        <v>0</v>
      </c>
      <c r="M1270" s="651">
        <v>0</v>
      </c>
      <c r="N1270" s="650">
        <v>2</v>
      </c>
      <c r="O1270" s="731">
        <v>1.5</v>
      </c>
      <c r="P1270" s="651"/>
      <c r="Q1270" s="666"/>
      <c r="R1270" s="650"/>
      <c r="S1270" s="666">
        <v>0</v>
      </c>
      <c r="T1270" s="731"/>
      <c r="U1270" s="689">
        <v>0</v>
      </c>
    </row>
    <row r="1271" spans="1:21" ht="14.4" customHeight="1" x14ac:dyDescent="0.3">
      <c r="A1271" s="649">
        <v>10</v>
      </c>
      <c r="B1271" s="650" t="s">
        <v>596</v>
      </c>
      <c r="C1271" s="650">
        <v>89301102</v>
      </c>
      <c r="D1271" s="729" t="s">
        <v>6861</v>
      </c>
      <c r="E1271" s="730" t="s">
        <v>3669</v>
      </c>
      <c r="F1271" s="650" t="s">
        <v>3634</v>
      </c>
      <c r="G1271" s="650" t="s">
        <v>4695</v>
      </c>
      <c r="H1271" s="650" t="s">
        <v>597</v>
      </c>
      <c r="I1271" s="650" t="s">
        <v>4696</v>
      </c>
      <c r="J1271" s="650" t="s">
        <v>4697</v>
      </c>
      <c r="K1271" s="650" t="s">
        <v>4698</v>
      </c>
      <c r="L1271" s="651">
        <v>17.53</v>
      </c>
      <c r="M1271" s="651">
        <v>87.65</v>
      </c>
      <c r="N1271" s="650">
        <v>5</v>
      </c>
      <c r="O1271" s="731">
        <v>0.5</v>
      </c>
      <c r="P1271" s="651"/>
      <c r="Q1271" s="666">
        <v>0</v>
      </c>
      <c r="R1271" s="650"/>
      <c r="S1271" s="666">
        <v>0</v>
      </c>
      <c r="T1271" s="731"/>
      <c r="U1271" s="689">
        <v>0</v>
      </c>
    </row>
    <row r="1272" spans="1:21" ht="14.4" customHeight="1" x14ac:dyDescent="0.3">
      <c r="A1272" s="649">
        <v>10</v>
      </c>
      <c r="B1272" s="650" t="s">
        <v>596</v>
      </c>
      <c r="C1272" s="650">
        <v>89301102</v>
      </c>
      <c r="D1272" s="729" t="s">
        <v>6861</v>
      </c>
      <c r="E1272" s="730" t="s">
        <v>3670</v>
      </c>
      <c r="F1272" s="650" t="s">
        <v>3634</v>
      </c>
      <c r="G1272" s="650" t="s">
        <v>4699</v>
      </c>
      <c r="H1272" s="650" t="s">
        <v>597</v>
      </c>
      <c r="I1272" s="650" t="s">
        <v>4700</v>
      </c>
      <c r="J1272" s="650" t="s">
        <v>4701</v>
      </c>
      <c r="K1272" s="650" t="s">
        <v>4702</v>
      </c>
      <c r="L1272" s="651">
        <v>0</v>
      </c>
      <c r="M1272" s="651">
        <v>0</v>
      </c>
      <c r="N1272" s="650">
        <v>2</v>
      </c>
      <c r="O1272" s="731">
        <v>1</v>
      </c>
      <c r="P1272" s="651"/>
      <c r="Q1272" s="666"/>
      <c r="R1272" s="650"/>
      <c r="S1272" s="666">
        <v>0</v>
      </c>
      <c r="T1272" s="731"/>
      <c r="U1272" s="689">
        <v>0</v>
      </c>
    </row>
    <row r="1273" spans="1:21" ht="14.4" customHeight="1" x14ac:dyDescent="0.3">
      <c r="A1273" s="649">
        <v>10</v>
      </c>
      <c r="B1273" s="650" t="s">
        <v>596</v>
      </c>
      <c r="C1273" s="650">
        <v>89301102</v>
      </c>
      <c r="D1273" s="729" t="s">
        <v>6861</v>
      </c>
      <c r="E1273" s="730" t="s">
        <v>3670</v>
      </c>
      <c r="F1273" s="650" t="s">
        <v>3634</v>
      </c>
      <c r="G1273" s="650" t="s">
        <v>4086</v>
      </c>
      <c r="H1273" s="650" t="s">
        <v>597</v>
      </c>
      <c r="I1273" s="650" t="s">
        <v>4087</v>
      </c>
      <c r="J1273" s="650" t="s">
        <v>707</v>
      </c>
      <c r="K1273" s="650" t="s">
        <v>4088</v>
      </c>
      <c r="L1273" s="651">
        <v>0</v>
      </c>
      <c r="M1273" s="651">
        <v>0</v>
      </c>
      <c r="N1273" s="650">
        <v>1</v>
      </c>
      <c r="O1273" s="731">
        <v>0.5</v>
      </c>
      <c r="P1273" s="651"/>
      <c r="Q1273" s="666"/>
      <c r="R1273" s="650"/>
      <c r="S1273" s="666">
        <v>0</v>
      </c>
      <c r="T1273" s="731"/>
      <c r="U1273" s="689">
        <v>0</v>
      </c>
    </row>
    <row r="1274" spans="1:21" ht="14.4" customHeight="1" x14ac:dyDescent="0.3">
      <c r="A1274" s="649">
        <v>10</v>
      </c>
      <c r="B1274" s="650" t="s">
        <v>596</v>
      </c>
      <c r="C1274" s="650">
        <v>89301102</v>
      </c>
      <c r="D1274" s="729" t="s">
        <v>6861</v>
      </c>
      <c r="E1274" s="730" t="s">
        <v>3670</v>
      </c>
      <c r="F1274" s="650" t="s">
        <v>3634</v>
      </c>
      <c r="G1274" s="650" t="s">
        <v>4703</v>
      </c>
      <c r="H1274" s="650" t="s">
        <v>597</v>
      </c>
      <c r="I1274" s="650" t="s">
        <v>4704</v>
      </c>
      <c r="J1274" s="650" t="s">
        <v>4705</v>
      </c>
      <c r="K1274" s="650" t="s">
        <v>4706</v>
      </c>
      <c r="L1274" s="651">
        <v>0</v>
      </c>
      <c r="M1274" s="651">
        <v>0</v>
      </c>
      <c r="N1274" s="650">
        <v>1</v>
      </c>
      <c r="O1274" s="731">
        <v>1</v>
      </c>
      <c r="P1274" s="651"/>
      <c r="Q1274" s="666"/>
      <c r="R1274" s="650"/>
      <c r="S1274" s="666">
        <v>0</v>
      </c>
      <c r="T1274" s="731"/>
      <c r="U1274" s="689">
        <v>0</v>
      </c>
    </row>
    <row r="1275" spans="1:21" ht="14.4" customHeight="1" x14ac:dyDescent="0.3">
      <c r="A1275" s="649">
        <v>10</v>
      </c>
      <c r="B1275" s="650" t="s">
        <v>596</v>
      </c>
      <c r="C1275" s="650">
        <v>89301102</v>
      </c>
      <c r="D1275" s="729" t="s">
        <v>6861</v>
      </c>
      <c r="E1275" s="730" t="s">
        <v>3670</v>
      </c>
      <c r="F1275" s="650" t="s">
        <v>3634</v>
      </c>
      <c r="G1275" s="650" t="s">
        <v>3736</v>
      </c>
      <c r="H1275" s="650" t="s">
        <v>1072</v>
      </c>
      <c r="I1275" s="650" t="s">
        <v>1712</v>
      </c>
      <c r="J1275" s="650" t="s">
        <v>1713</v>
      </c>
      <c r="K1275" s="650" t="s">
        <v>3522</v>
      </c>
      <c r="L1275" s="651">
        <v>116.8</v>
      </c>
      <c r="M1275" s="651">
        <v>233.6</v>
      </c>
      <c r="N1275" s="650">
        <v>2</v>
      </c>
      <c r="O1275" s="731">
        <v>0.5</v>
      </c>
      <c r="P1275" s="651"/>
      <c r="Q1275" s="666">
        <v>0</v>
      </c>
      <c r="R1275" s="650"/>
      <c r="S1275" s="666">
        <v>0</v>
      </c>
      <c r="T1275" s="731"/>
      <c r="U1275" s="689">
        <v>0</v>
      </c>
    </row>
    <row r="1276" spans="1:21" ht="14.4" customHeight="1" x14ac:dyDescent="0.3">
      <c r="A1276" s="649">
        <v>10</v>
      </c>
      <c r="B1276" s="650" t="s">
        <v>596</v>
      </c>
      <c r="C1276" s="650">
        <v>89301102</v>
      </c>
      <c r="D1276" s="729" t="s">
        <v>6861</v>
      </c>
      <c r="E1276" s="730" t="s">
        <v>3670</v>
      </c>
      <c r="F1276" s="650" t="s">
        <v>3634</v>
      </c>
      <c r="G1276" s="650" t="s">
        <v>4707</v>
      </c>
      <c r="H1276" s="650" t="s">
        <v>597</v>
      </c>
      <c r="I1276" s="650" t="s">
        <v>4708</v>
      </c>
      <c r="J1276" s="650" t="s">
        <v>4709</v>
      </c>
      <c r="K1276" s="650" t="s">
        <v>4710</v>
      </c>
      <c r="L1276" s="651">
        <v>647.77</v>
      </c>
      <c r="M1276" s="651">
        <v>647.77</v>
      </c>
      <c r="N1276" s="650">
        <v>1</v>
      </c>
      <c r="O1276" s="731">
        <v>1</v>
      </c>
      <c r="P1276" s="651"/>
      <c r="Q1276" s="666">
        <v>0</v>
      </c>
      <c r="R1276" s="650"/>
      <c r="S1276" s="666">
        <v>0</v>
      </c>
      <c r="T1276" s="731"/>
      <c r="U1276" s="689">
        <v>0</v>
      </c>
    </row>
    <row r="1277" spans="1:21" ht="14.4" customHeight="1" x14ac:dyDescent="0.3">
      <c r="A1277" s="649">
        <v>10</v>
      </c>
      <c r="B1277" s="650" t="s">
        <v>596</v>
      </c>
      <c r="C1277" s="650">
        <v>89301102</v>
      </c>
      <c r="D1277" s="729" t="s">
        <v>6861</v>
      </c>
      <c r="E1277" s="730" t="s">
        <v>3670</v>
      </c>
      <c r="F1277" s="650" t="s">
        <v>3634</v>
      </c>
      <c r="G1277" s="650" t="s">
        <v>4355</v>
      </c>
      <c r="H1277" s="650" t="s">
        <v>597</v>
      </c>
      <c r="I1277" s="650" t="s">
        <v>1774</v>
      </c>
      <c r="J1277" s="650" t="s">
        <v>4356</v>
      </c>
      <c r="K1277" s="650" t="s">
        <v>4357</v>
      </c>
      <c r="L1277" s="651">
        <v>91.14</v>
      </c>
      <c r="M1277" s="651">
        <v>273.42</v>
      </c>
      <c r="N1277" s="650">
        <v>3</v>
      </c>
      <c r="O1277" s="731">
        <v>1.5</v>
      </c>
      <c r="P1277" s="651">
        <v>182.28</v>
      </c>
      <c r="Q1277" s="666">
        <v>0.66666666666666663</v>
      </c>
      <c r="R1277" s="650">
        <v>2</v>
      </c>
      <c r="S1277" s="666">
        <v>0.66666666666666663</v>
      </c>
      <c r="T1277" s="731">
        <v>1</v>
      </c>
      <c r="U1277" s="689">
        <v>0.66666666666666663</v>
      </c>
    </row>
    <row r="1278" spans="1:21" ht="14.4" customHeight="1" x14ac:dyDescent="0.3">
      <c r="A1278" s="649">
        <v>10</v>
      </c>
      <c r="B1278" s="650" t="s">
        <v>596</v>
      </c>
      <c r="C1278" s="650">
        <v>89301102</v>
      </c>
      <c r="D1278" s="729" t="s">
        <v>6861</v>
      </c>
      <c r="E1278" s="730" t="s">
        <v>3670</v>
      </c>
      <c r="F1278" s="650" t="s">
        <v>3634</v>
      </c>
      <c r="G1278" s="650" t="s">
        <v>4571</v>
      </c>
      <c r="H1278" s="650" t="s">
        <v>597</v>
      </c>
      <c r="I1278" s="650" t="s">
        <v>4711</v>
      </c>
      <c r="J1278" s="650" t="s">
        <v>2094</v>
      </c>
      <c r="K1278" s="650" t="s">
        <v>4712</v>
      </c>
      <c r="L1278" s="651">
        <v>0</v>
      </c>
      <c r="M1278" s="651">
        <v>0</v>
      </c>
      <c r="N1278" s="650">
        <v>1</v>
      </c>
      <c r="O1278" s="731">
        <v>0.5</v>
      </c>
      <c r="P1278" s="651"/>
      <c r="Q1278" s="666"/>
      <c r="R1278" s="650"/>
      <c r="S1278" s="666">
        <v>0</v>
      </c>
      <c r="T1278" s="731"/>
      <c r="U1278" s="689">
        <v>0</v>
      </c>
    </row>
    <row r="1279" spans="1:21" ht="14.4" customHeight="1" x14ac:dyDescent="0.3">
      <c r="A1279" s="649">
        <v>10</v>
      </c>
      <c r="B1279" s="650" t="s">
        <v>596</v>
      </c>
      <c r="C1279" s="650">
        <v>89301102</v>
      </c>
      <c r="D1279" s="729" t="s">
        <v>6861</v>
      </c>
      <c r="E1279" s="730" t="s">
        <v>3670</v>
      </c>
      <c r="F1279" s="650" t="s">
        <v>3634</v>
      </c>
      <c r="G1279" s="650" t="s">
        <v>4571</v>
      </c>
      <c r="H1279" s="650" t="s">
        <v>597</v>
      </c>
      <c r="I1279" s="650" t="s">
        <v>4713</v>
      </c>
      <c r="J1279" s="650" t="s">
        <v>2094</v>
      </c>
      <c r="K1279" s="650" t="s">
        <v>4714</v>
      </c>
      <c r="L1279" s="651">
        <v>0</v>
      </c>
      <c r="M1279" s="651">
        <v>0</v>
      </c>
      <c r="N1279" s="650">
        <v>1</v>
      </c>
      <c r="O1279" s="731">
        <v>1</v>
      </c>
      <c r="P1279" s="651">
        <v>0</v>
      </c>
      <c r="Q1279" s="666"/>
      <c r="R1279" s="650">
        <v>1</v>
      </c>
      <c r="S1279" s="666">
        <v>1</v>
      </c>
      <c r="T1279" s="731">
        <v>1</v>
      </c>
      <c r="U1279" s="689">
        <v>1</v>
      </c>
    </row>
    <row r="1280" spans="1:21" ht="14.4" customHeight="1" x14ac:dyDescent="0.3">
      <c r="A1280" s="649">
        <v>10</v>
      </c>
      <c r="B1280" s="650" t="s">
        <v>596</v>
      </c>
      <c r="C1280" s="650">
        <v>89301102</v>
      </c>
      <c r="D1280" s="729" t="s">
        <v>6861</v>
      </c>
      <c r="E1280" s="730" t="s">
        <v>3670</v>
      </c>
      <c r="F1280" s="650" t="s">
        <v>3634</v>
      </c>
      <c r="G1280" s="650" t="s">
        <v>4571</v>
      </c>
      <c r="H1280" s="650" t="s">
        <v>597</v>
      </c>
      <c r="I1280" s="650" t="s">
        <v>4715</v>
      </c>
      <c r="J1280" s="650" t="s">
        <v>2094</v>
      </c>
      <c r="K1280" s="650" t="s">
        <v>4716</v>
      </c>
      <c r="L1280" s="651">
        <v>0</v>
      </c>
      <c r="M1280" s="651">
        <v>0</v>
      </c>
      <c r="N1280" s="650">
        <v>1</v>
      </c>
      <c r="O1280" s="731">
        <v>0.5</v>
      </c>
      <c r="P1280" s="651">
        <v>0</v>
      </c>
      <c r="Q1280" s="666"/>
      <c r="R1280" s="650">
        <v>1</v>
      </c>
      <c r="S1280" s="666">
        <v>1</v>
      </c>
      <c r="T1280" s="731">
        <v>0.5</v>
      </c>
      <c r="U1280" s="689">
        <v>1</v>
      </c>
    </row>
    <row r="1281" spans="1:21" ht="14.4" customHeight="1" x14ac:dyDescent="0.3">
      <c r="A1281" s="649">
        <v>10</v>
      </c>
      <c r="B1281" s="650" t="s">
        <v>596</v>
      </c>
      <c r="C1281" s="650">
        <v>89301102</v>
      </c>
      <c r="D1281" s="729" t="s">
        <v>6861</v>
      </c>
      <c r="E1281" s="730" t="s">
        <v>3670</v>
      </c>
      <c r="F1281" s="650" t="s">
        <v>3634</v>
      </c>
      <c r="G1281" s="650" t="s">
        <v>4571</v>
      </c>
      <c r="H1281" s="650" t="s">
        <v>597</v>
      </c>
      <c r="I1281" s="650" t="s">
        <v>4717</v>
      </c>
      <c r="J1281" s="650" t="s">
        <v>4718</v>
      </c>
      <c r="K1281" s="650" t="s">
        <v>4719</v>
      </c>
      <c r="L1281" s="651">
        <v>0</v>
      </c>
      <c r="M1281" s="651">
        <v>0</v>
      </c>
      <c r="N1281" s="650">
        <v>1</v>
      </c>
      <c r="O1281" s="731">
        <v>0.5</v>
      </c>
      <c r="P1281" s="651"/>
      <c r="Q1281" s="666"/>
      <c r="R1281" s="650"/>
      <c r="S1281" s="666">
        <v>0</v>
      </c>
      <c r="T1281" s="731"/>
      <c r="U1281" s="689">
        <v>0</v>
      </c>
    </row>
    <row r="1282" spans="1:21" ht="14.4" customHeight="1" x14ac:dyDescent="0.3">
      <c r="A1282" s="649">
        <v>10</v>
      </c>
      <c r="B1282" s="650" t="s">
        <v>596</v>
      </c>
      <c r="C1282" s="650">
        <v>89301102</v>
      </c>
      <c r="D1282" s="729" t="s">
        <v>6861</v>
      </c>
      <c r="E1282" s="730" t="s">
        <v>3670</v>
      </c>
      <c r="F1282" s="650" t="s">
        <v>3634</v>
      </c>
      <c r="G1282" s="650" t="s">
        <v>4571</v>
      </c>
      <c r="H1282" s="650" t="s">
        <v>597</v>
      </c>
      <c r="I1282" s="650" t="s">
        <v>4720</v>
      </c>
      <c r="J1282" s="650" t="s">
        <v>4718</v>
      </c>
      <c r="K1282" s="650" t="s">
        <v>2741</v>
      </c>
      <c r="L1282" s="651">
        <v>1439.69</v>
      </c>
      <c r="M1282" s="651">
        <v>1439.69</v>
      </c>
      <c r="N1282" s="650">
        <v>1</v>
      </c>
      <c r="O1282" s="731">
        <v>0.5</v>
      </c>
      <c r="P1282" s="651">
        <v>1439.69</v>
      </c>
      <c r="Q1282" s="666">
        <v>1</v>
      </c>
      <c r="R1282" s="650">
        <v>1</v>
      </c>
      <c r="S1282" s="666">
        <v>1</v>
      </c>
      <c r="T1282" s="731">
        <v>0.5</v>
      </c>
      <c r="U1282" s="689">
        <v>1</v>
      </c>
    </row>
    <row r="1283" spans="1:21" ht="14.4" customHeight="1" x14ac:dyDescent="0.3">
      <c r="A1283" s="649">
        <v>10</v>
      </c>
      <c r="B1283" s="650" t="s">
        <v>596</v>
      </c>
      <c r="C1283" s="650">
        <v>89301102</v>
      </c>
      <c r="D1283" s="729" t="s">
        <v>6861</v>
      </c>
      <c r="E1283" s="730" t="s">
        <v>3670</v>
      </c>
      <c r="F1283" s="650" t="s">
        <v>3634</v>
      </c>
      <c r="G1283" s="650" t="s">
        <v>4571</v>
      </c>
      <c r="H1283" s="650" t="s">
        <v>597</v>
      </c>
      <c r="I1283" s="650" t="s">
        <v>4721</v>
      </c>
      <c r="J1283" s="650" t="s">
        <v>2094</v>
      </c>
      <c r="K1283" s="650" t="s">
        <v>4722</v>
      </c>
      <c r="L1283" s="651">
        <v>0</v>
      </c>
      <c r="M1283" s="651">
        <v>0</v>
      </c>
      <c r="N1283" s="650">
        <v>1</v>
      </c>
      <c r="O1283" s="731">
        <v>1</v>
      </c>
      <c r="P1283" s="651"/>
      <c r="Q1283" s="666"/>
      <c r="R1283" s="650"/>
      <c r="S1283" s="666">
        <v>0</v>
      </c>
      <c r="T1283" s="731"/>
      <c r="U1283" s="689">
        <v>0</v>
      </c>
    </row>
    <row r="1284" spans="1:21" ht="14.4" customHeight="1" x14ac:dyDescent="0.3">
      <c r="A1284" s="649">
        <v>10</v>
      </c>
      <c r="B1284" s="650" t="s">
        <v>596</v>
      </c>
      <c r="C1284" s="650">
        <v>89301102</v>
      </c>
      <c r="D1284" s="729" t="s">
        <v>6861</v>
      </c>
      <c r="E1284" s="730" t="s">
        <v>3670</v>
      </c>
      <c r="F1284" s="650" t="s">
        <v>3634</v>
      </c>
      <c r="G1284" s="650" t="s">
        <v>4571</v>
      </c>
      <c r="H1284" s="650" t="s">
        <v>597</v>
      </c>
      <c r="I1284" s="650" t="s">
        <v>4723</v>
      </c>
      <c r="J1284" s="650" t="s">
        <v>2094</v>
      </c>
      <c r="K1284" s="650" t="s">
        <v>4724</v>
      </c>
      <c r="L1284" s="651">
        <v>0</v>
      </c>
      <c r="M1284" s="651">
        <v>0</v>
      </c>
      <c r="N1284" s="650">
        <v>1</v>
      </c>
      <c r="O1284" s="731">
        <v>1</v>
      </c>
      <c r="P1284" s="651">
        <v>0</v>
      </c>
      <c r="Q1284" s="666"/>
      <c r="R1284" s="650">
        <v>1</v>
      </c>
      <c r="S1284" s="666">
        <v>1</v>
      </c>
      <c r="T1284" s="731">
        <v>1</v>
      </c>
      <c r="U1284" s="689">
        <v>1</v>
      </c>
    </row>
    <row r="1285" spans="1:21" ht="14.4" customHeight="1" x14ac:dyDescent="0.3">
      <c r="A1285" s="649">
        <v>10</v>
      </c>
      <c r="B1285" s="650" t="s">
        <v>596</v>
      </c>
      <c r="C1285" s="650">
        <v>89301102</v>
      </c>
      <c r="D1285" s="729" t="s">
        <v>6861</v>
      </c>
      <c r="E1285" s="730" t="s">
        <v>3670</v>
      </c>
      <c r="F1285" s="650" t="s">
        <v>3634</v>
      </c>
      <c r="G1285" s="650" t="s">
        <v>4571</v>
      </c>
      <c r="H1285" s="650" t="s">
        <v>597</v>
      </c>
      <c r="I1285" s="650" t="s">
        <v>4725</v>
      </c>
      <c r="J1285" s="650" t="s">
        <v>2094</v>
      </c>
      <c r="K1285" s="650" t="s">
        <v>4726</v>
      </c>
      <c r="L1285" s="651">
        <v>0</v>
      </c>
      <c r="M1285" s="651">
        <v>0</v>
      </c>
      <c r="N1285" s="650">
        <v>1</v>
      </c>
      <c r="O1285" s="731">
        <v>1</v>
      </c>
      <c r="P1285" s="651">
        <v>0</v>
      </c>
      <c r="Q1285" s="666"/>
      <c r="R1285" s="650">
        <v>1</v>
      </c>
      <c r="S1285" s="666">
        <v>1</v>
      </c>
      <c r="T1285" s="731">
        <v>1</v>
      </c>
      <c r="U1285" s="689">
        <v>1</v>
      </c>
    </row>
    <row r="1286" spans="1:21" ht="14.4" customHeight="1" x14ac:dyDescent="0.3">
      <c r="A1286" s="649">
        <v>10</v>
      </c>
      <c r="B1286" s="650" t="s">
        <v>596</v>
      </c>
      <c r="C1286" s="650">
        <v>89301102</v>
      </c>
      <c r="D1286" s="729" t="s">
        <v>6861</v>
      </c>
      <c r="E1286" s="730" t="s">
        <v>3670</v>
      </c>
      <c r="F1286" s="650" t="s">
        <v>3634</v>
      </c>
      <c r="G1286" s="650" t="s">
        <v>3789</v>
      </c>
      <c r="H1286" s="650" t="s">
        <v>597</v>
      </c>
      <c r="I1286" s="650" t="s">
        <v>1366</v>
      </c>
      <c r="J1286" s="650" t="s">
        <v>1062</v>
      </c>
      <c r="K1286" s="650" t="s">
        <v>880</v>
      </c>
      <c r="L1286" s="651">
        <v>56.69</v>
      </c>
      <c r="M1286" s="651">
        <v>56.69</v>
      </c>
      <c r="N1286" s="650">
        <v>1</v>
      </c>
      <c r="O1286" s="731">
        <v>1</v>
      </c>
      <c r="P1286" s="651"/>
      <c r="Q1286" s="666">
        <v>0</v>
      </c>
      <c r="R1286" s="650"/>
      <c r="S1286" s="666">
        <v>0</v>
      </c>
      <c r="T1286" s="731"/>
      <c r="U1286" s="689">
        <v>0</v>
      </c>
    </row>
    <row r="1287" spans="1:21" ht="14.4" customHeight="1" x14ac:dyDescent="0.3">
      <c r="A1287" s="649">
        <v>10</v>
      </c>
      <c r="B1287" s="650" t="s">
        <v>596</v>
      </c>
      <c r="C1287" s="650">
        <v>89301102</v>
      </c>
      <c r="D1287" s="729" t="s">
        <v>6861</v>
      </c>
      <c r="E1287" s="730" t="s">
        <v>3670</v>
      </c>
      <c r="F1287" s="650" t="s">
        <v>3634</v>
      </c>
      <c r="G1287" s="650" t="s">
        <v>4105</v>
      </c>
      <c r="H1287" s="650" t="s">
        <v>597</v>
      </c>
      <c r="I1287" s="650" t="s">
        <v>833</v>
      </c>
      <c r="J1287" s="650" t="s">
        <v>4108</v>
      </c>
      <c r="K1287" s="650" t="s">
        <v>4109</v>
      </c>
      <c r="L1287" s="651">
        <v>91.52</v>
      </c>
      <c r="M1287" s="651">
        <v>183.04</v>
      </c>
      <c r="N1287" s="650">
        <v>2</v>
      </c>
      <c r="O1287" s="731">
        <v>1</v>
      </c>
      <c r="P1287" s="651"/>
      <c r="Q1287" s="666">
        <v>0</v>
      </c>
      <c r="R1287" s="650"/>
      <c r="S1287" s="666">
        <v>0</v>
      </c>
      <c r="T1287" s="731"/>
      <c r="U1287" s="689">
        <v>0</v>
      </c>
    </row>
    <row r="1288" spans="1:21" ht="14.4" customHeight="1" x14ac:dyDescent="0.3">
      <c r="A1288" s="649">
        <v>10</v>
      </c>
      <c r="B1288" s="650" t="s">
        <v>596</v>
      </c>
      <c r="C1288" s="650">
        <v>89301102</v>
      </c>
      <c r="D1288" s="729" t="s">
        <v>6861</v>
      </c>
      <c r="E1288" s="730" t="s">
        <v>3670</v>
      </c>
      <c r="F1288" s="650" t="s">
        <v>3634</v>
      </c>
      <c r="G1288" s="650" t="s">
        <v>4235</v>
      </c>
      <c r="H1288" s="650" t="s">
        <v>597</v>
      </c>
      <c r="I1288" s="650" t="s">
        <v>1950</v>
      </c>
      <c r="J1288" s="650" t="s">
        <v>1951</v>
      </c>
      <c r="K1288" s="650" t="s">
        <v>4206</v>
      </c>
      <c r="L1288" s="651">
        <v>234.88</v>
      </c>
      <c r="M1288" s="651">
        <v>469.76</v>
      </c>
      <c r="N1288" s="650">
        <v>2</v>
      </c>
      <c r="O1288" s="731">
        <v>1.5</v>
      </c>
      <c r="P1288" s="651">
        <v>234.88</v>
      </c>
      <c r="Q1288" s="666">
        <v>0.5</v>
      </c>
      <c r="R1288" s="650">
        <v>1</v>
      </c>
      <c r="S1288" s="666">
        <v>0.5</v>
      </c>
      <c r="T1288" s="731">
        <v>1</v>
      </c>
      <c r="U1288" s="689">
        <v>0.66666666666666663</v>
      </c>
    </row>
    <row r="1289" spans="1:21" ht="14.4" customHeight="1" x14ac:dyDescent="0.3">
      <c r="A1289" s="649">
        <v>10</v>
      </c>
      <c r="B1289" s="650" t="s">
        <v>596</v>
      </c>
      <c r="C1289" s="650">
        <v>89301102</v>
      </c>
      <c r="D1289" s="729" t="s">
        <v>6861</v>
      </c>
      <c r="E1289" s="730" t="s">
        <v>3670</v>
      </c>
      <c r="F1289" s="650" t="s">
        <v>3634</v>
      </c>
      <c r="G1289" s="650" t="s">
        <v>3861</v>
      </c>
      <c r="H1289" s="650" t="s">
        <v>597</v>
      </c>
      <c r="I1289" s="650" t="s">
        <v>1265</v>
      </c>
      <c r="J1289" s="650" t="s">
        <v>1266</v>
      </c>
      <c r="K1289" s="650" t="s">
        <v>3862</v>
      </c>
      <c r="L1289" s="651">
        <v>38.65</v>
      </c>
      <c r="M1289" s="651">
        <v>38.65</v>
      </c>
      <c r="N1289" s="650">
        <v>1</v>
      </c>
      <c r="O1289" s="731">
        <v>0.5</v>
      </c>
      <c r="P1289" s="651"/>
      <c r="Q1289" s="666">
        <v>0</v>
      </c>
      <c r="R1289" s="650"/>
      <c r="S1289" s="666">
        <v>0</v>
      </c>
      <c r="T1289" s="731"/>
      <c r="U1289" s="689">
        <v>0</v>
      </c>
    </row>
    <row r="1290" spans="1:21" ht="14.4" customHeight="1" x14ac:dyDescent="0.3">
      <c r="A1290" s="649">
        <v>10</v>
      </c>
      <c r="B1290" s="650" t="s">
        <v>596</v>
      </c>
      <c r="C1290" s="650">
        <v>89301102</v>
      </c>
      <c r="D1290" s="729" t="s">
        <v>6861</v>
      </c>
      <c r="E1290" s="730" t="s">
        <v>3670</v>
      </c>
      <c r="F1290" s="650" t="s">
        <v>3634</v>
      </c>
      <c r="G1290" s="650" t="s">
        <v>3861</v>
      </c>
      <c r="H1290" s="650" t="s">
        <v>597</v>
      </c>
      <c r="I1290" s="650" t="s">
        <v>4463</v>
      </c>
      <c r="J1290" s="650" t="s">
        <v>1266</v>
      </c>
      <c r="K1290" s="650" t="s">
        <v>4464</v>
      </c>
      <c r="L1290" s="651">
        <v>38.65</v>
      </c>
      <c r="M1290" s="651">
        <v>38.65</v>
      </c>
      <c r="N1290" s="650">
        <v>1</v>
      </c>
      <c r="O1290" s="731">
        <v>0.5</v>
      </c>
      <c r="P1290" s="651"/>
      <c r="Q1290" s="666">
        <v>0</v>
      </c>
      <c r="R1290" s="650"/>
      <c r="S1290" s="666">
        <v>0</v>
      </c>
      <c r="T1290" s="731"/>
      <c r="U1290" s="689">
        <v>0</v>
      </c>
    </row>
    <row r="1291" spans="1:21" ht="14.4" customHeight="1" x14ac:dyDescent="0.3">
      <c r="A1291" s="649">
        <v>10</v>
      </c>
      <c r="B1291" s="650" t="s">
        <v>596</v>
      </c>
      <c r="C1291" s="650">
        <v>89301102</v>
      </c>
      <c r="D1291" s="729" t="s">
        <v>6861</v>
      </c>
      <c r="E1291" s="730" t="s">
        <v>3670</v>
      </c>
      <c r="F1291" s="650" t="s">
        <v>3634</v>
      </c>
      <c r="G1291" s="650" t="s">
        <v>4238</v>
      </c>
      <c r="H1291" s="650" t="s">
        <v>597</v>
      </c>
      <c r="I1291" s="650" t="s">
        <v>1368</v>
      </c>
      <c r="J1291" s="650" t="s">
        <v>1369</v>
      </c>
      <c r="K1291" s="650" t="s">
        <v>4239</v>
      </c>
      <c r="L1291" s="651">
        <v>0</v>
      </c>
      <c r="M1291" s="651">
        <v>0</v>
      </c>
      <c r="N1291" s="650">
        <v>1</v>
      </c>
      <c r="O1291" s="731">
        <v>1</v>
      </c>
      <c r="P1291" s="651">
        <v>0</v>
      </c>
      <c r="Q1291" s="666"/>
      <c r="R1291" s="650">
        <v>1</v>
      </c>
      <c r="S1291" s="666">
        <v>1</v>
      </c>
      <c r="T1291" s="731">
        <v>1</v>
      </c>
      <c r="U1291" s="689">
        <v>1</v>
      </c>
    </row>
    <row r="1292" spans="1:21" ht="14.4" customHeight="1" x14ac:dyDescent="0.3">
      <c r="A1292" s="649">
        <v>10</v>
      </c>
      <c r="B1292" s="650" t="s">
        <v>596</v>
      </c>
      <c r="C1292" s="650">
        <v>89301102</v>
      </c>
      <c r="D1292" s="729" t="s">
        <v>6861</v>
      </c>
      <c r="E1292" s="730" t="s">
        <v>3670</v>
      </c>
      <c r="F1292" s="650" t="s">
        <v>3634</v>
      </c>
      <c r="G1292" s="650" t="s">
        <v>4498</v>
      </c>
      <c r="H1292" s="650" t="s">
        <v>597</v>
      </c>
      <c r="I1292" s="650" t="s">
        <v>1354</v>
      </c>
      <c r="J1292" s="650" t="s">
        <v>1355</v>
      </c>
      <c r="K1292" s="650" t="s">
        <v>1356</v>
      </c>
      <c r="L1292" s="651">
        <v>82.67</v>
      </c>
      <c r="M1292" s="651">
        <v>330.68</v>
      </c>
      <c r="N1292" s="650">
        <v>4</v>
      </c>
      <c r="O1292" s="731">
        <v>2</v>
      </c>
      <c r="P1292" s="651"/>
      <c r="Q1292" s="666">
        <v>0</v>
      </c>
      <c r="R1292" s="650"/>
      <c r="S1292" s="666">
        <v>0</v>
      </c>
      <c r="T1292" s="731"/>
      <c r="U1292" s="689">
        <v>0</v>
      </c>
    </row>
    <row r="1293" spans="1:21" ht="14.4" customHeight="1" x14ac:dyDescent="0.3">
      <c r="A1293" s="649">
        <v>10</v>
      </c>
      <c r="B1293" s="650" t="s">
        <v>596</v>
      </c>
      <c r="C1293" s="650">
        <v>89301102</v>
      </c>
      <c r="D1293" s="729" t="s">
        <v>6861</v>
      </c>
      <c r="E1293" s="730" t="s">
        <v>3672</v>
      </c>
      <c r="F1293" s="650" t="s">
        <v>3634</v>
      </c>
      <c r="G1293" s="650" t="s">
        <v>3865</v>
      </c>
      <c r="H1293" s="650" t="s">
        <v>597</v>
      </c>
      <c r="I1293" s="650" t="s">
        <v>4145</v>
      </c>
      <c r="J1293" s="650" t="s">
        <v>981</v>
      </c>
      <c r="K1293" s="650" t="s">
        <v>3280</v>
      </c>
      <c r="L1293" s="651">
        <v>0</v>
      </c>
      <c r="M1293" s="651">
        <v>0</v>
      </c>
      <c r="N1293" s="650">
        <v>1</v>
      </c>
      <c r="O1293" s="731">
        <v>1</v>
      </c>
      <c r="P1293" s="651">
        <v>0</v>
      </c>
      <c r="Q1293" s="666"/>
      <c r="R1293" s="650">
        <v>1</v>
      </c>
      <c r="S1293" s="666">
        <v>1</v>
      </c>
      <c r="T1293" s="731">
        <v>1</v>
      </c>
      <c r="U1293" s="689">
        <v>1</v>
      </c>
    </row>
    <row r="1294" spans="1:21" ht="14.4" customHeight="1" x14ac:dyDescent="0.3">
      <c r="A1294" s="649">
        <v>10</v>
      </c>
      <c r="B1294" s="650" t="s">
        <v>596</v>
      </c>
      <c r="C1294" s="650">
        <v>89301102</v>
      </c>
      <c r="D1294" s="729" t="s">
        <v>6861</v>
      </c>
      <c r="E1294" s="730" t="s">
        <v>3672</v>
      </c>
      <c r="F1294" s="650" t="s">
        <v>3634</v>
      </c>
      <c r="G1294" s="650" t="s">
        <v>3732</v>
      </c>
      <c r="H1294" s="650" t="s">
        <v>1072</v>
      </c>
      <c r="I1294" s="650" t="s">
        <v>4385</v>
      </c>
      <c r="J1294" s="650" t="s">
        <v>1720</v>
      </c>
      <c r="K1294" s="650" t="s">
        <v>3482</v>
      </c>
      <c r="L1294" s="651">
        <v>0</v>
      </c>
      <c r="M1294" s="651">
        <v>0</v>
      </c>
      <c r="N1294" s="650">
        <v>1</v>
      </c>
      <c r="O1294" s="731">
        <v>1</v>
      </c>
      <c r="P1294" s="651"/>
      <c r="Q1294" s="666"/>
      <c r="R1294" s="650"/>
      <c r="S1294" s="666">
        <v>0</v>
      </c>
      <c r="T1294" s="731"/>
      <c r="U1294" s="689">
        <v>0</v>
      </c>
    </row>
    <row r="1295" spans="1:21" ht="14.4" customHeight="1" x14ac:dyDescent="0.3">
      <c r="A1295" s="649">
        <v>10</v>
      </c>
      <c r="B1295" s="650" t="s">
        <v>596</v>
      </c>
      <c r="C1295" s="650">
        <v>89301102</v>
      </c>
      <c r="D1295" s="729" t="s">
        <v>6861</v>
      </c>
      <c r="E1295" s="730" t="s">
        <v>3672</v>
      </c>
      <c r="F1295" s="650" t="s">
        <v>3634</v>
      </c>
      <c r="G1295" s="650" t="s">
        <v>3732</v>
      </c>
      <c r="H1295" s="650" t="s">
        <v>1072</v>
      </c>
      <c r="I1295" s="650" t="s">
        <v>1719</v>
      </c>
      <c r="J1295" s="650" t="s">
        <v>1720</v>
      </c>
      <c r="K1295" s="650" t="s">
        <v>3519</v>
      </c>
      <c r="L1295" s="651">
        <v>138.16</v>
      </c>
      <c r="M1295" s="651">
        <v>414.48</v>
      </c>
      <c r="N1295" s="650">
        <v>3</v>
      </c>
      <c r="O1295" s="731">
        <v>2</v>
      </c>
      <c r="P1295" s="651">
        <v>276.32</v>
      </c>
      <c r="Q1295" s="666">
        <v>0.66666666666666663</v>
      </c>
      <c r="R1295" s="650">
        <v>2</v>
      </c>
      <c r="S1295" s="666">
        <v>0.66666666666666663</v>
      </c>
      <c r="T1295" s="731">
        <v>1</v>
      </c>
      <c r="U1295" s="689">
        <v>0.5</v>
      </c>
    </row>
    <row r="1296" spans="1:21" ht="14.4" customHeight="1" x14ac:dyDescent="0.3">
      <c r="A1296" s="649">
        <v>10</v>
      </c>
      <c r="B1296" s="650" t="s">
        <v>596</v>
      </c>
      <c r="C1296" s="650">
        <v>89301102</v>
      </c>
      <c r="D1296" s="729" t="s">
        <v>6861</v>
      </c>
      <c r="E1296" s="730" t="s">
        <v>3672</v>
      </c>
      <c r="F1296" s="650" t="s">
        <v>3634</v>
      </c>
      <c r="G1296" s="650" t="s">
        <v>3732</v>
      </c>
      <c r="H1296" s="650" t="s">
        <v>597</v>
      </c>
      <c r="I1296" s="650" t="s">
        <v>4727</v>
      </c>
      <c r="J1296" s="650" t="s">
        <v>1720</v>
      </c>
      <c r="K1296" s="650" t="s">
        <v>4147</v>
      </c>
      <c r="L1296" s="651">
        <v>0</v>
      </c>
      <c r="M1296" s="651">
        <v>0</v>
      </c>
      <c r="N1296" s="650">
        <v>1</v>
      </c>
      <c r="O1296" s="731">
        <v>1</v>
      </c>
      <c r="P1296" s="651"/>
      <c r="Q1296" s="666"/>
      <c r="R1296" s="650"/>
      <c r="S1296" s="666">
        <v>0</v>
      </c>
      <c r="T1296" s="731"/>
      <c r="U1296" s="689">
        <v>0</v>
      </c>
    </row>
    <row r="1297" spans="1:21" ht="14.4" customHeight="1" x14ac:dyDescent="0.3">
      <c r="A1297" s="649">
        <v>10</v>
      </c>
      <c r="B1297" s="650" t="s">
        <v>596</v>
      </c>
      <c r="C1297" s="650">
        <v>89301102</v>
      </c>
      <c r="D1297" s="729" t="s">
        <v>6861</v>
      </c>
      <c r="E1297" s="730" t="s">
        <v>3672</v>
      </c>
      <c r="F1297" s="650" t="s">
        <v>3634</v>
      </c>
      <c r="G1297" s="650" t="s">
        <v>3824</v>
      </c>
      <c r="H1297" s="650" t="s">
        <v>597</v>
      </c>
      <c r="I1297" s="650" t="s">
        <v>629</v>
      </c>
      <c r="J1297" s="650" t="s">
        <v>1209</v>
      </c>
      <c r="K1297" s="650" t="s">
        <v>3887</v>
      </c>
      <c r="L1297" s="651">
        <v>50.27</v>
      </c>
      <c r="M1297" s="651">
        <v>50.27</v>
      </c>
      <c r="N1297" s="650">
        <v>1</v>
      </c>
      <c r="O1297" s="731">
        <v>1</v>
      </c>
      <c r="P1297" s="651">
        <v>50.27</v>
      </c>
      <c r="Q1297" s="666">
        <v>1</v>
      </c>
      <c r="R1297" s="650">
        <v>1</v>
      </c>
      <c r="S1297" s="666">
        <v>1</v>
      </c>
      <c r="T1297" s="731">
        <v>1</v>
      </c>
      <c r="U1297" s="689">
        <v>1</v>
      </c>
    </row>
    <row r="1298" spans="1:21" ht="14.4" customHeight="1" x14ac:dyDescent="0.3">
      <c r="A1298" s="649">
        <v>10</v>
      </c>
      <c r="B1298" s="650" t="s">
        <v>596</v>
      </c>
      <c r="C1298" s="650">
        <v>89301102</v>
      </c>
      <c r="D1298" s="729" t="s">
        <v>6861</v>
      </c>
      <c r="E1298" s="730" t="s">
        <v>3672</v>
      </c>
      <c r="F1298" s="650" t="s">
        <v>3634</v>
      </c>
      <c r="G1298" s="650" t="s">
        <v>3736</v>
      </c>
      <c r="H1298" s="650" t="s">
        <v>1072</v>
      </c>
      <c r="I1298" s="650" t="s">
        <v>4146</v>
      </c>
      <c r="J1298" s="650" t="s">
        <v>3547</v>
      </c>
      <c r="K1298" s="650" t="s">
        <v>4147</v>
      </c>
      <c r="L1298" s="651">
        <v>87.6</v>
      </c>
      <c r="M1298" s="651">
        <v>87.6</v>
      </c>
      <c r="N1298" s="650">
        <v>1</v>
      </c>
      <c r="O1298" s="731">
        <v>1</v>
      </c>
      <c r="P1298" s="651">
        <v>87.6</v>
      </c>
      <c r="Q1298" s="666">
        <v>1</v>
      </c>
      <c r="R1298" s="650">
        <v>1</v>
      </c>
      <c r="S1298" s="666">
        <v>1</v>
      </c>
      <c r="T1298" s="731">
        <v>1</v>
      </c>
      <c r="U1298" s="689">
        <v>1</v>
      </c>
    </row>
    <row r="1299" spans="1:21" ht="14.4" customHeight="1" x14ac:dyDescent="0.3">
      <c r="A1299" s="649">
        <v>10</v>
      </c>
      <c r="B1299" s="650" t="s">
        <v>596</v>
      </c>
      <c r="C1299" s="650">
        <v>89301102</v>
      </c>
      <c r="D1299" s="729" t="s">
        <v>6861</v>
      </c>
      <c r="E1299" s="730" t="s">
        <v>3672</v>
      </c>
      <c r="F1299" s="650" t="s">
        <v>3634</v>
      </c>
      <c r="G1299" s="650" t="s">
        <v>3810</v>
      </c>
      <c r="H1299" s="650" t="s">
        <v>597</v>
      </c>
      <c r="I1299" s="650" t="s">
        <v>1310</v>
      </c>
      <c r="J1299" s="650" t="s">
        <v>1311</v>
      </c>
      <c r="K1299" s="650" t="s">
        <v>1312</v>
      </c>
      <c r="L1299" s="651">
        <v>0</v>
      </c>
      <c r="M1299" s="651">
        <v>0</v>
      </c>
      <c r="N1299" s="650">
        <v>1</v>
      </c>
      <c r="O1299" s="731">
        <v>1</v>
      </c>
      <c r="P1299" s="651"/>
      <c r="Q1299" s="666"/>
      <c r="R1299" s="650"/>
      <c r="S1299" s="666">
        <v>0</v>
      </c>
      <c r="T1299" s="731"/>
      <c r="U1299" s="689">
        <v>0</v>
      </c>
    </row>
    <row r="1300" spans="1:21" ht="14.4" customHeight="1" x14ac:dyDescent="0.3">
      <c r="A1300" s="649">
        <v>10</v>
      </c>
      <c r="B1300" s="650" t="s">
        <v>596</v>
      </c>
      <c r="C1300" s="650">
        <v>89301102</v>
      </c>
      <c r="D1300" s="729" t="s">
        <v>6861</v>
      </c>
      <c r="E1300" s="730" t="s">
        <v>3672</v>
      </c>
      <c r="F1300" s="650" t="s">
        <v>3634</v>
      </c>
      <c r="G1300" s="650" t="s">
        <v>4300</v>
      </c>
      <c r="H1300" s="650" t="s">
        <v>597</v>
      </c>
      <c r="I1300" s="650" t="s">
        <v>4728</v>
      </c>
      <c r="J1300" s="650" t="s">
        <v>2180</v>
      </c>
      <c r="K1300" s="650" t="s">
        <v>4729</v>
      </c>
      <c r="L1300" s="651">
        <v>0</v>
      </c>
      <c r="M1300" s="651">
        <v>0</v>
      </c>
      <c r="N1300" s="650">
        <v>1</v>
      </c>
      <c r="O1300" s="731">
        <v>1</v>
      </c>
      <c r="P1300" s="651">
        <v>0</v>
      </c>
      <c r="Q1300" s="666"/>
      <c r="R1300" s="650">
        <v>1</v>
      </c>
      <c r="S1300" s="666">
        <v>1</v>
      </c>
      <c r="T1300" s="731">
        <v>1</v>
      </c>
      <c r="U1300" s="689">
        <v>1</v>
      </c>
    </row>
    <row r="1301" spans="1:21" ht="14.4" customHeight="1" x14ac:dyDescent="0.3">
      <c r="A1301" s="649">
        <v>10</v>
      </c>
      <c r="B1301" s="650" t="s">
        <v>596</v>
      </c>
      <c r="C1301" s="650">
        <v>89301102</v>
      </c>
      <c r="D1301" s="729" t="s">
        <v>6861</v>
      </c>
      <c r="E1301" s="730" t="s">
        <v>3672</v>
      </c>
      <c r="F1301" s="650" t="s">
        <v>3634</v>
      </c>
      <c r="G1301" s="650" t="s">
        <v>4730</v>
      </c>
      <c r="H1301" s="650" t="s">
        <v>1072</v>
      </c>
      <c r="I1301" s="650" t="s">
        <v>4731</v>
      </c>
      <c r="J1301" s="650" t="s">
        <v>4732</v>
      </c>
      <c r="K1301" s="650" t="s">
        <v>4119</v>
      </c>
      <c r="L1301" s="651">
        <v>32.630000000000003</v>
      </c>
      <c r="M1301" s="651">
        <v>32.630000000000003</v>
      </c>
      <c r="N1301" s="650">
        <v>1</v>
      </c>
      <c r="O1301" s="731">
        <v>1</v>
      </c>
      <c r="P1301" s="651">
        <v>32.630000000000003</v>
      </c>
      <c r="Q1301" s="666">
        <v>1</v>
      </c>
      <c r="R1301" s="650">
        <v>1</v>
      </c>
      <c r="S1301" s="666">
        <v>1</v>
      </c>
      <c r="T1301" s="731">
        <v>1</v>
      </c>
      <c r="U1301" s="689">
        <v>1</v>
      </c>
    </row>
    <row r="1302" spans="1:21" ht="14.4" customHeight="1" x14ac:dyDescent="0.3">
      <c r="A1302" s="649">
        <v>10</v>
      </c>
      <c r="B1302" s="650" t="s">
        <v>596</v>
      </c>
      <c r="C1302" s="650">
        <v>89301102</v>
      </c>
      <c r="D1302" s="729" t="s">
        <v>6861</v>
      </c>
      <c r="E1302" s="730" t="s">
        <v>3673</v>
      </c>
      <c r="F1302" s="650" t="s">
        <v>3634</v>
      </c>
      <c r="G1302" s="650" t="s">
        <v>3929</v>
      </c>
      <c r="H1302" s="650" t="s">
        <v>597</v>
      </c>
      <c r="I1302" s="650" t="s">
        <v>4629</v>
      </c>
      <c r="J1302" s="650" t="s">
        <v>933</v>
      </c>
      <c r="K1302" s="650" t="s">
        <v>4630</v>
      </c>
      <c r="L1302" s="651">
        <v>0</v>
      </c>
      <c r="M1302" s="651">
        <v>0</v>
      </c>
      <c r="N1302" s="650">
        <v>1</v>
      </c>
      <c r="O1302" s="731">
        <v>0.5</v>
      </c>
      <c r="P1302" s="651"/>
      <c r="Q1302" s="666"/>
      <c r="R1302" s="650"/>
      <c r="S1302" s="666">
        <v>0</v>
      </c>
      <c r="T1302" s="731"/>
      <c r="U1302" s="689">
        <v>0</v>
      </c>
    </row>
    <row r="1303" spans="1:21" ht="14.4" customHeight="1" x14ac:dyDescent="0.3">
      <c r="A1303" s="649">
        <v>10</v>
      </c>
      <c r="B1303" s="650" t="s">
        <v>596</v>
      </c>
      <c r="C1303" s="650">
        <v>89301102</v>
      </c>
      <c r="D1303" s="729" t="s">
        <v>6861</v>
      </c>
      <c r="E1303" s="730" t="s">
        <v>3673</v>
      </c>
      <c r="F1303" s="650" t="s">
        <v>3634</v>
      </c>
      <c r="G1303" s="650" t="s">
        <v>4192</v>
      </c>
      <c r="H1303" s="650" t="s">
        <v>597</v>
      </c>
      <c r="I1303" s="650" t="s">
        <v>690</v>
      </c>
      <c r="J1303" s="650" t="s">
        <v>691</v>
      </c>
      <c r="K1303" s="650" t="s">
        <v>4193</v>
      </c>
      <c r="L1303" s="651">
        <v>26.17</v>
      </c>
      <c r="M1303" s="651">
        <v>26.17</v>
      </c>
      <c r="N1303" s="650">
        <v>1</v>
      </c>
      <c r="O1303" s="731">
        <v>1</v>
      </c>
      <c r="P1303" s="651"/>
      <c r="Q1303" s="666">
        <v>0</v>
      </c>
      <c r="R1303" s="650"/>
      <c r="S1303" s="666">
        <v>0</v>
      </c>
      <c r="T1303" s="731"/>
      <c r="U1303" s="689">
        <v>0</v>
      </c>
    </row>
    <row r="1304" spans="1:21" ht="14.4" customHeight="1" x14ac:dyDescent="0.3">
      <c r="A1304" s="649">
        <v>10</v>
      </c>
      <c r="B1304" s="650" t="s">
        <v>596</v>
      </c>
      <c r="C1304" s="650">
        <v>89301102</v>
      </c>
      <c r="D1304" s="729" t="s">
        <v>6861</v>
      </c>
      <c r="E1304" s="730" t="s">
        <v>3673</v>
      </c>
      <c r="F1304" s="650" t="s">
        <v>3634</v>
      </c>
      <c r="G1304" s="650" t="s">
        <v>3736</v>
      </c>
      <c r="H1304" s="650" t="s">
        <v>1072</v>
      </c>
      <c r="I1304" s="650" t="s">
        <v>1712</v>
      </c>
      <c r="J1304" s="650" t="s">
        <v>1713</v>
      </c>
      <c r="K1304" s="650" t="s">
        <v>3522</v>
      </c>
      <c r="L1304" s="651">
        <v>116.8</v>
      </c>
      <c r="M1304" s="651">
        <v>233.6</v>
      </c>
      <c r="N1304" s="650">
        <v>2</v>
      </c>
      <c r="O1304" s="731">
        <v>1</v>
      </c>
      <c r="P1304" s="651">
        <v>233.6</v>
      </c>
      <c r="Q1304" s="666">
        <v>1</v>
      </c>
      <c r="R1304" s="650">
        <v>2</v>
      </c>
      <c r="S1304" s="666">
        <v>1</v>
      </c>
      <c r="T1304" s="731">
        <v>1</v>
      </c>
      <c r="U1304" s="689">
        <v>1</v>
      </c>
    </row>
    <row r="1305" spans="1:21" ht="14.4" customHeight="1" x14ac:dyDescent="0.3">
      <c r="A1305" s="649">
        <v>10</v>
      </c>
      <c r="B1305" s="650" t="s">
        <v>596</v>
      </c>
      <c r="C1305" s="650">
        <v>89301102</v>
      </c>
      <c r="D1305" s="729" t="s">
        <v>6861</v>
      </c>
      <c r="E1305" s="730" t="s">
        <v>3673</v>
      </c>
      <c r="F1305" s="650" t="s">
        <v>3634</v>
      </c>
      <c r="G1305" s="650" t="s">
        <v>3736</v>
      </c>
      <c r="H1305" s="650" t="s">
        <v>1072</v>
      </c>
      <c r="I1305" s="650" t="s">
        <v>4146</v>
      </c>
      <c r="J1305" s="650" t="s">
        <v>3547</v>
      </c>
      <c r="K1305" s="650" t="s">
        <v>4147</v>
      </c>
      <c r="L1305" s="651">
        <v>87.6</v>
      </c>
      <c r="M1305" s="651">
        <v>175.2</v>
      </c>
      <c r="N1305" s="650">
        <v>2</v>
      </c>
      <c r="O1305" s="731">
        <v>1</v>
      </c>
      <c r="P1305" s="651"/>
      <c r="Q1305" s="666">
        <v>0</v>
      </c>
      <c r="R1305" s="650"/>
      <c r="S1305" s="666">
        <v>0</v>
      </c>
      <c r="T1305" s="731"/>
      <c r="U1305" s="689">
        <v>0</v>
      </c>
    </row>
    <row r="1306" spans="1:21" ht="14.4" customHeight="1" x14ac:dyDescent="0.3">
      <c r="A1306" s="649">
        <v>10</v>
      </c>
      <c r="B1306" s="650" t="s">
        <v>596</v>
      </c>
      <c r="C1306" s="650">
        <v>89301102</v>
      </c>
      <c r="D1306" s="729" t="s">
        <v>6861</v>
      </c>
      <c r="E1306" s="730" t="s">
        <v>3673</v>
      </c>
      <c r="F1306" s="650" t="s">
        <v>3634</v>
      </c>
      <c r="G1306" s="650" t="s">
        <v>4498</v>
      </c>
      <c r="H1306" s="650" t="s">
        <v>597</v>
      </c>
      <c r="I1306" s="650" t="s">
        <v>1354</v>
      </c>
      <c r="J1306" s="650" t="s">
        <v>1355</v>
      </c>
      <c r="K1306" s="650" t="s">
        <v>1356</v>
      </c>
      <c r="L1306" s="651">
        <v>82.67</v>
      </c>
      <c r="M1306" s="651">
        <v>82.67</v>
      </c>
      <c r="N1306" s="650">
        <v>1</v>
      </c>
      <c r="O1306" s="731">
        <v>0.5</v>
      </c>
      <c r="P1306" s="651"/>
      <c r="Q1306" s="666">
        <v>0</v>
      </c>
      <c r="R1306" s="650"/>
      <c r="S1306" s="666">
        <v>0</v>
      </c>
      <c r="T1306" s="731"/>
      <c r="U1306" s="689">
        <v>0</v>
      </c>
    </row>
    <row r="1307" spans="1:21" ht="14.4" customHeight="1" x14ac:dyDescent="0.3">
      <c r="A1307" s="649">
        <v>10</v>
      </c>
      <c r="B1307" s="650" t="s">
        <v>596</v>
      </c>
      <c r="C1307" s="650">
        <v>89301102</v>
      </c>
      <c r="D1307" s="729" t="s">
        <v>6861</v>
      </c>
      <c r="E1307" s="730" t="s">
        <v>3674</v>
      </c>
      <c r="F1307" s="650" t="s">
        <v>3634</v>
      </c>
      <c r="G1307" s="650" t="s">
        <v>4150</v>
      </c>
      <c r="H1307" s="650" t="s">
        <v>597</v>
      </c>
      <c r="I1307" s="650" t="s">
        <v>2487</v>
      </c>
      <c r="J1307" s="650" t="s">
        <v>2488</v>
      </c>
      <c r="K1307" s="650" t="s">
        <v>2489</v>
      </c>
      <c r="L1307" s="651">
        <v>89.6</v>
      </c>
      <c r="M1307" s="651">
        <v>268.79999999999995</v>
      </c>
      <c r="N1307" s="650">
        <v>3</v>
      </c>
      <c r="O1307" s="731">
        <v>1</v>
      </c>
      <c r="P1307" s="651"/>
      <c r="Q1307" s="666">
        <v>0</v>
      </c>
      <c r="R1307" s="650"/>
      <c r="S1307" s="666">
        <v>0</v>
      </c>
      <c r="T1307" s="731"/>
      <c r="U1307" s="689">
        <v>0</v>
      </c>
    </row>
    <row r="1308" spans="1:21" ht="14.4" customHeight="1" x14ac:dyDescent="0.3">
      <c r="A1308" s="649">
        <v>10</v>
      </c>
      <c r="B1308" s="650" t="s">
        <v>596</v>
      </c>
      <c r="C1308" s="650">
        <v>89301102</v>
      </c>
      <c r="D1308" s="729" t="s">
        <v>6861</v>
      </c>
      <c r="E1308" s="730" t="s">
        <v>3674</v>
      </c>
      <c r="F1308" s="650" t="s">
        <v>3634</v>
      </c>
      <c r="G1308" s="650" t="s">
        <v>4150</v>
      </c>
      <c r="H1308" s="650" t="s">
        <v>597</v>
      </c>
      <c r="I1308" s="650" t="s">
        <v>2487</v>
      </c>
      <c r="J1308" s="650" t="s">
        <v>2488</v>
      </c>
      <c r="K1308" s="650" t="s">
        <v>2489</v>
      </c>
      <c r="L1308" s="651">
        <v>95.25</v>
      </c>
      <c r="M1308" s="651">
        <v>666.75</v>
      </c>
      <c r="N1308" s="650">
        <v>7</v>
      </c>
      <c r="O1308" s="731">
        <v>3.5</v>
      </c>
      <c r="P1308" s="651">
        <v>95.25</v>
      </c>
      <c r="Q1308" s="666">
        <v>0.14285714285714285</v>
      </c>
      <c r="R1308" s="650">
        <v>1</v>
      </c>
      <c r="S1308" s="666">
        <v>0.14285714285714285</v>
      </c>
      <c r="T1308" s="731">
        <v>0.5</v>
      </c>
      <c r="U1308" s="689">
        <v>0.14285714285714285</v>
      </c>
    </row>
    <row r="1309" spans="1:21" ht="14.4" customHeight="1" x14ac:dyDescent="0.3">
      <c r="A1309" s="649">
        <v>10</v>
      </c>
      <c r="B1309" s="650" t="s">
        <v>596</v>
      </c>
      <c r="C1309" s="650">
        <v>89301102</v>
      </c>
      <c r="D1309" s="729" t="s">
        <v>6861</v>
      </c>
      <c r="E1309" s="730" t="s">
        <v>3674</v>
      </c>
      <c r="F1309" s="650" t="s">
        <v>3634</v>
      </c>
      <c r="G1309" s="650" t="s">
        <v>4150</v>
      </c>
      <c r="H1309" s="650" t="s">
        <v>597</v>
      </c>
      <c r="I1309" s="650" t="s">
        <v>4557</v>
      </c>
      <c r="J1309" s="650" t="s">
        <v>3605</v>
      </c>
      <c r="K1309" s="650" t="s">
        <v>2489</v>
      </c>
      <c r="L1309" s="651">
        <v>95.25</v>
      </c>
      <c r="M1309" s="651">
        <v>762</v>
      </c>
      <c r="N1309" s="650">
        <v>8</v>
      </c>
      <c r="O1309" s="731">
        <v>2</v>
      </c>
      <c r="P1309" s="651"/>
      <c r="Q1309" s="666">
        <v>0</v>
      </c>
      <c r="R1309" s="650"/>
      <c r="S1309" s="666">
        <v>0</v>
      </c>
      <c r="T1309" s="731"/>
      <c r="U1309" s="689">
        <v>0</v>
      </c>
    </row>
    <row r="1310" spans="1:21" ht="14.4" customHeight="1" x14ac:dyDescent="0.3">
      <c r="A1310" s="649">
        <v>10</v>
      </c>
      <c r="B1310" s="650" t="s">
        <v>596</v>
      </c>
      <c r="C1310" s="650">
        <v>89301102</v>
      </c>
      <c r="D1310" s="729" t="s">
        <v>6861</v>
      </c>
      <c r="E1310" s="730" t="s">
        <v>3674</v>
      </c>
      <c r="F1310" s="650" t="s">
        <v>3634</v>
      </c>
      <c r="G1310" s="650" t="s">
        <v>4733</v>
      </c>
      <c r="H1310" s="650" t="s">
        <v>597</v>
      </c>
      <c r="I1310" s="650" t="s">
        <v>4734</v>
      </c>
      <c r="J1310" s="650" t="s">
        <v>4735</v>
      </c>
      <c r="K1310" s="650" t="s">
        <v>4736</v>
      </c>
      <c r="L1310" s="651">
        <v>5151.87</v>
      </c>
      <c r="M1310" s="651">
        <v>10303.74</v>
      </c>
      <c r="N1310" s="650">
        <v>2</v>
      </c>
      <c r="O1310" s="731">
        <v>2</v>
      </c>
      <c r="P1310" s="651"/>
      <c r="Q1310" s="666">
        <v>0</v>
      </c>
      <c r="R1310" s="650"/>
      <c r="S1310" s="666">
        <v>0</v>
      </c>
      <c r="T1310" s="731"/>
      <c r="U1310" s="689">
        <v>0</v>
      </c>
    </row>
    <row r="1311" spans="1:21" ht="14.4" customHeight="1" x14ac:dyDescent="0.3">
      <c r="A1311" s="649">
        <v>10</v>
      </c>
      <c r="B1311" s="650" t="s">
        <v>596</v>
      </c>
      <c r="C1311" s="650">
        <v>89301102</v>
      </c>
      <c r="D1311" s="729" t="s">
        <v>6861</v>
      </c>
      <c r="E1311" s="730" t="s">
        <v>3674</v>
      </c>
      <c r="F1311" s="650" t="s">
        <v>3634</v>
      </c>
      <c r="G1311" s="650" t="s">
        <v>4078</v>
      </c>
      <c r="H1311" s="650" t="s">
        <v>597</v>
      </c>
      <c r="I1311" s="650" t="s">
        <v>4079</v>
      </c>
      <c r="J1311" s="650" t="s">
        <v>4080</v>
      </c>
      <c r="K1311" s="650" t="s">
        <v>4081</v>
      </c>
      <c r="L1311" s="651">
        <v>0</v>
      </c>
      <c r="M1311" s="651">
        <v>0</v>
      </c>
      <c r="N1311" s="650">
        <v>1</v>
      </c>
      <c r="O1311" s="731">
        <v>0.5</v>
      </c>
      <c r="P1311" s="651"/>
      <c r="Q1311" s="666"/>
      <c r="R1311" s="650"/>
      <c r="S1311" s="666">
        <v>0</v>
      </c>
      <c r="T1311" s="731"/>
      <c r="U1311" s="689">
        <v>0</v>
      </c>
    </row>
    <row r="1312" spans="1:21" ht="14.4" customHeight="1" x14ac:dyDescent="0.3">
      <c r="A1312" s="649">
        <v>10</v>
      </c>
      <c r="B1312" s="650" t="s">
        <v>596</v>
      </c>
      <c r="C1312" s="650">
        <v>89301102</v>
      </c>
      <c r="D1312" s="729" t="s">
        <v>6861</v>
      </c>
      <c r="E1312" s="730" t="s">
        <v>3674</v>
      </c>
      <c r="F1312" s="650" t="s">
        <v>3634</v>
      </c>
      <c r="G1312" s="650" t="s">
        <v>4078</v>
      </c>
      <c r="H1312" s="650" t="s">
        <v>597</v>
      </c>
      <c r="I1312" s="650" t="s">
        <v>4737</v>
      </c>
      <c r="J1312" s="650" t="s">
        <v>4080</v>
      </c>
      <c r="K1312" s="650" t="s">
        <v>1888</v>
      </c>
      <c r="L1312" s="651">
        <v>203.07</v>
      </c>
      <c r="M1312" s="651">
        <v>203.07</v>
      </c>
      <c r="N1312" s="650">
        <v>1</v>
      </c>
      <c r="O1312" s="731">
        <v>0.5</v>
      </c>
      <c r="P1312" s="651"/>
      <c r="Q1312" s="666">
        <v>0</v>
      </c>
      <c r="R1312" s="650"/>
      <c r="S1312" s="666">
        <v>0</v>
      </c>
      <c r="T1312" s="731"/>
      <c r="U1312" s="689">
        <v>0</v>
      </c>
    </row>
    <row r="1313" spans="1:21" ht="14.4" customHeight="1" x14ac:dyDescent="0.3">
      <c r="A1313" s="649">
        <v>10</v>
      </c>
      <c r="B1313" s="650" t="s">
        <v>596</v>
      </c>
      <c r="C1313" s="650">
        <v>89301102</v>
      </c>
      <c r="D1313" s="729" t="s">
        <v>6861</v>
      </c>
      <c r="E1313" s="730" t="s">
        <v>3674</v>
      </c>
      <c r="F1313" s="650" t="s">
        <v>3634</v>
      </c>
      <c r="G1313" s="650" t="s">
        <v>4078</v>
      </c>
      <c r="H1313" s="650" t="s">
        <v>597</v>
      </c>
      <c r="I1313" s="650" t="s">
        <v>4738</v>
      </c>
      <c r="J1313" s="650" t="s">
        <v>4739</v>
      </c>
      <c r="K1313" s="650" t="s">
        <v>4081</v>
      </c>
      <c r="L1313" s="651">
        <v>60.92</v>
      </c>
      <c r="M1313" s="651">
        <v>182.76</v>
      </c>
      <c r="N1313" s="650">
        <v>3</v>
      </c>
      <c r="O1313" s="731">
        <v>1</v>
      </c>
      <c r="P1313" s="651"/>
      <c r="Q1313" s="666">
        <v>0</v>
      </c>
      <c r="R1313" s="650"/>
      <c r="S1313" s="666">
        <v>0</v>
      </c>
      <c r="T1313" s="731"/>
      <c r="U1313" s="689">
        <v>0</v>
      </c>
    </row>
    <row r="1314" spans="1:21" ht="14.4" customHeight="1" x14ac:dyDescent="0.3">
      <c r="A1314" s="649">
        <v>10</v>
      </c>
      <c r="B1314" s="650" t="s">
        <v>596</v>
      </c>
      <c r="C1314" s="650">
        <v>89301102</v>
      </c>
      <c r="D1314" s="729" t="s">
        <v>6861</v>
      </c>
      <c r="E1314" s="730" t="s">
        <v>3674</v>
      </c>
      <c r="F1314" s="650" t="s">
        <v>3634</v>
      </c>
      <c r="G1314" s="650" t="s">
        <v>4078</v>
      </c>
      <c r="H1314" s="650" t="s">
        <v>597</v>
      </c>
      <c r="I1314" s="650" t="s">
        <v>4740</v>
      </c>
      <c r="J1314" s="650" t="s">
        <v>4741</v>
      </c>
      <c r="K1314" s="650" t="s">
        <v>4719</v>
      </c>
      <c r="L1314" s="651">
        <v>81.209999999999994</v>
      </c>
      <c r="M1314" s="651">
        <v>162.41999999999999</v>
      </c>
      <c r="N1314" s="650">
        <v>2</v>
      </c>
      <c r="O1314" s="731">
        <v>0.5</v>
      </c>
      <c r="P1314" s="651"/>
      <c r="Q1314" s="666">
        <v>0</v>
      </c>
      <c r="R1314" s="650"/>
      <c r="S1314" s="666">
        <v>0</v>
      </c>
      <c r="T1314" s="731"/>
      <c r="U1314" s="689">
        <v>0</v>
      </c>
    </row>
    <row r="1315" spans="1:21" ht="14.4" customHeight="1" x14ac:dyDescent="0.3">
      <c r="A1315" s="649">
        <v>10</v>
      </c>
      <c r="B1315" s="650" t="s">
        <v>596</v>
      </c>
      <c r="C1315" s="650">
        <v>89301102</v>
      </c>
      <c r="D1315" s="729" t="s">
        <v>6861</v>
      </c>
      <c r="E1315" s="730" t="s">
        <v>3674</v>
      </c>
      <c r="F1315" s="650" t="s">
        <v>3634</v>
      </c>
      <c r="G1315" s="650" t="s">
        <v>4151</v>
      </c>
      <c r="H1315" s="650" t="s">
        <v>597</v>
      </c>
      <c r="I1315" s="650" t="s">
        <v>4742</v>
      </c>
      <c r="J1315" s="650" t="s">
        <v>4743</v>
      </c>
      <c r="K1315" s="650" t="s">
        <v>4441</v>
      </c>
      <c r="L1315" s="651">
        <v>10.32</v>
      </c>
      <c r="M1315" s="651">
        <v>10.32</v>
      </c>
      <c r="N1315" s="650">
        <v>1</v>
      </c>
      <c r="O1315" s="731">
        <v>1</v>
      </c>
      <c r="P1315" s="651"/>
      <c r="Q1315" s="666">
        <v>0</v>
      </c>
      <c r="R1315" s="650"/>
      <c r="S1315" s="666">
        <v>0</v>
      </c>
      <c r="T1315" s="731"/>
      <c r="U1315" s="689">
        <v>0</v>
      </c>
    </row>
    <row r="1316" spans="1:21" ht="14.4" customHeight="1" x14ac:dyDescent="0.3">
      <c r="A1316" s="649">
        <v>10</v>
      </c>
      <c r="B1316" s="650" t="s">
        <v>596</v>
      </c>
      <c r="C1316" s="650">
        <v>89301102</v>
      </c>
      <c r="D1316" s="729" t="s">
        <v>6861</v>
      </c>
      <c r="E1316" s="730" t="s">
        <v>3674</v>
      </c>
      <c r="F1316" s="650" t="s">
        <v>3634</v>
      </c>
      <c r="G1316" s="650" t="s">
        <v>4151</v>
      </c>
      <c r="H1316" s="650" t="s">
        <v>597</v>
      </c>
      <c r="I1316" s="650" t="s">
        <v>1689</v>
      </c>
      <c r="J1316" s="650" t="s">
        <v>4440</v>
      </c>
      <c r="K1316" s="650" t="s">
        <v>4441</v>
      </c>
      <c r="L1316" s="651">
        <v>20.65</v>
      </c>
      <c r="M1316" s="651">
        <v>82.6</v>
      </c>
      <c r="N1316" s="650">
        <v>4</v>
      </c>
      <c r="O1316" s="731">
        <v>4</v>
      </c>
      <c r="P1316" s="651">
        <v>61.949999999999996</v>
      </c>
      <c r="Q1316" s="666">
        <v>0.75</v>
      </c>
      <c r="R1316" s="650">
        <v>3</v>
      </c>
      <c r="S1316" s="666">
        <v>0.75</v>
      </c>
      <c r="T1316" s="731">
        <v>3</v>
      </c>
      <c r="U1316" s="689">
        <v>0.75</v>
      </c>
    </row>
    <row r="1317" spans="1:21" ht="14.4" customHeight="1" x14ac:dyDescent="0.3">
      <c r="A1317" s="649">
        <v>10</v>
      </c>
      <c r="B1317" s="650" t="s">
        <v>596</v>
      </c>
      <c r="C1317" s="650">
        <v>89301102</v>
      </c>
      <c r="D1317" s="729" t="s">
        <v>6861</v>
      </c>
      <c r="E1317" s="730" t="s">
        <v>3674</v>
      </c>
      <c r="F1317" s="650" t="s">
        <v>3634</v>
      </c>
      <c r="G1317" s="650" t="s">
        <v>4151</v>
      </c>
      <c r="H1317" s="650" t="s">
        <v>597</v>
      </c>
      <c r="I1317" s="650" t="s">
        <v>4152</v>
      </c>
      <c r="J1317" s="650" t="s">
        <v>1686</v>
      </c>
      <c r="K1317" s="650" t="s">
        <v>4153</v>
      </c>
      <c r="L1317" s="651">
        <v>0</v>
      </c>
      <c r="M1317" s="651">
        <v>0</v>
      </c>
      <c r="N1317" s="650">
        <v>1</v>
      </c>
      <c r="O1317" s="731">
        <v>1</v>
      </c>
      <c r="P1317" s="651">
        <v>0</v>
      </c>
      <c r="Q1317" s="666"/>
      <c r="R1317" s="650">
        <v>1</v>
      </c>
      <c r="S1317" s="666">
        <v>1</v>
      </c>
      <c r="T1317" s="731">
        <v>1</v>
      </c>
      <c r="U1317" s="689">
        <v>1</v>
      </c>
    </row>
    <row r="1318" spans="1:21" ht="14.4" customHeight="1" x14ac:dyDescent="0.3">
      <c r="A1318" s="649">
        <v>10</v>
      </c>
      <c r="B1318" s="650" t="s">
        <v>596</v>
      </c>
      <c r="C1318" s="650">
        <v>89301102</v>
      </c>
      <c r="D1318" s="729" t="s">
        <v>6861</v>
      </c>
      <c r="E1318" s="730" t="s">
        <v>3674</v>
      </c>
      <c r="F1318" s="650" t="s">
        <v>3634</v>
      </c>
      <c r="G1318" s="650" t="s">
        <v>3743</v>
      </c>
      <c r="H1318" s="650" t="s">
        <v>597</v>
      </c>
      <c r="I1318" s="650" t="s">
        <v>4744</v>
      </c>
      <c r="J1318" s="650" t="s">
        <v>4745</v>
      </c>
      <c r="K1318" s="650" t="s">
        <v>3515</v>
      </c>
      <c r="L1318" s="651">
        <v>333.31</v>
      </c>
      <c r="M1318" s="651">
        <v>333.31</v>
      </c>
      <c r="N1318" s="650">
        <v>1</v>
      </c>
      <c r="O1318" s="731">
        <v>1</v>
      </c>
      <c r="P1318" s="651"/>
      <c r="Q1318" s="666">
        <v>0</v>
      </c>
      <c r="R1318" s="650"/>
      <c r="S1318" s="666">
        <v>0</v>
      </c>
      <c r="T1318" s="731"/>
      <c r="U1318" s="689">
        <v>0</v>
      </c>
    </row>
    <row r="1319" spans="1:21" ht="14.4" customHeight="1" x14ac:dyDescent="0.3">
      <c r="A1319" s="649">
        <v>10</v>
      </c>
      <c r="B1319" s="650" t="s">
        <v>596</v>
      </c>
      <c r="C1319" s="650">
        <v>89301102</v>
      </c>
      <c r="D1319" s="729" t="s">
        <v>6861</v>
      </c>
      <c r="E1319" s="730" t="s">
        <v>3674</v>
      </c>
      <c r="F1319" s="650" t="s">
        <v>3634</v>
      </c>
      <c r="G1319" s="650" t="s">
        <v>3743</v>
      </c>
      <c r="H1319" s="650" t="s">
        <v>597</v>
      </c>
      <c r="I1319" s="650" t="s">
        <v>1646</v>
      </c>
      <c r="J1319" s="650" t="s">
        <v>3514</v>
      </c>
      <c r="K1319" s="650" t="s">
        <v>3515</v>
      </c>
      <c r="L1319" s="651">
        <v>333.31</v>
      </c>
      <c r="M1319" s="651">
        <v>333.31</v>
      </c>
      <c r="N1319" s="650">
        <v>1</v>
      </c>
      <c r="O1319" s="731">
        <v>1</v>
      </c>
      <c r="P1319" s="651"/>
      <c r="Q1319" s="666">
        <v>0</v>
      </c>
      <c r="R1319" s="650"/>
      <c r="S1319" s="666">
        <v>0</v>
      </c>
      <c r="T1319" s="731"/>
      <c r="U1319" s="689">
        <v>0</v>
      </c>
    </row>
    <row r="1320" spans="1:21" ht="14.4" customHeight="1" x14ac:dyDescent="0.3">
      <c r="A1320" s="649">
        <v>10</v>
      </c>
      <c r="B1320" s="650" t="s">
        <v>596</v>
      </c>
      <c r="C1320" s="650">
        <v>89301102</v>
      </c>
      <c r="D1320" s="729" t="s">
        <v>6861</v>
      </c>
      <c r="E1320" s="730" t="s">
        <v>3674</v>
      </c>
      <c r="F1320" s="650" t="s">
        <v>3634</v>
      </c>
      <c r="G1320" s="650" t="s">
        <v>3743</v>
      </c>
      <c r="H1320" s="650" t="s">
        <v>597</v>
      </c>
      <c r="I1320" s="650" t="s">
        <v>1230</v>
      </c>
      <c r="J1320" s="650" t="s">
        <v>1231</v>
      </c>
      <c r="K1320" s="650" t="s">
        <v>1232</v>
      </c>
      <c r="L1320" s="651">
        <v>99.7</v>
      </c>
      <c r="M1320" s="651">
        <v>99.7</v>
      </c>
      <c r="N1320" s="650">
        <v>1</v>
      </c>
      <c r="O1320" s="731">
        <v>1</v>
      </c>
      <c r="P1320" s="651">
        <v>99.7</v>
      </c>
      <c r="Q1320" s="666">
        <v>1</v>
      </c>
      <c r="R1320" s="650">
        <v>1</v>
      </c>
      <c r="S1320" s="666">
        <v>1</v>
      </c>
      <c r="T1320" s="731">
        <v>1</v>
      </c>
      <c r="U1320" s="689">
        <v>1</v>
      </c>
    </row>
    <row r="1321" spans="1:21" ht="14.4" customHeight="1" x14ac:dyDescent="0.3">
      <c r="A1321" s="649">
        <v>10</v>
      </c>
      <c r="B1321" s="650" t="s">
        <v>596</v>
      </c>
      <c r="C1321" s="650">
        <v>89301102</v>
      </c>
      <c r="D1321" s="729" t="s">
        <v>6861</v>
      </c>
      <c r="E1321" s="730" t="s">
        <v>3674</v>
      </c>
      <c r="F1321" s="650" t="s">
        <v>3634</v>
      </c>
      <c r="G1321" s="650" t="s">
        <v>3743</v>
      </c>
      <c r="H1321" s="650" t="s">
        <v>597</v>
      </c>
      <c r="I1321" s="650" t="s">
        <v>4746</v>
      </c>
      <c r="J1321" s="650" t="s">
        <v>4745</v>
      </c>
      <c r="K1321" s="650" t="s">
        <v>4747</v>
      </c>
      <c r="L1321" s="651">
        <v>0</v>
      </c>
      <c r="M1321" s="651">
        <v>0</v>
      </c>
      <c r="N1321" s="650">
        <v>1</v>
      </c>
      <c r="O1321" s="731">
        <v>1</v>
      </c>
      <c r="P1321" s="651"/>
      <c r="Q1321" s="666"/>
      <c r="R1321" s="650"/>
      <c r="S1321" s="666">
        <v>0</v>
      </c>
      <c r="T1321" s="731"/>
      <c r="U1321" s="689">
        <v>0</v>
      </c>
    </row>
    <row r="1322" spans="1:21" ht="14.4" customHeight="1" x14ac:dyDescent="0.3">
      <c r="A1322" s="649">
        <v>10</v>
      </c>
      <c r="B1322" s="650" t="s">
        <v>596</v>
      </c>
      <c r="C1322" s="650">
        <v>89301102</v>
      </c>
      <c r="D1322" s="729" t="s">
        <v>6861</v>
      </c>
      <c r="E1322" s="730" t="s">
        <v>3674</v>
      </c>
      <c r="F1322" s="650" t="s">
        <v>3634</v>
      </c>
      <c r="G1322" s="650" t="s">
        <v>3732</v>
      </c>
      <c r="H1322" s="650" t="s">
        <v>1072</v>
      </c>
      <c r="I1322" s="650" t="s">
        <v>1295</v>
      </c>
      <c r="J1322" s="650" t="s">
        <v>1296</v>
      </c>
      <c r="K1322" s="650" t="s">
        <v>3482</v>
      </c>
      <c r="L1322" s="651">
        <v>46.05</v>
      </c>
      <c r="M1322" s="651">
        <v>46.05</v>
      </c>
      <c r="N1322" s="650">
        <v>1</v>
      </c>
      <c r="O1322" s="731">
        <v>1</v>
      </c>
      <c r="P1322" s="651"/>
      <c r="Q1322" s="666">
        <v>0</v>
      </c>
      <c r="R1322" s="650"/>
      <c r="S1322" s="666">
        <v>0</v>
      </c>
      <c r="T1322" s="731"/>
      <c r="U1322" s="689">
        <v>0</v>
      </c>
    </row>
    <row r="1323" spans="1:21" ht="14.4" customHeight="1" x14ac:dyDescent="0.3">
      <c r="A1323" s="649">
        <v>10</v>
      </c>
      <c r="B1323" s="650" t="s">
        <v>596</v>
      </c>
      <c r="C1323" s="650">
        <v>89301102</v>
      </c>
      <c r="D1323" s="729" t="s">
        <v>6861</v>
      </c>
      <c r="E1323" s="730" t="s">
        <v>3674</v>
      </c>
      <c r="F1323" s="650" t="s">
        <v>3634</v>
      </c>
      <c r="G1323" s="650" t="s">
        <v>3732</v>
      </c>
      <c r="H1323" s="650" t="s">
        <v>1072</v>
      </c>
      <c r="I1323" s="650" t="s">
        <v>1719</v>
      </c>
      <c r="J1323" s="650" t="s">
        <v>1720</v>
      </c>
      <c r="K1323" s="650" t="s">
        <v>3519</v>
      </c>
      <c r="L1323" s="651">
        <v>138.16</v>
      </c>
      <c r="M1323" s="651">
        <v>138.16</v>
      </c>
      <c r="N1323" s="650">
        <v>1</v>
      </c>
      <c r="O1323" s="731">
        <v>1</v>
      </c>
      <c r="P1323" s="651">
        <v>138.16</v>
      </c>
      <c r="Q1323" s="666">
        <v>1</v>
      </c>
      <c r="R1323" s="650">
        <v>1</v>
      </c>
      <c r="S1323" s="666">
        <v>1</v>
      </c>
      <c r="T1323" s="731">
        <v>1</v>
      </c>
      <c r="U1323" s="689">
        <v>1</v>
      </c>
    </row>
    <row r="1324" spans="1:21" ht="14.4" customHeight="1" x14ac:dyDescent="0.3">
      <c r="A1324" s="649">
        <v>10</v>
      </c>
      <c r="B1324" s="650" t="s">
        <v>596</v>
      </c>
      <c r="C1324" s="650">
        <v>89301102</v>
      </c>
      <c r="D1324" s="729" t="s">
        <v>6861</v>
      </c>
      <c r="E1324" s="730" t="s">
        <v>3674</v>
      </c>
      <c r="F1324" s="650" t="s">
        <v>3634</v>
      </c>
      <c r="G1324" s="650" t="s">
        <v>3747</v>
      </c>
      <c r="H1324" s="650" t="s">
        <v>1072</v>
      </c>
      <c r="I1324" s="650" t="s">
        <v>2110</v>
      </c>
      <c r="J1324" s="650" t="s">
        <v>1087</v>
      </c>
      <c r="K1324" s="650" t="s">
        <v>2796</v>
      </c>
      <c r="L1324" s="651">
        <v>118.82</v>
      </c>
      <c r="M1324" s="651">
        <v>237.64</v>
      </c>
      <c r="N1324" s="650">
        <v>2</v>
      </c>
      <c r="O1324" s="731">
        <v>0.5</v>
      </c>
      <c r="P1324" s="651"/>
      <c r="Q1324" s="666">
        <v>0</v>
      </c>
      <c r="R1324" s="650"/>
      <c r="S1324" s="666">
        <v>0</v>
      </c>
      <c r="T1324" s="731"/>
      <c r="U1324" s="689">
        <v>0</v>
      </c>
    </row>
    <row r="1325" spans="1:21" ht="14.4" customHeight="1" x14ac:dyDescent="0.3">
      <c r="A1325" s="649">
        <v>10</v>
      </c>
      <c r="B1325" s="650" t="s">
        <v>596</v>
      </c>
      <c r="C1325" s="650">
        <v>89301102</v>
      </c>
      <c r="D1325" s="729" t="s">
        <v>6861</v>
      </c>
      <c r="E1325" s="730" t="s">
        <v>3674</v>
      </c>
      <c r="F1325" s="650" t="s">
        <v>3634</v>
      </c>
      <c r="G1325" s="650" t="s">
        <v>3747</v>
      </c>
      <c r="H1325" s="650" t="s">
        <v>1072</v>
      </c>
      <c r="I1325" s="650" t="s">
        <v>1602</v>
      </c>
      <c r="J1325" s="650" t="s">
        <v>1087</v>
      </c>
      <c r="K1325" s="650" t="s">
        <v>1603</v>
      </c>
      <c r="L1325" s="651">
        <v>413.22</v>
      </c>
      <c r="M1325" s="651">
        <v>413.22</v>
      </c>
      <c r="N1325" s="650">
        <v>1</v>
      </c>
      <c r="O1325" s="731">
        <v>0.5</v>
      </c>
      <c r="P1325" s="651"/>
      <c r="Q1325" s="666">
        <v>0</v>
      </c>
      <c r="R1325" s="650"/>
      <c r="S1325" s="666">
        <v>0</v>
      </c>
      <c r="T1325" s="731"/>
      <c r="U1325" s="689">
        <v>0</v>
      </c>
    </row>
    <row r="1326" spans="1:21" ht="14.4" customHeight="1" x14ac:dyDescent="0.3">
      <c r="A1326" s="649">
        <v>10</v>
      </c>
      <c r="B1326" s="650" t="s">
        <v>596</v>
      </c>
      <c r="C1326" s="650">
        <v>89301102</v>
      </c>
      <c r="D1326" s="729" t="s">
        <v>6861</v>
      </c>
      <c r="E1326" s="730" t="s">
        <v>3674</v>
      </c>
      <c r="F1326" s="650" t="s">
        <v>3634</v>
      </c>
      <c r="G1326" s="650" t="s">
        <v>4166</v>
      </c>
      <c r="H1326" s="650" t="s">
        <v>597</v>
      </c>
      <c r="I1326" s="650" t="s">
        <v>4748</v>
      </c>
      <c r="J1326" s="650" t="s">
        <v>4749</v>
      </c>
      <c r="K1326" s="650" t="s">
        <v>3519</v>
      </c>
      <c r="L1326" s="651">
        <v>52.4</v>
      </c>
      <c r="M1326" s="651">
        <v>52.4</v>
      </c>
      <c r="N1326" s="650">
        <v>1</v>
      </c>
      <c r="O1326" s="731">
        <v>1</v>
      </c>
      <c r="P1326" s="651"/>
      <c r="Q1326" s="666">
        <v>0</v>
      </c>
      <c r="R1326" s="650"/>
      <c r="S1326" s="666">
        <v>0</v>
      </c>
      <c r="T1326" s="731"/>
      <c r="U1326" s="689">
        <v>0</v>
      </c>
    </row>
    <row r="1327" spans="1:21" ht="14.4" customHeight="1" x14ac:dyDescent="0.3">
      <c r="A1327" s="649">
        <v>10</v>
      </c>
      <c r="B1327" s="650" t="s">
        <v>596</v>
      </c>
      <c r="C1327" s="650">
        <v>89301102</v>
      </c>
      <c r="D1327" s="729" t="s">
        <v>6861</v>
      </c>
      <c r="E1327" s="730" t="s">
        <v>3674</v>
      </c>
      <c r="F1327" s="650" t="s">
        <v>3634</v>
      </c>
      <c r="G1327" s="650" t="s">
        <v>4750</v>
      </c>
      <c r="H1327" s="650" t="s">
        <v>597</v>
      </c>
      <c r="I1327" s="650" t="s">
        <v>4751</v>
      </c>
      <c r="J1327" s="650" t="s">
        <v>4752</v>
      </c>
      <c r="K1327" s="650" t="s">
        <v>4753</v>
      </c>
      <c r="L1327" s="651">
        <v>131.93</v>
      </c>
      <c r="M1327" s="651">
        <v>131.93</v>
      </c>
      <c r="N1327" s="650">
        <v>1</v>
      </c>
      <c r="O1327" s="731">
        <v>1</v>
      </c>
      <c r="P1327" s="651"/>
      <c r="Q1327" s="666">
        <v>0</v>
      </c>
      <c r="R1327" s="650"/>
      <c r="S1327" s="666">
        <v>0</v>
      </c>
      <c r="T1327" s="731"/>
      <c r="U1327" s="689">
        <v>0</v>
      </c>
    </row>
    <row r="1328" spans="1:21" ht="14.4" customHeight="1" x14ac:dyDescent="0.3">
      <c r="A1328" s="649">
        <v>10</v>
      </c>
      <c r="B1328" s="650" t="s">
        <v>596</v>
      </c>
      <c r="C1328" s="650">
        <v>89301102</v>
      </c>
      <c r="D1328" s="729" t="s">
        <v>6861</v>
      </c>
      <c r="E1328" s="730" t="s">
        <v>3674</v>
      </c>
      <c r="F1328" s="650" t="s">
        <v>3634</v>
      </c>
      <c r="G1328" s="650" t="s">
        <v>4169</v>
      </c>
      <c r="H1328" s="650" t="s">
        <v>597</v>
      </c>
      <c r="I1328" s="650" t="s">
        <v>2066</v>
      </c>
      <c r="J1328" s="650" t="s">
        <v>2067</v>
      </c>
      <c r="K1328" s="650" t="s">
        <v>4172</v>
      </c>
      <c r="L1328" s="651">
        <v>506.48</v>
      </c>
      <c r="M1328" s="651">
        <v>10636.08</v>
      </c>
      <c r="N1328" s="650">
        <v>21</v>
      </c>
      <c r="O1328" s="731">
        <v>8</v>
      </c>
      <c r="P1328" s="651">
        <v>4558.32</v>
      </c>
      <c r="Q1328" s="666">
        <v>0.42857142857142855</v>
      </c>
      <c r="R1328" s="650">
        <v>9</v>
      </c>
      <c r="S1328" s="666">
        <v>0.42857142857142855</v>
      </c>
      <c r="T1328" s="731">
        <v>4</v>
      </c>
      <c r="U1328" s="689">
        <v>0.5</v>
      </c>
    </row>
    <row r="1329" spans="1:21" ht="14.4" customHeight="1" x14ac:dyDescent="0.3">
      <c r="A1329" s="649">
        <v>10</v>
      </c>
      <c r="B1329" s="650" t="s">
        <v>596</v>
      </c>
      <c r="C1329" s="650">
        <v>89301102</v>
      </c>
      <c r="D1329" s="729" t="s">
        <v>6861</v>
      </c>
      <c r="E1329" s="730" t="s">
        <v>3674</v>
      </c>
      <c r="F1329" s="650" t="s">
        <v>3634</v>
      </c>
      <c r="G1329" s="650" t="s">
        <v>4169</v>
      </c>
      <c r="H1329" s="650" t="s">
        <v>597</v>
      </c>
      <c r="I1329" s="650" t="s">
        <v>2754</v>
      </c>
      <c r="J1329" s="650" t="s">
        <v>2755</v>
      </c>
      <c r="K1329" s="650" t="s">
        <v>4175</v>
      </c>
      <c r="L1329" s="651">
        <v>1012.96</v>
      </c>
      <c r="M1329" s="651">
        <v>17220.32</v>
      </c>
      <c r="N1329" s="650">
        <v>17</v>
      </c>
      <c r="O1329" s="731">
        <v>5</v>
      </c>
      <c r="P1329" s="651">
        <v>7090.72</v>
      </c>
      <c r="Q1329" s="666">
        <v>0.41176470588235298</v>
      </c>
      <c r="R1329" s="650">
        <v>7</v>
      </c>
      <c r="S1329" s="666">
        <v>0.41176470588235292</v>
      </c>
      <c r="T1329" s="731">
        <v>2</v>
      </c>
      <c r="U1329" s="689">
        <v>0.4</v>
      </c>
    </row>
    <row r="1330" spans="1:21" ht="14.4" customHeight="1" x14ac:dyDescent="0.3">
      <c r="A1330" s="649">
        <v>10</v>
      </c>
      <c r="B1330" s="650" t="s">
        <v>596</v>
      </c>
      <c r="C1330" s="650">
        <v>89301102</v>
      </c>
      <c r="D1330" s="729" t="s">
        <v>6861</v>
      </c>
      <c r="E1330" s="730" t="s">
        <v>3674</v>
      </c>
      <c r="F1330" s="650" t="s">
        <v>3634</v>
      </c>
      <c r="G1330" s="650" t="s">
        <v>4169</v>
      </c>
      <c r="H1330" s="650" t="s">
        <v>597</v>
      </c>
      <c r="I1330" s="650" t="s">
        <v>4754</v>
      </c>
      <c r="J1330" s="650" t="s">
        <v>4755</v>
      </c>
      <c r="K1330" s="650" t="s">
        <v>4756</v>
      </c>
      <c r="L1330" s="651">
        <v>2025.92</v>
      </c>
      <c r="M1330" s="651">
        <v>14181.44</v>
      </c>
      <c r="N1330" s="650">
        <v>7</v>
      </c>
      <c r="O1330" s="731">
        <v>2.5</v>
      </c>
      <c r="P1330" s="651">
        <v>10129.6</v>
      </c>
      <c r="Q1330" s="666">
        <v>0.7142857142857143</v>
      </c>
      <c r="R1330" s="650">
        <v>5</v>
      </c>
      <c r="S1330" s="666">
        <v>0.7142857142857143</v>
      </c>
      <c r="T1330" s="731">
        <v>1.5</v>
      </c>
      <c r="U1330" s="689">
        <v>0.6</v>
      </c>
    </row>
    <row r="1331" spans="1:21" ht="14.4" customHeight="1" x14ac:dyDescent="0.3">
      <c r="A1331" s="649">
        <v>10</v>
      </c>
      <c r="B1331" s="650" t="s">
        <v>596</v>
      </c>
      <c r="C1331" s="650">
        <v>89301102</v>
      </c>
      <c r="D1331" s="729" t="s">
        <v>6861</v>
      </c>
      <c r="E1331" s="730" t="s">
        <v>3674</v>
      </c>
      <c r="F1331" s="650" t="s">
        <v>3634</v>
      </c>
      <c r="G1331" s="650" t="s">
        <v>4169</v>
      </c>
      <c r="H1331" s="650" t="s">
        <v>597</v>
      </c>
      <c r="I1331" s="650" t="s">
        <v>4170</v>
      </c>
      <c r="J1331" s="650" t="s">
        <v>4171</v>
      </c>
      <c r="K1331" s="650" t="s">
        <v>4172</v>
      </c>
      <c r="L1331" s="651">
        <v>506.48</v>
      </c>
      <c r="M1331" s="651">
        <v>3038.88</v>
      </c>
      <c r="N1331" s="650">
        <v>6</v>
      </c>
      <c r="O1331" s="731">
        <v>2</v>
      </c>
      <c r="P1331" s="651">
        <v>2532.4</v>
      </c>
      <c r="Q1331" s="666">
        <v>0.83333333333333337</v>
      </c>
      <c r="R1331" s="650">
        <v>5</v>
      </c>
      <c r="S1331" s="666">
        <v>0.83333333333333337</v>
      </c>
      <c r="T1331" s="731">
        <v>1.5</v>
      </c>
      <c r="U1331" s="689">
        <v>0.75</v>
      </c>
    </row>
    <row r="1332" spans="1:21" ht="14.4" customHeight="1" x14ac:dyDescent="0.3">
      <c r="A1332" s="649">
        <v>10</v>
      </c>
      <c r="B1332" s="650" t="s">
        <v>596</v>
      </c>
      <c r="C1332" s="650">
        <v>89301102</v>
      </c>
      <c r="D1332" s="729" t="s">
        <v>6861</v>
      </c>
      <c r="E1332" s="730" t="s">
        <v>3674</v>
      </c>
      <c r="F1332" s="650" t="s">
        <v>3634</v>
      </c>
      <c r="G1332" s="650" t="s">
        <v>4169</v>
      </c>
      <c r="H1332" s="650" t="s">
        <v>597</v>
      </c>
      <c r="I1332" s="650" t="s">
        <v>4173</v>
      </c>
      <c r="J1332" s="650" t="s">
        <v>4174</v>
      </c>
      <c r="K1332" s="650" t="s">
        <v>4175</v>
      </c>
      <c r="L1332" s="651">
        <v>1012.96</v>
      </c>
      <c r="M1332" s="651">
        <v>6077.76</v>
      </c>
      <c r="N1332" s="650">
        <v>6</v>
      </c>
      <c r="O1332" s="731">
        <v>2</v>
      </c>
      <c r="P1332" s="651">
        <v>5064.8</v>
      </c>
      <c r="Q1332" s="666">
        <v>0.83333333333333337</v>
      </c>
      <c r="R1332" s="650">
        <v>5</v>
      </c>
      <c r="S1332" s="666">
        <v>0.83333333333333337</v>
      </c>
      <c r="T1332" s="731">
        <v>1.5</v>
      </c>
      <c r="U1332" s="689">
        <v>0.75</v>
      </c>
    </row>
    <row r="1333" spans="1:21" ht="14.4" customHeight="1" x14ac:dyDescent="0.3">
      <c r="A1333" s="649">
        <v>10</v>
      </c>
      <c r="B1333" s="650" t="s">
        <v>596</v>
      </c>
      <c r="C1333" s="650">
        <v>89301102</v>
      </c>
      <c r="D1333" s="729" t="s">
        <v>6861</v>
      </c>
      <c r="E1333" s="730" t="s">
        <v>3674</v>
      </c>
      <c r="F1333" s="650" t="s">
        <v>3634</v>
      </c>
      <c r="G1333" s="650" t="s">
        <v>4169</v>
      </c>
      <c r="H1333" s="650" t="s">
        <v>597</v>
      </c>
      <c r="I1333" s="650" t="s">
        <v>4757</v>
      </c>
      <c r="J1333" s="650" t="s">
        <v>4758</v>
      </c>
      <c r="K1333" s="650" t="s">
        <v>4759</v>
      </c>
      <c r="L1333" s="651">
        <v>2025.92</v>
      </c>
      <c r="M1333" s="651">
        <v>8103.68</v>
      </c>
      <c r="N1333" s="650">
        <v>4</v>
      </c>
      <c r="O1333" s="731">
        <v>1</v>
      </c>
      <c r="P1333" s="651"/>
      <c r="Q1333" s="666">
        <v>0</v>
      </c>
      <c r="R1333" s="650"/>
      <c r="S1333" s="666">
        <v>0</v>
      </c>
      <c r="T1333" s="731"/>
      <c r="U1333" s="689">
        <v>0</v>
      </c>
    </row>
    <row r="1334" spans="1:21" ht="14.4" customHeight="1" x14ac:dyDescent="0.3">
      <c r="A1334" s="649">
        <v>10</v>
      </c>
      <c r="B1334" s="650" t="s">
        <v>596</v>
      </c>
      <c r="C1334" s="650">
        <v>89301102</v>
      </c>
      <c r="D1334" s="729" t="s">
        <v>6861</v>
      </c>
      <c r="E1334" s="730" t="s">
        <v>3674</v>
      </c>
      <c r="F1334" s="650" t="s">
        <v>3634</v>
      </c>
      <c r="G1334" s="650" t="s">
        <v>4760</v>
      </c>
      <c r="H1334" s="650" t="s">
        <v>597</v>
      </c>
      <c r="I1334" s="650" t="s">
        <v>4761</v>
      </c>
      <c r="J1334" s="650" t="s">
        <v>4762</v>
      </c>
      <c r="K1334" s="650" t="s">
        <v>4763</v>
      </c>
      <c r="L1334" s="651">
        <v>1162.0999999999999</v>
      </c>
      <c r="M1334" s="651">
        <v>10458.9</v>
      </c>
      <c r="N1334" s="650">
        <v>9</v>
      </c>
      <c r="O1334" s="731">
        <v>3</v>
      </c>
      <c r="P1334" s="651">
        <v>3486.2999999999997</v>
      </c>
      <c r="Q1334" s="666">
        <v>0.33333333333333331</v>
      </c>
      <c r="R1334" s="650">
        <v>3</v>
      </c>
      <c r="S1334" s="666">
        <v>0.33333333333333331</v>
      </c>
      <c r="T1334" s="731">
        <v>0.5</v>
      </c>
      <c r="U1334" s="689">
        <v>0.16666666666666666</v>
      </c>
    </row>
    <row r="1335" spans="1:21" ht="14.4" customHeight="1" x14ac:dyDescent="0.3">
      <c r="A1335" s="649">
        <v>10</v>
      </c>
      <c r="B1335" s="650" t="s">
        <v>596</v>
      </c>
      <c r="C1335" s="650">
        <v>89301102</v>
      </c>
      <c r="D1335" s="729" t="s">
        <v>6861</v>
      </c>
      <c r="E1335" s="730" t="s">
        <v>3674</v>
      </c>
      <c r="F1335" s="650" t="s">
        <v>3634</v>
      </c>
      <c r="G1335" s="650" t="s">
        <v>4085</v>
      </c>
      <c r="H1335" s="650" t="s">
        <v>597</v>
      </c>
      <c r="I1335" s="650" t="s">
        <v>1886</v>
      </c>
      <c r="J1335" s="650" t="s">
        <v>1887</v>
      </c>
      <c r="K1335" s="650" t="s">
        <v>1888</v>
      </c>
      <c r="L1335" s="651">
        <v>80.77</v>
      </c>
      <c r="M1335" s="651">
        <v>403.85</v>
      </c>
      <c r="N1335" s="650">
        <v>5</v>
      </c>
      <c r="O1335" s="731">
        <v>2</v>
      </c>
      <c r="P1335" s="651">
        <v>242.31</v>
      </c>
      <c r="Q1335" s="666">
        <v>0.6</v>
      </c>
      <c r="R1335" s="650">
        <v>3</v>
      </c>
      <c r="S1335" s="666">
        <v>0.6</v>
      </c>
      <c r="T1335" s="731">
        <v>1.5</v>
      </c>
      <c r="U1335" s="689">
        <v>0.75</v>
      </c>
    </row>
    <row r="1336" spans="1:21" ht="14.4" customHeight="1" x14ac:dyDescent="0.3">
      <c r="A1336" s="649">
        <v>10</v>
      </c>
      <c r="B1336" s="650" t="s">
        <v>596</v>
      </c>
      <c r="C1336" s="650">
        <v>89301102</v>
      </c>
      <c r="D1336" s="729" t="s">
        <v>6861</v>
      </c>
      <c r="E1336" s="730" t="s">
        <v>3674</v>
      </c>
      <c r="F1336" s="650" t="s">
        <v>3634</v>
      </c>
      <c r="G1336" s="650" t="s">
        <v>4085</v>
      </c>
      <c r="H1336" s="650" t="s">
        <v>597</v>
      </c>
      <c r="I1336" s="650" t="s">
        <v>4764</v>
      </c>
      <c r="J1336" s="650" t="s">
        <v>4765</v>
      </c>
      <c r="K1336" s="650" t="s">
        <v>1888</v>
      </c>
      <c r="L1336" s="651">
        <v>80.77</v>
      </c>
      <c r="M1336" s="651">
        <v>80.77</v>
      </c>
      <c r="N1336" s="650">
        <v>1</v>
      </c>
      <c r="O1336" s="731">
        <v>0.5</v>
      </c>
      <c r="P1336" s="651"/>
      <c r="Q1336" s="666">
        <v>0</v>
      </c>
      <c r="R1336" s="650"/>
      <c r="S1336" s="666">
        <v>0</v>
      </c>
      <c r="T1336" s="731"/>
      <c r="U1336" s="689">
        <v>0</v>
      </c>
    </row>
    <row r="1337" spans="1:21" ht="14.4" customHeight="1" x14ac:dyDescent="0.3">
      <c r="A1337" s="649">
        <v>10</v>
      </c>
      <c r="B1337" s="650" t="s">
        <v>596</v>
      </c>
      <c r="C1337" s="650">
        <v>89301102</v>
      </c>
      <c r="D1337" s="729" t="s">
        <v>6861</v>
      </c>
      <c r="E1337" s="730" t="s">
        <v>3674</v>
      </c>
      <c r="F1337" s="650" t="s">
        <v>3634</v>
      </c>
      <c r="G1337" s="650" t="s">
        <v>4085</v>
      </c>
      <c r="H1337" s="650" t="s">
        <v>597</v>
      </c>
      <c r="I1337" s="650" t="s">
        <v>2597</v>
      </c>
      <c r="J1337" s="650" t="s">
        <v>4766</v>
      </c>
      <c r="K1337" s="650" t="s">
        <v>2741</v>
      </c>
      <c r="L1337" s="651">
        <v>32.33</v>
      </c>
      <c r="M1337" s="651">
        <v>64.66</v>
      </c>
      <c r="N1337" s="650">
        <v>2</v>
      </c>
      <c r="O1337" s="731">
        <v>1</v>
      </c>
      <c r="P1337" s="651"/>
      <c r="Q1337" s="666">
        <v>0</v>
      </c>
      <c r="R1337" s="650"/>
      <c r="S1337" s="666">
        <v>0</v>
      </c>
      <c r="T1337" s="731"/>
      <c r="U1337" s="689">
        <v>0</v>
      </c>
    </row>
    <row r="1338" spans="1:21" ht="14.4" customHeight="1" x14ac:dyDescent="0.3">
      <c r="A1338" s="649">
        <v>10</v>
      </c>
      <c r="B1338" s="650" t="s">
        <v>596</v>
      </c>
      <c r="C1338" s="650">
        <v>89301102</v>
      </c>
      <c r="D1338" s="729" t="s">
        <v>6861</v>
      </c>
      <c r="E1338" s="730" t="s">
        <v>3674</v>
      </c>
      <c r="F1338" s="650" t="s">
        <v>3634</v>
      </c>
      <c r="G1338" s="650" t="s">
        <v>4085</v>
      </c>
      <c r="H1338" s="650" t="s">
        <v>597</v>
      </c>
      <c r="I1338" s="650" t="s">
        <v>4767</v>
      </c>
      <c r="J1338" s="650" t="s">
        <v>4768</v>
      </c>
      <c r="K1338" s="650" t="s">
        <v>1888</v>
      </c>
      <c r="L1338" s="651">
        <v>80.77</v>
      </c>
      <c r="M1338" s="651">
        <v>80.77</v>
      </c>
      <c r="N1338" s="650">
        <v>1</v>
      </c>
      <c r="O1338" s="731">
        <v>0.5</v>
      </c>
      <c r="P1338" s="651"/>
      <c r="Q1338" s="666">
        <v>0</v>
      </c>
      <c r="R1338" s="650"/>
      <c r="S1338" s="666">
        <v>0</v>
      </c>
      <c r="T1338" s="731"/>
      <c r="U1338" s="689">
        <v>0</v>
      </c>
    </row>
    <row r="1339" spans="1:21" ht="14.4" customHeight="1" x14ac:dyDescent="0.3">
      <c r="A1339" s="649">
        <v>10</v>
      </c>
      <c r="B1339" s="650" t="s">
        <v>596</v>
      </c>
      <c r="C1339" s="650">
        <v>89301102</v>
      </c>
      <c r="D1339" s="729" t="s">
        <v>6861</v>
      </c>
      <c r="E1339" s="730" t="s">
        <v>3674</v>
      </c>
      <c r="F1339" s="650" t="s">
        <v>3634</v>
      </c>
      <c r="G1339" s="650" t="s">
        <v>4085</v>
      </c>
      <c r="H1339" s="650" t="s">
        <v>597</v>
      </c>
      <c r="I1339" s="650" t="s">
        <v>4767</v>
      </c>
      <c r="J1339" s="650" t="s">
        <v>4768</v>
      </c>
      <c r="K1339" s="650" t="s">
        <v>1888</v>
      </c>
      <c r="L1339" s="651">
        <v>16.16</v>
      </c>
      <c r="M1339" s="651">
        <v>16.16</v>
      </c>
      <c r="N1339" s="650">
        <v>1</v>
      </c>
      <c r="O1339" s="731">
        <v>0.5</v>
      </c>
      <c r="P1339" s="651"/>
      <c r="Q1339" s="666">
        <v>0</v>
      </c>
      <c r="R1339" s="650"/>
      <c r="S1339" s="666">
        <v>0</v>
      </c>
      <c r="T1339" s="731"/>
      <c r="U1339" s="689">
        <v>0</v>
      </c>
    </row>
    <row r="1340" spans="1:21" ht="14.4" customHeight="1" x14ac:dyDescent="0.3">
      <c r="A1340" s="649">
        <v>10</v>
      </c>
      <c r="B1340" s="650" t="s">
        <v>596</v>
      </c>
      <c r="C1340" s="650">
        <v>89301102</v>
      </c>
      <c r="D1340" s="729" t="s">
        <v>6861</v>
      </c>
      <c r="E1340" s="730" t="s">
        <v>3674</v>
      </c>
      <c r="F1340" s="650" t="s">
        <v>3634</v>
      </c>
      <c r="G1340" s="650" t="s">
        <v>4085</v>
      </c>
      <c r="H1340" s="650" t="s">
        <v>597</v>
      </c>
      <c r="I1340" s="650" t="s">
        <v>4137</v>
      </c>
      <c r="J1340" s="650" t="s">
        <v>3602</v>
      </c>
      <c r="K1340" s="650" t="s">
        <v>4138</v>
      </c>
      <c r="L1340" s="651">
        <v>0</v>
      </c>
      <c r="M1340" s="651">
        <v>0</v>
      </c>
      <c r="N1340" s="650">
        <v>19</v>
      </c>
      <c r="O1340" s="731">
        <v>10</v>
      </c>
      <c r="P1340" s="651">
        <v>0</v>
      </c>
      <c r="Q1340" s="666"/>
      <c r="R1340" s="650">
        <v>1</v>
      </c>
      <c r="S1340" s="666">
        <v>5.2631578947368418E-2</v>
      </c>
      <c r="T1340" s="731">
        <v>0.5</v>
      </c>
      <c r="U1340" s="689">
        <v>0.05</v>
      </c>
    </row>
    <row r="1341" spans="1:21" ht="14.4" customHeight="1" x14ac:dyDescent="0.3">
      <c r="A1341" s="649">
        <v>10</v>
      </c>
      <c r="B1341" s="650" t="s">
        <v>596</v>
      </c>
      <c r="C1341" s="650">
        <v>89301102</v>
      </c>
      <c r="D1341" s="729" t="s">
        <v>6861</v>
      </c>
      <c r="E1341" s="730" t="s">
        <v>3674</v>
      </c>
      <c r="F1341" s="650" t="s">
        <v>3634</v>
      </c>
      <c r="G1341" s="650" t="s">
        <v>3752</v>
      </c>
      <c r="H1341" s="650" t="s">
        <v>597</v>
      </c>
      <c r="I1341" s="650" t="s">
        <v>3753</v>
      </c>
      <c r="J1341" s="650" t="s">
        <v>3754</v>
      </c>
      <c r="K1341" s="650" t="s">
        <v>3755</v>
      </c>
      <c r="L1341" s="651">
        <v>158.13</v>
      </c>
      <c r="M1341" s="651">
        <v>158.13</v>
      </c>
      <c r="N1341" s="650">
        <v>1</v>
      </c>
      <c r="O1341" s="731">
        <v>1</v>
      </c>
      <c r="P1341" s="651"/>
      <c r="Q1341" s="666">
        <v>0</v>
      </c>
      <c r="R1341" s="650"/>
      <c r="S1341" s="666">
        <v>0</v>
      </c>
      <c r="T1341" s="731"/>
      <c r="U1341" s="689">
        <v>0</v>
      </c>
    </row>
    <row r="1342" spans="1:21" ht="14.4" customHeight="1" x14ac:dyDescent="0.3">
      <c r="A1342" s="649">
        <v>10</v>
      </c>
      <c r="B1342" s="650" t="s">
        <v>596</v>
      </c>
      <c r="C1342" s="650">
        <v>89301102</v>
      </c>
      <c r="D1342" s="729" t="s">
        <v>6861</v>
      </c>
      <c r="E1342" s="730" t="s">
        <v>3674</v>
      </c>
      <c r="F1342" s="650" t="s">
        <v>3634</v>
      </c>
      <c r="G1342" s="650" t="s">
        <v>3854</v>
      </c>
      <c r="H1342" s="650" t="s">
        <v>597</v>
      </c>
      <c r="I1342" s="650" t="s">
        <v>4769</v>
      </c>
      <c r="J1342" s="650" t="s">
        <v>4470</v>
      </c>
      <c r="K1342" s="650" t="s">
        <v>4770</v>
      </c>
      <c r="L1342" s="651">
        <v>0</v>
      </c>
      <c r="M1342" s="651">
        <v>0</v>
      </c>
      <c r="N1342" s="650">
        <v>2</v>
      </c>
      <c r="O1342" s="731">
        <v>0.5</v>
      </c>
      <c r="P1342" s="651"/>
      <c r="Q1342" s="666"/>
      <c r="R1342" s="650"/>
      <c r="S1342" s="666">
        <v>0</v>
      </c>
      <c r="T1342" s="731"/>
      <c r="U1342" s="689">
        <v>0</v>
      </c>
    </row>
    <row r="1343" spans="1:21" ht="14.4" customHeight="1" x14ac:dyDescent="0.3">
      <c r="A1343" s="649">
        <v>10</v>
      </c>
      <c r="B1343" s="650" t="s">
        <v>596</v>
      </c>
      <c r="C1343" s="650">
        <v>89301102</v>
      </c>
      <c r="D1343" s="729" t="s">
        <v>6861</v>
      </c>
      <c r="E1343" s="730" t="s">
        <v>3674</v>
      </c>
      <c r="F1343" s="650" t="s">
        <v>3634</v>
      </c>
      <c r="G1343" s="650" t="s">
        <v>3854</v>
      </c>
      <c r="H1343" s="650" t="s">
        <v>597</v>
      </c>
      <c r="I1343" s="650" t="s">
        <v>2479</v>
      </c>
      <c r="J1343" s="650" t="s">
        <v>4470</v>
      </c>
      <c r="K1343" s="650" t="s">
        <v>4471</v>
      </c>
      <c r="L1343" s="651">
        <v>66.599999999999994</v>
      </c>
      <c r="M1343" s="651">
        <v>266.39999999999998</v>
      </c>
      <c r="N1343" s="650">
        <v>4</v>
      </c>
      <c r="O1343" s="731">
        <v>2</v>
      </c>
      <c r="P1343" s="651">
        <v>66.599999999999994</v>
      </c>
      <c r="Q1343" s="666">
        <v>0.25</v>
      </c>
      <c r="R1343" s="650">
        <v>1</v>
      </c>
      <c r="S1343" s="666">
        <v>0.25</v>
      </c>
      <c r="T1343" s="731">
        <v>1</v>
      </c>
      <c r="U1343" s="689">
        <v>0.5</v>
      </c>
    </row>
    <row r="1344" spans="1:21" ht="14.4" customHeight="1" x14ac:dyDescent="0.3">
      <c r="A1344" s="649">
        <v>10</v>
      </c>
      <c r="B1344" s="650" t="s">
        <v>596</v>
      </c>
      <c r="C1344" s="650">
        <v>89301102</v>
      </c>
      <c r="D1344" s="729" t="s">
        <v>6861</v>
      </c>
      <c r="E1344" s="730" t="s">
        <v>3674</v>
      </c>
      <c r="F1344" s="650" t="s">
        <v>3634</v>
      </c>
      <c r="G1344" s="650" t="s">
        <v>3936</v>
      </c>
      <c r="H1344" s="650" t="s">
        <v>597</v>
      </c>
      <c r="I1344" s="650" t="s">
        <v>1770</v>
      </c>
      <c r="J1344" s="650" t="s">
        <v>1771</v>
      </c>
      <c r="K1344" s="650" t="s">
        <v>3937</v>
      </c>
      <c r="L1344" s="651">
        <v>163.9</v>
      </c>
      <c r="M1344" s="651">
        <v>491.70000000000005</v>
      </c>
      <c r="N1344" s="650">
        <v>3</v>
      </c>
      <c r="O1344" s="731">
        <v>1</v>
      </c>
      <c r="P1344" s="651"/>
      <c r="Q1344" s="666">
        <v>0</v>
      </c>
      <c r="R1344" s="650"/>
      <c r="S1344" s="666">
        <v>0</v>
      </c>
      <c r="T1344" s="731"/>
      <c r="U1344" s="689">
        <v>0</v>
      </c>
    </row>
    <row r="1345" spans="1:21" ht="14.4" customHeight="1" x14ac:dyDescent="0.3">
      <c r="A1345" s="649">
        <v>10</v>
      </c>
      <c r="B1345" s="650" t="s">
        <v>596</v>
      </c>
      <c r="C1345" s="650">
        <v>89301102</v>
      </c>
      <c r="D1345" s="729" t="s">
        <v>6861</v>
      </c>
      <c r="E1345" s="730" t="s">
        <v>3674</v>
      </c>
      <c r="F1345" s="650" t="s">
        <v>3634</v>
      </c>
      <c r="G1345" s="650" t="s">
        <v>4771</v>
      </c>
      <c r="H1345" s="650" t="s">
        <v>597</v>
      </c>
      <c r="I1345" s="650" t="s">
        <v>1326</v>
      </c>
      <c r="J1345" s="650" t="s">
        <v>4772</v>
      </c>
      <c r="K1345" s="650" t="s">
        <v>4773</v>
      </c>
      <c r="L1345" s="651">
        <v>31.95</v>
      </c>
      <c r="M1345" s="651">
        <v>31.95</v>
      </c>
      <c r="N1345" s="650">
        <v>1</v>
      </c>
      <c r="O1345" s="731">
        <v>1</v>
      </c>
      <c r="P1345" s="651"/>
      <c r="Q1345" s="666">
        <v>0</v>
      </c>
      <c r="R1345" s="650"/>
      <c r="S1345" s="666">
        <v>0</v>
      </c>
      <c r="T1345" s="731"/>
      <c r="U1345" s="689">
        <v>0</v>
      </c>
    </row>
    <row r="1346" spans="1:21" ht="14.4" customHeight="1" x14ac:dyDescent="0.3">
      <c r="A1346" s="649">
        <v>10</v>
      </c>
      <c r="B1346" s="650" t="s">
        <v>596</v>
      </c>
      <c r="C1346" s="650">
        <v>89301102</v>
      </c>
      <c r="D1346" s="729" t="s">
        <v>6861</v>
      </c>
      <c r="E1346" s="730" t="s">
        <v>3674</v>
      </c>
      <c r="F1346" s="650" t="s">
        <v>3634</v>
      </c>
      <c r="G1346" s="650" t="s">
        <v>4086</v>
      </c>
      <c r="H1346" s="650" t="s">
        <v>597</v>
      </c>
      <c r="I1346" s="650" t="s">
        <v>706</v>
      </c>
      <c r="J1346" s="650" t="s">
        <v>707</v>
      </c>
      <c r="K1346" s="650" t="s">
        <v>4140</v>
      </c>
      <c r="L1346" s="651">
        <v>40.36</v>
      </c>
      <c r="M1346" s="651">
        <v>40.36</v>
      </c>
      <c r="N1346" s="650">
        <v>1</v>
      </c>
      <c r="O1346" s="731">
        <v>1</v>
      </c>
      <c r="P1346" s="651"/>
      <c r="Q1346" s="666">
        <v>0</v>
      </c>
      <c r="R1346" s="650"/>
      <c r="S1346" s="666">
        <v>0</v>
      </c>
      <c r="T1346" s="731"/>
      <c r="U1346" s="689">
        <v>0</v>
      </c>
    </row>
    <row r="1347" spans="1:21" ht="14.4" customHeight="1" x14ac:dyDescent="0.3">
      <c r="A1347" s="649">
        <v>10</v>
      </c>
      <c r="B1347" s="650" t="s">
        <v>596</v>
      </c>
      <c r="C1347" s="650">
        <v>89301102</v>
      </c>
      <c r="D1347" s="729" t="s">
        <v>6861</v>
      </c>
      <c r="E1347" s="730" t="s">
        <v>3674</v>
      </c>
      <c r="F1347" s="650" t="s">
        <v>3634</v>
      </c>
      <c r="G1347" s="650" t="s">
        <v>4089</v>
      </c>
      <c r="H1347" s="650" t="s">
        <v>597</v>
      </c>
      <c r="I1347" s="650" t="s">
        <v>874</v>
      </c>
      <c r="J1347" s="650" t="s">
        <v>875</v>
      </c>
      <c r="K1347" s="650" t="s">
        <v>876</v>
      </c>
      <c r="L1347" s="651">
        <v>23.72</v>
      </c>
      <c r="M1347" s="651">
        <v>47.44</v>
      </c>
      <c r="N1347" s="650">
        <v>2</v>
      </c>
      <c r="O1347" s="731">
        <v>1</v>
      </c>
      <c r="P1347" s="651">
        <v>23.72</v>
      </c>
      <c r="Q1347" s="666">
        <v>0.5</v>
      </c>
      <c r="R1347" s="650">
        <v>1</v>
      </c>
      <c r="S1347" s="666">
        <v>0.5</v>
      </c>
      <c r="T1347" s="731">
        <v>0.5</v>
      </c>
      <c r="U1347" s="689">
        <v>0.5</v>
      </c>
    </row>
    <row r="1348" spans="1:21" ht="14.4" customHeight="1" x14ac:dyDescent="0.3">
      <c r="A1348" s="649">
        <v>10</v>
      </c>
      <c r="B1348" s="650" t="s">
        <v>596</v>
      </c>
      <c r="C1348" s="650">
        <v>89301102</v>
      </c>
      <c r="D1348" s="729" t="s">
        <v>6861</v>
      </c>
      <c r="E1348" s="730" t="s">
        <v>3674</v>
      </c>
      <c r="F1348" s="650" t="s">
        <v>3634</v>
      </c>
      <c r="G1348" s="650" t="s">
        <v>4774</v>
      </c>
      <c r="H1348" s="650" t="s">
        <v>597</v>
      </c>
      <c r="I1348" s="650" t="s">
        <v>4775</v>
      </c>
      <c r="J1348" s="650" t="s">
        <v>4776</v>
      </c>
      <c r="K1348" s="650" t="s">
        <v>4777</v>
      </c>
      <c r="L1348" s="651">
        <v>0</v>
      </c>
      <c r="M1348" s="651">
        <v>0</v>
      </c>
      <c r="N1348" s="650">
        <v>2</v>
      </c>
      <c r="O1348" s="731">
        <v>2</v>
      </c>
      <c r="P1348" s="651"/>
      <c r="Q1348" s="666"/>
      <c r="R1348" s="650"/>
      <c r="S1348" s="666">
        <v>0</v>
      </c>
      <c r="T1348" s="731"/>
      <c r="U1348" s="689">
        <v>0</v>
      </c>
    </row>
    <row r="1349" spans="1:21" ht="14.4" customHeight="1" x14ac:dyDescent="0.3">
      <c r="A1349" s="649">
        <v>10</v>
      </c>
      <c r="B1349" s="650" t="s">
        <v>596</v>
      </c>
      <c r="C1349" s="650">
        <v>89301102</v>
      </c>
      <c r="D1349" s="729" t="s">
        <v>6861</v>
      </c>
      <c r="E1349" s="730" t="s">
        <v>3674</v>
      </c>
      <c r="F1349" s="650" t="s">
        <v>3634</v>
      </c>
      <c r="G1349" s="650" t="s">
        <v>3824</v>
      </c>
      <c r="H1349" s="650" t="s">
        <v>597</v>
      </c>
      <c r="I1349" s="650" t="s">
        <v>629</v>
      </c>
      <c r="J1349" s="650" t="s">
        <v>1209</v>
      </c>
      <c r="K1349" s="650" t="s">
        <v>3887</v>
      </c>
      <c r="L1349" s="651">
        <v>50.27</v>
      </c>
      <c r="M1349" s="651">
        <v>100.54</v>
      </c>
      <c r="N1349" s="650">
        <v>2</v>
      </c>
      <c r="O1349" s="731">
        <v>2</v>
      </c>
      <c r="P1349" s="651"/>
      <c r="Q1349" s="666">
        <v>0</v>
      </c>
      <c r="R1349" s="650"/>
      <c r="S1349" s="666">
        <v>0</v>
      </c>
      <c r="T1349" s="731"/>
      <c r="U1349" s="689">
        <v>0</v>
      </c>
    </row>
    <row r="1350" spans="1:21" ht="14.4" customHeight="1" x14ac:dyDescent="0.3">
      <c r="A1350" s="649">
        <v>10</v>
      </c>
      <c r="B1350" s="650" t="s">
        <v>596</v>
      </c>
      <c r="C1350" s="650">
        <v>89301102</v>
      </c>
      <c r="D1350" s="729" t="s">
        <v>6861</v>
      </c>
      <c r="E1350" s="730" t="s">
        <v>3674</v>
      </c>
      <c r="F1350" s="650" t="s">
        <v>3634</v>
      </c>
      <c r="G1350" s="650" t="s">
        <v>4778</v>
      </c>
      <c r="H1350" s="650" t="s">
        <v>597</v>
      </c>
      <c r="I1350" s="650" t="s">
        <v>4779</v>
      </c>
      <c r="J1350" s="650" t="s">
        <v>4780</v>
      </c>
      <c r="K1350" s="650" t="s">
        <v>4781</v>
      </c>
      <c r="L1350" s="651">
        <v>967.58</v>
      </c>
      <c r="M1350" s="651">
        <v>967.58</v>
      </c>
      <c r="N1350" s="650">
        <v>1</v>
      </c>
      <c r="O1350" s="731">
        <v>1</v>
      </c>
      <c r="P1350" s="651"/>
      <c r="Q1350" s="666">
        <v>0</v>
      </c>
      <c r="R1350" s="650"/>
      <c r="S1350" s="666">
        <v>0</v>
      </c>
      <c r="T1350" s="731"/>
      <c r="U1350" s="689">
        <v>0</v>
      </c>
    </row>
    <row r="1351" spans="1:21" ht="14.4" customHeight="1" x14ac:dyDescent="0.3">
      <c r="A1351" s="649">
        <v>10</v>
      </c>
      <c r="B1351" s="650" t="s">
        <v>596</v>
      </c>
      <c r="C1351" s="650">
        <v>89301102</v>
      </c>
      <c r="D1351" s="729" t="s">
        <v>6861</v>
      </c>
      <c r="E1351" s="730" t="s">
        <v>3674</v>
      </c>
      <c r="F1351" s="650" t="s">
        <v>3634</v>
      </c>
      <c r="G1351" s="650" t="s">
        <v>4782</v>
      </c>
      <c r="H1351" s="650" t="s">
        <v>597</v>
      </c>
      <c r="I1351" s="650" t="s">
        <v>4783</v>
      </c>
      <c r="J1351" s="650" t="s">
        <v>4784</v>
      </c>
      <c r="K1351" s="650" t="s">
        <v>4785</v>
      </c>
      <c r="L1351" s="651">
        <v>0</v>
      </c>
      <c r="M1351" s="651">
        <v>0</v>
      </c>
      <c r="N1351" s="650">
        <v>3</v>
      </c>
      <c r="O1351" s="731">
        <v>1.5</v>
      </c>
      <c r="P1351" s="651"/>
      <c r="Q1351" s="666"/>
      <c r="R1351" s="650"/>
      <c r="S1351" s="666">
        <v>0</v>
      </c>
      <c r="T1351" s="731"/>
      <c r="U1351" s="689">
        <v>0</v>
      </c>
    </row>
    <row r="1352" spans="1:21" ht="14.4" customHeight="1" x14ac:dyDescent="0.3">
      <c r="A1352" s="649">
        <v>10</v>
      </c>
      <c r="B1352" s="650" t="s">
        <v>596</v>
      </c>
      <c r="C1352" s="650">
        <v>89301102</v>
      </c>
      <c r="D1352" s="729" t="s">
        <v>6861</v>
      </c>
      <c r="E1352" s="730" t="s">
        <v>3674</v>
      </c>
      <c r="F1352" s="650" t="s">
        <v>3634</v>
      </c>
      <c r="G1352" s="650" t="s">
        <v>3736</v>
      </c>
      <c r="H1352" s="650" t="s">
        <v>597</v>
      </c>
      <c r="I1352" s="650" t="s">
        <v>4786</v>
      </c>
      <c r="J1352" s="650" t="s">
        <v>1713</v>
      </c>
      <c r="K1352" s="650" t="s">
        <v>4116</v>
      </c>
      <c r="L1352" s="651">
        <v>0</v>
      </c>
      <c r="M1352" s="651">
        <v>0</v>
      </c>
      <c r="N1352" s="650">
        <v>1</v>
      </c>
      <c r="O1352" s="731">
        <v>0.5</v>
      </c>
      <c r="P1352" s="651"/>
      <c r="Q1352" s="666"/>
      <c r="R1352" s="650"/>
      <c r="S1352" s="666">
        <v>0</v>
      </c>
      <c r="T1352" s="731"/>
      <c r="U1352" s="689">
        <v>0</v>
      </c>
    </row>
    <row r="1353" spans="1:21" ht="14.4" customHeight="1" x14ac:dyDescent="0.3">
      <c r="A1353" s="649">
        <v>10</v>
      </c>
      <c r="B1353" s="650" t="s">
        <v>596</v>
      </c>
      <c r="C1353" s="650">
        <v>89301102</v>
      </c>
      <c r="D1353" s="729" t="s">
        <v>6861</v>
      </c>
      <c r="E1353" s="730" t="s">
        <v>3674</v>
      </c>
      <c r="F1353" s="650" t="s">
        <v>3634</v>
      </c>
      <c r="G1353" s="650" t="s">
        <v>3736</v>
      </c>
      <c r="H1353" s="650" t="s">
        <v>1072</v>
      </c>
      <c r="I1353" s="650" t="s">
        <v>2240</v>
      </c>
      <c r="J1353" s="650" t="s">
        <v>3487</v>
      </c>
      <c r="K1353" s="650" t="s">
        <v>839</v>
      </c>
      <c r="L1353" s="651">
        <v>137.66</v>
      </c>
      <c r="M1353" s="651">
        <v>137.66</v>
      </c>
      <c r="N1353" s="650">
        <v>1</v>
      </c>
      <c r="O1353" s="731">
        <v>1</v>
      </c>
      <c r="P1353" s="651"/>
      <c r="Q1353" s="666">
        <v>0</v>
      </c>
      <c r="R1353" s="650"/>
      <c r="S1353" s="666">
        <v>0</v>
      </c>
      <c r="T1353" s="731"/>
      <c r="U1353" s="689">
        <v>0</v>
      </c>
    </row>
    <row r="1354" spans="1:21" ht="14.4" customHeight="1" x14ac:dyDescent="0.3">
      <c r="A1354" s="649">
        <v>10</v>
      </c>
      <c r="B1354" s="650" t="s">
        <v>596</v>
      </c>
      <c r="C1354" s="650">
        <v>89301102</v>
      </c>
      <c r="D1354" s="729" t="s">
        <v>6861</v>
      </c>
      <c r="E1354" s="730" t="s">
        <v>3674</v>
      </c>
      <c r="F1354" s="650" t="s">
        <v>3634</v>
      </c>
      <c r="G1354" s="650" t="s">
        <v>3736</v>
      </c>
      <c r="H1354" s="650" t="s">
        <v>1072</v>
      </c>
      <c r="I1354" s="650" t="s">
        <v>4146</v>
      </c>
      <c r="J1354" s="650" t="s">
        <v>3547</v>
      </c>
      <c r="K1354" s="650" t="s">
        <v>4147</v>
      </c>
      <c r="L1354" s="651">
        <v>87.6</v>
      </c>
      <c r="M1354" s="651">
        <v>87.6</v>
      </c>
      <c r="N1354" s="650">
        <v>1</v>
      </c>
      <c r="O1354" s="731">
        <v>1</v>
      </c>
      <c r="P1354" s="651"/>
      <c r="Q1354" s="666">
        <v>0</v>
      </c>
      <c r="R1354" s="650"/>
      <c r="S1354" s="666">
        <v>0</v>
      </c>
      <c r="T1354" s="731"/>
      <c r="U1354" s="689">
        <v>0</v>
      </c>
    </row>
    <row r="1355" spans="1:21" ht="14.4" customHeight="1" x14ac:dyDescent="0.3">
      <c r="A1355" s="649">
        <v>10</v>
      </c>
      <c r="B1355" s="650" t="s">
        <v>596</v>
      </c>
      <c r="C1355" s="650">
        <v>89301102</v>
      </c>
      <c r="D1355" s="729" t="s">
        <v>6861</v>
      </c>
      <c r="E1355" s="730" t="s">
        <v>3674</v>
      </c>
      <c r="F1355" s="650" t="s">
        <v>3634</v>
      </c>
      <c r="G1355" s="650" t="s">
        <v>3736</v>
      </c>
      <c r="H1355" s="650" t="s">
        <v>1072</v>
      </c>
      <c r="I1355" s="650" t="s">
        <v>2237</v>
      </c>
      <c r="J1355" s="650" t="s">
        <v>3547</v>
      </c>
      <c r="K1355" s="650" t="s">
        <v>3519</v>
      </c>
      <c r="L1355" s="651">
        <v>62.57</v>
      </c>
      <c r="M1355" s="651">
        <v>62.57</v>
      </c>
      <c r="N1355" s="650">
        <v>1</v>
      </c>
      <c r="O1355" s="731">
        <v>0.5</v>
      </c>
      <c r="P1355" s="651"/>
      <c r="Q1355" s="666">
        <v>0</v>
      </c>
      <c r="R1355" s="650"/>
      <c r="S1355" s="666">
        <v>0</v>
      </c>
      <c r="T1355" s="731"/>
      <c r="U1355" s="689">
        <v>0</v>
      </c>
    </row>
    <row r="1356" spans="1:21" ht="14.4" customHeight="1" x14ac:dyDescent="0.3">
      <c r="A1356" s="649">
        <v>10</v>
      </c>
      <c r="B1356" s="650" t="s">
        <v>596</v>
      </c>
      <c r="C1356" s="650">
        <v>89301102</v>
      </c>
      <c r="D1356" s="729" t="s">
        <v>6861</v>
      </c>
      <c r="E1356" s="730" t="s">
        <v>3674</v>
      </c>
      <c r="F1356" s="650" t="s">
        <v>3634</v>
      </c>
      <c r="G1356" s="650" t="s">
        <v>3870</v>
      </c>
      <c r="H1356" s="650" t="s">
        <v>597</v>
      </c>
      <c r="I1356" s="650" t="s">
        <v>1212</v>
      </c>
      <c r="J1356" s="650" t="s">
        <v>1213</v>
      </c>
      <c r="K1356" s="650" t="s">
        <v>3871</v>
      </c>
      <c r="L1356" s="651">
        <v>38.65</v>
      </c>
      <c r="M1356" s="651">
        <v>38.65</v>
      </c>
      <c r="N1356" s="650">
        <v>1</v>
      </c>
      <c r="O1356" s="731">
        <v>1</v>
      </c>
      <c r="P1356" s="651"/>
      <c r="Q1356" s="666">
        <v>0</v>
      </c>
      <c r="R1356" s="650"/>
      <c r="S1356" s="666">
        <v>0</v>
      </c>
      <c r="T1356" s="731"/>
      <c r="U1356" s="689">
        <v>0</v>
      </c>
    </row>
    <row r="1357" spans="1:21" ht="14.4" customHeight="1" x14ac:dyDescent="0.3">
      <c r="A1357" s="649">
        <v>10</v>
      </c>
      <c r="B1357" s="650" t="s">
        <v>596</v>
      </c>
      <c r="C1357" s="650">
        <v>89301102</v>
      </c>
      <c r="D1357" s="729" t="s">
        <v>6861</v>
      </c>
      <c r="E1357" s="730" t="s">
        <v>3674</v>
      </c>
      <c r="F1357" s="650" t="s">
        <v>3634</v>
      </c>
      <c r="G1357" s="650" t="s">
        <v>4569</v>
      </c>
      <c r="H1357" s="650" t="s">
        <v>597</v>
      </c>
      <c r="I1357" s="650" t="s">
        <v>4787</v>
      </c>
      <c r="J1357" s="650" t="s">
        <v>4788</v>
      </c>
      <c r="K1357" s="650" t="s">
        <v>4789</v>
      </c>
      <c r="L1357" s="651">
        <v>145.38999999999999</v>
      </c>
      <c r="M1357" s="651">
        <v>1163.1199999999999</v>
      </c>
      <c r="N1357" s="650">
        <v>8</v>
      </c>
      <c r="O1357" s="731">
        <v>1.5</v>
      </c>
      <c r="P1357" s="651"/>
      <c r="Q1357" s="666">
        <v>0</v>
      </c>
      <c r="R1357" s="650"/>
      <c r="S1357" s="666">
        <v>0</v>
      </c>
      <c r="T1357" s="731"/>
      <c r="U1357" s="689">
        <v>0</v>
      </c>
    </row>
    <row r="1358" spans="1:21" ht="14.4" customHeight="1" x14ac:dyDescent="0.3">
      <c r="A1358" s="649">
        <v>10</v>
      </c>
      <c r="B1358" s="650" t="s">
        <v>596</v>
      </c>
      <c r="C1358" s="650">
        <v>89301102</v>
      </c>
      <c r="D1358" s="729" t="s">
        <v>6861</v>
      </c>
      <c r="E1358" s="730" t="s">
        <v>3674</v>
      </c>
      <c r="F1358" s="650" t="s">
        <v>3634</v>
      </c>
      <c r="G1358" s="650" t="s">
        <v>4355</v>
      </c>
      <c r="H1358" s="650" t="s">
        <v>597</v>
      </c>
      <c r="I1358" s="650" t="s">
        <v>1774</v>
      </c>
      <c r="J1358" s="650" t="s">
        <v>4356</v>
      </c>
      <c r="K1358" s="650" t="s">
        <v>4357</v>
      </c>
      <c r="L1358" s="651">
        <v>91.14</v>
      </c>
      <c r="M1358" s="651">
        <v>546.84</v>
      </c>
      <c r="N1358" s="650">
        <v>6</v>
      </c>
      <c r="O1358" s="731">
        <v>1.5</v>
      </c>
      <c r="P1358" s="651"/>
      <c r="Q1358" s="666">
        <v>0</v>
      </c>
      <c r="R1358" s="650"/>
      <c r="S1358" s="666">
        <v>0</v>
      </c>
      <c r="T1358" s="731"/>
      <c r="U1358" s="689">
        <v>0</v>
      </c>
    </row>
    <row r="1359" spans="1:21" ht="14.4" customHeight="1" x14ac:dyDescent="0.3">
      <c r="A1359" s="649">
        <v>10</v>
      </c>
      <c r="B1359" s="650" t="s">
        <v>596</v>
      </c>
      <c r="C1359" s="650">
        <v>89301102</v>
      </c>
      <c r="D1359" s="729" t="s">
        <v>6861</v>
      </c>
      <c r="E1359" s="730" t="s">
        <v>3674</v>
      </c>
      <c r="F1359" s="650" t="s">
        <v>3634</v>
      </c>
      <c r="G1359" s="650" t="s">
        <v>4128</v>
      </c>
      <c r="H1359" s="650" t="s">
        <v>597</v>
      </c>
      <c r="I1359" s="650" t="s">
        <v>1344</v>
      </c>
      <c r="J1359" s="650" t="s">
        <v>1345</v>
      </c>
      <c r="K1359" s="650" t="s">
        <v>4297</v>
      </c>
      <c r="L1359" s="651">
        <v>709.97</v>
      </c>
      <c r="M1359" s="651">
        <v>1419.94</v>
      </c>
      <c r="N1359" s="650">
        <v>2</v>
      </c>
      <c r="O1359" s="731">
        <v>1.5</v>
      </c>
      <c r="P1359" s="651"/>
      <c r="Q1359" s="666">
        <v>0</v>
      </c>
      <c r="R1359" s="650"/>
      <c r="S1359" s="666">
        <v>0</v>
      </c>
      <c r="T1359" s="731"/>
      <c r="U1359" s="689">
        <v>0</v>
      </c>
    </row>
    <row r="1360" spans="1:21" ht="14.4" customHeight="1" x14ac:dyDescent="0.3">
      <c r="A1360" s="649">
        <v>10</v>
      </c>
      <c r="B1360" s="650" t="s">
        <v>596</v>
      </c>
      <c r="C1360" s="650">
        <v>89301102</v>
      </c>
      <c r="D1360" s="729" t="s">
        <v>6861</v>
      </c>
      <c r="E1360" s="730" t="s">
        <v>3674</v>
      </c>
      <c r="F1360" s="650" t="s">
        <v>3634</v>
      </c>
      <c r="G1360" s="650" t="s">
        <v>4128</v>
      </c>
      <c r="H1360" s="650" t="s">
        <v>597</v>
      </c>
      <c r="I1360" s="650" t="s">
        <v>1344</v>
      </c>
      <c r="J1360" s="650" t="s">
        <v>1345</v>
      </c>
      <c r="K1360" s="650" t="s">
        <v>4297</v>
      </c>
      <c r="L1360" s="651">
        <v>766.89</v>
      </c>
      <c r="M1360" s="651">
        <v>766.89</v>
      </c>
      <c r="N1360" s="650">
        <v>1</v>
      </c>
      <c r="O1360" s="731">
        <v>0.5</v>
      </c>
      <c r="P1360" s="651"/>
      <c r="Q1360" s="666">
        <v>0</v>
      </c>
      <c r="R1360" s="650"/>
      <c r="S1360" s="666">
        <v>0</v>
      </c>
      <c r="T1360" s="731"/>
      <c r="U1360" s="689">
        <v>0</v>
      </c>
    </row>
    <row r="1361" spans="1:21" ht="14.4" customHeight="1" x14ac:dyDescent="0.3">
      <c r="A1361" s="649">
        <v>10</v>
      </c>
      <c r="B1361" s="650" t="s">
        <v>596</v>
      </c>
      <c r="C1361" s="650">
        <v>89301102</v>
      </c>
      <c r="D1361" s="729" t="s">
        <v>6861</v>
      </c>
      <c r="E1361" s="730" t="s">
        <v>3674</v>
      </c>
      <c r="F1361" s="650" t="s">
        <v>3634</v>
      </c>
      <c r="G1361" s="650" t="s">
        <v>4128</v>
      </c>
      <c r="H1361" s="650" t="s">
        <v>597</v>
      </c>
      <c r="I1361" s="650" t="s">
        <v>4296</v>
      </c>
      <c r="J1361" s="650" t="s">
        <v>4130</v>
      </c>
      <c r="K1361" s="650" t="s">
        <v>4297</v>
      </c>
      <c r="L1361" s="651">
        <v>709.97</v>
      </c>
      <c r="M1361" s="651">
        <v>2839.88</v>
      </c>
      <c r="N1361" s="650">
        <v>4</v>
      </c>
      <c r="O1361" s="731">
        <v>1.5</v>
      </c>
      <c r="P1361" s="651">
        <v>2839.88</v>
      </c>
      <c r="Q1361" s="666">
        <v>1</v>
      </c>
      <c r="R1361" s="650">
        <v>4</v>
      </c>
      <c r="S1361" s="666">
        <v>1</v>
      </c>
      <c r="T1361" s="731">
        <v>1.5</v>
      </c>
      <c r="U1361" s="689">
        <v>1</v>
      </c>
    </row>
    <row r="1362" spans="1:21" ht="14.4" customHeight="1" x14ac:dyDescent="0.3">
      <c r="A1362" s="649">
        <v>10</v>
      </c>
      <c r="B1362" s="650" t="s">
        <v>596</v>
      </c>
      <c r="C1362" s="650">
        <v>89301102</v>
      </c>
      <c r="D1362" s="729" t="s">
        <v>6861</v>
      </c>
      <c r="E1362" s="730" t="s">
        <v>3674</v>
      </c>
      <c r="F1362" s="650" t="s">
        <v>3634</v>
      </c>
      <c r="G1362" s="650" t="s">
        <v>4252</v>
      </c>
      <c r="H1362" s="650" t="s">
        <v>597</v>
      </c>
      <c r="I1362" s="650" t="s">
        <v>1804</v>
      </c>
      <c r="J1362" s="650" t="s">
        <v>792</v>
      </c>
      <c r="K1362" s="650" t="s">
        <v>4477</v>
      </c>
      <c r="L1362" s="651">
        <v>0</v>
      </c>
      <c r="M1362" s="651">
        <v>0</v>
      </c>
      <c r="N1362" s="650">
        <v>3</v>
      </c>
      <c r="O1362" s="731">
        <v>2</v>
      </c>
      <c r="P1362" s="651">
        <v>0</v>
      </c>
      <c r="Q1362" s="666"/>
      <c r="R1362" s="650">
        <v>1</v>
      </c>
      <c r="S1362" s="666">
        <v>0.33333333333333331</v>
      </c>
      <c r="T1362" s="731">
        <v>0.5</v>
      </c>
      <c r="U1362" s="689">
        <v>0.25</v>
      </c>
    </row>
    <row r="1363" spans="1:21" ht="14.4" customHeight="1" x14ac:dyDescent="0.3">
      <c r="A1363" s="649">
        <v>10</v>
      </c>
      <c r="B1363" s="650" t="s">
        <v>596</v>
      </c>
      <c r="C1363" s="650">
        <v>89301102</v>
      </c>
      <c r="D1363" s="729" t="s">
        <v>6861</v>
      </c>
      <c r="E1363" s="730" t="s">
        <v>3674</v>
      </c>
      <c r="F1363" s="650" t="s">
        <v>3634</v>
      </c>
      <c r="G1363" s="650" t="s">
        <v>3828</v>
      </c>
      <c r="H1363" s="650" t="s">
        <v>597</v>
      </c>
      <c r="I1363" s="650" t="s">
        <v>1860</v>
      </c>
      <c r="J1363" s="650" t="s">
        <v>3956</v>
      </c>
      <c r="K1363" s="650" t="s">
        <v>3957</v>
      </c>
      <c r="L1363" s="651">
        <v>50.57</v>
      </c>
      <c r="M1363" s="651">
        <v>50.57</v>
      </c>
      <c r="N1363" s="650">
        <v>1</v>
      </c>
      <c r="O1363" s="731">
        <v>0.5</v>
      </c>
      <c r="P1363" s="651">
        <v>50.57</v>
      </c>
      <c r="Q1363" s="666">
        <v>1</v>
      </c>
      <c r="R1363" s="650">
        <v>1</v>
      </c>
      <c r="S1363" s="666">
        <v>1</v>
      </c>
      <c r="T1363" s="731">
        <v>0.5</v>
      </c>
      <c r="U1363" s="689">
        <v>1</v>
      </c>
    </row>
    <row r="1364" spans="1:21" ht="14.4" customHeight="1" x14ac:dyDescent="0.3">
      <c r="A1364" s="649">
        <v>10</v>
      </c>
      <c r="B1364" s="650" t="s">
        <v>596</v>
      </c>
      <c r="C1364" s="650">
        <v>89301102</v>
      </c>
      <c r="D1364" s="729" t="s">
        <v>6861</v>
      </c>
      <c r="E1364" s="730" t="s">
        <v>3674</v>
      </c>
      <c r="F1364" s="650" t="s">
        <v>3634</v>
      </c>
      <c r="G1364" s="650" t="s">
        <v>4478</v>
      </c>
      <c r="H1364" s="650" t="s">
        <v>597</v>
      </c>
      <c r="I1364" s="650" t="s">
        <v>4790</v>
      </c>
      <c r="J1364" s="650" t="s">
        <v>4480</v>
      </c>
      <c r="K1364" s="650" t="s">
        <v>3499</v>
      </c>
      <c r="L1364" s="651">
        <v>100.63</v>
      </c>
      <c r="M1364" s="651">
        <v>503.15</v>
      </c>
      <c r="N1364" s="650">
        <v>5</v>
      </c>
      <c r="O1364" s="731">
        <v>1</v>
      </c>
      <c r="P1364" s="651"/>
      <c r="Q1364" s="666">
        <v>0</v>
      </c>
      <c r="R1364" s="650"/>
      <c r="S1364" s="666">
        <v>0</v>
      </c>
      <c r="T1364" s="731"/>
      <c r="U1364" s="689">
        <v>0</v>
      </c>
    </row>
    <row r="1365" spans="1:21" ht="14.4" customHeight="1" x14ac:dyDescent="0.3">
      <c r="A1365" s="649">
        <v>10</v>
      </c>
      <c r="B1365" s="650" t="s">
        <v>596</v>
      </c>
      <c r="C1365" s="650">
        <v>89301102</v>
      </c>
      <c r="D1365" s="729" t="s">
        <v>6861</v>
      </c>
      <c r="E1365" s="730" t="s">
        <v>3674</v>
      </c>
      <c r="F1365" s="650" t="s">
        <v>3634</v>
      </c>
      <c r="G1365" s="650" t="s">
        <v>4478</v>
      </c>
      <c r="H1365" s="650" t="s">
        <v>597</v>
      </c>
      <c r="I1365" s="650" t="s">
        <v>4791</v>
      </c>
      <c r="J1365" s="650" t="s">
        <v>4792</v>
      </c>
      <c r="K1365" s="650" t="s">
        <v>4793</v>
      </c>
      <c r="L1365" s="651">
        <v>33.53</v>
      </c>
      <c r="M1365" s="651">
        <v>100.59</v>
      </c>
      <c r="N1365" s="650">
        <v>3</v>
      </c>
      <c r="O1365" s="731">
        <v>1</v>
      </c>
      <c r="P1365" s="651"/>
      <c r="Q1365" s="666">
        <v>0</v>
      </c>
      <c r="R1365" s="650"/>
      <c r="S1365" s="666">
        <v>0</v>
      </c>
      <c r="T1365" s="731"/>
      <c r="U1365" s="689">
        <v>0</v>
      </c>
    </row>
    <row r="1366" spans="1:21" ht="14.4" customHeight="1" x14ac:dyDescent="0.3">
      <c r="A1366" s="649">
        <v>10</v>
      </c>
      <c r="B1366" s="650" t="s">
        <v>596</v>
      </c>
      <c r="C1366" s="650">
        <v>89301102</v>
      </c>
      <c r="D1366" s="729" t="s">
        <v>6861</v>
      </c>
      <c r="E1366" s="730" t="s">
        <v>3674</v>
      </c>
      <c r="F1366" s="650" t="s">
        <v>3634</v>
      </c>
      <c r="G1366" s="650" t="s">
        <v>4478</v>
      </c>
      <c r="H1366" s="650" t="s">
        <v>1072</v>
      </c>
      <c r="I1366" s="650" t="s">
        <v>4794</v>
      </c>
      <c r="J1366" s="650" t="s">
        <v>2117</v>
      </c>
      <c r="K1366" s="650" t="s">
        <v>2118</v>
      </c>
      <c r="L1366" s="651">
        <v>107.81</v>
      </c>
      <c r="M1366" s="651">
        <v>107.81</v>
      </c>
      <c r="N1366" s="650">
        <v>1</v>
      </c>
      <c r="O1366" s="731">
        <v>0.5</v>
      </c>
      <c r="P1366" s="651"/>
      <c r="Q1366" s="666">
        <v>0</v>
      </c>
      <c r="R1366" s="650"/>
      <c r="S1366" s="666">
        <v>0</v>
      </c>
      <c r="T1366" s="731"/>
      <c r="U1366" s="689">
        <v>0</v>
      </c>
    </row>
    <row r="1367" spans="1:21" ht="14.4" customHeight="1" x14ac:dyDescent="0.3">
      <c r="A1367" s="649">
        <v>10</v>
      </c>
      <c r="B1367" s="650" t="s">
        <v>596</v>
      </c>
      <c r="C1367" s="650">
        <v>89301102</v>
      </c>
      <c r="D1367" s="729" t="s">
        <v>6861</v>
      </c>
      <c r="E1367" s="730" t="s">
        <v>3674</v>
      </c>
      <c r="F1367" s="650" t="s">
        <v>3634</v>
      </c>
      <c r="G1367" s="650" t="s">
        <v>4478</v>
      </c>
      <c r="H1367" s="650" t="s">
        <v>1072</v>
      </c>
      <c r="I1367" s="650" t="s">
        <v>4795</v>
      </c>
      <c r="J1367" s="650" t="s">
        <v>2117</v>
      </c>
      <c r="K1367" s="650" t="s">
        <v>4796</v>
      </c>
      <c r="L1367" s="651">
        <v>0</v>
      </c>
      <c r="M1367" s="651">
        <v>0</v>
      </c>
      <c r="N1367" s="650">
        <v>1</v>
      </c>
      <c r="O1367" s="731">
        <v>0.5</v>
      </c>
      <c r="P1367" s="651"/>
      <c r="Q1367" s="666"/>
      <c r="R1367" s="650"/>
      <c r="S1367" s="666">
        <v>0</v>
      </c>
      <c r="T1367" s="731"/>
      <c r="U1367" s="689">
        <v>0</v>
      </c>
    </row>
    <row r="1368" spans="1:21" ht="14.4" customHeight="1" x14ac:dyDescent="0.3">
      <c r="A1368" s="649">
        <v>10</v>
      </c>
      <c r="B1368" s="650" t="s">
        <v>596</v>
      </c>
      <c r="C1368" s="650">
        <v>89301102</v>
      </c>
      <c r="D1368" s="729" t="s">
        <v>6861</v>
      </c>
      <c r="E1368" s="730" t="s">
        <v>3674</v>
      </c>
      <c r="F1368" s="650" t="s">
        <v>3634</v>
      </c>
      <c r="G1368" s="650" t="s">
        <v>4478</v>
      </c>
      <c r="H1368" s="650" t="s">
        <v>597</v>
      </c>
      <c r="I1368" s="650" t="s">
        <v>4797</v>
      </c>
      <c r="J1368" s="650" t="s">
        <v>4480</v>
      </c>
      <c r="K1368" s="650" t="s">
        <v>4580</v>
      </c>
      <c r="L1368" s="651">
        <v>0</v>
      </c>
      <c r="M1368" s="651">
        <v>0</v>
      </c>
      <c r="N1368" s="650">
        <v>2</v>
      </c>
      <c r="O1368" s="731">
        <v>0.5</v>
      </c>
      <c r="P1368" s="651"/>
      <c r="Q1368" s="666"/>
      <c r="R1368" s="650"/>
      <c r="S1368" s="666">
        <v>0</v>
      </c>
      <c r="T1368" s="731"/>
      <c r="U1368" s="689">
        <v>0</v>
      </c>
    </row>
    <row r="1369" spans="1:21" ht="14.4" customHeight="1" x14ac:dyDescent="0.3">
      <c r="A1369" s="649">
        <v>10</v>
      </c>
      <c r="B1369" s="650" t="s">
        <v>596</v>
      </c>
      <c r="C1369" s="650">
        <v>89301102</v>
      </c>
      <c r="D1369" s="729" t="s">
        <v>6861</v>
      </c>
      <c r="E1369" s="730" t="s">
        <v>3674</v>
      </c>
      <c r="F1369" s="650" t="s">
        <v>3634</v>
      </c>
      <c r="G1369" s="650" t="s">
        <v>4094</v>
      </c>
      <c r="H1369" s="650" t="s">
        <v>597</v>
      </c>
      <c r="I1369" s="650" t="s">
        <v>1393</v>
      </c>
      <c r="J1369" s="650" t="s">
        <v>1394</v>
      </c>
      <c r="K1369" s="650" t="s">
        <v>4194</v>
      </c>
      <c r="L1369" s="651">
        <v>0</v>
      </c>
      <c r="M1369" s="651">
        <v>0</v>
      </c>
      <c r="N1369" s="650">
        <v>4</v>
      </c>
      <c r="O1369" s="731">
        <v>1.5</v>
      </c>
      <c r="P1369" s="651"/>
      <c r="Q1369" s="666"/>
      <c r="R1369" s="650"/>
      <c r="S1369" s="666">
        <v>0</v>
      </c>
      <c r="T1369" s="731"/>
      <c r="U1369" s="689">
        <v>0</v>
      </c>
    </row>
    <row r="1370" spans="1:21" ht="14.4" customHeight="1" x14ac:dyDescent="0.3">
      <c r="A1370" s="649">
        <v>10</v>
      </c>
      <c r="B1370" s="650" t="s">
        <v>596</v>
      </c>
      <c r="C1370" s="650">
        <v>89301102</v>
      </c>
      <c r="D1370" s="729" t="s">
        <v>6861</v>
      </c>
      <c r="E1370" s="730" t="s">
        <v>3674</v>
      </c>
      <c r="F1370" s="650" t="s">
        <v>3634</v>
      </c>
      <c r="G1370" s="650" t="s">
        <v>4202</v>
      </c>
      <c r="H1370" s="650" t="s">
        <v>597</v>
      </c>
      <c r="I1370" s="650" t="s">
        <v>2919</v>
      </c>
      <c r="J1370" s="650" t="s">
        <v>2920</v>
      </c>
      <c r="K1370" s="650" t="s">
        <v>4206</v>
      </c>
      <c r="L1370" s="651">
        <v>540.22</v>
      </c>
      <c r="M1370" s="651">
        <v>1080.44</v>
      </c>
      <c r="N1370" s="650">
        <v>2</v>
      </c>
      <c r="O1370" s="731">
        <v>0.5</v>
      </c>
      <c r="P1370" s="651">
        <v>1080.44</v>
      </c>
      <c r="Q1370" s="666">
        <v>1</v>
      </c>
      <c r="R1370" s="650">
        <v>2</v>
      </c>
      <c r="S1370" s="666">
        <v>1</v>
      </c>
      <c r="T1370" s="731">
        <v>0.5</v>
      </c>
      <c r="U1370" s="689">
        <v>1</v>
      </c>
    </row>
    <row r="1371" spans="1:21" ht="14.4" customHeight="1" x14ac:dyDescent="0.3">
      <c r="A1371" s="649">
        <v>10</v>
      </c>
      <c r="B1371" s="650" t="s">
        <v>596</v>
      </c>
      <c r="C1371" s="650">
        <v>89301102</v>
      </c>
      <c r="D1371" s="729" t="s">
        <v>6861</v>
      </c>
      <c r="E1371" s="730" t="s">
        <v>3674</v>
      </c>
      <c r="F1371" s="650" t="s">
        <v>3634</v>
      </c>
      <c r="G1371" s="650" t="s">
        <v>4202</v>
      </c>
      <c r="H1371" s="650" t="s">
        <v>597</v>
      </c>
      <c r="I1371" s="650" t="s">
        <v>4798</v>
      </c>
      <c r="J1371" s="650" t="s">
        <v>4799</v>
      </c>
      <c r="K1371" s="650" t="s">
        <v>4800</v>
      </c>
      <c r="L1371" s="651">
        <v>0</v>
      </c>
      <c r="M1371" s="651">
        <v>0</v>
      </c>
      <c r="N1371" s="650">
        <v>1</v>
      </c>
      <c r="O1371" s="731">
        <v>0.5</v>
      </c>
      <c r="P1371" s="651">
        <v>0</v>
      </c>
      <c r="Q1371" s="666"/>
      <c r="R1371" s="650">
        <v>1</v>
      </c>
      <c r="S1371" s="666">
        <v>1</v>
      </c>
      <c r="T1371" s="731">
        <v>0.5</v>
      </c>
      <c r="U1371" s="689">
        <v>1</v>
      </c>
    </row>
    <row r="1372" spans="1:21" ht="14.4" customHeight="1" x14ac:dyDescent="0.3">
      <c r="A1372" s="649">
        <v>10</v>
      </c>
      <c r="B1372" s="650" t="s">
        <v>596</v>
      </c>
      <c r="C1372" s="650">
        <v>89301102</v>
      </c>
      <c r="D1372" s="729" t="s">
        <v>6861</v>
      </c>
      <c r="E1372" s="730" t="s">
        <v>3674</v>
      </c>
      <c r="F1372" s="650" t="s">
        <v>3634</v>
      </c>
      <c r="G1372" s="650" t="s">
        <v>4482</v>
      </c>
      <c r="H1372" s="650" t="s">
        <v>1072</v>
      </c>
      <c r="I1372" s="650" t="s">
        <v>4483</v>
      </c>
      <c r="J1372" s="650" t="s">
        <v>4484</v>
      </c>
      <c r="K1372" s="650" t="s">
        <v>4485</v>
      </c>
      <c r="L1372" s="651">
        <v>254.23</v>
      </c>
      <c r="M1372" s="651">
        <v>508.46</v>
      </c>
      <c r="N1372" s="650">
        <v>2</v>
      </c>
      <c r="O1372" s="731">
        <v>1.5</v>
      </c>
      <c r="P1372" s="651"/>
      <c r="Q1372" s="666">
        <v>0</v>
      </c>
      <c r="R1372" s="650"/>
      <c r="S1372" s="666">
        <v>0</v>
      </c>
      <c r="T1372" s="731"/>
      <c r="U1372" s="689">
        <v>0</v>
      </c>
    </row>
    <row r="1373" spans="1:21" ht="14.4" customHeight="1" x14ac:dyDescent="0.3">
      <c r="A1373" s="649">
        <v>10</v>
      </c>
      <c r="B1373" s="650" t="s">
        <v>596</v>
      </c>
      <c r="C1373" s="650">
        <v>89301102</v>
      </c>
      <c r="D1373" s="729" t="s">
        <v>6861</v>
      </c>
      <c r="E1373" s="730" t="s">
        <v>3674</v>
      </c>
      <c r="F1373" s="650" t="s">
        <v>3634</v>
      </c>
      <c r="G1373" s="650" t="s">
        <v>4801</v>
      </c>
      <c r="H1373" s="650" t="s">
        <v>597</v>
      </c>
      <c r="I1373" s="650" t="s">
        <v>4802</v>
      </c>
      <c r="J1373" s="650" t="s">
        <v>4803</v>
      </c>
      <c r="K1373" s="650" t="s">
        <v>4804</v>
      </c>
      <c r="L1373" s="651">
        <v>0</v>
      </c>
      <c r="M1373" s="651">
        <v>0</v>
      </c>
      <c r="N1373" s="650">
        <v>2</v>
      </c>
      <c r="O1373" s="731">
        <v>0.5</v>
      </c>
      <c r="P1373" s="651"/>
      <c r="Q1373" s="666"/>
      <c r="R1373" s="650"/>
      <c r="S1373" s="666">
        <v>0</v>
      </c>
      <c r="T1373" s="731"/>
      <c r="U1373" s="689">
        <v>0</v>
      </c>
    </row>
    <row r="1374" spans="1:21" ht="14.4" customHeight="1" x14ac:dyDescent="0.3">
      <c r="A1374" s="649">
        <v>10</v>
      </c>
      <c r="B1374" s="650" t="s">
        <v>596</v>
      </c>
      <c r="C1374" s="650">
        <v>89301102</v>
      </c>
      <c r="D1374" s="729" t="s">
        <v>6861</v>
      </c>
      <c r="E1374" s="730" t="s">
        <v>3674</v>
      </c>
      <c r="F1374" s="650" t="s">
        <v>3634</v>
      </c>
      <c r="G1374" s="650" t="s">
        <v>4805</v>
      </c>
      <c r="H1374" s="650" t="s">
        <v>597</v>
      </c>
      <c r="I1374" s="650" t="s">
        <v>4806</v>
      </c>
      <c r="J1374" s="650" t="s">
        <v>4807</v>
      </c>
      <c r="K1374" s="650" t="s">
        <v>4403</v>
      </c>
      <c r="L1374" s="651">
        <v>1334.5</v>
      </c>
      <c r="M1374" s="651">
        <v>1334.5</v>
      </c>
      <c r="N1374" s="650">
        <v>1</v>
      </c>
      <c r="O1374" s="731">
        <v>1</v>
      </c>
      <c r="P1374" s="651"/>
      <c r="Q1374" s="666">
        <v>0</v>
      </c>
      <c r="R1374" s="650"/>
      <c r="S1374" s="666">
        <v>0</v>
      </c>
      <c r="T1374" s="731"/>
      <c r="U1374" s="689">
        <v>0</v>
      </c>
    </row>
    <row r="1375" spans="1:21" ht="14.4" customHeight="1" x14ac:dyDescent="0.3">
      <c r="A1375" s="649">
        <v>10</v>
      </c>
      <c r="B1375" s="650" t="s">
        <v>596</v>
      </c>
      <c r="C1375" s="650">
        <v>89301102</v>
      </c>
      <c r="D1375" s="729" t="s">
        <v>6861</v>
      </c>
      <c r="E1375" s="730" t="s">
        <v>3674</v>
      </c>
      <c r="F1375" s="650" t="s">
        <v>3634</v>
      </c>
      <c r="G1375" s="650" t="s">
        <v>3961</v>
      </c>
      <c r="H1375" s="650" t="s">
        <v>597</v>
      </c>
      <c r="I1375" s="650" t="s">
        <v>4808</v>
      </c>
      <c r="J1375" s="650" t="s">
        <v>4809</v>
      </c>
      <c r="K1375" s="650" t="s">
        <v>1360</v>
      </c>
      <c r="L1375" s="651">
        <v>97.97</v>
      </c>
      <c r="M1375" s="651">
        <v>293.90999999999997</v>
      </c>
      <c r="N1375" s="650">
        <v>3</v>
      </c>
      <c r="O1375" s="731">
        <v>1</v>
      </c>
      <c r="P1375" s="651">
        <v>97.97</v>
      </c>
      <c r="Q1375" s="666">
        <v>0.33333333333333337</v>
      </c>
      <c r="R1375" s="650">
        <v>1</v>
      </c>
      <c r="S1375" s="666">
        <v>0.33333333333333331</v>
      </c>
      <c r="T1375" s="731">
        <v>0.5</v>
      </c>
      <c r="U1375" s="689">
        <v>0.5</v>
      </c>
    </row>
    <row r="1376" spans="1:21" ht="14.4" customHeight="1" x14ac:dyDescent="0.3">
      <c r="A1376" s="649">
        <v>10</v>
      </c>
      <c r="B1376" s="650" t="s">
        <v>596</v>
      </c>
      <c r="C1376" s="650">
        <v>89301102</v>
      </c>
      <c r="D1376" s="729" t="s">
        <v>6861</v>
      </c>
      <c r="E1376" s="730" t="s">
        <v>3674</v>
      </c>
      <c r="F1376" s="650" t="s">
        <v>3634</v>
      </c>
      <c r="G1376" s="650" t="s">
        <v>3961</v>
      </c>
      <c r="H1376" s="650" t="s">
        <v>597</v>
      </c>
      <c r="I1376" s="650" t="s">
        <v>4572</v>
      </c>
      <c r="J1376" s="650" t="s">
        <v>4573</v>
      </c>
      <c r="K1376" s="650" t="s">
        <v>789</v>
      </c>
      <c r="L1376" s="651">
        <v>0</v>
      </c>
      <c r="M1376" s="651">
        <v>0</v>
      </c>
      <c r="N1376" s="650">
        <v>4</v>
      </c>
      <c r="O1376" s="731">
        <v>1.5</v>
      </c>
      <c r="P1376" s="651"/>
      <c r="Q1376" s="666"/>
      <c r="R1376" s="650"/>
      <c r="S1376" s="666">
        <v>0</v>
      </c>
      <c r="T1376" s="731"/>
      <c r="U1376" s="689">
        <v>0</v>
      </c>
    </row>
    <row r="1377" spans="1:21" ht="14.4" customHeight="1" x14ac:dyDescent="0.3">
      <c r="A1377" s="649">
        <v>10</v>
      </c>
      <c r="B1377" s="650" t="s">
        <v>596</v>
      </c>
      <c r="C1377" s="650">
        <v>89301102</v>
      </c>
      <c r="D1377" s="729" t="s">
        <v>6861</v>
      </c>
      <c r="E1377" s="730" t="s">
        <v>3674</v>
      </c>
      <c r="F1377" s="650" t="s">
        <v>3634</v>
      </c>
      <c r="G1377" s="650" t="s">
        <v>3961</v>
      </c>
      <c r="H1377" s="650" t="s">
        <v>597</v>
      </c>
      <c r="I1377" s="650" t="s">
        <v>4343</v>
      </c>
      <c r="J1377" s="650" t="s">
        <v>3963</v>
      </c>
      <c r="K1377" s="650" t="s">
        <v>1360</v>
      </c>
      <c r="L1377" s="651">
        <v>97.97</v>
      </c>
      <c r="M1377" s="651">
        <v>881.73</v>
      </c>
      <c r="N1377" s="650">
        <v>9</v>
      </c>
      <c r="O1377" s="731">
        <v>3.5</v>
      </c>
      <c r="P1377" s="651"/>
      <c r="Q1377" s="666">
        <v>0</v>
      </c>
      <c r="R1377" s="650"/>
      <c r="S1377" s="666">
        <v>0</v>
      </c>
      <c r="T1377" s="731"/>
      <c r="U1377" s="689">
        <v>0</v>
      </c>
    </row>
    <row r="1378" spans="1:21" ht="14.4" customHeight="1" x14ac:dyDescent="0.3">
      <c r="A1378" s="649">
        <v>10</v>
      </c>
      <c r="B1378" s="650" t="s">
        <v>596</v>
      </c>
      <c r="C1378" s="650">
        <v>89301102</v>
      </c>
      <c r="D1378" s="729" t="s">
        <v>6861</v>
      </c>
      <c r="E1378" s="730" t="s">
        <v>3674</v>
      </c>
      <c r="F1378" s="650" t="s">
        <v>3634</v>
      </c>
      <c r="G1378" s="650" t="s">
        <v>3961</v>
      </c>
      <c r="H1378" s="650" t="s">
        <v>597</v>
      </c>
      <c r="I1378" s="650" t="s">
        <v>3962</v>
      </c>
      <c r="J1378" s="650" t="s">
        <v>3963</v>
      </c>
      <c r="K1378" s="650" t="s">
        <v>1746</v>
      </c>
      <c r="L1378" s="651">
        <v>314.89999999999998</v>
      </c>
      <c r="M1378" s="651">
        <v>1574.5</v>
      </c>
      <c r="N1378" s="650">
        <v>5</v>
      </c>
      <c r="O1378" s="731">
        <v>2.5</v>
      </c>
      <c r="P1378" s="651">
        <v>629.79999999999995</v>
      </c>
      <c r="Q1378" s="666">
        <v>0.39999999999999997</v>
      </c>
      <c r="R1378" s="650">
        <v>2</v>
      </c>
      <c r="S1378" s="666">
        <v>0.4</v>
      </c>
      <c r="T1378" s="731">
        <v>1.5</v>
      </c>
      <c r="U1378" s="689">
        <v>0.6</v>
      </c>
    </row>
    <row r="1379" spans="1:21" ht="14.4" customHeight="1" x14ac:dyDescent="0.3">
      <c r="A1379" s="649">
        <v>10</v>
      </c>
      <c r="B1379" s="650" t="s">
        <v>596</v>
      </c>
      <c r="C1379" s="650">
        <v>89301102</v>
      </c>
      <c r="D1379" s="729" t="s">
        <v>6861</v>
      </c>
      <c r="E1379" s="730" t="s">
        <v>3674</v>
      </c>
      <c r="F1379" s="650" t="s">
        <v>3634</v>
      </c>
      <c r="G1379" s="650" t="s">
        <v>3961</v>
      </c>
      <c r="H1379" s="650" t="s">
        <v>597</v>
      </c>
      <c r="I1379" s="650" t="s">
        <v>4810</v>
      </c>
      <c r="J1379" s="650" t="s">
        <v>4811</v>
      </c>
      <c r="K1379" s="650" t="s">
        <v>789</v>
      </c>
      <c r="L1379" s="651">
        <v>0</v>
      </c>
      <c r="M1379" s="651">
        <v>0</v>
      </c>
      <c r="N1379" s="650">
        <v>2</v>
      </c>
      <c r="O1379" s="731">
        <v>0.5</v>
      </c>
      <c r="P1379" s="651">
        <v>0</v>
      </c>
      <c r="Q1379" s="666"/>
      <c r="R1379" s="650">
        <v>2</v>
      </c>
      <c r="S1379" s="666">
        <v>1</v>
      </c>
      <c r="T1379" s="731">
        <v>0.5</v>
      </c>
      <c r="U1379" s="689">
        <v>1</v>
      </c>
    </row>
    <row r="1380" spans="1:21" ht="14.4" customHeight="1" x14ac:dyDescent="0.3">
      <c r="A1380" s="649">
        <v>10</v>
      </c>
      <c r="B1380" s="650" t="s">
        <v>596</v>
      </c>
      <c r="C1380" s="650">
        <v>89301102</v>
      </c>
      <c r="D1380" s="729" t="s">
        <v>6861</v>
      </c>
      <c r="E1380" s="730" t="s">
        <v>3674</v>
      </c>
      <c r="F1380" s="650" t="s">
        <v>3634</v>
      </c>
      <c r="G1380" s="650" t="s">
        <v>3961</v>
      </c>
      <c r="H1380" s="650" t="s">
        <v>597</v>
      </c>
      <c r="I1380" s="650" t="s">
        <v>788</v>
      </c>
      <c r="J1380" s="650" t="s">
        <v>785</v>
      </c>
      <c r="K1380" s="650" t="s">
        <v>4574</v>
      </c>
      <c r="L1380" s="651">
        <v>0</v>
      </c>
      <c r="M1380" s="651">
        <v>0</v>
      </c>
      <c r="N1380" s="650">
        <v>1</v>
      </c>
      <c r="O1380" s="731">
        <v>0.5</v>
      </c>
      <c r="P1380" s="651"/>
      <c r="Q1380" s="666"/>
      <c r="R1380" s="650"/>
      <c r="S1380" s="666">
        <v>0</v>
      </c>
      <c r="T1380" s="731"/>
      <c r="U1380" s="689">
        <v>0</v>
      </c>
    </row>
    <row r="1381" spans="1:21" ht="14.4" customHeight="1" x14ac:dyDescent="0.3">
      <c r="A1381" s="649">
        <v>10</v>
      </c>
      <c r="B1381" s="650" t="s">
        <v>596</v>
      </c>
      <c r="C1381" s="650">
        <v>89301102</v>
      </c>
      <c r="D1381" s="729" t="s">
        <v>6861</v>
      </c>
      <c r="E1381" s="730" t="s">
        <v>3674</v>
      </c>
      <c r="F1381" s="650" t="s">
        <v>3634</v>
      </c>
      <c r="G1381" s="650" t="s">
        <v>3961</v>
      </c>
      <c r="H1381" s="650" t="s">
        <v>597</v>
      </c>
      <c r="I1381" s="650" t="s">
        <v>4142</v>
      </c>
      <c r="J1381" s="650" t="s">
        <v>785</v>
      </c>
      <c r="K1381" s="650" t="s">
        <v>4143</v>
      </c>
      <c r="L1381" s="651">
        <v>0</v>
      </c>
      <c r="M1381" s="651">
        <v>0</v>
      </c>
      <c r="N1381" s="650">
        <v>2</v>
      </c>
      <c r="O1381" s="731">
        <v>2</v>
      </c>
      <c r="P1381" s="651">
        <v>0</v>
      </c>
      <c r="Q1381" s="666"/>
      <c r="R1381" s="650">
        <v>1</v>
      </c>
      <c r="S1381" s="666">
        <v>0.5</v>
      </c>
      <c r="T1381" s="731">
        <v>1</v>
      </c>
      <c r="U1381" s="689">
        <v>0.5</v>
      </c>
    </row>
    <row r="1382" spans="1:21" ht="14.4" customHeight="1" x14ac:dyDescent="0.3">
      <c r="A1382" s="649">
        <v>10</v>
      </c>
      <c r="B1382" s="650" t="s">
        <v>596</v>
      </c>
      <c r="C1382" s="650">
        <v>89301102</v>
      </c>
      <c r="D1382" s="729" t="s">
        <v>6861</v>
      </c>
      <c r="E1382" s="730" t="s">
        <v>3674</v>
      </c>
      <c r="F1382" s="650" t="s">
        <v>3634</v>
      </c>
      <c r="G1382" s="650" t="s">
        <v>3961</v>
      </c>
      <c r="H1382" s="650" t="s">
        <v>597</v>
      </c>
      <c r="I1382" s="650" t="s">
        <v>1358</v>
      </c>
      <c r="J1382" s="650" t="s">
        <v>1359</v>
      </c>
      <c r="K1382" s="650" t="s">
        <v>4303</v>
      </c>
      <c r="L1382" s="651">
        <v>97.97</v>
      </c>
      <c r="M1382" s="651">
        <v>391.88</v>
      </c>
      <c r="N1382" s="650">
        <v>4</v>
      </c>
      <c r="O1382" s="731">
        <v>1.5</v>
      </c>
      <c r="P1382" s="651">
        <v>391.88</v>
      </c>
      <c r="Q1382" s="666">
        <v>1</v>
      </c>
      <c r="R1382" s="650">
        <v>4</v>
      </c>
      <c r="S1382" s="666">
        <v>1</v>
      </c>
      <c r="T1382" s="731">
        <v>1.5</v>
      </c>
      <c r="U1382" s="689">
        <v>1</v>
      </c>
    </row>
    <row r="1383" spans="1:21" ht="14.4" customHeight="1" x14ac:dyDescent="0.3">
      <c r="A1383" s="649">
        <v>10</v>
      </c>
      <c r="B1383" s="650" t="s">
        <v>596</v>
      </c>
      <c r="C1383" s="650">
        <v>89301102</v>
      </c>
      <c r="D1383" s="729" t="s">
        <v>6861</v>
      </c>
      <c r="E1383" s="730" t="s">
        <v>3674</v>
      </c>
      <c r="F1383" s="650" t="s">
        <v>3634</v>
      </c>
      <c r="G1383" s="650" t="s">
        <v>3961</v>
      </c>
      <c r="H1383" s="650" t="s">
        <v>597</v>
      </c>
      <c r="I1383" s="650" t="s">
        <v>4812</v>
      </c>
      <c r="J1383" s="650" t="s">
        <v>4813</v>
      </c>
      <c r="K1383" s="650" t="s">
        <v>4814</v>
      </c>
      <c r="L1383" s="651">
        <v>0</v>
      </c>
      <c r="M1383" s="651">
        <v>0</v>
      </c>
      <c r="N1383" s="650">
        <v>1</v>
      </c>
      <c r="O1383" s="731">
        <v>1</v>
      </c>
      <c r="P1383" s="651"/>
      <c r="Q1383" s="666"/>
      <c r="R1383" s="650"/>
      <c r="S1383" s="666">
        <v>0</v>
      </c>
      <c r="T1383" s="731"/>
      <c r="U1383" s="689">
        <v>0</v>
      </c>
    </row>
    <row r="1384" spans="1:21" ht="14.4" customHeight="1" x14ac:dyDescent="0.3">
      <c r="A1384" s="649">
        <v>10</v>
      </c>
      <c r="B1384" s="650" t="s">
        <v>596</v>
      </c>
      <c r="C1384" s="650">
        <v>89301102</v>
      </c>
      <c r="D1384" s="729" t="s">
        <v>6861</v>
      </c>
      <c r="E1384" s="730" t="s">
        <v>3674</v>
      </c>
      <c r="F1384" s="650" t="s">
        <v>3634</v>
      </c>
      <c r="G1384" s="650" t="s">
        <v>4541</v>
      </c>
      <c r="H1384" s="650" t="s">
        <v>597</v>
      </c>
      <c r="I1384" s="650" t="s">
        <v>4815</v>
      </c>
      <c r="J1384" s="650" t="s">
        <v>4816</v>
      </c>
      <c r="K1384" s="650" t="s">
        <v>4817</v>
      </c>
      <c r="L1384" s="651">
        <v>257.22000000000003</v>
      </c>
      <c r="M1384" s="651">
        <v>1028.8800000000001</v>
      </c>
      <c r="N1384" s="650">
        <v>4</v>
      </c>
      <c r="O1384" s="731">
        <v>1</v>
      </c>
      <c r="P1384" s="651"/>
      <c r="Q1384" s="666">
        <v>0</v>
      </c>
      <c r="R1384" s="650"/>
      <c r="S1384" s="666">
        <v>0</v>
      </c>
      <c r="T1384" s="731"/>
      <c r="U1384" s="689">
        <v>0</v>
      </c>
    </row>
    <row r="1385" spans="1:21" ht="14.4" customHeight="1" x14ac:dyDescent="0.3">
      <c r="A1385" s="649">
        <v>10</v>
      </c>
      <c r="B1385" s="650" t="s">
        <v>596</v>
      </c>
      <c r="C1385" s="650">
        <v>89301102</v>
      </c>
      <c r="D1385" s="729" t="s">
        <v>6861</v>
      </c>
      <c r="E1385" s="730" t="s">
        <v>3674</v>
      </c>
      <c r="F1385" s="650" t="s">
        <v>3634</v>
      </c>
      <c r="G1385" s="650" t="s">
        <v>4541</v>
      </c>
      <c r="H1385" s="650" t="s">
        <v>597</v>
      </c>
      <c r="I1385" s="650" t="s">
        <v>4542</v>
      </c>
      <c r="J1385" s="650" t="s">
        <v>4543</v>
      </c>
      <c r="K1385" s="650" t="s">
        <v>4081</v>
      </c>
      <c r="L1385" s="651">
        <v>128.61000000000001</v>
      </c>
      <c r="M1385" s="651">
        <v>1028.8800000000001</v>
      </c>
      <c r="N1385" s="650">
        <v>8</v>
      </c>
      <c r="O1385" s="731">
        <v>2</v>
      </c>
      <c r="P1385" s="651"/>
      <c r="Q1385" s="666">
        <v>0</v>
      </c>
      <c r="R1385" s="650"/>
      <c r="S1385" s="666">
        <v>0</v>
      </c>
      <c r="T1385" s="731"/>
      <c r="U1385" s="689">
        <v>0</v>
      </c>
    </row>
    <row r="1386" spans="1:21" ht="14.4" customHeight="1" x14ac:dyDescent="0.3">
      <c r="A1386" s="649">
        <v>10</v>
      </c>
      <c r="B1386" s="650" t="s">
        <v>596</v>
      </c>
      <c r="C1386" s="650">
        <v>89301102</v>
      </c>
      <c r="D1386" s="729" t="s">
        <v>6861</v>
      </c>
      <c r="E1386" s="730" t="s">
        <v>3674</v>
      </c>
      <c r="F1386" s="650" t="s">
        <v>3634</v>
      </c>
      <c r="G1386" s="650" t="s">
        <v>4541</v>
      </c>
      <c r="H1386" s="650" t="s">
        <v>597</v>
      </c>
      <c r="I1386" s="650" t="s">
        <v>4818</v>
      </c>
      <c r="J1386" s="650" t="s">
        <v>4543</v>
      </c>
      <c r="K1386" s="650" t="s">
        <v>4817</v>
      </c>
      <c r="L1386" s="651">
        <v>0</v>
      </c>
      <c r="M1386" s="651">
        <v>0</v>
      </c>
      <c r="N1386" s="650">
        <v>2</v>
      </c>
      <c r="O1386" s="731">
        <v>0.5</v>
      </c>
      <c r="P1386" s="651"/>
      <c r="Q1386" s="666"/>
      <c r="R1386" s="650"/>
      <c r="S1386" s="666">
        <v>0</v>
      </c>
      <c r="T1386" s="731"/>
      <c r="U1386" s="689">
        <v>0</v>
      </c>
    </row>
    <row r="1387" spans="1:21" ht="14.4" customHeight="1" x14ac:dyDescent="0.3">
      <c r="A1387" s="649">
        <v>10</v>
      </c>
      <c r="B1387" s="650" t="s">
        <v>596</v>
      </c>
      <c r="C1387" s="650">
        <v>89301102</v>
      </c>
      <c r="D1387" s="729" t="s">
        <v>6861</v>
      </c>
      <c r="E1387" s="730" t="s">
        <v>3674</v>
      </c>
      <c r="F1387" s="650" t="s">
        <v>3634</v>
      </c>
      <c r="G1387" s="650" t="s">
        <v>4819</v>
      </c>
      <c r="H1387" s="650" t="s">
        <v>597</v>
      </c>
      <c r="I1387" s="650" t="s">
        <v>4820</v>
      </c>
      <c r="J1387" s="650" t="s">
        <v>4821</v>
      </c>
      <c r="K1387" s="650" t="s">
        <v>1884</v>
      </c>
      <c r="L1387" s="651">
        <v>101.68</v>
      </c>
      <c r="M1387" s="651">
        <v>203.36</v>
      </c>
      <c r="N1387" s="650">
        <v>2</v>
      </c>
      <c r="O1387" s="731">
        <v>1</v>
      </c>
      <c r="P1387" s="651"/>
      <c r="Q1387" s="666">
        <v>0</v>
      </c>
      <c r="R1387" s="650"/>
      <c r="S1387" s="666">
        <v>0</v>
      </c>
      <c r="T1387" s="731"/>
      <c r="U1387" s="689">
        <v>0</v>
      </c>
    </row>
    <row r="1388" spans="1:21" ht="14.4" customHeight="1" x14ac:dyDescent="0.3">
      <c r="A1388" s="649">
        <v>10</v>
      </c>
      <c r="B1388" s="650" t="s">
        <v>596</v>
      </c>
      <c r="C1388" s="650">
        <v>89301102</v>
      </c>
      <c r="D1388" s="729" t="s">
        <v>6861</v>
      </c>
      <c r="E1388" s="730" t="s">
        <v>3674</v>
      </c>
      <c r="F1388" s="650" t="s">
        <v>3634</v>
      </c>
      <c r="G1388" s="650" t="s">
        <v>3789</v>
      </c>
      <c r="H1388" s="650" t="s">
        <v>597</v>
      </c>
      <c r="I1388" s="650" t="s">
        <v>4265</v>
      </c>
      <c r="J1388" s="650" t="s">
        <v>1062</v>
      </c>
      <c r="K1388" s="650" t="s">
        <v>876</v>
      </c>
      <c r="L1388" s="651">
        <v>0</v>
      </c>
      <c r="M1388" s="651">
        <v>0</v>
      </c>
      <c r="N1388" s="650">
        <v>2</v>
      </c>
      <c r="O1388" s="731">
        <v>1.5</v>
      </c>
      <c r="P1388" s="651">
        <v>0</v>
      </c>
      <c r="Q1388" s="666"/>
      <c r="R1388" s="650">
        <v>1</v>
      </c>
      <c r="S1388" s="666">
        <v>0.5</v>
      </c>
      <c r="T1388" s="731">
        <v>0.5</v>
      </c>
      <c r="U1388" s="689">
        <v>0.33333333333333331</v>
      </c>
    </row>
    <row r="1389" spans="1:21" ht="14.4" customHeight="1" x14ac:dyDescent="0.3">
      <c r="A1389" s="649">
        <v>10</v>
      </c>
      <c r="B1389" s="650" t="s">
        <v>596</v>
      </c>
      <c r="C1389" s="650">
        <v>89301102</v>
      </c>
      <c r="D1389" s="729" t="s">
        <v>6861</v>
      </c>
      <c r="E1389" s="730" t="s">
        <v>3674</v>
      </c>
      <c r="F1389" s="650" t="s">
        <v>3634</v>
      </c>
      <c r="G1389" s="650" t="s">
        <v>4144</v>
      </c>
      <c r="H1389" s="650" t="s">
        <v>1072</v>
      </c>
      <c r="I1389" s="650" t="s">
        <v>2174</v>
      </c>
      <c r="J1389" s="650" t="s">
        <v>2175</v>
      </c>
      <c r="K1389" s="650" t="s">
        <v>2172</v>
      </c>
      <c r="L1389" s="651">
        <v>129.51</v>
      </c>
      <c r="M1389" s="651">
        <v>129.51</v>
      </c>
      <c r="N1389" s="650">
        <v>1</v>
      </c>
      <c r="O1389" s="731">
        <v>0.5</v>
      </c>
      <c r="P1389" s="651"/>
      <c r="Q1389" s="666">
        <v>0</v>
      </c>
      <c r="R1389" s="650"/>
      <c r="S1389" s="666">
        <v>0</v>
      </c>
      <c r="T1389" s="731"/>
      <c r="U1389" s="689">
        <v>0</v>
      </c>
    </row>
    <row r="1390" spans="1:21" ht="14.4" customHeight="1" x14ac:dyDescent="0.3">
      <c r="A1390" s="649">
        <v>10</v>
      </c>
      <c r="B1390" s="650" t="s">
        <v>596</v>
      </c>
      <c r="C1390" s="650">
        <v>89301102</v>
      </c>
      <c r="D1390" s="729" t="s">
        <v>6861</v>
      </c>
      <c r="E1390" s="730" t="s">
        <v>3674</v>
      </c>
      <c r="F1390" s="650" t="s">
        <v>3634</v>
      </c>
      <c r="G1390" s="650" t="s">
        <v>4144</v>
      </c>
      <c r="H1390" s="650" t="s">
        <v>1072</v>
      </c>
      <c r="I1390" s="650" t="s">
        <v>4822</v>
      </c>
      <c r="J1390" s="650" t="s">
        <v>4823</v>
      </c>
      <c r="K1390" s="650" t="s">
        <v>2172</v>
      </c>
      <c r="L1390" s="651">
        <v>129.51</v>
      </c>
      <c r="M1390" s="651">
        <v>129.51</v>
      </c>
      <c r="N1390" s="650">
        <v>1</v>
      </c>
      <c r="O1390" s="731">
        <v>0.5</v>
      </c>
      <c r="P1390" s="651"/>
      <c r="Q1390" s="666">
        <v>0</v>
      </c>
      <c r="R1390" s="650"/>
      <c r="S1390" s="666">
        <v>0</v>
      </c>
      <c r="T1390" s="731"/>
      <c r="U1390" s="689">
        <v>0</v>
      </c>
    </row>
    <row r="1391" spans="1:21" ht="14.4" customHeight="1" x14ac:dyDescent="0.3">
      <c r="A1391" s="649">
        <v>10</v>
      </c>
      <c r="B1391" s="650" t="s">
        <v>596</v>
      </c>
      <c r="C1391" s="650">
        <v>89301102</v>
      </c>
      <c r="D1391" s="729" t="s">
        <v>6861</v>
      </c>
      <c r="E1391" s="730" t="s">
        <v>3674</v>
      </c>
      <c r="F1391" s="650" t="s">
        <v>3634</v>
      </c>
      <c r="G1391" s="650" t="s">
        <v>4105</v>
      </c>
      <c r="H1391" s="650" t="s">
        <v>597</v>
      </c>
      <c r="I1391" s="650" t="s">
        <v>654</v>
      </c>
      <c r="J1391" s="650" t="s">
        <v>4106</v>
      </c>
      <c r="K1391" s="650" t="s">
        <v>4107</v>
      </c>
      <c r="L1391" s="651">
        <v>22.88</v>
      </c>
      <c r="M1391" s="651">
        <v>320.32</v>
      </c>
      <c r="N1391" s="650">
        <v>14</v>
      </c>
      <c r="O1391" s="731">
        <v>3</v>
      </c>
      <c r="P1391" s="651">
        <v>91.52</v>
      </c>
      <c r="Q1391" s="666">
        <v>0.2857142857142857</v>
      </c>
      <c r="R1391" s="650">
        <v>4</v>
      </c>
      <c r="S1391" s="666">
        <v>0.2857142857142857</v>
      </c>
      <c r="T1391" s="731">
        <v>0.5</v>
      </c>
      <c r="U1391" s="689">
        <v>0.16666666666666666</v>
      </c>
    </row>
    <row r="1392" spans="1:21" ht="14.4" customHeight="1" x14ac:dyDescent="0.3">
      <c r="A1392" s="649">
        <v>10</v>
      </c>
      <c r="B1392" s="650" t="s">
        <v>596</v>
      </c>
      <c r="C1392" s="650">
        <v>89301102</v>
      </c>
      <c r="D1392" s="729" t="s">
        <v>6861</v>
      </c>
      <c r="E1392" s="730" t="s">
        <v>3674</v>
      </c>
      <c r="F1392" s="650" t="s">
        <v>3634</v>
      </c>
      <c r="G1392" s="650" t="s">
        <v>4105</v>
      </c>
      <c r="H1392" s="650" t="s">
        <v>597</v>
      </c>
      <c r="I1392" s="650" t="s">
        <v>833</v>
      </c>
      <c r="J1392" s="650" t="s">
        <v>4108</v>
      </c>
      <c r="K1392" s="650" t="s">
        <v>4109</v>
      </c>
      <c r="L1392" s="651">
        <v>91.52</v>
      </c>
      <c r="M1392" s="651">
        <v>5033.5999999999995</v>
      </c>
      <c r="N1392" s="650">
        <v>55</v>
      </c>
      <c r="O1392" s="731">
        <v>16.5</v>
      </c>
      <c r="P1392" s="651">
        <v>1189.76</v>
      </c>
      <c r="Q1392" s="666">
        <v>0.23636363636363639</v>
      </c>
      <c r="R1392" s="650">
        <v>13</v>
      </c>
      <c r="S1392" s="666">
        <v>0.23636363636363636</v>
      </c>
      <c r="T1392" s="731">
        <v>3</v>
      </c>
      <c r="U1392" s="689">
        <v>0.18181818181818182</v>
      </c>
    </row>
    <row r="1393" spans="1:21" ht="14.4" customHeight="1" x14ac:dyDescent="0.3">
      <c r="A1393" s="649">
        <v>10</v>
      </c>
      <c r="B1393" s="650" t="s">
        <v>596</v>
      </c>
      <c r="C1393" s="650">
        <v>89301102</v>
      </c>
      <c r="D1393" s="729" t="s">
        <v>6861</v>
      </c>
      <c r="E1393" s="730" t="s">
        <v>3674</v>
      </c>
      <c r="F1393" s="650" t="s">
        <v>3634</v>
      </c>
      <c r="G1393" s="650" t="s">
        <v>4110</v>
      </c>
      <c r="H1393" s="650" t="s">
        <v>597</v>
      </c>
      <c r="I1393" s="650" t="s">
        <v>4524</v>
      </c>
      <c r="J1393" s="650" t="s">
        <v>4454</v>
      </c>
      <c r="K1393" s="650" t="s">
        <v>4525</v>
      </c>
      <c r="L1393" s="651">
        <v>0</v>
      </c>
      <c r="M1393" s="651">
        <v>0</v>
      </c>
      <c r="N1393" s="650">
        <v>1</v>
      </c>
      <c r="O1393" s="731">
        <v>1</v>
      </c>
      <c r="P1393" s="651"/>
      <c r="Q1393" s="666"/>
      <c r="R1393" s="650"/>
      <c r="S1393" s="666">
        <v>0</v>
      </c>
      <c r="T1393" s="731"/>
      <c r="U1393" s="689">
        <v>0</v>
      </c>
    </row>
    <row r="1394" spans="1:21" ht="14.4" customHeight="1" x14ac:dyDescent="0.3">
      <c r="A1394" s="649">
        <v>10</v>
      </c>
      <c r="B1394" s="650" t="s">
        <v>596</v>
      </c>
      <c r="C1394" s="650">
        <v>89301102</v>
      </c>
      <c r="D1394" s="729" t="s">
        <v>6861</v>
      </c>
      <c r="E1394" s="730" t="s">
        <v>3674</v>
      </c>
      <c r="F1394" s="650" t="s">
        <v>3634</v>
      </c>
      <c r="G1394" s="650" t="s">
        <v>4110</v>
      </c>
      <c r="H1394" s="650" t="s">
        <v>597</v>
      </c>
      <c r="I1394" s="650" t="s">
        <v>4824</v>
      </c>
      <c r="J1394" s="650" t="s">
        <v>4454</v>
      </c>
      <c r="K1394" s="650" t="s">
        <v>4825</v>
      </c>
      <c r="L1394" s="651">
        <v>0</v>
      </c>
      <c r="M1394" s="651">
        <v>0</v>
      </c>
      <c r="N1394" s="650">
        <v>8</v>
      </c>
      <c r="O1394" s="731">
        <v>4.5</v>
      </c>
      <c r="P1394" s="651">
        <v>0</v>
      </c>
      <c r="Q1394" s="666"/>
      <c r="R1394" s="650">
        <v>1</v>
      </c>
      <c r="S1394" s="666">
        <v>0.125</v>
      </c>
      <c r="T1394" s="731">
        <v>0.5</v>
      </c>
      <c r="U1394" s="689">
        <v>0.1111111111111111</v>
      </c>
    </row>
    <row r="1395" spans="1:21" ht="14.4" customHeight="1" x14ac:dyDescent="0.3">
      <c r="A1395" s="649">
        <v>10</v>
      </c>
      <c r="B1395" s="650" t="s">
        <v>596</v>
      </c>
      <c r="C1395" s="650">
        <v>89301102</v>
      </c>
      <c r="D1395" s="729" t="s">
        <v>6861</v>
      </c>
      <c r="E1395" s="730" t="s">
        <v>3674</v>
      </c>
      <c r="F1395" s="650" t="s">
        <v>3634</v>
      </c>
      <c r="G1395" s="650" t="s">
        <v>4110</v>
      </c>
      <c r="H1395" s="650" t="s">
        <v>597</v>
      </c>
      <c r="I1395" s="650" t="s">
        <v>4253</v>
      </c>
      <c r="J1395" s="650" t="s">
        <v>1532</v>
      </c>
      <c r="K1395" s="650" t="s">
        <v>4254</v>
      </c>
      <c r="L1395" s="651">
        <v>423.57</v>
      </c>
      <c r="M1395" s="651">
        <v>5082.84</v>
      </c>
      <c r="N1395" s="650">
        <v>12</v>
      </c>
      <c r="O1395" s="731">
        <v>5.5</v>
      </c>
      <c r="P1395" s="651">
        <v>2117.85</v>
      </c>
      <c r="Q1395" s="666">
        <v>0.41666666666666663</v>
      </c>
      <c r="R1395" s="650">
        <v>5</v>
      </c>
      <c r="S1395" s="666">
        <v>0.41666666666666669</v>
      </c>
      <c r="T1395" s="731">
        <v>2.5</v>
      </c>
      <c r="U1395" s="689">
        <v>0.45454545454545453</v>
      </c>
    </row>
    <row r="1396" spans="1:21" ht="14.4" customHeight="1" x14ac:dyDescent="0.3">
      <c r="A1396" s="649">
        <v>10</v>
      </c>
      <c r="B1396" s="650" t="s">
        <v>596</v>
      </c>
      <c r="C1396" s="650">
        <v>89301102</v>
      </c>
      <c r="D1396" s="729" t="s">
        <v>6861</v>
      </c>
      <c r="E1396" s="730" t="s">
        <v>3674</v>
      </c>
      <c r="F1396" s="650" t="s">
        <v>3634</v>
      </c>
      <c r="G1396" s="650" t="s">
        <v>4110</v>
      </c>
      <c r="H1396" s="650" t="s">
        <v>597</v>
      </c>
      <c r="I1396" s="650" t="s">
        <v>4453</v>
      </c>
      <c r="J1396" s="650" t="s">
        <v>4454</v>
      </c>
      <c r="K1396" s="650" t="s">
        <v>4455</v>
      </c>
      <c r="L1396" s="651">
        <v>181.41</v>
      </c>
      <c r="M1396" s="651">
        <v>725.64</v>
      </c>
      <c r="N1396" s="650">
        <v>4</v>
      </c>
      <c r="O1396" s="731">
        <v>2</v>
      </c>
      <c r="P1396" s="651">
        <v>725.64</v>
      </c>
      <c r="Q1396" s="666">
        <v>1</v>
      </c>
      <c r="R1396" s="650">
        <v>4</v>
      </c>
      <c r="S1396" s="666">
        <v>1</v>
      </c>
      <c r="T1396" s="731">
        <v>2</v>
      </c>
      <c r="U1396" s="689">
        <v>1</v>
      </c>
    </row>
    <row r="1397" spans="1:21" ht="14.4" customHeight="1" x14ac:dyDescent="0.3">
      <c r="A1397" s="649">
        <v>10</v>
      </c>
      <c r="B1397" s="650" t="s">
        <v>596</v>
      </c>
      <c r="C1397" s="650">
        <v>89301102</v>
      </c>
      <c r="D1397" s="729" t="s">
        <v>6861</v>
      </c>
      <c r="E1397" s="730" t="s">
        <v>3674</v>
      </c>
      <c r="F1397" s="650" t="s">
        <v>3634</v>
      </c>
      <c r="G1397" s="650" t="s">
        <v>4229</v>
      </c>
      <c r="H1397" s="650" t="s">
        <v>597</v>
      </c>
      <c r="I1397" s="650" t="s">
        <v>4826</v>
      </c>
      <c r="J1397" s="650" t="s">
        <v>4827</v>
      </c>
      <c r="K1397" s="650" t="s">
        <v>4081</v>
      </c>
      <c r="L1397" s="651">
        <v>67.42</v>
      </c>
      <c r="M1397" s="651">
        <v>134.84</v>
      </c>
      <c r="N1397" s="650">
        <v>2</v>
      </c>
      <c r="O1397" s="731">
        <v>0.5</v>
      </c>
      <c r="P1397" s="651"/>
      <c r="Q1397" s="666">
        <v>0</v>
      </c>
      <c r="R1397" s="650"/>
      <c r="S1397" s="666">
        <v>0</v>
      </c>
      <c r="T1397" s="731"/>
      <c r="U1397" s="689">
        <v>0</v>
      </c>
    </row>
    <row r="1398" spans="1:21" ht="14.4" customHeight="1" x14ac:dyDescent="0.3">
      <c r="A1398" s="649">
        <v>10</v>
      </c>
      <c r="B1398" s="650" t="s">
        <v>596</v>
      </c>
      <c r="C1398" s="650">
        <v>89301102</v>
      </c>
      <c r="D1398" s="729" t="s">
        <v>6861</v>
      </c>
      <c r="E1398" s="730" t="s">
        <v>3674</v>
      </c>
      <c r="F1398" s="650" t="s">
        <v>3634</v>
      </c>
      <c r="G1398" s="650" t="s">
        <v>4229</v>
      </c>
      <c r="H1398" s="650" t="s">
        <v>597</v>
      </c>
      <c r="I1398" s="650" t="s">
        <v>4828</v>
      </c>
      <c r="J1398" s="650" t="s">
        <v>4829</v>
      </c>
      <c r="K1398" s="650" t="s">
        <v>4138</v>
      </c>
      <c r="L1398" s="651">
        <v>0</v>
      </c>
      <c r="M1398" s="651">
        <v>0</v>
      </c>
      <c r="N1398" s="650">
        <v>1</v>
      </c>
      <c r="O1398" s="731">
        <v>1</v>
      </c>
      <c r="P1398" s="651"/>
      <c r="Q1398" s="666"/>
      <c r="R1398" s="650"/>
      <c r="S1398" s="666">
        <v>0</v>
      </c>
      <c r="T1398" s="731"/>
      <c r="U1398" s="689">
        <v>0</v>
      </c>
    </row>
    <row r="1399" spans="1:21" ht="14.4" customHeight="1" x14ac:dyDescent="0.3">
      <c r="A1399" s="649">
        <v>10</v>
      </c>
      <c r="B1399" s="650" t="s">
        <v>596</v>
      </c>
      <c r="C1399" s="650">
        <v>89301102</v>
      </c>
      <c r="D1399" s="729" t="s">
        <v>6861</v>
      </c>
      <c r="E1399" s="730" t="s">
        <v>3674</v>
      </c>
      <c r="F1399" s="650" t="s">
        <v>3634</v>
      </c>
      <c r="G1399" s="650" t="s">
        <v>4229</v>
      </c>
      <c r="H1399" s="650" t="s">
        <v>597</v>
      </c>
      <c r="I1399" s="650" t="s">
        <v>4830</v>
      </c>
      <c r="J1399" s="650" t="s">
        <v>4494</v>
      </c>
      <c r="K1399" s="650" t="s">
        <v>1888</v>
      </c>
      <c r="L1399" s="651">
        <v>0</v>
      </c>
      <c r="M1399" s="651">
        <v>0</v>
      </c>
      <c r="N1399" s="650">
        <v>3</v>
      </c>
      <c r="O1399" s="731">
        <v>1</v>
      </c>
      <c r="P1399" s="651">
        <v>0</v>
      </c>
      <c r="Q1399" s="666"/>
      <c r="R1399" s="650">
        <v>1</v>
      </c>
      <c r="S1399" s="666">
        <v>0.33333333333333331</v>
      </c>
      <c r="T1399" s="731">
        <v>0.5</v>
      </c>
      <c r="U1399" s="689">
        <v>0.5</v>
      </c>
    </row>
    <row r="1400" spans="1:21" ht="14.4" customHeight="1" x14ac:dyDescent="0.3">
      <c r="A1400" s="649">
        <v>10</v>
      </c>
      <c r="B1400" s="650" t="s">
        <v>596</v>
      </c>
      <c r="C1400" s="650">
        <v>89301102</v>
      </c>
      <c r="D1400" s="729" t="s">
        <v>6861</v>
      </c>
      <c r="E1400" s="730" t="s">
        <v>3674</v>
      </c>
      <c r="F1400" s="650" t="s">
        <v>3634</v>
      </c>
      <c r="G1400" s="650" t="s">
        <v>4229</v>
      </c>
      <c r="H1400" s="650" t="s">
        <v>597</v>
      </c>
      <c r="I1400" s="650" t="s">
        <v>4255</v>
      </c>
      <c r="J1400" s="650" t="s">
        <v>4256</v>
      </c>
      <c r="K1400" s="650" t="s">
        <v>4257</v>
      </c>
      <c r="L1400" s="651">
        <v>21.92</v>
      </c>
      <c r="M1400" s="651">
        <v>43.84</v>
      </c>
      <c r="N1400" s="650">
        <v>2</v>
      </c>
      <c r="O1400" s="731">
        <v>2</v>
      </c>
      <c r="P1400" s="651">
        <v>43.84</v>
      </c>
      <c r="Q1400" s="666">
        <v>1</v>
      </c>
      <c r="R1400" s="650">
        <v>2</v>
      </c>
      <c r="S1400" s="666">
        <v>1</v>
      </c>
      <c r="T1400" s="731">
        <v>2</v>
      </c>
      <c r="U1400" s="689">
        <v>1</v>
      </c>
    </row>
    <row r="1401" spans="1:21" ht="14.4" customHeight="1" x14ac:dyDescent="0.3">
      <c r="A1401" s="649">
        <v>10</v>
      </c>
      <c r="B1401" s="650" t="s">
        <v>596</v>
      </c>
      <c r="C1401" s="650">
        <v>89301102</v>
      </c>
      <c r="D1401" s="729" t="s">
        <v>6861</v>
      </c>
      <c r="E1401" s="730" t="s">
        <v>3674</v>
      </c>
      <c r="F1401" s="650" t="s">
        <v>3634</v>
      </c>
      <c r="G1401" s="650" t="s">
        <v>4229</v>
      </c>
      <c r="H1401" s="650" t="s">
        <v>597</v>
      </c>
      <c r="I1401" s="650" t="s">
        <v>4831</v>
      </c>
      <c r="J1401" s="650" t="s">
        <v>4256</v>
      </c>
      <c r="K1401" s="650" t="s">
        <v>4832</v>
      </c>
      <c r="L1401" s="651">
        <v>65.73</v>
      </c>
      <c r="M1401" s="651">
        <v>131.46</v>
      </c>
      <c r="N1401" s="650">
        <v>2</v>
      </c>
      <c r="O1401" s="731">
        <v>2</v>
      </c>
      <c r="P1401" s="651">
        <v>65.73</v>
      </c>
      <c r="Q1401" s="666">
        <v>0.5</v>
      </c>
      <c r="R1401" s="650">
        <v>1</v>
      </c>
      <c r="S1401" s="666">
        <v>0.5</v>
      </c>
      <c r="T1401" s="731">
        <v>1</v>
      </c>
      <c r="U1401" s="689">
        <v>0.5</v>
      </c>
    </row>
    <row r="1402" spans="1:21" ht="14.4" customHeight="1" x14ac:dyDescent="0.3">
      <c r="A1402" s="649">
        <v>10</v>
      </c>
      <c r="B1402" s="650" t="s">
        <v>596</v>
      </c>
      <c r="C1402" s="650">
        <v>89301102</v>
      </c>
      <c r="D1402" s="729" t="s">
        <v>6861</v>
      </c>
      <c r="E1402" s="730" t="s">
        <v>3674</v>
      </c>
      <c r="F1402" s="650" t="s">
        <v>3634</v>
      </c>
      <c r="G1402" s="650" t="s">
        <v>4229</v>
      </c>
      <c r="H1402" s="650" t="s">
        <v>597</v>
      </c>
      <c r="I1402" s="650" t="s">
        <v>4833</v>
      </c>
      <c r="J1402" s="650" t="s">
        <v>4829</v>
      </c>
      <c r="K1402" s="650" t="s">
        <v>4834</v>
      </c>
      <c r="L1402" s="651">
        <v>101.13</v>
      </c>
      <c r="M1402" s="651">
        <v>101.13</v>
      </c>
      <c r="N1402" s="650">
        <v>1</v>
      </c>
      <c r="O1402" s="731">
        <v>1</v>
      </c>
      <c r="P1402" s="651"/>
      <c r="Q1402" s="666">
        <v>0</v>
      </c>
      <c r="R1402" s="650"/>
      <c r="S1402" s="666">
        <v>0</v>
      </c>
      <c r="T1402" s="731"/>
      <c r="U1402" s="689">
        <v>0</v>
      </c>
    </row>
    <row r="1403" spans="1:21" ht="14.4" customHeight="1" x14ac:dyDescent="0.3">
      <c r="A1403" s="649">
        <v>10</v>
      </c>
      <c r="B1403" s="650" t="s">
        <v>596</v>
      </c>
      <c r="C1403" s="650">
        <v>89301102</v>
      </c>
      <c r="D1403" s="729" t="s">
        <v>6861</v>
      </c>
      <c r="E1403" s="730" t="s">
        <v>3674</v>
      </c>
      <c r="F1403" s="650" t="s">
        <v>3634</v>
      </c>
      <c r="G1403" s="650" t="s">
        <v>4229</v>
      </c>
      <c r="H1403" s="650" t="s">
        <v>597</v>
      </c>
      <c r="I1403" s="650" t="s">
        <v>4835</v>
      </c>
      <c r="J1403" s="650" t="s">
        <v>4494</v>
      </c>
      <c r="K1403" s="650" t="s">
        <v>4081</v>
      </c>
      <c r="L1403" s="651">
        <v>67.42</v>
      </c>
      <c r="M1403" s="651">
        <v>471.94</v>
      </c>
      <c r="N1403" s="650">
        <v>7</v>
      </c>
      <c r="O1403" s="731">
        <v>1.5</v>
      </c>
      <c r="P1403" s="651">
        <v>202.26</v>
      </c>
      <c r="Q1403" s="666">
        <v>0.42857142857142855</v>
      </c>
      <c r="R1403" s="650">
        <v>3</v>
      </c>
      <c r="S1403" s="666">
        <v>0.42857142857142855</v>
      </c>
      <c r="T1403" s="731">
        <v>0.5</v>
      </c>
      <c r="U1403" s="689">
        <v>0.33333333333333331</v>
      </c>
    </row>
    <row r="1404" spans="1:21" ht="14.4" customHeight="1" x14ac:dyDescent="0.3">
      <c r="A1404" s="649">
        <v>10</v>
      </c>
      <c r="B1404" s="650" t="s">
        <v>596</v>
      </c>
      <c r="C1404" s="650">
        <v>89301102</v>
      </c>
      <c r="D1404" s="729" t="s">
        <v>6861</v>
      </c>
      <c r="E1404" s="730" t="s">
        <v>3674</v>
      </c>
      <c r="F1404" s="650" t="s">
        <v>3634</v>
      </c>
      <c r="G1404" s="650" t="s">
        <v>4229</v>
      </c>
      <c r="H1404" s="650" t="s">
        <v>597</v>
      </c>
      <c r="I1404" s="650" t="s">
        <v>4836</v>
      </c>
      <c r="J1404" s="650" t="s">
        <v>4494</v>
      </c>
      <c r="K1404" s="650" t="s">
        <v>4837</v>
      </c>
      <c r="L1404" s="651">
        <v>202.25</v>
      </c>
      <c r="M1404" s="651">
        <v>404.5</v>
      </c>
      <c r="N1404" s="650">
        <v>2</v>
      </c>
      <c r="O1404" s="731">
        <v>0.5</v>
      </c>
      <c r="P1404" s="651"/>
      <c r="Q1404" s="666">
        <v>0</v>
      </c>
      <c r="R1404" s="650"/>
      <c r="S1404" s="666">
        <v>0</v>
      </c>
      <c r="T1404" s="731"/>
      <c r="U1404" s="689">
        <v>0</v>
      </c>
    </row>
    <row r="1405" spans="1:21" ht="14.4" customHeight="1" x14ac:dyDescent="0.3">
      <c r="A1405" s="649">
        <v>10</v>
      </c>
      <c r="B1405" s="650" t="s">
        <v>596</v>
      </c>
      <c r="C1405" s="650">
        <v>89301102</v>
      </c>
      <c r="D1405" s="729" t="s">
        <v>6861</v>
      </c>
      <c r="E1405" s="730" t="s">
        <v>3674</v>
      </c>
      <c r="F1405" s="650" t="s">
        <v>3634</v>
      </c>
      <c r="G1405" s="650" t="s">
        <v>4229</v>
      </c>
      <c r="H1405" s="650" t="s">
        <v>1072</v>
      </c>
      <c r="I1405" s="650" t="s">
        <v>4838</v>
      </c>
      <c r="J1405" s="650" t="s">
        <v>4231</v>
      </c>
      <c r="K1405" s="650" t="s">
        <v>4257</v>
      </c>
      <c r="L1405" s="651">
        <v>21.92</v>
      </c>
      <c r="M1405" s="651">
        <v>43.84</v>
      </c>
      <c r="N1405" s="650">
        <v>2</v>
      </c>
      <c r="O1405" s="731">
        <v>0.5</v>
      </c>
      <c r="P1405" s="651"/>
      <c r="Q1405" s="666">
        <v>0</v>
      </c>
      <c r="R1405" s="650"/>
      <c r="S1405" s="666">
        <v>0</v>
      </c>
      <c r="T1405" s="731"/>
      <c r="U1405" s="689">
        <v>0</v>
      </c>
    </row>
    <row r="1406" spans="1:21" ht="14.4" customHeight="1" x14ac:dyDescent="0.3">
      <c r="A1406" s="649">
        <v>10</v>
      </c>
      <c r="B1406" s="650" t="s">
        <v>596</v>
      </c>
      <c r="C1406" s="650">
        <v>89301102</v>
      </c>
      <c r="D1406" s="729" t="s">
        <v>6861</v>
      </c>
      <c r="E1406" s="730" t="s">
        <v>3674</v>
      </c>
      <c r="F1406" s="650" t="s">
        <v>3634</v>
      </c>
      <c r="G1406" s="650" t="s">
        <v>4229</v>
      </c>
      <c r="H1406" s="650" t="s">
        <v>1072</v>
      </c>
      <c r="I1406" s="650" t="s">
        <v>4230</v>
      </c>
      <c r="J1406" s="650" t="s">
        <v>4231</v>
      </c>
      <c r="K1406" s="650" t="s">
        <v>4232</v>
      </c>
      <c r="L1406" s="651">
        <v>36.520000000000003</v>
      </c>
      <c r="M1406" s="651">
        <v>36.520000000000003</v>
      </c>
      <c r="N1406" s="650">
        <v>1</v>
      </c>
      <c r="O1406" s="731">
        <v>0.5</v>
      </c>
      <c r="P1406" s="651"/>
      <c r="Q1406" s="666">
        <v>0</v>
      </c>
      <c r="R1406" s="650"/>
      <c r="S1406" s="666">
        <v>0</v>
      </c>
      <c r="T1406" s="731"/>
      <c r="U1406" s="689">
        <v>0</v>
      </c>
    </row>
    <row r="1407" spans="1:21" ht="14.4" customHeight="1" x14ac:dyDescent="0.3">
      <c r="A1407" s="649">
        <v>10</v>
      </c>
      <c r="B1407" s="650" t="s">
        <v>596</v>
      </c>
      <c r="C1407" s="650">
        <v>89301102</v>
      </c>
      <c r="D1407" s="729" t="s">
        <v>6861</v>
      </c>
      <c r="E1407" s="730" t="s">
        <v>3674</v>
      </c>
      <c r="F1407" s="650" t="s">
        <v>3634</v>
      </c>
      <c r="G1407" s="650" t="s">
        <v>4229</v>
      </c>
      <c r="H1407" s="650" t="s">
        <v>1072</v>
      </c>
      <c r="I1407" s="650" t="s">
        <v>4313</v>
      </c>
      <c r="J1407" s="650" t="s">
        <v>2768</v>
      </c>
      <c r="K1407" s="650" t="s">
        <v>3603</v>
      </c>
      <c r="L1407" s="651">
        <v>33.72</v>
      </c>
      <c r="M1407" s="651">
        <v>202.32</v>
      </c>
      <c r="N1407" s="650">
        <v>6</v>
      </c>
      <c r="O1407" s="731">
        <v>1.5</v>
      </c>
      <c r="P1407" s="651"/>
      <c r="Q1407" s="666">
        <v>0</v>
      </c>
      <c r="R1407" s="650"/>
      <c r="S1407" s="666">
        <v>0</v>
      </c>
      <c r="T1407" s="731"/>
      <c r="U1407" s="689">
        <v>0</v>
      </c>
    </row>
    <row r="1408" spans="1:21" ht="14.4" customHeight="1" x14ac:dyDescent="0.3">
      <c r="A1408" s="649">
        <v>10</v>
      </c>
      <c r="B1408" s="650" t="s">
        <v>596</v>
      </c>
      <c r="C1408" s="650">
        <v>89301102</v>
      </c>
      <c r="D1408" s="729" t="s">
        <v>6861</v>
      </c>
      <c r="E1408" s="730" t="s">
        <v>3674</v>
      </c>
      <c r="F1408" s="650" t="s">
        <v>3634</v>
      </c>
      <c r="G1408" s="650" t="s">
        <v>4229</v>
      </c>
      <c r="H1408" s="650" t="s">
        <v>1072</v>
      </c>
      <c r="I1408" s="650" t="s">
        <v>4839</v>
      </c>
      <c r="J1408" s="650" t="s">
        <v>4259</v>
      </c>
      <c r="K1408" s="650" t="s">
        <v>4081</v>
      </c>
      <c r="L1408" s="651">
        <v>67.42</v>
      </c>
      <c r="M1408" s="651">
        <v>202.26</v>
      </c>
      <c r="N1408" s="650">
        <v>3</v>
      </c>
      <c r="O1408" s="731">
        <v>1.5</v>
      </c>
      <c r="P1408" s="651"/>
      <c r="Q1408" s="666">
        <v>0</v>
      </c>
      <c r="R1408" s="650"/>
      <c r="S1408" s="666">
        <v>0</v>
      </c>
      <c r="T1408" s="731"/>
      <c r="U1408" s="689">
        <v>0</v>
      </c>
    </row>
    <row r="1409" spans="1:21" ht="14.4" customHeight="1" x14ac:dyDescent="0.3">
      <c r="A1409" s="649">
        <v>10</v>
      </c>
      <c r="B1409" s="650" t="s">
        <v>596</v>
      </c>
      <c r="C1409" s="650">
        <v>89301102</v>
      </c>
      <c r="D1409" s="729" t="s">
        <v>6861</v>
      </c>
      <c r="E1409" s="730" t="s">
        <v>3674</v>
      </c>
      <c r="F1409" s="650" t="s">
        <v>3634</v>
      </c>
      <c r="G1409" s="650" t="s">
        <v>4229</v>
      </c>
      <c r="H1409" s="650" t="s">
        <v>597</v>
      </c>
      <c r="I1409" s="650" t="s">
        <v>4840</v>
      </c>
      <c r="J1409" s="650" t="s">
        <v>4256</v>
      </c>
      <c r="K1409" s="650" t="s">
        <v>4841</v>
      </c>
      <c r="L1409" s="651">
        <v>0</v>
      </c>
      <c r="M1409" s="651">
        <v>0</v>
      </c>
      <c r="N1409" s="650">
        <v>1</v>
      </c>
      <c r="O1409" s="731">
        <v>0.5</v>
      </c>
      <c r="P1409" s="651">
        <v>0</v>
      </c>
      <c r="Q1409" s="666"/>
      <c r="R1409" s="650">
        <v>1</v>
      </c>
      <c r="S1409" s="666">
        <v>1</v>
      </c>
      <c r="T1409" s="731">
        <v>0.5</v>
      </c>
      <c r="U1409" s="689">
        <v>1</v>
      </c>
    </row>
    <row r="1410" spans="1:21" ht="14.4" customHeight="1" x14ac:dyDescent="0.3">
      <c r="A1410" s="649">
        <v>10</v>
      </c>
      <c r="B1410" s="650" t="s">
        <v>596</v>
      </c>
      <c r="C1410" s="650">
        <v>89301102</v>
      </c>
      <c r="D1410" s="729" t="s">
        <v>6861</v>
      </c>
      <c r="E1410" s="730" t="s">
        <v>3674</v>
      </c>
      <c r="F1410" s="650" t="s">
        <v>3634</v>
      </c>
      <c r="G1410" s="650" t="s">
        <v>4229</v>
      </c>
      <c r="H1410" s="650" t="s">
        <v>597</v>
      </c>
      <c r="I1410" s="650" t="s">
        <v>4842</v>
      </c>
      <c r="J1410" s="650" t="s">
        <v>4827</v>
      </c>
      <c r="K1410" s="650" t="s">
        <v>4837</v>
      </c>
      <c r="L1410" s="651">
        <v>0</v>
      </c>
      <c r="M1410" s="651">
        <v>0</v>
      </c>
      <c r="N1410" s="650">
        <v>1</v>
      </c>
      <c r="O1410" s="731">
        <v>0.5</v>
      </c>
      <c r="P1410" s="651"/>
      <c r="Q1410" s="666"/>
      <c r="R1410" s="650"/>
      <c r="S1410" s="666">
        <v>0</v>
      </c>
      <c r="T1410" s="731"/>
      <c r="U1410" s="689">
        <v>0</v>
      </c>
    </row>
    <row r="1411" spans="1:21" ht="14.4" customHeight="1" x14ac:dyDescent="0.3">
      <c r="A1411" s="649">
        <v>10</v>
      </c>
      <c r="B1411" s="650" t="s">
        <v>596</v>
      </c>
      <c r="C1411" s="650">
        <v>89301102</v>
      </c>
      <c r="D1411" s="729" t="s">
        <v>6861</v>
      </c>
      <c r="E1411" s="730" t="s">
        <v>3674</v>
      </c>
      <c r="F1411" s="650" t="s">
        <v>3634</v>
      </c>
      <c r="G1411" s="650" t="s">
        <v>3742</v>
      </c>
      <c r="H1411" s="650" t="s">
        <v>597</v>
      </c>
      <c r="I1411" s="650" t="s">
        <v>4233</v>
      </c>
      <c r="J1411" s="650" t="s">
        <v>867</v>
      </c>
      <c r="K1411" s="650" t="s">
        <v>4234</v>
      </c>
      <c r="L1411" s="651">
        <v>74.930000000000007</v>
      </c>
      <c r="M1411" s="651">
        <v>449.58000000000004</v>
      </c>
      <c r="N1411" s="650">
        <v>6</v>
      </c>
      <c r="O1411" s="731">
        <v>2</v>
      </c>
      <c r="P1411" s="651"/>
      <c r="Q1411" s="666">
        <v>0</v>
      </c>
      <c r="R1411" s="650"/>
      <c r="S1411" s="666">
        <v>0</v>
      </c>
      <c r="T1411" s="731"/>
      <c r="U1411" s="689">
        <v>0</v>
      </c>
    </row>
    <row r="1412" spans="1:21" ht="14.4" customHeight="1" x14ac:dyDescent="0.3">
      <c r="A1412" s="649">
        <v>10</v>
      </c>
      <c r="B1412" s="650" t="s">
        <v>596</v>
      </c>
      <c r="C1412" s="650">
        <v>89301102</v>
      </c>
      <c r="D1412" s="729" t="s">
        <v>6861</v>
      </c>
      <c r="E1412" s="730" t="s">
        <v>3674</v>
      </c>
      <c r="F1412" s="650" t="s">
        <v>3634</v>
      </c>
      <c r="G1412" s="650" t="s">
        <v>3868</v>
      </c>
      <c r="H1412" s="650" t="s">
        <v>597</v>
      </c>
      <c r="I1412" s="650" t="s">
        <v>1699</v>
      </c>
      <c r="J1412" s="650" t="s">
        <v>1700</v>
      </c>
      <c r="K1412" s="650" t="s">
        <v>4462</v>
      </c>
      <c r="L1412" s="651">
        <v>17.91</v>
      </c>
      <c r="M1412" s="651">
        <v>89.550000000000011</v>
      </c>
      <c r="N1412" s="650">
        <v>5</v>
      </c>
      <c r="O1412" s="731">
        <v>5</v>
      </c>
      <c r="P1412" s="651">
        <v>53.730000000000004</v>
      </c>
      <c r="Q1412" s="666">
        <v>0.6</v>
      </c>
      <c r="R1412" s="650">
        <v>3</v>
      </c>
      <c r="S1412" s="666">
        <v>0.6</v>
      </c>
      <c r="T1412" s="731">
        <v>3</v>
      </c>
      <c r="U1412" s="689">
        <v>0.6</v>
      </c>
    </row>
    <row r="1413" spans="1:21" ht="14.4" customHeight="1" x14ac:dyDescent="0.3">
      <c r="A1413" s="649">
        <v>10</v>
      </c>
      <c r="B1413" s="650" t="s">
        <v>596</v>
      </c>
      <c r="C1413" s="650">
        <v>89301102</v>
      </c>
      <c r="D1413" s="729" t="s">
        <v>6861</v>
      </c>
      <c r="E1413" s="730" t="s">
        <v>3674</v>
      </c>
      <c r="F1413" s="650" t="s">
        <v>3634</v>
      </c>
      <c r="G1413" s="650" t="s">
        <v>3868</v>
      </c>
      <c r="H1413" s="650" t="s">
        <v>597</v>
      </c>
      <c r="I1413" s="650" t="s">
        <v>1650</v>
      </c>
      <c r="J1413" s="650" t="s">
        <v>1277</v>
      </c>
      <c r="K1413" s="650" t="s">
        <v>3965</v>
      </c>
      <c r="L1413" s="651">
        <v>23.46</v>
      </c>
      <c r="M1413" s="651">
        <v>328.43999999999994</v>
      </c>
      <c r="N1413" s="650">
        <v>14</v>
      </c>
      <c r="O1413" s="731">
        <v>7.5</v>
      </c>
      <c r="P1413" s="651"/>
      <c r="Q1413" s="666">
        <v>0</v>
      </c>
      <c r="R1413" s="650"/>
      <c r="S1413" s="666">
        <v>0</v>
      </c>
      <c r="T1413" s="731"/>
      <c r="U1413" s="689">
        <v>0</v>
      </c>
    </row>
    <row r="1414" spans="1:21" ht="14.4" customHeight="1" x14ac:dyDescent="0.3">
      <c r="A1414" s="649">
        <v>10</v>
      </c>
      <c r="B1414" s="650" t="s">
        <v>596</v>
      </c>
      <c r="C1414" s="650">
        <v>89301102</v>
      </c>
      <c r="D1414" s="729" t="s">
        <v>6861</v>
      </c>
      <c r="E1414" s="730" t="s">
        <v>3674</v>
      </c>
      <c r="F1414" s="650" t="s">
        <v>3634</v>
      </c>
      <c r="G1414" s="650" t="s">
        <v>3868</v>
      </c>
      <c r="H1414" s="650" t="s">
        <v>597</v>
      </c>
      <c r="I1414" s="650" t="s">
        <v>1276</v>
      </c>
      <c r="J1414" s="650" t="s">
        <v>1277</v>
      </c>
      <c r="K1414" s="650" t="s">
        <v>3869</v>
      </c>
      <c r="L1414" s="651">
        <v>13.38</v>
      </c>
      <c r="M1414" s="651">
        <v>334.49999999999994</v>
      </c>
      <c r="N1414" s="650">
        <v>25</v>
      </c>
      <c r="O1414" s="731">
        <v>24.5</v>
      </c>
      <c r="P1414" s="651">
        <v>133.79999999999998</v>
      </c>
      <c r="Q1414" s="666">
        <v>0.4</v>
      </c>
      <c r="R1414" s="650">
        <v>10</v>
      </c>
      <c r="S1414" s="666">
        <v>0.4</v>
      </c>
      <c r="T1414" s="731">
        <v>10</v>
      </c>
      <c r="U1414" s="689">
        <v>0.40816326530612246</v>
      </c>
    </row>
    <row r="1415" spans="1:21" ht="14.4" customHeight="1" x14ac:dyDescent="0.3">
      <c r="A1415" s="649">
        <v>10</v>
      </c>
      <c r="B1415" s="650" t="s">
        <v>596</v>
      </c>
      <c r="C1415" s="650">
        <v>89301102</v>
      </c>
      <c r="D1415" s="729" t="s">
        <v>6861</v>
      </c>
      <c r="E1415" s="730" t="s">
        <v>3674</v>
      </c>
      <c r="F1415" s="650" t="s">
        <v>3634</v>
      </c>
      <c r="G1415" s="650" t="s">
        <v>4843</v>
      </c>
      <c r="H1415" s="650" t="s">
        <v>597</v>
      </c>
      <c r="I1415" s="650" t="s">
        <v>4844</v>
      </c>
      <c r="J1415" s="650" t="s">
        <v>4845</v>
      </c>
      <c r="K1415" s="650" t="s">
        <v>4846</v>
      </c>
      <c r="L1415" s="651">
        <v>0</v>
      </c>
      <c r="M1415" s="651">
        <v>0</v>
      </c>
      <c r="N1415" s="650">
        <v>2</v>
      </c>
      <c r="O1415" s="731">
        <v>0.5</v>
      </c>
      <c r="P1415" s="651"/>
      <c r="Q1415" s="666"/>
      <c r="R1415" s="650"/>
      <c r="S1415" s="666">
        <v>0</v>
      </c>
      <c r="T1415" s="731"/>
      <c r="U1415" s="689">
        <v>0</v>
      </c>
    </row>
    <row r="1416" spans="1:21" ht="14.4" customHeight="1" x14ac:dyDescent="0.3">
      <c r="A1416" s="649">
        <v>10</v>
      </c>
      <c r="B1416" s="650" t="s">
        <v>596</v>
      </c>
      <c r="C1416" s="650">
        <v>89301102</v>
      </c>
      <c r="D1416" s="729" t="s">
        <v>6861</v>
      </c>
      <c r="E1416" s="730" t="s">
        <v>3674</v>
      </c>
      <c r="F1416" s="650" t="s">
        <v>3634</v>
      </c>
      <c r="G1416" s="650" t="s">
        <v>4843</v>
      </c>
      <c r="H1416" s="650" t="s">
        <v>597</v>
      </c>
      <c r="I1416" s="650" t="s">
        <v>4847</v>
      </c>
      <c r="J1416" s="650" t="s">
        <v>4845</v>
      </c>
      <c r="K1416" s="650" t="s">
        <v>4848</v>
      </c>
      <c r="L1416" s="651">
        <v>3955.88</v>
      </c>
      <c r="M1416" s="651">
        <v>7911.76</v>
      </c>
      <c r="N1416" s="650">
        <v>2</v>
      </c>
      <c r="O1416" s="731">
        <v>1</v>
      </c>
      <c r="P1416" s="651"/>
      <c r="Q1416" s="666">
        <v>0</v>
      </c>
      <c r="R1416" s="650"/>
      <c r="S1416" s="666">
        <v>0</v>
      </c>
      <c r="T1416" s="731"/>
      <c r="U1416" s="689">
        <v>0</v>
      </c>
    </row>
    <row r="1417" spans="1:21" ht="14.4" customHeight="1" x14ac:dyDescent="0.3">
      <c r="A1417" s="649">
        <v>10</v>
      </c>
      <c r="B1417" s="650" t="s">
        <v>596</v>
      </c>
      <c r="C1417" s="650">
        <v>89301102</v>
      </c>
      <c r="D1417" s="729" t="s">
        <v>6861</v>
      </c>
      <c r="E1417" s="730" t="s">
        <v>3674</v>
      </c>
      <c r="F1417" s="650" t="s">
        <v>3634</v>
      </c>
      <c r="G1417" s="650" t="s">
        <v>4849</v>
      </c>
      <c r="H1417" s="650" t="s">
        <v>597</v>
      </c>
      <c r="I1417" s="650" t="s">
        <v>4850</v>
      </c>
      <c r="J1417" s="650" t="s">
        <v>4851</v>
      </c>
      <c r="K1417" s="650" t="s">
        <v>4852</v>
      </c>
      <c r="L1417" s="651">
        <v>0</v>
      </c>
      <c r="M1417" s="651">
        <v>0</v>
      </c>
      <c r="N1417" s="650">
        <v>2</v>
      </c>
      <c r="O1417" s="731">
        <v>0.5</v>
      </c>
      <c r="P1417" s="651"/>
      <c r="Q1417" s="666"/>
      <c r="R1417" s="650"/>
      <c r="S1417" s="666">
        <v>0</v>
      </c>
      <c r="T1417" s="731"/>
      <c r="U1417" s="689">
        <v>0</v>
      </c>
    </row>
    <row r="1418" spans="1:21" ht="14.4" customHeight="1" x14ac:dyDescent="0.3">
      <c r="A1418" s="649">
        <v>10</v>
      </c>
      <c r="B1418" s="650" t="s">
        <v>596</v>
      </c>
      <c r="C1418" s="650">
        <v>89301102</v>
      </c>
      <c r="D1418" s="729" t="s">
        <v>6861</v>
      </c>
      <c r="E1418" s="730" t="s">
        <v>3674</v>
      </c>
      <c r="F1418" s="650" t="s">
        <v>3634</v>
      </c>
      <c r="G1418" s="650" t="s">
        <v>3872</v>
      </c>
      <c r="H1418" s="650" t="s">
        <v>597</v>
      </c>
      <c r="I1418" s="650" t="s">
        <v>4436</v>
      </c>
      <c r="J1418" s="650" t="s">
        <v>4437</v>
      </c>
      <c r="K1418" s="650" t="s">
        <v>3887</v>
      </c>
      <c r="L1418" s="651">
        <v>26.26</v>
      </c>
      <c r="M1418" s="651">
        <v>52.52</v>
      </c>
      <c r="N1418" s="650">
        <v>2</v>
      </c>
      <c r="O1418" s="731">
        <v>2</v>
      </c>
      <c r="P1418" s="651">
        <v>26.26</v>
      </c>
      <c r="Q1418" s="666">
        <v>0.5</v>
      </c>
      <c r="R1418" s="650">
        <v>1</v>
      </c>
      <c r="S1418" s="666">
        <v>0.5</v>
      </c>
      <c r="T1418" s="731">
        <v>1</v>
      </c>
      <c r="U1418" s="689">
        <v>0.5</v>
      </c>
    </row>
    <row r="1419" spans="1:21" ht="14.4" customHeight="1" x14ac:dyDescent="0.3">
      <c r="A1419" s="649">
        <v>10</v>
      </c>
      <c r="B1419" s="650" t="s">
        <v>596</v>
      </c>
      <c r="C1419" s="650">
        <v>89301102</v>
      </c>
      <c r="D1419" s="729" t="s">
        <v>6861</v>
      </c>
      <c r="E1419" s="730" t="s">
        <v>3674</v>
      </c>
      <c r="F1419" s="650" t="s">
        <v>3634</v>
      </c>
      <c r="G1419" s="650" t="s">
        <v>4238</v>
      </c>
      <c r="H1419" s="650" t="s">
        <v>597</v>
      </c>
      <c r="I1419" s="650" t="s">
        <v>4853</v>
      </c>
      <c r="J1419" s="650" t="s">
        <v>4854</v>
      </c>
      <c r="K1419" s="650" t="s">
        <v>4097</v>
      </c>
      <c r="L1419" s="651">
        <v>0</v>
      </c>
      <c r="M1419" s="651">
        <v>0</v>
      </c>
      <c r="N1419" s="650">
        <v>1</v>
      </c>
      <c r="O1419" s="731">
        <v>1</v>
      </c>
      <c r="P1419" s="651"/>
      <c r="Q1419" s="666"/>
      <c r="R1419" s="650"/>
      <c r="S1419" s="666">
        <v>0</v>
      </c>
      <c r="T1419" s="731"/>
      <c r="U1419" s="689">
        <v>0</v>
      </c>
    </row>
    <row r="1420" spans="1:21" ht="14.4" customHeight="1" x14ac:dyDescent="0.3">
      <c r="A1420" s="649">
        <v>10</v>
      </c>
      <c r="B1420" s="650" t="s">
        <v>596</v>
      </c>
      <c r="C1420" s="650">
        <v>89301102</v>
      </c>
      <c r="D1420" s="729" t="s">
        <v>6861</v>
      </c>
      <c r="E1420" s="730" t="s">
        <v>3674</v>
      </c>
      <c r="F1420" s="650" t="s">
        <v>3634</v>
      </c>
      <c r="G1420" s="650" t="s">
        <v>4238</v>
      </c>
      <c r="H1420" s="650" t="s">
        <v>597</v>
      </c>
      <c r="I1420" s="650" t="s">
        <v>1368</v>
      </c>
      <c r="J1420" s="650" t="s">
        <v>1369</v>
      </c>
      <c r="K1420" s="650" t="s">
        <v>4239</v>
      </c>
      <c r="L1420" s="651">
        <v>0</v>
      </c>
      <c r="M1420" s="651">
        <v>0</v>
      </c>
      <c r="N1420" s="650">
        <v>4</v>
      </c>
      <c r="O1420" s="731">
        <v>1</v>
      </c>
      <c r="P1420" s="651"/>
      <c r="Q1420" s="666"/>
      <c r="R1420" s="650"/>
      <c r="S1420" s="666">
        <v>0</v>
      </c>
      <c r="T1420" s="731"/>
      <c r="U1420" s="689">
        <v>0</v>
      </c>
    </row>
    <row r="1421" spans="1:21" ht="14.4" customHeight="1" x14ac:dyDescent="0.3">
      <c r="A1421" s="649">
        <v>10</v>
      </c>
      <c r="B1421" s="650" t="s">
        <v>596</v>
      </c>
      <c r="C1421" s="650">
        <v>89301102</v>
      </c>
      <c r="D1421" s="729" t="s">
        <v>6861</v>
      </c>
      <c r="E1421" s="730" t="s">
        <v>3674</v>
      </c>
      <c r="F1421" s="650" t="s">
        <v>3634</v>
      </c>
      <c r="G1421" s="650" t="s">
        <v>4855</v>
      </c>
      <c r="H1421" s="650" t="s">
        <v>597</v>
      </c>
      <c r="I1421" s="650" t="s">
        <v>4856</v>
      </c>
      <c r="J1421" s="650" t="s">
        <v>4857</v>
      </c>
      <c r="K1421" s="650" t="s">
        <v>4858</v>
      </c>
      <c r="L1421" s="651">
        <v>45.94</v>
      </c>
      <c r="M1421" s="651">
        <v>45.94</v>
      </c>
      <c r="N1421" s="650">
        <v>1</v>
      </c>
      <c r="O1421" s="731">
        <v>1</v>
      </c>
      <c r="P1421" s="651"/>
      <c r="Q1421" s="666">
        <v>0</v>
      </c>
      <c r="R1421" s="650"/>
      <c r="S1421" s="666">
        <v>0</v>
      </c>
      <c r="T1421" s="731"/>
      <c r="U1421" s="689">
        <v>0</v>
      </c>
    </row>
    <row r="1422" spans="1:21" ht="14.4" customHeight="1" x14ac:dyDescent="0.3">
      <c r="A1422" s="649">
        <v>10</v>
      </c>
      <c r="B1422" s="650" t="s">
        <v>596</v>
      </c>
      <c r="C1422" s="650">
        <v>89301102</v>
      </c>
      <c r="D1422" s="729" t="s">
        <v>6861</v>
      </c>
      <c r="E1422" s="730" t="s">
        <v>3674</v>
      </c>
      <c r="F1422" s="650" t="s">
        <v>3635</v>
      </c>
      <c r="G1422" s="650" t="s">
        <v>3790</v>
      </c>
      <c r="H1422" s="650" t="s">
        <v>597</v>
      </c>
      <c r="I1422" s="650" t="s">
        <v>3890</v>
      </c>
      <c r="J1422" s="650" t="s">
        <v>3680</v>
      </c>
      <c r="K1422" s="650"/>
      <c r="L1422" s="651">
        <v>0</v>
      </c>
      <c r="M1422" s="651">
        <v>0</v>
      </c>
      <c r="N1422" s="650">
        <v>3</v>
      </c>
      <c r="O1422" s="731">
        <v>2.5</v>
      </c>
      <c r="P1422" s="651">
        <v>0</v>
      </c>
      <c r="Q1422" s="666"/>
      <c r="R1422" s="650">
        <v>1</v>
      </c>
      <c r="S1422" s="666">
        <v>0.33333333333333331</v>
      </c>
      <c r="T1422" s="731">
        <v>0.5</v>
      </c>
      <c r="U1422" s="689">
        <v>0.2</v>
      </c>
    </row>
    <row r="1423" spans="1:21" ht="14.4" customHeight="1" x14ac:dyDescent="0.3">
      <c r="A1423" s="649">
        <v>10</v>
      </c>
      <c r="B1423" s="650" t="s">
        <v>596</v>
      </c>
      <c r="C1423" s="650">
        <v>89301102</v>
      </c>
      <c r="D1423" s="729" t="s">
        <v>6861</v>
      </c>
      <c r="E1423" s="730" t="s">
        <v>3674</v>
      </c>
      <c r="F1423" s="650" t="s">
        <v>3635</v>
      </c>
      <c r="G1423" s="650" t="s">
        <v>3790</v>
      </c>
      <c r="H1423" s="650" t="s">
        <v>597</v>
      </c>
      <c r="I1423" s="650" t="s">
        <v>4859</v>
      </c>
      <c r="J1423" s="650" t="s">
        <v>3680</v>
      </c>
      <c r="K1423" s="650"/>
      <c r="L1423" s="651">
        <v>0</v>
      </c>
      <c r="M1423" s="651">
        <v>0</v>
      </c>
      <c r="N1423" s="650">
        <v>6</v>
      </c>
      <c r="O1423" s="731">
        <v>5</v>
      </c>
      <c r="P1423" s="651">
        <v>0</v>
      </c>
      <c r="Q1423" s="666"/>
      <c r="R1423" s="650">
        <v>3</v>
      </c>
      <c r="S1423" s="666">
        <v>0.5</v>
      </c>
      <c r="T1423" s="731">
        <v>2.5</v>
      </c>
      <c r="U1423" s="689">
        <v>0.5</v>
      </c>
    </row>
    <row r="1424" spans="1:21" ht="14.4" customHeight="1" x14ac:dyDescent="0.3">
      <c r="A1424" s="649">
        <v>10</v>
      </c>
      <c r="B1424" s="650" t="s">
        <v>596</v>
      </c>
      <c r="C1424" s="650">
        <v>89301102</v>
      </c>
      <c r="D1424" s="729" t="s">
        <v>6861</v>
      </c>
      <c r="E1424" s="730" t="s">
        <v>3674</v>
      </c>
      <c r="F1424" s="650" t="s">
        <v>3635</v>
      </c>
      <c r="G1424" s="650" t="s">
        <v>3790</v>
      </c>
      <c r="H1424" s="650" t="s">
        <v>597</v>
      </c>
      <c r="I1424" s="650" t="s">
        <v>4556</v>
      </c>
      <c r="J1424" s="650" t="s">
        <v>3680</v>
      </c>
      <c r="K1424" s="650"/>
      <c r="L1424" s="651">
        <v>0</v>
      </c>
      <c r="M1424" s="651">
        <v>0</v>
      </c>
      <c r="N1424" s="650">
        <v>10</v>
      </c>
      <c r="O1424" s="731">
        <v>8</v>
      </c>
      <c r="P1424" s="651">
        <v>0</v>
      </c>
      <c r="Q1424" s="666"/>
      <c r="R1424" s="650">
        <v>3</v>
      </c>
      <c r="S1424" s="666">
        <v>0.3</v>
      </c>
      <c r="T1424" s="731">
        <v>2.5</v>
      </c>
      <c r="U1424" s="689">
        <v>0.3125</v>
      </c>
    </row>
    <row r="1425" spans="1:21" ht="14.4" customHeight="1" x14ac:dyDescent="0.3">
      <c r="A1425" s="649">
        <v>10</v>
      </c>
      <c r="B1425" s="650" t="s">
        <v>596</v>
      </c>
      <c r="C1425" s="650">
        <v>89301102</v>
      </c>
      <c r="D1425" s="729" t="s">
        <v>6861</v>
      </c>
      <c r="E1425" s="730" t="s">
        <v>3674</v>
      </c>
      <c r="F1425" s="650" t="s">
        <v>3635</v>
      </c>
      <c r="G1425" s="650" t="s">
        <v>3790</v>
      </c>
      <c r="H1425" s="650" t="s">
        <v>597</v>
      </c>
      <c r="I1425" s="650" t="s">
        <v>4860</v>
      </c>
      <c r="J1425" s="650" t="s">
        <v>3680</v>
      </c>
      <c r="K1425" s="650"/>
      <c r="L1425" s="651">
        <v>0</v>
      </c>
      <c r="M1425" s="651">
        <v>0</v>
      </c>
      <c r="N1425" s="650">
        <v>1</v>
      </c>
      <c r="O1425" s="731">
        <v>1</v>
      </c>
      <c r="P1425" s="651"/>
      <c r="Q1425" s="666"/>
      <c r="R1425" s="650"/>
      <c r="S1425" s="666">
        <v>0</v>
      </c>
      <c r="T1425" s="731"/>
      <c r="U1425" s="689">
        <v>0</v>
      </c>
    </row>
    <row r="1426" spans="1:21" ht="14.4" customHeight="1" x14ac:dyDescent="0.3">
      <c r="A1426" s="649">
        <v>10</v>
      </c>
      <c r="B1426" s="650" t="s">
        <v>596</v>
      </c>
      <c r="C1426" s="650">
        <v>89301102</v>
      </c>
      <c r="D1426" s="729" t="s">
        <v>6861</v>
      </c>
      <c r="E1426" s="730" t="s">
        <v>3674</v>
      </c>
      <c r="F1426" s="650" t="s">
        <v>3635</v>
      </c>
      <c r="G1426" s="650" t="s">
        <v>3790</v>
      </c>
      <c r="H1426" s="650" t="s">
        <v>597</v>
      </c>
      <c r="I1426" s="650" t="s">
        <v>4499</v>
      </c>
      <c r="J1426" s="650" t="s">
        <v>3680</v>
      </c>
      <c r="K1426" s="650"/>
      <c r="L1426" s="651">
        <v>0</v>
      </c>
      <c r="M1426" s="651">
        <v>0</v>
      </c>
      <c r="N1426" s="650">
        <v>3</v>
      </c>
      <c r="O1426" s="731">
        <v>2</v>
      </c>
      <c r="P1426" s="651"/>
      <c r="Q1426" s="666"/>
      <c r="R1426" s="650"/>
      <c r="S1426" s="666">
        <v>0</v>
      </c>
      <c r="T1426" s="731"/>
      <c r="U1426" s="689">
        <v>0</v>
      </c>
    </row>
    <row r="1427" spans="1:21" ht="14.4" customHeight="1" x14ac:dyDescent="0.3">
      <c r="A1427" s="649">
        <v>10</v>
      </c>
      <c r="B1427" s="650" t="s">
        <v>596</v>
      </c>
      <c r="C1427" s="650">
        <v>89301102</v>
      </c>
      <c r="D1427" s="729" t="s">
        <v>6861</v>
      </c>
      <c r="E1427" s="730" t="s">
        <v>3674</v>
      </c>
      <c r="F1427" s="650" t="s">
        <v>3635</v>
      </c>
      <c r="G1427" s="650" t="s">
        <v>3790</v>
      </c>
      <c r="H1427" s="650" t="s">
        <v>597</v>
      </c>
      <c r="I1427" s="650" t="s">
        <v>4595</v>
      </c>
      <c r="J1427" s="650" t="s">
        <v>3680</v>
      </c>
      <c r="K1427" s="650"/>
      <c r="L1427" s="651">
        <v>0</v>
      </c>
      <c r="M1427" s="651">
        <v>0</v>
      </c>
      <c r="N1427" s="650">
        <v>9</v>
      </c>
      <c r="O1427" s="731">
        <v>8.5</v>
      </c>
      <c r="P1427" s="651">
        <v>0</v>
      </c>
      <c r="Q1427" s="666"/>
      <c r="R1427" s="650">
        <v>3</v>
      </c>
      <c r="S1427" s="666">
        <v>0.33333333333333331</v>
      </c>
      <c r="T1427" s="731">
        <v>3</v>
      </c>
      <c r="U1427" s="689">
        <v>0.35294117647058826</v>
      </c>
    </row>
    <row r="1428" spans="1:21" ht="14.4" customHeight="1" x14ac:dyDescent="0.3">
      <c r="A1428" s="649">
        <v>10</v>
      </c>
      <c r="B1428" s="650" t="s">
        <v>596</v>
      </c>
      <c r="C1428" s="650">
        <v>89301102</v>
      </c>
      <c r="D1428" s="729" t="s">
        <v>6861</v>
      </c>
      <c r="E1428" s="730" t="s">
        <v>3674</v>
      </c>
      <c r="F1428" s="650" t="s">
        <v>3635</v>
      </c>
      <c r="G1428" s="650" t="s">
        <v>3790</v>
      </c>
      <c r="H1428" s="650" t="s">
        <v>597</v>
      </c>
      <c r="I1428" s="650" t="s">
        <v>4500</v>
      </c>
      <c r="J1428" s="650" t="s">
        <v>3680</v>
      </c>
      <c r="K1428" s="650"/>
      <c r="L1428" s="651">
        <v>0</v>
      </c>
      <c r="M1428" s="651">
        <v>0</v>
      </c>
      <c r="N1428" s="650">
        <v>1</v>
      </c>
      <c r="O1428" s="731">
        <v>1</v>
      </c>
      <c r="P1428" s="651">
        <v>0</v>
      </c>
      <c r="Q1428" s="666"/>
      <c r="R1428" s="650">
        <v>1</v>
      </c>
      <c r="S1428" s="666">
        <v>1</v>
      </c>
      <c r="T1428" s="731">
        <v>1</v>
      </c>
      <c r="U1428" s="689">
        <v>1</v>
      </c>
    </row>
    <row r="1429" spans="1:21" ht="14.4" customHeight="1" x14ac:dyDescent="0.3">
      <c r="A1429" s="649">
        <v>10</v>
      </c>
      <c r="B1429" s="650" t="s">
        <v>596</v>
      </c>
      <c r="C1429" s="650">
        <v>89301102</v>
      </c>
      <c r="D1429" s="729" t="s">
        <v>6861</v>
      </c>
      <c r="E1429" s="730" t="s">
        <v>3674</v>
      </c>
      <c r="F1429" s="650" t="s">
        <v>3635</v>
      </c>
      <c r="G1429" s="650" t="s">
        <v>3790</v>
      </c>
      <c r="H1429" s="650" t="s">
        <v>597</v>
      </c>
      <c r="I1429" s="650" t="s">
        <v>4861</v>
      </c>
      <c r="J1429" s="650" t="s">
        <v>3680</v>
      </c>
      <c r="K1429" s="650"/>
      <c r="L1429" s="651">
        <v>0</v>
      </c>
      <c r="M1429" s="651">
        <v>0</v>
      </c>
      <c r="N1429" s="650">
        <v>3</v>
      </c>
      <c r="O1429" s="731">
        <v>2.5</v>
      </c>
      <c r="P1429" s="651">
        <v>0</v>
      </c>
      <c r="Q1429" s="666"/>
      <c r="R1429" s="650">
        <v>1</v>
      </c>
      <c r="S1429" s="666">
        <v>0.33333333333333331</v>
      </c>
      <c r="T1429" s="731">
        <v>0.5</v>
      </c>
      <c r="U1429" s="689">
        <v>0.2</v>
      </c>
    </row>
    <row r="1430" spans="1:21" ht="14.4" customHeight="1" x14ac:dyDescent="0.3">
      <c r="A1430" s="649">
        <v>10</v>
      </c>
      <c r="B1430" s="650" t="s">
        <v>596</v>
      </c>
      <c r="C1430" s="650">
        <v>89301102</v>
      </c>
      <c r="D1430" s="729" t="s">
        <v>6861</v>
      </c>
      <c r="E1430" s="730" t="s">
        <v>3674</v>
      </c>
      <c r="F1430" s="650" t="s">
        <v>3635</v>
      </c>
      <c r="G1430" s="650" t="s">
        <v>3790</v>
      </c>
      <c r="H1430" s="650" t="s">
        <v>597</v>
      </c>
      <c r="I1430" s="650" t="s">
        <v>4438</v>
      </c>
      <c r="J1430" s="650" t="s">
        <v>3680</v>
      </c>
      <c r="K1430" s="650"/>
      <c r="L1430" s="651">
        <v>0</v>
      </c>
      <c r="M1430" s="651">
        <v>0</v>
      </c>
      <c r="N1430" s="650">
        <v>2</v>
      </c>
      <c r="O1430" s="731">
        <v>1.5</v>
      </c>
      <c r="P1430" s="651"/>
      <c r="Q1430" s="666"/>
      <c r="R1430" s="650"/>
      <c r="S1430" s="666">
        <v>0</v>
      </c>
      <c r="T1430" s="731"/>
      <c r="U1430" s="689">
        <v>0</v>
      </c>
    </row>
    <row r="1431" spans="1:21" ht="14.4" customHeight="1" x14ac:dyDescent="0.3">
      <c r="A1431" s="649">
        <v>10</v>
      </c>
      <c r="B1431" s="650" t="s">
        <v>596</v>
      </c>
      <c r="C1431" s="650">
        <v>89301102</v>
      </c>
      <c r="D1431" s="729" t="s">
        <v>6861</v>
      </c>
      <c r="E1431" s="730" t="s">
        <v>3675</v>
      </c>
      <c r="F1431" s="650" t="s">
        <v>3634</v>
      </c>
      <c r="G1431" s="650" t="s">
        <v>3743</v>
      </c>
      <c r="H1431" s="650" t="s">
        <v>597</v>
      </c>
      <c r="I1431" s="650" t="s">
        <v>1646</v>
      </c>
      <c r="J1431" s="650" t="s">
        <v>3514</v>
      </c>
      <c r="K1431" s="650" t="s">
        <v>3515</v>
      </c>
      <c r="L1431" s="651">
        <v>333.31</v>
      </c>
      <c r="M1431" s="651">
        <v>333.31</v>
      </c>
      <c r="N1431" s="650">
        <v>1</v>
      </c>
      <c r="O1431" s="731">
        <v>0.5</v>
      </c>
      <c r="P1431" s="651"/>
      <c r="Q1431" s="666">
        <v>0</v>
      </c>
      <c r="R1431" s="650"/>
      <c r="S1431" s="666">
        <v>0</v>
      </c>
      <c r="T1431" s="731"/>
      <c r="U1431" s="689">
        <v>0</v>
      </c>
    </row>
    <row r="1432" spans="1:21" ht="14.4" customHeight="1" x14ac:dyDescent="0.3">
      <c r="A1432" s="649">
        <v>10</v>
      </c>
      <c r="B1432" s="650" t="s">
        <v>596</v>
      </c>
      <c r="C1432" s="650">
        <v>89301102</v>
      </c>
      <c r="D1432" s="729" t="s">
        <v>6861</v>
      </c>
      <c r="E1432" s="730" t="s">
        <v>3675</v>
      </c>
      <c r="F1432" s="650" t="s">
        <v>3634</v>
      </c>
      <c r="G1432" s="650" t="s">
        <v>3743</v>
      </c>
      <c r="H1432" s="650" t="s">
        <v>597</v>
      </c>
      <c r="I1432" s="650" t="s">
        <v>1230</v>
      </c>
      <c r="J1432" s="650" t="s">
        <v>1231</v>
      </c>
      <c r="K1432" s="650" t="s">
        <v>1232</v>
      </c>
      <c r="L1432" s="651">
        <v>152.36000000000001</v>
      </c>
      <c r="M1432" s="651">
        <v>609.44000000000005</v>
      </c>
      <c r="N1432" s="650">
        <v>4</v>
      </c>
      <c r="O1432" s="731">
        <v>4</v>
      </c>
      <c r="P1432" s="651">
        <v>304.72000000000003</v>
      </c>
      <c r="Q1432" s="666">
        <v>0.5</v>
      </c>
      <c r="R1432" s="650">
        <v>2</v>
      </c>
      <c r="S1432" s="666">
        <v>0.5</v>
      </c>
      <c r="T1432" s="731">
        <v>2</v>
      </c>
      <c r="U1432" s="689">
        <v>0.5</v>
      </c>
    </row>
    <row r="1433" spans="1:21" ht="14.4" customHeight="1" x14ac:dyDescent="0.3">
      <c r="A1433" s="649">
        <v>10</v>
      </c>
      <c r="B1433" s="650" t="s">
        <v>596</v>
      </c>
      <c r="C1433" s="650">
        <v>89301102</v>
      </c>
      <c r="D1433" s="729" t="s">
        <v>6861</v>
      </c>
      <c r="E1433" s="730" t="s">
        <v>3675</v>
      </c>
      <c r="F1433" s="650" t="s">
        <v>3634</v>
      </c>
      <c r="G1433" s="650" t="s">
        <v>3743</v>
      </c>
      <c r="H1433" s="650" t="s">
        <v>597</v>
      </c>
      <c r="I1433" s="650" t="s">
        <v>1230</v>
      </c>
      <c r="J1433" s="650" t="s">
        <v>1231</v>
      </c>
      <c r="K1433" s="650" t="s">
        <v>1232</v>
      </c>
      <c r="L1433" s="651">
        <v>99.7</v>
      </c>
      <c r="M1433" s="651">
        <v>199.4</v>
      </c>
      <c r="N1433" s="650">
        <v>2</v>
      </c>
      <c r="O1433" s="731">
        <v>1.5</v>
      </c>
      <c r="P1433" s="651">
        <v>99.7</v>
      </c>
      <c r="Q1433" s="666">
        <v>0.5</v>
      </c>
      <c r="R1433" s="650">
        <v>1</v>
      </c>
      <c r="S1433" s="666">
        <v>0.5</v>
      </c>
      <c r="T1433" s="731">
        <v>0.5</v>
      </c>
      <c r="U1433" s="689">
        <v>0.33333333333333331</v>
      </c>
    </row>
    <row r="1434" spans="1:21" ht="14.4" customHeight="1" x14ac:dyDescent="0.3">
      <c r="A1434" s="649">
        <v>10</v>
      </c>
      <c r="B1434" s="650" t="s">
        <v>596</v>
      </c>
      <c r="C1434" s="650">
        <v>89301102</v>
      </c>
      <c r="D1434" s="729" t="s">
        <v>6861</v>
      </c>
      <c r="E1434" s="730" t="s">
        <v>3675</v>
      </c>
      <c r="F1434" s="650" t="s">
        <v>3634</v>
      </c>
      <c r="G1434" s="650" t="s">
        <v>3743</v>
      </c>
      <c r="H1434" s="650" t="s">
        <v>597</v>
      </c>
      <c r="I1434" s="650" t="s">
        <v>3841</v>
      </c>
      <c r="J1434" s="650" t="s">
        <v>1231</v>
      </c>
      <c r="K1434" s="650" t="s">
        <v>3842</v>
      </c>
      <c r="L1434" s="651">
        <v>304.74</v>
      </c>
      <c r="M1434" s="651">
        <v>304.74</v>
      </c>
      <c r="N1434" s="650">
        <v>1</v>
      </c>
      <c r="O1434" s="731">
        <v>0.5</v>
      </c>
      <c r="P1434" s="651"/>
      <c r="Q1434" s="666">
        <v>0</v>
      </c>
      <c r="R1434" s="650"/>
      <c r="S1434" s="666">
        <v>0</v>
      </c>
      <c r="T1434" s="731"/>
      <c r="U1434" s="689">
        <v>0</v>
      </c>
    </row>
    <row r="1435" spans="1:21" ht="14.4" customHeight="1" x14ac:dyDescent="0.3">
      <c r="A1435" s="649">
        <v>10</v>
      </c>
      <c r="B1435" s="650" t="s">
        <v>596</v>
      </c>
      <c r="C1435" s="650">
        <v>89301102</v>
      </c>
      <c r="D1435" s="729" t="s">
        <v>6861</v>
      </c>
      <c r="E1435" s="730" t="s">
        <v>3675</v>
      </c>
      <c r="F1435" s="650" t="s">
        <v>3634</v>
      </c>
      <c r="G1435" s="650" t="s">
        <v>3724</v>
      </c>
      <c r="H1435" s="650" t="s">
        <v>597</v>
      </c>
      <c r="I1435" s="650" t="s">
        <v>4862</v>
      </c>
      <c r="J1435" s="650" t="s">
        <v>4863</v>
      </c>
      <c r="K1435" s="650" t="s">
        <v>4864</v>
      </c>
      <c r="L1435" s="651">
        <v>111.13</v>
      </c>
      <c r="M1435" s="651">
        <v>555.65</v>
      </c>
      <c r="N1435" s="650">
        <v>5</v>
      </c>
      <c r="O1435" s="731">
        <v>0.5</v>
      </c>
      <c r="P1435" s="651"/>
      <c r="Q1435" s="666">
        <v>0</v>
      </c>
      <c r="R1435" s="650"/>
      <c r="S1435" s="666">
        <v>0</v>
      </c>
      <c r="T1435" s="731"/>
      <c r="U1435" s="689">
        <v>0</v>
      </c>
    </row>
    <row r="1436" spans="1:21" ht="14.4" customHeight="1" x14ac:dyDescent="0.3">
      <c r="A1436" s="649">
        <v>10</v>
      </c>
      <c r="B1436" s="650" t="s">
        <v>596</v>
      </c>
      <c r="C1436" s="650">
        <v>89301102</v>
      </c>
      <c r="D1436" s="729" t="s">
        <v>6861</v>
      </c>
      <c r="E1436" s="730" t="s">
        <v>3675</v>
      </c>
      <c r="F1436" s="650" t="s">
        <v>3634</v>
      </c>
      <c r="G1436" s="650" t="s">
        <v>4534</v>
      </c>
      <c r="H1436" s="650" t="s">
        <v>597</v>
      </c>
      <c r="I1436" s="650" t="s">
        <v>1273</v>
      </c>
      <c r="J1436" s="650" t="s">
        <v>4535</v>
      </c>
      <c r="K1436" s="650" t="s">
        <v>3496</v>
      </c>
      <c r="L1436" s="651">
        <v>61.85</v>
      </c>
      <c r="M1436" s="651">
        <v>61.85</v>
      </c>
      <c r="N1436" s="650">
        <v>1</v>
      </c>
      <c r="O1436" s="731">
        <v>1</v>
      </c>
      <c r="P1436" s="651"/>
      <c r="Q1436" s="666">
        <v>0</v>
      </c>
      <c r="R1436" s="650"/>
      <c r="S1436" s="666">
        <v>0</v>
      </c>
      <c r="T1436" s="731"/>
      <c r="U1436" s="689">
        <v>0</v>
      </c>
    </row>
    <row r="1437" spans="1:21" ht="14.4" customHeight="1" x14ac:dyDescent="0.3">
      <c r="A1437" s="649">
        <v>10</v>
      </c>
      <c r="B1437" s="650" t="s">
        <v>596</v>
      </c>
      <c r="C1437" s="650">
        <v>89301102</v>
      </c>
      <c r="D1437" s="729" t="s">
        <v>6861</v>
      </c>
      <c r="E1437" s="730" t="s">
        <v>3675</v>
      </c>
      <c r="F1437" s="650" t="s">
        <v>3634</v>
      </c>
      <c r="G1437" s="650" t="s">
        <v>3798</v>
      </c>
      <c r="H1437" s="650" t="s">
        <v>597</v>
      </c>
      <c r="I1437" s="650" t="s">
        <v>4865</v>
      </c>
      <c r="J1437" s="650" t="s">
        <v>4866</v>
      </c>
      <c r="K1437" s="650" t="s">
        <v>4867</v>
      </c>
      <c r="L1437" s="651">
        <v>542.41</v>
      </c>
      <c r="M1437" s="651">
        <v>542.41</v>
      </c>
      <c r="N1437" s="650">
        <v>1</v>
      </c>
      <c r="O1437" s="731">
        <v>1</v>
      </c>
      <c r="P1437" s="651">
        <v>542.41</v>
      </c>
      <c r="Q1437" s="666">
        <v>1</v>
      </c>
      <c r="R1437" s="650">
        <v>1</v>
      </c>
      <c r="S1437" s="666">
        <v>1</v>
      </c>
      <c r="T1437" s="731">
        <v>1</v>
      </c>
      <c r="U1437" s="689">
        <v>1</v>
      </c>
    </row>
    <row r="1438" spans="1:21" ht="14.4" customHeight="1" x14ac:dyDescent="0.3">
      <c r="A1438" s="649">
        <v>10</v>
      </c>
      <c r="B1438" s="650" t="s">
        <v>596</v>
      </c>
      <c r="C1438" s="650">
        <v>89301102</v>
      </c>
      <c r="D1438" s="729" t="s">
        <v>6861</v>
      </c>
      <c r="E1438" s="730" t="s">
        <v>3675</v>
      </c>
      <c r="F1438" s="650" t="s">
        <v>3634</v>
      </c>
      <c r="G1438" s="650" t="s">
        <v>4868</v>
      </c>
      <c r="H1438" s="650" t="s">
        <v>597</v>
      </c>
      <c r="I1438" s="650" t="s">
        <v>4869</v>
      </c>
      <c r="J1438" s="650" t="s">
        <v>4870</v>
      </c>
      <c r="K1438" s="650" t="s">
        <v>4871</v>
      </c>
      <c r="L1438" s="651">
        <v>0</v>
      </c>
      <c r="M1438" s="651">
        <v>0</v>
      </c>
      <c r="N1438" s="650">
        <v>1</v>
      </c>
      <c r="O1438" s="731">
        <v>0.5</v>
      </c>
      <c r="P1438" s="651">
        <v>0</v>
      </c>
      <c r="Q1438" s="666"/>
      <c r="R1438" s="650">
        <v>1</v>
      </c>
      <c r="S1438" s="666">
        <v>1</v>
      </c>
      <c r="T1438" s="731">
        <v>0.5</v>
      </c>
      <c r="U1438" s="689">
        <v>1</v>
      </c>
    </row>
    <row r="1439" spans="1:21" ht="14.4" customHeight="1" x14ac:dyDescent="0.3">
      <c r="A1439" s="649">
        <v>10</v>
      </c>
      <c r="B1439" s="650" t="s">
        <v>596</v>
      </c>
      <c r="C1439" s="650">
        <v>89301102</v>
      </c>
      <c r="D1439" s="729" t="s">
        <v>6861</v>
      </c>
      <c r="E1439" s="730" t="s">
        <v>3675</v>
      </c>
      <c r="F1439" s="650" t="s">
        <v>3634</v>
      </c>
      <c r="G1439" s="650" t="s">
        <v>3732</v>
      </c>
      <c r="H1439" s="650" t="s">
        <v>1072</v>
      </c>
      <c r="I1439" s="650" t="s">
        <v>4165</v>
      </c>
      <c r="J1439" s="650" t="s">
        <v>1296</v>
      </c>
      <c r="K1439" s="650" t="s">
        <v>839</v>
      </c>
      <c r="L1439" s="651">
        <v>0</v>
      </c>
      <c r="M1439" s="651">
        <v>0</v>
      </c>
      <c r="N1439" s="650">
        <v>1</v>
      </c>
      <c r="O1439" s="731">
        <v>1</v>
      </c>
      <c r="P1439" s="651">
        <v>0</v>
      </c>
      <c r="Q1439" s="666"/>
      <c r="R1439" s="650">
        <v>1</v>
      </c>
      <c r="S1439" s="666">
        <v>1</v>
      </c>
      <c r="T1439" s="731">
        <v>1</v>
      </c>
      <c r="U1439" s="689">
        <v>1</v>
      </c>
    </row>
    <row r="1440" spans="1:21" ht="14.4" customHeight="1" x14ac:dyDescent="0.3">
      <c r="A1440" s="649">
        <v>10</v>
      </c>
      <c r="B1440" s="650" t="s">
        <v>596</v>
      </c>
      <c r="C1440" s="650">
        <v>89301102</v>
      </c>
      <c r="D1440" s="729" t="s">
        <v>6861</v>
      </c>
      <c r="E1440" s="730" t="s">
        <v>3675</v>
      </c>
      <c r="F1440" s="650" t="s">
        <v>3634</v>
      </c>
      <c r="G1440" s="650" t="s">
        <v>3732</v>
      </c>
      <c r="H1440" s="650" t="s">
        <v>1072</v>
      </c>
      <c r="I1440" s="650" t="s">
        <v>1295</v>
      </c>
      <c r="J1440" s="650" t="s">
        <v>1296</v>
      </c>
      <c r="K1440" s="650" t="s">
        <v>3482</v>
      </c>
      <c r="L1440" s="651">
        <v>46.05</v>
      </c>
      <c r="M1440" s="651">
        <v>46.05</v>
      </c>
      <c r="N1440" s="650">
        <v>1</v>
      </c>
      <c r="O1440" s="731">
        <v>1</v>
      </c>
      <c r="P1440" s="651"/>
      <c r="Q1440" s="666">
        <v>0</v>
      </c>
      <c r="R1440" s="650"/>
      <c r="S1440" s="666">
        <v>0</v>
      </c>
      <c r="T1440" s="731"/>
      <c r="U1440" s="689">
        <v>0</v>
      </c>
    </row>
    <row r="1441" spans="1:21" ht="14.4" customHeight="1" x14ac:dyDescent="0.3">
      <c r="A1441" s="649">
        <v>10</v>
      </c>
      <c r="B1441" s="650" t="s">
        <v>596</v>
      </c>
      <c r="C1441" s="650">
        <v>89301102</v>
      </c>
      <c r="D1441" s="729" t="s">
        <v>6861</v>
      </c>
      <c r="E1441" s="730" t="s">
        <v>3675</v>
      </c>
      <c r="F1441" s="650" t="s">
        <v>3634</v>
      </c>
      <c r="G1441" s="650" t="s">
        <v>3732</v>
      </c>
      <c r="H1441" s="650" t="s">
        <v>1072</v>
      </c>
      <c r="I1441" s="650" t="s">
        <v>4385</v>
      </c>
      <c r="J1441" s="650" t="s">
        <v>1720</v>
      </c>
      <c r="K1441" s="650" t="s">
        <v>3482</v>
      </c>
      <c r="L1441" s="651">
        <v>0</v>
      </c>
      <c r="M1441" s="651">
        <v>0</v>
      </c>
      <c r="N1441" s="650">
        <v>2</v>
      </c>
      <c r="O1441" s="731">
        <v>2</v>
      </c>
      <c r="P1441" s="651">
        <v>0</v>
      </c>
      <c r="Q1441" s="666"/>
      <c r="R1441" s="650">
        <v>2</v>
      </c>
      <c r="S1441" s="666">
        <v>1</v>
      </c>
      <c r="T1441" s="731">
        <v>2</v>
      </c>
      <c r="U1441" s="689">
        <v>1</v>
      </c>
    </row>
    <row r="1442" spans="1:21" ht="14.4" customHeight="1" x14ac:dyDescent="0.3">
      <c r="A1442" s="649">
        <v>10</v>
      </c>
      <c r="B1442" s="650" t="s">
        <v>596</v>
      </c>
      <c r="C1442" s="650">
        <v>89301102</v>
      </c>
      <c r="D1442" s="729" t="s">
        <v>6861</v>
      </c>
      <c r="E1442" s="730" t="s">
        <v>3675</v>
      </c>
      <c r="F1442" s="650" t="s">
        <v>3634</v>
      </c>
      <c r="G1442" s="650" t="s">
        <v>3732</v>
      </c>
      <c r="H1442" s="650" t="s">
        <v>1072</v>
      </c>
      <c r="I1442" s="650" t="s">
        <v>1719</v>
      </c>
      <c r="J1442" s="650" t="s">
        <v>1720</v>
      </c>
      <c r="K1442" s="650" t="s">
        <v>3519</v>
      </c>
      <c r="L1442" s="651">
        <v>138.16</v>
      </c>
      <c r="M1442" s="651">
        <v>138.16</v>
      </c>
      <c r="N1442" s="650">
        <v>1</v>
      </c>
      <c r="O1442" s="731">
        <v>1</v>
      </c>
      <c r="P1442" s="651">
        <v>138.16</v>
      </c>
      <c r="Q1442" s="666">
        <v>1</v>
      </c>
      <c r="R1442" s="650">
        <v>1</v>
      </c>
      <c r="S1442" s="666">
        <v>1</v>
      </c>
      <c r="T1442" s="731">
        <v>1</v>
      </c>
      <c r="U1442" s="689">
        <v>1</v>
      </c>
    </row>
    <row r="1443" spans="1:21" ht="14.4" customHeight="1" x14ac:dyDescent="0.3">
      <c r="A1443" s="649">
        <v>10</v>
      </c>
      <c r="B1443" s="650" t="s">
        <v>596</v>
      </c>
      <c r="C1443" s="650">
        <v>89301102</v>
      </c>
      <c r="D1443" s="729" t="s">
        <v>6861</v>
      </c>
      <c r="E1443" s="730" t="s">
        <v>3675</v>
      </c>
      <c r="F1443" s="650" t="s">
        <v>3634</v>
      </c>
      <c r="G1443" s="650" t="s">
        <v>3732</v>
      </c>
      <c r="H1443" s="650" t="s">
        <v>1072</v>
      </c>
      <c r="I1443" s="650" t="s">
        <v>1708</v>
      </c>
      <c r="J1443" s="650" t="s">
        <v>1709</v>
      </c>
      <c r="K1443" s="650" t="s">
        <v>3520</v>
      </c>
      <c r="L1443" s="651">
        <v>184.22</v>
      </c>
      <c r="M1443" s="651">
        <v>1657.98</v>
      </c>
      <c r="N1443" s="650">
        <v>9</v>
      </c>
      <c r="O1443" s="731">
        <v>6</v>
      </c>
      <c r="P1443" s="651">
        <v>736.88</v>
      </c>
      <c r="Q1443" s="666">
        <v>0.44444444444444442</v>
      </c>
      <c r="R1443" s="650">
        <v>4</v>
      </c>
      <c r="S1443" s="666">
        <v>0.44444444444444442</v>
      </c>
      <c r="T1443" s="731">
        <v>2</v>
      </c>
      <c r="U1443" s="689">
        <v>0.33333333333333331</v>
      </c>
    </row>
    <row r="1444" spans="1:21" ht="14.4" customHeight="1" x14ac:dyDescent="0.3">
      <c r="A1444" s="649">
        <v>10</v>
      </c>
      <c r="B1444" s="650" t="s">
        <v>596</v>
      </c>
      <c r="C1444" s="650">
        <v>89301102</v>
      </c>
      <c r="D1444" s="729" t="s">
        <v>6861</v>
      </c>
      <c r="E1444" s="730" t="s">
        <v>3675</v>
      </c>
      <c r="F1444" s="650" t="s">
        <v>3634</v>
      </c>
      <c r="G1444" s="650" t="s">
        <v>3732</v>
      </c>
      <c r="H1444" s="650" t="s">
        <v>1072</v>
      </c>
      <c r="I1444" s="650" t="s">
        <v>1722</v>
      </c>
      <c r="J1444" s="650" t="s">
        <v>1296</v>
      </c>
      <c r="K1444" s="650" t="s">
        <v>3521</v>
      </c>
      <c r="L1444" s="651">
        <v>103.71</v>
      </c>
      <c r="M1444" s="651">
        <v>311.13</v>
      </c>
      <c r="N1444" s="650">
        <v>3</v>
      </c>
      <c r="O1444" s="731">
        <v>3</v>
      </c>
      <c r="P1444" s="651">
        <v>103.71</v>
      </c>
      <c r="Q1444" s="666">
        <v>0.33333333333333331</v>
      </c>
      <c r="R1444" s="650">
        <v>1</v>
      </c>
      <c r="S1444" s="666">
        <v>0.33333333333333331</v>
      </c>
      <c r="T1444" s="731">
        <v>1</v>
      </c>
      <c r="U1444" s="689">
        <v>0.33333333333333331</v>
      </c>
    </row>
    <row r="1445" spans="1:21" ht="14.4" customHeight="1" x14ac:dyDescent="0.3">
      <c r="A1445" s="649">
        <v>10</v>
      </c>
      <c r="B1445" s="650" t="s">
        <v>596</v>
      </c>
      <c r="C1445" s="650">
        <v>89301102</v>
      </c>
      <c r="D1445" s="729" t="s">
        <v>6861</v>
      </c>
      <c r="E1445" s="730" t="s">
        <v>3675</v>
      </c>
      <c r="F1445" s="650" t="s">
        <v>3634</v>
      </c>
      <c r="G1445" s="650" t="s">
        <v>3747</v>
      </c>
      <c r="H1445" s="650" t="s">
        <v>1072</v>
      </c>
      <c r="I1445" s="650" t="s">
        <v>1113</v>
      </c>
      <c r="J1445" s="650" t="s">
        <v>1114</v>
      </c>
      <c r="K1445" s="650" t="s">
        <v>930</v>
      </c>
      <c r="L1445" s="651">
        <v>0</v>
      </c>
      <c r="M1445" s="651">
        <v>0</v>
      </c>
      <c r="N1445" s="650">
        <v>5</v>
      </c>
      <c r="O1445" s="731">
        <v>4</v>
      </c>
      <c r="P1445" s="651">
        <v>0</v>
      </c>
      <c r="Q1445" s="666"/>
      <c r="R1445" s="650">
        <v>3</v>
      </c>
      <c r="S1445" s="666">
        <v>0.6</v>
      </c>
      <c r="T1445" s="731">
        <v>2</v>
      </c>
      <c r="U1445" s="689">
        <v>0.5</v>
      </c>
    </row>
    <row r="1446" spans="1:21" ht="14.4" customHeight="1" x14ac:dyDescent="0.3">
      <c r="A1446" s="649">
        <v>10</v>
      </c>
      <c r="B1446" s="650" t="s">
        <v>596</v>
      </c>
      <c r="C1446" s="650">
        <v>89301102</v>
      </c>
      <c r="D1446" s="729" t="s">
        <v>6861</v>
      </c>
      <c r="E1446" s="730" t="s">
        <v>3675</v>
      </c>
      <c r="F1446" s="650" t="s">
        <v>3634</v>
      </c>
      <c r="G1446" s="650" t="s">
        <v>3747</v>
      </c>
      <c r="H1446" s="650" t="s">
        <v>1072</v>
      </c>
      <c r="I1446" s="650" t="s">
        <v>2110</v>
      </c>
      <c r="J1446" s="650" t="s">
        <v>1087</v>
      </c>
      <c r="K1446" s="650" t="s">
        <v>2796</v>
      </c>
      <c r="L1446" s="651">
        <v>137.74</v>
      </c>
      <c r="M1446" s="651">
        <v>413.22</v>
      </c>
      <c r="N1446" s="650">
        <v>3</v>
      </c>
      <c r="O1446" s="731">
        <v>3</v>
      </c>
      <c r="P1446" s="651">
        <v>137.74</v>
      </c>
      <c r="Q1446" s="666">
        <v>0.33333333333333331</v>
      </c>
      <c r="R1446" s="650">
        <v>1</v>
      </c>
      <c r="S1446" s="666">
        <v>0.33333333333333331</v>
      </c>
      <c r="T1446" s="731">
        <v>1</v>
      </c>
      <c r="U1446" s="689">
        <v>0.33333333333333331</v>
      </c>
    </row>
    <row r="1447" spans="1:21" ht="14.4" customHeight="1" x14ac:dyDescent="0.3">
      <c r="A1447" s="649">
        <v>10</v>
      </c>
      <c r="B1447" s="650" t="s">
        <v>596</v>
      </c>
      <c r="C1447" s="650">
        <v>89301102</v>
      </c>
      <c r="D1447" s="729" t="s">
        <v>6861</v>
      </c>
      <c r="E1447" s="730" t="s">
        <v>3675</v>
      </c>
      <c r="F1447" s="650" t="s">
        <v>3634</v>
      </c>
      <c r="G1447" s="650" t="s">
        <v>4287</v>
      </c>
      <c r="H1447" s="650" t="s">
        <v>597</v>
      </c>
      <c r="I1447" s="650" t="s">
        <v>1870</v>
      </c>
      <c r="J1447" s="650" t="s">
        <v>1742</v>
      </c>
      <c r="K1447" s="650" t="s">
        <v>4288</v>
      </c>
      <c r="L1447" s="651">
        <v>0</v>
      </c>
      <c r="M1447" s="651">
        <v>0</v>
      </c>
      <c r="N1447" s="650">
        <v>1</v>
      </c>
      <c r="O1447" s="731">
        <v>0.5</v>
      </c>
      <c r="P1447" s="651">
        <v>0</v>
      </c>
      <c r="Q1447" s="666"/>
      <c r="R1447" s="650">
        <v>1</v>
      </c>
      <c r="S1447" s="666">
        <v>1</v>
      </c>
      <c r="T1447" s="731">
        <v>0.5</v>
      </c>
      <c r="U1447" s="689">
        <v>1</v>
      </c>
    </row>
    <row r="1448" spans="1:21" ht="14.4" customHeight="1" x14ac:dyDescent="0.3">
      <c r="A1448" s="649">
        <v>10</v>
      </c>
      <c r="B1448" s="650" t="s">
        <v>596</v>
      </c>
      <c r="C1448" s="650">
        <v>89301102</v>
      </c>
      <c r="D1448" s="729" t="s">
        <v>6861</v>
      </c>
      <c r="E1448" s="730" t="s">
        <v>3675</v>
      </c>
      <c r="F1448" s="650" t="s">
        <v>3634</v>
      </c>
      <c r="G1448" s="650" t="s">
        <v>4166</v>
      </c>
      <c r="H1448" s="650" t="s">
        <v>1072</v>
      </c>
      <c r="I1448" s="650" t="s">
        <v>4167</v>
      </c>
      <c r="J1448" s="650" t="s">
        <v>4168</v>
      </c>
      <c r="K1448" s="650" t="s">
        <v>3519</v>
      </c>
      <c r="L1448" s="651">
        <v>52.4</v>
      </c>
      <c r="M1448" s="651">
        <v>104.8</v>
      </c>
      <c r="N1448" s="650">
        <v>2</v>
      </c>
      <c r="O1448" s="731">
        <v>1</v>
      </c>
      <c r="P1448" s="651"/>
      <c r="Q1448" s="666">
        <v>0</v>
      </c>
      <c r="R1448" s="650"/>
      <c r="S1448" s="666">
        <v>0</v>
      </c>
      <c r="T1448" s="731"/>
      <c r="U1448" s="689">
        <v>0</v>
      </c>
    </row>
    <row r="1449" spans="1:21" ht="14.4" customHeight="1" x14ac:dyDescent="0.3">
      <c r="A1449" s="649">
        <v>10</v>
      </c>
      <c r="B1449" s="650" t="s">
        <v>596</v>
      </c>
      <c r="C1449" s="650">
        <v>89301102</v>
      </c>
      <c r="D1449" s="729" t="s">
        <v>6861</v>
      </c>
      <c r="E1449" s="730" t="s">
        <v>3675</v>
      </c>
      <c r="F1449" s="650" t="s">
        <v>3634</v>
      </c>
      <c r="G1449" s="650" t="s">
        <v>3929</v>
      </c>
      <c r="H1449" s="650" t="s">
        <v>597</v>
      </c>
      <c r="I1449" s="650" t="s">
        <v>1440</v>
      </c>
      <c r="J1449" s="650" t="s">
        <v>2965</v>
      </c>
      <c r="K1449" s="650" t="s">
        <v>1442</v>
      </c>
      <c r="L1449" s="651">
        <v>137.74</v>
      </c>
      <c r="M1449" s="651">
        <v>275.48</v>
      </c>
      <c r="N1449" s="650">
        <v>2</v>
      </c>
      <c r="O1449" s="731">
        <v>2</v>
      </c>
      <c r="P1449" s="651"/>
      <c r="Q1449" s="666">
        <v>0</v>
      </c>
      <c r="R1449" s="650"/>
      <c r="S1449" s="666">
        <v>0</v>
      </c>
      <c r="T1449" s="731"/>
      <c r="U1449" s="689">
        <v>0</v>
      </c>
    </row>
    <row r="1450" spans="1:21" ht="14.4" customHeight="1" x14ac:dyDescent="0.3">
      <c r="A1450" s="649">
        <v>10</v>
      </c>
      <c r="B1450" s="650" t="s">
        <v>596</v>
      </c>
      <c r="C1450" s="650">
        <v>89301102</v>
      </c>
      <c r="D1450" s="729" t="s">
        <v>6861</v>
      </c>
      <c r="E1450" s="730" t="s">
        <v>3675</v>
      </c>
      <c r="F1450" s="650" t="s">
        <v>3634</v>
      </c>
      <c r="G1450" s="650" t="s">
        <v>3929</v>
      </c>
      <c r="H1450" s="650" t="s">
        <v>597</v>
      </c>
      <c r="I1450" s="650" t="s">
        <v>1440</v>
      </c>
      <c r="J1450" s="650" t="s">
        <v>2965</v>
      </c>
      <c r="K1450" s="650" t="s">
        <v>1442</v>
      </c>
      <c r="L1450" s="651">
        <v>118.82</v>
      </c>
      <c r="M1450" s="651">
        <v>118.82</v>
      </c>
      <c r="N1450" s="650">
        <v>1</v>
      </c>
      <c r="O1450" s="731">
        <v>0.5</v>
      </c>
      <c r="P1450" s="651"/>
      <c r="Q1450" s="666">
        <v>0</v>
      </c>
      <c r="R1450" s="650"/>
      <c r="S1450" s="666">
        <v>0</v>
      </c>
      <c r="T1450" s="731"/>
      <c r="U1450" s="689">
        <v>0</v>
      </c>
    </row>
    <row r="1451" spans="1:21" ht="14.4" customHeight="1" x14ac:dyDescent="0.3">
      <c r="A1451" s="649">
        <v>10</v>
      </c>
      <c r="B1451" s="650" t="s">
        <v>596</v>
      </c>
      <c r="C1451" s="650">
        <v>89301102</v>
      </c>
      <c r="D1451" s="729" t="s">
        <v>6861</v>
      </c>
      <c r="E1451" s="730" t="s">
        <v>3675</v>
      </c>
      <c r="F1451" s="650" t="s">
        <v>3634</v>
      </c>
      <c r="G1451" s="650" t="s">
        <v>3929</v>
      </c>
      <c r="H1451" s="650" t="s">
        <v>597</v>
      </c>
      <c r="I1451" s="650" t="s">
        <v>2623</v>
      </c>
      <c r="J1451" s="650" t="s">
        <v>2624</v>
      </c>
      <c r="K1451" s="650" t="s">
        <v>2625</v>
      </c>
      <c r="L1451" s="651">
        <v>103.3</v>
      </c>
      <c r="M1451" s="651">
        <v>103.3</v>
      </c>
      <c r="N1451" s="650">
        <v>1</v>
      </c>
      <c r="O1451" s="731">
        <v>1</v>
      </c>
      <c r="P1451" s="651">
        <v>103.3</v>
      </c>
      <c r="Q1451" s="666">
        <v>1</v>
      </c>
      <c r="R1451" s="650">
        <v>1</v>
      </c>
      <c r="S1451" s="666">
        <v>1</v>
      </c>
      <c r="T1451" s="731">
        <v>1</v>
      </c>
      <c r="U1451" s="689">
        <v>1</v>
      </c>
    </row>
    <row r="1452" spans="1:21" ht="14.4" customHeight="1" x14ac:dyDescent="0.3">
      <c r="A1452" s="649">
        <v>10</v>
      </c>
      <c r="B1452" s="650" t="s">
        <v>596</v>
      </c>
      <c r="C1452" s="650">
        <v>89301102</v>
      </c>
      <c r="D1452" s="729" t="s">
        <v>6861</v>
      </c>
      <c r="E1452" s="730" t="s">
        <v>3675</v>
      </c>
      <c r="F1452" s="650" t="s">
        <v>3634</v>
      </c>
      <c r="G1452" s="650" t="s">
        <v>3929</v>
      </c>
      <c r="H1452" s="650" t="s">
        <v>597</v>
      </c>
      <c r="I1452" s="650" t="s">
        <v>4636</v>
      </c>
      <c r="J1452" s="650" t="s">
        <v>2624</v>
      </c>
      <c r="K1452" s="650" t="s">
        <v>4637</v>
      </c>
      <c r="L1452" s="651">
        <v>309.91000000000003</v>
      </c>
      <c r="M1452" s="651">
        <v>929.73</v>
      </c>
      <c r="N1452" s="650">
        <v>3</v>
      </c>
      <c r="O1452" s="731">
        <v>3</v>
      </c>
      <c r="P1452" s="651"/>
      <c r="Q1452" s="666">
        <v>0</v>
      </c>
      <c r="R1452" s="650"/>
      <c r="S1452" s="666">
        <v>0</v>
      </c>
      <c r="T1452" s="731"/>
      <c r="U1452" s="689">
        <v>0</v>
      </c>
    </row>
    <row r="1453" spans="1:21" ht="14.4" customHeight="1" x14ac:dyDescent="0.3">
      <c r="A1453" s="649">
        <v>10</v>
      </c>
      <c r="B1453" s="650" t="s">
        <v>596</v>
      </c>
      <c r="C1453" s="650">
        <v>89301102</v>
      </c>
      <c r="D1453" s="729" t="s">
        <v>6861</v>
      </c>
      <c r="E1453" s="730" t="s">
        <v>3675</v>
      </c>
      <c r="F1453" s="650" t="s">
        <v>3634</v>
      </c>
      <c r="G1453" s="650" t="s">
        <v>3929</v>
      </c>
      <c r="H1453" s="650" t="s">
        <v>597</v>
      </c>
      <c r="I1453" s="650" t="s">
        <v>4636</v>
      </c>
      <c r="J1453" s="650" t="s">
        <v>2624</v>
      </c>
      <c r="K1453" s="650" t="s">
        <v>4637</v>
      </c>
      <c r="L1453" s="651">
        <v>178.24</v>
      </c>
      <c r="M1453" s="651">
        <v>356.48</v>
      </c>
      <c r="N1453" s="650">
        <v>2</v>
      </c>
      <c r="O1453" s="731">
        <v>2</v>
      </c>
      <c r="P1453" s="651"/>
      <c r="Q1453" s="666">
        <v>0</v>
      </c>
      <c r="R1453" s="650"/>
      <c r="S1453" s="666">
        <v>0</v>
      </c>
      <c r="T1453" s="731"/>
      <c r="U1453" s="689">
        <v>0</v>
      </c>
    </row>
    <row r="1454" spans="1:21" ht="14.4" customHeight="1" x14ac:dyDescent="0.3">
      <c r="A1454" s="649">
        <v>10</v>
      </c>
      <c r="B1454" s="650" t="s">
        <v>596</v>
      </c>
      <c r="C1454" s="650">
        <v>89301102</v>
      </c>
      <c r="D1454" s="729" t="s">
        <v>6861</v>
      </c>
      <c r="E1454" s="730" t="s">
        <v>3675</v>
      </c>
      <c r="F1454" s="650" t="s">
        <v>3634</v>
      </c>
      <c r="G1454" s="650" t="s">
        <v>3929</v>
      </c>
      <c r="H1454" s="650" t="s">
        <v>597</v>
      </c>
      <c r="I1454" s="650" t="s">
        <v>932</v>
      </c>
      <c r="J1454" s="650" t="s">
        <v>933</v>
      </c>
      <c r="K1454" s="650" t="s">
        <v>4260</v>
      </c>
      <c r="L1454" s="651">
        <v>55.1</v>
      </c>
      <c r="M1454" s="651">
        <v>220.4</v>
      </c>
      <c r="N1454" s="650">
        <v>4</v>
      </c>
      <c r="O1454" s="731">
        <v>3.5</v>
      </c>
      <c r="P1454" s="651">
        <v>165.3</v>
      </c>
      <c r="Q1454" s="666">
        <v>0.75</v>
      </c>
      <c r="R1454" s="650">
        <v>3</v>
      </c>
      <c r="S1454" s="666">
        <v>0.75</v>
      </c>
      <c r="T1454" s="731">
        <v>2.5</v>
      </c>
      <c r="U1454" s="689">
        <v>0.7142857142857143</v>
      </c>
    </row>
    <row r="1455" spans="1:21" ht="14.4" customHeight="1" x14ac:dyDescent="0.3">
      <c r="A1455" s="649">
        <v>10</v>
      </c>
      <c r="B1455" s="650" t="s">
        <v>596</v>
      </c>
      <c r="C1455" s="650">
        <v>89301102</v>
      </c>
      <c r="D1455" s="729" t="s">
        <v>6861</v>
      </c>
      <c r="E1455" s="730" t="s">
        <v>3675</v>
      </c>
      <c r="F1455" s="650" t="s">
        <v>3634</v>
      </c>
      <c r="G1455" s="650" t="s">
        <v>3929</v>
      </c>
      <c r="H1455" s="650" t="s">
        <v>597</v>
      </c>
      <c r="I1455" s="650" t="s">
        <v>932</v>
      </c>
      <c r="J1455" s="650" t="s">
        <v>933</v>
      </c>
      <c r="K1455" s="650" t="s">
        <v>4260</v>
      </c>
      <c r="L1455" s="651">
        <v>47.53</v>
      </c>
      <c r="M1455" s="651">
        <v>95.06</v>
      </c>
      <c r="N1455" s="650">
        <v>2</v>
      </c>
      <c r="O1455" s="731">
        <v>1.5</v>
      </c>
      <c r="P1455" s="651">
        <v>47.53</v>
      </c>
      <c r="Q1455" s="666">
        <v>0.5</v>
      </c>
      <c r="R1455" s="650">
        <v>1</v>
      </c>
      <c r="S1455" s="666">
        <v>0.5</v>
      </c>
      <c r="T1455" s="731">
        <v>0.5</v>
      </c>
      <c r="U1455" s="689">
        <v>0.33333333333333331</v>
      </c>
    </row>
    <row r="1456" spans="1:21" ht="14.4" customHeight="1" x14ac:dyDescent="0.3">
      <c r="A1456" s="649">
        <v>10</v>
      </c>
      <c r="B1456" s="650" t="s">
        <v>596</v>
      </c>
      <c r="C1456" s="650">
        <v>89301102</v>
      </c>
      <c r="D1456" s="729" t="s">
        <v>6861</v>
      </c>
      <c r="E1456" s="730" t="s">
        <v>3675</v>
      </c>
      <c r="F1456" s="650" t="s">
        <v>3634</v>
      </c>
      <c r="G1456" s="650" t="s">
        <v>4136</v>
      </c>
      <c r="H1456" s="650" t="s">
        <v>597</v>
      </c>
      <c r="I1456" s="650" t="s">
        <v>928</v>
      </c>
      <c r="J1456" s="650" t="s">
        <v>929</v>
      </c>
      <c r="K1456" s="650" t="s">
        <v>930</v>
      </c>
      <c r="L1456" s="651">
        <v>0</v>
      </c>
      <c r="M1456" s="651">
        <v>0</v>
      </c>
      <c r="N1456" s="650">
        <v>1</v>
      </c>
      <c r="O1456" s="731">
        <v>1</v>
      </c>
      <c r="P1456" s="651">
        <v>0</v>
      </c>
      <c r="Q1456" s="666"/>
      <c r="R1456" s="650">
        <v>1</v>
      </c>
      <c r="S1456" s="666">
        <v>1</v>
      </c>
      <c r="T1456" s="731">
        <v>1</v>
      </c>
      <c r="U1456" s="689">
        <v>1</v>
      </c>
    </row>
    <row r="1457" spans="1:21" ht="14.4" customHeight="1" x14ac:dyDescent="0.3">
      <c r="A1457" s="649">
        <v>10</v>
      </c>
      <c r="B1457" s="650" t="s">
        <v>596</v>
      </c>
      <c r="C1457" s="650">
        <v>89301102</v>
      </c>
      <c r="D1457" s="729" t="s">
        <v>6861</v>
      </c>
      <c r="E1457" s="730" t="s">
        <v>3675</v>
      </c>
      <c r="F1457" s="650" t="s">
        <v>3634</v>
      </c>
      <c r="G1457" s="650" t="s">
        <v>4581</v>
      </c>
      <c r="H1457" s="650" t="s">
        <v>597</v>
      </c>
      <c r="I1457" s="650" t="s">
        <v>4872</v>
      </c>
      <c r="J1457" s="650" t="s">
        <v>4873</v>
      </c>
      <c r="K1457" s="650" t="s">
        <v>4874</v>
      </c>
      <c r="L1457" s="651">
        <v>0</v>
      </c>
      <c r="M1457" s="651">
        <v>0</v>
      </c>
      <c r="N1457" s="650">
        <v>1</v>
      </c>
      <c r="O1457" s="731">
        <v>0.5</v>
      </c>
      <c r="P1457" s="651"/>
      <c r="Q1457" s="666"/>
      <c r="R1457" s="650"/>
      <c r="S1457" s="666">
        <v>0</v>
      </c>
      <c r="T1457" s="731"/>
      <c r="U1457" s="689">
        <v>0</v>
      </c>
    </row>
    <row r="1458" spans="1:21" ht="14.4" customHeight="1" x14ac:dyDescent="0.3">
      <c r="A1458" s="649">
        <v>10</v>
      </c>
      <c r="B1458" s="650" t="s">
        <v>596</v>
      </c>
      <c r="C1458" s="650">
        <v>89301102</v>
      </c>
      <c r="D1458" s="729" t="s">
        <v>6861</v>
      </c>
      <c r="E1458" s="730" t="s">
        <v>3675</v>
      </c>
      <c r="F1458" s="650" t="s">
        <v>3634</v>
      </c>
      <c r="G1458" s="650" t="s">
        <v>3930</v>
      </c>
      <c r="H1458" s="650" t="s">
        <v>597</v>
      </c>
      <c r="I1458" s="650" t="s">
        <v>837</v>
      </c>
      <c r="J1458" s="650" t="s">
        <v>838</v>
      </c>
      <c r="K1458" s="650" t="s">
        <v>4182</v>
      </c>
      <c r="L1458" s="651">
        <v>75.19</v>
      </c>
      <c r="M1458" s="651">
        <v>150.38</v>
      </c>
      <c r="N1458" s="650">
        <v>2</v>
      </c>
      <c r="O1458" s="731">
        <v>1</v>
      </c>
      <c r="P1458" s="651">
        <v>75.19</v>
      </c>
      <c r="Q1458" s="666">
        <v>0.5</v>
      </c>
      <c r="R1458" s="650">
        <v>1</v>
      </c>
      <c r="S1458" s="666">
        <v>0.5</v>
      </c>
      <c r="T1458" s="731">
        <v>0.5</v>
      </c>
      <c r="U1458" s="689">
        <v>0.5</v>
      </c>
    </row>
    <row r="1459" spans="1:21" ht="14.4" customHeight="1" x14ac:dyDescent="0.3">
      <c r="A1459" s="649">
        <v>10</v>
      </c>
      <c r="B1459" s="650" t="s">
        <v>596</v>
      </c>
      <c r="C1459" s="650">
        <v>89301102</v>
      </c>
      <c r="D1459" s="729" t="s">
        <v>6861</v>
      </c>
      <c r="E1459" s="730" t="s">
        <v>3675</v>
      </c>
      <c r="F1459" s="650" t="s">
        <v>3634</v>
      </c>
      <c r="G1459" s="650" t="s">
        <v>3930</v>
      </c>
      <c r="H1459" s="650" t="s">
        <v>597</v>
      </c>
      <c r="I1459" s="650" t="s">
        <v>4261</v>
      </c>
      <c r="J1459" s="650" t="s">
        <v>838</v>
      </c>
      <c r="K1459" s="650" t="s">
        <v>4262</v>
      </c>
      <c r="L1459" s="651">
        <v>0</v>
      </c>
      <c r="M1459" s="651">
        <v>0</v>
      </c>
      <c r="N1459" s="650">
        <v>1</v>
      </c>
      <c r="O1459" s="731">
        <v>0.5</v>
      </c>
      <c r="P1459" s="651">
        <v>0</v>
      </c>
      <c r="Q1459" s="666"/>
      <c r="R1459" s="650">
        <v>1</v>
      </c>
      <c r="S1459" s="666">
        <v>1</v>
      </c>
      <c r="T1459" s="731">
        <v>0.5</v>
      </c>
      <c r="U1459" s="689">
        <v>1</v>
      </c>
    </row>
    <row r="1460" spans="1:21" ht="14.4" customHeight="1" x14ac:dyDescent="0.3">
      <c r="A1460" s="649">
        <v>10</v>
      </c>
      <c r="B1460" s="650" t="s">
        <v>596</v>
      </c>
      <c r="C1460" s="650">
        <v>89301102</v>
      </c>
      <c r="D1460" s="729" t="s">
        <v>6861</v>
      </c>
      <c r="E1460" s="730" t="s">
        <v>3675</v>
      </c>
      <c r="F1460" s="650" t="s">
        <v>3634</v>
      </c>
      <c r="G1460" s="650" t="s">
        <v>3930</v>
      </c>
      <c r="H1460" s="650" t="s">
        <v>597</v>
      </c>
      <c r="I1460" s="650" t="s">
        <v>2467</v>
      </c>
      <c r="J1460" s="650" t="s">
        <v>838</v>
      </c>
      <c r="K1460" s="650" t="s">
        <v>3931</v>
      </c>
      <c r="L1460" s="651">
        <v>128.9</v>
      </c>
      <c r="M1460" s="651">
        <v>128.9</v>
      </c>
      <c r="N1460" s="650">
        <v>1</v>
      </c>
      <c r="O1460" s="731">
        <v>0.5</v>
      </c>
      <c r="P1460" s="651">
        <v>128.9</v>
      </c>
      <c r="Q1460" s="666">
        <v>1</v>
      </c>
      <c r="R1460" s="650">
        <v>1</v>
      </c>
      <c r="S1460" s="666">
        <v>1</v>
      </c>
      <c r="T1460" s="731">
        <v>0.5</v>
      </c>
      <c r="U1460" s="689">
        <v>1</v>
      </c>
    </row>
    <row r="1461" spans="1:21" ht="14.4" customHeight="1" x14ac:dyDescent="0.3">
      <c r="A1461" s="649">
        <v>10</v>
      </c>
      <c r="B1461" s="650" t="s">
        <v>596</v>
      </c>
      <c r="C1461" s="650">
        <v>89301102</v>
      </c>
      <c r="D1461" s="729" t="s">
        <v>6861</v>
      </c>
      <c r="E1461" s="730" t="s">
        <v>3675</v>
      </c>
      <c r="F1461" s="650" t="s">
        <v>3634</v>
      </c>
      <c r="G1461" s="650" t="s">
        <v>3930</v>
      </c>
      <c r="H1461" s="650" t="s">
        <v>597</v>
      </c>
      <c r="I1461" s="650" t="s">
        <v>4183</v>
      </c>
      <c r="J1461" s="650" t="s">
        <v>838</v>
      </c>
      <c r="K1461" s="650" t="s">
        <v>4184</v>
      </c>
      <c r="L1461" s="651">
        <v>0</v>
      </c>
      <c r="M1461" s="651">
        <v>0</v>
      </c>
      <c r="N1461" s="650">
        <v>1</v>
      </c>
      <c r="O1461" s="731">
        <v>0.5</v>
      </c>
      <c r="P1461" s="651">
        <v>0</v>
      </c>
      <c r="Q1461" s="666"/>
      <c r="R1461" s="650">
        <v>1</v>
      </c>
      <c r="S1461" s="666">
        <v>1</v>
      </c>
      <c r="T1461" s="731">
        <v>0.5</v>
      </c>
      <c r="U1461" s="689">
        <v>1</v>
      </c>
    </row>
    <row r="1462" spans="1:21" ht="14.4" customHeight="1" x14ac:dyDescent="0.3">
      <c r="A1462" s="649">
        <v>10</v>
      </c>
      <c r="B1462" s="650" t="s">
        <v>596</v>
      </c>
      <c r="C1462" s="650">
        <v>89301102</v>
      </c>
      <c r="D1462" s="729" t="s">
        <v>6861</v>
      </c>
      <c r="E1462" s="730" t="s">
        <v>3675</v>
      </c>
      <c r="F1462" s="650" t="s">
        <v>3634</v>
      </c>
      <c r="G1462" s="650" t="s">
        <v>3752</v>
      </c>
      <c r="H1462" s="650" t="s">
        <v>597</v>
      </c>
      <c r="I1462" s="650" t="s">
        <v>4875</v>
      </c>
      <c r="J1462" s="650" t="s">
        <v>4876</v>
      </c>
      <c r="K1462" s="650" t="s">
        <v>4877</v>
      </c>
      <c r="L1462" s="651">
        <v>158.13</v>
      </c>
      <c r="M1462" s="651">
        <v>158.13</v>
      </c>
      <c r="N1462" s="650">
        <v>1</v>
      </c>
      <c r="O1462" s="731">
        <v>1</v>
      </c>
      <c r="P1462" s="651"/>
      <c r="Q1462" s="666">
        <v>0</v>
      </c>
      <c r="R1462" s="650"/>
      <c r="S1462" s="666">
        <v>0</v>
      </c>
      <c r="T1462" s="731"/>
      <c r="U1462" s="689">
        <v>0</v>
      </c>
    </row>
    <row r="1463" spans="1:21" ht="14.4" customHeight="1" x14ac:dyDescent="0.3">
      <c r="A1463" s="649">
        <v>10</v>
      </c>
      <c r="B1463" s="650" t="s">
        <v>596</v>
      </c>
      <c r="C1463" s="650">
        <v>89301102</v>
      </c>
      <c r="D1463" s="729" t="s">
        <v>6861</v>
      </c>
      <c r="E1463" s="730" t="s">
        <v>3675</v>
      </c>
      <c r="F1463" s="650" t="s">
        <v>3634</v>
      </c>
      <c r="G1463" s="650" t="s">
        <v>4699</v>
      </c>
      <c r="H1463" s="650" t="s">
        <v>597</v>
      </c>
      <c r="I1463" s="650" t="s">
        <v>4878</v>
      </c>
      <c r="J1463" s="650" t="s">
        <v>4701</v>
      </c>
      <c r="K1463" s="650" t="s">
        <v>4879</v>
      </c>
      <c r="L1463" s="651">
        <v>45.91</v>
      </c>
      <c r="M1463" s="651">
        <v>45.91</v>
      </c>
      <c r="N1463" s="650">
        <v>1</v>
      </c>
      <c r="O1463" s="731">
        <v>1</v>
      </c>
      <c r="P1463" s="651">
        <v>45.91</v>
      </c>
      <c r="Q1463" s="666">
        <v>1</v>
      </c>
      <c r="R1463" s="650">
        <v>1</v>
      </c>
      <c r="S1463" s="666">
        <v>1</v>
      </c>
      <c r="T1463" s="731">
        <v>1</v>
      </c>
      <c r="U1463" s="689">
        <v>1</v>
      </c>
    </row>
    <row r="1464" spans="1:21" ht="14.4" customHeight="1" x14ac:dyDescent="0.3">
      <c r="A1464" s="649">
        <v>10</v>
      </c>
      <c r="B1464" s="650" t="s">
        <v>596</v>
      </c>
      <c r="C1464" s="650">
        <v>89301102</v>
      </c>
      <c r="D1464" s="729" t="s">
        <v>6861</v>
      </c>
      <c r="E1464" s="730" t="s">
        <v>3675</v>
      </c>
      <c r="F1464" s="650" t="s">
        <v>3634</v>
      </c>
      <c r="G1464" s="650" t="s">
        <v>4699</v>
      </c>
      <c r="H1464" s="650" t="s">
        <v>597</v>
      </c>
      <c r="I1464" s="650" t="s">
        <v>4880</v>
      </c>
      <c r="J1464" s="650" t="s">
        <v>4701</v>
      </c>
      <c r="K1464" s="650" t="s">
        <v>4881</v>
      </c>
      <c r="L1464" s="651">
        <v>79.22</v>
      </c>
      <c r="M1464" s="651">
        <v>79.22</v>
      </c>
      <c r="N1464" s="650">
        <v>1</v>
      </c>
      <c r="O1464" s="731">
        <v>0.5</v>
      </c>
      <c r="P1464" s="651">
        <v>79.22</v>
      </c>
      <c r="Q1464" s="666">
        <v>1</v>
      </c>
      <c r="R1464" s="650">
        <v>1</v>
      </c>
      <c r="S1464" s="666">
        <v>1</v>
      </c>
      <c r="T1464" s="731">
        <v>0.5</v>
      </c>
      <c r="U1464" s="689">
        <v>1</v>
      </c>
    </row>
    <row r="1465" spans="1:21" ht="14.4" customHeight="1" x14ac:dyDescent="0.3">
      <c r="A1465" s="649">
        <v>10</v>
      </c>
      <c r="B1465" s="650" t="s">
        <v>596</v>
      </c>
      <c r="C1465" s="650">
        <v>89301102</v>
      </c>
      <c r="D1465" s="729" t="s">
        <v>6861</v>
      </c>
      <c r="E1465" s="730" t="s">
        <v>3675</v>
      </c>
      <c r="F1465" s="650" t="s">
        <v>3634</v>
      </c>
      <c r="G1465" s="650" t="s">
        <v>4139</v>
      </c>
      <c r="H1465" s="650" t="s">
        <v>1072</v>
      </c>
      <c r="I1465" s="650" t="s">
        <v>1109</v>
      </c>
      <c r="J1465" s="650" t="s">
        <v>1110</v>
      </c>
      <c r="K1465" s="650" t="s">
        <v>3504</v>
      </c>
      <c r="L1465" s="651">
        <v>333.26</v>
      </c>
      <c r="M1465" s="651">
        <v>333.26</v>
      </c>
      <c r="N1465" s="650">
        <v>1</v>
      </c>
      <c r="O1465" s="731">
        <v>1</v>
      </c>
      <c r="P1465" s="651">
        <v>333.26</v>
      </c>
      <c r="Q1465" s="666">
        <v>1</v>
      </c>
      <c r="R1465" s="650">
        <v>1</v>
      </c>
      <c r="S1465" s="666">
        <v>1</v>
      </c>
      <c r="T1465" s="731">
        <v>1</v>
      </c>
      <c r="U1465" s="689">
        <v>1</v>
      </c>
    </row>
    <row r="1466" spans="1:21" ht="14.4" customHeight="1" x14ac:dyDescent="0.3">
      <c r="A1466" s="649">
        <v>10</v>
      </c>
      <c r="B1466" s="650" t="s">
        <v>596</v>
      </c>
      <c r="C1466" s="650">
        <v>89301102</v>
      </c>
      <c r="D1466" s="729" t="s">
        <v>6861</v>
      </c>
      <c r="E1466" s="730" t="s">
        <v>3675</v>
      </c>
      <c r="F1466" s="650" t="s">
        <v>3634</v>
      </c>
      <c r="G1466" s="650" t="s">
        <v>4188</v>
      </c>
      <c r="H1466" s="650" t="s">
        <v>597</v>
      </c>
      <c r="I1466" s="650" t="s">
        <v>4263</v>
      </c>
      <c r="J1466" s="650" t="s">
        <v>4190</v>
      </c>
      <c r="K1466" s="650" t="s">
        <v>4264</v>
      </c>
      <c r="L1466" s="651">
        <v>0</v>
      </c>
      <c r="M1466" s="651">
        <v>0</v>
      </c>
      <c r="N1466" s="650">
        <v>2</v>
      </c>
      <c r="O1466" s="731">
        <v>1</v>
      </c>
      <c r="P1466" s="651">
        <v>0</v>
      </c>
      <c r="Q1466" s="666"/>
      <c r="R1466" s="650">
        <v>1</v>
      </c>
      <c r="S1466" s="666">
        <v>0.5</v>
      </c>
      <c r="T1466" s="731">
        <v>0.5</v>
      </c>
      <c r="U1466" s="689">
        <v>0.5</v>
      </c>
    </row>
    <row r="1467" spans="1:21" ht="14.4" customHeight="1" x14ac:dyDescent="0.3">
      <c r="A1467" s="649">
        <v>10</v>
      </c>
      <c r="B1467" s="650" t="s">
        <v>596</v>
      </c>
      <c r="C1467" s="650">
        <v>89301102</v>
      </c>
      <c r="D1467" s="729" t="s">
        <v>6861</v>
      </c>
      <c r="E1467" s="730" t="s">
        <v>3675</v>
      </c>
      <c r="F1467" s="650" t="s">
        <v>3634</v>
      </c>
      <c r="G1467" s="650" t="s">
        <v>4307</v>
      </c>
      <c r="H1467" s="650" t="s">
        <v>597</v>
      </c>
      <c r="I1467" s="650" t="s">
        <v>744</v>
      </c>
      <c r="J1467" s="650" t="s">
        <v>4882</v>
      </c>
      <c r="K1467" s="650" t="s">
        <v>746</v>
      </c>
      <c r="L1467" s="651">
        <v>17.579999999999998</v>
      </c>
      <c r="M1467" s="651">
        <v>35.159999999999997</v>
      </c>
      <c r="N1467" s="650">
        <v>2</v>
      </c>
      <c r="O1467" s="731">
        <v>1</v>
      </c>
      <c r="P1467" s="651"/>
      <c r="Q1467" s="666">
        <v>0</v>
      </c>
      <c r="R1467" s="650"/>
      <c r="S1467" s="666">
        <v>0</v>
      </c>
      <c r="T1467" s="731"/>
      <c r="U1467" s="689">
        <v>0</v>
      </c>
    </row>
    <row r="1468" spans="1:21" ht="14.4" customHeight="1" x14ac:dyDescent="0.3">
      <c r="A1468" s="649">
        <v>10</v>
      </c>
      <c r="B1468" s="650" t="s">
        <v>596</v>
      </c>
      <c r="C1468" s="650">
        <v>89301102</v>
      </c>
      <c r="D1468" s="729" t="s">
        <v>6861</v>
      </c>
      <c r="E1468" s="730" t="s">
        <v>3675</v>
      </c>
      <c r="F1468" s="650" t="s">
        <v>3634</v>
      </c>
      <c r="G1468" s="650" t="s">
        <v>4778</v>
      </c>
      <c r="H1468" s="650" t="s">
        <v>597</v>
      </c>
      <c r="I1468" s="650" t="s">
        <v>4883</v>
      </c>
      <c r="J1468" s="650" t="s">
        <v>4884</v>
      </c>
      <c r="K1468" s="650" t="s">
        <v>4885</v>
      </c>
      <c r="L1468" s="651">
        <v>397.49</v>
      </c>
      <c r="M1468" s="651">
        <v>397.49</v>
      </c>
      <c r="N1468" s="650">
        <v>1</v>
      </c>
      <c r="O1468" s="731">
        <v>1</v>
      </c>
      <c r="P1468" s="651"/>
      <c r="Q1468" s="666">
        <v>0</v>
      </c>
      <c r="R1468" s="650"/>
      <c r="S1468" s="666">
        <v>0</v>
      </c>
      <c r="T1468" s="731"/>
      <c r="U1468" s="689">
        <v>0</v>
      </c>
    </row>
    <row r="1469" spans="1:21" ht="14.4" customHeight="1" x14ac:dyDescent="0.3">
      <c r="A1469" s="649">
        <v>10</v>
      </c>
      <c r="B1469" s="650" t="s">
        <v>596</v>
      </c>
      <c r="C1469" s="650">
        <v>89301102</v>
      </c>
      <c r="D1469" s="729" t="s">
        <v>6861</v>
      </c>
      <c r="E1469" s="730" t="s">
        <v>3675</v>
      </c>
      <c r="F1469" s="650" t="s">
        <v>3634</v>
      </c>
      <c r="G1469" s="650" t="s">
        <v>4778</v>
      </c>
      <c r="H1469" s="650" t="s">
        <v>597</v>
      </c>
      <c r="I1469" s="650" t="s">
        <v>4886</v>
      </c>
      <c r="J1469" s="650" t="s">
        <v>4780</v>
      </c>
      <c r="K1469" s="650" t="s">
        <v>4887</v>
      </c>
      <c r="L1469" s="651">
        <v>322.52</v>
      </c>
      <c r="M1469" s="651">
        <v>322.52</v>
      </c>
      <c r="N1469" s="650">
        <v>1</v>
      </c>
      <c r="O1469" s="731">
        <v>0.5</v>
      </c>
      <c r="P1469" s="651"/>
      <c r="Q1469" s="666">
        <v>0</v>
      </c>
      <c r="R1469" s="650"/>
      <c r="S1469" s="666">
        <v>0</v>
      </c>
      <c r="T1469" s="731"/>
      <c r="U1469" s="689">
        <v>0</v>
      </c>
    </row>
    <row r="1470" spans="1:21" ht="14.4" customHeight="1" x14ac:dyDescent="0.3">
      <c r="A1470" s="649">
        <v>10</v>
      </c>
      <c r="B1470" s="650" t="s">
        <v>596</v>
      </c>
      <c r="C1470" s="650">
        <v>89301102</v>
      </c>
      <c r="D1470" s="729" t="s">
        <v>6861</v>
      </c>
      <c r="E1470" s="730" t="s">
        <v>3675</v>
      </c>
      <c r="F1470" s="650" t="s">
        <v>3634</v>
      </c>
      <c r="G1470" s="650" t="s">
        <v>4888</v>
      </c>
      <c r="H1470" s="650" t="s">
        <v>597</v>
      </c>
      <c r="I1470" s="650" t="s">
        <v>4889</v>
      </c>
      <c r="J1470" s="650" t="s">
        <v>4890</v>
      </c>
      <c r="K1470" s="650" t="s">
        <v>1100</v>
      </c>
      <c r="L1470" s="651">
        <v>0</v>
      </c>
      <c r="M1470" s="651">
        <v>0</v>
      </c>
      <c r="N1470" s="650">
        <v>2</v>
      </c>
      <c r="O1470" s="731">
        <v>1.5</v>
      </c>
      <c r="P1470" s="651"/>
      <c r="Q1470" s="666"/>
      <c r="R1470" s="650"/>
      <c r="S1470" s="666">
        <v>0</v>
      </c>
      <c r="T1470" s="731"/>
      <c r="U1470" s="689">
        <v>0</v>
      </c>
    </row>
    <row r="1471" spans="1:21" ht="14.4" customHeight="1" x14ac:dyDescent="0.3">
      <c r="A1471" s="649">
        <v>10</v>
      </c>
      <c r="B1471" s="650" t="s">
        <v>596</v>
      </c>
      <c r="C1471" s="650">
        <v>89301102</v>
      </c>
      <c r="D1471" s="729" t="s">
        <v>6861</v>
      </c>
      <c r="E1471" s="730" t="s">
        <v>3675</v>
      </c>
      <c r="F1471" s="650" t="s">
        <v>3634</v>
      </c>
      <c r="G1471" s="650" t="s">
        <v>4888</v>
      </c>
      <c r="H1471" s="650" t="s">
        <v>597</v>
      </c>
      <c r="I1471" s="650" t="s">
        <v>4891</v>
      </c>
      <c r="J1471" s="650" t="s">
        <v>4890</v>
      </c>
      <c r="K1471" s="650" t="s">
        <v>3280</v>
      </c>
      <c r="L1471" s="651">
        <v>0</v>
      </c>
      <c r="M1471" s="651">
        <v>0</v>
      </c>
      <c r="N1471" s="650">
        <v>1</v>
      </c>
      <c r="O1471" s="731">
        <v>0.5</v>
      </c>
      <c r="P1471" s="651">
        <v>0</v>
      </c>
      <c r="Q1471" s="666"/>
      <c r="R1471" s="650">
        <v>1</v>
      </c>
      <c r="S1471" s="666">
        <v>1</v>
      </c>
      <c r="T1471" s="731">
        <v>0.5</v>
      </c>
      <c r="U1471" s="689">
        <v>1</v>
      </c>
    </row>
    <row r="1472" spans="1:21" ht="14.4" customHeight="1" x14ac:dyDescent="0.3">
      <c r="A1472" s="649">
        <v>10</v>
      </c>
      <c r="B1472" s="650" t="s">
        <v>596</v>
      </c>
      <c r="C1472" s="650">
        <v>89301102</v>
      </c>
      <c r="D1472" s="729" t="s">
        <v>6861</v>
      </c>
      <c r="E1472" s="730" t="s">
        <v>3675</v>
      </c>
      <c r="F1472" s="650" t="s">
        <v>3634</v>
      </c>
      <c r="G1472" s="650" t="s">
        <v>3736</v>
      </c>
      <c r="H1472" s="650" t="s">
        <v>1072</v>
      </c>
      <c r="I1472" s="650" t="s">
        <v>2240</v>
      </c>
      <c r="J1472" s="650" t="s">
        <v>3487</v>
      </c>
      <c r="K1472" s="650" t="s">
        <v>839</v>
      </c>
      <c r="L1472" s="651">
        <v>137.66</v>
      </c>
      <c r="M1472" s="651">
        <v>137.66</v>
      </c>
      <c r="N1472" s="650">
        <v>1</v>
      </c>
      <c r="O1472" s="731">
        <v>1</v>
      </c>
      <c r="P1472" s="651"/>
      <c r="Q1472" s="666">
        <v>0</v>
      </c>
      <c r="R1472" s="650"/>
      <c r="S1472" s="666">
        <v>0</v>
      </c>
      <c r="T1472" s="731"/>
      <c r="U1472" s="689">
        <v>0</v>
      </c>
    </row>
    <row r="1473" spans="1:21" ht="14.4" customHeight="1" x14ac:dyDescent="0.3">
      <c r="A1473" s="649">
        <v>10</v>
      </c>
      <c r="B1473" s="650" t="s">
        <v>596</v>
      </c>
      <c r="C1473" s="650">
        <v>89301102</v>
      </c>
      <c r="D1473" s="729" t="s">
        <v>6861</v>
      </c>
      <c r="E1473" s="730" t="s">
        <v>3675</v>
      </c>
      <c r="F1473" s="650" t="s">
        <v>3634</v>
      </c>
      <c r="G1473" s="650" t="s">
        <v>3736</v>
      </c>
      <c r="H1473" s="650" t="s">
        <v>1072</v>
      </c>
      <c r="I1473" s="650" t="s">
        <v>1712</v>
      </c>
      <c r="J1473" s="650" t="s">
        <v>1713</v>
      </c>
      <c r="K1473" s="650" t="s">
        <v>3522</v>
      </c>
      <c r="L1473" s="651">
        <v>116.8</v>
      </c>
      <c r="M1473" s="651">
        <v>350.4</v>
      </c>
      <c r="N1473" s="650">
        <v>3</v>
      </c>
      <c r="O1473" s="731">
        <v>1.5</v>
      </c>
      <c r="P1473" s="651"/>
      <c r="Q1473" s="666">
        <v>0</v>
      </c>
      <c r="R1473" s="650"/>
      <c r="S1473" s="666">
        <v>0</v>
      </c>
      <c r="T1473" s="731"/>
      <c r="U1473" s="689">
        <v>0</v>
      </c>
    </row>
    <row r="1474" spans="1:21" ht="14.4" customHeight="1" x14ac:dyDescent="0.3">
      <c r="A1474" s="649">
        <v>10</v>
      </c>
      <c r="B1474" s="650" t="s">
        <v>596</v>
      </c>
      <c r="C1474" s="650">
        <v>89301102</v>
      </c>
      <c r="D1474" s="729" t="s">
        <v>6861</v>
      </c>
      <c r="E1474" s="730" t="s">
        <v>3675</v>
      </c>
      <c r="F1474" s="650" t="s">
        <v>3634</v>
      </c>
      <c r="G1474" s="650" t="s">
        <v>3736</v>
      </c>
      <c r="H1474" s="650" t="s">
        <v>1072</v>
      </c>
      <c r="I1474" s="650" t="s">
        <v>1303</v>
      </c>
      <c r="J1474" s="650" t="s">
        <v>3490</v>
      </c>
      <c r="K1474" s="650" t="s">
        <v>3488</v>
      </c>
      <c r="L1474" s="651">
        <v>41.3</v>
      </c>
      <c r="M1474" s="651">
        <v>371.70000000000005</v>
      </c>
      <c r="N1474" s="650">
        <v>9</v>
      </c>
      <c r="O1474" s="731">
        <v>6.5</v>
      </c>
      <c r="P1474" s="651">
        <v>289.10000000000002</v>
      </c>
      <c r="Q1474" s="666">
        <v>0.77777777777777779</v>
      </c>
      <c r="R1474" s="650">
        <v>7</v>
      </c>
      <c r="S1474" s="666">
        <v>0.77777777777777779</v>
      </c>
      <c r="T1474" s="731">
        <v>4.5</v>
      </c>
      <c r="U1474" s="689">
        <v>0.69230769230769229</v>
      </c>
    </row>
    <row r="1475" spans="1:21" ht="14.4" customHeight="1" x14ac:dyDescent="0.3">
      <c r="A1475" s="649">
        <v>10</v>
      </c>
      <c r="B1475" s="650" t="s">
        <v>596</v>
      </c>
      <c r="C1475" s="650">
        <v>89301102</v>
      </c>
      <c r="D1475" s="729" t="s">
        <v>6861</v>
      </c>
      <c r="E1475" s="730" t="s">
        <v>3675</v>
      </c>
      <c r="F1475" s="650" t="s">
        <v>3634</v>
      </c>
      <c r="G1475" s="650" t="s">
        <v>3736</v>
      </c>
      <c r="H1475" s="650" t="s">
        <v>1072</v>
      </c>
      <c r="I1475" s="650" t="s">
        <v>4146</v>
      </c>
      <c r="J1475" s="650" t="s">
        <v>3547</v>
      </c>
      <c r="K1475" s="650" t="s">
        <v>4147</v>
      </c>
      <c r="L1475" s="651">
        <v>87.6</v>
      </c>
      <c r="M1475" s="651">
        <v>262.79999999999995</v>
      </c>
      <c r="N1475" s="650">
        <v>3</v>
      </c>
      <c r="O1475" s="731">
        <v>1.5</v>
      </c>
      <c r="P1475" s="651">
        <v>262.79999999999995</v>
      </c>
      <c r="Q1475" s="666">
        <v>1</v>
      </c>
      <c r="R1475" s="650">
        <v>3</v>
      </c>
      <c r="S1475" s="666">
        <v>1</v>
      </c>
      <c r="T1475" s="731">
        <v>1.5</v>
      </c>
      <c r="U1475" s="689">
        <v>1</v>
      </c>
    </row>
    <row r="1476" spans="1:21" ht="14.4" customHeight="1" x14ac:dyDescent="0.3">
      <c r="A1476" s="649">
        <v>10</v>
      </c>
      <c r="B1476" s="650" t="s">
        <v>596</v>
      </c>
      <c r="C1476" s="650">
        <v>89301102</v>
      </c>
      <c r="D1476" s="729" t="s">
        <v>6861</v>
      </c>
      <c r="E1476" s="730" t="s">
        <v>3675</v>
      </c>
      <c r="F1476" s="650" t="s">
        <v>3634</v>
      </c>
      <c r="G1476" s="650" t="s">
        <v>3736</v>
      </c>
      <c r="H1476" s="650" t="s">
        <v>1072</v>
      </c>
      <c r="I1476" s="650" t="s">
        <v>1306</v>
      </c>
      <c r="J1476" s="650" t="s">
        <v>3490</v>
      </c>
      <c r="K1476" s="650" t="s">
        <v>839</v>
      </c>
      <c r="L1476" s="651">
        <v>68.83</v>
      </c>
      <c r="M1476" s="651">
        <v>137.66</v>
      </c>
      <c r="N1476" s="650">
        <v>2</v>
      </c>
      <c r="O1476" s="731">
        <v>1</v>
      </c>
      <c r="P1476" s="651">
        <v>137.66</v>
      </c>
      <c r="Q1476" s="666">
        <v>1</v>
      </c>
      <c r="R1476" s="650">
        <v>2</v>
      </c>
      <c r="S1476" s="666">
        <v>1</v>
      </c>
      <c r="T1476" s="731">
        <v>1</v>
      </c>
      <c r="U1476" s="689">
        <v>1</v>
      </c>
    </row>
    <row r="1477" spans="1:21" ht="14.4" customHeight="1" x14ac:dyDescent="0.3">
      <c r="A1477" s="649">
        <v>10</v>
      </c>
      <c r="B1477" s="650" t="s">
        <v>596</v>
      </c>
      <c r="C1477" s="650">
        <v>89301102</v>
      </c>
      <c r="D1477" s="729" t="s">
        <v>6861</v>
      </c>
      <c r="E1477" s="730" t="s">
        <v>3675</v>
      </c>
      <c r="F1477" s="650" t="s">
        <v>3634</v>
      </c>
      <c r="G1477" s="650" t="s">
        <v>4539</v>
      </c>
      <c r="H1477" s="650" t="s">
        <v>597</v>
      </c>
      <c r="I1477" s="650" t="s">
        <v>1065</v>
      </c>
      <c r="J1477" s="650" t="s">
        <v>1066</v>
      </c>
      <c r="K1477" s="650" t="s">
        <v>3280</v>
      </c>
      <c r="L1477" s="651">
        <v>0</v>
      </c>
      <c r="M1477" s="651">
        <v>0</v>
      </c>
      <c r="N1477" s="650">
        <v>2</v>
      </c>
      <c r="O1477" s="731">
        <v>2</v>
      </c>
      <c r="P1477" s="651">
        <v>0</v>
      </c>
      <c r="Q1477" s="666"/>
      <c r="R1477" s="650">
        <v>2</v>
      </c>
      <c r="S1477" s="666">
        <v>1</v>
      </c>
      <c r="T1477" s="731">
        <v>2</v>
      </c>
      <c r="U1477" s="689">
        <v>1</v>
      </c>
    </row>
    <row r="1478" spans="1:21" ht="14.4" customHeight="1" x14ac:dyDescent="0.3">
      <c r="A1478" s="649">
        <v>10</v>
      </c>
      <c r="B1478" s="650" t="s">
        <v>596</v>
      </c>
      <c r="C1478" s="650">
        <v>89301102</v>
      </c>
      <c r="D1478" s="729" t="s">
        <v>6861</v>
      </c>
      <c r="E1478" s="730" t="s">
        <v>3675</v>
      </c>
      <c r="F1478" s="650" t="s">
        <v>3634</v>
      </c>
      <c r="G1478" s="650" t="s">
        <v>4128</v>
      </c>
      <c r="H1478" s="650" t="s">
        <v>597</v>
      </c>
      <c r="I1478" s="650" t="s">
        <v>1344</v>
      </c>
      <c r="J1478" s="650" t="s">
        <v>1345</v>
      </c>
      <c r="K1478" s="650" t="s">
        <v>4297</v>
      </c>
      <c r="L1478" s="651">
        <v>709.97</v>
      </c>
      <c r="M1478" s="651">
        <v>709.97</v>
      </c>
      <c r="N1478" s="650">
        <v>1</v>
      </c>
      <c r="O1478" s="731">
        <v>0.5</v>
      </c>
      <c r="P1478" s="651">
        <v>709.97</v>
      </c>
      <c r="Q1478" s="666">
        <v>1</v>
      </c>
      <c r="R1478" s="650">
        <v>1</v>
      </c>
      <c r="S1478" s="666">
        <v>1</v>
      </c>
      <c r="T1478" s="731">
        <v>0.5</v>
      </c>
      <c r="U1478" s="689">
        <v>1</v>
      </c>
    </row>
    <row r="1479" spans="1:21" ht="14.4" customHeight="1" x14ac:dyDescent="0.3">
      <c r="A1479" s="649">
        <v>10</v>
      </c>
      <c r="B1479" s="650" t="s">
        <v>596</v>
      </c>
      <c r="C1479" s="650">
        <v>89301102</v>
      </c>
      <c r="D1479" s="729" t="s">
        <v>6861</v>
      </c>
      <c r="E1479" s="730" t="s">
        <v>3675</v>
      </c>
      <c r="F1479" s="650" t="s">
        <v>3634</v>
      </c>
      <c r="G1479" s="650" t="s">
        <v>4550</v>
      </c>
      <c r="H1479" s="650" t="s">
        <v>1072</v>
      </c>
      <c r="I1479" s="650" t="s">
        <v>1098</v>
      </c>
      <c r="J1479" s="650" t="s">
        <v>1099</v>
      </c>
      <c r="K1479" s="650" t="s">
        <v>1100</v>
      </c>
      <c r="L1479" s="651">
        <v>0</v>
      </c>
      <c r="M1479" s="651">
        <v>0</v>
      </c>
      <c r="N1479" s="650">
        <v>1</v>
      </c>
      <c r="O1479" s="731">
        <v>1</v>
      </c>
      <c r="P1479" s="651"/>
      <c r="Q1479" s="666"/>
      <c r="R1479" s="650"/>
      <c r="S1479" s="666">
        <v>0</v>
      </c>
      <c r="T1479" s="731"/>
      <c r="U1479" s="689">
        <v>0</v>
      </c>
    </row>
    <row r="1480" spans="1:21" ht="14.4" customHeight="1" x14ac:dyDescent="0.3">
      <c r="A1480" s="649">
        <v>10</v>
      </c>
      <c r="B1480" s="650" t="s">
        <v>596</v>
      </c>
      <c r="C1480" s="650">
        <v>89301102</v>
      </c>
      <c r="D1480" s="729" t="s">
        <v>6861</v>
      </c>
      <c r="E1480" s="730" t="s">
        <v>3675</v>
      </c>
      <c r="F1480" s="650" t="s">
        <v>3634</v>
      </c>
      <c r="G1480" s="650" t="s">
        <v>4550</v>
      </c>
      <c r="H1480" s="650" t="s">
        <v>1072</v>
      </c>
      <c r="I1480" s="650" t="s">
        <v>1599</v>
      </c>
      <c r="J1480" s="650" t="s">
        <v>1099</v>
      </c>
      <c r="K1480" s="650" t="s">
        <v>1600</v>
      </c>
      <c r="L1480" s="651">
        <v>0</v>
      </c>
      <c r="M1480" s="651">
        <v>0</v>
      </c>
      <c r="N1480" s="650">
        <v>1</v>
      </c>
      <c r="O1480" s="731">
        <v>1</v>
      </c>
      <c r="P1480" s="651"/>
      <c r="Q1480" s="666"/>
      <c r="R1480" s="650"/>
      <c r="S1480" s="666">
        <v>0</v>
      </c>
      <c r="T1480" s="731"/>
      <c r="U1480" s="689">
        <v>0</v>
      </c>
    </row>
    <row r="1481" spans="1:21" ht="14.4" customHeight="1" x14ac:dyDescent="0.3">
      <c r="A1481" s="649">
        <v>10</v>
      </c>
      <c r="B1481" s="650" t="s">
        <v>596</v>
      </c>
      <c r="C1481" s="650">
        <v>89301102</v>
      </c>
      <c r="D1481" s="729" t="s">
        <v>6861</v>
      </c>
      <c r="E1481" s="730" t="s">
        <v>3675</v>
      </c>
      <c r="F1481" s="650" t="s">
        <v>3634</v>
      </c>
      <c r="G1481" s="650" t="s">
        <v>4550</v>
      </c>
      <c r="H1481" s="650" t="s">
        <v>597</v>
      </c>
      <c r="I1481" s="650" t="s">
        <v>4892</v>
      </c>
      <c r="J1481" s="650" t="s">
        <v>4893</v>
      </c>
      <c r="K1481" s="650" t="s">
        <v>4894</v>
      </c>
      <c r="L1481" s="651">
        <v>0</v>
      </c>
      <c r="M1481" s="651">
        <v>0</v>
      </c>
      <c r="N1481" s="650">
        <v>1</v>
      </c>
      <c r="O1481" s="731">
        <v>0.5</v>
      </c>
      <c r="P1481" s="651">
        <v>0</v>
      </c>
      <c r="Q1481" s="666"/>
      <c r="R1481" s="650">
        <v>1</v>
      </c>
      <c r="S1481" s="666">
        <v>1</v>
      </c>
      <c r="T1481" s="731">
        <v>0.5</v>
      </c>
      <c r="U1481" s="689">
        <v>1</v>
      </c>
    </row>
    <row r="1482" spans="1:21" ht="14.4" customHeight="1" x14ac:dyDescent="0.3">
      <c r="A1482" s="649">
        <v>10</v>
      </c>
      <c r="B1482" s="650" t="s">
        <v>596</v>
      </c>
      <c r="C1482" s="650">
        <v>89301102</v>
      </c>
      <c r="D1482" s="729" t="s">
        <v>6861</v>
      </c>
      <c r="E1482" s="730" t="s">
        <v>3675</v>
      </c>
      <c r="F1482" s="650" t="s">
        <v>3634</v>
      </c>
      <c r="G1482" s="650" t="s">
        <v>4252</v>
      </c>
      <c r="H1482" s="650" t="s">
        <v>597</v>
      </c>
      <c r="I1482" s="650" t="s">
        <v>4895</v>
      </c>
      <c r="J1482" s="650" t="s">
        <v>4896</v>
      </c>
      <c r="K1482" s="650" t="s">
        <v>4897</v>
      </c>
      <c r="L1482" s="651">
        <v>33.79</v>
      </c>
      <c r="M1482" s="651">
        <v>101.37</v>
      </c>
      <c r="N1482" s="650">
        <v>3</v>
      </c>
      <c r="O1482" s="731">
        <v>0.5</v>
      </c>
      <c r="P1482" s="651">
        <v>101.37</v>
      </c>
      <c r="Q1482" s="666">
        <v>1</v>
      </c>
      <c r="R1482" s="650">
        <v>3</v>
      </c>
      <c r="S1482" s="666">
        <v>1</v>
      </c>
      <c r="T1482" s="731">
        <v>0.5</v>
      </c>
      <c r="U1482" s="689">
        <v>1</v>
      </c>
    </row>
    <row r="1483" spans="1:21" ht="14.4" customHeight="1" x14ac:dyDescent="0.3">
      <c r="A1483" s="649">
        <v>10</v>
      </c>
      <c r="B1483" s="650" t="s">
        <v>596</v>
      </c>
      <c r="C1483" s="650">
        <v>89301102</v>
      </c>
      <c r="D1483" s="729" t="s">
        <v>6861</v>
      </c>
      <c r="E1483" s="730" t="s">
        <v>3675</v>
      </c>
      <c r="F1483" s="650" t="s">
        <v>3634</v>
      </c>
      <c r="G1483" s="650" t="s">
        <v>3802</v>
      </c>
      <c r="H1483" s="650" t="s">
        <v>1072</v>
      </c>
      <c r="I1483" s="650" t="s">
        <v>2804</v>
      </c>
      <c r="J1483" s="650" t="s">
        <v>2805</v>
      </c>
      <c r="K1483" s="650" t="s">
        <v>2806</v>
      </c>
      <c r="L1483" s="651">
        <v>413.22</v>
      </c>
      <c r="M1483" s="651">
        <v>413.22</v>
      </c>
      <c r="N1483" s="650">
        <v>1</v>
      </c>
      <c r="O1483" s="731">
        <v>0.5</v>
      </c>
      <c r="P1483" s="651">
        <v>413.22</v>
      </c>
      <c r="Q1483" s="666">
        <v>1</v>
      </c>
      <c r="R1483" s="650">
        <v>1</v>
      </c>
      <c r="S1483" s="666">
        <v>1</v>
      </c>
      <c r="T1483" s="731">
        <v>0.5</v>
      </c>
      <c r="U1483" s="689">
        <v>1</v>
      </c>
    </row>
    <row r="1484" spans="1:21" ht="14.4" customHeight="1" x14ac:dyDescent="0.3">
      <c r="A1484" s="649">
        <v>10</v>
      </c>
      <c r="B1484" s="650" t="s">
        <v>596</v>
      </c>
      <c r="C1484" s="650">
        <v>89301102</v>
      </c>
      <c r="D1484" s="729" t="s">
        <v>6861</v>
      </c>
      <c r="E1484" s="730" t="s">
        <v>3675</v>
      </c>
      <c r="F1484" s="650" t="s">
        <v>3634</v>
      </c>
      <c r="G1484" s="650" t="s">
        <v>4195</v>
      </c>
      <c r="H1484" s="650" t="s">
        <v>597</v>
      </c>
      <c r="I1484" s="650" t="s">
        <v>4199</v>
      </c>
      <c r="J1484" s="650" t="s">
        <v>4200</v>
      </c>
      <c r="K1484" s="650" t="s">
        <v>4201</v>
      </c>
      <c r="L1484" s="651">
        <v>0</v>
      </c>
      <c r="M1484" s="651">
        <v>0</v>
      </c>
      <c r="N1484" s="650">
        <v>2</v>
      </c>
      <c r="O1484" s="731">
        <v>2</v>
      </c>
      <c r="P1484" s="651"/>
      <c r="Q1484" s="666"/>
      <c r="R1484" s="650"/>
      <c r="S1484" s="666">
        <v>0</v>
      </c>
      <c r="T1484" s="731"/>
      <c r="U1484" s="689">
        <v>0</v>
      </c>
    </row>
    <row r="1485" spans="1:21" ht="14.4" customHeight="1" x14ac:dyDescent="0.3">
      <c r="A1485" s="649">
        <v>10</v>
      </c>
      <c r="B1485" s="650" t="s">
        <v>596</v>
      </c>
      <c r="C1485" s="650">
        <v>89301102</v>
      </c>
      <c r="D1485" s="729" t="s">
        <v>6861</v>
      </c>
      <c r="E1485" s="730" t="s">
        <v>3675</v>
      </c>
      <c r="F1485" s="650" t="s">
        <v>3634</v>
      </c>
      <c r="G1485" s="650" t="s">
        <v>4650</v>
      </c>
      <c r="H1485" s="650" t="s">
        <v>597</v>
      </c>
      <c r="I1485" s="650" t="s">
        <v>2056</v>
      </c>
      <c r="J1485" s="650" t="s">
        <v>2057</v>
      </c>
      <c r="K1485" s="650" t="s">
        <v>2058</v>
      </c>
      <c r="L1485" s="651">
        <v>95.08</v>
      </c>
      <c r="M1485" s="651">
        <v>95.08</v>
      </c>
      <c r="N1485" s="650">
        <v>1</v>
      </c>
      <c r="O1485" s="731">
        <v>1</v>
      </c>
      <c r="P1485" s="651">
        <v>95.08</v>
      </c>
      <c r="Q1485" s="666">
        <v>1</v>
      </c>
      <c r="R1485" s="650">
        <v>1</v>
      </c>
      <c r="S1485" s="666">
        <v>1</v>
      </c>
      <c r="T1485" s="731">
        <v>1</v>
      </c>
      <c r="U1485" s="689">
        <v>1</v>
      </c>
    </row>
    <row r="1486" spans="1:21" ht="14.4" customHeight="1" x14ac:dyDescent="0.3">
      <c r="A1486" s="649">
        <v>10</v>
      </c>
      <c r="B1486" s="650" t="s">
        <v>596</v>
      </c>
      <c r="C1486" s="650">
        <v>89301102</v>
      </c>
      <c r="D1486" s="729" t="s">
        <v>6861</v>
      </c>
      <c r="E1486" s="730" t="s">
        <v>3675</v>
      </c>
      <c r="F1486" s="650" t="s">
        <v>3634</v>
      </c>
      <c r="G1486" s="650" t="s">
        <v>4202</v>
      </c>
      <c r="H1486" s="650" t="s">
        <v>597</v>
      </c>
      <c r="I1486" s="650" t="s">
        <v>4551</v>
      </c>
      <c r="J1486" s="650" t="s">
        <v>2920</v>
      </c>
      <c r="K1486" s="650" t="s">
        <v>4552</v>
      </c>
      <c r="L1486" s="651">
        <v>0</v>
      </c>
      <c r="M1486" s="651">
        <v>0</v>
      </c>
      <c r="N1486" s="650">
        <v>1</v>
      </c>
      <c r="O1486" s="731">
        <v>1</v>
      </c>
      <c r="P1486" s="651"/>
      <c r="Q1486" s="666"/>
      <c r="R1486" s="650"/>
      <c r="S1486" s="666">
        <v>0</v>
      </c>
      <c r="T1486" s="731"/>
      <c r="U1486" s="689">
        <v>0</v>
      </c>
    </row>
    <row r="1487" spans="1:21" ht="14.4" customHeight="1" x14ac:dyDescent="0.3">
      <c r="A1487" s="649">
        <v>10</v>
      </c>
      <c r="B1487" s="650" t="s">
        <v>596</v>
      </c>
      <c r="C1487" s="650">
        <v>89301102</v>
      </c>
      <c r="D1487" s="729" t="s">
        <v>6861</v>
      </c>
      <c r="E1487" s="730" t="s">
        <v>3675</v>
      </c>
      <c r="F1487" s="650" t="s">
        <v>3634</v>
      </c>
      <c r="G1487" s="650" t="s">
        <v>4300</v>
      </c>
      <c r="H1487" s="650" t="s">
        <v>597</v>
      </c>
      <c r="I1487" s="650" t="s">
        <v>2179</v>
      </c>
      <c r="J1487" s="650" t="s">
        <v>2180</v>
      </c>
      <c r="K1487" s="650" t="s">
        <v>4077</v>
      </c>
      <c r="L1487" s="651">
        <v>31.54</v>
      </c>
      <c r="M1487" s="651">
        <v>31.54</v>
      </c>
      <c r="N1487" s="650">
        <v>1</v>
      </c>
      <c r="O1487" s="731">
        <v>1</v>
      </c>
      <c r="P1487" s="651"/>
      <c r="Q1487" s="666">
        <v>0</v>
      </c>
      <c r="R1487" s="650"/>
      <c r="S1487" s="666">
        <v>0</v>
      </c>
      <c r="T1487" s="731"/>
      <c r="U1487" s="689">
        <v>0</v>
      </c>
    </row>
    <row r="1488" spans="1:21" ht="14.4" customHeight="1" x14ac:dyDescent="0.3">
      <c r="A1488" s="649">
        <v>10</v>
      </c>
      <c r="B1488" s="650" t="s">
        <v>596</v>
      </c>
      <c r="C1488" s="650">
        <v>89301102</v>
      </c>
      <c r="D1488" s="729" t="s">
        <v>6861</v>
      </c>
      <c r="E1488" s="730" t="s">
        <v>3675</v>
      </c>
      <c r="F1488" s="650" t="s">
        <v>3634</v>
      </c>
      <c r="G1488" s="650" t="s">
        <v>3795</v>
      </c>
      <c r="H1488" s="650" t="s">
        <v>597</v>
      </c>
      <c r="I1488" s="650" t="s">
        <v>1348</v>
      </c>
      <c r="J1488" s="650" t="s">
        <v>1349</v>
      </c>
      <c r="K1488" s="650" t="s">
        <v>3244</v>
      </c>
      <c r="L1488" s="651">
        <v>391.83</v>
      </c>
      <c r="M1488" s="651">
        <v>3918.2999999999997</v>
      </c>
      <c r="N1488" s="650">
        <v>10</v>
      </c>
      <c r="O1488" s="731">
        <v>0.5</v>
      </c>
      <c r="P1488" s="651">
        <v>3918.2999999999997</v>
      </c>
      <c r="Q1488" s="666">
        <v>1</v>
      </c>
      <c r="R1488" s="650">
        <v>10</v>
      </c>
      <c r="S1488" s="666">
        <v>1</v>
      </c>
      <c r="T1488" s="731">
        <v>0.5</v>
      </c>
      <c r="U1488" s="689">
        <v>1</v>
      </c>
    </row>
    <row r="1489" spans="1:21" ht="14.4" customHeight="1" x14ac:dyDescent="0.3">
      <c r="A1489" s="649">
        <v>10</v>
      </c>
      <c r="B1489" s="650" t="s">
        <v>596</v>
      </c>
      <c r="C1489" s="650">
        <v>89301102</v>
      </c>
      <c r="D1489" s="729" t="s">
        <v>6861</v>
      </c>
      <c r="E1489" s="730" t="s">
        <v>3675</v>
      </c>
      <c r="F1489" s="650" t="s">
        <v>3634</v>
      </c>
      <c r="G1489" s="650" t="s">
        <v>4101</v>
      </c>
      <c r="H1489" s="650" t="s">
        <v>1072</v>
      </c>
      <c r="I1489" s="650" t="s">
        <v>1280</v>
      </c>
      <c r="J1489" s="650" t="s">
        <v>1281</v>
      </c>
      <c r="K1489" s="650" t="s">
        <v>3492</v>
      </c>
      <c r="L1489" s="651">
        <v>69.86</v>
      </c>
      <c r="M1489" s="651">
        <v>139.72</v>
      </c>
      <c r="N1489" s="650">
        <v>2</v>
      </c>
      <c r="O1489" s="731">
        <v>2</v>
      </c>
      <c r="P1489" s="651"/>
      <c r="Q1489" s="666">
        <v>0</v>
      </c>
      <c r="R1489" s="650"/>
      <c r="S1489" s="666">
        <v>0</v>
      </c>
      <c r="T1489" s="731"/>
      <c r="U1489" s="689">
        <v>0</v>
      </c>
    </row>
    <row r="1490" spans="1:21" ht="14.4" customHeight="1" x14ac:dyDescent="0.3">
      <c r="A1490" s="649">
        <v>10</v>
      </c>
      <c r="B1490" s="650" t="s">
        <v>596</v>
      </c>
      <c r="C1490" s="650">
        <v>89301102</v>
      </c>
      <c r="D1490" s="729" t="s">
        <v>6861</v>
      </c>
      <c r="E1490" s="730" t="s">
        <v>3675</v>
      </c>
      <c r="F1490" s="650" t="s">
        <v>3634</v>
      </c>
      <c r="G1490" s="650" t="s">
        <v>3961</v>
      </c>
      <c r="H1490" s="650" t="s">
        <v>597</v>
      </c>
      <c r="I1490" s="650" t="s">
        <v>4343</v>
      </c>
      <c r="J1490" s="650" t="s">
        <v>3963</v>
      </c>
      <c r="K1490" s="650" t="s">
        <v>1360</v>
      </c>
      <c r="L1490" s="651">
        <v>97.97</v>
      </c>
      <c r="M1490" s="651">
        <v>293.90999999999997</v>
      </c>
      <c r="N1490" s="650">
        <v>3</v>
      </c>
      <c r="O1490" s="731">
        <v>3</v>
      </c>
      <c r="P1490" s="651">
        <v>97.97</v>
      </c>
      <c r="Q1490" s="666">
        <v>0.33333333333333337</v>
      </c>
      <c r="R1490" s="650">
        <v>1</v>
      </c>
      <c r="S1490" s="666">
        <v>0.33333333333333331</v>
      </c>
      <c r="T1490" s="731">
        <v>1</v>
      </c>
      <c r="U1490" s="689">
        <v>0.33333333333333331</v>
      </c>
    </row>
    <row r="1491" spans="1:21" ht="14.4" customHeight="1" x14ac:dyDescent="0.3">
      <c r="A1491" s="649">
        <v>10</v>
      </c>
      <c r="B1491" s="650" t="s">
        <v>596</v>
      </c>
      <c r="C1491" s="650">
        <v>89301102</v>
      </c>
      <c r="D1491" s="729" t="s">
        <v>6861</v>
      </c>
      <c r="E1491" s="730" t="s">
        <v>3675</v>
      </c>
      <c r="F1491" s="650" t="s">
        <v>3634</v>
      </c>
      <c r="G1491" s="650" t="s">
        <v>3961</v>
      </c>
      <c r="H1491" s="650" t="s">
        <v>597</v>
      </c>
      <c r="I1491" s="650" t="s">
        <v>4898</v>
      </c>
      <c r="J1491" s="650" t="s">
        <v>1359</v>
      </c>
      <c r="K1491" s="650" t="s">
        <v>4899</v>
      </c>
      <c r="L1491" s="651">
        <v>48.98</v>
      </c>
      <c r="M1491" s="651">
        <v>48.98</v>
      </c>
      <c r="N1491" s="650">
        <v>1</v>
      </c>
      <c r="O1491" s="731">
        <v>1</v>
      </c>
      <c r="P1491" s="651"/>
      <c r="Q1491" s="666">
        <v>0</v>
      </c>
      <c r="R1491" s="650"/>
      <c r="S1491" s="666">
        <v>0</v>
      </c>
      <c r="T1491" s="731"/>
      <c r="U1491" s="689">
        <v>0</v>
      </c>
    </row>
    <row r="1492" spans="1:21" ht="14.4" customHeight="1" x14ac:dyDescent="0.3">
      <c r="A1492" s="649">
        <v>10</v>
      </c>
      <c r="B1492" s="650" t="s">
        <v>596</v>
      </c>
      <c r="C1492" s="650">
        <v>89301102</v>
      </c>
      <c r="D1492" s="729" t="s">
        <v>6861</v>
      </c>
      <c r="E1492" s="730" t="s">
        <v>3675</v>
      </c>
      <c r="F1492" s="650" t="s">
        <v>3634</v>
      </c>
      <c r="G1492" s="650" t="s">
        <v>3961</v>
      </c>
      <c r="H1492" s="650" t="s">
        <v>597</v>
      </c>
      <c r="I1492" s="650" t="s">
        <v>1358</v>
      </c>
      <c r="J1492" s="650" t="s">
        <v>1359</v>
      </c>
      <c r="K1492" s="650" t="s">
        <v>4303</v>
      </c>
      <c r="L1492" s="651">
        <v>97.97</v>
      </c>
      <c r="M1492" s="651">
        <v>97.97</v>
      </c>
      <c r="N1492" s="650">
        <v>1</v>
      </c>
      <c r="O1492" s="731">
        <v>1</v>
      </c>
      <c r="P1492" s="651">
        <v>97.97</v>
      </c>
      <c r="Q1492" s="666">
        <v>1</v>
      </c>
      <c r="R1492" s="650">
        <v>1</v>
      </c>
      <c r="S1492" s="666">
        <v>1</v>
      </c>
      <c r="T1492" s="731">
        <v>1</v>
      </c>
      <c r="U1492" s="689">
        <v>1</v>
      </c>
    </row>
    <row r="1493" spans="1:21" ht="14.4" customHeight="1" x14ac:dyDescent="0.3">
      <c r="A1493" s="649">
        <v>10</v>
      </c>
      <c r="B1493" s="650" t="s">
        <v>596</v>
      </c>
      <c r="C1493" s="650">
        <v>89301102</v>
      </c>
      <c r="D1493" s="729" t="s">
        <v>6861</v>
      </c>
      <c r="E1493" s="730" t="s">
        <v>3675</v>
      </c>
      <c r="F1493" s="650" t="s">
        <v>3634</v>
      </c>
      <c r="G1493" s="650" t="s">
        <v>4144</v>
      </c>
      <c r="H1493" s="650" t="s">
        <v>1072</v>
      </c>
      <c r="I1493" s="650" t="s">
        <v>1202</v>
      </c>
      <c r="J1493" s="650" t="s">
        <v>1203</v>
      </c>
      <c r="K1493" s="650" t="s">
        <v>1194</v>
      </c>
      <c r="L1493" s="651">
        <v>1431.26</v>
      </c>
      <c r="M1493" s="651">
        <v>17175.12</v>
      </c>
      <c r="N1493" s="650">
        <v>12</v>
      </c>
      <c r="O1493" s="731">
        <v>0.5</v>
      </c>
      <c r="P1493" s="651"/>
      <c r="Q1493" s="666">
        <v>0</v>
      </c>
      <c r="R1493" s="650"/>
      <c r="S1493" s="666">
        <v>0</v>
      </c>
      <c r="T1493" s="731"/>
      <c r="U1493" s="689">
        <v>0</v>
      </c>
    </row>
    <row r="1494" spans="1:21" ht="14.4" customHeight="1" x14ac:dyDescent="0.3">
      <c r="A1494" s="649">
        <v>10</v>
      </c>
      <c r="B1494" s="650" t="s">
        <v>596</v>
      </c>
      <c r="C1494" s="650">
        <v>89301102</v>
      </c>
      <c r="D1494" s="729" t="s">
        <v>6861</v>
      </c>
      <c r="E1494" s="730" t="s">
        <v>3675</v>
      </c>
      <c r="F1494" s="650" t="s">
        <v>3634</v>
      </c>
      <c r="G1494" s="650" t="s">
        <v>4105</v>
      </c>
      <c r="H1494" s="650" t="s">
        <v>597</v>
      </c>
      <c r="I1494" s="650" t="s">
        <v>833</v>
      </c>
      <c r="J1494" s="650" t="s">
        <v>4108</v>
      </c>
      <c r="K1494" s="650" t="s">
        <v>4109</v>
      </c>
      <c r="L1494" s="651">
        <v>91.52</v>
      </c>
      <c r="M1494" s="651">
        <v>183.04</v>
      </c>
      <c r="N1494" s="650">
        <v>2</v>
      </c>
      <c r="O1494" s="731">
        <v>1.5</v>
      </c>
      <c r="P1494" s="651">
        <v>91.52</v>
      </c>
      <c r="Q1494" s="666">
        <v>0.5</v>
      </c>
      <c r="R1494" s="650">
        <v>1</v>
      </c>
      <c r="S1494" s="666">
        <v>0.5</v>
      </c>
      <c r="T1494" s="731">
        <v>0.5</v>
      </c>
      <c r="U1494" s="689">
        <v>0.33333333333333331</v>
      </c>
    </row>
    <row r="1495" spans="1:21" ht="14.4" customHeight="1" x14ac:dyDescent="0.3">
      <c r="A1495" s="649">
        <v>10</v>
      </c>
      <c r="B1495" s="650" t="s">
        <v>596</v>
      </c>
      <c r="C1495" s="650">
        <v>89301102</v>
      </c>
      <c r="D1495" s="729" t="s">
        <v>6861</v>
      </c>
      <c r="E1495" s="730" t="s">
        <v>3675</v>
      </c>
      <c r="F1495" s="650" t="s">
        <v>3634</v>
      </c>
      <c r="G1495" s="650" t="s">
        <v>4105</v>
      </c>
      <c r="H1495" s="650" t="s">
        <v>597</v>
      </c>
      <c r="I1495" s="650" t="s">
        <v>936</v>
      </c>
      <c r="J1495" s="650" t="s">
        <v>937</v>
      </c>
      <c r="K1495" s="650" t="s">
        <v>4523</v>
      </c>
      <c r="L1495" s="651">
        <v>228.34</v>
      </c>
      <c r="M1495" s="651">
        <v>228.34</v>
      </c>
      <c r="N1495" s="650">
        <v>1</v>
      </c>
      <c r="O1495" s="731">
        <v>0.5</v>
      </c>
      <c r="P1495" s="651">
        <v>228.34</v>
      </c>
      <c r="Q1495" s="666">
        <v>1</v>
      </c>
      <c r="R1495" s="650">
        <v>1</v>
      </c>
      <c r="S1495" s="666">
        <v>1</v>
      </c>
      <c r="T1495" s="731">
        <v>0.5</v>
      </c>
      <c r="U1495" s="689">
        <v>1</v>
      </c>
    </row>
    <row r="1496" spans="1:21" ht="14.4" customHeight="1" x14ac:dyDescent="0.3">
      <c r="A1496" s="649">
        <v>10</v>
      </c>
      <c r="B1496" s="650" t="s">
        <v>596</v>
      </c>
      <c r="C1496" s="650">
        <v>89301102</v>
      </c>
      <c r="D1496" s="729" t="s">
        <v>6861</v>
      </c>
      <c r="E1496" s="730" t="s">
        <v>3675</v>
      </c>
      <c r="F1496" s="650" t="s">
        <v>3634</v>
      </c>
      <c r="G1496" s="650" t="s">
        <v>4110</v>
      </c>
      <c r="H1496" s="650" t="s">
        <v>597</v>
      </c>
      <c r="I1496" s="650" t="s">
        <v>4824</v>
      </c>
      <c r="J1496" s="650" t="s">
        <v>4454</v>
      </c>
      <c r="K1496" s="650" t="s">
        <v>4825</v>
      </c>
      <c r="L1496" s="651">
        <v>0</v>
      </c>
      <c r="M1496" s="651">
        <v>0</v>
      </c>
      <c r="N1496" s="650">
        <v>1</v>
      </c>
      <c r="O1496" s="731">
        <v>1</v>
      </c>
      <c r="P1496" s="651"/>
      <c r="Q1496" s="666"/>
      <c r="R1496" s="650"/>
      <c r="S1496" s="666">
        <v>0</v>
      </c>
      <c r="T1496" s="731"/>
      <c r="U1496" s="689">
        <v>0</v>
      </c>
    </row>
    <row r="1497" spans="1:21" ht="14.4" customHeight="1" x14ac:dyDescent="0.3">
      <c r="A1497" s="649">
        <v>10</v>
      </c>
      <c r="B1497" s="650" t="s">
        <v>596</v>
      </c>
      <c r="C1497" s="650">
        <v>89301102</v>
      </c>
      <c r="D1497" s="729" t="s">
        <v>6861</v>
      </c>
      <c r="E1497" s="730" t="s">
        <v>3675</v>
      </c>
      <c r="F1497" s="650" t="s">
        <v>3634</v>
      </c>
      <c r="G1497" s="650" t="s">
        <v>4654</v>
      </c>
      <c r="H1497" s="650" t="s">
        <v>597</v>
      </c>
      <c r="I1497" s="650" t="s">
        <v>4655</v>
      </c>
      <c r="J1497" s="650" t="s">
        <v>1767</v>
      </c>
      <c r="K1497" s="650" t="s">
        <v>4656</v>
      </c>
      <c r="L1497" s="651">
        <v>0</v>
      </c>
      <c r="M1497" s="651">
        <v>0</v>
      </c>
      <c r="N1497" s="650">
        <v>1</v>
      </c>
      <c r="O1497" s="731">
        <v>1</v>
      </c>
      <c r="P1497" s="651">
        <v>0</v>
      </c>
      <c r="Q1497" s="666"/>
      <c r="R1497" s="650">
        <v>1</v>
      </c>
      <c r="S1497" s="666">
        <v>1</v>
      </c>
      <c r="T1497" s="731">
        <v>1</v>
      </c>
      <c r="U1497" s="689">
        <v>1</v>
      </c>
    </row>
    <row r="1498" spans="1:21" ht="14.4" customHeight="1" x14ac:dyDescent="0.3">
      <c r="A1498" s="649">
        <v>10</v>
      </c>
      <c r="B1498" s="650" t="s">
        <v>596</v>
      </c>
      <c r="C1498" s="650">
        <v>89301102</v>
      </c>
      <c r="D1498" s="729" t="s">
        <v>6861</v>
      </c>
      <c r="E1498" s="730" t="s">
        <v>3675</v>
      </c>
      <c r="F1498" s="650" t="s">
        <v>3634</v>
      </c>
      <c r="G1498" s="650" t="s">
        <v>4512</v>
      </c>
      <c r="H1498" s="650" t="s">
        <v>597</v>
      </c>
      <c r="I1498" s="650" t="s">
        <v>4610</v>
      </c>
      <c r="J1498" s="650" t="s">
        <v>4611</v>
      </c>
      <c r="K1498" s="650" t="s">
        <v>4612</v>
      </c>
      <c r="L1498" s="651">
        <v>0</v>
      </c>
      <c r="M1498" s="651">
        <v>0</v>
      </c>
      <c r="N1498" s="650">
        <v>2</v>
      </c>
      <c r="O1498" s="731">
        <v>1</v>
      </c>
      <c r="P1498" s="651">
        <v>0</v>
      </c>
      <c r="Q1498" s="666"/>
      <c r="R1498" s="650">
        <v>2</v>
      </c>
      <c r="S1498" s="666">
        <v>1</v>
      </c>
      <c r="T1498" s="731">
        <v>1</v>
      </c>
      <c r="U1498" s="689">
        <v>1</v>
      </c>
    </row>
    <row r="1499" spans="1:21" ht="14.4" customHeight="1" x14ac:dyDescent="0.3">
      <c r="A1499" s="649">
        <v>10</v>
      </c>
      <c r="B1499" s="650" t="s">
        <v>596</v>
      </c>
      <c r="C1499" s="650">
        <v>89301102</v>
      </c>
      <c r="D1499" s="729" t="s">
        <v>6861</v>
      </c>
      <c r="E1499" s="730" t="s">
        <v>3675</v>
      </c>
      <c r="F1499" s="650" t="s">
        <v>3634</v>
      </c>
      <c r="G1499" s="650" t="s">
        <v>4268</v>
      </c>
      <c r="H1499" s="650" t="s">
        <v>1072</v>
      </c>
      <c r="I1499" s="650" t="s">
        <v>1094</v>
      </c>
      <c r="J1499" s="650" t="s">
        <v>1095</v>
      </c>
      <c r="K1499" s="650" t="s">
        <v>3501</v>
      </c>
      <c r="L1499" s="651">
        <v>94.8</v>
      </c>
      <c r="M1499" s="651">
        <v>1232.3999999999999</v>
      </c>
      <c r="N1499" s="650">
        <v>13</v>
      </c>
      <c r="O1499" s="731">
        <v>10</v>
      </c>
      <c r="P1499" s="651">
        <v>758.39999999999986</v>
      </c>
      <c r="Q1499" s="666">
        <v>0.61538461538461531</v>
      </c>
      <c r="R1499" s="650">
        <v>8</v>
      </c>
      <c r="S1499" s="666">
        <v>0.61538461538461542</v>
      </c>
      <c r="T1499" s="731">
        <v>6</v>
      </c>
      <c r="U1499" s="689">
        <v>0.6</v>
      </c>
    </row>
    <row r="1500" spans="1:21" ht="14.4" customHeight="1" x14ac:dyDescent="0.3">
      <c r="A1500" s="649">
        <v>10</v>
      </c>
      <c r="B1500" s="650" t="s">
        <v>596</v>
      </c>
      <c r="C1500" s="650">
        <v>89301102</v>
      </c>
      <c r="D1500" s="729" t="s">
        <v>6861</v>
      </c>
      <c r="E1500" s="730" t="s">
        <v>3675</v>
      </c>
      <c r="F1500" s="650" t="s">
        <v>3634</v>
      </c>
      <c r="G1500" s="650" t="s">
        <v>4268</v>
      </c>
      <c r="H1500" s="650" t="s">
        <v>1072</v>
      </c>
      <c r="I1500" s="650" t="s">
        <v>1082</v>
      </c>
      <c r="J1500" s="650" t="s">
        <v>1083</v>
      </c>
      <c r="K1500" s="650" t="s">
        <v>1084</v>
      </c>
      <c r="L1500" s="651">
        <v>30.33</v>
      </c>
      <c r="M1500" s="651">
        <v>30.33</v>
      </c>
      <c r="N1500" s="650">
        <v>1</v>
      </c>
      <c r="O1500" s="731">
        <v>1</v>
      </c>
      <c r="P1500" s="651"/>
      <c r="Q1500" s="666">
        <v>0</v>
      </c>
      <c r="R1500" s="650"/>
      <c r="S1500" s="666">
        <v>0</v>
      </c>
      <c r="T1500" s="731"/>
      <c r="U1500" s="689">
        <v>0</v>
      </c>
    </row>
    <row r="1501" spans="1:21" ht="14.4" customHeight="1" x14ac:dyDescent="0.3">
      <c r="A1501" s="649">
        <v>10</v>
      </c>
      <c r="B1501" s="650" t="s">
        <v>596</v>
      </c>
      <c r="C1501" s="650">
        <v>89301102</v>
      </c>
      <c r="D1501" s="729" t="s">
        <v>6861</v>
      </c>
      <c r="E1501" s="730" t="s">
        <v>3675</v>
      </c>
      <c r="F1501" s="650" t="s">
        <v>3634</v>
      </c>
      <c r="G1501" s="650" t="s">
        <v>3868</v>
      </c>
      <c r="H1501" s="650" t="s">
        <v>597</v>
      </c>
      <c r="I1501" s="650" t="s">
        <v>1650</v>
      </c>
      <c r="J1501" s="650" t="s">
        <v>1277</v>
      </c>
      <c r="K1501" s="650" t="s">
        <v>3965</v>
      </c>
      <c r="L1501" s="651">
        <v>23.46</v>
      </c>
      <c r="M1501" s="651">
        <v>70.38</v>
      </c>
      <c r="N1501" s="650">
        <v>3</v>
      </c>
      <c r="O1501" s="731">
        <v>3</v>
      </c>
      <c r="P1501" s="651">
        <v>23.46</v>
      </c>
      <c r="Q1501" s="666">
        <v>0.33333333333333337</v>
      </c>
      <c r="R1501" s="650">
        <v>1</v>
      </c>
      <c r="S1501" s="666">
        <v>0.33333333333333331</v>
      </c>
      <c r="T1501" s="731">
        <v>1</v>
      </c>
      <c r="U1501" s="689">
        <v>0.33333333333333331</v>
      </c>
    </row>
    <row r="1502" spans="1:21" ht="14.4" customHeight="1" x14ac:dyDescent="0.3">
      <c r="A1502" s="649">
        <v>10</v>
      </c>
      <c r="B1502" s="650" t="s">
        <v>596</v>
      </c>
      <c r="C1502" s="650">
        <v>89301102</v>
      </c>
      <c r="D1502" s="729" t="s">
        <v>6861</v>
      </c>
      <c r="E1502" s="730" t="s">
        <v>3675</v>
      </c>
      <c r="F1502" s="650" t="s">
        <v>3634</v>
      </c>
      <c r="G1502" s="650" t="s">
        <v>4900</v>
      </c>
      <c r="H1502" s="650" t="s">
        <v>597</v>
      </c>
      <c r="I1502" s="650" t="s">
        <v>4901</v>
      </c>
      <c r="J1502" s="650" t="s">
        <v>4902</v>
      </c>
      <c r="K1502" s="650" t="s">
        <v>872</v>
      </c>
      <c r="L1502" s="651">
        <v>71.95</v>
      </c>
      <c r="M1502" s="651">
        <v>71.95</v>
      </c>
      <c r="N1502" s="650">
        <v>1</v>
      </c>
      <c r="O1502" s="731">
        <v>0.5</v>
      </c>
      <c r="P1502" s="651"/>
      <c r="Q1502" s="666">
        <v>0</v>
      </c>
      <c r="R1502" s="650"/>
      <c r="S1502" s="666">
        <v>0</v>
      </c>
      <c r="T1502" s="731"/>
      <c r="U1502" s="689">
        <v>0</v>
      </c>
    </row>
    <row r="1503" spans="1:21" ht="14.4" customHeight="1" x14ac:dyDescent="0.3">
      <c r="A1503" s="649">
        <v>10</v>
      </c>
      <c r="B1503" s="650" t="s">
        <v>596</v>
      </c>
      <c r="C1503" s="650">
        <v>89301102</v>
      </c>
      <c r="D1503" s="729" t="s">
        <v>6861</v>
      </c>
      <c r="E1503" s="730" t="s">
        <v>3675</v>
      </c>
      <c r="F1503" s="650" t="s">
        <v>3634</v>
      </c>
      <c r="G1503" s="650" t="s">
        <v>4117</v>
      </c>
      <c r="H1503" s="650" t="s">
        <v>597</v>
      </c>
      <c r="I1503" s="650" t="s">
        <v>1372</v>
      </c>
      <c r="J1503" s="650" t="s">
        <v>4118</v>
      </c>
      <c r="K1503" s="650" t="s">
        <v>4119</v>
      </c>
      <c r="L1503" s="651">
        <v>85.49</v>
      </c>
      <c r="M1503" s="651">
        <v>256.46999999999997</v>
      </c>
      <c r="N1503" s="650">
        <v>3</v>
      </c>
      <c r="O1503" s="731">
        <v>3</v>
      </c>
      <c r="P1503" s="651">
        <v>170.98</v>
      </c>
      <c r="Q1503" s="666">
        <v>0.66666666666666674</v>
      </c>
      <c r="R1503" s="650">
        <v>2</v>
      </c>
      <c r="S1503" s="666">
        <v>0.66666666666666663</v>
      </c>
      <c r="T1503" s="731">
        <v>2</v>
      </c>
      <c r="U1503" s="689">
        <v>0.66666666666666663</v>
      </c>
    </row>
    <row r="1504" spans="1:21" ht="14.4" customHeight="1" x14ac:dyDescent="0.3">
      <c r="A1504" s="649">
        <v>10</v>
      </c>
      <c r="B1504" s="650" t="s">
        <v>596</v>
      </c>
      <c r="C1504" s="650">
        <v>89301102</v>
      </c>
      <c r="D1504" s="729" t="s">
        <v>6861</v>
      </c>
      <c r="E1504" s="730" t="s">
        <v>3675</v>
      </c>
      <c r="F1504" s="650" t="s">
        <v>3634</v>
      </c>
      <c r="G1504" s="650" t="s">
        <v>3872</v>
      </c>
      <c r="H1504" s="650" t="s">
        <v>597</v>
      </c>
      <c r="I1504" s="650" t="s">
        <v>4436</v>
      </c>
      <c r="J1504" s="650" t="s">
        <v>4437</v>
      </c>
      <c r="K1504" s="650" t="s">
        <v>3887</v>
      </c>
      <c r="L1504" s="651">
        <v>26.26</v>
      </c>
      <c r="M1504" s="651">
        <v>52.52</v>
      </c>
      <c r="N1504" s="650">
        <v>2</v>
      </c>
      <c r="O1504" s="731">
        <v>2</v>
      </c>
      <c r="P1504" s="651">
        <v>52.52</v>
      </c>
      <c r="Q1504" s="666">
        <v>1</v>
      </c>
      <c r="R1504" s="650">
        <v>2</v>
      </c>
      <c r="S1504" s="666">
        <v>1</v>
      </c>
      <c r="T1504" s="731">
        <v>2</v>
      </c>
      <c r="U1504" s="689">
        <v>1</v>
      </c>
    </row>
    <row r="1505" spans="1:21" ht="14.4" customHeight="1" x14ac:dyDescent="0.3">
      <c r="A1505" s="649">
        <v>10</v>
      </c>
      <c r="B1505" s="650" t="s">
        <v>596</v>
      </c>
      <c r="C1505" s="650">
        <v>89301102</v>
      </c>
      <c r="D1505" s="729" t="s">
        <v>6861</v>
      </c>
      <c r="E1505" s="730" t="s">
        <v>3675</v>
      </c>
      <c r="F1505" s="650" t="s">
        <v>3634</v>
      </c>
      <c r="G1505" s="650" t="s">
        <v>4269</v>
      </c>
      <c r="H1505" s="650" t="s">
        <v>1072</v>
      </c>
      <c r="I1505" s="650" t="s">
        <v>1090</v>
      </c>
      <c r="J1505" s="650" t="s">
        <v>1091</v>
      </c>
      <c r="K1505" s="650" t="s">
        <v>1092</v>
      </c>
      <c r="L1505" s="651">
        <v>974.75</v>
      </c>
      <c r="M1505" s="651">
        <v>10722.25</v>
      </c>
      <c r="N1505" s="650">
        <v>11</v>
      </c>
      <c r="O1505" s="731">
        <v>6</v>
      </c>
      <c r="P1505" s="651">
        <v>2924.25</v>
      </c>
      <c r="Q1505" s="666">
        <v>0.27272727272727271</v>
      </c>
      <c r="R1505" s="650">
        <v>3</v>
      </c>
      <c r="S1505" s="666">
        <v>0.27272727272727271</v>
      </c>
      <c r="T1505" s="731">
        <v>2</v>
      </c>
      <c r="U1505" s="689">
        <v>0.33333333333333331</v>
      </c>
    </row>
    <row r="1506" spans="1:21" ht="14.4" customHeight="1" x14ac:dyDescent="0.3">
      <c r="A1506" s="649">
        <v>10</v>
      </c>
      <c r="B1506" s="650" t="s">
        <v>596</v>
      </c>
      <c r="C1506" s="650">
        <v>89301102</v>
      </c>
      <c r="D1506" s="729" t="s">
        <v>6861</v>
      </c>
      <c r="E1506" s="730" t="s">
        <v>3675</v>
      </c>
      <c r="F1506" s="650" t="s">
        <v>3634</v>
      </c>
      <c r="G1506" s="650" t="s">
        <v>4269</v>
      </c>
      <c r="H1506" s="650" t="s">
        <v>1072</v>
      </c>
      <c r="I1506" s="650" t="s">
        <v>4903</v>
      </c>
      <c r="J1506" s="650" t="s">
        <v>4904</v>
      </c>
      <c r="K1506" s="650" t="s">
        <v>4905</v>
      </c>
      <c r="L1506" s="651">
        <v>961.21</v>
      </c>
      <c r="M1506" s="651">
        <v>1922.42</v>
      </c>
      <c r="N1506" s="650">
        <v>2</v>
      </c>
      <c r="O1506" s="731">
        <v>0.5</v>
      </c>
      <c r="P1506" s="651">
        <v>1922.42</v>
      </c>
      <c r="Q1506" s="666">
        <v>1</v>
      </c>
      <c r="R1506" s="650">
        <v>2</v>
      </c>
      <c r="S1506" s="666">
        <v>1</v>
      </c>
      <c r="T1506" s="731">
        <v>0.5</v>
      </c>
      <c r="U1506" s="689">
        <v>1</v>
      </c>
    </row>
    <row r="1507" spans="1:21" ht="14.4" customHeight="1" x14ac:dyDescent="0.3">
      <c r="A1507" s="649">
        <v>10</v>
      </c>
      <c r="B1507" s="650" t="s">
        <v>596</v>
      </c>
      <c r="C1507" s="650">
        <v>89301102</v>
      </c>
      <c r="D1507" s="729" t="s">
        <v>6861</v>
      </c>
      <c r="E1507" s="730" t="s">
        <v>3675</v>
      </c>
      <c r="F1507" s="650" t="s">
        <v>3635</v>
      </c>
      <c r="G1507" s="650" t="s">
        <v>3790</v>
      </c>
      <c r="H1507" s="650" t="s">
        <v>597</v>
      </c>
      <c r="I1507" s="650" t="s">
        <v>4306</v>
      </c>
      <c r="J1507" s="650" t="s">
        <v>3680</v>
      </c>
      <c r="K1507" s="650"/>
      <c r="L1507" s="651">
        <v>0</v>
      </c>
      <c r="M1507" s="651">
        <v>0</v>
      </c>
      <c r="N1507" s="650">
        <v>15</v>
      </c>
      <c r="O1507" s="731">
        <v>1</v>
      </c>
      <c r="P1507" s="651">
        <v>0</v>
      </c>
      <c r="Q1507" s="666"/>
      <c r="R1507" s="650">
        <v>15</v>
      </c>
      <c r="S1507" s="666">
        <v>1</v>
      </c>
      <c r="T1507" s="731">
        <v>1</v>
      </c>
      <c r="U1507" s="689">
        <v>1</v>
      </c>
    </row>
    <row r="1508" spans="1:21" ht="14.4" customHeight="1" x14ac:dyDescent="0.3">
      <c r="A1508" s="649">
        <v>10</v>
      </c>
      <c r="B1508" s="650" t="s">
        <v>596</v>
      </c>
      <c r="C1508" s="650">
        <v>89301102</v>
      </c>
      <c r="D1508" s="729" t="s">
        <v>6861</v>
      </c>
      <c r="E1508" s="730" t="s">
        <v>3675</v>
      </c>
      <c r="F1508" s="650" t="s">
        <v>3636</v>
      </c>
      <c r="G1508" s="650" t="s">
        <v>4505</v>
      </c>
      <c r="H1508" s="650" t="s">
        <v>597</v>
      </c>
      <c r="I1508" s="650" t="s">
        <v>4506</v>
      </c>
      <c r="J1508" s="650" t="s">
        <v>4507</v>
      </c>
      <c r="K1508" s="650"/>
      <c r="L1508" s="651">
        <v>200</v>
      </c>
      <c r="M1508" s="651">
        <v>400</v>
      </c>
      <c r="N1508" s="650">
        <v>2</v>
      </c>
      <c r="O1508" s="731">
        <v>2</v>
      </c>
      <c r="P1508" s="651">
        <v>400</v>
      </c>
      <c r="Q1508" s="666">
        <v>1</v>
      </c>
      <c r="R1508" s="650">
        <v>2</v>
      </c>
      <c r="S1508" s="666">
        <v>1</v>
      </c>
      <c r="T1508" s="731">
        <v>2</v>
      </c>
      <c r="U1508" s="689">
        <v>1</v>
      </c>
    </row>
    <row r="1509" spans="1:21" ht="14.4" customHeight="1" x14ac:dyDescent="0.3">
      <c r="A1509" s="649">
        <v>10</v>
      </c>
      <c r="B1509" s="650" t="s">
        <v>596</v>
      </c>
      <c r="C1509" s="650">
        <v>89301102</v>
      </c>
      <c r="D1509" s="729" t="s">
        <v>6861</v>
      </c>
      <c r="E1509" s="730" t="s">
        <v>3675</v>
      </c>
      <c r="F1509" s="650" t="s">
        <v>3636</v>
      </c>
      <c r="G1509" s="650" t="s">
        <v>4505</v>
      </c>
      <c r="H1509" s="650" t="s">
        <v>597</v>
      </c>
      <c r="I1509" s="650" t="s">
        <v>4906</v>
      </c>
      <c r="J1509" s="650" t="s">
        <v>4907</v>
      </c>
      <c r="K1509" s="650" t="s">
        <v>4908</v>
      </c>
      <c r="L1509" s="651">
        <v>195</v>
      </c>
      <c r="M1509" s="651">
        <v>195</v>
      </c>
      <c r="N1509" s="650">
        <v>1</v>
      </c>
      <c r="O1509" s="731">
        <v>1</v>
      </c>
      <c r="P1509" s="651">
        <v>195</v>
      </c>
      <c r="Q1509" s="666">
        <v>1</v>
      </c>
      <c r="R1509" s="650">
        <v>1</v>
      </c>
      <c r="S1509" s="666">
        <v>1</v>
      </c>
      <c r="T1509" s="731">
        <v>1</v>
      </c>
      <c r="U1509" s="689">
        <v>1</v>
      </c>
    </row>
    <row r="1510" spans="1:21" ht="14.4" customHeight="1" x14ac:dyDescent="0.3">
      <c r="A1510" s="649">
        <v>10</v>
      </c>
      <c r="B1510" s="650" t="s">
        <v>596</v>
      </c>
      <c r="C1510" s="650">
        <v>89301102</v>
      </c>
      <c r="D1510" s="729" t="s">
        <v>6861</v>
      </c>
      <c r="E1510" s="730" t="s">
        <v>3675</v>
      </c>
      <c r="F1510" s="650" t="s">
        <v>3636</v>
      </c>
      <c r="G1510" s="650" t="s">
        <v>4270</v>
      </c>
      <c r="H1510" s="650" t="s">
        <v>597</v>
      </c>
      <c r="I1510" s="650" t="s">
        <v>4271</v>
      </c>
      <c r="J1510" s="650" t="s">
        <v>4272</v>
      </c>
      <c r="K1510" s="650" t="s">
        <v>4273</v>
      </c>
      <c r="L1510" s="651">
        <v>500</v>
      </c>
      <c r="M1510" s="651">
        <v>3000</v>
      </c>
      <c r="N1510" s="650">
        <v>6</v>
      </c>
      <c r="O1510" s="731">
        <v>6</v>
      </c>
      <c r="P1510" s="651">
        <v>2000</v>
      </c>
      <c r="Q1510" s="666">
        <v>0.66666666666666663</v>
      </c>
      <c r="R1510" s="650">
        <v>4</v>
      </c>
      <c r="S1510" s="666">
        <v>0.66666666666666663</v>
      </c>
      <c r="T1510" s="731">
        <v>4</v>
      </c>
      <c r="U1510" s="689">
        <v>0.66666666666666663</v>
      </c>
    </row>
    <row r="1511" spans="1:21" ht="14.4" customHeight="1" x14ac:dyDescent="0.3">
      <c r="A1511" s="649">
        <v>10</v>
      </c>
      <c r="B1511" s="650" t="s">
        <v>596</v>
      </c>
      <c r="C1511" s="650">
        <v>89301102</v>
      </c>
      <c r="D1511" s="729" t="s">
        <v>6861</v>
      </c>
      <c r="E1511" s="730" t="s">
        <v>3678</v>
      </c>
      <c r="F1511" s="650" t="s">
        <v>3634</v>
      </c>
      <c r="G1511" s="650" t="s">
        <v>3743</v>
      </c>
      <c r="H1511" s="650" t="s">
        <v>597</v>
      </c>
      <c r="I1511" s="650" t="s">
        <v>1230</v>
      </c>
      <c r="J1511" s="650" t="s">
        <v>1231</v>
      </c>
      <c r="K1511" s="650" t="s">
        <v>1232</v>
      </c>
      <c r="L1511" s="651">
        <v>152.36000000000001</v>
      </c>
      <c r="M1511" s="651">
        <v>152.36000000000001</v>
      </c>
      <c r="N1511" s="650">
        <v>1</v>
      </c>
      <c r="O1511" s="731">
        <v>1</v>
      </c>
      <c r="P1511" s="651">
        <v>152.36000000000001</v>
      </c>
      <c r="Q1511" s="666">
        <v>1</v>
      </c>
      <c r="R1511" s="650">
        <v>1</v>
      </c>
      <c r="S1511" s="666">
        <v>1</v>
      </c>
      <c r="T1511" s="731">
        <v>1</v>
      </c>
      <c r="U1511" s="689">
        <v>1</v>
      </c>
    </row>
    <row r="1512" spans="1:21" ht="14.4" customHeight="1" x14ac:dyDescent="0.3">
      <c r="A1512" s="649">
        <v>10</v>
      </c>
      <c r="B1512" s="650" t="s">
        <v>596</v>
      </c>
      <c r="C1512" s="650">
        <v>89301102</v>
      </c>
      <c r="D1512" s="729" t="s">
        <v>6861</v>
      </c>
      <c r="E1512" s="730" t="s">
        <v>3678</v>
      </c>
      <c r="F1512" s="650" t="s">
        <v>3634</v>
      </c>
      <c r="G1512" s="650" t="s">
        <v>3743</v>
      </c>
      <c r="H1512" s="650" t="s">
        <v>597</v>
      </c>
      <c r="I1512" s="650" t="s">
        <v>1230</v>
      </c>
      <c r="J1512" s="650" t="s">
        <v>1231</v>
      </c>
      <c r="K1512" s="650" t="s">
        <v>1232</v>
      </c>
      <c r="L1512" s="651">
        <v>99.7</v>
      </c>
      <c r="M1512" s="651">
        <v>398.8</v>
      </c>
      <c r="N1512" s="650">
        <v>4</v>
      </c>
      <c r="O1512" s="731">
        <v>4</v>
      </c>
      <c r="P1512" s="651">
        <v>199.4</v>
      </c>
      <c r="Q1512" s="666">
        <v>0.5</v>
      </c>
      <c r="R1512" s="650">
        <v>2</v>
      </c>
      <c r="S1512" s="666">
        <v>0.5</v>
      </c>
      <c r="T1512" s="731">
        <v>2</v>
      </c>
      <c r="U1512" s="689">
        <v>0.5</v>
      </c>
    </row>
    <row r="1513" spans="1:21" ht="14.4" customHeight="1" x14ac:dyDescent="0.3">
      <c r="A1513" s="649">
        <v>10</v>
      </c>
      <c r="B1513" s="650" t="s">
        <v>596</v>
      </c>
      <c r="C1513" s="650">
        <v>89301102</v>
      </c>
      <c r="D1513" s="729" t="s">
        <v>6861</v>
      </c>
      <c r="E1513" s="730" t="s">
        <v>3678</v>
      </c>
      <c r="F1513" s="650" t="s">
        <v>3634</v>
      </c>
      <c r="G1513" s="650" t="s">
        <v>3743</v>
      </c>
      <c r="H1513" s="650" t="s">
        <v>597</v>
      </c>
      <c r="I1513" s="650" t="s">
        <v>3841</v>
      </c>
      <c r="J1513" s="650" t="s">
        <v>1231</v>
      </c>
      <c r="K1513" s="650" t="s">
        <v>3842</v>
      </c>
      <c r="L1513" s="651">
        <v>199.4</v>
      </c>
      <c r="M1513" s="651">
        <v>398.8</v>
      </c>
      <c r="N1513" s="650">
        <v>2</v>
      </c>
      <c r="O1513" s="731">
        <v>1.5</v>
      </c>
      <c r="P1513" s="651">
        <v>199.4</v>
      </c>
      <c r="Q1513" s="666">
        <v>0.5</v>
      </c>
      <c r="R1513" s="650">
        <v>1</v>
      </c>
      <c r="S1513" s="666">
        <v>0.5</v>
      </c>
      <c r="T1513" s="731">
        <v>1</v>
      </c>
      <c r="U1513" s="689">
        <v>0.66666666666666663</v>
      </c>
    </row>
    <row r="1514" spans="1:21" ht="14.4" customHeight="1" x14ac:dyDescent="0.3">
      <c r="A1514" s="649">
        <v>10</v>
      </c>
      <c r="B1514" s="650" t="s">
        <v>596</v>
      </c>
      <c r="C1514" s="650">
        <v>89301102</v>
      </c>
      <c r="D1514" s="729" t="s">
        <v>6861</v>
      </c>
      <c r="E1514" s="730" t="s">
        <v>3678</v>
      </c>
      <c r="F1514" s="650" t="s">
        <v>3634</v>
      </c>
      <c r="G1514" s="650" t="s">
        <v>3724</v>
      </c>
      <c r="H1514" s="650" t="s">
        <v>597</v>
      </c>
      <c r="I1514" s="650" t="s">
        <v>4909</v>
      </c>
      <c r="J1514" s="650" t="s">
        <v>4910</v>
      </c>
      <c r="K1514" s="650" t="s">
        <v>4911</v>
      </c>
      <c r="L1514" s="651">
        <v>0</v>
      </c>
      <c r="M1514" s="651">
        <v>0</v>
      </c>
      <c r="N1514" s="650">
        <v>1</v>
      </c>
      <c r="O1514" s="731">
        <v>1</v>
      </c>
      <c r="P1514" s="651"/>
      <c r="Q1514" s="666"/>
      <c r="R1514" s="650"/>
      <c r="S1514" s="666">
        <v>0</v>
      </c>
      <c r="T1514" s="731"/>
      <c r="U1514" s="689">
        <v>0</v>
      </c>
    </row>
    <row r="1515" spans="1:21" ht="14.4" customHeight="1" x14ac:dyDescent="0.3">
      <c r="A1515" s="649">
        <v>10</v>
      </c>
      <c r="B1515" s="650" t="s">
        <v>596</v>
      </c>
      <c r="C1515" s="650">
        <v>89301102</v>
      </c>
      <c r="D1515" s="729" t="s">
        <v>6861</v>
      </c>
      <c r="E1515" s="730" t="s">
        <v>3678</v>
      </c>
      <c r="F1515" s="650" t="s">
        <v>3634</v>
      </c>
      <c r="G1515" s="650" t="s">
        <v>3724</v>
      </c>
      <c r="H1515" s="650" t="s">
        <v>597</v>
      </c>
      <c r="I1515" s="650" t="s">
        <v>4912</v>
      </c>
      <c r="J1515" s="650" t="s">
        <v>4913</v>
      </c>
      <c r="K1515" s="650" t="s">
        <v>4914</v>
      </c>
      <c r="L1515" s="651">
        <v>114.62</v>
      </c>
      <c r="M1515" s="651">
        <v>114.62</v>
      </c>
      <c r="N1515" s="650">
        <v>1</v>
      </c>
      <c r="O1515" s="731">
        <v>1</v>
      </c>
      <c r="P1515" s="651"/>
      <c r="Q1515" s="666">
        <v>0</v>
      </c>
      <c r="R1515" s="650"/>
      <c r="S1515" s="666">
        <v>0</v>
      </c>
      <c r="T1515" s="731"/>
      <c r="U1515" s="689">
        <v>0</v>
      </c>
    </row>
    <row r="1516" spans="1:21" ht="14.4" customHeight="1" x14ac:dyDescent="0.3">
      <c r="A1516" s="649">
        <v>10</v>
      </c>
      <c r="B1516" s="650" t="s">
        <v>596</v>
      </c>
      <c r="C1516" s="650">
        <v>89301102</v>
      </c>
      <c r="D1516" s="729" t="s">
        <v>6861</v>
      </c>
      <c r="E1516" s="730" t="s">
        <v>3678</v>
      </c>
      <c r="F1516" s="650" t="s">
        <v>3634</v>
      </c>
      <c r="G1516" s="650" t="s">
        <v>4534</v>
      </c>
      <c r="H1516" s="650" t="s">
        <v>597</v>
      </c>
      <c r="I1516" s="650" t="s">
        <v>1273</v>
      </c>
      <c r="J1516" s="650" t="s">
        <v>4535</v>
      </c>
      <c r="K1516" s="650" t="s">
        <v>3496</v>
      </c>
      <c r="L1516" s="651">
        <v>61.85</v>
      </c>
      <c r="M1516" s="651">
        <v>61.85</v>
      </c>
      <c r="N1516" s="650">
        <v>1</v>
      </c>
      <c r="O1516" s="731">
        <v>1</v>
      </c>
      <c r="P1516" s="651"/>
      <c r="Q1516" s="666">
        <v>0</v>
      </c>
      <c r="R1516" s="650"/>
      <c r="S1516" s="666">
        <v>0</v>
      </c>
      <c r="T1516" s="731"/>
      <c r="U1516" s="689">
        <v>0</v>
      </c>
    </row>
    <row r="1517" spans="1:21" ht="14.4" customHeight="1" x14ac:dyDescent="0.3">
      <c r="A1517" s="649">
        <v>10</v>
      </c>
      <c r="B1517" s="650" t="s">
        <v>596</v>
      </c>
      <c r="C1517" s="650">
        <v>89301102</v>
      </c>
      <c r="D1517" s="729" t="s">
        <v>6861</v>
      </c>
      <c r="E1517" s="730" t="s">
        <v>3678</v>
      </c>
      <c r="F1517" s="650" t="s">
        <v>3634</v>
      </c>
      <c r="G1517" s="650" t="s">
        <v>4915</v>
      </c>
      <c r="H1517" s="650" t="s">
        <v>597</v>
      </c>
      <c r="I1517" s="650" t="s">
        <v>4916</v>
      </c>
      <c r="J1517" s="650" t="s">
        <v>3069</v>
      </c>
      <c r="K1517" s="650" t="s">
        <v>4917</v>
      </c>
      <c r="L1517" s="651">
        <v>50.67</v>
      </c>
      <c r="M1517" s="651">
        <v>50.67</v>
      </c>
      <c r="N1517" s="650">
        <v>1</v>
      </c>
      <c r="O1517" s="731">
        <v>0.5</v>
      </c>
      <c r="P1517" s="651">
        <v>50.67</v>
      </c>
      <c r="Q1517" s="666">
        <v>1</v>
      </c>
      <c r="R1517" s="650">
        <v>1</v>
      </c>
      <c r="S1517" s="666">
        <v>1</v>
      </c>
      <c r="T1517" s="731">
        <v>0.5</v>
      </c>
      <c r="U1517" s="689">
        <v>1</v>
      </c>
    </row>
    <row r="1518" spans="1:21" ht="14.4" customHeight="1" x14ac:dyDescent="0.3">
      <c r="A1518" s="649">
        <v>10</v>
      </c>
      <c r="B1518" s="650" t="s">
        <v>596</v>
      </c>
      <c r="C1518" s="650">
        <v>89301102</v>
      </c>
      <c r="D1518" s="729" t="s">
        <v>6861</v>
      </c>
      <c r="E1518" s="730" t="s">
        <v>3678</v>
      </c>
      <c r="F1518" s="650" t="s">
        <v>3634</v>
      </c>
      <c r="G1518" s="650" t="s">
        <v>3732</v>
      </c>
      <c r="H1518" s="650" t="s">
        <v>1072</v>
      </c>
      <c r="I1518" s="650" t="s">
        <v>4165</v>
      </c>
      <c r="J1518" s="650" t="s">
        <v>1296</v>
      </c>
      <c r="K1518" s="650" t="s">
        <v>839</v>
      </c>
      <c r="L1518" s="651">
        <v>0</v>
      </c>
      <c r="M1518" s="651">
        <v>0</v>
      </c>
      <c r="N1518" s="650">
        <v>2</v>
      </c>
      <c r="O1518" s="731">
        <v>2</v>
      </c>
      <c r="P1518" s="651">
        <v>0</v>
      </c>
      <c r="Q1518" s="666"/>
      <c r="R1518" s="650">
        <v>1</v>
      </c>
      <c r="S1518" s="666">
        <v>0.5</v>
      </c>
      <c r="T1518" s="731">
        <v>1</v>
      </c>
      <c r="U1518" s="689">
        <v>0.5</v>
      </c>
    </row>
    <row r="1519" spans="1:21" ht="14.4" customHeight="1" x14ac:dyDescent="0.3">
      <c r="A1519" s="649">
        <v>10</v>
      </c>
      <c r="B1519" s="650" t="s">
        <v>596</v>
      </c>
      <c r="C1519" s="650">
        <v>89301102</v>
      </c>
      <c r="D1519" s="729" t="s">
        <v>6861</v>
      </c>
      <c r="E1519" s="730" t="s">
        <v>3678</v>
      </c>
      <c r="F1519" s="650" t="s">
        <v>3634</v>
      </c>
      <c r="G1519" s="650" t="s">
        <v>3732</v>
      </c>
      <c r="H1519" s="650" t="s">
        <v>1072</v>
      </c>
      <c r="I1519" s="650" t="s">
        <v>4385</v>
      </c>
      <c r="J1519" s="650" t="s">
        <v>1720</v>
      </c>
      <c r="K1519" s="650" t="s">
        <v>3482</v>
      </c>
      <c r="L1519" s="651">
        <v>0</v>
      </c>
      <c r="M1519" s="651">
        <v>0</v>
      </c>
      <c r="N1519" s="650">
        <v>1</v>
      </c>
      <c r="O1519" s="731">
        <v>1</v>
      </c>
      <c r="P1519" s="651">
        <v>0</v>
      </c>
      <c r="Q1519" s="666"/>
      <c r="R1519" s="650">
        <v>1</v>
      </c>
      <c r="S1519" s="666">
        <v>1</v>
      </c>
      <c r="T1519" s="731">
        <v>1</v>
      </c>
      <c r="U1519" s="689">
        <v>1</v>
      </c>
    </row>
    <row r="1520" spans="1:21" ht="14.4" customHeight="1" x14ac:dyDescent="0.3">
      <c r="A1520" s="649">
        <v>10</v>
      </c>
      <c r="B1520" s="650" t="s">
        <v>596</v>
      </c>
      <c r="C1520" s="650">
        <v>89301102</v>
      </c>
      <c r="D1520" s="729" t="s">
        <v>6861</v>
      </c>
      <c r="E1520" s="730" t="s">
        <v>3678</v>
      </c>
      <c r="F1520" s="650" t="s">
        <v>3634</v>
      </c>
      <c r="G1520" s="650" t="s">
        <v>3732</v>
      </c>
      <c r="H1520" s="650" t="s">
        <v>1072</v>
      </c>
      <c r="I1520" s="650" t="s">
        <v>1719</v>
      </c>
      <c r="J1520" s="650" t="s">
        <v>1720</v>
      </c>
      <c r="K1520" s="650" t="s">
        <v>3519</v>
      </c>
      <c r="L1520" s="651">
        <v>138.16</v>
      </c>
      <c r="M1520" s="651">
        <v>552.64</v>
      </c>
      <c r="N1520" s="650">
        <v>4</v>
      </c>
      <c r="O1520" s="731">
        <v>4</v>
      </c>
      <c r="P1520" s="651">
        <v>138.16</v>
      </c>
      <c r="Q1520" s="666">
        <v>0.25</v>
      </c>
      <c r="R1520" s="650">
        <v>1</v>
      </c>
      <c r="S1520" s="666">
        <v>0.25</v>
      </c>
      <c r="T1520" s="731">
        <v>1</v>
      </c>
      <c r="U1520" s="689">
        <v>0.25</v>
      </c>
    </row>
    <row r="1521" spans="1:21" ht="14.4" customHeight="1" x14ac:dyDescent="0.3">
      <c r="A1521" s="649">
        <v>10</v>
      </c>
      <c r="B1521" s="650" t="s">
        <v>596</v>
      </c>
      <c r="C1521" s="650">
        <v>89301102</v>
      </c>
      <c r="D1521" s="729" t="s">
        <v>6861</v>
      </c>
      <c r="E1521" s="730" t="s">
        <v>3678</v>
      </c>
      <c r="F1521" s="650" t="s">
        <v>3634</v>
      </c>
      <c r="G1521" s="650" t="s">
        <v>3732</v>
      </c>
      <c r="H1521" s="650" t="s">
        <v>1072</v>
      </c>
      <c r="I1521" s="650" t="s">
        <v>1708</v>
      </c>
      <c r="J1521" s="650" t="s">
        <v>1709</v>
      </c>
      <c r="K1521" s="650" t="s">
        <v>3520</v>
      </c>
      <c r="L1521" s="651">
        <v>184.22</v>
      </c>
      <c r="M1521" s="651">
        <v>184.22</v>
      </c>
      <c r="N1521" s="650">
        <v>1</v>
      </c>
      <c r="O1521" s="731">
        <v>1</v>
      </c>
      <c r="P1521" s="651"/>
      <c r="Q1521" s="666">
        <v>0</v>
      </c>
      <c r="R1521" s="650"/>
      <c r="S1521" s="666">
        <v>0</v>
      </c>
      <c r="T1521" s="731"/>
      <c r="U1521" s="689">
        <v>0</v>
      </c>
    </row>
    <row r="1522" spans="1:21" ht="14.4" customHeight="1" x14ac:dyDescent="0.3">
      <c r="A1522" s="649">
        <v>10</v>
      </c>
      <c r="B1522" s="650" t="s">
        <v>596</v>
      </c>
      <c r="C1522" s="650">
        <v>89301102</v>
      </c>
      <c r="D1522" s="729" t="s">
        <v>6861</v>
      </c>
      <c r="E1522" s="730" t="s">
        <v>3678</v>
      </c>
      <c r="F1522" s="650" t="s">
        <v>3634</v>
      </c>
      <c r="G1522" s="650" t="s">
        <v>3732</v>
      </c>
      <c r="H1522" s="650" t="s">
        <v>1072</v>
      </c>
      <c r="I1522" s="650" t="s">
        <v>1722</v>
      </c>
      <c r="J1522" s="650" t="s">
        <v>1296</v>
      </c>
      <c r="K1522" s="650" t="s">
        <v>3521</v>
      </c>
      <c r="L1522" s="651">
        <v>103.71</v>
      </c>
      <c r="M1522" s="651">
        <v>207.42</v>
      </c>
      <c r="N1522" s="650">
        <v>2</v>
      </c>
      <c r="O1522" s="731">
        <v>1</v>
      </c>
      <c r="P1522" s="651">
        <v>207.42</v>
      </c>
      <c r="Q1522" s="666">
        <v>1</v>
      </c>
      <c r="R1522" s="650">
        <v>2</v>
      </c>
      <c r="S1522" s="666">
        <v>1</v>
      </c>
      <c r="T1522" s="731">
        <v>1</v>
      </c>
      <c r="U1522" s="689">
        <v>1</v>
      </c>
    </row>
    <row r="1523" spans="1:21" ht="14.4" customHeight="1" x14ac:dyDescent="0.3">
      <c r="A1523" s="649">
        <v>10</v>
      </c>
      <c r="B1523" s="650" t="s">
        <v>596</v>
      </c>
      <c r="C1523" s="650">
        <v>89301102</v>
      </c>
      <c r="D1523" s="729" t="s">
        <v>6861</v>
      </c>
      <c r="E1523" s="730" t="s">
        <v>3678</v>
      </c>
      <c r="F1523" s="650" t="s">
        <v>3634</v>
      </c>
      <c r="G1523" s="650" t="s">
        <v>4132</v>
      </c>
      <c r="H1523" s="650" t="s">
        <v>597</v>
      </c>
      <c r="I1523" s="650" t="s">
        <v>956</v>
      </c>
      <c r="J1523" s="650" t="s">
        <v>4244</v>
      </c>
      <c r="K1523" s="650" t="s">
        <v>4245</v>
      </c>
      <c r="L1523" s="651">
        <v>94.89</v>
      </c>
      <c r="M1523" s="651">
        <v>94.89</v>
      </c>
      <c r="N1523" s="650">
        <v>1</v>
      </c>
      <c r="O1523" s="731">
        <v>1</v>
      </c>
      <c r="P1523" s="651">
        <v>94.89</v>
      </c>
      <c r="Q1523" s="666">
        <v>1</v>
      </c>
      <c r="R1523" s="650">
        <v>1</v>
      </c>
      <c r="S1523" s="666">
        <v>1</v>
      </c>
      <c r="T1523" s="731">
        <v>1</v>
      </c>
      <c r="U1523" s="689">
        <v>1</v>
      </c>
    </row>
    <row r="1524" spans="1:21" ht="14.4" customHeight="1" x14ac:dyDescent="0.3">
      <c r="A1524" s="649">
        <v>10</v>
      </c>
      <c r="B1524" s="650" t="s">
        <v>596</v>
      </c>
      <c r="C1524" s="650">
        <v>89301102</v>
      </c>
      <c r="D1524" s="729" t="s">
        <v>6861</v>
      </c>
      <c r="E1524" s="730" t="s">
        <v>3678</v>
      </c>
      <c r="F1524" s="650" t="s">
        <v>3634</v>
      </c>
      <c r="G1524" s="650" t="s">
        <v>3930</v>
      </c>
      <c r="H1524" s="650" t="s">
        <v>597</v>
      </c>
      <c r="I1524" s="650" t="s">
        <v>837</v>
      </c>
      <c r="J1524" s="650" t="s">
        <v>838</v>
      </c>
      <c r="K1524" s="650" t="s">
        <v>4182</v>
      </c>
      <c r="L1524" s="651">
        <v>75.19</v>
      </c>
      <c r="M1524" s="651">
        <v>300.76</v>
      </c>
      <c r="N1524" s="650">
        <v>4</v>
      </c>
      <c r="O1524" s="731">
        <v>3</v>
      </c>
      <c r="P1524" s="651">
        <v>225.57</v>
      </c>
      <c r="Q1524" s="666">
        <v>0.75</v>
      </c>
      <c r="R1524" s="650">
        <v>3</v>
      </c>
      <c r="S1524" s="666">
        <v>0.75</v>
      </c>
      <c r="T1524" s="731">
        <v>2</v>
      </c>
      <c r="U1524" s="689">
        <v>0.66666666666666663</v>
      </c>
    </row>
    <row r="1525" spans="1:21" ht="14.4" customHeight="1" x14ac:dyDescent="0.3">
      <c r="A1525" s="649">
        <v>10</v>
      </c>
      <c r="B1525" s="650" t="s">
        <v>596</v>
      </c>
      <c r="C1525" s="650">
        <v>89301102</v>
      </c>
      <c r="D1525" s="729" t="s">
        <v>6861</v>
      </c>
      <c r="E1525" s="730" t="s">
        <v>3678</v>
      </c>
      <c r="F1525" s="650" t="s">
        <v>3634</v>
      </c>
      <c r="G1525" s="650" t="s">
        <v>3930</v>
      </c>
      <c r="H1525" s="650" t="s">
        <v>597</v>
      </c>
      <c r="I1525" s="650" t="s">
        <v>4261</v>
      </c>
      <c r="J1525" s="650" t="s">
        <v>838</v>
      </c>
      <c r="K1525" s="650" t="s">
        <v>4262</v>
      </c>
      <c r="L1525" s="651">
        <v>0</v>
      </c>
      <c r="M1525" s="651">
        <v>0</v>
      </c>
      <c r="N1525" s="650">
        <v>3</v>
      </c>
      <c r="O1525" s="731">
        <v>2.5</v>
      </c>
      <c r="P1525" s="651">
        <v>0</v>
      </c>
      <c r="Q1525" s="666"/>
      <c r="R1525" s="650">
        <v>1</v>
      </c>
      <c r="S1525" s="666">
        <v>0.33333333333333331</v>
      </c>
      <c r="T1525" s="731">
        <v>1</v>
      </c>
      <c r="U1525" s="689">
        <v>0.4</v>
      </c>
    </row>
    <row r="1526" spans="1:21" ht="14.4" customHeight="1" x14ac:dyDescent="0.3">
      <c r="A1526" s="649">
        <v>10</v>
      </c>
      <c r="B1526" s="650" t="s">
        <v>596</v>
      </c>
      <c r="C1526" s="650">
        <v>89301102</v>
      </c>
      <c r="D1526" s="729" t="s">
        <v>6861</v>
      </c>
      <c r="E1526" s="730" t="s">
        <v>3678</v>
      </c>
      <c r="F1526" s="650" t="s">
        <v>3634</v>
      </c>
      <c r="G1526" s="650" t="s">
        <v>3930</v>
      </c>
      <c r="H1526" s="650" t="s">
        <v>597</v>
      </c>
      <c r="I1526" s="650" t="s">
        <v>2467</v>
      </c>
      <c r="J1526" s="650" t="s">
        <v>838</v>
      </c>
      <c r="K1526" s="650" t="s">
        <v>3931</v>
      </c>
      <c r="L1526" s="651">
        <v>128.9</v>
      </c>
      <c r="M1526" s="651">
        <v>128.9</v>
      </c>
      <c r="N1526" s="650">
        <v>1</v>
      </c>
      <c r="O1526" s="731">
        <v>1</v>
      </c>
      <c r="P1526" s="651">
        <v>128.9</v>
      </c>
      <c r="Q1526" s="666">
        <v>1</v>
      </c>
      <c r="R1526" s="650">
        <v>1</v>
      </c>
      <c r="S1526" s="666">
        <v>1</v>
      </c>
      <c r="T1526" s="731">
        <v>1</v>
      </c>
      <c r="U1526" s="689">
        <v>1</v>
      </c>
    </row>
    <row r="1527" spans="1:21" ht="14.4" customHeight="1" x14ac:dyDescent="0.3">
      <c r="A1527" s="649">
        <v>10</v>
      </c>
      <c r="B1527" s="650" t="s">
        <v>596</v>
      </c>
      <c r="C1527" s="650">
        <v>89301102</v>
      </c>
      <c r="D1527" s="729" t="s">
        <v>6861</v>
      </c>
      <c r="E1527" s="730" t="s">
        <v>3678</v>
      </c>
      <c r="F1527" s="650" t="s">
        <v>3634</v>
      </c>
      <c r="G1527" s="650" t="s">
        <v>4918</v>
      </c>
      <c r="H1527" s="650" t="s">
        <v>597</v>
      </c>
      <c r="I1527" s="650" t="s">
        <v>4919</v>
      </c>
      <c r="J1527" s="650" t="s">
        <v>2077</v>
      </c>
      <c r="K1527" s="650" t="s">
        <v>4920</v>
      </c>
      <c r="L1527" s="651">
        <v>0</v>
      </c>
      <c r="M1527" s="651">
        <v>0</v>
      </c>
      <c r="N1527" s="650">
        <v>1</v>
      </c>
      <c r="O1527" s="731">
        <v>1</v>
      </c>
      <c r="P1527" s="651">
        <v>0</v>
      </c>
      <c r="Q1527" s="666"/>
      <c r="R1527" s="650">
        <v>1</v>
      </c>
      <c r="S1527" s="666">
        <v>1</v>
      </c>
      <c r="T1527" s="731">
        <v>1</v>
      </c>
      <c r="U1527" s="689">
        <v>1</v>
      </c>
    </row>
    <row r="1528" spans="1:21" ht="14.4" customHeight="1" x14ac:dyDescent="0.3">
      <c r="A1528" s="649">
        <v>10</v>
      </c>
      <c r="B1528" s="650" t="s">
        <v>596</v>
      </c>
      <c r="C1528" s="650">
        <v>89301102</v>
      </c>
      <c r="D1528" s="729" t="s">
        <v>6861</v>
      </c>
      <c r="E1528" s="730" t="s">
        <v>3678</v>
      </c>
      <c r="F1528" s="650" t="s">
        <v>3634</v>
      </c>
      <c r="G1528" s="650" t="s">
        <v>3824</v>
      </c>
      <c r="H1528" s="650" t="s">
        <v>597</v>
      </c>
      <c r="I1528" s="650" t="s">
        <v>1261</v>
      </c>
      <c r="J1528" s="650" t="s">
        <v>3825</v>
      </c>
      <c r="K1528" s="650" t="s">
        <v>3826</v>
      </c>
      <c r="L1528" s="651">
        <v>93.99</v>
      </c>
      <c r="M1528" s="651">
        <v>93.99</v>
      </c>
      <c r="N1528" s="650">
        <v>1</v>
      </c>
      <c r="O1528" s="731">
        <v>1</v>
      </c>
      <c r="P1528" s="651">
        <v>93.99</v>
      </c>
      <c r="Q1528" s="666">
        <v>1</v>
      </c>
      <c r="R1528" s="650">
        <v>1</v>
      </c>
      <c r="S1528" s="666">
        <v>1</v>
      </c>
      <c r="T1528" s="731">
        <v>1</v>
      </c>
      <c r="U1528" s="689">
        <v>1</v>
      </c>
    </row>
    <row r="1529" spans="1:21" ht="14.4" customHeight="1" x14ac:dyDescent="0.3">
      <c r="A1529" s="649">
        <v>10</v>
      </c>
      <c r="B1529" s="650" t="s">
        <v>596</v>
      </c>
      <c r="C1529" s="650">
        <v>89301102</v>
      </c>
      <c r="D1529" s="729" t="s">
        <v>6861</v>
      </c>
      <c r="E1529" s="730" t="s">
        <v>3678</v>
      </c>
      <c r="F1529" s="650" t="s">
        <v>3634</v>
      </c>
      <c r="G1529" s="650" t="s">
        <v>3736</v>
      </c>
      <c r="H1529" s="650" t="s">
        <v>1072</v>
      </c>
      <c r="I1529" s="650" t="s">
        <v>4921</v>
      </c>
      <c r="J1529" s="650" t="s">
        <v>4446</v>
      </c>
      <c r="K1529" s="650" t="s">
        <v>4922</v>
      </c>
      <c r="L1529" s="651">
        <v>175.19</v>
      </c>
      <c r="M1529" s="651">
        <v>175.19</v>
      </c>
      <c r="N1529" s="650">
        <v>1</v>
      </c>
      <c r="O1529" s="731">
        <v>1</v>
      </c>
      <c r="P1529" s="651"/>
      <c r="Q1529" s="666">
        <v>0</v>
      </c>
      <c r="R1529" s="650"/>
      <c r="S1529" s="666">
        <v>0</v>
      </c>
      <c r="T1529" s="731"/>
      <c r="U1529" s="689">
        <v>0</v>
      </c>
    </row>
    <row r="1530" spans="1:21" ht="14.4" customHeight="1" x14ac:dyDescent="0.3">
      <c r="A1530" s="649">
        <v>10</v>
      </c>
      <c r="B1530" s="650" t="s">
        <v>596</v>
      </c>
      <c r="C1530" s="650">
        <v>89301102</v>
      </c>
      <c r="D1530" s="729" t="s">
        <v>6861</v>
      </c>
      <c r="E1530" s="730" t="s">
        <v>3678</v>
      </c>
      <c r="F1530" s="650" t="s">
        <v>3634</v>
      </c>
      <c r="G1530" s="650" t="s">
        <v>3736</v>
      </c>
      <c r="H1530" s="650" t="s">
        <v>1072</v>
      </c>
      <c r="I1530" s="650" t="s">
        <v>2240</v>
      </c>
      <c r="J1530" s="650" t="s">
        <v>3487</v>
      </c>
      <c r="K1530" s="650" t="s">
        <v>839</v>
      </c>
      <c r="L1530" s="651">
        <v>137.66</v>
      </c>
      <c r="M1530" s="651">
        <v>137.66</v>
      </c>
      <c r="N1530" s="650">
        <v>1</v>
      </c>
      <c r="O1530" s="731">
        <v>0.5</v>
      </c>
      <c r="P1530" s="651">
        <v>137.66</v>
      </c>
      <c r="Q1530" s="666">
        <v>1</v>
      </c>
      <c r="R1530" s="650">
        <v>1</v>
      </c>
      <c r="S1530" s="666">
        <v>1</v>
      </c>
      <c r="T1530" s="731">
        <v>0.5</v>
      </c>
      <c r="U1530" s="689">
        <v>1</v>
      </c>
    </row>
    <row r="1531" spans="1:21" ht="14.4" customHeight="1" x14ac:dyDescent="0.3">
      <c r="A1531" s="649">
        <v>10</v>
      </c>
      <c r="B1531" s="650" t="s">
        <v>596</v>
      </c>
      <c r="C1531" s="650">
        <v>89301102</v>
      </c>
      <c r="D1531" s="729" t="s">
        <v>6861</v>
      </c>
      <c r="E1531" s="730" t="s">
        <v>3678</v>
      </c>
      <c r="F1531" s="650" t="s">
        <v>3634</v>
      </c>
      <c r="G1531" s="650" t="s">
        <v>3736</v>
      </c>
      <c r="H1531" s="650" t="s">
        <v>1072</v>
      </c>
      <c r="I1531" s="650" t="s">
        <v>1303</v>
      </c>
      <c r="J1531" s="650" t="s">
        <v>3490</v>
      </c>
      <c r="K1531" s="650" t="s">
        <v>3488</v>
      </c>
      <c r="L1531" s="651">
        <v>41.3</v>
      </c>
      <c r="M1531" s="651">
        <v>413</v>
      </c>
      <c r="N1531" s="650">
        <v>10</v>
      </c>
      <c r="O1531" s="731">
        <v>10</v>
      </c>
      <c r="P1531" s="651">
        <v>123.89999999999999</v>
      </c>
      <c r="Q1531" s="666">
        <v>0.3</v>
      </c>
      <c r="R1531" s="650">
        <v>3</v>
      </c>
      <c r="S1531" s="666">
        <v>0.3</v>
      </c>
      <c r="T1531" s="731">
        <v>3</v>
      </c>
      <c r="U1531" s="689">
        <v>0.3</v>
      </c>
    </row>
    <row r="1532" spans="1:21" ht="14.4" customHeight="1" x14ac:dyDescent="0.3">
      <c r="A1532" s="649">
        <v>10</v>
      </c>
      <c r="B1532" s="650" t="s">
        <v>596</v>
      </c>
      <c r="C1532" s="650">
        <v>89301102</v>
      </c>
      <c r="D1532" s="729" t="s">
        <v>6861</v>
      </c>
      <c r="E1532" s="730" t="s">
        <v>3678</v>
      </c>
      <c r="F1532" s="650" t="s">
        <v>3634</v>
      </c>
      <c r="G1532" s="650" t="s">
        <v>3736</v>
      </c>
      <c r="H1532" s="650" t="s">
        <v>1072</v>
      </c>
      <c r="I1532" s="650" t="s">
        <v>1306</v>
      </c>
      <c r="J1532" s="650" t="s">
        <v>3490</v>
      </c>
      <c r="K1532" s="650" t="s">
        <v>839</v>
      </c>
      <c r="L1532" s="651">
        <v>68.83</v>
      </c>
      <c r="M1532" s="651">
        <v>275.32</v>
      </c>
      <c r="N1532" s="650">
        <v>4</v>
      </c>
      <c r="O1532" s="731">
        <v>3.5</v>
      </c>
      <c r="P1532" s="651">
        <v>68.83</v>
      </c>
      <c r="Q1532" s="666">
        <v>0.25</v>
      </c>
      <c r="R1532" s="650">
        <v>1</v>
      </c>
      <c r="S1532" s="666">
        <v>0.25</v>
      </c>
      <c r="T1532" s="731">
        <v>0.5</v>
      </c>
      <c r="U1532" s="689">
        <v>0.14285714285714285</v>
      </c>
    </row>
    <row r="1533" spans="1:21" ht="14.4" customHeight="1" x14ac:dyDescent="0.3">
      <c r="A1533" s="649">
        <v>10</v>
      </c>
      <c r="B1533" s="650" t="s">
        <v>596</v>
      </c>
      <c r="C1533" s="650">
        <v>89301102</v>
      </c>
      <c r="D1533" s="729" t="s">
        <v>6861</v>
      </c>
      <c r="E1533" s="730" t="s">
        <v>3678</v>
      </c>
      <c r="F1533" s="650" t="s">
        <v>3634</v>
      </c>
      <c r="G1533" s="650" t="s">
        <v>4539</v>
      </c>
      <c r="H1533" s="650" t="s">
        <v>597</v>
      </c>
      <c r="I1533" s="650" t="s">
        <v>1065</v>
      </c>
      <c r="J1533" s="650" t="s">
        <v>1066</v>
      </c>
      <c r="K1533" s="650" t="s">
        <v>3280</v>
      </c>
      <c r="L1533" s="651">
        <v>0</v>
      </c>
      <c r="M1533" s="651">
        <v>0</v>
      </c>
      <c r="N1533" s="650">
        <v>3</v>
      </c>
      <c r="O1533" s="731">
        <v>3</v>
      </c>
      <c r="P1533" s="651">
        <v>0</v>
      </c>
      <c r="Q1533" s="666"/>
      <c r="R1533" s="650">
        <v>1</v>
      </c>
      <c r="S1533" s="666">
        <v>0.33333333333333331</v>
      </c>
      <c r="T1533" s="731">
        <v>1</v>
      </c>
      <c r="U1533" s="689">
        <v>0.33333333333333331</v>
      </c>
    </row>
    <row r="1534" spans="1:21" ht="14.4" customHeight="1" x14ac:dyDescent="0.3">
      <c r="A1534" s="649">
        <v>10</v>
      </c>
      <c r="B1534" s="650" t="s">
        <v>596</v>
      </c>
      <c r="C1534" s="650">
        <v>89301102</v>
      </c>
      <c r="D1534" s="729" t="s">
        <v>6861</v>
      </c>
      <c r="E1534" s="730" t="s">
        <v>3678</v>
      </c>
      <c r="F1534" s="650" t="s">
        <v>3634</v>
      </c>
      <c r="G1534" s="650" t="s">
        <v>3810</v>
      </c>
      <c r="H1534" s="650" t="s">
        <v>597</v>
      </c>
      <c r="I1534" s="650" t="s">
        <v>1310</v>
      </c>
      <c r="J1534" s="650" t="s">
        <v>1311</v>
      </c>
      <c r="K1534" s="650" t="s">
        <v>1312</v>
      </c>
      <c r="L1534" s="651">
        <v>0</v>
      </c>
      <c r="M1534" s="651">
        <v>0</v>
      </c>
      <c r="N1534" s="650">
        <v>1</v>
      </c>
      <c r="O1534" s="731">
        <v>1</v>
      </c>
      <c r="P1534" s="651"/>
      <c r="Q1534" s="666"/>
      <c r="R1534" s="650"/>
      <c r="S1534" s="666">
        <v>0</v>
      </c>
      <c r="T1534" s="731"/>
      <c r="U1534" s="689">
        <v>0</v>
      </c>
    </row>
    <row r="1535" spans="1:21" ht="14.4" customHeight="1" x14ac:dyDescent="0.3">
      <c r="A1535" s="649">
        <v>10</v>
      </c>
      <c r="B1535" s="650" t="s">
        <v>596</v>
      </c>
      <c r="C1535" s="650">
        <v>89301102</v>
      </c>
      <c r="D1535" s="729" t="s">
        <v>6861</v>
      </c>
      <c r="E1535" s="730" t="s">
        <v>3678</v>
      </c>
      <c r="F1535" s="650" t="s">
        <v>3634</v>
      </c>
      <c r="G1535" s="650" t="s">
        <v>4128</v>
      </c>
      <c r="H1535" s="650" t="s">
        <v>597</v>
      </c>
      <c r="I1535" s="650" t="s">
        <v>4129</v>
      </c>
      <c r="J1535" s="650" t="s">
        <v>4130</v>
      </c>
      <c r="K1535" s="650" t="s">
        <v>4131</v>
      </c>
      <c r="L1535" s="651">
        <v>0</v>
      </c>
      <c r="M1535" s="651">
        <v>0</v>
      </c>
      <c r="N1535" s="650">
        <v>1</v>
      </c>
      <c r="O1535" s="731">
        <v>0.5</v>
      </c>
      <c r="P1535" s="651">
        <v>0</v>
      </c>
      <c r="Q1535" s="666"/>
      <c r="R1535" s="650">
        <v>1</v>
      </c>
      <c r="S1535" s="666">
        <v>1</v>
      </c>
      <c r="T1535" s="731">
        <v>0.5</v>
      </c>
      <c r="U1535" s="689">
        <v>1</v>
      </c>
    </row>
    <row r="1536" spans="1:21" ht="14.4" customHeight="1" x14ac:dyDescent="0.3">
      <c r="A1536" s="649">
        <v>10</v>
      </c>
      <c r="B1536" s="650" t="s">
        <v>596</v>
      </c>
      <c r="C1536" s="650">
        <v>89301102</v>
      </c>
      <c r="D1536" s="729" t="s">
        <v>6861</v>
      </c>
      <c r="E1536" s="730" t="s">
        <v>3678</v>
      </c>
      <c r="F1536" s="650" t="s">
        <v>3634</v>
      </c>
      <c r="G1536" s="650" t="s">
        <v>3802</v>
      </c>
      <c r="H1536" s="650" t="s">
        <v>1072</v>
      </c>
      <c r="I1536" s="650" t="s">
        <v>4923</v>
      </c>
      <c r="J1536" s="650" t="s">
        <v>2805</v>
      </c>
      <c r="K1536" s="650" t="s">
        <v>2806</v>
      </c>
      <c r="L1536" s="651">
        <v>0</v>
      </c>
      <c r="M1536" s="651">
        <v>0</v>
      </c>
      <c r="N1536" s="650">
        <v>1</v>
      </c>
      <c r="O1536" s="731">
        <v>1</v>
      </c>
      <c r="P1536" s="651">
        <v>0</v>
      </c>
      <c r="Q1536" s="666"/>
      <c r="R1536" s="650">
        <v>1</v>
      </c>
      <c r="S1536" s="666">
        <v>1</v>
      </c>
      <c r="T1536" s="731">
        <v>1</v>
      </c>
      <c r="U1536" s="689">
        <v>1</v>
      </c>
    </row>
    <row r="1537" spans="1:21" ht="14.4" customHeight="1" x14ac:dyDescent="0.3">
      <c r="A1537" s="649">
        <v>10</v>
      </c>
      <c r="B1537" s="650" t="s">
        <v>596</v>
      </c>
      <c r="C1537" s="650">
        <v>89301102</v>
      </c>
      <c r="D1537" s="729" t="s">
        <v>6861</v>
      </c>
      <c r="E1537" s="730" t="s">
        <v>3678</v>
      </c>
      <c r="F1537" s="650" t="s">
        <v>3634</v>
      </c>
      <c r="G1537" s="650" t="s">
        <v>4924</v>
      </c>
      <c r="H1537" s="650" t="s">
        <v>597</v>
      </c>
      <c r="I1537" s="650" t="s">
        <v>4925</v>
      </c>
      <c r="J1537" s="650" t="s">
        <v>4926</v>
      </c>
      <c r="K1537" s="650" t="s">
        <v>982</v>
      </c>
      <c r="L1537" s="651">
        <v>0</v>
      </c>
      <c r="M1537" s="651">
        <v>0</v>
      </c>
      <c r="N1537" s="650">
        <v>1</v>
      </c>
      <c r="O1537" s="731">
        <v>1</v>
      </c>
      <c r="P1537" s="651">
        <v>0</v>
      </c>
      <c r="Q1537" s="666"/>
      <c r="R1537" s="650">
        <v>1</v>
      </c>
      <c r="S1537" s="666">
        <v>1</v>
      </c>
      <c r="T1537" s="731">
        <v>1</v>
      </c>
      <c r="U1537" s="689">
        <v>1</v>
      </c>
    </row>
    <row r="1538" spans="1:21" ht="14.4" customHeight="1" x14ac:dyDescent="0.3">
      <c r="A1538" s="649">
        <v>10</v>
      </c>
      <c r="B1538" s="650" t="s">
        <v>596</v>
      </c>
      <c r="C1538" s="650">
        <v>89301102</v>
      </c>
      <c r="D1538" s="729" t="s">
        <v>6861</v>
      </c>
      <c r="E1538" s="730" t="s">
        <v>3678</v>
      </c>
      <c r="F1538" s="650" t="s">
        <v>3634</v>
      </c>
      <c r="G1538" s="650" t="s">
        <v>4478</v>
      </c>
      <c r="H1538" s="650" t="s">
        <v>597</v>
      </c>
      <c r="I1538" s="650" t="s">
        <v>4927</v>
      </c>
      <c r="J1538" s="650" t="s">
        <v>4480</v>
      </c>
      <c r="K1538" s="650" t="s">
        <v>4928</v>
      </c>
      <c r="L1538" s="651">
        <v>301.87</v>
      </c>
      <c r="M1538" s="651">
        <v>301.87</v>
      </c>
      <c r="N1538" s="650">
        <v>1</v>
      </c>
      <c r="O1538" s="731">
        <v>1</v>
      </c>
      <c r="P1538" s="651">
        <v>301.87</v>
      </c>
      <c r="Q1538" s="666">
        <v>1</v>
      </c>
      <c r="R1538" s="650">
        <v>1</v>
      </c>
      <c r="S1538" s="666">
        <v>1</v>
      </c>
      <c r="T1538" s="731">
        <v>1</v>
      </c>
      <c r="U1538" s="689">
        <v>1</v>
      </c>
    </row>
    <row r="1539" spans="1:21" ht="14.4" customHeight="1" x14ac:dyDescent="0.3">
      <c r="A1539" s="649">
        <v>10</v>
      </c>
      <c r="B1539" s="650" t="s">
        <v>596</v>
      </c>
      <c r="C1539" s="650">
        <v>89301102</v>
      </c>
      <c r="D1539" s="729" t="s">
        <v>6861</v>
      </c>
      <c r="E1539" s="730" t="s">
        <v>3678</v>
      </c>
      <c r="F1539" s="650" t="s">
        <v>3634</v>
      </c>
      <c r="G1539" s="650" t="s">
        <v>4486</v>
      </c>
      <c r="H1539" s="650" t="s">
        <v>1072</v>
      </c>
      <c r="I1539" s="650" t="s">
        <v>2100</v>
      </c>
      <c r="J1539" s="650" t="s">
        <v>2101</v>
      </c>
      <c r="K1539" s="650" t="s">
        <v>3555</v>
      </c>
      <c r="L1539" s="651">
        <v>96.63</v>
      </c>
      <c r="M1539" s="651">
        <v>193.26</v>
      </c>
      <c r="N1539" s="650">
        <v>2</v>
      </c>
      <c r="O1539" s="731">
        <v>1.5</v>
      </c>
      <c r="P1539" s="651">
        <v>96.63</v>
      </c>
      <c r="Q1539" s="666">
        <v>0.5</v>
      </c>
      <c r="R1539" s="650">
        <v>1</v>
      </c>
      <c r="S1539" s="666">
        <v>0.5</v>
      </c>
      <c r="T1539" s="731">
        <v>1</v>
      </c>
      <c r="U1539" s="689">
        <v>0.66666666666666663</v>
      </c>
    </row>
    <row r="1540" spans="1:21" ht="14.4" customHeight="1" x14ac:dyDescent="0.3">
      <c r="A1540" s="649">
        <v>10</v>
      </c>
      <c r="B1540" s="650" t="s">
        <v>596</v>
      </c>
      <c r="C1540" s="650">
        <v>89301102</v>
      </c>
      <c r="D1540" s="729" t="s">
        <v>6861</v>
      </c>
      <c r="E1540" s="730" t="s">
        <v>3678</v>
      </c>
      <c r="F1540" s="650" t="s">
        <v>3634</v>
      </c>
      <c r="G1540" s="650" t="s">
        <v>3961</v>
      </c>
      <c r="H1540" s="650" t="s">
        <v>597</v>
      </c>
      <c r="I1540" s="650" t="s">
        <v>4142</v>
      </c>
      <c r="J1540" s="650" t="s">
        <v>785</v>
      </c>
      <c r="K1540" s="650" t="s">
        <v>4143</v>
      </c>
      <c r="L1540" s="651">
        <v>0</v>
      </c>
      <c r="M1540" s="651">
        <v>0</v>
      </c>
      <c r="N1540" s="650">
        <v>1</v>
      </c>
      <c r="O1540" s="731">
        <v>1</v>
      </c>
      <c r="P1540" s="651"/>
      <c r="Q1540" s="666"/>
      <c r="R1540" s="650"/>
      <c r="S1540" s="666">
        <v>0</v>
      </c>
      <c r="T1540" s="731"/>
      <c r="U1540" s="689">
        <v>0</v>
      </c>
    </row>
    <row r="1541" spans="1:21" ht="14.4" customHeight="1" x14ac:dyDescent="0.3">
      <c r="A1541" s="649">
        <v>10</v>
      </c>
      <c r="B1541" s="650" t="s">
        <v>596</v>
      </c>
      <c r="C1541" s="650">
        <v>89301102</v>
      </c>
      <c r="D1541" s="729" t="s">
        <v>6861</v>
      </c>
      <c r="E1541" s="730" t="s">
        <v>3678</v>
      </c>
      <c r="F1541" s="650" t="s">
        <v>3634</v>
      </c>
      <c r="G1541" s="650" t="s">
        <v>3961</v>
      </c>
      <c r="H1541" s="650" t="s">
        <v>597</v>
      </c>
      <c r="I1541" s="650" t="s">
        <v>1745</v>
      </c>
      <c r="J1541" s="650" t="s">
        <v>1359</v>
      </c>
      <c r="K1541" s="650" t="s">
        <v>4216</v>
      </c>
      <c r="L1541" s="651">
        <v>314.89999999999998</v>
      </c>
      <c r="M1541" s="651">
        <v>314.89999999999998</v>
      </c>
      <c r="N1541" s="650">
        <v>1</v>
      </c>
      <c r="O1541" s="731">
        <v>1</v>
      </c>
      <c r="P1541" s="651">
        <v>314.89999999999998</v>
      </c>
      <c r="Q1541" s="666">
        <v>1</v>
      </c>
      <c r="R1541" s="650">
        <v>1</v>
      </c>
      <c r="S1541" s="666">
        <v>1</v>
      </c>
      <c r="T1541" s="731">
        <v>1</v>
      </c>
      <c r="U1541" s="689">
        <v>1</v>
      </c>
    </row>
    <row r="1542" spans="1:21" ht="14.4" customHeight="1" x14ac:dyDescent="0.3">
      <c r="A1542" s="649">
        <v>10</v>
      </c>
      <c r="B1542" s="650" t="s">
        <v>596</v>
      </c>
      <c r="C1542" s="650">
        <v>89301102</v>
      </c>
      <c r="D1542" s="729" t="s">
        <v>6861</v>
      </c>
      <c r="E1542" s="730" t="s">
        <v>3678</v>
      </c>
      <c r="F1542" s="650" t="s">
        <v>3634</v>
      </c>
      <c r="G1542" s="650" t="s">
        <v>4144</v>
      </c>
      <c r="H1542" s="650" t="s">
        <v>1072</v>
      </c>
      <c r="I1542" s="650" t="s">
        <v>1196</v>
      </c>
      <c r="J1542" s="650" t="s">
        <v>1197</v>
      </c>
      <c r="K1542" s="650" t="s">
        <v>1198</v>
      </c>
      <c r="L1542" s="651">
        <v>87.87</v>
      </c>
      <c r="M1542" s="651">
        <v>1230.18</v>
      </c>
      <c r="N1542" s="650">
        <v>14</v>
      </c>
      <c r="O1542" s="731">
        <v>2</v>
      </c>
      <c r="P1542" s="651">
        <v>615.09</v>
      </c>
      <c r="Q1542" s="666">
        <v>0.5</v>
      </c>
      <c r="R1542" s="650">
        <v>7</v>
      </c>
      <c r="S1542" s="666">
        <v>0.5</v>
      </c>
      <c r="T1542" s="731">
        <v>1</v>
      </c>
      <c r="U1542" s="689">
        <v>0.5</v>
      </c>
    </row>
    <row r="1543" spans="1:21" ht="14.4" customHeight="1" x14ac:dyDescent="0.3">
      <c r="A1543" s="649">
        <v>10</v>
      </c>
      <c r="B1543" s="650" t="s">
        <v>596</v>
      </c>
      <c r="C1543" s="650">
        <v>89301102</v>
      </c>
      <c r="D1543" s="729" t="s">
        <v>6861</v>
      </c>
      <c r="E1543" s="730" t="s">
        <v>3678</v>
      </c>
      <c r="F1543" s="650" t="s">
        <v>3634</v>
      </c>
      <c r="G1543" s="650" t="s">
        <v>3742</v>
      </c>
      <c r="H1543" s="650" t="s">
        <v>597</v>
      </c>
      <c r="I1543" s="650" t="s">
        <v>866</v>
      </c>
      <c r="J1543" s="650" t="s">
        <v>867</v>
      </c>
      <c r="K1543" s="650" t="s">
        <v>2733</v>
      </c>
      <c r="L1543" s="651">
        <v>6.47</v>
      </c>
      <c r="M1543" s="651">
        <v>6.47</v>
      </c>
      <c r="N1543" s="650">
        <v>1</v>
      </c>
      <c r="O1543" s="731">
        <v>1</v>
      </c>
      <c r="P1543" s="651"/>
      <c r="Q1543" s="666">
        <v>0</v>
      </c>
      <c r="R1543" s="650"/>
      <c r="S1543" s="666">
        <v>0</v>
      </c>
      <c r="T1543" s="731"/>
      <c r="U1543" s="689">
        <v>0</v>
      </c>
    </row>
    <row r="1544" spans="1:21" ht="14.4" customHeight="1" x14ac:dyDescent="0.3">
      <c r="A1544" s="649">
        <v>10</v>
      </c>
      <c r="B1544" s="650" t="s">
        <v>596</v>
      </c>
      <c r="C1544" s="650">
        <v>89301102</v>
      </c>
      <c r="D1544" s="729" t="s">
        <v>6861</v>
      </c>
      <c r="E1544" s="730" t="s">
        <v>3678</v>
      </c>
      <c r="F1544" s="650" t="s">
        <v>3634</v>
      </c>
      <c r="G1544" s="650" t="s">
        <v>4268</v>
      </c>
      <c r="H1544" s="650" t="s">
        <v>1072</v>
      </c>
      <c r="I1544" s="650" t="s">
        <v>4929</v>
      </c>
      <c r="J1544" s="650" t="s">
        <v>4930</v>
      </c>
      <c r="K1544" s="650" t="s">
        <v>3496</v>
      </c>
      <c r="L1544" s="651">
        <v>25.54</v>
      </c>
      <c r="M1544" s="651">
        <v>51.08</v>
      </c>
      <c r="N1544" s="650">
        <v>2</v>
      </c>
      <c r="O1544" s="731">
        <v>1</v>
      </c>
      <c r="P1544" s="651"/>
      <c r="Q1544" s="666">
        <v>0</v>
      </c>
      <c r="R1544" s="650"/>
      <c r="S1544" s="666">
        <v>0</v>
      </c>
      <c r="T1544" s="731"/>
      <c r="U1544" s="689">
        <v>0</v>
      </c>
    </row>
    <row r="1545" spans="1:21" ht="14.4" customHeight="1" x14ac:dyDescent="0.3">
      <c r="A1545" s="649">
        <v>10</v>
      </c>
      <c r="B1545" s="650" t="s">
        <v>596</v>
      </c>
      <c r="C1545" s="650">
        <v>89301102</v>
      </c>
      <c r="D1545" s="729" t="s">
        <v>6861</v>
      </c>
      <c r="E1545" s="730" t="s">
        <v>3678</v>
      </c>
      <c r="F1545" s="650" t="s">
        <v>3634</v>
      </c>
      <c r="G1545" s="650" t="s">
        <v>4268</v>
      </c>
      <c r="H1545" s="650" t="s">
        <v>1072</v>
      </c>
      <c r="I1545" s="650" t="s">
        <v>1094</v>
      </c>
      <c r="J1545" s="650" t="s">
        <v>1095</v>
      </c>
      <c r="K1545" s="650" t="s">
        <v>3501</v>
      </c>
      <c r="L1545" s="651">
        <v>94.8</v>
      </c>
      <c r="M1545" s="651">
        <v>94.8</v>
      </c>
      <c r="N1545" s="650">
        <v>1</v>
      </c>
      <c r="O1545" s="731">
        <v>1</v>
      </c>
      <c r="P1545" s="651">
        <v>94.8</v>
      </c>
      <c r="Q1545" s="666">
        <v>1</v>
      </c>
      <c r="R1545" s="650">
        <v>1</v>
      </c>
      <c r="S1545" s="666">
        <v>1</v>
      </c>
      <c r="T1545" s="731">
        <v>1</v>
      </c>
      <c r="U1545" s="689">
        <v>1</v>
      </c>
    </row>
    <row r="1546" spans="1:21" ht="14.4" customHeight="1" x14ac:dyDescent="0.3">
      <c r="A1546" s="649">
        <v>10</v>
      </c>
      <c r="B1546" s="650" t="s">
        <v>596</v>
      </c>
      <c r="C1546" s="650">
        <v>89301102</v>
      </c>
      <c r="D1546" s="729" t="s">
        <v>6861</v>
      </c>
      <c r="E1546" s="730" t="s">
        <v>3678</v>
      </c>
      <c r="F1546" s="650" t="s">
        <v>3634</v>
      </c>
      <c r="G1546" s="650" t="s">
        <v>3868</v>
      </c>
      <c r="H1546" s="650" t="s">
        <v>597</v>
      </c>
      <c r="I1546" s="650" t="s">
        <v>3964</v>
      </c>
      <c r="J1546" s="650" t="s">
        <v>1243</v>
      </c>
      <c r="K1546" s="650" t="s">
        <v>3965</v>
      </c>
      <c r="L1546" s="651">
        <v>23.46</v>
      </c>
      <c r="M1546" s="651">
        <v>70.38</v>
      </c>
      <c r="N1546" s="650">
        <v>3</v>
      </c>
      <c r="O1546" s="731">
        <v>3</v>
      </c>
      <c r="P1546" s="651">
        <v>70.38</v>
      </c>
      <c r="Q1546" s="666">
        <v>1</v>
      </c>
      <c r="R1546" s="650">
        <v>3</v>
      </c>
      <c r="S1546" s="666">
        <v>1</v>
      </c>
      <c r="T1546" s="731">
        <v>3</v>
      </c>
      <c r="U1546" s="689">
        <v>1</v>
      </c>
    </row>
    <row r="1547" spans="1:21" ht="14.4" customHeight="1" x14ac:dyDescent="0.3">
      <c r="A1547" s="649">
        <v>10</v>
      </c>
      <c r="B1547" s="650" t="s">
        <v>596</v>
      </c>
      <c r="C1547" s="650">
        <v>89301102</v>
      </c>
      <c r="D1547" s="729" t="s">
        <v>6861</v>
      </c>
      <c r="E1547" s="730" t="s">
        <v>3678</v>
      </c>
      <c r="F1547" s="650" t="s">
        <v>3634</v>
      </c>
      <c r="G1547" s="650" t="s">
        <v>3861</v>
      </c>
      <c r="H1547" s="650" t="s">
        <v>597</v>
      </c>
      <c r="I1547" s="650" t="s">
        <v>1265</v>
      </c>
      <c r="J1547" s="650" t="s">
        <v>1266</v>
      </c>
      <c r="K1547" s="650" t="s">
        <v>3862</v>
      </c>
      <c r="L1547" s="651">
        <v>38.65</v>
      </c>
      <c r="M1547" s="651">
        <v>38.65</v>
      </c>
      <c r="N1547" s="650">
        <v>1</v>
      </c>
      <c r="O1547" s="731">
        <v>1</v>
      </c>
      <c r="P1547" s="651">
        <v>38.65</v>
      </c>
      <c r="Q1547" s="666">
        <v>1</v>
      </c>
      <c r="R1547" s="650">
        <v>1</v>
      </c>
      <c r="S1547" s="666">
        <v>1</v>
      </c>
      <c r="T1547" s="731">
        <v>1</v>
      </c>
      <c r="U1547" s="689">
        <v>1</v>
      </c>
    </row>
    <row r="1548" spans="1:21" ht="14.4" customHeight="1" x14ac:dyDescent="0.3">
      <c r="A1548" s="649">
        <v>10</v>
      </c>
      <c r="B1548" s="650" t="s">
        <v>596</v>
      </c>
      <c r="C1548" s="650">
        <v>89301102</v>
      </c>
      <c r="D1548" s="729" t="s">
        <v>6861</v>
      </c>
      <c r="E1548" s="730" t="s">
        <v>3678</v>
      </c>
      <c r="F1548" s="650" t="s">
        <v>3634</v>
      </c>
      <c r="G1548" s="650" t="s">
        <v>4117</v>
      </c>
      <c r="H1548" s="650" t="s">
        <v>597</v>
      </c>
      <c r="I1548" s="650" t="s">
        <v>1372</v>
      </c>
      <c r="J1548" s="650" t="s">
        <v>4118</v>
      </c>
      <c r="K1548" s="650" t="s">
        <v>4119</v>
      </c>
      <c r="L1548" s="651">
        <v>85.49</v>
      </c>
      <c r="M1548" s="651">
        <v>170.98</v>
      </c>
      <c r="N1548" s="650">
        <v>2</v>
      </c>
      <c r="O1548" s="731">
        <v>1.5</v>
      </c>
      <c r="P1548" s="651">
        <v>85.49</v>
      </c>
      <c r="Q1548" s="666">
        <v>0.5</v>
      </c>
      <c r="R1548" s="650">
        <v>1</v>
      </c>
      <c r="S1548" s="666">
        <v>0.5</v>
      </c>
      <c r="T1548" s="731">
        <v>1</v>
      </c>
      <c r="U1548" s="689">
        <v>0.66666666666666663</v>
      </c>
    </row>
    <row r="1549" spans="1:21" ht="14.4" customHeight="1" x14ac:dyDescent="0.3">
      <c r="A1549" s="649">
        <v>10</v>
      </c>
      <c r="B1549" s="650" t="s">
        <v>596</v>
      </c>
      <c r="C1549" s="650">
        <v>89301102</v>
      </c>
      <c r="D1549" s="729" t="s">
        <v>6861</v>
      </c>
      <c r="E1549" s="730" t="s">
        <v>3678</v>
      </c>
      <c r="F1549" s="650" t="s">
        <v>3634</v>
      </c>
      <c r="G1549" s="650" t="s">
        <v>4931</v>
      </c>
      <c r="H1549" s="650" t="s">
        <v>597</v>
      </c>
      <c r="I1549" s="650" t="s">
        <v>4932</v>
      </c>
      <c r="J1549" s="650" t="s">
        <v>4933</v>
      </c>
      <c r="K1549" s="650" t="s">
        <v>2981</v>
      </c>
      <c r="L1549" s="651">
        <v>0</v>
      </c>
      <c r="M1549" s="651">
        <v>0</v>
      </c>
      <c r="N1549" s="650">
        <v>1</v>
      </c>
      <c r="O1549" s="731">
        <v>1</v>
      </c>
      <c r="P1549" s="651"/>
      <c r="Q1549" s="666"/>
      <c r="R1549" s="650"/>
      <c r="S1549" s="666">
        <v>0</v>
      </c>
      <c r="T1549" s="731"/>
      <c r="U1549" s="689">
        <v>0</v>
      </c>
    </row>
    <row r="1550" spans="1:21" ht="14.4" customHeight="1" x14ac:dyDescent="0.3">
      <c r="A1550" s="649">
        <v>10</v>
      </c>
      <c r="B1550" s="650" t="s">
        <v>596</v>
      </c>
      <c r="C1550" s="650">
        <v>89301102</v>
      </c>
      <c r="D1550" s="729" t="s">
        <v>6861</v>
      </c>
      <c r="E1550" s="730" t="s">
        <v>3678</v>
      </c>
      <c r="F1550" s="650" t="s">
        <v>3635</v>
      </c>
      <c r="G1550" s="650" t="s">
        <v>3790</v>
      </c>
      <c r="H1550" s="650" t="s">
        <v>597</v>
      </c>
      <c r="I1550" s="650" t="s">
        <v>4275</v>
      </c>
      <c r="J1550" s="650" t="s">
        <v>3680</v>
      </c>
      <c r="K1550" s="650"/>
      <c r="L1550" s="651">
        <v>0</v>
      </c>
      <c r="M1550" s="651">
        <v>0</v>
      </c>
      <c r="N1550" s="650">
        <v>1</v>
      </c>
      <c r="O1550" s="731">
        <v>1</v>
      </c>
      <c r="P1550" s="651">
        <v>0</v>
      </c>
      <c r="Q1550" s="666"/>
      <c r="R1550" s="650">
        <v>1</v>
      </c>
      <c r="S1550" s="666">
        <v>1</v>
      </c>
      <c r="T1550" s="731">
        <v>1</v>
      </c>
      <c r="U1550" s="689">
        <v>1</v>
      </c>
    </row>
    <row r="1551" spans="1:21" ht="14.4" customHeight="1" x14ac:dyDescent="0.3">
      <c r="A1551" s="649">
        <v>10</v>
      </c>
      <c r="B1551" s="650" t="s">
        <v>596</v>
      </c>
      <c r="C1551" s="650">
        <v>89301102</v>
      </c>
      <c r="D1551" s="729" t="s">
        <v>6861</v>
      </c>
      <c r="E1551" s="730" t="s">
        <v>3680</v>
      </c>
      <c r="F1551" s="650" t="s">
        <v>3634</v>
      </c>
      <c r="G1551" s="650" t="s">
        <v>4934</v>
      </c>
      <c r="H1551" s="650" t="s">
        <v>597</v>
      </c>
      <c r="I1551" s="650" t="s">
        <v>4935</v>
      </c>
      <c r="J1551" s="650" t="s">
        <v>4936</v>
      </c>
      <c r="K1551" s="650" t="s">
        <v>4488</v>
      </c>
      <c r="L1551" s="651">
        <v>0</v>
      </c>
      <c r="M1551" s="651">
        <v>0</v>
      </c>
      <c r="N1551" s="650">
        <v>1</v>
      </c>
      <c r="O1551" s="731">
        <v>1</v>
      </c>
      <c r="P1551" s="651"/>
      <c r="Q1551" s="666"/>
      <c r="R1551" s="650"/>
      <c r="S1551" s="666">
        <v>0</v>
      </c>
      <c r="T1551" s="731"/>
      <c r="U1551" s="689">
        <v>0</v>
      </c>
    </row>
    <row r="1552" spans="1:21" ht="14.4" customHeight="1" x14ac:dyDescent="0.3">
      <c r="A1552" s="649">
        <v>10</v>
      </c>
      <c r="B1552" s="650" t="s">
        <v>596</v>
      </c>
      <c r="C1552" s="650">
        <v>89301102</v>
      </c>
      <c r="D1552" s="729" t="s">
        <v>6861</v>
      </c>
      <c r="E1552" s="730" t="s">
        <v>3682</v>
      </c>
      <c r="F1552" s="650" t="s">
        <v>3634</v>
      </c>
      <c r="G1552" s="650" t="s">
        <v>3929</v>
      </c>
      <c r="H1552" s="650" t="s">
        <v>597</v>
      </c>
      <c r="I1552" s="650" t="s">
        <v>4536</v>
      </c>
      <c r="J1552" s="650" t="s">
        <v>933</v>
      </c>
      <c r="K1552" s="650" t="s">
        <v>4537</v>
      </c>
      <c r="L1552" s="651">
        <v>0</v>
      </c>
      <c r="M1552" s="651">
        <v>0</v>
      </c>
      <c r="N1552" s="650">
        <v>2</v>
      </c>
      <c r="O1552" s="731">
        <v>1</v>
      </c>
      <c r="P1552" s="651"/>
      <c r="Q1552" s="666"/>
      <c r="R1552" s="650"/>
      <c r="S1552" s="666">
        <v>0</v>
      </c>
      <c r="T1552" s="731"/>
      <c r="U1552" s="689">
        <v>0</v>
      </c>
    </row>
    <row r="1553" spans="1:21" ht="14.4" customHeight="1" x14ac:dyDescent="0.3">
      <c r="A1553" s="649">
        <v>10</v>
      </c>
      <c r="B1553" s="650" t="s">
        <v>596</v>
      </c>
      <c r="C1553" s="650">
        <v>89301102</v>
      </c>
      <c r="D1553" s="729" t="s">
        <v>6861</v>
      </c>
      <c r="E1553" s="730" t="s">
        <v>3682</v>
      </c>
      <c r="F1553" s="650" t="s">
        <v>3634</v>
      </c>
      <c r="G1553" s="650" t="s">
        <v>3752</v>
      </c>
      <c r="H1553" s="650" t="s">
        <v>597</v>
      </c>
      <c r="I1553" s="650" t="s">
        <v>4937</v>
      </c>
      <c r="J1553" s="650" t="s">
        <v>4938</v>
      </c>
      <c r="K1553" s="650" t="s">
        <v>4939</v>
      </c>
      <c r="L1553" s="651">
        <v>200.26</v>
      </c>
      <c r="M1553" s="651">
        <v>200.26</v>
      </c>
      <c r="N1553" s="650">
        <v>1</v>
      </c>
      <c r="O1553" s="731">
        <v>1</v>
      </c>
      <c r="P1553" s="651"/>
      <c r="Q1553" s="666">
        <v>0</v>
      </c>
      <c r="R1553" s="650"/>
      <c r="S1553" s="666">
        <v>0</v>
      </c>
      <c r="T1553" s="731"/>
      <c r="U1553" s="689">
        <v>0</v>
      </c>
    </row>
    <row r="1554" spans="1:21" ht="14.4" customHeight="1" x14ac:dyDescent="0.3">
      <c r="A1554" s="649">
        <v>10</v>
      </c>
      <c r="B1554" s="650" t="s">
        <v>596</v>
      </c>
      <c r="C1554" s="650">
        <v>89301102</v>
      </c>
      <c r="D1554" s="729" t="s">
        <v>6861</v>
      </c>
      <c r="E1554" s="730" t="s">
        <v>3682</v>
      </c>
      <c r="F1554" s="650" t="s">
        <v>3634</v>
      </c>
      <c r="G1554" s="650" t="s">
        <v>3736</v>
      </c>
      <c r="H1554" s="650" t="s">
        <v>1072</v>
      </c>
      <c r="I1554" s="650" t="s">
        <v>1712</v>
      </c>
      <c r="J1554" s="650" t="s">
        <v>1713</v>
      </c>
      <c r="K1554" s="650" t="s">
        <v>3522</v>
      </c>
      <c r="L1554" s="651">
        <v>116.8</v>
      </c>
      <c r="M1554" s="651">
        <v>116.8</v>
      </c>
      <c r="N1554" s="650">
        <v>1</v>
      </c>
      <c r="O1554" s="731">
        <v>0.5</v>
      </c>
      <c r="P1554" s="651"/>
      <c r="Q1554" s="666">
        <v>0</v>
      </c>
      <c r="R1554" s="650"/>
      <c r="S1554" s="666">
        <v>0</v>
      </c>
      <c r="T1554" s="731"/>
      <c r="U1554" s="689">
        <v>0</v>
      </c>
    </row>
    <row r="1555" spans="1:21" ht="14.4" customHeight="1" x14ac:dyDescent="0.3">
      <c r="A1555" s="649">
        <v>10</v>
      </c>
      <c r="B1555" s="650" t="s">
        <v>596</v>
      </c>
      <c r="C1555" s="650">
        <v>89301102</v>
      </c>
      <c r="D1555" s="729" t="s">
        <v>6861</v>
      </c>
      <c r="E1555" s="730" t="s">
        <v>3682</v>
      </c>
      <c r="F1555" s="650" t="s">
        <v>3634</v>
      </c>
      <c r="G1555" s="650" t="s">
        <v>3736</v>
      </c>
      <c r="H1555" s="650" t="s">
        <v>1072</v>
      </c>
      <c r="I1555" s="650" t="s">
        <v>4146</v>
      </c>
      <c r="J1555" s="650" t="s">
        <v>3547</v>
      </c>
      <c r="K1555" s="650" t="s">
        <v>4147</v>
      </c>
      <c r="L1555" s="651">
        <v>87.6</v>
      </c>
      <c r="M1555" s="651">
        <v>87.6</v>
      </c>
      <c r="N1555" s="650">
        <v>1</v>
      </c>
      <c r="O1555" s="731">
        <v>0.5</v>
      </c>
      <c r="P1555" s="651"/>
      <c r="Q1555" s="666">
        <v>0</v>
      </c>
      <c r="R1555" s="650"/>
      <c r="S1555" s="666">
        <v>0</v>
      </c>
      <c r="T1555" s="731"/>
      <c r="U1555" s="689">
        <v>0</v>
      </c>
    </row>
    <row r="1556" spans="1:21" ht="14.4" customHeight="1" x14ac:dyDescent="0.3">
      <c r="A1556" s="649">
        <v>10</v>
      </c>
      <c r="B1556" s="650" t="s">
        <v>596</v>
      </c>
      <c r="C1556" s="650">
        <v>89301102</v>
      </c>
      <c r="D1556" s="729" t="s">
        <v>6861</v>
      </c>
      <c r="E1556" s="730" t="s">
        <v>3682</v>
      </c>
      <c r="F1556" s="650" t="s">
        <v>3634</v>
      </c>
      <c r="G1556" s="650" t="s">
        <v>3736</v>
      </c>
      <c r="H1556" s="650" t="s">
        <v>1072</v>
      </c>
      <c r="I1556" s="650" t="s">
        <v>2237</v>
      </c>
      <c r="J1556" s="650" t="s">
        <v>3547</v>
      </c>
      <c r="K1556" s="650" t="s">
        <v>3519</v>
      </c>
      <c r="L1556" s="651">
        <v>62.57</v>
      </c>
      <c r="M1556" s="651">
        <v>125.14</v>
      </c>
      <c r="N1556" s="650">
        <v>2</v>
      </c>
      <c r="O1556" s="731"/>
      <c r="P1556" s="651"/>
      <c r="Q1556" s="666">
        <v>0</v>
      </c>
      <c r="R1556" s="650"/>
      <c r="S1556" s="666">
        <v>0</v>
      </c>
      <c r="T1556" s="731"/>
      <c r="U1556" s="689"/>
    </row>
    <row r="1557" spans="1:21" ht="14.4" customHeight="1" x14ac:dyDescent="0.3">
      <c r="A1557" s="649">
        <v>10</v>
      </c>
      <c r="B1557" s="650" t="s">
        <v>596</v>
      </c>
      <c r="C1557" s="650">
        <v>89301102</v>
      </c>
      <c r="D1557" s="729" t="s">
        <v>6861</v>
      </c>
      <c r="E1557" s="730" t="s">
        <v>3682</v>
      </c>
      <c r="F1557" s="650" t="s">
        <v>3634</v>
      </c>
      <c r="G1557" s="650" t="s">
        <v>3742</v>
      </c>
      <c r="H1557" s="650" t="s">
        <v>597</v>
      </c>
      <c r="I1557" s="650" t="s">
        <v>866</v>
      </c>
      <c r="J1557" s="650" t="s">
        <v>867</v>
      </c>
      <c r="K1557" s="650" t="s">
        <v>2733</v>
      </c>
      <c r="L1557" s="651">
        <v>6.47</v>
      </c>
      <c r="M1557" s="651">
        <v>6.47</v>
      </c>
      <c r="N1557" s="650">
        <v>1</v>
      </c>
      <c r="O1557" s="731">
        <v>1</v>
      </c>
      <c r="P1557" s="651">
        <v>6.47</v>
      </c>
      <c r="Q1557" s="666">
        <v>1</v>
      </c>
      <c r="R1557" s="650">
        <v>1</v>
      </c>
      <c r="S1557" s="666">
        <v>1</v>
      </c>
      <c r="T1557" s="731">
        <v>1</v>
      </c>
      <c r="U1557" s="689">
        <v>1</v>
      </c>
    </row>
    <row r="1558" spans="1:21" ht="14.4" customHeight="1" x14ac:dyDescent="0.3">
      <c r="A1558" s="649">
        <v>10</v>
      </c>
      <c r="B1558" s="650" t="s">
        <v>596</v>
      </c>
      <c r="C1558" s="650">
        <v>89301102</v>
      </c>
      <c r="D1558" s="729" t="s">
        <v>6861</v>
      </c>
      <c r="E1558" s="730" t="s">
        <v>3685</v>
      </c>
      <c r="F1558" s="650" t="s">
        <v>3634</v>
      </c>
      <c r="G1558" s="650" t="s">
        <v>3732</v>
      </c>
      <c r="H1558" s="650" t="s">
        <v>1072</v>
      </c>
      <c r="I1558" s="650" t="s">
        <v>4165</v>
      </c>
      <c r="J1558" s="650" t="s">
        <v>1296</v>
      </c>
      <c r="K1558" s="650" t="s">
        <v>839</v>
      </c>
      <c r="L1558" s="651">
        <v>0</v>
      </c>
      <c r="M1558" s="651">
        <v>0</v>
      </c>
      <c r="N1558" s="650">
        <v>2</v>
      </c>
      <c r="O1558" s="731">
        <v>2</v>
      </c>
      <c r="P1558" s="651">
        <v>0</v>
      </c>
      <c r="Q1558" s="666"/>
      <c r="R1558" s="650">
        <v>2</v>
      </c>
      <c r="S1558" s="666">
        <v>1</v>
      </c>
      <c r="T1558" s="731">
        <v>2</v>
      </c>
      <c r="U1558" s="689">
        <v>1</v>
      </c>
    </row>
    <row r="1559" spans="1:21" ht="14.4" customHeight="1" x14ac:dyDescent="0.3">
      <c r="A1559" s="649">
        <v>10</v>
      </c>
      <c r="B1559" s="650" t="s">
        <v>596</v>
      </c>
      <c r="C1559" s="650">
        <v>89301102</v>
      </c>
      <c r="D1559" s="729" t="s">
        <v>6861</v>
      </c>
      <c r="E1559" s="730" t="s">
        <v>3685</v>
      </c>
      <c r="F1559" s="650" t="s">
        <v>3634</v>
      </c>
      <c r="G1559" s="650" t="s">
        <v>3732</v>
      </c>
      <c r="H1559" s="650" t="s">
        <v>1072</v>
      </c>
      <c r="I1559" s="650" t="s">
        <v>4508</v>
      </c>
      <c r="J1559" s="650" t="s">
        <v>1720</v>
      </c>
      <c r="K1559" s="650" t="s">
        <v>839</v>
      </c>
      <c r="L1559" s="651">
        <v>0</v>
      </c>
      <c r="M1559" s="651">
        <v>0</v>
      </c>
      <c r="N1559" s="650">
        <v>1</v>
      </c>
      <c r="O1559" s="731">
        <v>0.5</v>
      </c>
      <c r="P1559" s="651">
        <v>0</v>
      </c>
      <c r="Q1559" s="666"/>
      <c r="R1559" s="650">
        <v>1</v>
      </c>
      <c r="S1559" s="666">
        <v>1</v>
      </c>
      <c r="T1559" s="731">
        <v>0.5</v>
      </c>
      <c r="U1559" s="689">
        <v>1</v>
      </c>
    </row>
    <row r="1560" spans="1:21" ht="14.4" customHeight="1" x14ac:dyDescent="0.3">
      <c r="A1560" s="649">
        <v>10</v>
      </c>
      <c r="B1560" s="650" t="s">
        <v>596</v>
      </c>
      <c r="C1560" s="650">
        <v>89301102</v>
      </c>
      <c r="D1560" s="729" t="s">
        <v>6861</v>
      </c>
      <c r="E1560" s="730" t="s">
        <v>3685</v>
      </c>
      <c r="F1560" s="650" t="s">
        <v>3634</v>
      </c>
      <c r="G1560" s="650" t="s">
        <v>3732</v>
      </c>
      <c r="H1560" s="650" t="s">
        <v>1072</v>
      </c>
      <c r="I1560" s="650" t="s">
        <v>1719</v>
      </c>
      <c r="J1560" s="650" t="s">
        <v>1720</v>
      </c>
      <c r="K1560" s="650" t="s">
        <v>3519</v>
      </c>
      <c r="L1560" s="651">
        <v>138.16</v>
      </c>
      <c r="M1560" s="651">
        <v>138.16</v>
      </c>
      <c r="N1560" s="650">
        <v>1</v>
      </c>
      <c r="O1560" s="731">
        <v>0.5</v>
      </c>
      <c r="P1560" s="651">
        <v>138.16</v>
      </c>
      <c r="Q1560" s="666">
        <v>1</v>
      </c>
      <c r="R1560" s="650">
        <v>1</v>
      </c>
      <c r="S1560" s="666">
        <v>1</v>
      </c>
      <c r="T1560" s="731">
        <v>0.5</v>
      </c>
      <c r="U1560" s="689">
        <v>1</v>
      </c>
    </row>
    <row r="1561" spans="1:21" ht="14.4" customHeight="1" x14ac:dyDescent="0.3">
      <c r="A1561" s="649">
        <v>10</v>
      </c>
      <c r="B1561" s="650" t="s">
        <v>596</v>
      </c>
      <c r="C1561" s="650">
        <v>89301102</v>
      </c>
      <c r="D1561" s="729" t="s">
        <v>6861</v>
      </c>
      <c r="E1561" s="730" t="s">
        <v>3685</v>
      </c>
      <c r="F1561" s="650" t="s">
        <v>3634</v>
      </c>
      <c r="G1561" s="650" t="s">
        <v>3930</v>
      </c>
      <c r="H1561" s="650" t="s">
        <v>597</v>
      </c>
      <c r="I1561" s="650" t="s">
        <v>4940</v>
      </c>
      <c r="J1561" s="650" t="s">
        <v>838</v>
      </c>
      <c r="K1561" s="650" t="s">
        <v>4941</v>
      </c>
      <c r="L1561" s="651">
        <v>0</v>
      </c>
      <c r="M1561" s="651">
        <v>0</v>
      </c>
      <c r="N1561" s="650">
        <v>1</v>
      </c>
      <c r="O1561" s="731">
        <v>0.5</v>
      </c>
      <c r="P1561" s="651">
        <v>0</v>
      </c>
      <c r="Q1561" s="666"/>
      <c r="R1561" s="650">
        <v>1</v>
      </c>
      <c r="S1561" s="666">
        <v>1</v>
      </c>
      <c r="T1561" s="731">
        <v>0.5</v>
      </c>
      <c r="U1561" s="689">
        <v>1</v>
      </c>
    </row>
    <row r="1562" spans="1:21" ht="14.4" customHeight="1" x14ac:dyDescent="0.3">
      <c r="A1562" s="649">
        <v>10</v>
      </c>
      <c r="B1562" s="650" t="s">
        <v>596</v>
      </c>
      <c r="C1562" s="650">
        <v>89301102</v>
      </c>
      <c r="D1562" s="729" t="s">
        <v>6861</v>
      </c>
      <c r="E1562" s="730" t="s">
        <v>3685</v>
      </c>
      <c r="F1562" s="650" t="s">
        <v>3634</v>
      </c>
      <c r="G1562" s="650" t="s">
        <v>4942</v>
      </c>
      <c r="H1562" s="650" t="s">
        <v>597</v>
      </c>
      <c r="I1562" s="650" t="s">
        <v>2449</v>
      </c>
      <c r="J1562" s="650" t="s">
        <v>1433</v>
      </c>
      <c r="K1562" s="650" t="s">
        <v>4943</v>
      </c>
      <c r="L1562" s="651">
        <v>103.12</v>
      </c>
      <c r="M1562" s="651">
        <v>103.12</v>
      </c>
      <c r="N1562" s="650">
        <v>1</v>
      </c>
      <c r="O1562" s="731">
        <v>0.5</v>
      </c>
      <c r="P1562" s="651"/>
      <c r="Q1562" s="666">
        <v>0</v>
      </c>
      <c r="R1562" s="650"/>
      <c r="S1562" s="666">
        <v>0</v>
      </c>
      <c r="T1562" s="731"/>
      <c r="U1562" s="689">
        <v>0</v>
      </c>
    </row>
    <row r="1563" spans="1:21" ht="14.4" customHeight="1" x14ac:dyDescent="0.3">
      <c r="A1563" s="649">
        <v>10</v>
      </c>
      <c r="B1563" s="650" t="s">
        <v>596</v>
      </c>
      <c r="C1563" s="650">
        <v>89301102</v>
      </c>
      <c r="D1563" s="729" t="s">
        <v>6861</v>
      </c>
      <c r="E1563" s="730" t="s">
        <v>3685</v>
      </c>
      <c r="F1563" s="650" t="s">
        <v>3634</v>
      </c>
      <c r="G1563" s="650" t="s">
        <v>4089</v>
      </c>
      <c r="H1563" s="650" t="s">
        <v>597</v>
      </c>
      <c r="I1563" s="650" t="s">
        <v>874</v>
      </c>
      <c r="J1563" s="650" t="s">
        <v>875</v>
      </c>
      <c r="K1563" s="650" t="s">
        <v>876</v>
      </c>
      <c r="L1563" s="651">
        <v>23.72</v>
      </c>
      <c r="M1563" s="651">
        <v>23.72</v>
      </c>
      <c r="N1563" s="650">
        <v>1</v>
      </c>
      <c r="O1563" s="731">
        <v>0.5</v>
      </c>
      <c r="P1563" s="651"/>
      <c r="Q1563" s="666">
        <v>0</v>
      </c>
      <c r="R1563" s="650"/>
      <c r="S1563" s="666">
        <v>0</v>
      </c>
      <c r="T1563" s="731"/>
      <c r="U1563" s="689">
        <v>0</v>
      </c>
    </row>
    <row r="1564" spans="1:21" ht="14.4" customHeight="1" x14ac:dyDescent="0.3">
      <c r="A1564" s="649">
        <v>10</v>
      </c>
      <c r="B1564" s="650" t="s">
        <v>596</v>
      </c>
      <c r="C1564" s="650">
        <v>89301102</v>
      </c>
      <c r="D1564" s="729" t="s">
        <v>6861</v>
      </c>
      <c r="E1564" s="730" t="s">
        <v>3685</v>
      </c>
      <c r="F1564" s="650" t="s">
        <v>3634</v>
      </c>
      <c r="G1564" s="650" t="s">
        <v>4192</v>
      </c>
      <c r="H1564" s="650" t="s">
        <v>597</v>
      </c>
      <c r="I1564" s="650" t="s">
        <v>690</v>
      </c>
      <c r="J1564" s="650" t="s">
        <v>691</v>
      </c>
      <c r="K1564" s="650" t="s">
        <v>4193</v>
      </c>
      <c r="L1564" s="651">
        <v>28.52</v>
      </c>
      <c r="M1564" s="651">
        <v>57.04</v>
      </c>
      <c r="N1564" s="650">
        <v>2</v>
      </c>
      <c r="O1564" s="731">
        <v>1.5</v>
      </c>
      <c r="P1564" s="651">
        <v>57.04</v>
      </c>
      <c r="Q1564" s="666">
        <v>1</v>
      </c>
      <c r="R1564" s="650">
        <v>2</v>
      </c>
      <c r="S1564" s="666">
        <v>1</v>
      </c>
      <c r="T1564" s="731">
        <v>1.5</v>
      </c>
      <c r="U1564" s="689">
        <v>1</v>
      </c>
    </row>
    <row r="1565" spans="1:21" ht="14.4" customHeight="1" x14ac:dyDescent="0.3">
      <c r="A1565" s="649">
        <v>10</v>
      </c>
      <c r="B1565" s="650" t="s">
        <v>596</v>
      </c>
      <c r="C1565" s="650">
        <v>89301102</v>
      </c>
      <c r="D1565" s="729" t="s">
        <v>6861</v>
      </c>
      <c r="E1565" s="730" t="s">
        <v>3685</v>
      </c>
      <c r="F1565" s="650" t="s">
        <v>3634</v>
      </c>
      <c r="G1565" s="650" t="s">
        <v>4250</v>
      </c>
      <c r="H1565" s="650" t="s">
        <v>597</v>
      </c>
      <c r="I1565" s="650" t="s">
        <v>770</v>
      </c>
      <c r="J1565" s="650" t="s">
        <v>771</v>
      </c>
      <c r="K1565" s="650" t="s">
        <v>4251</v>
      </c>
      <c r="L1565" s="651">
        <v>0</v>
      </c>
      <c r="M1565" s="651">
        <v>0</v>
      </c>
      <c r="N1565" s="650">
        <v>1</v>
      </c>
      <c r="O1565" s="731">
        <v>1</v>
      </c>
      <c r="P1565" s="651"/>
      <c r="Q1565" s="666"/>
      <c r="R1565" s="650"/>
      <c r="S1565" s="666">
        <v>0</v>
      </c>
      <c r="T1565" s="731"/>
      <c r="U1565" s="689">
        <v>0</v>
      </c>
    </row>
    <row r="1566" spans="1:21" ht="14.4" customHeight="1" x14ac:dyDescent="0.3">
      <c r="A1566" s="649">
        <v>10</v>
      </c>
      <c r="B1566" s="650" t="s">
        <v>596</v>
      </c>
      <c r="C1566" s="650">
        <v>89301102</v>
      </c>
      <c r="D1566" s="729" t="s">
        <v>6861</v>
      </c>
      <c r="E1566" s="730" t="s">
        <v>3685</v>
      </c>
      <c r="F1566" s="650" t="s">
        <v>3634</v>
      </c>
      <c r="G1566" s="650" t="s">
        <v>3736</v>
      </c>
      <c r="H1566" s="650" t="s">
        <v>1072</v>
      </c>
      <c r="I1566" s="650" t="s">
        <v>1306</v>
      </c>
      <c r="J1566" s="650" t="s">
        <v>3490</v>
      </c>
      <c r="K1566" s="650" t="s">
        <v>839</v>
      </c>
      <c r="L1566" s="651">
        <v>68.83</v>
      </c>
      <c r="M1566" s="651">
        <v>68.83</v>
      </c>
      <c r="N1566" s="650">
        <v>1</v>
      </c>
      <c r="O1566" s="731">
        <v>0.5</v>
      </c>
      <c r="P1566" s="651">
        <v>68.83</v>
      </c>
      <c r="Q1566" s="666">
        <v>1</v>
      </c>
      <c r="R1566" s="650">
        <v>1</v>
      </c>
      <c r="S1566" s="666">
        <v>1</v>
      </c>
      <c r="T1566" s="731">
        <v>0.5</v>
      </c>
      <c r="U1566" s="689">
        <v>1</v>
      </c>
    </row>
    <row r="1567" spans="1:21" ht="14.4" customHeight="1" x14ac:dyDescent="0.3">
      <c r="A1567" s="649">
        <v>10</v>
      </c>
      <c r="B1567" s="650" t="s">
        <v>596</v>
      </c>
      <c r="C1567" s="650">
        <v>89301102</v>
      </c>
      <c r="D1567" s="729" t="s">
        <v>6861</v>
      </c>
      <c r="E1567" s="730" t="s">
        <v>3685</v>
      </c>
      <c r="F1567" s="650" t="s">
        <v>3634</v>
      </c>
      <c r="G1567" s="650" t="s">
        <v>3802</v>
      </c>
      <c r="H1567" s="650" t="s">
        <v>1072</v>
      </c>
      <c r="I1567" s="650" t="s">
        <v>4509</v>
      </c>
      <c r="J1567" s="650" t="s">
        <v>2805</v>
      </c>
      <c r="K1567" s="650" t="s">
        <v>1536</v>
      </c>
      <c r="L1567" s="651">
        <v>0</v>
      </c>
      <c r="M1567" s="651">
        <v>0</v>
      </c>
      <c r="N1567" s="650">
        <v>1</v>
      </c>
      <c r="O1567" s="731">
        <v>0.5</v>
      </c>
      <c r="P1567" s="651">
        <v>0</v>
      </c>
      <c r="Q1567" s="666"/>
      <c r="R1567" s="650">
        <v>1</v>
      </c>
      <c r="S1567" s="666">
        <v>1</v>
      </c>
      <c r="T1567" s="731">
        <v>0.5</v>
      </c>
      <c r="U1567" s="689">
        <v>1</v>
      </c>
    </row>
    <row r="1568" spans="1:21" ht="14.4" customHeight="1" x14ac:dyDescent="0.3">
      <c r="A1568" s="649">
        <v>10</v>
      </c>
      <c r="B1568" s="650" t="s">
        <v>596</v>
      </c>
      <c r="C1568" s="650">
        <v>89301102</v>
      </c>
      <c r="D1568" s="729" t="s">
        <v>6861</v>
      </c>
      <c r="E1568" s="730" t="s">
        <v>3685</v>
      </c>
      <c r="F1568" s="650" t="s">
        <v>3634</v>
      </c>
      <c r="G1568" s="650" t="s">
        <v>4195</v>
      </c>
      <c r="H1568" s="650" t="s">
        <v>597</v>
      </c>
      <c r="I1568" s="650" t="s">
        <v>4540</v>
      </c>
      <c r="J1568" s="650" t="s">
        <v>4200</v>
      </c>
      <c r="K1568" s="650" t="s">
        <v>4201</v>
      </c>
      <c r="L1568" s="651">
        <v>0</v>
      </c>
      <c r="M1568" s="651">
        <v>0</v>
      </c>
      <c r="N1568" s="650">
        <v>1</v>
      </c>
      <c r="O1568" s="731">
        <v>1</v>
      </c>
      <c r="P1568" s="651">
        <v>0</v>
      </c>
      <c r="Q1568" s="666"/>
      <c r="R1568" s="650">
        <v>1</v>
      </c>
      <c r="S1568" s="666">
        <v>1</v>
      </c>
      <c r="T1568" s="731">
        <v>1</v>
      </c>
      <c r="U1568" s="689">
        <v>1</v>
      </c>
    </row>
    <row r="1569" spans="1:21" ht="14.4" customHeight="1" x14ac:dyDescent="0.3">
      <c r="A1569" s="649">
        <v>10</v>
      </c>
      <c r="B1569" s="650" t="s">
        <v>596</v>
      </c>
      <c r="C1569" s="650">
        <v>89301102</v>
      </c>
      <c r="D1569" s="729" t="s">
        <v>6861</v>
      </c>
      <c r="E1569" s="730" t="s">
        <v>3685</v>
      </c>
      <c r="F1569" s="650" t="s">
        <v>3634</v>
      </c>
      <c r="G1569" s="650" t="s">
        <v>3792</v>
      </c>
      <c r="H1569" s="650" t="s">
        <v>597</v>
      </c>
      <c r="I1569" s="650" t="s">
        <v>1734</v>
      </c>
      <c r="J1569" s="650" t="s">
        <v>851</v>
      </c>
      <c r="K1569" s="650" t="s">
        <v>3793</v>
      </c>
      <c r="L1569" s="651">
        <v>127.5</v>
      </c>
      <c r="M1569" s="651">
        <v>255</v>
      </c>
      <c r="N1569" s="650">
        <v>2</v>
      </c>
      <c r="O1569" s="731">
        <v>1</v>
      </c>
      <c r="P1569" s="651">
        <v>255</v>
      </c>
      <c r="Q1569" s="666">
        <v>1</v>
      </c>
      <c r="R1569" s="650">
        <v>2</v>
      </c>
      <c r="S1569" s="666">
        <v>1</v>
      </c>
      <c r="T1569" s="731">
        <v>1</v>
      </c>
      <c r="U1569" s="689">
        <v>1</v>
      </c>
    </row>
    <row r="1570" spans="1:21" ht="14.4" customHeight="1" x14ac:dyDescent="0.3">
      <c r="A1570" s="649">
        <v>10</v>
      </c>
      <c r="B1570" s="650" t="s">
        <v>596</v>
      </c>
      <c r="C1570" s="650">
        <v>89301102</v>
      </c>
      <c r="D1570" s="729" t="s">
        <v>6861</v>
      </c>
      <c r="E1570" s="730" t="s">
        <v>3687</v>
      </c>
      <c r="F1570" s="650" t="s">
        <v>3634</v>
      </c>
      <c r="G1570" s="650" t="s">
        <v>4150</v>
      </c>
      <c r="H1570" s="650" t="s">
        <v>597</v>
      </c>
      <c r="I1570" s="650" t="s">
        <v>2487</v>
      </c>
      <c r="J1570" s="650" t="s">
        <v>2488</v>
      </c>
      <c r="K1570" s="650" t="s">
        <v>2489</v>
      </c>
      <c r="L1570" s="651">
        <v>89.6</v>
      </c>
      <c r="M1570" s="651">
        <v>89.6</v>
      </c>
      <c r="N1570" s="650">
        <v>1</v>
      </c>
      <c r="O1570" s="731">
        <v>1</v>
      </c>
      <c r="P1570" s="651">
        <v>89.6</v>
      </c>
      <c r="Q1570" s="666">
        <v>1</v>
      </c>
      <c r="R1570" s="650">
        <v>1</v>
      </c>
      <c r="S1570" s="666">
        <v>1</v>
      </c>
      <c r="T1570" s="731">
        <v>1</v>
      </c>
      <c r="U1570" s="689">
        <v>1</v>
      </c>
    </row>
    <row r="1571" spans="1:21" ht="14.4" customHeight="1" x14ac:dyDescent="0.3">
      <c r="A1571" s="649">
        <v>10</v>
      </c>
      <c r="B1571" s="650" t="s">
        <v>596</v>
      </c>
      <c r="C1571" s="650">
        <v>89301102</v>
      </c>
      <c r="D1571" s="729" t="s">
        <v>6861</v>
      </c>
      <c r="E1571" s="730" t="s">
        <v>3687</v>
      </c>
      <c r="F1571" s="650" t="s">
        <v>3634</v>
      </c>
      <c r="G1571" s="650" t="s">
        <v>4150</v>
      </c>
      <c r="H1571" s="650" t="s">
        <v>597</v>
      </c>
      <c r="I1571" s="650" t="s">
        <v>2487</v>
      </c>
      <c r="J1571" s="650" t="s">
        <v>2488</v>
      </c>
      <c r="K1571" s="650" t="s">
        <v>2489</v>
      </c>
      <c r="L1571" s="651">
        <v>95.25</v>
      </c>
      <c r="M1571" s="651">
        <v>95.25</v>
      </c>
      <c r="N1571" s="650">
        <v>1</v>
      </c>
      <c r="O1571" s="731">
        <v>0.5</v>
      </c>
      <c r="P1571" s="651">
        <v>95.25</v>
      </c>
      <c r="Q1571" s="666">
        <v>1</v>
      </c>
      <c r="R1571" s="650">
        <v>1</v>
      </c>
      <c r="S1571" s="666">
        <v>1</v>
      </c>
      <c r="T1571" s="731">
        <v>0.5</v>
      </c>
      <c r="U1571" s="689">
        <v>1</v>
      </c>
    </row>
    <row r="1572" spans="1:21" ht="14.4" customHeight="1" x14ac:dyDescent="0.3">
      <c r="A1572" s="649">
        <v>10</v>
      </c>
      <c r="B1572" s="650" t="s">
        <v>596</v>
      </c>
      <c r="C1572" s="650">
        <v>89301102</v>
      </c>
      <c r="D1572" s="729" t="s">
        <v>6861</v>
      </c>
      <c r="E1572" s="730" t="s">
        <v>3687</v>
      </c>
      <c r="F1572" s="650" t="s">
        <v>3634</v>
      </c>
      <c r="G1572" s="650" t="s">
        <v>4150</v>
      </c>
      <c r="H1572" s="650" t="s">
        <v>597</v>
      </c>
      <c r="I1572" s="650" t="s">
        <v>4557</v>
      </c>
      <c r="J1572" s="650" t="s">
        <v>3605</v>
      </c>
      <c r="K1572" s="650" t="s">
        <v>2489</v>
      </c>
      <c r="L1572" s="651">
        <v>95.25</v>
      </c>
      <c r="M1572" s="651">
        <v>95.25</v>
      </c>
      <c r="N1572" s="650">
        <v>1</v>
      </c>
      <c r="O1572" s="731">
        <v>0.5</v>
      </c>
      <c r="P1572" s="651"/>
      <c r="Q1572" s="666">
        <v>0</v>
      </c>
      <c r="R1572" s="650"/>
      <c r="S1572" s="666">
        <v>0</v>
      </c>
      <c r="T1572" s="731"/>
      <c r="U1572" s="689">
        <v>0</v>
      </c>
    </row>
    <row r="1573" spans="1:21" ht="14.4" customHeight="1" x14ac:dyDescent="0.3">
      <c r="A1573" s="649">
        <v>10</v>
      </c>
      <c r="B1573" s="650" t="s">
        <v>596</v>
      </c>
      <c r="C1573" s="650">
        <v>89301102</v>
      </c>
      <c r="D1573" s="729" t="s">
        <v>6861</v>
      </c>
      <c r="E1573" s="730" t="s">
        <v>3687</v>
      </c>
      <c r="F1573" s="650" t="s">
        <v>3634</v>
      </c>
      <c r="G1573" s="650" t="s">
        <v>4733</v>
      </c>
      <c r="H1573" s="650" t="s">
        <v>597</v>
      </c>
      <c r="I1573" s="650" t="s">
        <v>4944</v>
      </c>
      <c r="J1573" s="650" t="s">
        <v>4735</v>
      </c>
      <c r="K1573" s="650" t="s">
        <v>4945</v>
      </c>
      <c r="L1573" s="651">
        <v>0</v>
      </c>
      <c r="M1573" s="651">
        <v>0</v>
      </c>
      <c r="N1573" s="650">
        <v>1</v>
      </c>
      <c r="O1573" s="731">
        <v>0.5</v>
      </c>
      <c r="P1573" s="651">
        <v>0</v>
      </c>
      <c r="Q1573" s="666"/>
      <c r="R1573" s="650">
        <v>1</v>
      </c>
      <c r="S1573" s="666">
        <v>1</v>
      </c>
      <c r="T1573" s="731">
        <v>0.5</v>
      </c>
      <c r="U1573" s="689">
        <v>1</v>
      </c>
    </row>
    <row r="1574" spans="1:21" ht="14.4" customHeight="1" x14ac:dyDescent="0.3">
      <c r="A1574" s="649">
        <v>10</v>
      </c>
      <c r="B1574" s="650" t="s">
        <v>596</v>
      </c>
      <c r="C1574" s="650">
        <v>89301102</v>
      </c>
      <c r="D1574" s="729" t="s">
        <v>6861</v>
      </c>
      <c r="E1574" s="730" t="s">
        <v>3687</v>
      </c>
      <c r="F1574" s="650" t="s">
        <v>3634</v>
      </c>
      <c r="G1574" s="650" t="s">
        <v>4078</v>
      </c>
      <c r="H1574" s="650" t="s">
        <v>597</v>
      </c>
      <c r="I1574" s="650" t="s">
        <v>4946</v>
      </c>
      <c r="J1574" s="650" t="s">
        <v>4741</v>
      </c>
      <c r="K1574" s="650" t="s">
        <v>2741</v>
      </c>
      <c r="L1574" s="651">
        <v>270.69</v>
      </c>
      <c r="M1574" s="651">
        <v>541.38</v>
      </c>
      <c r="N1574" s="650">
        <v>2</v>
      </c>
      <c r="O1574" s="731">
        <v>1</v>
      </c>
      <c r="P1574" s="651"/>
      <c r="Q1574" s="666">
        <v>0</v>
      </c>
      <c r="R1574" s="650"/>
      <c r="S1574" s="666">
        <v>0</v>
      </c>
      <c r="T1574" s="731"/>
      <c r="U1574" s="689">
        <v>0</v>
      </c>
    </row>
    <row r="1575" spans="1:21" ht="14.4" customHeight="1" x14ac:dyDescent="0.3">
      <c r="A1575" s="649">
        <v>10</v>
      </c>
      <c r="B1575" s="650" t="s">
        <v>596</v>
      </c>
      <c r="C1575" s="650">
        <v>89301102</v>
      </c>
      <c r="D1575" s="729" t="s">
        <v>6861</v>
      </c>
      <c r="E1575" s="730" t="s">
        <v>3687</v>
      </c>
      <c r="F1575" s="650" t="s">
        <v>3634</v>
      </c>
      <c r="G1575" s="650" t="s">
        <v>3743</v>
      </c>
      <c r="H1575" s="650" t="s">
        <v>597</v>
      </c>
      <c r="I1575" s="650" t="s">
        <v>1646</v>
      </c>
      <c r="J1575" s="650" t="s">
        <v>3514</v>
      </c>
      <c r="K1575" s="650" t="s">
        <v>3515</v>
      </c>
      <c r="L1575" s="651">
        <v>333.31</v>
      </c>
      <c r="M1575" s="651">
        <v>666.62</v>
      </c>
      <c r="N1575" s="650">
        <v>2</v>
      </c>
      <c r="O1575" s="731">
        <v>0.5</v>
      </c>
      <c r="P1575" s="651">
        <v>666.62</v>
      </c>
      <c r="Q1575" s="666">
        <v>1</v>
      </c>
      <c r="R1575" s="650">
        <v>2</v>
      </c>
      <c r="S1575" s="666">
        <v>1</v>
      </c>
      <c r="T1575" s="731">
        <v>0.5</v>
      </c>
      <c r="U1575" s="689">
        <v>1</v>
      </c>
    </row>
    <row r="1576" spans="1:21" ht="14.4" customHeight="1" x14ac:dyDescent="0.3">
      <c r="A1576" s="649">
        <v>10</v>
      </c>
      <c r="B1576" s="650" t="s">
        <v>596</v>
      </c>
      <c r="C1576" s="650">
        <v>89301102</v>
      </c>
      <c r="D1576" s="729" t="s">
        <v>6861</v>
      </c>
      <c r="E1576" s="730" t="s">
        <v>3687</v>
      </c>
      <c r="F1576" s="650" t="s">
        <v>3634</v>
      </c>
      <c r="G1576" s="650" t="s">
        <v>4159</v>
      </c>
      <c r="H1576" s="650" t="s">
        <v>597</v>
      </c>
      <c r="I1576" s="650" t="s">
        <v>4947</v>
      </c>
      <c r="J1576" s="650" t="s">
        <v>4948</v>
      </c>
      <c r="K1576" s="650" t="s">
        <v>1888</v>
      </c>
      <c r="L1576" s="651">
        <v>149.62</v>
      </c>
      <c r="M1576" s="651">
        <v>149.62</v>
      </c>
      <c r="N1576" s="650">
        <v>1</v>
      </c>
      <c r="O1576" s="731">
        <v>0.5</v>
      </c>
      <c r="P1576" s="651">
        <v>149.62</v>
      </c>
      <c r="Q1576" s="666">
        <v>1</v>
      </c>
      <c r="R1576" s="650">
        <v>1</v>
      </c>
      <c r="S1576" s="666">
        <v>1</v>
      </c>
      <c r="T1576" s="731">
        <v>0.5</v>
      </c>
      <c r="U1576" s="689">
        <v>1</v>
      </c>
    </row>
    <row r="1577" spans="1:21" ht="14.4" customHeight="1" x14ac:dyDescent="0.3">
      <c r="A1577" s="649">
        <v>10</v>
      </c>
      <c r="B1577" s="650" t="s">
        <v>596</v>
      </c>
      <c r="C1577" s="650">
        <v>89301102</v>
      </c>
      <c r="D1577" s="729" t="s">
        <v>6861</v>
      </c>
      <c r="E1577" s="730" t="s">
        <v>3687</v>
      </c>
      <c r="F1577" s="650" t="s">
        <v>3634</v>
      </c>
      <c r="G1577" s="650" t="s">
        <v>4159</v>
      </c>
      <c r="H1577" s="650" t="s">
        <v>597</v>
      </c>
      <c r="I1577" s="650" t="s">
        <v>4949</v>
      </c>
      <c r="J1577" s="650" t="s">
        <v>4948</v>
      </c>
      <c r="K1577" s="650" t="s">
        <v>4817</v>
      </c>
      <c r="L1577" s="651">
        <v>0</v>
      </c>
      <c r="M1577" s="651">
        <v>0</v>
      </c>
      <c r="N1577" s="650">
        <v>1</v>
      </c>
      <c r="O1577" s="731">
        <v>0.5</v>
      </c>
      <c r="P1577" s="651"/>
      <c r="Q1577" s="666"/>
      <c r="R1577" s="650"/>
      <c r="S1577" s="666">
        <v>0</v>
      </c>
      <c r="T1577" s="731"/>
      <c r="U1577" s="689">
        <v>0</v>
      </c>
    </row>
    <row r="1578" spans="1:21" ht="14.4" customHeight="1" x14ac:dyDescent="0.3">
      <c r="A1578" s="649">
        <v>10</v>
      </c>
      <c r="B1578" s="650" t="s">
        <v>596</v>
      </c>
      <c r="C1578" s="650">
        <v>89301102</v>
      </c>
      <c r="D1578" s="729" t="s">
        <v>6861</v>
      </c>
      <c r="E1578" s="730" t="s">
        <v>3687</v>
      </c>
      <c r="F1578" s="650" t="s">
        <v>3634</v>
      </c>
      <c r="G1578" s="650" t="s">
        <v>3798</v>
      </c>
      <c r="H1578" s="650" t="s">
        <v>597</v>
      </c>
      <c r="I1578" s="650" t="s">
        <v>4950</v>
      </c>
      <c r="J1578" s="650" t="s">
        <v>4951</v>
      </c>
      <c r="K1578" s="650" t="s">
        <v>4952</v>
      </c>
      <c r="L1578" s="651">
        <v>782.38</v>
      </c>
      <c r="M1578" s="651">
        <v>782.38</v>
      </c>
      <c r="N1578" s="650">
        <v>1</v>
      </c>
      <c r="O1578" s="731">
        <v>0.5</v>
      </c>
      <c r="P1578" s="651"/>
      <c r="Q1578" s="666">
        <v>0</v>
      </c>
      <c r="R1578" s="650"/>
      <c r="S1578" s="666">
        <v>0</v>
      </c>
      <c r="T1578" s="731"/>
      <c r="U1578" s="689">
        <v>0</v>
      </c>
    </row>
    <row r="1579" spans="1:21" ht="14.4" customHeight="1" x14ac:dyDescent="0.3">
      <c r="A1579" s="649">
        <v>10</v>
      </c>
      <c r="B1579" s="650" t="s">
        <v>596</v>
      </c>
      <c r="C1579" s="650">
        <v>89301102</v>
      </c>
      <c r="D1579" s="729" t="s">
        <v>6861</v>
      </c>
      <c r="E1579" s="730" t="s">
        <v>3687</v>
      </c>
      <c r="F1579" s="650" t="s">
        <v>3634</v>
      </c>
      <c r="G1579" s="650" t="s">
        <v>3732</v>
      </c>
      <c r="H1579" s="650" t="s">
        <v>1072</v>
      </c>
      <c r="I1579" s="650" t="s">
        <v>1719</v>
      </c>
      <c r="J1579" s="650" t="s">
        <v>1720</v>
      </c>
      <c r="K1579" s="650" t="s">
        <v>3519</v>
      </c>
      <c r="L1579" s="651">
        <v>138.16</v>
      </c>
      <c r="M1579" s="651">
        <v>967.11999999999989</v>
      </c>
      <c r="N1579" s="650">
        <v>7</v>
      </c>
      <c r="O1579" s="731">
        <v>3</v>
      </c>
      <c r="P1579" s="651">
        <v>967.11999999999989</v>
      </c>
      <c r="Q1579" s="666">
        <v>1</v>
      </c>
      <c r="R1579" s="650">
        <v>7</v>
      </c>
      <c r="S1579" s="666">
        <v>1</v>
      </c>
      <c r="T1579" s="731">
        <v>3</v>
      </c>
      <c r="U1579" s="689">
        <v>1</v>
      </c>
    </row>
    <row r="1580" spans="1:21" ht="14.4" customHeight="1" x14ac:dyDescent="0.3">
      <c r="A1580" s="649">
        <v>10</v>
      </c>
      <c r="B1580" s="650" t="s">
        <v>596</v>
      </c>
      <c r="C1580" s="650">
        <v>89301102</v>
      </c>
      <c r="D1580" s="729" t="s">
        <v>6861</v>
      </c>
      <c r="E1580" s="730" t="s">
        <v>3687</v>
      </c>
      <c r="F1580" s="650" t="s">
        <v>3634</v>
      </c>
      <c r="G1580" s="650" t="s">
        <v>3732</v>
      </c>
      <c r="H1580" s="650" t="s">
        <v>597</v>
      </c>
      <c r="I1580" s="650" t="s">
        <v>4727</v>
      </c>
      <c r="J1580" s="650" t="s">
        <v>1720</v>
      </c>
      <c r="K1580" s="650" t="s">
        <v>4147</v>
      </c>
      <c r="L1580" s="651">
        <v>0</v>
      </c>
      <c r="M1580" s="651">
        <v>0</v>
      </c>
      <c r="N1580" s="650">
        <v>1</v>
      </c>
      <c r="O1580" s="731">
        <v>1</v>
      </c>
      <c r="P1580" s="651"/>
      <c r="Q1580" s="666"/>
      <c r="R1580" s="650"/>
      <c r="S1580" s="666">
        <v>0</v>
      </c>
      <c r="T1580" s="731"/>
      <c r="U1580" s="689">
        <v>0</v>
      </c>
    </row>
    <row r="1581" spans="1:21" ht="14.4" customHeight="1" x14ac:dyDescent="0.3">
      <c r="A1581" s="649">
        <v>10</v>
      </c>
      <c r="B1581" s="650" t="s">
        <v>596</v>
      </c>
      <c r="C1581" s="650">
        <v>89301102</v>
      </c>
      <c r="D1581" s="729" t="s">
        <v>6861</v>
      </c>
      <c r="E1581" s="730" t="s">
        <v>3687</v>
      </c>
      <c r="F1581" s="650" t="s">
        <v>3634</v>
      </c>
      <c r="G1581" s="650" t="s">
        <v>4166</v>
      </c>
      <c r="H1581" s="650" t="s">
        <v>1072</v>
      </c>
      <c r="I1581" s="650" t="s">
        <v>4167</v>
      </c>
      <c r="J1581" s="650" t="s">
        <v>4168</v>
      </c>
      <c r="K1581" s="650" t="s">
        <v>3519</v>
      </c>
      <c r="L1581" s="651">
        <v>52.4</v>
      </c>
      <c r="M1581" s="651">
        <v>104.8</v>
      </c>
      <c r="N1581" s="650">
        <v>2</v>
      </c>
      <c r="O1581" s="731">
        <v>1</v>
      </c>
      <c r="P1581" s="651"/>
      <c r="Q1581" s="666">
        <v>0</v>
      </c>
      <c r="R1581" s="650"/>
      <c r="S1581" s="666">
        <v>0</v>
      </c>
      <c r="T1581" s="731"/>
      <c r="U1581" s="689">
        <v>0</v>
      </c>
    </row>
    <row r="1582" spans="1:21" ht="14.4" customHeight="1" x14ac:dyDescent="0.3">
      <c r="A1582" s="649">
        <v>10</v>
      </c>
      <c r="B1582" s="650" t="s">
        <v>596</v>
      </c>
      <c r="C1582" s="650">
        <v>89301102</v>
      </c>
      <c r="D1582" s="729" t="s">
        <v>6861</v>
      </c>
      <c r="E1582" s="730" t="s">
        <v>3687</v>
      </c>
      <c r="F1582" s="650" t="s">
        <v>3634</v>
      </c>
      <c r="G1582" s="650" t="s">
        <v>4166</v>
      </c>
      <c r="H1582" s="650" t="s">
        <v>597</v>
      </c>
      <c r="I1582" s="650" t="s">
        <v>4748</v>
      </c>
      <c r="J1582" s="650" t="s">
        <v>4749</v>
      </c>
      <c r="K1582" s="650" t="s">
        <v>3519</v>
      </c>
      <c r="L1582" s="651">
        <v>52.4</v>
      </c>
      <c r="M1582" s="651">
        <v>104.8</v>
      </c>
      <c r="N1582" s="650">
        <v>2</v>
      </c>
      <c r="O1582" s="731">
        <v>0.5</v>
      </c>
      <c r="P1582" s="651">
        <v>104.8</v>
      </c>
      <c r="Q1582" s="666">
        <v>1</v>
      </c>
      <c r="R1582" s="650">
        <v>2</v>
      </c>
      <c r="S1582" s="666">
        <v>1</v>
      </c>
      <c r="T1582" s="731">
        <v>0.5</v>
      </c>
      <c r="U1582" s="689">
        <v>1</v>
      </c>
    </row>
    <row r="1583" spans="1:21" ht="14.4" customHeight="1" x14ac:dyDescent="0.3">
      <c r="A1583" s="649">
        <v>10</v>
      </c>
      <c r="B1583" s="650" t="s">
        <v>596</v>
      </c>
      <c r="C1583" s="650">
        <v>89301102</v>
      </c>
      <c r="D1583" s="729" t="s">
        <v>6861</v>
      </c>
      <c r="E1583" s="730" t="s">
        <v>3687</v>
      </c>
      <c r="F1583" s="650" t="s">
        <v>3634</v>
      </c>
      <c r="G1583" s="650" t="s">
        <v>4953</v>
      </c>
      <c r="H1583" s="650" t="s">
        <v>597</v>
      </c>
      <c r="I1583" s="650" t="s">
        <v>4954</v>
      </c>
      <c r="J1583" s="650" t="s">
        <v>4955</v>
      </c>
      <c r="K1583" s="650" t="s">
        <v>4956</v>
      </c>
      <c r="L1583" s="651">
        <v>0</v>
      </c>
      <c r="M1583" s="651">
        <v>0</v>
      </c>
      <c r="N1583" s="650">
        <v>1</v>
      </c>
      <c r="O1583" s="731">
        <v>0.5</v>
      </c>
      <c r="P1583" s="651">
        <v>0</v>
      </c>
      <c r="Q1583" s="666"/>
      <c r="R1583" s="650">
        <v>1</v>
      </c>
      <c r="S1583" s="666">
        <v>1</v>
      </c>
      <c r="T1583" s="731">
        <v>0.5</v>
      </c>
      <c r="U1583" s="689">
        <v>1</v>
      </c>
    </row>
    <row r="1584" spans="1:21" ht="14.4" customHeight="1" x14ac:dyDescent="0.3">
      <c r="A1584" s="649">
        <v>10</v>
      </c>
      <c r="B1584" s="650" t="s">
        <v>596</v>
      </c>
      <c r="C1584" s="650">
        <v>89301102</v>
      </c>
      <c r="D1584" s="729" t="s">
        <v>6861</v>
      </c>
      <c r="E1584" s="730" t="s">
        <v>3687</v>
      </c>
      <c r="F1584" s="650" t="s">
        <v>3634</v>
      </c>
      <c r="G1584" s="650" t="s">
        <v>4953</v>
      </c>
      <c r="H1584" s="650" t="s">
        <v>597</v>
      </c>
      <c r="I1584" s="650" t="s">
        <v>4957</v>
      </c>
      <c r="J1584" s="650" t="s">
        <v>4955</v>
      </c>
      <c r="K1584" s="650" t="s">
        <v>4958</v>
      </c>
      <c r="L1584" s="651">
        <v>0</v>
      </c>
      <c r="M1584" s="651">
        <v>0</v>
      </c>
      <c r="N1584" s="650">
        <v>1</v>
      </c>
      <c r="O1584" s="731">
        <v>0.5</v>
      </c>
      <c r="P1584" s="651">
        <v>0</v>
      </c>
      <c r="Q1584" s="666"/>
      <c r="R1584" s="650">
        <v>1</v>
      </c>
      <c r="S1584" s="666">
        <v>1</v>
      </c>
      <c r="T1584" s="731">
        <v>0.5</v>
      </c>
      <c r="U1584" s="689">
        <v>1</v>
      </c>
    </row>
    <row r="1585" spans="1:21" ht="14.4" customHeight="1" x14ac:dyDescent="0.3">
      <c r="A1585" s="649">
        <v>10</v>
      </c>
      <c r="B1585" s="650" t="s">
        <v>596</v>
      </c>
      <c r="C1585" s="650">
        <v>89301102</v>
      </c>
      <c r="D1585" s="729" t="s">
        <v>6861</v>
      </c>
      <c r="E1585" s="730" t="s">
        <v>3687</v>
      </c>
      <c r="F1585" s="650" t="s">
        <v>3634</v>
      </c>
      <c r="G1585" s="650" t="s">
        <v>4124</v>
      </c>
      <c r="H1585" s="650" t="s">
        <v>597</v>
      </c>
      <c r="I1585" s="650" t="s">
        <v>1829</v>
      </c>
      <c r="J1585" s="650" t="s">
        <v>1830</v>
      </c>
      <c r="K1585" s="650" t="s">
        <v>4468</v>
      </c>
      <c r="L1585" s="651">
        <v>45.75</v>
      </c>
      <c r="M1585" s="651">
        <v>45.75</v>
      </c>
      <c r="N1585" s="650">
        <v>1</v>
      </c>
      <c r="O1585" s="731">
        <v>0.5</v>
      </c>
      <c r="P1585" s="651"/>
      <c r="Q1585" s="666">
        <v>0</v>
      </c>
      <c r="R1585" s="650"/>
      <c r="S1585" s="666">
        <v>0</v>
      </c>
      <c r="T1585" s="731"/>
      <c r="U1585" s="689">
        <v>0</v>
      </c>
    </row>
    <row r="1586" spans="1:21" ht="14.4" customHeight="1" x14ac:dyDescent="0.3">
      <c r="A1586" s="649">
        <v>10</v>
      </c>
      <c r="B1586" s="650" t="s">
        <v>596</v>
      </c>
      <c r="C1586" s="650">
        <v>89301102</v>
      </c>
      <c r="D1586" s="729" t="s">
        <v>6861</v>
      </c>
      <c r="E1586" s="730" t="s">
        <v>3687</v>
      </c>
      <c r="F1586" s="650" t="s">
        <v>3634</v>
      </c>
      <c r="G1586" s="650" t="s">
        <v>4124</v>
      </c>
      <c r="H1586" s="650" t="s">
        <v>597</v>
      </c>
      <c r="I1586" s="650" t="s">
        <v>1935</v>
      </c>
      <c r="J1586" s="650" t="s">
        <v>1830</v>
      </c>
      <c r="K1586" s="650" t="s">
        <v>4464</v>
      </c>
      <c r="L1586" s="651">
        <v>45.75</v>
      </c>
      <c r="M1586" s="651">
        <v>45.75</v>
      </c>
      <c r="N1586" s="650">
        <v>1</v>
      </c>
      <c r="O1586" s="731">
        <v>0.5</v>
      </c>
      <c r="P1586" s="651"/>
      <c r="Q1586" s="666">
        <v>0</v>
      </c>
      <c r="R1586" s="650"/>
      <c r="S1586" s="666">
        <v>0</v>
      </c>
      <c r="T1586" s="731"/>
      <c r="U1586" s="689">
        <v>0</v>
      </c>
    </row>
    <row r="1587" spans="1:21" ht="14.4" customHeight="1" x14ac:dyDescent="0.3">
      <c r="A1587" s="649">
        <v>10</v>
      </c>
      <c r="B1587" s="650" t="s">
        <v>596</v>
      </c>
      <c r="C1587" s="650">
        <v>89301102</v>
      </c>
      <c r="D1587" s="729" t="s">
        <v>6861</v>
      </c>
      <c r="E1587" s="730" t="s">
        <v>3687</v>
      </c>
      <c r="F1587" s="650" t="s">
        <v>3634</v>
      </c>
      <c r="G1587" s="650" t="s">
        <v>3930</v>
      </c>
      <c r="H1587" s="650" t="s">
        <v>597</v>
      </c>
      <c r="I1587" s="650" t="s">
        <v>4183</v>
      </c>
      <c r="J1587" s="650" t="s">
        <v>838</v>
      </c>
      <c r="K1587" s="650" t="s">
        <v>4184</v>
      </c>
      <c r="L1587" s="651">
        <v>0</v>
      </c>
      <c r="M1587" s="651">
        <v>0</v>
      </c>
      <c r="N1587" s="650">
        <v>1</v>
      </c>
      <c r="O1587" s="731">
        <v>0.5</v>
      </c>
      <c r="P1587" s="651"/>
      <c r="Q1587" s="666"/>
      <c r="R1587" s="650"/>
      <c r="S1587" s="666">
        <v>0</v>
      </c>
      <c r="T1587" s="731"/>
      <c r="U1587" s="689">
        <v>0</v>
      </c>
    </row>
    <row r="1588" spans="1:21" ht="14.4" customHeight="1" x14ac:dyDescent="0.3">
      <c r="A1588" s="649">
        <v>10</v>
      </c>
      <c r="B1588" s="650" t="s">
        <v>596</v>
      </c>
      <c r="C1588" s="650">
        <v>89301102</v>
      </c>
      <c r="D1588" s="729" t="s">
        <v>6861</v>
      </c>
      <c r="E1588" s="730" t="s">
        <v>3687</v>
      </c>
      <c r="F1588" s="650" t="s">
        <v>3634</v>
      </c>
      <c r="G1588" s="650" t="s">
        <v>4918</v>
      </c>
      <c r="H1588" s="650" t="s">
        <v>597</v>
      </c>
      <c r="I1588" s="650" t="s">
        <v>4959</v>
      </c>
      <c r="J1588" s="650" t="s">
        <v>2077</v>
      </c>
      <c r="K1588" s="650" t="s">
        <v>4960</v>
      </c>
      <c r="L1588" s="651">
        <v>0</v>
      </c>
      <c r="M1588" s="651">
        <v>0</v>
      </c>
      <c r="N1588" s="650">
        <v>1</v>
      </c>
      <c r="O1588" s="731">
        <v>1</v>
      </c>
      <c r="P1588" s="651"/>
      <c r="Q1588" s="666"/>
      <c r="R1588" s="650"/>
      <c r="S1588" s="666">
        <v>0</v>
      </c>
      <c r="T1588" s="731"/>
      <c r="U1588" s="689">
        <v>0</v>
      </c>
    </row>
    <row r="1589" spans="1:21" ht="14.4" customHeight="1" x14ac:dyDescent="0.3">
      <c r="A1589" s="649">
        <v>10</v>
      </c>
      <c r="B1589" s="650" t="s">
        <v>596</v>
      </c>
      <c r="C1589" s="650">
        <v>89301102</v>
      </c>
      <c r="D1589" s="729" t="s">
        <v>6861</v>
      </c>
      <c r="E1589" s="730" t="s">
        <v>3687</v>
      </c>
      <c r="F1589" s="650" t="s">
        <v>3634</v>
      </c>
      <c r="G1589" s="650" t="s">
        <v>4246</v>
      </c>
      <c r="H1589" s="650" t="s">
        <v>597</v>
      </c>
      <c r="I1589" s="650" t="s">
        <v>4961</v>
      </c>
      <c r="J1589" s="650" t="s">
        <v>4962</v>
      </c>
      <c r="K1589" s="650" t="s">
        <v>2287</v>
      </c>
      <c r="L1589" s="651">
        <v>0</v>
      </c>
      <c r="M1589" s="651">
        <v>0</v>
      </c>
      <c r="N1589" s="650">
        <v>1</v>
      </c>
      <c r="O1589" s="731">
        <v>0.5</v>
      </c>
      <c r="P1589" s="651">
        <v>0</v>
      </c>
      <c r="Q1589" s="666"/>
      <c r="R1589" s="650">
        <v>1</v>
      </c>
      <c r="S1589" s="666">
        <v>1</v>
      </c>
      <c r="T1589" s="731">
        <v>0.5</v>
      </c>
      <c r="U1589" s="689">
        <v>1</v>
      </c>
    </row>
    <row r="1590" spans="1:21" ht="14.4" customHeight="1" x14ac:dyDescent="0.3">
      <c r="A1590" s="649">
        <v>10</v>
      </c>
      <c r="B1590" s="650" t="s">
        <v>596</v>
      </c>
      <c r="C1590" s="650">
        <v>89301102</v>
      </c>
      <c r="D1590" s="729" t="s">
        <v>6861</v>
      </c>
      <c r="E1590" s="730" t="s">
        <v>3687</v>
      </c>
      <c r="F1590" s="650" t="s">
        <v>3634</v>
      </c>
      <c r="G1590" s="650" t="s">
        <v>4778</v>
      </c>
      <c r="H1590" s="650" t="s">
        <v>597</v>
      </c>
      <c r="I1590" s="650" t="s">
        <v>4886</v>
      </c>
      <c r="J1590" s="650" t="s">
        <v>4780</v>
      </c>
      <c r="K1590" s="650" t="s">
        <v>4887</v>
      </c>
      <c r="L1590" s="651">
        <v>322.52</v>
      </c>
      <c r="M1590" s="651">
        <v>1612.6</v>
      </c>
      <c r="N1590" s="650">
        <v>5</v>
      </c>
      <c r="O1590" s="731">
        <v>3.5</v>
      </c>
      <c r="P1590" s="651">
        <v>1290.08</v>
      </c>
      <c r="Q1590" s="666">
        <v>0.8</v>
      </c>
      <c r="R1590" s="650">
        <v>4</v>
      </c>
      <c r="S1590" s="666">
        <v>0.8</v>
      </c>
      <c r="T1590" s="731">
        <v>3</v>
      </c>
      <c r="U1590" s="689">
        <v>0.8571428571428571</v>
      </c>
    </row>
    <row r="1591" spans="1:21" ht="14.4" customHeight="1" x14ac:dyDescent="0.3">
      <c r="A1591" s="649">
        <v>10</v>
      </c>
      <c r="B1591" s="650" t="s">
        <v>596</v>
      </c>
      <c r="C1591" s="650">
        <v>89301102</v>
      </c>
      <c r="D1591" s="729" t="s">
        <v>6861</v>
      </c>
      <c r="E1591" s="730" t="s">
        <v>3687</v>
      </c>
      <c r="F1591" s="650" t="s">
        <v>3634</v>
      </c>
      <c r="G1591" s="650" t="s">
        <v>4782</v>
      </c>
      <c r="H1591" s="650" t="s">
        <v>597</v>
      </c>
      <c r="I1591" s="650" t="s">
        <v>4783</v>
      </c>
      <c r="J1591" s="650" t="s">
        <v>4784</v>
      </c>
      <c r="K1591" s="650" t="s">
        <v>4785</v>
      </c>
      <c r="L1591" s="651">
        <v>0</v>
      </c>
      <c r="M1591" s="651">
        <v>0</v>
      </c>
      <c r="N1591" s="650">
        <v>4</v>
      </c>
      <c r="O1591" s="731">
        <v>1</v>
      </c>
      <c r="P1591" s="651">
        <v>0</v>
      </c>
      <c r="Q1591" s="666"/>
      <c r="R1591" s="650">
        <v>2</v>
      </c>
      <c r="S1591" s="666">
        <v>0.5</v>
      </c>
      <c r="T1591" s="731">
        <v>0.5</v>
      </c>
      <c r="U1591" s="689">
        <v>0.5</v>
      </c>
    </row>
    <row r="1592" spans="1:21" ht="14.4" customHeight="1" x14ac:dyDescent="0.3">
      <c r="A1592" s="649">
        <v>10</v>
      </c>
      <c r="B1592" s="650" t="s">
        <v>596</v>
      </c>
      <c r="C1592" s="650">
        <v>89301102</v>
      </c>
      <c r="D1592" s="729" t="s">
        <v>6861</v>
      </c>
      <c r="E1592" s="730" t="s">
        <v>3687</v>
      </c>
      <c r="F1592" s="650" t="s">
        <v>3634</v>
      </c>
      <c r="G1592" s="650" t="s">
        <v>4782</v>
      </c>
      <c r="H1592" s="650" t="s">
        <v>597</v>
      </c>
      <c r="I1592" s="650" t="s">
        <v>2960</v>
      </c>
      <c r="J1592" s="650" t="s">
        <v>4784</v>
      </c>
      <c r="K1592" s="650" t="s">
        <v>4785</v>
      </c>
      <c r="L1592" s="651">
        <v>209.33</v>
      </c>
      <c r="M1592" s="651">
        <v>418.66</v>
      </c>
      <c r="N1592" s="650">
        <v>2</v>
      </c>
      <c r="O1592" s="731">
        <v>0.5</v>
      </c>
      <c r="P1592" s="651"/>
      <c r="Q1592" s="666">
        <v>0</v>
      </c>
      <c r="R1592" s="650"/>
      <c r="S1592" s="666">
        <v>0</v>
      </c>
      <c r="T1592" s="731"/>
      <c r="U1592" s="689">
        <v>0</v>
      </c>
    </row>
    <row r="1593" spans="1:21" ht="14.4" customHeight="1" x14ac:dyDescent="0.3">
      <c r="A1593" s="649">
        <v>10</v>
      </c>
      <c r="B1593" s="650" t="s">
        <v>596</v>
      </c>
      <c r="C1593" s="650">
        <v>89301102</v>
      </c>
      <c r="D1593" s="729" t="s">
        <v>6861</v>
      </c>
      <c r="E1593" s="730" t="s">
        <v>3687</v>
      </c>
      <c r="F1593" s="650" t="s">
        <v>3634</v>
      </c>
      <c r="G1593" s="650" t="s">
        <v>4355</v>
      </c>
      <c r="H1593" s="650" t="s">
        <v>597</v>
      </c>
      <c r="I1593" s="650" t="s">
        <v>1774</v>
      </c>
      <c r="J1593" s="650" t="s">
        <v>4356</v>
      </c>
      <c r="K1593" s="650" t="s">
        <v>4357</v>
      </c>
      <c r="L1593" s="651">
        <v>91.14</v>
      </c>
      <c r="M1593" s="651">
        <v>729.12</v>
      </c>
      <c r="N1593" s="650">
        <v>8</v>
      </c>
      <c r="O1593" s="731">
        <v>2.5</v>
      </c>
      <c r="P1593" s="651">
        <v>91.14</v>
      </c>
      <c r="Q1593" s="666">
        <v>0.125</v>
      </c>
      <c r="R1593" s="650">
        <v>1</v>
      </c>
      <c r="S1593" s="666">
        <v>0.125</v>
      </c>
      <c r="T1593" s="731">
        <v>1</v>
      </c>
      <c r="U1593" s="689">
        <v>0.4</v>
      </c>
    </row>
    <row r="1594" spans="1:21" ht="14.4" customHeight="1" x14ac:dyDescent="0.3">
      <c r="A1594" s="649">
        <v>10</v>
      </c>
      <c r="B1594" s="650" t="s">
        <v>596</v>
      </c>
      <c r="C1594" s="650">
        <v>89301102</v>
      </c>
      <c r="D1594" s="729" t="s">
        <v>6861</v>
      </c>
      <c r="E1594" s="730" t="s">
        <v>3687</v>
      </c>
      <c r="F1594" s="650" t="s">
        <v>3634</v>
      </c>
      <c r="G1594" s="650" t="s">
        <v>3802</v>
      </c>
      <c r="H1594" s="650" t="s">
        <v>597</v>
      </c>
      <c r="I1594" s="650" t="s">
        <v>4963</v>
      </c>
      <c r="J1594" s="650" t="s">
        <v>3840</v>
      </c>
      <c r="K1594" s="650" t="s">
        <v>4964</v>
      </c>
      <c r="L1594" s="651">
        <v>0</v>
      </c>
      <c r="M1594" s="651">
        <v>0</v>
      </c>
      <c r="N1594" s="650">
        <v>1</v>
      </c>
      <c r="O1594" s="731">
        <v>0.5</v>
      </c>
      <c r="P1594" s="651"/>
      <c r="Q1594" s="666"/>
      <c r="R1594" s="650"/>
      <c r="S1594" s="666">
        <v>0</v>
      </c>
      <c r="T1594" s="731"/>
      <c r="U1594" s="689">
        <v>0</v>
      </c>
    </row>
    <row r="1595" spans="1:21" ht="14.4" customHeight="1" x14ac:dyDescent="0.3">
      <c r="A1595" s="649">
        <v>10</v>
      </c>
      <c r="B1595" s="650" t="s">
        <v>596</v>
      </c>
      <c r="C1595" s="650">
        <v>89301102</v>
      </c>
      <c r="D1595" s="729" t="s">
        <v>6861</v>
      </c>
      <c r="E1595" s="730" t="s">
        <v>3687</v>
      </c>
      <c r="F1595" s="650" t="s">
        <v>3634</v>
      </c>
      <c r="G1595" s="650" t="s">
        <v>4202</v>
      </c>
      <c r="H1595" s="650" t="s">
        <v>597</v>
      </c>
      <c r="I1595" s="650" t="s">
        <v>814</v>
      </c>
      <c r="J1595" s="650" t="s">
        <v>4965</v>
      </c>
      <c r="K1595" s="650" t="s">
        <v>4966</v>
      </c>
      <c r="L1595" s="651">
        <v>778.52</v>
      </c>
      <c r="M1595" s="651">
        <v>778.52</v>
      </c>
      <c r="N1595" s="650">
        <v>1</v>
      </c>
      <c r="O1595" s="731">
        <v>0.5</v>
      </c>
      <c r="P1595" s="651">
        <v>778.52</v>
      </c>
      <c r="Q1595" s="666">
        <v>1</v>
      </c>
      <c r="R1595" s="650">
        <v>1</v>
      </c>
      <c r="S1595" s="666">
        <v>1</v>
      </c>
      <c r="T1595" s="731">
        <v>0.5</v>
      </c>
      <c r="U1595" s="689">
        <v>1</v>
      </c>
    </row>
    <row r="1596" spans="1:21" ht="14.4" customHeight="1" x14ac:dyDescent="0.3">
      <c r="A1596" s="649">
        <v>10</v>
      </c>
      <c r="B1596" s="650" t="s">
        <v>596</v>
      </c>
      <c r="C1596" s="650">
        <v>89301102</v>
      </c>
      <c r="D1596" s="729" t="s">
        <v>6861</v>
      </c>
      <c r="E1596" s="730" t="s">
        <v>3687</v>
      </c>
      <c r="F1596" s="650" t="s">
        <v>3634</v>
      </c>
      <c r="G1596" s="650" t="s">
        <v>3794</v>
      </c>
      <c r="H1596" s="650" t="s">
        <v>597</v>
      </c>
      <c r="I1596" s="650" t="s">
        <v>4967</v>
      </c>
      <c r="J1596" s="650" t="s">
        <v>1947</v>
      </c>
      <c r="K1596" s="650" t="s">
        <v>4968</v>
      </c>
      <c r="L1596" s="651">
        <v>0</v>
      </c>
      <c r="M1596" s="651">
        <v>0</v>
      </c>
      <c r="N1596" s="650">
        <v>1</v>
      </c>
      <c r="O1596" s="731">
        <v>0.5</v>
      </c>
      <c r="P1596" s="651">
        <v>0</v>
      </c>
      <c r="Q1596" s="666"/>
      <c r="R1596" s="650">
        <v>1</v>
      </c>
      <c r="S1596" s="666">
        <v>1</v>
      </c>
      <c r="T1596" s="731">
        <v>0.5</v>
      </c>
      <c r="U1596" s="689">
        <v>1</v>
      </c>
    </row>
    <row r="1597" spans="1:21" ht="14.4" customHeight="1" x14ac:dyDescent="0.3">
      <c r="A1597" s="649">
        <v>10</v>
      </c>
      <c r="B1597" s="650" t="s">
        <v>596</v>
      </c>
      <c r="C1597" s="650">
        <v>89301102</v>
      </c>
      <c r="D1597" s="729" t="s">
        <v>6861</v>
      </c>
      <c r="E1597" s="730" t="s">
        <v>3687</v>
      </c>
      <c r="F1597" s="650" t="s">
        <v>3634</v>
      </c>
      <c r="G1597" s="650" t="s">
        <v>4969</v>
      </c>
      <c r="H1597" s="650" t="s">
        <v>597</v>
      </c>
      <c r="I1597" s="650" t="s">
        <v>4970</v>
      </c>
      <c r="J1597" s="650" t="s">
        <v>4971</v>
      </c>
      <c r="K1597" s="650" t="s">
        <v>4972</v>
      </c>
      <c r="L1597" s="651">
        <v>480.18</v>
      </c>
      <c r="M1597" s="651">
        <v>1440.54</v>
      </c>
      <c r="N1597" s="650">
        <v>3</v>
      </c>
      <c r="O1597" s="731">
        <v>2</v>
      </c>
      <c r="P1597" s="651">
        <v>1440.54</v>
      </c>
      <c r="Q1597" s="666">
        <v>1</v>
      </c>
      <c r="R1597" s="650">
        <v>3</v>
      </c>
      <c r="S1597" s="666">
        <v>1</v>
      </c>
      <c r="T1597" s="731">
        <v>2</v>
      </c>
      <c r="U1597" s="689">
        <v>1</v>
      </c>
    </row>
    <row r="1598" spans="1:21" ht="14.4" customHeight="1" x14ac:dyDescent="0.3">
      <c r="A1598" s="649">
        <v>10</v>
      </c>
      <c r="B1598" s="650" t="s">
        <v>596</v>
      </c>
      <c r="C1598" s="650">
        <v>89301102</v>
      </c>
      <c r="D1598" s="729" t="s">
        <v>6861</v>
      </c>
      <c r="E1598" s="730" t="s">
        <v>3687</v>
      </c>
      <c r="F1598" s="650" t="s">
        <v>3634</v>
      </c>
      <c r="G1598" s="650" t="s">
        <v>4969</v>
      </c>
      <c r="H1598" s="650" t="s">
        <v>597</v>
      </c>
      <c r="I1598" s="650" t="s">
        <v>4973</v>
      </c>
      <c r="J1598" s="650" t="s">
        <v>4971</v>
      </c>
      <c r="K1598" s="650" t="s">
        <v>4972</v>
      </c>
      <c r="L1598" s="651">
        <v>480.18</v>
      </c>
      <c r="M1598" s="651">
        <v>480.18</v>
      </c>
      <c r="N1598" s="650">
        <v>1</v>
      </c>
      <c r="O1598" s="731">
        <v>0.5</v>
      </c>
      <c r="P1598" s="651">
        <v>480.18</v>
      </c>
      <c r="Q1598" s="666">
        <v>1</v>
      </c>
      <c r="R1598" s="650">
        <v>1</v>
      </c>
      <c r="S1598" s="666">
        <v>1</v>
      </c>
      <c r="T1598" s="731">
        <v>0.5</v>
      </c>
      <c r="U1598" s="689">
        <v>1</v>
      </c>
    </row>
    <row r="1599" spans="1:21" ht="14.4" customHeight="1" x14ac:dyDescent="0.3">
      <c r="A1599" s="649">
        <v>10</v>
      </c>
      <c r="B1599" s="650" t="s">
        <v>596</v>
      </c>
      <c r="C1599" s="650">
        <v>89301102</v>
      </c>
      <c r="D1599" s="729" t="s">
        <v>6861</v>
      </c>
      <c r="E1599" s="730" t="s">
        <v>3687</v>
      </c>
      <c r="F1599" s="650" t="s">
        <v>3634</v>
      </c>
      <c r="G1599" s="650" t="s">
        <v>4213</v>
      </c>
      <c r="H1599" s="650" t="s">
        <v>597</v>
      </c>
      <c r="I1599" s="650" t="s">
        <v>1667</v>
      </c>
      <c r="J1599" s="650" t="s">
        <v>1668</v>
      </c>
      <c r="K1599" s="650" t="s">
        <v>1669</v>
      </c>
      <c r="L1599" s="651">
        <v>153.52000000000001</v>
      </c>
      <c r="M1599" s="651">
        <v>460.56000000000006</v>
      </c>
      <c r="N1599" s="650">
        <v>3</v>
      </c>
      <c r="O1599" s="731">
        <v>2</v>
      </c>
      <c r="P1599" s="651">
        <v>153.52000000000001</v>
      </c>
      <c r="Q1599" s="666">
        <v>0.33333333333333331</v>
      </c>
      <c r="R1599" s="650">
        <v>1</v>
      </c>
      <c r="S1599" s="666">
        <v>0.33333333333333331</v>
      </c>
      <c r="T1599" s="731">
        <v>0.5</v>
      </c>
      <c r="U1599" s="689">
        <v>0.25</v>
      </c>
    </row>
    <row r="1600" spans="1:21" ht="14.4" customHeight="1" x14ac:dyDescent="0.3">
      <c r="A1600" s="649">
        <v>10</v>
      </c>
      <c r="B1600" s="650" t="s">
        <v>596</v>
      </c>
      <c r="C1600" s="650">
        <v>89301102</v>
      </c>
      <c r="D1600" s="729" t="s">
        <v>6861</v>
      </c>
      <c r="E1600" s="730" t="s">
        <v>3687</v>
      </c>
      <c r="F1600" s="650" t="s">
        <v>3634</v>
      </c>
      <c r="G1600" s="650" t="s">
        <v>3742</v>
      </c>
      <c r="H1600" s="650" t="s">
        <v>597</v>
      </c>
      <c r="I1600" s="650" t="s">
        <v>4974</v>
      </c>
      <c r="J1600" s="650" t="s">
        <v>2472</v>
      </c>
      <c r="K1600" s="650" t="s">
        <v>4975</v>
      </c>
      <c r="L1600" s="651">
        <v>224.25</v>
      </c>
      <c r="M1600" s="651">
        <v>672.75</v>
      </c>
      <c r="N1600" s="650">
        <v>3</v>
      </c>
      <c r="O1600" s="731">
        <v>2</v>
      </c>
      <c r="P1600" s="651">
        <v>224.25</v>
      </c>
      <c r="Q1600" s="666">
        <v>0.33333333333333331</v>
      </c>
      <c r="R1600" s="650">
        <v>1</v>
      </c>
      <c r="S1600" s="666">
        <v>0.33333333333333331</v>
      </c>
      <c r="T1600" s="731">
        <v>1</v>
      </c>
      <c r="U1600" s="689">
        <v>0.5</v>
      </c>
    </row>
    <row r="1601" spans="1:21" ht="14.4" customHeight="1" x14ac:dyDescent="0.3">
      <c r="A1601" s="649">
        <v>10</v>
      </c>
      <c r="B1601" s="650" t="s">
        <v>596</v>
      </c>
      <c r="C1601" s="650">
        <v>89301102</v>
      </c>
      <c r="D1601" s="729" t="s">
        <v>6861</v>
      </c>
      <c r="E1601" s="730" t="s">
        <v>3687</v>
      </c>
      <c r="F1601" s="650" t="s">
        <v>3634</v>
      </c>
      <c r="G1601" s="650" t="s">
        <v>3742</v>
      </c>
      <c r="H1601" s="650" t="s">
        <v>597</v>
      </c>
      <c r="I1601" s="650" t="s">
        <v>2471</v>
      </c>
      <c r="J1601" s="650" t="s">
        <v>2472</v>
      </c>
      <c r="K1601" s="650" t="s">
        <v>4495</v>
      </c>
      <c r="L1601" s="651">
        <v>112.13</v>
      </c>
      <c r="M1601" s="651">
        <v>112.13</v>
      </c>
      <c r="N1601" s="650">
        <v>1</v>
      </c>
      <c r="O1601" s="731">
        <v>0.5</v>
      </c>
      <c r="P1601" s="651"/>
      <c r="Q1601" s="666">
        <v>0</v>
      </c>
      <c r="R1601" s="650"/>
      <c r="S1601" s="666">
        <v>0</v>
      </c>
      <c r="T1601" s="731"/>
      <c r="U1601" s="689">
        <v>0</v>
      </c>
    </row>
    <row r="1602" spans="1:21" ht="14.4" customHeight="1" x14ac:dyDescent="0.3">
      <c r="A1602" s="649">
        <v>10</v>
      </c>
      <c r="B1602" s="650" t="s">
        <v>596</v>
      </c>
      <c r="C1602" s="650">
        <v>89301102</v>
      </c>
      <c r="D1602" s="729" t="s">
        <v>6861</v>
      </c>
      <c r="E1602" s="730" t="s">
        <v>3687</v>
      </c>
      <c r="F1602" s="650" t="s">
        <v>3634</v>
      </c>
      <c r="G1602" s="650" t="s">
        <v>4268</v>
      </c>
      <c r="H1602" s="650" t="s">
        <v>1072</v>
      </c>
      <c r="I1602" s="650" t="s">
        <v>1094</v>
      </c>
      <c r="J1602" s="650" t="s">
        <v>1095</v>
      </c>
      <c r="K1602" s="650" t="s">
        <v>3501</v>
      </c>
      <c r="L1602" s="651">
        <v>94.8</v>
      </c>
      <c r="M1602" s="651">
        <v>94.8</v>
      </c>
      <c r="N1602" s="650">
        <v>1</v>
      </c>
      <c r="O1602" s="731">
        <v>0.5</v>
      </c>
      <c r="P1602" s="651">
        <v>94.8</v>
      </c>
      <c r="Q1602" s="666">
        <v>1</v>
      </c>
      <c r="R1602" s="650">
        <v>1</v>
      </c>
      <c r="S1602" s="666">
        <v>1</v>
      </c>
      <c r="T1602" s="731">
        <v>0.5</v>
      </c>
      <c r="U1602" s="689">
        <v>1</v>
      </c>
    </row>
    <row r="1603" spans="1:21" ht="14.4" customHeight="1" x14ac:dyDescent="0.3">
      <c r="A1603" s="649">
        <v>10</v>
      </c>
      <c r="B1603" s="650" t="s">
        <v>596</v>
      </c>
      <c r="C1603" s="650">
        <v>89301102</v>
      </c>
      <c r="D1603" s="729" t="s">
        <v>6861</v>
      </c>
      <c r="E1603" s="730" t="s">
        <v>3687</v>
      </c>
      <c r="F1603" s="650" t="s">
        <v>3634</v>
      </c>
      <c r="G1603" s="650" t="s">
        <v>4235</v>
      </c>
      <c r="H1603" s="650" t="s">
        <v>597</v>
      </c>
      <c r="I1603" s="650" t="s">
        <v>4976</v>
      </c>
      <c r="J1603" s="650" t="s">
        <v>4977</v>
      </c>
      <c r="K1603" s="650" t="s">
        <v>4088</v>
      </c>
      <c r="L1603" s="651">
        <v>117.44</v>
      </c>
      <c r="M1603" s="651">
        <v>234.88</v>
      </c>
      <c r="N1603" s="650">
        <v>2</v>
      </c>
      <c r="O1603" s="731">
        <v>0.5</v>
      </c>
      <c r="P1603" s="651">
        <v>234.88</v>
      </c>
      <c r="Q1603" s="666">
        <v>1</v>
      </c>
      <c r="R1603" s="650">
        <v>2</v>
      </c>
      <c r="S1603" s="666">
        <v>1</v>
      </c>
      <c r="T1603" s="731">
        <v>0.5</v>
      </c>
      <c r="U1603" s="689">
        <v>1</v>
      </c>
    </row>
    <row r="1604" spans="1:21" ht="14.4" customHeight="1" x14ac:dyDescent="0.3">
      <c r="A1604" s="649">
        <v>10</v>
      </c>
      <c r="B1604" s="650" t="s">
        <v>596</v>
      </c>
      <c r="C1604" s="650">
        <v>89301102</v>
      </c>
      <c r="D1604" s="729" t="s">
        <v>6861</v>
      </c>
      <c r="E1604" s="730" t="s">
        <v>3687</v>
      </c>
      <c r="F1604" s="650" t="s">
        <v>3634</v>
      </c>
      <c r="G1604" s="650" t="s">
        <v>4235</v>
      </c>
      <c r="H1604" s="650" t="s">
        <v>597</v>
      </c>
      <c r="I1604" s="650" t="s">
        <v>4978</v>
      </c>
      <c r="J1604" s="650" t="s">
        <v>4979</v>
      </c>
      <c r="K1604" s="650" t="s">
        <v>4206</v>
      </c>
      <c r="L1604" s="651">
        <v>234.88</v>
      </c>
      <c r="M1604" s="651">
        <v>469.76</v>
      </c>
      <c r="N1604" s="650">
        <v>2</v>
      </c>
      <c r="O1604" s="731">
        <v>1</v>
      </c>
      <c r="P1604" s="651">
        <v>469.76</v>
      </c>
      <c r="Q1604" s="666">
        <v>1</v>
      </c>
      <c r="R1604" s="650">
        <v>2</v>
      </c>
      <c r="S1604" s="666">
        <v>1</v>
      </c>
      <c r="T1604" s="731">
        <v>1</v>
      </c>
      <c r="U1604" s="689">
        <v>1</v>
      </c>
    </row>
    <row r="1605" spans="1:21" ht="14.4" customHeight="1" x14ac:dyDescent="0.3">
      <c r="A1605" s="649">
        <v>10</v>
      </c>
      <c r="B1605" s="650" t="s">
        <v>596</v>
      </c>
      <c r="C1605" s="650">
        <v>89301102</v>
      </c>
      <c r="D1605" s="729" t="s">
        <v>6861</v>
      </c>
      <c r="E1605" s="730" t="s">
        <v>3687</v>
      </c>
      <c r="F1605" s="650" t="s">
        <v>3634</v>
      </c>
      <c r="G1605" s="650" t="s">
        <v>4238</v>
      </c>
      <c r="H1605" s="650" t="s">
        <v>597</v>
      </c>
      <c r="I1605" s="650" t="s">
        <v>4980</v>
      </c>
      <c r="J1605" s="650" t="s">
        <v>4854</v>
      </c>
      <c r="K1605" s="650" t="s">
        <v>4981</v>
      </c>
      <c r="L1605" s="651">
        <v>1033.76</v>
      </c>
      <c r="M1605" s="651">
        <v>1033.76</v>
      </c>
      <c r="N1605" s="650">
        <v>1</v>
      </c>
      <c r="O1605" s="731">
        <v>1</v>
      </c>
      <c r="P1605" s="651">
        <v>1033.76</v>
      </c>
      <c r="Q1605" s="666">
        <v>1</v>
      </c>
      <c r="R1605" s="650">
        <v>1</v>
      </c>
      <c r="S1605" s="666">
        <v>1</v>
      </c>
      <c r="T1605" s="731">
        <v>1</v>
      </c>
      <c r="U1605" s="689">
        <v>1</v>
      </c>
    </row>
    <row r="1606" spans="1:21" ht="14.4" customHeight="1" x14ac:dyDescent="0.3">
      <c r="A1606" s="649">
        <v>10</v>
      </c>
      <c r="B1606" s="650" t="s">
        <v>596</v>
      </c>
      <c r="C1606" s="650">
        <v>89301102</v>
      </c>
      <c r="D1606" s="729" t="s">
        <v>6861</v>
      </c>
      <c r="E1606" s="730" t="s">
        <v>3687</v>
      </c>
      <c r="F1606" s="650" t="s">
        <v>3634</v>
      </c>
      <c r="G1606" s="650" t="s">
        <v>4982</v>
      </c>
      <c r="H1606" s="650" t="s">
        <v>597</v>
      </c>
      <c r="I1606" s="650" t="s">
        <v>4983</v>
      </c>
      <c r="J1606" s="650" t="s">
        <v>4984</v>
      </c>
      <c r="K1606" s="650" t="s">
        <v>2518</v>
      </c>
      <c r="L1606" s="651">
        <v>0</v>
      </c>
      <c r="M1606" s="651">
        <v>0</v>
      </c>
      <c r="N1606" s="650">
        <v>3</v>
      </c>
      <c r="O1606" s="731">
        <v>0.5</v>
      </c>
      <c r="P1606" s="651">
        <v>0</v>
      </c>
      <c r="Q1606" s="666"/>
      <c r="R1606" s="650">
        <v>3</v>
      </c>
      <c r="S1606" s="666">
        <v>1</v>
      </c>
      <c r="T1606" s="731">
        <v>0.5</v>
      </c>
      <c r="U1606" s="689">
        <v>1</v>
      </c>
    </row>
    <row r="1607" spans="1:21" ht="14.4" customHeight="1" x14ac:dyDescent="0.3">
      <c r="A1607" s="649">
        <v>10</v>
      </c>
      <c r="B1607" s="650" t="s">
        <v>596</v>
      </c>
      <c r="C1607" s="650">
        <v>89301102</v>
      </c>
      <c r="D1607" s="729" t="s">
        <v>6861</v>
      </c>
      <c r="E1607" s="730" t="s">
        <v>3687</v>
      </c>
      <c r="F1607" s="650" t="s">
        <v>3634</v>
      </c>
      <c r="G1607" s="650" t="s">
        <v>4982</v>
      </c>
      <c r="H1607" s="650" t="s">
        <v>597</v>
      </c>
      <c r="I1607" s="650" t="s">
        <v>4985</v>
      </c>
      <c r="J1607" s="650" t="s">
        <v>4984</v>
      </c>
      <c r="K1607" s="650" t="s">
        <v>2518</v>
      </c>
      <c r="L1607" s="651">
        <v>0</v>
      </c>
      <c r="M1607" s="651">
        <v>0</v>
      </c>
      <c r="N1607" s="650">
        <v>2</v>
      </c>
      <c r="O1607" s="731">
        <v>0.5</v>
      </c>
      <c r="P1607" s="651"/>
      <c r="Q1607" s="666"/>
      <c r="R1607" s="650"/>
      <c r="S1607" s="666">
        <v>0</v>
      </c>
      <c r="T1607" s="731"/>
      <c r="U1607" s="689">
        <v>0</v>
      </c>
    </row>
    <row r="1608" spans="1:21" ht="14.4" customHeight="1" x14ac:dyDescent="0.3">
      <c r="A1608" s="649">
        <v>10</v>
      </c>
      <c r="B1608" s="650" t="s">
        <v>596</v>
      </c>
      <c r="C1608" s="650">
        <v>89301102</v>
      </c>
      <c r="D1608" s="729" t="s">
        <v>6861</v>
      </c>
      <c r="E1608" s="730" t="s">
        <v>3690</v>
      </c>
      <c r="F1608" s="650" t="s">
        <v>3634</v>
      </c>
      <c r="G1608" s="650" t="s">
        <v>3863</v>
      </c>
      <c r="H1608" s="650" t="s">
        <v>597</v>
      </c>
      <c r="I1608" s="650" t="s">
        <v>3076</v>
      </c>
      <c r="J1608" s="650" t="s">
        <v>3077</v>
      </c>
      <c r="K1608" s="650" t="s">
        <v>3864</v>
      </c>
      <c r="L1608" s="651">
        <v>121.76</v>
      </c>
      <c r="M1608" s="651">
        <v>121.76</v>
      </c>
      <c r="N1608" s="650">
        <v>1</v>
      </c>
      <c r="O1608" s="731">
        <v>1</v>
      </c>
      <c r="P1608" s="651"/>
      <c r="Q1608" s="666">
        <v>0</v>
      </c>
      <c r="R1608" s="650"/>
      <c r="S1608" s="666">
        <v>0</v>
      </c>
      <c r="T1608" s="731"/>
      <c r="U1608" s="689">
        <v>0</v>
      </c>
    </row>
    <row r="1609" spans="1:21" ht="14.4" customHeight="1" x14ac:dyDescent="0.3">
      <c r="A1609" s="649">
        <v>10</v>
      </c>
      <c r="B1609" s="650" t="s">
        <v>596</v>
      </c>
      <c r="C1609" s="650">
        <v>89301102</v>
      </c>
      <c r="D1609" s="729" t="s">
        <v>6861</v>
      </c>
      <c r="E1609" s="730" t="s">
        <v>3690</v>
      </c>
      <c r="F1609" s="650" t="s">
        <v>3634</v>
      </c>
      <c r="G1609" s="650" t="s">
        <v>4338</v>
      </c>
      <c r="H1609" s="650" t="s">
        <v>1072</v>
      </c>
      <c r="I1609" s="650" t="s">
        <v>4339</v>
      </c>
      <c r="J1609" s="650" t="s">
        <v>4340</v>
      </c>
      <c r="K1609" s="650" t="s">
        <v>4341</v>
      </c>
      <c r="L1609" s="651">
        <v>77.010000000000005</v>
      </c>
      <c r="M1609" s="651">
        <v>231.03000000000003</v>
      </c>
      <c r="N1609" s="650">
        <v>3</v>
      </c>
      <c r="O1609" s="731">
        <v>1</v>
      </c>
      <c r="P1609" s="651"/>
      <c r="Q1609" s="666">
        <v>0</v>
      </c>
      <c r="R1609" s="650"/>
      <c r="S1609" s="666">
        <v>0</v>
      </c>
      <c r="T1609" s="731"/>
      <c r="U1609" s="689">
        <v>0</v>
      </c>
    </row>
    <row r="1610" spans="1:21" ht="14.4" customHeight="1" x14ac:dyDescent="0.3">
      <c r="A1610" s="649">
        <v>10</v>
      </c>
      <c r="B1610" s="650" t="s">
        <v>596</v>
      </c>
      <c r="C1610" s="650">
        <v>89301102</v>
      </c>
      <c r="D1610" s="729" t="s">
        <v>6861</v>
      </c>
      <c r="E1610" s="730" t="s">
        <v>3690</v>
      </c>
      <c r="F1610" s="650" t="s">
        <v>3634</v>
      </c>
      <c r="G1610" s="650" t="s">
        <v>4405</v>
      </c>
      <c r="H1610" s="650" t="s">
        <v>597</v>
      </c>
      <c r="I1610" s="650" t="s">
        <v>4986</v>
      </c>
      <c r="J1610" s="650" t="s">
        <v>2932</v>
      </c>
      <c r="K1610" s="650" t="s">
        <v>4987</v>
      </c>
      <c r="L1610" s="651">
        <v>279.42</v>
      </c>
      <c r="M1610" s="651">
        <v>279.42</v>
      </c>
      <c r="N1610" s="650">
        <v>1</v>
      </c>
      <c r="O1610" s="731">
        <v>1</v>
      </c>
      <c r="P1610" s="651">
        <v>279.42</v>
      </c>
      <c r="Q1610" s="666">
        <v>1</v>
      </c>
      <c r="R1610" s="650">
        <v>1</v>
      </c>
      <c r="S1610" s="666">
        <v>1</v>
      </c>
      <c r="T1610" s="731">
        <v>1</v>
      </c>
      <c r="U1610" s="689">
        <v>1</v>
      </c>
    </row>
    <row r="1611" spans="1:21" ht="14.4" customHeight="1" x14ac:dyDescent="0.3">
      <c r="A1611" s="649">
        <v>10</v>
      </c>
      <c r="B1611" s="650" t="s">
        <v>596</v>
      </c>
      <c r="C1611" s="650">
        <v>89301102</v>
      </c>
      <c r="D1611" s="729" t="s">
        <v>6861</v>
      </c>
      <c r="E1611" s="730" t="s">
        <v>3690</v>
      </c>
      <c r="F1611" s="650" t="s">
        <v>3634</v>
      </c>
      <c r="G1611" s="650" t="s">
        <v>4988</v>
      </c>
      <c r="H1611" s="650" t="s">
        <v>1072</v>
      </c>
      <c r="I1611" s="650" t="s">
        <v>4989</v>
      </c>
      <c r="J1611" s="650" t="s">
        <v>4990</v>
      </c>
      <c r="K1611" s="650" t="s">
        <v>4991</v>
      </c>
      <c r="L1611" s="651">
        <v>182.14</v>
      </c>
      <c r="M1611" s="651">
        <v>728.56</v>
      </c>
      <c r="N1611" s="650">
        <v>4</v>
      </c>
      <c r="O1611" s="731">
        <v>1</v>
      </c>
      <c r="P1611" s="651">
        <v>728.56</v>
      </c>
      <c r="Q1611" s="666">
        <v>1</v>
      </c>
      <c r="R1611" s="650">
        <v>4</v>
      </c>
      <c r="S1611" s="666">
        <v>1</v>
      </c>
      <c r="T1611" s="731">
        <v>1</v>
      </c>
      <c r="U1611" s="689">
        <v>1</v>
      </c>
    </row>
    <row r="1612" spans="1:21" ht="14.4" customHeight="1" x14ac:dyDescent="0.3">
      <c r="A1612" s="649">
        <v>10</v>
      </c>
      <c r="B1612" s="650" t="s">
        <v>596</v>
      </c>
      <c r="C1612" s="650">
        <v>89301102</v>
      </c>
      <c r="D1612" s="729" t="s">
        <v>6861</v>
      </c>
      <c r="E1612" s="730" t="s">
        <v>3690</v>
      </c>
      <c r="F1612" s="650" t="s">
        <v>3634</v>
      </c>
      <c r="G1612" s="650" t="s">
        <v>4992</v>
      </c>
      <c r="H1612" s="650" t="s">
        <v>597</v>
      </c>
      <c r="I1612" s="650" t="s">
        <v>4993</v>
      </c>
      <c r="J1612" s="650" t="s">
        <v>4994</v>
      </c>
      <c r="K1612" s="650" t="s">
        <v>4995</v>
      </c>
      <c r="L1612" s="651">
        <v>0</v>
      </c>
      <c r="M1612" s="651">
        <v>0</v>
      </c>
      <c r="N1612" s="650">
        <v>2</v>
      </c>
      <c r="O1612" s="731">
        <v>0.5</v>
      </c>
      <c r="P1612" s="651"/>
      <c r="Q1612" s="666"/>
      <c r="R1612" s="650"/>
      <c r="S1612" s="666">
        <v>0</v>
      </c>
      <c r="T1612" s="731"/>
      <c r="U1612" s="689">
        <v>0</v>
      </c>
    </row>
    <row r="1613" spans="1:21" ht="14.4" customHeight="1" x14ac:dyDescent="0.3">
      <c r="A1613" s="649">
        <v>10</v>
      </c>
      <c r="B1613" s="650" t="s">
        <v>596</v>
      </c>
      <c r="C1613" s="650">
        <v>89301102</v>
      </c>
      <c r="D1613" s="729" t="s">
        <v>6861</v>
      </c>
      <c r="E1613" s="730" t="s">
        <v>3690</v>
      </c>
      <c r="F1613" s="650" t="s">
        <v>3634</v>
      </c>
      <c r="G1613" s="650" t="s">
        <v>4992</v>
      </c>
      <c r="H1613" s="650" t="s">
        <v>597</v>
      </c>
      <c r="I1613" s="650" t="s">
        <v>4996</v>
      </c>
      <c r="J1613" s="650" t="s">
        <v>4997</v>
      </c>
      <c r="K1613" s="650" t="s">
        <v>4998</v>
      </c>
      <c r="L1613" s="651">
        <v>0</v>
      </c>
      <c r="M1613" s="651">
        <v>0</v>
      </c>
      <c r="N1613" s="650">
        <v>1</v>
      </c>
      <c r="O1613" s="731">
        <v>0.5</v>
      </c>
      <c r="P1613" s="651"/>
      <c r="Q1613" s="666"/>
      <c r="R1613" s="650"/>
      <c r="S1613" s="666">
        <v>0</v>
      </c>
      <c r="T1613" s="731"/>
      <c r="U1613" s="689">
        <v>0</v>
      </c>
    </row>
    <row r="1614" spans="1:21" ht="14.4" customHeight="1" x14ac:dyDescent="0.3">
      <c r="A1614" s="649">
        <v>10</v>
      </c>
      <c r="B1614" s="650" t="s">
        <v>596</v>
      </c>
      <c r="C1614" s="650">
        <v>89301102</v>
      </c>
      <c r="D1614" s="729" t="s">
        <v>6861</v>
      </c>
      <c r="E1614" s="730" t="s">
        <v>3691</v>
      </c>
      <c r="F1614" s="650" t="s">
        <v>3634</v>
      </c>
      <c r="G1614" s="650" t="s">
        <v>3743</v>
      </c>
      <c r="H1614" s="650" t="s">
        <v>597</v>
      </c>
      <c r="I1614" s="650" t="s">
        <v>4999</v>
      </c>
      <c r="J1614" s="650" t="s">
        <v>4599</v>
      </c>
      <c r="K1614" s="650" t="s">
        <v>5000</v>
      </c>
      <c r="L1614" s="651">
        <v>0</v>
      </c>
      <c r="M1614" s="651">
        <v>0</v>
      </c>
      <c r="N1614" s="650">
        <v>1</v>
      </c>
      <c r="O1614" s="731">
        <v>0.5</v>
      </c>
      <c r="P1614" s="651">
        <v>0</v>
      </c>
      <c r="Q1614" s="666"/>
      <c r="R1614" s="650">
        <v>1</v>
      </c>
      <c r="S1614" s="666">
        <v>1</v>
      </c>
      <c r="T1614" s="731">
        <v>0.5</v>
      </c>
      <c r="U1614" s="689">
        <v>1</v>
      </c>
    </row>
    <row r="1615" spans="1:21" ht="14.4" customHeight="1" x14ac:dyDescent="0.3">
      <c r="A1615" s="649">
        <v>10</v>
      </c>
      <c r="B1615" s="650" t="s">
        <v>596</v>
      </c>
      <c r="C1615" s="650">
        <v>89301102</v>
      </c>
      <c r="D1615" s="729" t="s">
        <v>6861</v>
      </c>
      <c r="E1615" s="730" t="s">
        <v>3691</v>
      </c>
      <c r="F1615" s="650" t="s">
        <v>3634</v>
      </c>
      <c r="G1615" s="650" t="s">
        <v>3736</v>
      </c>
      <c r="H1615" s="650" t="s">
        <v>1072</v>
      </c>
      <c r="I1615" s="650" t="s">
        <v>1306</v>
      </c>
      <c r="J1615" s="650" t="s">
        <v>3490</v>
      </c>
      <c r="K1615" s="650" t="s">
        <v>839</v>
      </c>
      <c r="L1615" s="651">
        <v>68.83</v>
      </c>
      <c r="M1615" s="651">
        <v>137.66</v>
      </c>
      <c r="N1615" s="650">
        <v>2</v>
      </c>
      <c r="O1615" s="731">
        <v>0.5</v>
      </c>
      <c r="P1615" s="651">
        <v>137.66</v>
      </c>
      <c r="Q1615" s="666">
        <v>1</v>
      </c>
      <c r="R1615" s="650">
        <v>2</v>
      </c>
      <c r="S1615" s="666">
        <v>1</v>
      </c>
      <c r="T1615" s="731">
        <v>0.5</v>
      </c>
      <c r="U1615" s="689">
        <v>1</v>
      </c>
    </row>
    <row r="1616" spans="1:21" ht="14.4" customHeight="1" x14ac:dyDescent="0.3">
      <c r="A1616" s="649">
        <v>10</v>
      </c>
      <c r="B1616" s="650" t="s">
        <v>596</v>
      </c>
      <c r="C1616" s="650">
        <v>89301102</v>
      </c>
      <c r="D1616" s="729" t="s">
        <v>6861</v>
      </c>
      <c r="E1616" s="730" t="s">
        <v>3691</v>
      </c>
      <c r="F1616" s="650" t="s">
        <v>3634</v>
      </c>
      <c r="G1616" s="650" t="s">
        <v>5001</v>
      </c>
      <c r="H1616" s="650" t="s">
        <v>597</v>
      </c>
      <c r="I1616" s="650" t="s">
        <v>5002</v>
      </c>
      <c r="J1616" s="650" t="s">
        <v>5003</v>
      </c>
      <c r="K1616" s="650" t="s">
        <v>5004</v>
      </c>
      <c r="L1616" s="651">
        <v>0</v>
      </c>
      <c r="M1616" s="651">
        <v>0</v>
      </c>
      <c r="N1616" s="650">
        <v>1</v>
      </c>
      <c r="O1616" s="731">
        <v>1</v>
      </c>
      <c r="P1616" s="651">
        <v>0</v>
      </c>
      <c r="Q1616" s="666"/>
      <c r="R1616" s="650">
        <v>1</v>
      </c>
      <c r="S1616" s="666">
        <v>1</v>
      </c>
      <c r="T1616" s="731">
        <v>1</v>
      </c>
      <c r="U1616" s="689">
        <v>1</v>
      </c>
    </row>
    <row r="1617" spans="1:21" ht="14.4" customHeight="1" x14ac:dyDescent="0.3">
      <c r="A1617" s="649">
        <v>10</v>
      </c>
      <c r="B1617" s="650" t="s">
        <v>596</v>
      </c>
      <c r="C1617" s="650">
        <v>89301102</v>
      </c>
      <c r="D1617" s="729" t="s">
        <v>6861</v>
      </c>
      <c r="E1617" s="730" t="s">
        <v>3691</v>
      </c>
      <c r="F1617" s="650" t="s">
        <v>3634</v>
      </c>
      <c r="G1617" s="650" t="s">
        <v>4650</v>
      </c>
      <c r="H1617" s="650" t="s">
        <v>597</v>
      </c>
      <c r="I1617" s="650" t="s">
        <v>2056</v>
      </c>
      <c r="J1617" s="650" t="s">
        <v>2057</v>
      </c>
      <c r="K1617" s="650" t="s">
        <v>2058</v>
      </c>
      <c r="L1617" s="651">
        <v>95.08</v>
      </c>
      <c r="M1617" s="651">
        <v>95.08</v>
      </c>
      <c r="N1617" s="650">
        <v>1</v>
      </c>
      <c r="O1617" s="731">
        <v>1</v>
      </c>
      <c r="P1617" s="651"/>
      <c r="Q1617" s="666">
        <v>0</v>
      </c>
      <c r="R1617" s="650"/>
      <c r="S1617" s="666">
        <v>0</v>
      </c>
      <c r="T1617" s="731"/>
      <c r="U1617" s="689">
        <v>0</v>
      </c>
    </row>
    <row r="1618" spans="1:21" ht="14.4" customHeight="1" x14ac:dyDescent="0.3">
      <c r="A1618" s="649">
        <v>10</v>
      </c>
      <c r="B1618" s="650" t="s">
        <v>596</v>
      </c>
      <c r="C1618" s="650">
        <v>89301102</v>
      </c>
      <c r="D1618" s="729" t="s">
        <v>6861</v>
      </c>
      <c r="E1618" s="730" t="s">
        <v>3691</v>
      </c>
      <c r="F1618" s="650" t="s">
        <v>3634</v>
      </c>
      <c r="G1618" s="650" t="s">
        <v>3728</v>
      </c>
      <c r="H1618" s="650" t="s">
        <v>597</v>
      </c>
      <c r="I1618" s="650" t="s">
        <v>3729</v>
      </c>
      <c r="J1618" s="650" t="s">
        <v>3730</v>
      </c>
      <c r="K1618" s="650" t="s">
        <v>3731</v>
      </c>
      <c r="L1618" s="651">
        <v>49.79</v>
      </c>
      <c r="M1618" s="651">
        <v>99.58</v>
      </c>
      <c r="N1618" s="650">
        <v>2</v>
      </c>
      <c r="O1618" s="731">
        <v>0.5</v>
      </c>
      <c r="P1618" s="651">
        <v>99.58</v>
      </c>
      <c r="Q1618" s="666">
        <v>1</v>
      </c>
      <c r="R1618" s="650">
        <v>2</v>
      </c>
      <c r="S1618" s="666">
        <v>1</v>
      </c>
      <c r="T1618" s="731">
        <v>0.5</v>
      </c>
      <c r="U1618" s="689">
        <v>1</v>
      </c>
    </row>
    <row r="1619" spans="1:21" ht="14.4" customHeight="1" x14ac:dyDescent="0.3">
      <c r="A1619" s="649">
        <v>10</v>
      </c>
      <c r="B1619" s="650" t="s">
        <v>596</v>
      </c>
      <c r="C1619" s="650">
        <v>89301102</v>
      </c>
      <c r="D1619" s="729" t="s">
        <v>6861</v>
      </c>
      <c r="E1619" s="730" t="s">
        <v>3691</v>
      </c>
      <c r="F1619" s="650" t="s">
        <v>3634</v>
      </c>
      <c r="G1619" s="650" t="s">
        <v>3742</v>
      </c>
      <c r="H1619" s="650" t="s">
        <v>597</v>
      </c>
      <c r="I1619" s="650" t="s">
        <v>5005</v>
      </c>
      <c r="J1619" s="650" t="s">
        <v>2472</v>
      </c>
      <c r="K1619" s="650" t="s">
        <v>5006</v>
      </c>
      <c r="L1619" s="651">
        <v>0</v>
      </c>
      <c r="M1619" s="651">
        <v>0</v>
      </c>
      <c r="N1619" s="650">
        <v>1</v>
      </c>
      <c r="O1619" s="731">
        <v>1</v>
      </c>
      <c r="P1619" s="651">
        <v>0</v>
      </c>
      <c r="Q1619" s="666"/>
      <c r="R1619" s="650">
        <v>1</v>
      </c>
      <c r="S1619" s="666">
        <v>1</v>
      </c>
      <c r="T1619" s="731">
        <v>1</v>
      </c>
      <c r="U1619" s="689">
        <v>1</v>
      </c>
    </row>
    <row r="1620" spans="1:21" ht="14.4" customHeight="1" x14ac:dyDescent="0.3">
      <c r="A1620" s="649">
        <v>10</v>
      </c>
      <c r="B1620" s="650" t="s">
        <v>596</v>
      </c>
      <c r="C1620" s="650">
        <v>89301102</v>
      </c>
      <c r="D1620" s="729" t="s">
        <v>6861</v>
      </c>
      <c r="E1620" s="730" t="s">
        <v>3691</v>
      </c>
      <c r="F1620" s="650" t="s">
        <v>3634</v>
      </c>
      <c r="G1620" s="650" t="s">
        <v>3742</v>
      </c>
      <c r="H1620" s="650" t="s">
        <v>597</v>
      </c>
      <c r="I1620" s="650" t="s">
        <v>2471</v>
      </c>
      <c r="J1620" s="650" t="s">
        <v>2472</v>
      </c>
      <c r="K1620" s="650" t="s">
        <v>4495</v>
      </c>
      <c r="L1620" s="651">
        <v>112.13</v>
      </c>
      <c r="M1620" s="651">
        <v>112.13</v>
      </c>
      <c r="N1620" s="650">
        <v>1</v>
      </c>
      <c r="O1620" s="731">
        <v>1</v>
      </c>
      <c r="P1620" s="651"/>
      <c r="Q1620" s="666">
        <v>0</v>
      </c>
      <c r="R1620" s="650"/>
      <c r="S1620" s="666">
        <v>0</v>
      </c>
      <c r="T1620" s="731"/>
      <c r="U1620" s="689">
        <v>0</v>
      </c>
    </row>
    <row r="1621" spans="1:21" ht="14.4" customHeight="1" x14ac:dyDescent="0.3">
      <c r="A1621" s="649">
        <v>10</v>
      </c>
      <c r="B1621" s="650" t="s">
        <v>596</v>
      </c>
      <c r="C1621" s="650">
        <v>89301102</v>
      </c>
      <c r="D1621" s="729" t="s">
        <v>6861</v>
      </c>
      <c r="E1621" s="730" t="s">
        <v>3691</v>
      </c>
      <c r="F1621" s="650" t="s">
        <v>3634</v>
      </c>
      <c r="G1621" s="650" t="s">
        <v>4498</v>
      </c>
      <c r="H1621" s="650" t="s">
        <v>597</v>
      </c>
      <c r="I1621" s="650" t="s">
        <v>1354</v>
      </c>
      <c r="J1621" s="650" t="s">
        <v>1355</v>
      </c>
      <c r="K1621" s="650" t="s">
        <v>1356</v>
      </c>
      <c r="L1621" s="651">
        <v>82.67</v>
      </c>
      <c r="M1621" s="651">
        <v>165.34</v>
      </c>
      <c r="N1621" s="650">
        <v>2</v>
      </c>
      <c r="O1621" s="731">
        <v>0.5</v>
      </c>
      <c r="P1621" s="651">
        <v>165.34</v>
      </c>
      <c r="Q1621" s="666">
        <v>1</v>
      </c>
      <c r="R1621" s="650">
        <v>2</v>
      </c>
      <c r="S1621" s="666">
        <v>1</v>
      </c>
      <c r="T1621" s="731">
        <v>0.5</v>
      </c>
      <c r="U1621" s="689">
        <v>1</v>
      </c>
    </row>
    <row r="1622" spans="1:21" ht="14.4" customHeight="1" x14ac:dyDescent="0.3">
      <c r="A1622" s="649">
        <v>10</v>
      </c>
      <c r="B1622" s="650" t="s">
        <v>596</v>
      </c>
      <c r="C1622" s="650">
        <v>89301102</v>
      </c>
      <c r="D1622" s="729" t="s">
        <v>6861</v>
      </c>
      <c r="E1622" s="730" t="s">
        <v>3694</v>
      </c>
      <c r="F1622" s="650" t="s">
        <v>3634</v>
      </c>
      <c r="G1622" s="650" t="s">
        <v>4078</v>
      </c>
      <c r="H1622" s="650" t="s">
        <v>597</v>
      </c>
      <c r="I1622" s="650" t="s">
        <v>5007</v>
      </c>
      <c r="J1622" s="650" t="s">
        <v>4080</v>
      </c>
      <c r="K1622" s="650" t="s">
        <v>4081</v>
      </c>
      <c r="L1622" s="651">
        <v>60.92</v>
      </c>
      <c r="M1622" s="651">
        <v>60.92</v>
      </c>
      <c r="N1622" s="650">
        <v>1</v>
      </c>
      <c r="O1622" s="731">
        <v>1</v>
      </c>
      <c r="P1622" s="651"/>
      <c r="Q1622" s="666">
        <v>0</v>
      </c>
      <c r="R1622" s="650"/>
      <c r="S1622" s="666">
        <v>0</v>
      </c>
      <c r="T1622" s="731"/>
      <c r="U1622" s="689">
        <v>0</v>
      </c>
    </row>
    <row r="1623" spans="1:21" ht="14.4" customHeight="1" x14ac:dyDescent="0.3">
      <c r="A1623" s="649">
        <v>10</v>
      </c>
      <c r="B1623" s="650" t="s">
        <v>596</v>
      </c>
      <c r="C1623" s="650">
        <v>89301102</v>
      </c>
      <c r="D1623" s="729" t="s">
        <v>6861</v>
      </c>
      <c r="E1623" s="730" t="s">
        <v>3694</v>
      </c>
      <c r="F1623" s="650" t="s">
        <v>3634</v>
      </c>
      <c r="G1623" s="650" t="s">
        <v>3743</v>
      </c>
      <c r="H1623" s="650" t="s">
        <v>597</v>
      </c>
      <c r="I1623" s="650" t="s">
        <v>4598</v>
      </c>
      <c r="J1623" s="650" t="s">
        <v>4599</v>
      </c>
      <c r="K1623" s="650" t="s">
        <v>4600</v>
      </c>
      <c r="L1623" s="651">
        <v>152.36000000000001</v>
      </c>
      <c r="M1623" s="651">
        <v>152.36000000000001</v>
      </c>
      <c r="N1623" s="650">
        <v>1</v>
      </c>
      <c r="O1623" s="731">
        <v>1</v>
      </c>
      <c r="P1623" s="651">
        <v>152.36000000000001</v>
      </c>
      <c r="Q1623" s="666">
        <v>1</v>
      </c>
      <c r="R1623" s="650">
        <v>1</v>
      </c>
      <c r="S1623" s="666">
        <v>1</v>
      </c>
      <c r="T1623" s="731">
        <v>1</v>
      </c>
      <c r="U1623" s="689">
        <v>1</v>
      </c>
    </row>
    <row r="1624" spans="1:21" ht="14.4" customHeight="1" x14ac:dyDescent="0.3">
      <c r="A1624" s="649">
        <v>10</v>
      </c>
      <c r="B1624" s="650" t="s">
        <v>596</v>
      </c>
      <c r="C1624" s="650">
        <v>89301102</v>
      </c>
      <c r="D1624" s="729" t="s">
        <v>6861</v>
      </c>
      <c r="E1624" s="730" t="s">
        <v>3694</v>
      </c>
      <c r="F1624" s="650" t="s">
        <v>3634</v>
      </c>
      <c r="G1624" s="650" t="s">
        <v>3798</v>
      </c>
      <c r="H1624" s="650" t="s">
        <v>597</v>
      </c>
      <c r="I1624" s="650" t="s">
        <v>4950</v>
      </c>
      <c r="J1624" s="650" t="s">
        <v>4951</v>
      </c>
      <c r="K1624" s="650" t="s">
        <v>4952</v>
      </c>
      <c r="L1624" s="651">
        <v>782.38</v>
      </c>
      <c r="M1624" s="651">
        <v>782.38</v>
      </c>
      <c r="N1624" s="650">
        <v>1</v>
      </c>
      <c r="O1624" s="731">
        <v>0.5</v>
      </c>
      <c r="P1624" s="651">
        <v>782.38</v>
      </c>
      <c r="Q1624" s="666">
        <v>1</v>
      </c>
      <c r="R1624" s="650">
        <v>1</v>
      </c>
      <c r="S1624" s="666">
        <v>1</v>
      </c>
      <c r="T1624" s="731">
        <v>0.5</v>
      </c>
      <c r="U1624" s="689">
        <v>1</v>
      </c>
    </row>
    <row r="1625" spans="1:21" ht="14.4" customHeight="1" x14ac:dyDescent="0.3">
      <c r="A1625" s="649">
        <v>10</v>
      </c>
      <c r="B1625" s="650" t="s">
        <v>596</v>
      </c>
      <c r="C1625" s="650">
        <v>89301102</v>
      </c>
      <c r="D1625" s="729" t="s">
        <v>6861</v>
      </c>
      <c r="E1625" s="730" t="s">
        <v>3694</v>
      </c>
      <c r="F1625" s="650" t="s">
        <v>3634</v>
      </c>
      <c r="G1625" s="650" t="s">
        <v>3732</v>
      </c>
      <c r="H1625" s="650" t="s">
        <v>1072</v>
      </c>
      <c r="I1625" s="650" t="s">
        <v>1719</v>
      </c>
      <c r="J1625" s="650" t="s">
        <v>1720</v>
      </c>
      <c r="K1625" s="650" t="s">
        <v>3519</v>
      </c>
      <c r="L1625" s="651">
        <v>138.16</v>
      </c>
      <c r="M1625" s="651">
        <v>138.16</v>
      </c>
      <c r="N1625" s="650">
        <v>1</v>
      </c>
      <c r="O1625" s="731">
        <v>1</v>
      </c>
      <c r="P1625" s="651">
        <v>138.16</v>
      </c>
      <c r="Q1625" s="666">
        <v>1</v>
      </c>
      <c r="R1625" s="650">
        <v>1</v>
      </c>
      <c r="S1625" s="666">
        <v>1</v>
      </c>
      <c r="T1625" s="731">
        <v>1</v>
      </c>
      <c r="U1625" s="689">
        <v>1</v>
      </c>
    </row>
    <row r="1626" spans="1:21" ht="14.4" customHeight="1" x14ac:dyDescent="0.3">
      <c r="A1626" s="649">
        <v>10</v>
      </c>
      <c r="B1626" s="650" t="s">
        <v>596</v>
      </c>
      <c r="C1626" s="650">
        <v>89301102</v>
      </c>
      <c r="D1626" s="729" t="s">
        <v>6861</v>
      </c>
      <c r="E1626" s="730" t="s">
        <v>3694</v>
      </c>
      <c r="F1626" s="650" t="s">
        <v>3634</v>
      </c>
      <c r="G1626" s="650" t="s">
        <v>3747</v>
      </c>
      <c r="H1626" s="650" t="s">
        <v>1072</v>
      </c>
      <c r="I1626" s="650" t="s">
        <v>1113</v>
      </c>
      <c r="J1626" s="650" t="s">
        <v>1114</v>
      </c>
      <c r="K1626" s="650" t="s">
        <v>930</v>
      </c>
      <c r="L1626" s="651">
        <v>0</v>
      </c>
      <c r="M1626" s="651">
        <v>0</v>
      </c>
      <c r="N1626" s="650">
        <v>1</v>
      </c>
      <c r="O1626" s="731">
        <v>1</v>
      </c>
      <c r="P1626" s="651"/>
      <c r="Q1626" s="666"/>
      <c r="R1626" s="650"/>
      <c r="S1626" s="666">
        <v>0</v>
      </c>
      <c r="T1626" s="731"/>
      <c r="U1626" s="689">
        <v>0</v>
      </c>
    </row>
    <row r="1627" spans="1:21" ht="14.4" customHeight="1" x14ac:dyDescent="0.3">
      <c r="A1627" s="649">
        <v>10</v>
      </c>
      <c r="B1627" s="650" t="s">
        <v>596</v>
      </c>
      <c r="C1627" s="650">
        <v>89301102</v>
      </c>
      <c r="D1627" s="729" t="s">
        <v>6861</v>
      </c>
      <c r="E1627" s="730" t="s">
        <v>3694</v>
      </c>
      <c r="F1627" s="650" t="s">
        <v>3634</v>
      </c>
      <c r="G1627" s="650" t="s">
        <v>4166</v>
      </c>
      <c r="H1627" s="650" t="s">
        <v>597</v>
      </c>
      <c r="I1627" s="650" t="s">
        <v>5008</v>
      </c>
      <c r="J1627" s="650" t="s">
        <v>5009</v>
      </c>
      <c r="K1627" s="650" t="s">
        <v>3520</v>
      </c>
      <c r="L1627" s="651">
        <v>69.86</v>
      </c>
      <c r="M1627" s="651">
        <v>209.57999999999998</v>
      </c>
      <c r="N1627" s="650">
        <v>3</v>
      </c>
      <c r="O1627" s="731">
        <v>1</v>
      </c>
      <c r="P1627" s="651"/>
      <c r="Q1627" s="666">
        <v>0</v>
      </c>
      <c r="R1627" s="650"/>
      <c r="S1627" s="666">
        <v>0</v>
      </c>
      <c r="T1627" s="731"/>
      <c r="U1627" s="689">
        <v>0</v>
      </c>
    </row>
    <row r="1628" spans="1:21" ht="14.4" customHeight="1" x14ac:dyDescent="0.3">
      <c r="A1628" s="649">
        <v>10</v>
      </c>
      <c r="B1628" s="650" t="s">
        <v>596</v>
      </c>
      <c r="C1628" s="650">
        <v>89301102</v>
      </c>
      <c r="D1628" s="729" t="s">
        <v>6861</v>
      </c>
      <c r="E1628" s="730" t="s">
        <v>3694</v>
      </c>
      <c r="F1628" s="650" t="s">
        <v>3634</v>
      </c>
      <c r="G1628" s="650" t="s">
        <v>3929</v>
      </c>
      <c r="H1628" s="650" t="s">
        <v>597</v>
      </c>
      <c r="I1628" s="650" t="s">
        <v>4692</v>
      </c>
      <c r="J1628" s="650" t="s">
        <v>2965</v>
      </c>
      <c r="K1628" s="650" t="s">
        <v>4689</v>
      </c>
      <c r="L1628" s="651">
        <v>0</v>
      </c>
      <c r="M1628" s="651">
        <v>0</v>
      </c>
      <c r="N1628" s="650">
        <v>2</v>
      </c>
      <c r="O1628" s="731">
        <v>1.5</v>
      </c>
      <c r="P1628" s="651">
        <v>0</v>
      </c>
      <c r="Q1628" s="666"/>
      <c r="R1628" s="650">
        <v>1</v>
      </c>
      <c r="S1628" s="666">
        <v>0.5</v>
      </c>
      <c r="T1628" s="731">
        <v>0.5</v>
      </c>
      <c r="U1628" s="689">
        <v>0.33333333333333331</v>
      </c>
    </row>
    <row r="1629" spans="1:21" ht="14.4" customHeight="1" x14ac:dyDescent="0.3">
      <c r="A1629" s="649">
        <v>10</v>
      </c>
      <c r="B1629" s="650" t="s">
        <v>596</v>
      </c>
      <c r="C1629" s="650">
        <v>89301102</v>
      </c>
      <c r="D1629" s="729" t="s">
        <v>6861</v>
      </c>
      <c r="E1629" s="730" t="s">
        <v>3694</v>
      </c>
      <c r="F1629" s="650" t="s">
        <v>3634</v>
      </c>
      <c r="G1629" s="650" t="s">
        <v>4124</v>
      </c>
      <c r="H1629" s="650" t="s">
        <v>597</v>
      </c>
      <c r="I1629" s="650" t="s">
        <v>1829</v>
      </c>
      <c r="J1629" s="650" t="s">
        <v>1830</v>
      </c>
      <c r="K1629" s="650" t="s">
        <v>4468</v>
      </c>
      <c r="L1629" s="651">
        <v>45.75</v>
      </c>
      <c r="M1629" s="651">
        <v>45.75</v>
      </c>
      <c r="N1629" s="650">
        <v>1</v>
      </c>
      <c r="O1629" s="731">
        <v>1</v>
      </c>
      <c r="P1629" s="651"/>
      <c r="Q1629" s="666">
        <v>0</v>
      </c>
      <c r="R1629" s="650"/>
      <c r="S1629" s="666">
        <v>0</v>
      </c>
      <c r="T1629" s="731"/>
      <c r="U1629" s="689">
        <v>0</v>
      </c>
    </row>
    <row r="1630" spans="1:21" ht="14.4" customHeight="1" x14ac:dyDescent="0.3">
      <c r="A1630" s="649">
        <v>10</v>
      </c>
      <c r="B1630" s="650" t="s">
        <v>596</v>
      </c>
      <c r="C1630" s="650">
        <v>89301102</v>
      </c>
      <c r="D1630" s="729" t="s">
        <v>6861</v>
      </c>
      <c r="E1630" s="730" t="s">
        <v>3694</v>
      </c>
      <c r="F1630" s="650" t="s">
        <v>3634</v>
      </c>
      <c r="G1630" s="650" t="s">
        <v>4136</v>
      </c>
      <c r="H1630" s="650" t="s">
        <v>597</v>
      </c>
      <c r="I1630" s="650" t="s">
        <v>928</v>
      </c>
      <c r="J1630" s="650" t="s">
        <v>929</v>
      </c>
      <c r="K1630" s="650" t="s">
        <v>930</v>
      </c>
      <c r="L1630" s="651">
        <v>0</v>
      </c>
      <c r="M1630" s="651">
        <v>0</v>
      </c>
      <c r="N1630" s="650">
        <v>1</v>
      </c>
      <c r="O1630" s="731">
        <v>1</v>
      </c>
      <c r="P1630" s="651"/>
      <c r="Q1630" s="666"/>
      <c r="R1630" s="650"/>
      <c r="S1630" s="666">
        <v>0</v>
      </c>
      <c r="T1630" s="731"/>
      <c r="U1630" s="689">
        <v>0</v>
      </c>
    </row>
    <row r="1631" spans="1:21" ht="14.4" customHeight="1" x14ac:dyDescent="0.3">
      <c r="A1631" s="649">
        <v>10</v>
      </c>
      <c r="B1631" s="650" t="s">
        <v>596</v>
      </c>
      <c r="C1631" s="650">
        <v>89301102</v>
      </c>
      <c r="D1631" s="729" t="s">
        <v>6861</v>
      </c>
      <c r="E1631" s="730" t="s">
        <v>3694</v>
      </c>
      <c r="F1631" s="650" t="s">
        <v>3634</v>
      </c>
      <c r="G1631" s="650" t="s">
        <v>3748</v>
      </c>
      <c r="H1631" s="650" t="s">
        <v>1072</v>
      </c>
      <c r="I1631" s="650" t="s">
        <v>4180</v>
      </c>
      <c r="J1631" s="650" t="s">
        <v>4181</v>
      </c>
      <c r="K1631" s="650" t="s">
        <v>3751</v>
      </c>
      <c r="L1631" s="651">
        <v>41.55</v>
      </c>
      <c r="M1631" s="651">
        <v>249.29999999999998</v>
      </c>
      <c r="N1631" s="650">
        <v>6</v>
      </c>
      <c r="O1631" s="731">
        <v>1</v>
      </c>
      <c r="P1631" s="651">
        <v>249.29999999999998</v>
      </c>
      <c r="Q1631" s="666">
        <v>1</v>
      </c>
      <c r="R1631" s="650">
        <v>6</v>
      </c>
      <c r="S1631" s="666">
        <v>1</v>
      </c>
      <c r="T1631" s="731">
        <v>1</v>
      </c>
      <c r="U1631" s="689">
        <v>1</v>
      </c>
    </row>
    <row r="1632" spans="1:21" ht="14.4" customHeight="1" x14ac:dyDescent="0.3">
      <c r="A1632" s="649">
        <v>10</v>
      </c>
      <c r="B1632" s="650" t="s">
        <v>596</v>
      </c>
      <c r="C1632" s="650">
        <v>89301102</v>
      </c>
      <c r="D1632" s="729" t="s">
        <v>6861</v>
      </c>
      <c r="E1632" s="730" t="s">
        <v>3694</v>
      </c>
      <c r="F1632" s="650" t="s">
        <v>3634</v>
      </c>
      <c r="G1632" s="650" t="s">
        <v>4274</v>
      </c>
      <c r="H1632" s="650" t="s">
        <v>1072</v>
      </c>
      <c r="I1632" s="650" t="s">
        <v>1314</v>
      </c>
      <c r="J1632" s="650" t="s">
        <v>1315</v>
      </c>
      <c r="K1632" s="650" t="s">
        <v>3494</v>
      </c>
      <c r="L1632" s="651">
        <v>3127.19</v>
      </c>
      <c r="M1632" s="651">
        <v>3127.19</v>
      </c>
      <c r="N1632" s="650">
        <v>1</v>
      </c>
      <c r="O1632" s="731">
        <v>0.5</v>
      </c>
      <c r="P1632" s="651"/>
      <c r="Q1632" s="666">
        <v>0</v>
      </c>
      <c r="R1632" s="650"/>
      <c r="S1632" s="666">
        <v>0</v>
      </c>
      <c r="T1632" s="731"/>
      <c r="U1632" s="689">
        <v>0</v>
      </c>
    </row>
    <row r="1633" spans="1:21" ht="14.4" customHeight="1" x14ac:dyDescent="0.3">
      <c r="A1633" s="649">
        <v>10</v>
      </c>
      <c r="B1633" s="650" t="s">
        <v>596</v>
      </c>
      <c r="C1633" s="650">
        <v>89301102</v>
      </c>
      <c r="D1633" s="729" t="s">
        <v>6861</v>
      </c>
      <c r="E1633" s="730" t="s">
        <v>3694</v>
      </c>
      <c r="F1633" s="650" t="s">
        <v>3634</v>
      </c>
      <c r="G1633" s="650" t="s">
        <v>4188</v>
      </c>
      <c r="H1633" s="650" t="s">
        <v>597</v>
      </c>
      <c r="I1633" s="650" t="s">
        <v>916</v>
      </c>
      <c r="J1633" s="650" t="s">
        <v>4190</v>
      </c>
      <c r="K1633" s="650" t="s">
        <v>5010</v>
      </c>
      <c r="L1633" s="651">
        <v>117.71</v>
      </c>
      <c r="M1633" s="651">
        <v>235.42</v>
      </c>
      <c r="N1633" s="650">
        <v>2</v>
      </c>
      <c r="O1633" s="731">
        <v>0.5</v>
      </c>
      <c r="P1633" s="651">
        <v>235.42</v>
      </c>
      <c r="Q1633" s="666">
        <v>1</v>
      </c>
      <c r="R1633" s="650">
        <v>2</v>
      </c>
      <c r="S1633" s="666">
        <v>1</v>
      </c>
      <c r="T1633" s="731">
        <v>0.5</v>
      </c>
      <c r="U1633" s="689">
        <v>1</v>
      </c>
    </row>
    <row r="1634" spans="1:21" ht="14.4" customHeight="1" x14ac:dyDescent="0.3">
      <c r="A1634" s="649">
        <v>10</v>
      </c>
      <c r="B1634" s="650" t="s">
        <v>596</v>
      </c>
      <c r="C1634" s="650">
        <v>89301102</v>
      </c>
      <c r="D1634" s="729" t="s">
        <v>6861</v>
      </c>
      <c r="E1634" s="730" t="s">
        <v>3694</v>
      </c>
      <c r="F1634" s="650" t="s">
        <v>3634</v>
      </c>
      <c r="G1634" s="650" t="s">
        <v>5011</v>
      </c>
      <c r="H1634" s="650" t="s">
        <v>597</v>
      </c>
      <c r="I1634" s="650" t="s">
        <v>5012</v>
      </c>
      <c r="J1634" s="650" t="s">
        <v>5013</v>
      </c>
      <c r="K1634" s="650" t="s">
        <v>5014</v>
      </c>
      <c r="L1634" s="651">
        <v>111.31</v>
      </c>
      <c r="M1634" s="651">
        <v>333.93</v>
      </c>
      <c r="N1634" s="650">
        <v>3</v>
      </c>
      <c r="O1634" s="731">
        <v>1</v>
      </c>
      <c r="P1634" s="651"/>
      <c r="Q1634" s="666">
        <v>0</v>
      </c>
      <c r="R1634" s="650"/>
      <c r="S1634" s="666">
        <v>0</v>
      </c>
      <c r="T1634" s="731"/>
      <c r="U1634" s="689">
        <v>0</v>
      </c>
    </row>
    <row r="1635" spans="1:21" ht="14.4" customHeight="1" x14ac:dyDescent="0.3">
      <c r="A1635" s="649">
        <v>10</v>
      </c>
      <c r="B1635" s="650" t="s">
        <v>596</v>
      </c>
      <c r="C1635" s="650">
        <v>89301102</v>
      </c>
      <c r="D1635" s="729" t="s">
        <v>6861</v>
      </c>
      <c r="E1635" s="730" t="s">
        <v>3694</v>
      </c>
      <c r="F1635" s="650" t="s">
        <v>3634</v>
      </c>
      <c r="G1635" s="650" t="s">
        <v>4089</v>
      </c>
      <c r="H1635" s="650" t="s">
        <v>597</v>
      </c>
      <c r="I1635" s="650" t="s">
        <v>874</v>
      </c>
      <c r="J1635" s="650" t="s">
        <v>875</v>
      </c>
      <c r="K1635" s="650" t="s">
        <v>876</v>
      </c>
      <c r="L1635" s="651">
        <v>23.72</v>
      </c>
      <c r="M1635" s="651">
        <v>47.44</v>
      </c>
      <c r="N1635" s="650">
        <v>2</v>
      </c>
      <c r="O1635" s="731">
        <v>1.5</v>
      </c>
      <c r="P1635" s="651">
        <v>23.72</v>
      </c>
      <c r="Q1635" s="666">
        <v>0.5</v>
      </c>
      <c r="R1635" s="650">
        <v>1</v>
      </c>
      <c r="S1635" s="666">
        <v>0.5</v>
      </c>
      <c r="T1635" s="731">
        <v>0.5</v>
      </c>
      <c r="U1635" s="689">
        <v>0.33333333333333331</v>
      </c>
    </row>
    <row r="1636" spans="1:21" ht="14.4" customHeight="1" x14ac:dyDescent="0.3">
      <c r="A1636" s="649">
        <v>10</v>
      </c>
      <c r="B1636" s="650" t="s">
        <v>596</v>
      </c>
      <c r="C1636" s="650">
        <v>89301102</v>
      </c>
      <c r="D1636" s="729" t="s">
        <v>6861</v>
      </c>
      <c r="E1636" s="730" t="s">
        <v>3694</v>
      </c>
      <c r="F1636" s="650" t="s">
        <v>3634</v>
      </c>
      <c r="G1636" s="650" t="s">
        <v>4192</v>
      </c>
      <c r="H1636" s="650" t="s">
        <v>597</v>
      </c>
      <c r="I1636" s="650" t="s">
        <v>690</v>
      </c>
      <c r="J1636" s="650" t="s">
        <v>691</v>
      </c>
      <c r="K1636" s="650" t="s">
        <v>4193</v>
      </c>
      <c r="L1636" s="651">
        <v>26.17</v>
      </c>
      <c r="M1636" s="651">
        <v>26.17</v>
      </c>
      <c r="N1636" s="650">
        <v>1</v>
      </c>
      <c r="O1636" s="731">
        <v>1</v>
      </c>
      <c r="P1636" s="651"/>
      <c r="Q1636" s="666">
        <v>0</v>
      </c>
      <c r="R1636" s="650"/>
      <c r="S1636" s="666">
        <v>0</v>
      </c>
      <c r="T1636" s="731"/>
      <c r="U1636" s="689">
        <v>0</v>
      </c>
    </row>
    <row r="1637" spans="1:21" ht="14.4" customHeight="1" x14ac:dyDescent="0.3">
      <c r="A1637" s="649">
        <v>10</v>
      </c>
      <c r="B1637" s="650" t="s">
        <v>596</v>
      </c>
      <c r="C1637" s="650">
        <v>89301102</v>
      </c>
      <c r="D1637" s="729" t="s">
        <v>6861</v>
      </c>
      <c r="E1637" s="730" t="s">
        <v>3694</v>
      </c>
      <c r="F1637" s="650" t="s">
        <v>3634</v>
      </c>
      <c r="G1637" s="650" t="s">
        <v>3736</v>
      </c>
      <c r="H1637" s="650" t="s">
        <v>1072</v>
      </c>
      <c r="I1637" s="650" t="s">
        <v>1712</v>
      </c>
      <c r="J1637" s="650" t="s">
        <v>1713</v>
      </c>
      <c r="K1637" s="650" t="s">
        <v>3522</v>
      </c>
      <c r="L1637" s="651">
        <v>116.8</v>
      </c>
      <c r="M1637" s="651">
        <v>233.6</v>
      </c>
      <c r="N1637" s="650">
        <v>2</v>
      </c>
      <c r="O1637" s="731">
        <v>1.5</v>
      </c>
      <c r="P1637" s="651"/>
      <c r="Q1637" s="666">
        <v>0</v>
      </c>
      <c r="R1637" s="650"/>
      <c r="S1637" s="666">
        <v>0</v>
      </c>
      <c r="T1637" s="731"/>
      <c r="U1637" s="689">
        <v>0</v>
      </c>
    </row>
    <row r="1638" spans="1:21" ht="14.4" customHeight="1" x14ac:dyDescent="0.3">
      <c r="A1638" s="649">
        <v>10</v>
      </c>
      <c r="B1638" s="650" t="s">
        <v>596</v>
      </c>
      <c r="C1638" s="650">
        <v>89301102</v>
      </c>
      <c r="D1638" s="729" t="s">
        <v>6861</v>
      </c>
      <c r="E1638" s="730" t="s">
        <v>3694</v>
      </c>
      <c r="F1638" s="650" t="s">
        <v>3634</v>
      </c>
      <c r="G1638" s="650" t="s">
        <v>3725</v>
      </c>
      <c r="H1638" s="650" t="s">
        <v>597</v>
      </c>
      <c r="I1638" s="650" t="s">
        <v>3726</v>
      </c>
      <c r="J1638" s="650" t="s">
        <v>3727</v>
      </c>
      <c r="K1638" s="650" t="s">
        <v>3555</v>
      </c>
      <c r="L1638" s="651">
        <v>0</v>
      </c>
      <c r="M1638" s="651">
        <v>0</v>
      </c>
      <c r="N1638" s="650">
        <v>1</v>
      </c>
      <c r="O1638" s="731">
        <v>0.5</v>
      </c>
      <c r="P1638" s="651"/>
      <c r="Q1638" s="666"/>
      <c r="R1638" s="650"/>
      <c r="S1638" s="666">
        <v>0</v>
      </c>
      <c r="T1638" s="731"/>
      <c r="U1638" s="689">
        <v>0</v>
      </c>
    </row>
    <row r="1639" spans="1:21" ht="14.4" customHeight="1" x14ac:dyDescent="0.3">
      <c r="A1639" s="649">
        <v>10</v>
      </c>
      <c r="B1639" s="650" t="s">
        <v>596</v>
      </c>
      <c r="C1639" s="650">
        <v>89301102</v>
      </c>
      <c r="D1639" s="729" t="s">
        <v>6861</v>
      </c>
      <c r="E1639" s="730" t="s">
        <v>3694</v>
      </c>
      <c r="F1639" s="650" t="s">
        <v>3634</v>
      </c>
      <c r="G1639" s="650" t="s">
        <v>5015</v>
      </c>
      <c r="H1639" s="650" t="s">
        <v>597</v>
      </c>
      <c r="I1639" s="650" t="s">
        <v>4027</v>
      </c>
      <c r="J1639" s="650" t="s">
        <v>5016</v>
      </c>
      <c r="K1639" s="650" t="s">
        <v>5017</v>
      </c>
      <c r="L1639" s="651">
        <v>0</v>
      </c>
      <c r="M1639" s="651">
        <v>0</v>
      </c>
      <c r="N1639" s="650">
        <v>1</v>
      </c>
      <c r="O1639" s="731">
        <v>1</v>
      </c>
      <c r="P1639" s="651"/>
      <c r="Q1639" s="666"/>
      <c r="R1639" s="650"/>
      <c r="S1639" s="666">
        <v>0</v>
      </c>
      <c r="T1639" s="731"/>
      <c r="U1639" s="689">
        <v>0</v>
      </c>
    </row>
    <row r="1640" spans="1:21" ht="14.4" customHeight="1" x14ac:dyDescent="0.3">
      <c r="A1640" s="649">
        <v>10</v>
      </c>
      <c r="B1640" s="650" t="s">
        <v>596</v>
      </c>
      <c r="C1640" s="650">
        <v>89301102</v>
      </c>
      <c r="D1640" s="729" t="s">
        <v>6861</v>
      </c>
      <c r="E1640" s="730" t="s">
        <v>3694</v>
      </c>
      <c r="F1640" s="650" t="s">
        <v>3634</v>
      </c>
      <c r="G1640" s="650" t="s">
        <v>4355</v>
      </c>
      <c r="H1640" s="650" t="s">
        <v>597</v>
      </c>
      <c r="I1640" s="650" t="s">
        <v>1774</v>
      </c>
      <c r="J1640" s="650" t="s">
        <v>4356</v>
      </c>
      <c r="K1640" s="650" t="s">
        <v>4357</v>
      </c>
      <c r="L1640" s="651">
        <v>91.14</v>
      </c>
      <c r="M1640" s="651">
        <v>1093.68</v>
      </c>
      <c r="N1640" s="650">
        <v>12</v>
      </c>
      <c r="O1640" s="731">
        <v>6.5</v>
      </c>
      <c r="P1640" s="651">
        <v>455.7</v>
      </c>
      <c r="Q1640" s="666">
        <v>0.41666666666666663</v>
      </c>
      <c r="R1640" s="650">
        <v>5</v>
      </c>
      <c r="S1640" s="666">
        <v>0.41666666666666669</v>
      </c>
      <c r="T1640" s="731">
        <v>2.5</v>
      </c>
      <c r="U1640" s="689">
        <v>0.38461538461538464</v>
      </c>
    </row>
    <row r="1641" spans="1:21" ht="14.4" customHeight="1" x14ac:dyDescent="0.3">
      <c r="A1641" s="649">
        <v>10</v>
      </c>
      <c r="B1641" s="650" t="s">
        <v>596</v>
      </c>
      <c r="C1641" s="650">
        <v>89301102</v>
      </c>
      <c r="D1641" s="729" t="s">
        <v>6861</v>
      </c>
      <c r="E1641" s="730" t="s">
        <v>3694</v>
      </c>
      <c r="F1641" s="650" t="s">
        <v>3634</v>
      </c>
      <c r="G1641" s="650" t="s">
        <v>4252</v>
      </c>
      <c r="H1641" s="650" t="s">
        <v>597</v>
      </c>
      <c r="I1641" s="650" t="s">
        <v>1804</v>
      </c>
      <c r="J1641" s="650" t="s">
        <v>792</v>
      </c>
      <c r="K1641" s="650" t="s">
        <v>4477</v>
      </c>
      <c r="L1641" s="651">
        <v>0</v>
      </c>
      <c r="M1641" s="651">
        <v>0</v>
      </c>
      <c r="N1641" s="650">
        <v>1</v>
      </c>
      <c r="O1641" s="731">
        <v>1</v>
      </c>
      <c r="P1641" s="651"/>
      <c r="Q1641" s="666"/>
      <c r="R1641" s="650"/>
      <c r="S1641" s="666">
        <v>0</v>
      </c>
      <c r="T1641" s="731"/>
      <c r="U1641" s="689">
        <v>0</v>
      </c>
    </row>
    <row r="1642" spans="1:21" ht="14.4" customHeight="1" x14ac:dyDescent="0.3">
      <c r="A1642" s="649">
        <v>10</v>
      </c>
      <c r="B1642" s="650" t="s">
        <v>596</v>
      </c>
      <c r="C1642" s="650">
        <v>89301102</v>
      </c>
      <c r="D1642" s="729" t="s">
        <v>6861</v>
      </c>
      <c r="E1642" s="730" t="s">
        <v>3694</v>
      </c>
      <c r="F1642" s="650" t="s">
        <v>3634</v>
      </c>
      <c r="G1642" s="650" t="s">
        <v>4571</v>
      </c>
      <c r="H1642" s="650" t="s">
        <v>597</v>
      </c>
      <c r="I1642" s="650" t="s">
        <v>5018</v>
      </c>
      <c r="J1642" s="650" t="s">
        <v>2094</v>
      </c>
      <c r="K1642" s="650" t="s">
        <v>5019</v>
      </c>
      <c r="L1642" s="651">
        <v>461.58</v>
      </c>
      <c r="M1642" s="651">
        <v>17078.46</v>
      </c>
      <c r="N1642" s="650">
        <v>37</v>
      </c>
      <c r="O1642" s="731">
        <v>2.5</v>
      </c>
      <c r="P1642" s="651"/>
      <c r="Q1642" s="666">
        <v>0</v>
      </c>
      <c r="R1642" s="650"/>
      <c r="S1642" s="666">
        <v>0</v>
      </c>
      <c r="T1642" s="731"/>
      <c r="U1642" s="689">
        <v>0</v>
      </c>
    </row>
    <row r="1643" spans="1:21" ht="14.4" customHeight="1" x14ac:dyDescent="0.3">
      <c r="A1643" s="649">
        <v>10</v>
      </c>
      <c r="B1643" s="650" t="s">
        <v>596</v>
      </c>
      <c r="C1643" s="650">
        <v>89301102</v>
      </c>
      <c r="D1643" s="729" t="s">
        <v>6861</v>
      </c>
      <c r="E1643" s="730" t="s">
        <v>3694</v>
      </c>
      <c r="F1643" s="650" t="s">
        <v>3634</v>
      </c>
      <c r="G1643" s="650" t="s">
        <v>4571</v>
      </c>
      <c r="H1643" s="650" t="s">
        <v>597</v>
      </c>
      <c r="I1643" s="650" t="s">
        <v>5020</v>
      </c>
      <c r="J1643" s="650" t="s">
        <v>2094</v>
      </c>
      <c r="K1643" s="650" t="s">
        <v>5021</v>
      </c>
      <c r="L1643" s="651">
        <v>0</v>
      </c>
      <c r="M1643" s="651">
        <v>0</v>
      </c>
      <c r="N1643" s="650">
        <v>1</v>
      </c>
      <c r="O1643" s="731">
        <v>0.5</v>
      </c>
      <c r="P1643" s="651">
        <v>0</v>
      </c>
      <c r="Q1643" s="666"/>
      <c r="R1643" s="650">
        <v>1</v>
      </c>
      <c r="S1643" s="666">
        <v>1</v>
      </c>
      <c r="T1643" s="731">
        <v>0.5</v>
      </c>
      <c r="U1643" s="689">
        <v>1</v>
      </c>
    </row>
    <row r="1644" spans="1:21" ht="14.4" customHeight="1" x14ac:dyDescent="0.3">
      <c r="A1644" s="649">
        <v>10</v>
      </c>
      <c r="B1644" s="650" t="s">
        <v>596</v>
      </c>
      <c r="C1644" s="650">
        <v>89301102</v>
      </c>
      <c r="D1644" s="729" t="s">
        <v>6861</v>
      </c>
      <c r="E1644" s="730" t="s">
        <v>3694</v>
      </c>
      <c r="F1644" s="650" t="s">
        <v>3634</v>
      </c>
      <c r="G1644" s="650" t="s">
        <v>4571</v>
      </c>
      <c r="H1644" s="650" t="s">
        <v>597</v>
      </c>
      <c r="I1644" s="650" t="s">
        <v>4711</v>
      </c>
      <c r="J1644" s="650" t="s">
        <v>2094</v>
      </c>
      <c r="K1644" s="650" t="s">
        <v>4712</v>
      </c>
      <c r="L1644" s="651">
        <v>0</v>
      </c>
      <c r="M1644" s="651">
        <v>0</v>
      </c>
      <c r="N1644" s="650">
        <v>3</v>
      </c>
      <c r="O1644" s="731">
        <v>2.5</v>
      </c>
      <c r="P1644" s="651"/>
      <c r="Q1644" s="666"/>
      <c r="R1644" s="650"/>
      <c r="S1644" s="666">
        <v>0</v>
      </c>
      <c r="T1644" s="731"/>
      <c r="U1644" s="689">
        <v>0</v>
      </c>
    </row>
    <row r="1645" spans="1:21" ht="14.4" customHeight="1" x14ac:dyDescent="0.3">
      <c r="A1645" s="649">
        <v>10</v>
      </c>
      <c r="B1645" s="650" t="s">
        <v>596</v>
      </c>
      <c r="C1645" s="650">
        <v>89301102</v>
      </c>
      <c r="D1645" s="729" t="s">
        <v>6861</v>
      </c>
      <c r="E1645" s="730" t="s">
        <v>3694</v>
      </c>
      <c r="F1645" s="650" t="s">
        <v>3634</v>
      </c>
      <c r="G1645" s="650" t="s">
        <v>4571</v>
      </c>
      <c r="H1645" s="650" t="s">
        <v>597</v>
      </c>
      <c r="I1645" s="650" t="s">
        <v>2093</v>
      </c>
      <c r="J1645" s="650" t="s">
        <v>2094</v>
      </c>
      <c r="K1645" s="650" t="s">
        <v>2095</v>
      </c>
      <c r="L1645" s="651">
        <v>616.19000000000005</v>
      </c>
      <c r="M1645" s="651">
        <v>16020.940000000002</v>
      </c>
      <c r="N1645" s="650">
        <v>26</v>
      </c>
      <c r="O1645" s="731">
        <v>2.5</v>
      </c>
      <c r="P1645" s="651"/>
      <c r="Q1645" s="666">
        <v>0</v>
      </c>
      <c r="R1645" s="650"/>
      <c r="S1645" s="666">
        <v>0</v>
      </c>
      <c r="T1645" s="731"/>
      <c r="U1645" s="689">
        <v>0</v>
      </c>
    </row>
    <row r="1646" spans="1:21" ht="14.4" customHeight="1" x14ac:dyDescent="0.3">
      <c r="A1646" s="649">
        <v>10</v>
      </c>
      <c r="B1646" s="650" t="s">
        <v>596</v>
      </c>
      <c r="C1646" s="650">
        <v>89301102</v>
      </c>
      <c r="D1646" s="729" t="s">
        <v>6861</v>
      </c>
      <c r="E1646" s="730" t="s">
        <v>3694</v>
      </c>
      <c r="F1646" s="650" t="s">
        <v>3634</v>
      </c>
      <c r="G1646" s="650" t="s">
        <v>4571</v>
      </c>
      <c r="H1646" s="650" t="s">
        <v>597</v>
      </c>
      <c r="I1646" s="650" t="s">
        <v>4715</v>
      </c>
      <c r="J1646" s="650" t="s">
        <v>2094</v>
      </c>
      <c r="K1646" s="650" t="s">
        <v>4716</v>
      </c>
      <c r="L1646" s="651">
        <v>0</v>
      </c>
      <c r="M1646" s="651">
        <v>0</v>
      </c>
      <c r="N1646" s="650">
        <v>1</v>
      </c>
      <c r="O1646" s="731">
        <v>1</v>
      </c>
      <c r="P1646" s="651">
        <v>0</v>
      </c>
      <c r="Q1646" s="666"/>
      <c r="R1646" s="650">
        <v>1</v>
      </c>
      <c r="S1646" s="666">
        <v>1</v>
      </c>
      <c r="T1646" s="731">
        <v>1</v>
      </c>
      <c r="U1646" s="689">
        <v>1</v>
      </c>
    </row>
    <row r="1647" spans="1:21" ht="14.4" customHeight="1" x14ac:dyDescent="0.3">
      <c r="A1647" s="649">
        <v>10</v>
      </c>
      <c r="B1647" s="650" t="s">
        <v>596</v>
      </c>
      <c r="C1647" s="650">
        <v>89301102</v>
      </c>
      <c r="D1647" s="729" t="s">
        <v>6861</v>
      </c>
      <c r="E1647" s="730" t="s">
        <v>3694</v>
      </c>
      <c r="F1647" s="650" t="s">
        <v>3634</v>
      </c>
      <c r="G1647" s="650" t="s">
        <v>4571</v>
      </c>
      <c r="H1647" s="650" t="s">
        <v>597</v>
      </c>
      <c r="I1647" s="650" t="s">
        <v>5022</v>
      </c>
      <c r="J1647" s="650" t="s">
        <v>2094</v>
      </c>
      <c r="K1647" s="650" t="s">
        <v>5023</v>
      </c>
      <c r="L1647" s="651">
        <v>0</v>
      </c>
      <c r="M1647" s="651">
        <v>0</v>
      </c>
      <c r="N1647" s="650">
        <v>10</v>
      </c>
      <c r="O1647" s="731">
        <v>1</v>
      </c>
      <c r="P1647" s="651"/>
      <c r="Q1647" s="666"/>
      <c r="R1647" s="650"/>
      <c r="S1647" s="666">
        <v>0</v>
      </c>
      <c r="T1647" s="731"/>
      <c r="U1647" s="689">
        <v>0</v>
      </c>
    </row>
    <row r="1648" spans="1:21" ht="14.4" customHeight="1" x14ac:dyDescent="0.3">
      <c r="A1648" s="649">
        <v>10</v>
      </c>
      <c r="B1648" s="650" t="s">
        <v>596</v>
      </c>
      <c r="C1648" s="650">
        <v>89301102</v>
      </c>
      <c r="D1648" s="729" t="s">
        <v>6861</v>
      </c>
      <c r="E1648" s="730" t="s">
        <v>3694</v>
      </c>
      <c r="F1648" s="650" t="s">
        <v>3634</v>
      </c>
      <c r="G1648" s="650" t="s">
        <v>4571</v>
      </c>
      <c r="H1648" s="650" t="s">
        <v>597</v>
      </c>
      <c r="I1648" s="650" t="s">
        <v>5024</v>
      </c>
      <c r="J1648" s="650" t="s">
        <v>2094</v>
      </c>
      <c r="K1648" s="650" t="s">
        <v>5023</v>
      </c>
      <c r="L1648" s="651">
        <v>409.57</v>
      </c>
      <c r="M1648" s="651">
        <v>3276.56</v>
      </c>
      <c r="N1648" s="650">
        <v>8</v>
      </c>
      <c r="O1648" s="731">
        <v>1</v>
      </c>
      <c r="P1648" s="651"/>
      <c r="Q1648" s="666">
        <v>0</v>
      </c>
      <c r="R1648" s="650"/>
      <c r="S1648" s="666">
        <v>0</v>
      </c>
      <c r="T1648" s="731"/>
      <c r="U1648" s="689">
        <v>0</v>
      </c>
    </row>
    <row r="1649" spans="1:21" ht="14.4" customHeight="1" x14ac:dyDescent="0.3">
      <c r="A1649" s="649">
        <v>10</v>
      </c>
      <c r="B1649" s="650" t="s">
        <v>596</v>
      </c>
      <c r="C1649" s="650">
        <v>89301102</v>
      </c>
      <c r="D1649" s="729" t="s">
        <v>6861</v>
      </c>
      <c r="E1649" s="730" t="s">
        <v>3694</v>
      </c>
      <c r="F1649" s="650" t="s">
        <v>3634</v>
      </c>
      <c r="G1649" s="650" t="s">
        <v>5025</v>
      </c>
      <c r="H1649" s="650" t="s">
        <v>597</v>
      </c>
      <c r="I1649" s="650" t="s">
        <v>5026</v>
      </c>
      <c r="J1649" s="650" t="s">
        <v>5027</v>
      </c>
      <c r="K1649" s="650" t="s">
        <v>4243</v>
      </c>
      <c r="L1649" s="651">
        <v>463.34</v>
      </c>
      <c r="M1649" s="651">
        <v>463.34</v>
      </c>
      <c r="N1649" s="650">
        <v>1</v>
      </c>
      <c r="O1649" s="731">
        <v>0.5</v>
      </c>
      <c r="P1649" s="651"/>
      <c r="Q1649" s="666">
        <v>0</v>
      </c>
      <c r="R1649" s="650"/>
      <c r="S1649" s="666">
        <v>0</v>
      </c>
      <c r="T1649" s="731"/>
      <c r="U1649" s="689">
        <v>0</v>
      </c>
    </row>
    <row r="1650" spans="1:21" ht="14.4" customHeight="1" x14ac:dyDescent="0.3">
      <c r="A1650" s="649">
        <v>10</v>
      </c>
      <c r="B1650" s="650" t="s">
        <v>596</v>
      </c>
      <c r="C1650" s="650">
        <v>89301102</v>
      </c>
      <c r="D1650" s="729" t="s">
        <v>6861</v>
      </c>
      <c r="E1650" s="730" t="s">
        <v>3694</v>
      </c>
      <c r="F1650" s="650" t="s">
        <v>3634</v>
      </c>
      <c r="G1650" s="650" t="s">
        <v>5025</v>
      </c>
      <c r="H1650" s="650" t="s">
        <v>597</v>
      </c>
      <c r="I1650" s="650" t="s">
        <v>5028</v>
      </c>
      <c r="J1650" s="650" t="s">
        <v>5029</v>
      </c>
      <c r="K1650" s="650" t="s">
        <v>5030</v>
      </c>
      <c r="L1650" s="651">
        <v>719.85</v>
      </c>
      <c r="M1650" s="651">
        <v>2879.4</v>
      </c>
      <c r="N1650" s="650">
        <v>4</v>
      </c>
      <c r="O1650" s="731">
        <v>3</v>
      </c>
      <c r="P1650" s="651">
        <v>1439.7</v>
      </c>
      <c r="Q1650" s="666">
        <v>0.5</v>
      </c>
      <c r="R1650" s="650">
        <v>2</v>
      </c>
      <c r="S1650" s="666">
        <v>0.5</v>
      </c>
      <c r="T1650" s="731">
        <v>1.5</v>
      </c>
      <c r="U1650" s="689">
        <v>0.5</v>
      </c>
    </row>
    <row r="1651" spans="1:21" ht="14.4" customHeight="1" x14ac:dyDescent="0.3">
      <c r="A1651" s="649">
        <v>10</v>
      </c>
      <c r="B1651" s="650" t="s">
        <v>596</v>
      </c>
      <c r="C1651" s="650">
        <v>89301102</v>
      </c>
      <c r="D1651" s="729" t="s">
        <v>6861</v>
      </c>
      <c r="E1651" s="730" t="s">
        <v>3694</v>
      </c>
      <c r="F1651" s="650" t="s">
        <v>3634</v>
      </c>
      <c r="G1651" s="650" t="s">
        <v>5025</v>
      </c>
      <c r="H1651" s="650" t="s">
        <v>597</v>
      </c>
      <c r="I1651" s="650" t="s">
        <v>5031</v>
      </c>
      <c r="J1651" s="650" t="s">
        <v>5032</v>
      </c>
      <c r="K1651" s="650" t="s">
        <v>4458</v>
      </c>
      <c r="L1651" s="651">
        <v>298.88</v>
      </c>
      <c r="M1651" s="651">
        <v>298.88</v>
      </c>
      <c r="N1651" s="650">
        <v>1</v>
      </c>
      <c r="O1651" s="731">
        <v>0.5</v>
      </c>
      <c r="P1651" s="651"/>
      <c r="Q1651" s="666">
        <v>0</v>
      </c>
      <c r="R1651" s="650"/>
      <c r="S1651" s="666">
        <v>0</v>
      </c>
      <c r="T1651" s="731"/>
      <c r="U1651" s="689">
        <v>0</v>
      </c>
    </row>
    <row r="1652" spans="1:21" ht="14.4" customHeight="1" x14ac:dyDescent="0.3">
      <c r="A1652" s="649">
        <v>10</v>
      </c>
      <c r="B1652" s="650" t="s">
        <v>596</v>
      </c>
      <c r="C1652" s="650">
        <v>89301102</v>
      </c>
      <c r="D1652" s="729" t="s">
        <v>6861</v>
      </c>
      <c r="E1652" s="730" t="s">
        <v>3694</v>
      </c>
      <c r="F1652" s="650" t="s">
        <v>3634</v>
      </c>
      <c r="G1652" s="650" t="s">
        <v>5025</v>
      </c>
      <c r="H1652" s="650" t="s">
        <v>597</v>
      </c>
      <c r="I1652" s="650" t="s">
        <v>5033</v>
      </c>
      <c r="J1652" s="650" t="s">
        <v>5032</v>
      </c>
      <c r="K1652" s="650" t="s">
        <v>4138</v>
      </c>
      <c r="L1652" s="651">
        <v>0</v>
      </c>
      <c r="M1652" s="651">
        <v>0</v>
      </c>
      <c r="N1652" s="650">
        <v>1</v>
      </c>
      <c r="O1652" s="731">
        <v>0.5</v>
      </c>
      <c r="P1652" s="651">
        <v>0</v>
      </c>
      <c r="Q1652" s="666"/>
      <c r="R1652" s="650">
        <v>1</v>
      </c>
      <c r="S1652" s="666">
        <v>1</v>
      </c>
      <c r="T1652" s="731">
        <v>0.5</v>
      </c>
      <c r="U1652" s="689">
        <v>1</v>
      </c>
    </row>
    <row r="1653" spans="1:21" ht="14.4" customHeight="1" x14ac:dyDescent="0.3">
      <c r="A1653" s="649">
        <v>10</v>
      </c>
      <c r="B1653" s="650" t="s">
        <v>596</v>
      </c>
      <c r="C1653" s="650">
        <v>89301102</v>
      </c>
      <c r="D1653" s="729" t="s">
        <v>6861</v>
      </c>
      <c r="E1653" s="730" t="s">
        <v>3694</v>
      </c>
      <c r="F1653" s="650" t="s">
        <v>3634</v>
      </c>
      <c r="G1653" s="650" t="s">
        <v>4371</v>
      </c>
      <c r="H1653" s="650" t="s">
        <v>597</v>
      </c>
      <c r="I1653" s="650" t="s">
        <v>4372</v>
      </c>
      <c r="J1653" s="650" t="s">
        <v>4373</v>
      </c>
      <c r="K1653" s="650" t="s">
        <v>4374</v>
      </c>
      <c r="L1653" s="651">
        <v>1866.4</v>
      </c>
      <c r="M1653" s="651">
        <v>3732.8</v>
      </c>
      <c r="N1653" s="650">
        <v>2</v>
      </c>
      <c r="O1653" s="731">
        <v>1.5</v>
      </c>
      <c r="P1653" s="651">
        <v>1866.4</v>
      </c>
      <c r="Q1653" s="666">
        <v>0.5</v>
      </c>
      <c r="R1653" s="650">
        <v>1</v>
      </c>
      <c r="S1653" s="666">
        <v>0.5</v>
      </c>
      <c r="T1653" s="731">
        <v>0.5</v>
      </c>
      <c r="U1653" s="689">
        <v>0.33333333333333331</v>
      </c>
    </row>
    <row r="1654" spans="1:21" ht="14.4" customHeight="1" x14ac:dyDescent="0.3">
      <c r="A1654" s="649">
        <v>10</v>
      </c>
      <c r="B1654" s="650" t="s">
        <v>596</v>
      </c>
      <c r="C1654" s="650">
        <v>89301102</v>
      </c>
      <c r="D1654" s="729" t="s">
        <v>6861</v>
      </c>
      <c r="E1654" s="730" t="s">
        <v>3694</v>
      </c>
      <c r="F1654" s="650" t="s">
        <v>3634</v>
      </c>
      <c r="G1654" s="650" t="s">
        <v>3961</v>
      </c>
      <c r="H1654" s="650" t="s">
        <v>597</v>
      </c>
      <c r="I1654" s="650" t="s">
        <v>4214</v>
      </c>
      <c r="J1654" s="650" t="s">
        <v>1359</v>
      </c>
      <c r="K1654" s="650" t="s">
        <v>4215</v>
      </c>
      <c r="L1654" s="651">
        <v>0</v>
      </c>
      <c r="M1654" s="651">
        <v>0</v>
      </c>
      <c r="N1654" s="650">
        <v>2</v>
      </c>
      <c r="O1654" s="731">
        <v>1</v>
      </c>
      <c r="P1654" s="651"/>
      <c r="Q1654" s="666"/>
      <c r="R1654" s="650"/>
      <c r="S1654" s="666">
        <v>0</v>
      </c>
      <c r="T1654" s="731"/>
      <c r="U1654" s="689">
        <v>0</v>
      </c>
    </row>
    <row r="1655" spans="1:21" ht="14.4" customHeight="1" x14ac:dyDescent="0.3">
      <c r="A1655" s="649">
        <v>10</v>
      </c>
      <c r="B1655" s="650" t="s">
        <v>596</v>
      </c>
      <c r="C1655" s="650">
        <v>89301102</v>
      </c>
      <c r="D1655" s="729" t="s">
        <v>6861</v>
      </c>
      <c r="E1655" s="730" t="s">
        <v>3694</v>
      </c>
      <c r="F1655" s="650" t="s">
        <v>3634</v>
      </c>
      <c r="G1655" s="650" t="s">
        <v>4105</v>
      </c>
      <c r="H1655" s="650" t="s">
        <v>597</v>
      </c>
      <c r="I1655" s="650" t="s">
        <v>833</v>
      </c>
      <c r="J1655" s="650" t="s">
        <v>4108</v>
      </c>
      <c r="K1655" s="650" t="s">
        <v>4109</v>
      </c>
      <c r="L1655" s="651">
        <v>91.52</v>
      </c>
      <c r="M1655" s="651">
        <v>183.04</v>
      </c>
      <c r="N1655" s="650">
        <v>2</v>
      </c>
      <c r="O1655" s="731">
        <v>2</v>
      </c>
      <c r="P1655" s="651"/>
      <c r="Q1655" s="666">
        <v>0</v>
      </c>
      <c r="R1655" s="650"/>
      <c r="S1655" s="666">
        <v>0</v>
      </c>
      <c r="T1655" s="731"/>
      <c r="U1655" s="689">
        <v>0</v>
      </c>
    </row>
    <row r="1656" spans="1:21" ht="14.4" customHeight="1" x14ac:dyDescent="0.3">
      <c r="A1656" s="649">
        <v>10</v>
      </c>
      <c r="B1656" s="650" t="s">
        <v>596</v>
      </c>
      <c r="C1656" s="650">
        <v>89301102</v>
      </c>
      <c r="D1656" s="729" t="s">
        <v>6861</v>
      </c>
      <c r="E1656" s="730" t="s">
        <v>3694</v>
      </c>
      <c r="F1656" s="650" t="s">
        <v>3634</v>
      </c>
      <c r="G1656" s="650" t="s">
        <v>5034</v>
      </c>
      <c r="H1656" s="650" t="s">
        <v>597</v>
      </c>
      <c r="I1656" s="650" t="s">
        <v>5035</v>
      </c>
      <c r="J1656" s="650" t="s">
        <v>5036</v>
      </c>
      <c r="K1656" s="650" t="s">
        <v>5037</v>
      </c>
      <c r="L1656" s="651">
        <v>0</v>
      </c>
      <c r="M1656" s="651">
        <v>0</v>
      </c>
      <c r="N1656" s="650">
        <v>1</v>
      </c>
      <c r="O1656" s="731">
        <v>0.5</v>
      </c>
      <c r="P1656" s="651"/>
      <c r="Q1656" s="666"/>
      <c r="R1656" s="650"/>
      <c r="S1656" s="666">
        <v>0</v>
      </c>
      <c r="T1656" s="731"/>
      <c r="U1656" s="689">
        <v>0</v>
      </c>
    </row>
    <row r="1657" spans="1:21" ht="14.4" customHeight="1" x14ac:dyDescent="0.3">
      <c r="A1657" s="649">
        <v>10</v>
      </c>
      <c r="B1657" s="650" t="s">
        <v>596</v>
      </c>
      <c r="C1657" s="650">
        <v>89301102</v>
      </c>
      <c r="D1657" s="729" t="s">
        <v>6861</v>
      </c>
      <c r="E1657" s="730" t="s">
        <v>3694</v>
      </c>
      <c r="F1657" s="650" t="s">
        <v>3634</v>
      </c>
      <c r="G1657" s="650" t="s">
        <v>3868</v>
      </c>
      <c r="H1657" s="650" t="s">
        <v>597</v>
      </c>
      <c r="I1657" s="650" t="s">
        <v>1699</v>
      </c>
      <c r="J1657" s="650" t="s">
        <v>1700</v>
      </c>
      <c r="K1657" s="650" t="s">
        <v>4462</v>
      </c>
      <c r="L1657" s="651">
        <v>17.91</v>
      </c>
      <c r="M1657" s="651">
        <v>17.91</v>
      </c>
      <c r="N1657" s="650">
        <v>1</v>
      </c>
      <c r="O1657" s="731">
        <v>1</v>
      </c>
      <c r="P1657" s="651"/>
      <c r="Q1657" s="666">
        <v>0</v>
      </c>
      <c r="R1657" s="650"/>
      <c r="S1657" s="666">
        <v>0</v>
      </c>
      <c r="T1657" s="731"/>
      <c r="U1657" s="689">
        <v>0</v>
      </c>
    </row>
    <row r="1658" spans="1:21" ht="14.4" customHeight="1" x14ac:dyDescent="0.3">
      <c r="A1658" s="649">
        <v>10</v>
      </c>
      <c r="B1658" s="650" t="s">
        <v>596</v>
      </c>
      <c r="C1658" s="650">
        <v>89301102</v>
      </c>
      <c r="D1658" s="729" t="s">
        <v>6861</v>
      </c>
      <c r="E1658" s="730" t="s">
        <v>3694</v>
      </c>
      <c r="F1658" s="650" t="s">
        <v>3634</v>
      </c>
      <c r="G1658" s="650" t="s">
        <v>4235</v>
      </c>
      <c r="H1658" s="650" t="s">
        <v>597</v>
      </c>
      <c r="I1658" s="650" t="s">
        <v>1950</v>
      </c>
      <c r="J1658" s="650" t="s">
        <v>1951</v>
      </c>
      <c r="K1658" s="650" t="s">
        <v>4206</v>
      </c>
      <c r="L1658" s="651">
        <v>234.88</v>
      </c>
      <c r="M1658" s="651">
        <v>469.76</v>
      </c>
      <c r="N1658" s="650">
        <v>2</v>
      </c>
      <c r="O1658" s="731">
        <v>1</v>
      </c>
      <c r="P1658" s="651"/>
      <c r="Q1658" s="666">
        <v>0</v>
      </c>
      <c r="R1658" s="650"/>
      <c r="S1658" s="666">
        <v>0</v>
      </c>
      <c r="T1658" s="731"/>
      <c r="U1658" s="689">
        <v>0</v>
      </c>
    </row>
    <row r="1659" spans="1:21" ht="14.4" customHeight="1" x14ac:dyDescent="0.3">
      <c r="A1659" s="649">
        <v>10</v>
      </c>
      <c r="B1659" s="650" t="s">
        <v>596</v>
      </c>
      <c r="C1659" s="650">
        <v>89301102</v>
      </c>
      <c r="D1659" s="729" t="s">
        <v>6861</v>
      </c>
      <c r="E1659" s="730" t="s">
        <v>3694</v>
      </c>
      <c r="F1659" s="650" t="s">
        <v>3634</v>
      </c>
      <c r="G1659" s="650" t="s">
        <v>4238</v>
      </c>
      <c r="H1659" s="650" t="s">
        <v>597</v>
      </c>
      <c r="I1659" s="650" t="s">
        <v>1368</v>
      </c>
      <c r="J1659" s="650" t="s">
        <v>1369</v>
      </c>
      <c r="K1659" s="650" t="s">
        <v>4239</v>
      </c>
      <c r="L1659" s="651">
        <v>0</v>
      </c>
      <c r="M1659" s="651">
        <v>0</v>
      </c>
      <c r="N1659" s="650">
        <v>3</v>
      </c>
      <c r="O1659" s="731">
        <v>1.5</v>
      </c>
      <c r="P1659" s="651">
        <v>0</v>
      </c>
      <c r="Q1659" s="666"/>
      <c r="R1659" s="650">
        <v>3</v>
      </c>
      <c r="S1659" s="666">
        <v>1</v>
      </c>
      <c r="T1659" s="731">
        <v>1.5</v>
      </c>
      <c r="U1659" s="689">
        <v>1</v>
      </c>
    </row>
    <row r="1660" spans="1:21" ht="14.4" customHeight="1" x14ac:dyDescent="0.3">
      <c r="A1660" s="649">
        <v>10</v>
      </c>
      <c r="B1660" s="650" t="s">
        <v>596</v>
      </c>
      <c r="C1660" s="650">
        <v>89301102</v>
      </c>
      <c r="D1660" s="729" t="s">
        <v>6861</v>
      </c>
      <c r="E1660" s="730" t="s">
        <v>3694</v>
      </c>
      <c r="F1660" s="650" t="s">
        <v>3634</v>
      </c>
      <c r="G1660" s="650" t="s">
        <v>4931</v>
      </c>
      <c r="H1660" s="650" t="s">
        <v>597</v>
      </c>
      <c r="I1660" s="650" t="s">
        <v>5038</v>
      </c>
      <c r="J1660" s="650" t="s">
        <v>761</v>
      </c>
      <c r="K1660" s="650" t="s">
        <v>2796</v>
      </c>
      <c r="L1660" s="651">
        <v>0</v>
      </c>
      <c r="M1660" s="651">
        <v>0</v>
      </c>
      <c r="N1660" s="650">
        <v>1</v>
      </c>
      <c r="O1660" s="731">
        <v>1</v>
      </c>
      <c r="P1660" s="651"/>
      <c r="Q1660" s="666"/>
      <c r="R1660" s="650"/>
      <c r="S1660" s="666">
        <v>0</v>
      </c>
      <c r="T1660" s="731"/>
      <c r="U1660" s="689">
        <v>0</v>
      </c>
    </row>
    <row r="1661" spans="1:21" ht="14.4" customHeight="1" x14ac:dyDescent="0.3">
      <c r="A1661" s="649">
        <v>10</v>
      </c>
      <c r="B1661" s="650" t="s">
        <v>596</v>
      </c>
      <c r="C1661" s="650">
        <v>89301102</v>
      </c>
      <c r="D1661" s="729" t="s">
        <v>6861</v>
      </c>
      <c r="E1661" s="730" t="s">
        <v>3694</v>
      </c>
      <c r="F1661" s="650" t="s">
        <v>3636</v>
      </c>
      <c r="G1661" s="650" t="s">
        <v>5039</v>
      </c>
      <c r="H1661" s="650" t="s">
        <v>597</v>
      </c>
      <c r="I1661" s="650" t="s">
        <v>5040</v>
      </c>
      <c r="J1661" s="650" t="s">
        <v>5041</v>
      </c>
      <c r="K1661" s="650" t="s">
        <v>5042</v>
      </c>
      <c r="L1661" s="651">
        <v>579</v>
      </c>
      <c r="M1661" s="651">
        <v>579</v>
      </c>
      <c r="N1661" s="650">
        <v>1</v>
      </c>
      <c r="O1661" s="731">
        <v>1</v>
      </c>
      <c r="P1661" s="651">
        <v>579</v>
      </c>
      <c r="Q1661" s="666">
        <v>1</v>
      </c>
      <c r="R1661" s="650">
        <v>1</v>
      </c>
      <c r="S1661" s="666">
        <v>1</v>
      </c>
      <c r="T1661" s="731">
        <v>1</v>
      </c>
      <c r="U1661" s="689">
        <v>1</v>
      </c>
    </row>
    <row r="1662" spans="1:21" ht="14.4" customHeight="1" x14ac:dyDescent="0.3">
      <c r="A1662" s="649">
        <v>10</v>
      </c>
      <c r="B1662" s="650" t="s">
        <v>596</v>
      </c>
      <c r="C1662" s="650">
        <v>89301102</v>
      </c>
      <c r="D1662" s="729" t="s">
        <v>6861</v>
      </c>
      <c r="E1662" s="730" t="s">
        <v>3694</v>
      </c>
      <c r="F1662" s="650" t="s">
        <v>3636</v>
      </c>
      <c r="G1662" s="650" t="s">
        <v>5039</v>
      </c>
      <c r="H1662" s="650" t="s">
        <v>597</v>
      </c>
      <c r="I1662" s="650" t="s">
        <v>5043</v>
      </c>
      <c r="J1662" s="650" t="s">
        <v>5044</v>
      </c>
      <c r="K1662" s="650" t="s">
        <v>5045</v>
      </c>
      <c r="L1662" s="651">
        <v>5343.9</v>
      </c>
      <c r="M1662" s="651">
        <v>5343.9</v>
      </c>
      <c r="N1662" s="650">
        <v>1</v>
      </c>
      <c r="O1662" s="731">
        <v>1</v>
      </c>
      <c r="P1662" s="651">
        <v>5343.9</v>
      </c>
      <c r="Q1662" s="666">
        <v>1</v>
      </c>
      <c r="R1662" s="650">
        <v>1</v>
      </c>
      <c r="S1662" s="666">
        <v>1</v>
      </c>
      <c r="T1662" s="731">
        <v>1</v>
      </c>
      <c r="U1662" s="689">
        <v>1</v>
      </c>
    </row>
    <row r="1663" spans="1:21" ht="14.4" customHeight="1" x14ac:dyDescent="0.3">
      <c r="A1663" s="649">
        <v>10</v>
      </c>
      <c r="B1663" s="650" t="s">
        <v>596</v>
      </c>
      <c r="C1663" s="650">
        <v>89301102</v>
      </c>
      <c r="D1663" s="729" t="s">
        <v>6861</v>
      </c>
      <c r="E1663" s="730" t="s">
        <v>3695</v>
      </c>
      <c r="F1663" s="650" t="s">
        <v>3634</v>
      </c>
      <c r="G1663" s="650" t="s">
        <v>3810</v>
      </c>
      <c r="H1663" s="650" t="s">
        <v>597</v>
      </c>
      <c r="I1663" s="650" t="s">
        <v>5046</v>
      </c>
      <c r="J1663" s="650" t="s">
        <v>5047</v>
      </c>
      <c r="K1663" s="650" t="s">
        <v>5048</v>
      </c>
      <c r="L1663" s="651">
        <v>0</v>
      </c>
      <c r="M1663" s="651">
        <v>0</v>
      </c>
      <c r="N1663" s="650">
        <v>3</v>
      </c>
      <c r="O1663" s="731">
        <v>0.5</v>
      </c>
      <c r="P1663" s="651">
        <v>0</v>
      </c>
      <c r="Q1663" s="666"/>
      <c r="R1663" s="650">
        <v>3</v>
      </c>
      <c r="S1663" s="666">
        <v>1</v>
      </c>
      <c r="T1663" s="731">
        <v>0.5</v>
      </c>
      <c r="U1663" s="689">
        <v>1</v>
      </c>
    </row>
    <row r="1664" spans="1:21" ht="14.4" customHeight="1" x14ac:dyDescent="0.3">
      <c r="A1664" s="649">
        <v>10</v>
      </c>
      <c r="B1664" s="650" t="s">
        <v>596</v>
      </c>
      <c r="C1664" s="650">
        <v>89301102</v>
      </c>
      <c r="D1664" s="729" t="s">
        <v>6861</v>
      </c>
      <c r="E1664" s="730" t="s">
        <v>3695</v>
      </c>
      <c r="F1664" s="650" t="s">
        <v>3634</v>
      </c>
      <c r="G1664" s="650" t="s">
        <v>3870</v>
      </c>
      <c r="H1664" s="650" t="s">
        <v>597</v>
      </c>
      <c r="I1664" s="650" t="s">
        <v>1212</v>
      </c>
      <c r="J1664" s="650" t="s">
        <v>1213</v>
      </c>
      <c r="K1664" s="650" t="s">
        <v>3871</v>
      </c>
      <c r="L1664" s="651">
        <v>38.65</v>
      </c>
      <c r="M1664" s="651">
        <v>38.65</v>
      </c>
      <c r="N1664" s="650">
        <v>1</v>
      </c>
      <c r="O1664" s="731">
        <v>0.5</v>
      </c>
      <c r="P1664" s="651"/>
      <c r="Q1664" s="666">
        <v>0</v>
      </c>
      <c r="R1664" s="650"/>
      <c r="S1664" s="666">
        <v>0</v>
      </c>
      <c r="T1664" s="731"/>
      <c r="U1664" s="689">
        <v>0</v>
      </c>
    </row>
    <row r="1665" spans="1:21" ht="14.4" customHeight="1" x14ac:dyDescent="0.3">
      <c r="A1665" s="649">
        <v>10</v>
      </c>
      <c r="B1665" s="650" t="s">
        <v>596</v>
      </c>
      <c r="C1665" s="650">
        <v>89301102</v>
      </c>
      <c r="D1665" s="729" t="s">
        <v>6861</v>
      </c>
      <c r="E1665" s="730" t="s">
        <v>3695</v>
      </c>
      <c r="F1665" s="650" t="s">
        <v>3634</v>
      </c>
      <c r="G1665" s="650" t="s">
        <v>5049</v>
      </c>
      <c r="H1665" s="650" t="s">
        <v>597</v>
      </c>
      <c r="I1665" s="650" t="s">
        <v>5050</v>
      </c>
      <c r="J1665" s="650" t="s">
        <v>5051</v>
      </c>
      <c r="K1665" s="650" t="s">
        <v>5052</v>
      </c>
      <c r="L1665" s="651">
        <v>0</v>
      </c>
      <c r="M1665" s="651">
        <v>0</v>
      </c>
      <c r="N1665" s="650">
        <v>1</v>
      </c>
      <c r="O1665" s="731">
        <v>0.5</v>
      </c>
      <c r="P1665" s="651">
        <v>0</v>
      </c>
      <c r="Q1665" s="666"/>
      <c r="R1665" s="650">
        <v>1</v>
      </c>
      <c r="S1665" s="666">
        <v>1</v>
      </c>
      <c r="T1665" s="731">
        <v>0.5</v>
      </c>
      <c r="U1665" s="689">
        <v>1</v>
      </c>
    </row>
    <row r="1666" spans="1:21" ht="14.4" customHeight="1" x14ac:dyDescent="0.3">
      <c r="A1666" s="649">
        <v>10</v>
      </c>
      <c r="B1666" s="650" t="s">
        <v>596</v>
      </c>
      <c r="C1666" s="650">
        <v>89301102</v>
      </c>
      <c r="D1666" s="729" t="s">
        <v>6861</v>
      </c>
      <c r="E1666" s="730" t="s">
        <v>3695</v>
      </c>
      <c r="F1666" s="650" t="s">
        <v>3634</v>
      </c>
      <c r="G1666" s="650" t="s">
        <v>3742</v>
      </c>
      <c r="H1666" s="650" t="s">
        <v>597</v>
      </c>
      <c r="I1666" s="650" t="s">
        <v>4974</v>
      </c>
      <c r="J1666" s="650" t="s">
        <v>2472</v>
      </c>
      <c r="K1666" s="650" t="s">
        <v>4975</v>
      </c>
      <c r="L1666" s="651">
        <v>224.25</v>
      </c>
      <c r="M1666" s="651">
        <v>448.5</v>
      </c>
      <c r="N1666" s="650">
        <v>2</v>
      </c>
      <c r="O1666" s="731">
        <v>0.5</v>
      </c>
      <c r="P1666" s="651"/>
      <c r="Q1666" s="666">
        <v>0</v>
      </c>
      <c r="R1666" s="650"/>
      <c r="S1666" s="666">
        <v>0</v>
      </c>
      <c r="T1666" s="731"/>
      <c r="U1666" s="689">
        <v>0</v>
      </c>
    </row>
    <row r="1667" spans="1:21" ht="14.4" customHeight="1" x14ac:dyDescent="0.3">
      <c r="A1667" s="649">
        <v>10</v>
      </c>
      <c r="B1667" s="650" t="s">
        <v>596</v>
      </c>
      <c r="C1667" s="650">
        <v>89301102</v>
      </c>
      <c r="D1667" s="729" t="s">
        <v>6861</v>
      </c>
      <c r="E1667" s="730" t="s">
        <v>3696</v>
      </c>
      <c r="F1667" s="650" t="s">
        <v>3634</v>
      </c>
      <c r="G1667" s="650" t="s">
        <v>4166</v>
      </c>
      <c r="H1667" s="650" t="s">
        <v>1072</v>
      </c>
      <c r="I1667" s="650" t="s">
        <v>2218</v>
      </c>
      <c r="J1667" s="650" t="s">
        <v>2219</v>
      </c>
      <c r="K1667" s="650" t="s">
        <v>3520</v>
      </c>
      <c r="L1667" s="651">
        <v>69.86</v>
      </c>
      <c r="M1667" s="651">
        <v>139.72</v>
      </c>
      <c r="N1667" s="650">
        <v>2</v>
      </c>
      <c r="O1667" s="731">
        <v>1</v>
      </c>
      <c r="P1667" s="651"/>
      <c r="Q1667" s="666">
        <v>0</v>
      </c>
      <c r="R1667" s="650"/>
      <c r="S1667" s="666">
        <v>0</v>
      </c>
      <c r="T1667" s="731"/>
      <c r="U1667" s="689">
        <v>0</v>
      </c>
    </row>
    <row r="1668" spans="1:21" ht="14.4" customHeight="1" x14ac:dyDescent="0.3">
      <c r="A1668" s="649">
        <v>10</v>
      </c>
      <c r="B1668" s="650" t="s">
        <v>596</v>
      </c>
      <c r="C1668" s="650">
        <v>89301102</v>
      </c>
      <c r="D1668" s="729" t="s">
        <v>6861</v>
      </c>
      <c r="E1668" s="730" t="s">
        <v>3696</v>
      </c>
      <c r="F1668" s="650" t="s">
        <v>3634</v>
      </c>
      <c r="G1668" s="650" t="s">
        <v>5053</v>
      </c>
      <c r="H1668" s="650" t="s">
        <v>597</v>
      </c>
      <c r="I1668" s="650" t="s">
        <v>5054</v>
      </c>
      <c r="J1668" s="650" t="s">
        <v>5055</v>
      </c>
      <c r="K1668" s="650" t="s">
        <v>5056</v>
      </c>
      <c r="L1668" s="651">
        <v>0</v>
      </c>
      <c r="M1668" s="651">
        <v>0</v>
      </c>
      <c r="N1668" s="650">
        <v>2</v>
      </c>
      <c r="O1668" s="731">
        <v>1</v>
      </c>
      <c r="P1668" s="651"/>
      <c r="Q1668" s="666"/>
      <c r="R1668" s="650"/>
      <c r="S1668" s="666">
        <v>0</v>
      </c>
      <c r="T1668" s="731"/>
      <c r="U1668" s="689">
        <v>0</v>
      </c>
    </row>
    <row r="1669" spans="1:21" ht="14.4" customHeight="1" x14ac:dyDescent="0.3">
      <c r="A1669" s="649">
        <v>10</v>
      </c>
      <c r="B1669" s="650" t="s">
        <v>596</v>
      </c>
      <c r="C1669" s="650">
        <v>89301102</v>
      </c>
      <c r="D1669" s="729" t="s">
        <v>6861</v>
      </c>
      <c r="E1669" s="730" t="s">
        <v>3696</v>
      </c>
      <c r="F1669" s="650" t="s">
        <v>3634</v>
      </c>
      <c r="G1669" s="650" t="s">
        <v>4650</v>
      </c>
      <c r="H1669" s="650" t="s">
        <v>597</v>
      </c>
      <c r="I1669" s="650" t="s">
        <v>2056</v>
      </c>
      <c r="J1669" s="650" t="s">
        <v>2057</v>
      </c>
      <c r="K1669" s="650" t="s">
        <v>2058</v>
      </c>
      <c r="L1669" s="651">
        <v>95.08</v>
      </c>
      <c r="M1669" s="651">
        <v>95.08</v>
      </c>
      <c r="N1669" s="650">
        <v>1</v>
      </c>
      <c r="O1669" s="731">
        <v>1</v>
      </c>
      <c r="P1669" s="651"/>
      <c r="Q1669" s="666">
        <v>0</v>
      </c>
      <c r="R1669" s="650"/>
      <c r="S1669" s="666">
        <v>0</v>
      </c>
      <c r="T1669" s="731"/>
      <c r="U1669" s="689">
        <v>0</v>
      </c>
    </row>
    <row r="1670" spans="1:21" ht="14.4" customHeight="1" x14ac:dyDescent="0.3">
      <c r="A1670" s="649">
        <v>10</v>
      </c>
      <c r="B1670" s="650" t="s">
        <v>596</v>
      </c>
      <c r="C1670" s="650">
        <v>89301102</v>
      </c>
      <c r="D1670" s="729" t="s">
        <v>6861</v>
      </c>
      <c r="E1670" s="730" t="s">
        <v>3696</v>
      </c>
      <c r="F1670" s="650" t="s">
        <v>3634</v>
      </c>
      <c r="G1670" s="650" t="s">
        <v>3961</v>
      </c>
      <c r="H1670" s="650" t="s">
        <v>597</v>
      </c>
      <c r="I1670" s="650" t="s">
        <v>1358</v>
      </c>
      <c r="J1670" s="650" t="s">
        <v>1359</v>
      </c>
      <c r="K1670" s="650" t="s">
        <v>4303</v>
      </c>
      <c r="L1670" s="651">
        <v>97.97</v>
      </c>
      <c r="M1670" s="651">
        <v>97.97</v>
      </c>
      <c r="N1670" s="650">
        <v>1</v>
      </c>
      <c r="O1670" s="731">
        <v>0.5</v>
      </c>
      <c r="P1670" s="651"/>
      <c r="Q1670" s="666">
        <v>0</v>
      </c>
      <c r="R1670" s="650"/>
      <c r="S1670" s="666">
        <v>0</v>
      </c>
      <c r="T1670" s="731"/>
      <c r="U1670" s="689">
        <v>0</v>
      </c>
    </row>
    <row r="1671" spans="1:21" ht="14.4" customHeight="1" x14ac:dyDescent="0.3">
      <c r="A1671" s="649">
        <v>10</v>
      </c>
      <c r="B1671" s="650" t="s">
        <v>596</v>
      </c>
      <c r="C1671" s="650">
        <v>89301102</v>
      </c>
      <c r="D1671" s="729" t="s">
        <v>6861</v>
      </c>
      <c r="E1671" s="730" t="s">
        <v>3696</v>
      </c>
      <c r="F1671" s="650" t="s">
        <v>3634</v>
      </c>
      <c r="G1671" s="650" t="s">
        <v>3789</v>
      </c>
      <c r="H1671" s="650" t="s">
        <v>597</v>
      </c>
      <c r="I1671" s="650" t="s">
        <v>1366</v>
      </c>
      <c r="J1671" s="650" t="s">
        <v>1062</v>
      </c>
      <c r="K1671" s="650" t="s">
        <v>880</v>
      </c>
      <c r="L1671" s="651">
        <v>56.69</v>
      </c>
      <c r="M1671" s="651">
        <v>56.69</v>
      </c>
      <c r="N1671" s="650">
        <v>1</v>
      </c>
      <c r="O1671" s="731">
        <v>0.5</v>
      </c>
      <c r="P1671" s="651"/>
      <c r="Q1671" s="666">
        <v>0</v>
      </c>
      <c r="R1671" s="650"/>
      <c r="S1671" s="666">
        <v>0</v>
      </c>
      <c r="T1671" s="731"/>
      <c r="U1671" s="689">
        <v>0</v>
      </c>
    </row>
    <row r="1672" spans="1:21" ht="14.4" customHeight="1" x14ac:dyDescent="0.3">
      <c r="A1672" s="649">
        <v>10</v>
      </c>
      <c r="B1672" s="650" t="s">
        <v>596</v>
      </c>
      <c r="C1672" s="650">
        <v>89301102</v>
      </c>
      <c r="D1672" s="729" t="s">
        <v>6861</v>
      </c>
      <c r="E1672" s="730" t="s">
        <v>3696</v>
      </c>
      <c r="F1672" s="650" t="s">
        <v>3634</v>
      </c>
      <c r="G1672" s="650" t="s">
        <v>5057</v>
      </c>
      <c r="H1672" s="650" t="s">
        <v>597</v>
      </c>
      <c r="I1672" s="650" t="s">
        <v>5058</v>
      </c>
      <c r="J1672" s="650" t="s">
        <v>5059</v>
      </c>
      <c r="K1672" s="650" t="s">
        <v>5060</v>
      </c>
      <c r="L1672" s="651">
        <v>264.69</v>
      </c>
      <c r="M1672" s="651">
        <v>264.69</v>
      </c>
      <c r="N1672" s="650">
        <v>1</v>
      </c>
      <c r="O1672" s="731">
        <v>1</v>
      </c>
      <c r="P1672" s="651"/>
      <c r="Q1672" s="666">
        <v>0</v>
      </c>
      <c r="R1672" s="650"/>
      <c r="S1672" s="666">
        <v>0</v>
      </c>
      <c r="T1672" s="731"/>
      <c r="U1672" s="689">
        <v>0</v>
      </c>
    </row>
    <row r="1673" spans="1:21" ht="14.4" customHeight="1" x14ac:dyDescent="0.3">
      <c r="A1673" s="649">
        <v>10</v>
      </c>
      <c r="B1673" s="650" t="s">
        <v>596</v>
      </c>
      <c r="C1673" s="650">
        <v>89301102</v>
      </c>
      <c r="D1673" s="729" t="s">
        <v>6861</v>
      </c>
      <c r="E1673" s="730" t="s">
        <v>3696</v>
      </c>
      <c r="F1673" s="650" t="s">
        <v>3635</v>
      </c>
      <c r="G1673" s="650" t="s">
        <v>3790</v>
      </c>
      <c r="H1673" s="650" t="s">
        <v>597</v>
      </c>
      <c r="I1673" s="650" t="s">
        <v>5061</v>
      </c>
      <c r="J1673" s="650" t="s">
        <v>3680</v>
      </c>
      <c r="K1673" s="650"/>
      <c r="L1673" s="651">
        <v>0</v>
      </c>
      <c r="M1673" s="651">
        <v>0</v>
      </c>
      <c r="N1673" s="650">
        <v>1</v>
      </c>
      <c r="O1673" s="731">
        <v>1</v>
      </c>
      <c r="P1673" s="651"/>
      <c r="Q1673" s="666"/>
      <c r="R1673" s="650"/>
      <c r="S1673" s="666">
        <v>0</v>
      </c>
      <c r="T1673" s="731"/>
      <c r="U1673" s="689">
        <v>0</v>
      </c>
    </row>
    <row r="1674" spans="1:21" ht="14.4" customHeight="1" x14ac:dyDescent="0.3">
      <c r="A1674" s="649">
        <v>10</v>
      </c>
      <c r="B1674" s="650" t="s">
        <v>596</v>
      </c>
      <c r="C1674" s="650">
        <v>89301102</v>
      </c>
      <c r="D1674" s="729" t="s">
        <v>6861</v>
      </c>
      <c r="E1674" s="730" t="s">
        <v>3697</v>
      </c>
      <c r="F1674" s="650" t="s">
        <v>3634</v>
      </c>
      <c r="G1674" s="650" t="s">
        <v>3961</v>
      </c>
      <c r="H1674" s="650" t="s">
        <v>597</v>
      </c>
      <c r="I1674" s="650" t="s">
        <v>5062</v>
      </c>
      <c r="J1674" s="650" t="s">
        <v>785</v>
      </c>
      <c r="K1674" s="650" t="s">
        <v>5063</v>
      </c>
      <c r="L1674" s="651">
        <v>0</v>
      </c>
      <c r="M1674" s="651">
        <v>0</v>
      </c>
      <c r="N1674" s="650">
        <v>1</v>
      </c>
      <c r="O1674" s="731">
        <v>1</v>
      </c>
      <c r="P1674" s="651"/>
      <c r="Q1674" s="666"/>
      <c r="R1674" s="650"/>
      <c r="S1674" s="666">
        <v>0</v>
      </c>
      <c r="T1674" s="731"/>
      <c r="U1674" s="689">
        <v>0</v>
      </c>
    </row>
    <row r="1675" spans="1:21" ht="14.4" customHeight="1" x14ac:dyDescent="0.3">
      <c r="A1675" s="649">
        <v>10</v>
      </c>
      <c r="B1675" s="650" t="s">
        <v>596</v>
      </c>
      <c r="C1675" s="650">
        <v>89301102</v>
      </c>
      <c r="D1675" s="729" t="s">
        <v>6861</v>
      </c>
      <c r="E1675" s="730" t="s">
        <v>3698</v>
      </c>
      <c r="F1675" s="650" t="s">
        <v>3634</v>
      </c>
      <c r="G1675" s="650" t="s">
        <v>4150</v>
      </c>
      <c r="H1675" s="650" t="s">
        <v>597</v>
      </c>
      <c r="I1675" s="650" t="s">
        <v>4557</v>
      </c>
      <c r="J1675" s="650" t="s">
        <v>3605</v>
      </c>
      <c r="K1675" s="650" t="s">
        <v>2489</v>
      </c>
      <c r="L1675" s="651">
        <v>0</v>
      </c>
      <c r="M1675" s="651">
        <v>0</v>
      </c>
      <c r="N1675" s="650">
        <v>2</v>
      </c>
      <c r="O1675" s="731">
        <v>1</v>
      </c>
      <c r="P1675" s="651">
        <v>0</v>
      </c>
      <c r="Q1675" s="666"/>
      <c r="R1675" s="650">
        <v>2</v>
      </c>
      <c r="S1675" s="666">
        <v>1</v>
      </c>
      <c r="T1675" s="731">
        <v>1</v>
      </c>
      <c r="U1675" s="689">
        <v>1</v>
      </c>
    </row>
    <row r="1676" spans="1:21" ht="14.4" customHeight="1" x14ac:dyDescent="0.3">
      <c r="A1676" s="649">
        <v>10</v>
      </c>
      <c r="B1676" s="650" t="s">
        <v>596</v>
      </c>
      <c r="C1676" s="650">
        <v>89301102</v>
      </c>
      <c r="D1676" s="729" t="s">
        <v>6861</v>
      </c>
      <c r="E1676" s="730" t="s">
        <v>3698</v>
      </c>
      <c r="F1676" s="650" t="s">
        <v>3634</v>
      </c>
      <c r="G1676" s="650" t="s">
        <v>5064</v>
      </c>
      <c r="H1676" s="650" t="s">
        <v>1072</v>
      </c>
      <c r="I1676" s="650" t="s">
        <v>2828</v>
      </c>
      <c r="J1676" s="650" t="s">
        <v>2829</v>
      </c>
      <c r="K1676" s="650" t="s">
        <v>2769</v>
      </c>
      <c r="L1676" s="651">
        <v>0</v>
      </c>
      <c r="M1676" s="651">
        <v>0</v>
      </c>
      <c r="N1676" s="650">
        <v>1</v>
      </c>
      <c r="O1676" s="731">
        <v>0.5</v>
      </c>
      <c r="P1676" s="651"/>
      <c r="Q1676" s="666"/>
      <c r="R1676" s="650"/>
      <c r="S1676" s="666">
        <v>0</v>
      </c>
      <c r="T1676" s="731"/>
      <c r="U1676" s="689">
        <v>0</v>
      </c>
    </row>
    <row r="1677" spans="1:21" ht="14.4" customHeight="1" x14ac:dyDescent="0.3">
      <c r="A1677" s="649">
        <v>10</v>
      </c>
      <c r="B1677" s="650" t="s">
        <v>596</v>
      </c>
      <c r="C1677" s="650">
        <v>89301102</v>
      </c>
      <c r="D1677" s="729" t="s">
        <v>6861</v>
      </c>
      <c r="E1677" s="730" t="s">
        <v>3698</v>
      </c>
      <c r="F1677" s="650" t="s">
        <v>3634</v>
      </c>
      <c r="G1677" s="650" t="s">
        <v>3930</v>
      </c>
      <c r="H1677" s="650" t="s">
        <v>597</v>
      </c>
      <c r="I1677" s="650" t="s">
        <v>2467</v>
      </c>
      <c r="J1677" s="650" t="s">
        <v>838</v>
      </c>
      <c r="K1677" s="650" t="s">
        <v>3931</v>
      </c>
      <c r="L1677" s="651">
        <v>128.9</v>
      </c>
      <c r="M1677" s="651">
        <v>128.9</v>
      </c>
      <c r="N1677" s="650">
        <v>1</v>
      </c>
      <c r="O1677" s="731">
        <v>0.5</v>
      </c>
      <c r="P1677" s="651"/>
      <c r="Q1677" s="666">
        <v>0</v>
      </c>
      <c r="R1677" s="650"/>
      <c r="S1677" s="666">
        <v>0</v>
      </c>
      <c r="T1677" s="731"/>
      <c r="U1677" s="689">
        <v>0</v>
      </c>
    </row>
    <row r="1678" spans="1:21" ht="14.4" customHeight="1" x14ac:dyDescent="0.3">
      <c r="A1678" s="649">
        <v>10</v>
      </c>
      <c r="B1678" s="650" t="s">
        <v>596</v>
      </c>
      <c r="C1678" s="650">
        <v>89301102</v>
      </c>
      <c r="D1678" s="729" t="s">
        <v>6861</v>
      </c>
      <c r="E1678" s="730" t="s">
        <v>3698</v>
      </c>
      <c r="F1678" s="650" t="s">
        <v>3634</v>
      </c>
      <c r="G1678" s="650" t="s">
        <v>3930</v>
      </c>
      <c r="H1678" s="650" t="s">
        <v>597</v>
      </c>
      <c r="I1678" s="650" t="s">
        <v>4183</v>
      </c>
      <c r="J1678" s="650" t="s">
        <v>838</v>
      </c>
      <c r="K1678" s="650" t="s">
        <v>4184</v>
      </c>
      <c r="L1678" s="651">
        <v>0</v>
      </c>
      <c r="M1678" s="651">
        <v>0</v>
      </c>
      <c r="N1678" s="650">
        <v>1</v>
      </c>
      <c r="O1678" s="731">
        <v>1</v>
      </c>
      <c r="P1678" s="651"/>
      <c r="Q1678" s="666"/>
      <c r="R1678" s="650"/>
      <c r="S1678" s="666">
        <v>0</v>
      </c>
      <c r="T1678" s="731"/>
      <c r="U1678" s="689">
        <v>0</v>
      </c>
    </row>
    <row r="1679" spans="1:21" ht="14.4" customHeight="1" x14ac:dyDescent="0.3">
      <c r="A1679" s="649">
        <v>10</v>
      </c>
      <c r="B1679" s="650" t="s">
        <v>596</v>
      </c>
      <c r="C1679" s="650">
        <v>89301102</v>
      </c>
      <c r="D1679" s="729" t="s">
        <v>6861</v>
      </c>
      <c r="E1679" s="730" t="s">
        <v>3698</v>
      </c>
      <c r="F1679" s="650" t="s">
        <v>3634</v>
      </c>
      <c r="G1679" s="650" t="s">
        <v>5065</v>
      </c>
      <c r="H1679" s="650" t="s">
        <v>597</v>
      </c>
      <c r="I1679" s="650" t="s">
        <v>5066</v>
      </c>
      <c r="J1679" s="650" t="s">
        <v>5067</v>
      </c>
      <c r="K1679" s="650" t="s">
        <v>5068</v>
      </c>
      <c r="L1679" s="651">
        <v>0</v>
      </c>
      <c r="M1679" s="651">
        <v>0</v>
      </c>
      <c r="N1679" s="650">
        <v>1</v>
      </c>
      <c r="O1679" s="731">
        <v>1</v>
      </c>
      <c r="P1679" s="651"/>
      <c r="Q1679" s="666"/>
      <c r="R1679" s="650"/>
      <c r="S1679" s="666">
        <v>0</v>
      </c>
      <c r="T1679" s="731"/>
      <c r="U1679" s="689">
        <v>0</v>
      </c>
    </row>
    <row r="1680" spans="1:21" ht="14.4" customHeight="1" x14ac:dyDescent="0.3">
      <c r="A1680" s="649">
        <v>10</v>
      </c>
      <c r="B1680" s="650" t="s">
        <v>596</v>
      </c>
      <c r="C1680" s="650">
        <v>89301102</v>
      </c>
      <c r="D1680" s="729" t="s">
        <v>6861</v>
      </c>
      <c r="E1680" s="730" t="s">
        <v>3698</v>
      </c>
      <c r="F1680" s="650" t="s">
        <v>3634</v>
      </c>
      <c r="G1680" s="650" t="s">
        <v>5065</v>
      </c>
      <c r="H1680" s="650" t="s">
        <v>597</v>
      </c>
      <c r="I1680" s="650" t="s">
        <v>5069</v>
      </c>
      <c r="J1680" s="650" t="s">
        <v>5067</v>
      </c>
      <c r="K1680" s="650" t="s">
        <v>5070</v>
      </c>
      <c r="L1680" s="651">
        <v>171.32</v>
      </c>
      <c r="M1680" s="651">
        <v>171.32</v>
      </c>
      <c r="N1680" s="650">
        <v>1</v>
      </c>
      <c r="O1680" s="731">
        <v>1</v>
      </c>
      <c r="P1680" s="651">
        <v>171.32</v>
      </c>
      <c r="Q1680" s="666">
        <v>1</v>
      </c>
      <c r="R1680" s="650">
        <v>1</v>
      </c>
      <c r="S1680" s="666">
        <v>1</v>
      </c>
      <c r="T1680" s="731">
        <v>1</v>
      </c>
      <c r="U1680" s="689">
        <v>1</v>
      </c>
    </row>
    <row r="1681" spans="1:21" ht="14.4" customHeight="1" x14ac:dyDescent="0.3">
      <c r="A1681" s="649">
        <v>10</v>
      </c>
      <c r="B1681" s="650" t="s">
        <v>596</v>
      </c>
      <c r="C1681" s="650">
        <v>89301102</v>
      </c>
      <c r="D1681" s="729" t="s">
        <v>6861</v>
      </c>
      <c r="E1681" s="730" t="s">
        <v>3698</v>
      </c>
      <c r="F1681" s="650" t="s">
        <v>3634</v>
      </c>
      <c r="G1681" s="650" t="s">
        <v>3736</v>
      </c>
      <c r="H1681" s="650" t="s">
        <v>597</v>
      </c>
      <c r="I1681" s="650" t="s">
        <v>4786</v>
      </c>
      <c r="J1681" s="650" t="s">
        <v>1713</v>
      </c>
      <c r="K1681" s="650" t="s">
        <v>4116</v>
      </c>
      <c r="L1681" s="651">
        <v>0</v>
      </c>
      <c r="M1681" s="651">
        <v>0</v>
      </c>
      <c r="N1681" s="650">
        <v>1</v>
      </c>
      <c r="O1681" s="731">
        <v>0.5</v>
      </c>
      <c r="P1681" s="651"/>
      <c r="Q1681" s="666"/>
      <c r="R1681" s="650"/>
      <c r="S1681" s="666">
        <v>0</v>
      </c>
      <c r="T1681" s="731"/>
      <c r="U1681" s="689">
        <v>0</v>
      </c>
    </row>
    <row r="1682" spans="1:21" ht="14.4" customHeight="1" x14ac:dyDescent="0.3">
      <c r="A1682" s="649">
        <v>10</v>
      </c>
      <c r="B1682" s="650" t="s">
        <v>596</v>
      </c>
      <c r="C1682" s="650">
        <v>89301102</v>
      </c>
      <c r="D1682" s="729" t="s">
        <v>6861</v>
      </c>
      <c r="E1682" s="730" t="s">
        <v>3698</v>
      </c>
      <c r="F1682" s="650" t="s">
        <v>3634</v>
      </c>
      <c r="G1682" s="650" t="s">
        <v>3736</v>
      </c>
      <c r="H1682" s="650" t="s">
        <v>1072</v>
      </c>
      <c r="I1682" s="650" t="s">
        <v>4921</v>
      </c>
      <c r="J1682" s="650" t="s">
        <v>4446</v>
      </c>
      <c r="K1682" s="650" t="s">
        <v>4922</v>
      </c>
      <c r="L1682" s="651">
        <v>175.19</v>
      </c>
      <c r="M1682" s="651">
        <v>350.38</v>
      </c>
      <c r="N1682" s="650">
        <v>2</v>
      </c>
      <c r="O1682" s="731">
        <v>2</v>
      </c>
      <c r="P1682" s="651"/>
      <c r="Q1682" s="666">
        <v>0</v>
      </c>
      <c r="R1682" s="650"/>
      <c r="S1682" s="666">
        <v>0</v>
      </c>
      <c r="T1682" s="731"/>
      <c r="U1682" s="689">
        <v>0</v>
      </c>
    </row>
    <row r="1683" spans="1:21" ht="14.4" customHeight="1" x14ac:dyDescent="0.3">
      <c r="A1683" s="649">
        <v>10</v>
      </c>
      <c r="B1683" s="650" t="s">
        <v>596</v>
      </c>
      <c r="C1683" s="650">
        <v>89301102</v>
      </c>
      <c r="D1683" s="729" t="s">
        <v>6861</v>
      </c>
      <c r="E1683" s="730" t="s">
        <v>3698</v>
      </c>
      <c r="F1683" s="650" t="s">
        <v>3634</v>
      </c>
      <c r="G1683" s="650" t="s">
        <v>3736</v>
      </c>
      <c r="H1683" s="650" t="s">
        <v>1072</v>
      </c>
      <c r="I1683" s="650" t="s">
        <v>1712</v>
      </c>
      <c r="J1683" s="650" t="s">
        <v>1713</v>
      </c>
      <c r="K1683" s="650" t="s">
        <v>3522</v>
      </c>
      <c r="L1683" s="651">
        <v>116.8</v>
      </c>
      <c r="M1683" s="651">
        <v>116.8</v>
      </c>
      <c r="N1683" s="650">
        <v>1</v>
      </c>
      <c r="O1683" s="731">
        <v>1</v>
      </c>
      <c r="P1683" s="651">
        <v>116.8</v>
      </c>
      <c r="Q1683" s="666">
        <v>1</v>
      </c>
      <c r="R1683" s="650">
        <v>1</v>
      </c>
      <c r="S1683" s="666">
        <v>1</v>
      </c>
      <c r="T1683" s="731">
        <v>1</v>
      </c>
      <c r="U1683" s="689">
        <v>1</v>
      </c>
    </row>
    <row r="1684" spans="1:21" ht="14.4" customHeight="1" x14ac:dyDescent="0.3">
      <c r="A1684" s="649">
        <v>10</v>
      </c>
      <c r="B1684" s="650" t="s">
        <v>596</v>
      </c>
      <c r="C1684" s="650">
        <v>89301102</v>
      </c>
      <c r="D1684" s="729" t="s">
        <v>6861</v>
      </c>
      <c r="E1684" s="730" t="s">
        <v>3698</v>
      </c>
      <c r="F1684" s="650" t="s">
        <v>3634</v>
      </c>
      <c r="G1684" s="650" t="s">
        <v>4128</v>
      </c>
      <c r="H1684" s="650" t="s">
        <v>597</v>
      </c>
      <c r="I1684" s="650" t="s">
        <v>1344</v>
      </c>
      <c r="J1684" s="650" t="s">
        <v>1345</v>
      </c>
      <c r="K1684" s="650" t="s">
        <v>4297</v>
      </c>
      <c r="L1684" s="651">
        <v>709.97</v>
      </c>
      <c r="M1684" s="651">
        <v>1419.94</v>
      </c>
      <c r="N1684" s="650">
        <v>2</v>
      </c>
      <c r="O1684" s="731">
        <v>1</v>
      </c>
      <c r="P1684" s="651"/>
      <c r="Q1684" s="666">
        <v>0</v>
      </c>
      <c r="R1684" s="650"/>
      <c r="S1684" s="666">
        <v>0</v>
      </c>
      <c r="T1684" s="731"/>
      <c r="U1684" s="689">
        <v>0</v>
      </c>
    </row>
    <row r="1685" spans="1:21" ht="14.4" customHeight="1" x14ac:dyDescent="0.3">
      <c r="A1685" s="649">
        <v>10</v>
      </c>
      <c r="B1685" s="650" t="s">
        <v>596</v>
      </c>
      <c r="C1685" s="650">
        <v>89301102</v>
      </c>
      <c r="D1685" s="729" t="s">
        <v>6861</v>
      </c>
      <c r="E1685" s="730" t="s">
        <v>3698</v>
      </c>
      <c r="F1685" s="650" t="s">
        <v>3634</v>
      </c>
      <c r="G1685" s="650" t="s">
        <v>4128</v>
      </c>
      <c r="H1685" s="650" t="s">
        <v>597</v>
      </c>
      <c r="I1685" s="650" t="s">
        <v>1344</v>
      </c>
      <c r="J1685" s="650" t="s">
        <v>1345</v>
      </c>
      <c r="K1685" s="650" t="s">
        <v>4297</v>
      </c>
      <c r="L1685" s="651">
        <v>766.89</v>
      </c>
      <c r="M1685" s="651">
        <v>2300.67</v>
      </c>
      <c r="N1685" s="650">
        <v>3</v>
      </c>
      <c r="O1685" s="731">
        <v>1.5</v>
      </c>
      <c r="P1685" s="651"/>
      <c r="Q1685" s="666">
        <v>0</v>
      </c>
      <c r="R1685" s="650"/>
      <c r="S1685" s="666">
        <v>0</v>
      </c>
      <c r="T1685" s="731"/>
      <c r="U1685" s="689">
        <v>0</v>
      </c>
    </row>
    <row r="1686" spans="1:21" ht="14.4" customHeight="1" x14ac:dyDescent="0.3">
      <c r="A1686" s="649">
        <v>10</v>
      </c>
      <c r="B1686" s="650" t="s">
        <v>596</v>
      </c>
      <c r="C1686" s="650">
        <v>89301102</v>
      </c>
      <c r="D1686" s="729" t="s">
        <v>6861</v>
      </c>
      <c r="E1686" s="730" t="s">
        <v>3698</v>
      </c>
      <c r="F1686" s="650" t="s">
        <v>3634</v>
      </c>
      <c r="G1686" s="650" t="s">
        <v>4128</v>
      </c>
      <c r="H1686" s="650" t="s">
        <v>597</v>
      </c>
      <c r="I1686" s="650" t="s">
        <v>4296</v>
      </c>
      <c r="J1686" s="650" t="s">
        <v>4130</v>
      </c>
      <c r="K1686" s="650" t="s">
        <v>4297</v>
      </c>
      <c r="L1686" s="651">
        <v>709.97</v>
      </c>
      <c r="M1686" s="651">
        <v>1419.94</v>
      </c>
      <c r="N1686" s="650">
        <v>2</v>
      </c>
      <c r="O1686" s="731">
        <v>1</v>
      </c>
      <c r="P1686" s="651"/>
      <c r="Q1686" s="666">
        <v>0</v>
      </c>
      <c r="R1686" s="650"/>
      <c r="S1686" s="666">
        <v>0</v>
      </c>
      <c r="T1686" s="731"/>
      <c r="U1686" s="689">
        <v>0</v>
      </c>
    </row>
    <row r="1687" spans="1:21" ht="14.4" customHeight="1" x14ac:dyDescent="0.3">
      <c r="A1687" s="649">
        <v>10</v>
      </c>
      <c r="B1687" s="650" t="s">
        <v>596</v>
      </c>
      <c r="C1687" s="650">
        <v>89301102</v>
      </c>
      <c r="D1687" s="729" t="s">
        <v>6861</v>
      </c>
      <c r="E1687" s="730" t="s">
        <v>3698</v>
      </c>
      <c r="F1687" s="650" t="s">
        <v>3634</v>
      </c>
      <c r="G1687" s="650" t="s">
        <v>4128</v>
      </c>
      <c r="H1687" s="650" t="s">
        <v>597</v>
      </c>
      <c r="I1687" s="650" t="s">
        <v>4296</v>
      </c>
      <c r="J1687" s="650" t="s">
        <v>4130</v>
      </c>
      <c r="K1687" s="650" t="s">
        <v>4297</v>
      </c>
      <c r="L1687" s="651">
        <v>766.89</v>
      </c>
      <c r="M1687" s="651">
        <v>4601.34</v>
      </c>
      <c r="N1687" s="650">
        <v>6</v>
      </c>
      <c r="O1687" s="731">
        <v>3</v>
      </c>
      <c r="P1687" s="651"/>
      <c r="Q1687" s="666">
        <v>0</v>
      </c>
      <c r="R1687" s="650"/>
      <c r="S1687" s="666">
        <v>0</v>
      </c>
      <c r="T1687" s="731"/>
      <c r="U1687" s="689">
        <v>0</v>
      </c>
    </row>
    <row r="1688" spans="1:21" ht="14.4" customHeight="1" x14ac:dyDescent="0.3">
      <c r="A1688" s="649">
        <v>10</v>
      </c>
      <c r="B1688" s="650" t="s">
        <v>596</v>
      </c>
      <c r="C1688" s="650">
        <v>89301102</v>
      </c>
      <c r="D1688" s="729" t="s">
        <v>6861</v>
      </c>
      <c r="E1688" s="730" t="s">
        <v>3698</v>
      </c>
      <c r="F1688" s="650" t="s">
        <v>3634</v>
      </c>
      <c r="G1688" s="650" t="s">
        <v>4128</v>
      </c>
      <c r="H1688" s="650" t="s">
        <v>597</v>
      </c>
      <c r="I1688" s="650" t="s">
        <v>5071</v>
      </c>
      <c r="J1688" s="650" t="s">
        <v>1019</v>
      </c>
      <c r="K1688" s="650" t="s">
        <v>5072</v>
      </c>
      <c r="L1688" s="651">
        <v>0</v>
      </c>
      <c r="M1688" s="651">
        <v>0</v>
      </c>
      <c r="N1688" s="650">
        <v>1</v>
      </c>
      <c r="O1688" s="731">
        <v>1</v>
      </c>
      <c r="P1688" s="651"/>
      <c r="Q1688" s="666"/>
      <c r="R1688" s="650"/>
      <c r="S1688" s="666">
        <v>0</v>
      </c>
      <c r="T1688" s="731"/>
      <c r="U1688" s="689">
        <v>0</v>
      </c>
    </row>
    <row r="1689" spans="1:21" ht="14.4" customHeight="1" x14ac:dyDescent="0.3">
      <c r="A1689" s="649">
        <v>10</v>
      </c>
      <c r="B1689" s="650" t="s">
        <v>596</v>
      </c>
      <c r="C1689" s="650">
        <v>89301102</v>
      </c>
      <c r="D1689" s="729" t="s">
        <v>6861</v>
      </c>
      <c r="E1689" s="730" t="s">
        <v>3698</v>
      </c>
      <c r="F1689" s="650" t="s">
        <v>3634</v>
      </c>
      <c r="G1689" s="650" t="s">
        <v>4252</v>
      </c>
      <c r="H1689" s="650" t="s">
        <v>597</v>
      </c>
      <c r="I1689" s="650" t="s">
        <v>1804</v>
      </c>
      <c r="J1689" s="650" t="s">
        <v>792</v>
      </c>
      <c r="K1689" s="650" t="s">
        <v>4477</v>
      </c>
      <c r="L1689" s="651">
        <v>0</v>
      </c>
      <c r="M1689" s="651">
        <v>0</v>
      </c>
      <c r="N1689" s="650">
        <v>3</v>
      </c>
      <c r="O1689" s="731">
        <v>3</v>
      </c>
      <c r="P1689" s="651"/>
      <c r="Q1689" s="666"/>
      <c r="R1689" s="650"/>
      <c r="S1689" s="666">
        <v>0</v>
      </c>
      <c r="T1689" s="731"/>
      <c r="U1689" s="689">
        <v>0</v>
      </c>
    </row>
    <row r="1690" spans="1:21" ht="14.4" customHeight="1" x14ac:dyDescent="0.3">
      <c r="A1690" s="649">
        <v>10</v>
      </c>
      <c r="B1690" s="650" t="s">
        <v>596</v>
      </c>
      <c r="C1690" s="650">
        <v>89301102</v>
      </c>
      <c r="D1690" s="729" t="s">
        <v>6861</v>
      </c>
      <c r="E1690" s="730" t="s">
        <v>3698</v>
      </c>
      <c r="F1690" s="650" t="s">
        <v>3634</v>
      </c>
      <c r="G1690" s="650" t="s">
        <v>3802</v>
      </c>
      <c r="H1690" s="650" t="s">
        <v>597</v>
      </c>
      <c r="I1690" s="650" t="s">
        <v>5073</v>
      </c>
      <c r="J1690" s="650" t="s">
        <v>3840</v>
      </c>
      <c r="K1690" s="650" t="s">
        <v>2071</v>
      </c>
      <c r="L1690" s="651">
        <v>198.04</v>
      </c>
      <c r="M1690" s="651">
        <v>396.08</v>
      </c>
      <c r="N1690" s="650">
        <v>2</v>
      </c>
      <c r="O1690" s="731">
        <v>1</v>
      </c>
      <c r="P1690" s="651">
        <v>396.08</v>
      </c>
      <c r="Q1690" s="666">
        <v>1</v>
      </c>
      <c r="R1690" s="650">
        <v>2</v>
      </c>
      <c r="S1690" s="666">
        <v>1</v>
      </c>
      <c r="T1690" s="731">
        <v>1</v>
      </c>
      <c r="U1690" s="689">
        <v>1</v>
      </c>
    </row>
    <row r="1691" spans="1:21" ht="14.4" customHeight="1" x14ac:dyDescent="0.3">
      <c r="A1691" s="649">
        <v>10</v>
      </c>
      <c r="B1691" s="650" t="s">
        <v>596</v>
      </c>
      <c r="C1691" s="650">
        <v>89301102</v>
      </c>
      <c r="D1691" s="729" t="s">
        <v>6861</v>
      </c>
      <c r="E1691" s="730" t="s">
        <v>3698</v>
      </c>
      <c r="F1691" s="650" t="s">
        <v>3634</v>
      </c>
      <c r="G1691" s="650" t="s">
        <v>5074</v>
      </c>
      <c r="H1691" s="650" t="s">
        <v>597</v>
      </c>
      <c r="I1691" s="650" t="s">
        <v>5075</v>
      </c>
      <c r="J1691" s="650" t="s">
        <v>5076</v>
      </c>
      <c r="K1691" s="650" t="s">
        <v>5077</v>
      </c>
      <c r="L1691" s="651">
        <v>108.83</v>
      </c>
      <c r="M1691" s="651">
        <v>108.83</v>
      </c>
      <c r="N1691" s="650">
        <v>1</v>
      </c>
      <c r="O1691" s="731">
        <v>0.5</v>
      </c>
      <c r="P1691" s="651">
        <v>108.83</v>
      </c>
      <c r="Q1691" s="666">
        <v>1</v>
      </c>
      <c r="R1691" s="650">
        <v>1</v>
      </c>
      <c r="S1691" s="666">
        <v>1</v>
      </c>
      <c r="T1691" s="731">
        <v>0.5</v>
      </c>
      <c r="U1691" s="689">
        <v>1</v>
      </c>
    </row>
    <row r="1692" spans="1:21" ht="14.4" customHeight="1" x14ac:dyDescent="0.3">
      <c r="A1692" s="649">
        <v>10</v>
      </c>
      <c r="B1692" s="650" t="s">
        <v>596</v>
      </c>
      <c r="C1692" s="650">
        <v>89301102</v>
      </c>
      <c r="D1692" s="729" t="s">
        <v>6861</v>
      </c>
      <c r="E1692" s="730" t="s">
        <v>3698</v>
      </c>
      <c r="F1692" s="650" t="s">
        <v>3634</v>
      </c>
      <c r="G1692" s="650" t="s">
        <v>3795</v>
      </c>
      <c r="H1692" s="650" t="s">
        <v>597</v>
      </c>
      <c r="I1692" s="650" t="s">
        <v>5078</v>
      </c>
      <c r="J1692" s="650" t="s">
        <v>2009</v>
      </c>
      <c r="K1692" s="650" t="s">
        <v>5079</v>
      </c>
      <c r="L1692" s="651">
        <v>0</v>
      </c>
      <c r="M1692" s="651">
        <v>0</v>
      </c>
      <c r="N1692" s="650">
        <v>1</v>
      </c>
      <c r="O1692" s="731">
        <v>1</v>
      </c>
      <c r="P1692" s="651">
        <v>0</v>
      </c>
      <c r="Q1692" s="666"/>
      <c r="R1692" s="650">
        <v>1</v>
      </c>
      <c r="S1692" s="666">
        <v>1</v>
      </c>
      <c r="T1692" s="731">
        <v>1</v>
      </c>
      <c r="U1692" s="689">
        <v>1</v>
      </c>
    </row>
    <row r="1693" spans="1:21" ht="14.4" customHeight="1" x14ac:dyDescent="0.3">
      <c r="A1693" s="649">
        <v>10</v>
      </c>
      <c r="B1693" s="650" t="s">
        <v>596</v>
      </c>
      <c r="C1693" s="650">
        <v>89301102</v>
      </c>
      <c r="D1693" s="729" t="s">
        <v>6861</v>
      </c>
      <c r="E1693" s="730" t="s">
        <v>3698</v>
      </c>
      <c r="F1693" s="650" t="s">
        <v>3634</v>
      </c>
      <c r="G1693" s="650" t="s">
        <v>3961</v>
      </c>
      <c r="H1693" s="650" t="s">
        <v>597</v>
      </c>
      <c r="I1693" s="650" t="s">
        <v>5080</v>
      </c>
      <c r="J1693" s="650" t="s">
        <v>5081</v>
      </c>
      <c r="K1693" s="650" t="s">
        <v>5082</v>
      </c>
      <c r="L1693" s="651">
        <v>349.88</v>
      </c>
      <c r="M1693" s="651">
        <v>699.76</v>
      </c>
      <c r="N1693" s="650">
        <v>2</v>
      </c>
      <c r="O1693" s="731">
        <v>1</v>
      </c>
      <c r="P1693" s="651"/>
      <c r="Q1693" s="666">
        <v>0</v>
      </c>
      <c r="R1693" s="650"/>
      <c r="S1693" s="666">
        <v>0</v>
      </c>
      <c r="T1693" s="731"/>
      <c r="U1693" s="689">
        <v>0</v>
      </c>
    </row>
    <row r="1694" spans="1:21" ht="14.4" customHeight="1" x14ac:dyDescent="0.3">
      <c r="A1694" s="649">
        <v>10</v>
      </c>
      <c r="B1694" s="650" t="s">
        <v>596</v>
      </c>
      <c r="C1694" s="650">
        <v>89301102</v>
      </c>
      <c r="D1694" s="729" t="s">
        <v>6861</v>
      </c>
      <c r="E1694" s="730" t="s">
        <v>3698</v>
      </c>
      <c r="F1694" s="650" t="s">
        <v>3634</v>
      </c>
      <c r="G1694" s="650" t="s">
        <v>3961</v>
      </c>
      <c r="H1694" s="650" t="s">
        <v>597</v>
      </c>
      <c r="I1694" s="650" t="s">
        <v>1745</v>
      </c>
      <c r="J1694" s="650" t="s">
        <v>1359</v>
      </c>
      <c r="K1694" s="650" t="s">
        <v>4216</v>
      </c>
      <c r="L1694" s="651">
        <v>314.89999999999998</v>
      </c>
      <c r="M1694" s="651">
        <v>314.89999999999998</v>
      </c>
      <c r="N1694" s="650">
        <v>1</v>
      </c>
      <c r="O1694" s="731">
        <v>1</v>
      </c>
      <c r="P1694" s="651"/>
      <c r="Q1694" s="666">
        <v>0</v>
      </c>
      <c r="R1694" s="650"/>
      <c r="S1694" s="666">
        <v>0</v>
      </c>
      <c r="T1694" s="731"/>
      <c r="U1694" s="689">
        <v>0</v>
      </c>
    </row>
    <row r="1695" spans="1:21" ht="14.4" customHeight="1" x14ac:dyDescent="0.3">
      <c r="A1695" s="649">
        <v>10</v>
      </c>
      <c r="B1695" s="650" t="s">
        <v>596</v>
      </c>
      <c r="C1695" s="650">
        <v>89301102</v>
      </c>
      <c r="D1695" s="729" t="s">
        <v>6861</v>
      </c>
      <c r="E1695" s="730" t="s">
        <v>3698</v>
      </c>
      <c r="F1695" s="650" t="s">
        <v>3634</v>
      </c>
      <c r="G1695" s="650" t="s">
        <v>5083</v>
      </c>
      <c r="H1695" s="650" t="s">
        <v>597</v>
      </c>
      <c r="I1695" s="650" t="s">
        <v>5084</v>
      </c>
      <c r="J1695" s="650" t="s">
        <v>5085</v>
      </c>
      <c r="K1695" s="650" t="s">
        <v>5086</v>
      </c>
      <c r="L1695" s="651">
        <v>637.37</v>
      </c>
      <c r="M1695" s="651">
        <v>2549.48</v>
      </c>
      <c r="N1695" s="650">
        <v>4</v>
      </c>
      <c r="O1695" s="731">
        <v>0.5</v>
      </c>
      <c r="P1695" s="651"/>
      <c r="Q1695" s="666">
        <v>0</v>
      </c>
      <c r="R1695" s="650"/>
      <c r="S1695" s="666">
        <v>0</v>
      </c>
      <c r="T1695" s="731"/>
      <c r="U1695" s="689">
        <v>0</v>
      </c>
    </row>
    <row r="1696" spans="1:21" ht="14.4" customHeight="1" x14ac:dyDescent="0.3">
      <c r="A1696" s="649">
        <v>10</v>
      </c>
      <c r="B1696" s="650" t="s">
        <v>596</v>
      </c>
      <c r="C1696" s="650">
        <v>89301102</v>
      </c>
      <c r="D1696" s="729" t="s">
        <v>6861</v>
      </c>
      <c r="E1696" s="730" t="s">
        <v>3698</v>
      </c>
      <c r="F1696" s="650" t="s">
        <v>3634</v>
      </c>
      <c r="G1696" s="650" t="s">
        <v>5083</v>
      </c>
      <c r="H1696" s="650" t="s">
        <v>597</v>
      </c>
      <c r="I1696" s="650" t="s">
        <v>5087</v>
      </c>
      <c r="J1696" s="650" t="s">
        <v>5088</v>
      </c>
      <c r="K1696" s="650" t="s">
        <v>5089</v>
      </c>
      <c r="L1696" s="651">
        <v>382.62</v>
      </c>
      <c r="M1696" s="651">
        <v>1530.48</v>
      </c>
      <c r="N1696" s="650">
        <v>4</v>
      </c>
      <c r="O1696" s="731">
        <v>0.5</v>
      </c>
      <c r="P1696" s="651"/>
      <c r="Q1696" s="666">
        <v>0</v>
      </c>
      <c r="R1696" s="650"/>
      <c r="S1696" s="666">
        <v>0</v>
      </c>
      <c r="T1696" s="731"/>
      <c r="U1696" s="689">
        <v>0</v>
      </c>
    </row>
    <row r="1697" spans="1:21" ht="14.4" customHeight="1" x14ac:dyDescent="0.3">
      <c r="A1697" s="649">
        <v>10</v>
      </c>
      <c r="B1697" s="650" t="s">
        <v>596</v>
      </c>
      <c r="C1697" s="650">
        <v>89301102</v>
      </c>
      <c r="D1697" s="729" t="s">
        <v>6861</v>
      </c>
      <c r="E1697" s="730" t="s">
        <v>3698</v>
      </c>
      <c r="F1697" s="650" t="s">
        <v>3634</v>
      </c>
      <c r="G1697" s="650" t="s">
        <v>3789</v>
      </c>
      <c r="H1697" s="650" t="s">
        <v>597</v>
      </c>
      <c r="I1697" s="650" t="s">
        <v>1866</v>
      </c>
      <c r="J1697" s="650" t="s">
        <v>1867</v>
      </c>
      <c r="K1697" s="650" t="s">
        <v>5090</v>
      </c>
      <c r="L1697" s="651">
        <v>45.34</v>
      </c>
      <c r="M1697" s="651">
        <v>90.68</v>
      </c>
      <c r="N1697" s="650">
        <v>2</v>
      </c>
      <c r="O1697" s="731">
        <v>0.5</v>
      </c>
      <c r="P1697" s="651"/>
      <c r="Q1697" s="666">
        <v>0</v>
      </c>
      <c r="R1697" s="650"/>
      <c r="S1697" s="666">
        <v>0</v>
      </c>
      <c r="T1697" s="731"/>
      <c r="U1697" s="689">
        <v>0</v>
      </c>
    </row>
    <row r="1698" spans="1:21" ht="14.4" customHeight="1" x14ac:dyDescent="0.3">
      <c r="A1698" s="649">
        <v>10</v>
      </c>
      <c r="B1698" s="650" t="s">
        <v>596</v>
      </c>
      <c r="C1698" s="650">
        <v>89301102</v>
      </c>
      <c r="D1698" s="729" t="s">
        <v>6861</v>
      </c>
      <c r="E1698" s="730" t="s">
        <v>3698</v>
      </c>
      <c r="F1698" s="650" t="s">
        <v>3634</v>
      </c>
      <c r="G1698" s="650" t="s">
        <v>4105</v>
      </c>
      <c r="H1698" s="650" t="s">
        <v>597</v>
      </c>
      <c r="I1698" s="650" t="s">
        <v>654</v>
      </c>
      <c r="J1698" s="650" t="s">
        <v>4106</v>
      </c>
      <c r="K1698" s="650" t="s">
        <v>4107</v>
      </c>
      <c r="L1698" s="651">
        <v>22.88</v>
      </c>
      <c r="M1698" s="651">
        <v>45.76</v>
      </c>
      <c r="N1698" s="650">
        <v>2</v>
      </c>
      <c r="O1698" s="731">
        <v>0.5</v>
      </c>
      <c r="P1698" s="651"/>
      <c r="Q1698" s="666">
        <v>0</v>
      </c>
      <c r="R1698" s="650"/>
      <c r="S1698" s="666">
        <v>0</v>
      </c>
      <c r="T1698" s="731"/>
      <c r="U1698" s="689">
        <v>0</v>
      </c>
    </row>
    <row r="1699" spans="1:21" ht="14.4" customHeight="1" x14ac:dyDescent="0.3">
      <c r="A1699" s="649">
        <v>10</v>
      </c>
      <c r="B1699" s="650" t="s">
        <v>596</v>
      </c>
      <c r="C1699" s="650">
        <v>89301102</v>
      </c>
      <c r="D1699" s="729" t="s">
        <v>6861</v>
      </c>
      <c r="E1699" s="730" t="s">
        <v>3698</v>
      </c>
      <c r="F1699" s="650" t="s">
        <v>3634</v>
      </c>
      <c r="G1699" s="650" t="s">
        <v>4592</v>
      </c>
      <c r="H1699" s="650" t="s">
        <v>597</v>
      </c>
      <c r="I1699" s="650" t="s">
        <v>5091</v>
      </c>
      <c r="J1699" s="650" t="s">
        <v>5092</v>
      </c>
      <c r="K1699" s="650" t="s">
        <v>5093</v>
      </c>
      <c r="L1699" s="651">
        <v>73.34</v>
      </c>
      <c r="M1699" s="651">
        <v>293.36</v>
      </c>
      <c r="N1699" s="650">
        <v>4</v>
      </c>
      <c r="O1699" s="731">
        <v>1.5</v>
      </c>
      <c r="P1699" s="651">
        <v>146.68</v>
      </c>
      <c r="Q1699" s="666">
        <v>0.5</v>
      </c>
      <c r="R1699" s="650">
        <v>2</v>
      </c>
      <c r="S1699" s="666">
        <v>0.5</v>
      </c>
      <c r="T1699" s="731">
        <v>0.5</v>
      </c>
      <c r="U1699" s="689">
        <v>0.33333333333333331</v>
      </c>
    </row>
    <row r="1700" spans="1:21" ht="14.4" customHeight="1" x14ac:dyDescent="0.3">
      <c r="A1700" s="649">
        <v>10</v>
      </c>
      <c r="B1700" s="650" t="s">
        <v>596</v>
      </c>
      <c r="C1700" s="650">
        <v>89301102</v>
      </c>
      <c r="D1700" s="729" t="s">
        <v>6861</v>
      </c>
      <c r="E1700" s="730" t="s">
        <v>3698</v>
      </c>
      <c r="F1700" s="650" t="s">
        <v>3634</v>
      </c>
      <c r="G1700" s="650" t="s">
        <v>4592</v>
      </c>
      <c r="H1700" s="650" t="s">
        <v>597</v>
      </c>
      <c r="I1700" s="650" t="s">
        <v>4593</v>
      </c>
      <c r="J1700" s="650" t="s">
        <v>796</v>
      </c>
      <c r="K1700" s="650" t="s">
        <v>4594</v>
      </c>
      <c r="L1700" s="651">
        <v>0</v>
      </c>
      <c r="M1700" s="651">
        <v>0</v>
      </c>
      <c r="N1700" s="650">
        <v>1</v>
      </c>
      <c r="O1700" s="731">
        <v>1</v>
      </c>
      <c r="P1700" s="651"/>
      <c r="Q1700" s="666"/>
      <c r="R1700" s="650"/>
      <c r="S1700" s="666">
        <v>0</v>
      </c>
      <c r="T1700" s="731"/>
      <c r="U1700" s="689">
        <v>0</v>
      </c>
    </row>
    <row r="1701" spans="1:21" ht="14.4" customHeight="1" x14ac:dyDescent="0.3">
      <c r="A1701" s="649">
        <v>10</v>
      </c>
      <c r="B1701" s="650" t="s">
        <v>596</v>
      </c>
      <c r="C1701" s="650">
        <v>89301102</v>
      </c>
      <c r="D1701" s="729" t="s">
        <v>6861</v>
      </c>
      <c r="E1701" s="730" t="s">
        <v>3698</v>
      </c>
      <c r="F1701" s="650" t="s">
        <v>3635</v>
      </c>
      <c r="G1701" s="650" t="s">
        <v>3790</v>
      </c>
      <c r="H1701" s="650" t="s">
        <v>597</v>
      </c>
      <c r="I1701" s="650" t="s">
        <v>799</v>
      </c>
      <c r="J1701" s="650" t="s">
        <v>3680</v>
      </c>
      <c r="K1701" s="650"/>
      <c r="L1701" s="651">
        <v>0</v>
      </c>
      <c r="M1701" s="651">
        <v>0</v>
      </c>
      <c r="N1701" s="650">
        <v>1</v>
      </c>
      <c r="O1701" s="731">
        <v>1</v>
      </c>
      <c r="P1701" s="651"/>
      <c r="Q1701" s="666"/>
      <c r="R1701" s="650"/>
      <c r="S1701" s="666">
        <v>0</v>
      </c>
      <c r="T1701" s="731"/>
      <c r="U1701" s="689">
        <v>0</v>
      </c>
    </row>
    <row r="1702" spans="1:21" ht="14.4" customHeight="1" x14ac:dyDescent="0.3">
      <c r="A1702" s="649">
        <v>10</v>
      </c>
      <c r="B1702" s="650" t="s">
        <v>596</v>
      </c>
      <c r="C1702" s="650">
        <v>89301102</v>
      </c>
      <c r="D1702" s="729" t="s">
        <v>6861</v>
      </c>
      <c r="E1702" s="730" t="s">
        <v>3700</v>
      </c>
      <c r="F1702" s="650" t="s">
        <v>3634</v>
      </c>
      <c r="G1702" s="650" t="s">
        <v>3743</v>
      </c>
      <c r="H1702" s="650" t="s">
        <v>597</v>
      </c>
      <c r="I1702" s="650" t="s">
        <v>1230</v>
      </c>
      <c r="J1702" s="650" t="s">
        <v>1231</v>
      </c>
      <c r="K1702" s="650" t="s">
        <v>1232</v>
      </c>
      <c r="L1702" s="651">
        <v>99.7</v>
      </c>
      <c r="M1702" s="651">
        <v>99.7</v>
      </c>
      <c r="N1702" s="650">
        <v>1</v>
      </c>
      <c r="O1702" s="731">
        <v>1</v>
      </c>
      <c r="P1702" s="651">
        <v>99.7</v>
      </c>
      <c r="Q1702" s="666">
        <v>1</v>
      </c>
      <c r="R1702" s="650">
        <v>1</v>
      </c>
      <c r="S1702" s="666">
        <v>1</v>
      </c>
      <c r="T1702" s="731">
        <v>1</v>
      </c>
      <c r="U1702" s="689">
        <v>1</v>
      </c>
    </row>
    <row r="1703" spans="1:21" ht="14.4" customHeight="1" x14ac:dyDescent="0.3">
      <c r="A1703" s="649">
        <v>10</v>
      </c>
      <c r="B1703" s="650" t="s">
        <v>596</v>
      </c>
      <c r="C1703" s="650">
        <v>89301102</v>
      </c>
      <c r="D1703" s="729" t="s">
        <v>6861</v>
      </c>
      <c r="E1703" s="730" t="s">
        <v>3700</v>
      </c>
      <c r="F1703" s="650" t="s">
        <v>3634</v>
      </c>
      <c r="G1703" s="650" t="s">
        <v>3732</v>
      </c>
      <c r="H1703" s="650" t="s">
        <v>1072</v>
      </c>
      <c r="I1703" s="650" t="s">
        <v>1295</v>
      </c>
      <c r="J1703" s="650" t="s">
        <v>1296</v>
      </c>
      <c r="K1703" s="650" t="s">
        <v>3482</v>
      </c>
      <c r="L1703" s="651">
        <v>46.05</v>
      </c>
      <c r="M1703" s="651">
        <v>46.05</v>
      </c>
      <c r="N1703" s="650">
        <v>1</v>
      </c>
      <c r="O1703" s="731">
        <v>1</v>
      </c>
      <c r="P1703" s="651">
        <v>46.05</v>
      </c>
      <c r="Q1703" s="666">
        <v>1</v>
      </c>
      <c r="R1703" s="650">
        <v>1</v>
      </c>
      <c r="S1703" s="666">
        <v>1</v>
      </c>
      <c r="T1703" s="731">
        <v>1</v>
      </c>
      <c r="U1703" s="689">
        <v>1</v>
      </c>
    </row>
    <row r="1704" spans="1:21" ht="14.4" customHeight="1" x14ac:dyDescent="0.3">
      <c r="A1704" s="649">
        <v>10</v>
      </c>
      <c r="B1704" s="650" t="s">
        <v>596</v>
      </c>
      <c r="C1704" s="650">
        <v>89301102</v>
      </c>
      <c r="D1704" s="729" t="s">
        <v>6861</v>
      </c>
      <c r="E1704" s="730" t="s">
        <v>3700</v>
      </c>
      <c r="F1704" s="650" t="s">
        <v>3634</v>
      </c>
      <c r="G1704" s="650" t="s">
        <v>3732</v>
      </c>
      <c r="H1704" s="650" t="s">
        <v>1072</v>
      </c>
      <c r="I1704" s="650" t="s">
        <v>1719</v>
      </c>
      <c r="J1704" s="650" t="s">
        <v>1720</v>
      </c>
      <c r="K1704" s="650" t="s">
        <v>3519</v>
      </c>
      <c r="L1704" s="651">
        <v>138.16</v>
      </c>
      <c r="M1704" s="651">
        <v>276.32</v>
      </c>
      <c r="N1704" s="650">
        <v>2</v>
      </c>
      <c r="O1704" s="731">
        <v>1</v>
      </c>
      <c r="P1704" s="651">
        <v>276.32</v>
      </c>
      <c r="Q1704" s="666">
        <v>1</v>
      </c>
      <c r="R1704" s="650">
        <v>2</v>
      </c>
      <c r="S1704" s="666">
        <v>1</v>
      </c>
      <c r="T1704" s="731">
        <v>1</v>
      </c>
      <c r="U1704" s="689">
        <v>1</v>
      </c>
    </row>
    <row r="1705" spans="1:21" ht="14.4" customHeight="1" x14ac:dyDescent="0.3">
      <c r="A1705" s="649">
        <v>10</v>
      </c>
      <c r="B1705" s="650" t="s">
        <v>596</v>
      </c>
      <c r="C1705" s="650">
        <v>89301102</v>
      </c>
      <c r="D1705" s="729" t="s">
        <v>6861</v>
      </c>
      <c r="E1705" s="730" t="s">
        <v>3700</v>
      </c>
      <c r="F1705" s="650" t="s">
        <v>3634</v>
      </c>
      <c r="G1705" s="650" t="s">
        <v>4287</v>
      </c>
      <c r="H1705" s="650" t="s">
        <v>597</v>
      </c>
      <c r="I1705" s="650" t="s">
        <v>1870</v>
      </c>
      <c r="J1705" s="650" t="s">
        <v>1742</v>
      </c>
      <c r="K1705" s="650" t="s">
        <v>4288</v>
      </c>
      <c r="L1705" s="651">
        <v>0</v>
      </c>
      <c r="M1705" s="651">
        <v>0</v>
      </c>
      <c r="N1705" s="650">
        <v>1</v>
      </c>
      <c r="O1705" s="731">
        <v>1</v>
      </c>
      <c r="P1705" s="651"/>
      <c r="Q1705" s="666"/>
      <c r="R1705" s="650"/>
      <c r="S1705" s="666">
        <v>0</v>
      </c>
      <c r="T1705" s="731"/>
      <c r="U1705" s="689">
        <v>0</v>
      </c>
    </row>
    <row r="1706" spans="1:21" ht="14.4" customHeight="1" x14ac:dyDescent="0.3">
      <c r="A1706" s="649">
        <v>10</v>
      </c>
      <c r="B1706" s="650" t="s">
        <v>596</v>
      </c>
      <c r="C1706" s="650">
        <v>89301102</v>
      </c>
      <c r="D1706" s="729" t="s">
        <v>6861</v>
      </c>
      <c r="E1706" s="730" t="s">
        <v>3700</v>
      </c>
      <c r="F1706" s="650" t="s">
        <v>3634</v>
      </c>
      <c r="G1706" s="650" t="s">
        <v>3824</v>
      </c>
      <c r="H1706" s="650" t="s">
        <v>597</v>
      </c>
      <c r="I1706" s="650" t="s">
        <v>1261</v>
      </c>
      <c r="J1706" s="650" t="s">
        <v>3825</v>
      </c>
      <c r="K1706" s="650" t="s">
        <v>3826</v>
      </c>
      <c r="L1706" s="651">
        <v>41.07</v>
      </c>
      <c r="M1706" s="651">
        <v>41.07</v>
      </c>
      <c r="N1706" s="650">
        <v>1</v>
      </c>
      <c r="O1706" s="731">
        <v>1</v>
      </c>
      <c r="P1706" s="651"/>
      <c r="Q1706" s="666">
        <v>0</v>
      </c>
      <c r="R1706" s="650"/>
      <c r="S1706" s="666">
        <v>0</v>
      </c>
      <c r="T1706" s="731"/>
      <c r="U1706" s="689">
        <v>0</v>
      </c>
    </row>
    <row r="1707" spans="1:21" ht="14.4" customHeight="1" x14ac:dyDescent="0.3">
      <c r="A1707" s="649">
        <v>10</v>
      </c>
      <c r="B1707" s="650" t="s">
        <v>596</v>
      </c>
      <c r="C1707" s="650">
        <v>89301102</v>
      </c>
      <c r="D1707" s="729" t="s">
        <v>6861</v>
      </c>
      <c r="E1707" s="730" t="s">
        <v>3700</v>
      </c>
      <c r="F1707" s="650" t="s">
        <v>3634</v>
      </c>
      <c r="G1707" s="650" t="s">
        <v>3736</v>
      </c>
      <c r="H1707" s="650" t="s">
        <v>1072</v>
      </c>
      <c r="I1707" s="650" t="s">
        <v>1303</v>
      </c>
      <c r="J1707" s="650" t="s">
        <v>3490</v>
      </c>
      <c r="K1707" s="650" t="s">
        <v>3488</v>
      </c>
      <c r="L1707" s="651">
        <v>41.3</v>
      </c>
      <c r="M1707" s="651">
        <v>41.3</v>
      </c>
      <c r="N1707" s="650">
        <v>1</v>
      </c>
      <c r="O1707" s="731">
        <v>1</v>
      </c>
      <c r="P1707" s="651">
        <v>41.3</v>
      </c>
      <c r="Q1707" s="666">
        <v>1</v>
      </c>
      <c r="R1707" s="650">
        <v>1</v>
      </c>
      <c r="S1707" s="666">
        <v>1</v>
      </c>
      <c r="T1707" s="731">
        <v>1</v>
      </c>
      <c r="U1707" s="689">
        <v>1</v>
      </c>
    </row>
    <row r="1708" spans="1:21" ht="14.4" customHeight="1" x14ac:dyDescent="0.3">
      <c r="A1708" s="649">
        <v>10</v>
      </c>
      <c r="B1708" s="650" t="s">
        <v>596</v>
      </c>
      <c r="C1708" s="650">
        <v>89301102</v>
      </c>
      <c r="D1708" s="729" t="s">
        <v>6861</v>
      </c>
      <c r="E1708" s="730" t="s">
        <v>3700</v>
      </c>
      <c r="F1708" s="650" t="s">
        <v>3634</v>
      </c>
      <c r="G1708" s="650" t="s">
        <v>3736</v>
      </c>
      <c r="H1708" s="650" t="s">
        <v>1072</v>
      </c>
      <c r="I1708" s="650" t="s">
        <v>1306</v>
      </c>
      <c r="J1708" s="650" t="s">
        <v>3490</v>
      </c>
      <c r="K1708" s="650" t="s">
        <v>839</v>
      </c>
      <c r="L1708" s="651">
        <v>68.83</v>
      </c>
      <c r="M1708" s="651">
        <v>68.83</v>
      </c>
      <c r="N1708" s="650">
        <v>1</v>
      </c>
      <c r="O1708" s="731">
        <v>1</v>
      </c>
      <c r="P1708" s="651">
        <v>68.83</v>
      </c>
      <c r="Q1708" s="666">
        <v>1</v>
      </c>
      <c r="R1708" s="650">
        <v>1</v>
      </c>
      <c r="S1708" s="666">
        <v>1</v>
      </c>
      <c r="T1708" s="731">
        <v>1</v>
      </c>
      <c r="U1708" s="689">
        <v>1</v>
      </c>
    </row>
    <row r="1709" spans="1:21" ht="14.4" customHeight="1" x14ac:dyDescent="0.3">
      <c r="A1709" s="649">
        <v>10</v>
      </c>
      <c r="B1709" s="650" t="s">
        <v>596</v>
      </c>
      <c r="C1709" s="650">
        <v>89301102</v>
      </c>
      <c r="D1709" s="729" t="s">
        <v>6861</v>
      </c>
      <c r="E1709" s="730" t="s">
        <v>3700</v>
      </c>
      <c r="F1709" s="650" t="s">
        <v>3634</v>
      </c>
      <c r="G1709" s="650" t="s">
        <v>3961</v>
      </c>
      <c r="H1709" s="650" t="s">
        <v>597</v>
      </c>
      <c r="I1709" s="650" t="s">
        <v>4572</v>
      </c>
      <c r="J1709" s="650" t="s">
        <v>4573</v>
      </c>
      <c r="K1709" s="650" t="s">
        <v>789</v>
      </c>
      <c r="L1709" s="651">
        <v>0</v>
      </c>
      <c r="M1709" s="651">
        <v>0</v>
      </c>
      <c r="N1709" s="650">
        <v>2</v>
      </c>
      <c r="O1709" s="731">
        <v>2</v>
      </c>
      <c r="P1709" s="651"/>
      <c r="Q1709" s="666"/>
      <c r="R1709" s="650"/>
      <c r="S1709" s="666">
        <v>0</v>
      </c>
      <c r="T1709" s="731"/>
      <c r="U1709" s="689">
        <v>0</v>
      </c>
    </row>
    <row r="1710" spans="1:21" ht="14.4" customHeight="1" x14ac:dyDescent="0.3">
      <c r="A1710" s="649">
        <v>10</v>
      </c>
      <c r="B1710" s="650" t="s">
        <v>596</v>
      </c>
      <c r="C1710" s="650">
        <v>89301102</v>
      </c>
      <c r="D1710" s="729" t="s">
        <v>6861</v>
      </c>
      <c r="E1710" s="730" t="s">
        <v>3700</v>
      </c>
      <c r="F1710" s="650" t="s">
        <v>3634</v>
      </c>
      <c r="G1710" s="650" t="s">
        <v>4268</v>
      </c>
      <c r="H1710" s="650" t="s">
        <v>1072</v>
      </c>
      <c r="I1710" s="650" t="s">
        <v>1094</v>
      </c>
      <c r="J1710" s="650" t="s">
        <v>1095</v>
      </c>
      <c r="K1710" s="650" t="s">
        <v>3501</v>
      </c>
      <c r="L1710" s="651">
        <v>94.8</v>
      </c>
      <c r="M1710" s="651">
        <v>284.39999999999998</v>
      </c>
      <c r="N1710" s="650">
        <v>3</v>
      </c>
      <c r="O1710" s="731">
        <v>3</v>
      </c>
      <c r="P1710" s="651">
        <v>94.8</v>
      </c>
      <c r="Q1710" s="666">
        <v>0.33333333333333337</v>
      </c>
      <c r="R1710" s="650">
        <v>1</v>
      </c>
      <c r="S1710" s="666">
        <v>0.33333333333333331</v>
      </c>
      <c r="T1710" s="731">
        <v>1</v>
      </c>
      <c r="U1710" s="689">
        <v>0.33333333333333331</v>
      </c>
    </row>
    <row r="1711" spans="1:21" ht="14.4" customHeight="1" x14ac:dyDescent="0.3">
      <c r="A1711" s="649">
        <v>10</v>
      </c>
      <c r="B1711" s="650" t="s">
        <v>596</v>
      </c>
      <c r="C1711" s="650">
        <v>89301102</v>
      </c>
      <c r="D1711" s="729" t="s">
        <v>6861</v>
      </c>
      <c r="E1711" s="730" t="s">
        <v>3700</v>
      </c>
      <c r="F1711" s="650" t="s">
        <v>3634</v>
      </c>
      <c r="G1711" s="650" t="s">
        <v>4117</v>
      </c>
      <c r="H1711" s="650" t="s">
        <v>597</v>
      </c>
      <c r="I1711" s="650" t="s">
        <v>1372</v>
      </c>
      <c r="J1711" s="650" t="s">
        <v>4118</v>
      </c>
      <c r="K1711" s="650" t="s">
        <v>4119</v>
      </c>
      <c r="L1711" s="651">
        <v>85.49</v>
      </c>
      <c r="M1711" s="651">
        <v>170.98</v>
      </c>
      <c r="N1711" s="650">
        <v>2</v>
      </c>
      <c r="O1711" s="731">
        <v>2</v>
      </c>
      <c r="P1711" s="651">
        <v>170.98</v>
      </c>
      <c r="Q1711" s="666">
        <v>1</v>
      </c>
      <c r="R1711" s="650">
        <v>2</v>
      </c>
      <c r="S1711" s="666">
        <v>1</v>
      </c>
      <c r="T1711" s="731">
        <v>2</v>
      </c>
      <c r="U1711" s="689">
        <v>1</v>
      </c>
    </row>
    <row r="1712" spans="1:21" ht="14.4" customHeight="1" x14ac:dyDescent="0.3">
      <c r="A1712" s="649">
        <v>10</v>
      </c>
      <c r="B1712" s="650" t="s">
        <v>596</v>
      </c>
      <c r="C1712" s="650">
        <v>89301102</v>
      </c>
      <c r="D1712" s="729" t="s">
        <v>6861</v>
      </c>
      <c r="E1712" s="730" t="s">
        <v>3700</v>
      </c>
      <c r="F1712" s="650" t="s">
        <v>3634</v>
      </c>
      <c r="G1712" s="650" t="s">
        <v>4555</v>
      </c>
      <c r="H1712" s="650" t="s">
        <v>1072</v>
      </c>
      <c r="I1712" s="650" t="s">
        <v>5094</v>
      </c>
      <c r="J1712" s="650" t="s">
        <v>5095</v>
      </c>
      <c r="K1712" s="650" t="s">
        <v>5096</v>
      </c>
      <c r="L1712" s="651">
        <v>32.74</v>
      </c>
      <c r="M1712" s="651">
        <v>32.74</v>
      </c>
      <c r="N1712" s="650">
        <v>1</v>
      </c>
      <c r="O1712" s="731">
        <v>1</v>
      </c>
      <c r="P1712" s="651">
        <v>32.74</v>
      </c>
      <c r="Q1712" s="666">
        <v>1</v>
      </c>
      <c r="R1712" s="650">
        <v>1</v>
      </c>
      <c r="S1712" s="666">
        <v>1</v>
      </c>
      <c r="T1712" s="731">
        <v>1</v>
      </c>
      <c r="U1712" s="689">
        <v>1</v>
      </c>
    </row>
    <row r="1713" spans="1:21" ht="14.4" customHeight="1" x14ac:dyDescent="0.3">
      <c r="A1713" s="649">
        <v>10</v>
      </c>
      <c r="B1713" s="650" t="s">
        <v>596</v>
      </c>
      <c r="C1713" s="650">
        <v>89301102</v>
      </c>
      <c r="D1713" s="729" t="s">
        <v>6861</v>
      </c>
      <c r="E1713" s="730" t="s">
        <v>3700</v>
      </c>
      <c r="F1713" s="650" t="s">
        <v>3635</v>
      </c>
      <c r="G1713" s="650" t="s">
        <v>3790</v>
      </c>
      <c r="H1713" s="650" t="s">
        <v>597</v>
      </c>
      <c r="I1713" s="650" t="s">
        <v>4595</v>
      </c>
      <c r="J1713" s="650" t="s">
        <v>3680</v>
      </c>
      <c r="K1713" s="650"/>
      <c r="L1713" s="651">
        <v>0</v>
      </c>
      <c r="M1713" s="651">
        <v>0</v>
      </c>
      <c r="N1713" s="650">
        <v>1</v>
      </c>
      <c r="O1713" s="731">
        <v>1</v>
      </c>
      <c r="P1713" s="651">
        <v>0</v>
      </c>
      <c r="Q1713" s="666"/>
      <c r="R1713" s="650">
        <v>1</v>
      </c>
      <c r="S1713" s="666">
        <v>1</v>
      </c>
      <c r="T1713" s="731">
        <v>1</v>
      </c>
      <c r="U1713" s="689">
        <v>1</v>
      </c>
    </row>
    <row r="1714" spans="1:21" ht="14.4" customHeight="1" x14ac:dyDescent="0.3">
      <c r="A1714" s="649">
        <v>10</v>
      </c>
      <c r="B1714" s="650" t="s">
        <v>596</v>
      </c>
      <c r="C1714" s="650">
        <v>89301102</v>
      </c>
      <c r="D1714" s="729" t="s">
        <v>6861</v>
      </c>
      <c r="E1714" s="730" t="s">
        <v>3700</v>
      </c>
      <c r="F1714" s="650" t="s">
        <v>3636</v>
      </c>
      <c r="G1714" s="650" t="s">
        <v>4505</v>
      </c>
      <c r="H1714" s="650" t="s">
        <v>597</v>
      </c>
      <c r="I1714" s="650" t="s">
        <v>5097</v>
      </c>
      <c r="J1714" s="650" t="s">
        <v>5098</v>
      </c>
      <c r="K1714" s="650" t="s">
        <v>5099</v>
      </c>
      <c r="L1714" s="651">
        <v>200</v>
      </c>
      <c r="M1714" s="651">
        <v>200</v>
      </c>
      <c r="N1714" s="650">
        <v>1</v>
      </c>
      <c r="O1714" s="731">
        <v>1</v>
      </c>
      <c r="P1714" s="651">
        <v>200</v>
      </c>
      <c r="Q1714" s="666">
        <v>1</v>
      </c>
      <c r="R1714" s="650">
        <v>1</v>
      </c>
      <c r="S1714" s="666">
        <v>1</v>
      </c>
      <c r="T1714" s="731">
        <v>1</v>
      </c>
      <c r="U1714" s="689">
        <v>1</v>
      </c>
    </row>
    <row r="1715" spans="1:21" ht="14.4" customHeight="1" x14ac:dyDescent="0.3">
      <c r="A1715" s="649">
        <v>10</v>
      </c>
      <c r="B1715" s="650" t="s">
        <v>596</v>
      </c>
      <c r="C1715" s="650">
        <v>89301102</v>
      </c>
      <c r="D1715" s="729" t="s">
        <v>6861</v>
      </c>
      <c r="E1715" s="730" t="s">
        <v>3700</v>
      </c>
      <c r="F1715" s="650" t="s">
        <v>3636</v>
      </c>
      <c r="G1715" s="650" t="s">
        <v>4270</v>
      </c>
      <c r="H1715" s="650" t="s">
        <v>597</v>
      </c>
      <c r="I1715" s="650" t="s">
        <v>4271</v>
      </c>
      <c r="J1715" s="650" t="s">
        <v>4272</v>
      </c>
      <c r="K1715" s="650" t="s">
        <v>4273</v>
      </c>
      <c r="L1715" s="651">
        <v>500</v>
      </c>
      <c r="M1715" s="651">
        <v>1000</v>
      </c>
      <c r="N1715" s="650">
        <v>2</v>
      </c>
      <c r="O1715" s="731">
        <v>2</v>
      </c>
      <c r="P1715" s="651">
        <v>1000</v>
      </c>
      <c r="Q1715" s="666">
        <v>1</v>
      </c>
      <c r="R1715" s="650">
        <v>2</v>
      </c>
      <c r="S1715" s="666">
        <v>1</v>
      </c>
      <c r="T1715" s="731">
        <v>2</v>
      </c>
      <c r="U1715" s="689">
        <v>1</v>
      </c>
    </row>
    <row r="1716" spans="1:21" ht="14.4" customHeight="1" x14ac:dyDescent="0.3">
      <c r="A1716" s="649">
        <v>10</v>
      </c>
      <c r="B1716" s="650" t="s">
        <v>596</v>
      </c>
      <c r="C1716" s="650">
        <v>89301102</v>
      </c>
      <c r="D1716" s="729" t="s">
        <v>6861</v>
      </c>
      <c r="E1716" s="730" t="s">
        <v>3701</v>
      </c>
      <c r="F1716" s="650" t="s">
        <v>3634</v>
      </c>
      <c r="G1716" s="650" t="s">
        <v>4078</v>
      </c>
      <c r="H1716" s="650" t="s">
        <v>597</v>
      </c>
      <c r="I1716" s="650" t="s">
        <v>5100</v>
      </c>
      <c r="J1716" s="650" t="s">
        <v>5101</v>
      </c>
      <c r="K1716" s="650" t="s">
        <v>4837</v>
      </c>
      <c r="L1716" s="651">
        <v>182.76</v>
      </c>
      <c r="M1716" s="651">
        <v>182.76</v>
      </c>
      <c r="N1716" s="650">
        <v>1</v>
      </c>
      <c r="O1716" s="731">
        <v>0.5</v>
      </c>
      <c r="P1716" s="651"/>
      <c r="Q1716" s="666">
        <v>0</v>
      </c>
      <c r="R1716" s="650"/>
      <c r="S1716" s="666">
        <v>0</v>
      </c>
      <c r="T1716" s="731"/>
      <c r="U1716" s="689">
        <v>0</v>
      </c>
    </row>
    <row r="1717" spans="1:21" ht="14.4" customHeight="1" x14ac:dyDescent="0.3">
      <c r="A1717" s="649">
        <v>10</v>
      </c>
      <c r="B1717" s="650" t="s">
        <v>596</v>
      </c>
      <c r="C1717" s="650">
        <v>89301102</v>
      </c>
      <c r="D1717" s="729" t="s">
        <v>6861</v>
      </c>
      <c r="E1717" s="730" t="s">
        <v>3701</v>
      </c>
      <c r="F1717" s="650" t="s">
        <v>3634</v>
      </c>
      <c r="G1717" s="650" t="s">
        <v>4169</v>
      </c>
      <c r="H1717" s="650" t="s">
        <v>597</v>
      </c>
      <c r="I1717" s="650" t="s">
        <v>4757</v>
      </c>
      <c r="J1717" s="650" t="s">
        <v>4758</v>
      </c>
      <c r="K1717" s="650" t="s">
        <v>4759</v>
      </c>
      <c r="L1717" s="651">
        <v>2025.92</v>
      </c>
      <c r="M1717" s="651">
        <v>2025.92</v>
      </c>
      <c r="N1717" s="650">
        <v>1</v>
      </c>
      <c r="O1717" s="731">
        <v>1</v>
      </c>
      <c r="P1717" s="651"/>
      <c r="Q1717" s="666">
        <v>0</v>
      </c>
      <c r="R1717" s="650"/>
      <c r="S1717" s="666">
        <v>0</v>
      </c>
      <c r="T1717" s="731"/>
      <c r="U1717" s="689">
        <v>0</v>
      </c>
    </row>
    <row r="1718" spans="1:21" ht="14.4" customHeight="1" x14ac:dyDescent="0.3">
      <c r="A1718" s="649">
        <v>10</v>
      </c>
      <c r="B1718" s="650" t="s">
        <v>596</v>
      </c>
      <c r="C1718" s="650">
        <v>89301102</v>
      </c>
      <c r="D1718" s="729" t="s">
        <v>6861</v>
      </c>
      <c r="E1718" s="730" t="s">
        <v>3701</v>
      </c>
      <c r="F1718" s="650" t="s">
        <v>3634</v>
      </c>
      <c r="G1718" s="650" t="s">
        <v>5102</v>
      </c>
      <c r="H1718" s="650" t="s">
        <v>597</v>
      </c>
      <c r="I1718" s="650" t="s">
        <v>5103</v>
      </c>
      <c r="J1718" s="650" t="s">
        <v>5104</v>
      </c>
      <c r="K1718" s="650" t="s">
        <v>5105</v>
      </c>
      <c r="L1718" s="651">
        <v>0</v>
      </c>
      <c r="M1718" s="651">
        <v>0</v>
      </c>
      <c r="N1718" s="650">
        <v>1</v>
      </c>
      <c r="O1718" s="731">
        <v>0.5</v>
      </c>
      <c r="P1718" s="651"/>
      <c r="Q1718" s="666"/>
      <c r="R1718" s="650"/>
      <c r="S1718" s="666">
        <v>0</v>
      </c>
      <c r="T1718" s="731"/>
      <c r="U1718" s="689">
        <v>0</v>
      </c>
    </row>
    <row r="1719" spans="1:21" ht="14.4" customHeight="1" x14ac:dyDescent="0.3">
      <c r="A1719" s="649">
        <v>10</v>
      </c>
      <c r="B1719" s="650" t="s">
        <v>596</v>
      </c>
      <c r="C1719" s="650">
        <v>89301102</v>
      </c>
      <c r="D1719" s="729" t="s">
        <v>6861</v>
      </c>
      <c r="E1719" s="730" t="s">
        <v>3701</v>
      </c>
      <c r="F1719" s="650" t="s">
        <v>3634</v>
      </c>
      <c r="G1719" s="650" t="s">
        <v>4086</v>
      </c>
      <c r="H1719" s="650" t="s">
        <v>597</v>
      </c>
      <c r="I1719" s="650" t="s">
        <v>706</v>
      </c>
      <c r="J1719" s="650" t="s">
        <v>707</v>
      </c>
      <c r="K1719" s="650" t="s">
        <v>4140</v>
      </c>
      <c r="L1719" s="651">
        <v>40.36</v>
      </c>
      <c r="M1719" s="651">
        <v>40.36</v>
      </c>
      <c r="N1719" s="650">
        <v>1</v>
      </c>
      <c r="O1719" s="731">
        <v>1</v>
      </c>
      <c r="P1719" s="651">
        <v>40.36</v>
      </c>
      <c r="Q1719" s="666">
        <v>1</v>
      </c>
      <c r="R1719" s="650">
        <v>1</v>
      </c>
      <c r="S1719" s="666">
        <v>1</v>
      </c>
      <c r="T1719" s="731">
        <v>1</v>
      </c>
      <c r="U1719" s="689">
        <v>1</v>
      </c>
    </row>
    <row r="1720" spans="1:21" ht="14.4" customHeight="1" x14ac:dyDescent="0.3">
      <c r="A1720" s="649">
        <v>10</v>
      </c>
      <c r="B1720" s="650" t="s">
        <v>596</v>
      </c>
      <c r="C1720" s="650">
        <v>89301102</v>
      </c>
      <c r="D1720" s="729" t="s">
        <v>6861</v>
      </c>
      <c r="E1720" s="730" t="s">
        <v>3701</v>
      </c>
      <c r="F1720" s="650" t="s">
        <v>3634</v>
      </c>
      <c r="G1720" s="650" t="s">
        <v>4478</v>
      </c>
      <c r="H1720" s="650" t="s">
        <v>1072</v>
      </c>
      <c r="I1720" s="650" t="s">
        <v>5106</v>
      </c>
      <c r="J1720" s="650" t="s">
        <v>5107</v>
      </c>
      <c r="K1720" s="650" t="s">
        <v>5108</v>
      </c>
      <c r="L1720" s="651">
        <v>0</v>
      </c>
      <c r="M1720" s="651">
        <v>0</v>
      </c>
      <c r="N1720" s="650">
        <v>1</v>
      </c>
      <c r="O1720" s="731">
        <v>0.5</v>
      </c>
      <c r="P1720" s="651"/>
      <c r="Q1720" s="666"/>
      <c r="R1720" s="650"/>
      <c r="S1720" s="666">
        <v>0</v>
      </c>
      <c r="T1720" s="731"/>
      <c r="U1720" s="689">
        <v>0</v>
      </c>
    </row>
    <row r="1721" spans="1:21" ht="14.4" customHeight="1" x14ac:dyDescent="0.3">
      <c r="A1721" s="649">
        <v>10</v>
      </c>
      <c r="B1721" s="650" t="s">
        <v>596</v>
      </c>
      <c r="C1721" s="650">
        <v>89301102</v>
      </c>
      <c r="D1721" s="729" t="s">
        <v>6861</v>
      </c>
      <c r="E1721" s="730" t="s">
        <v>3701</v>
      </c>
      <c r="F1721" s="650" t="s">
        <v>3634</v>
      </c>
      <c r="G1721" s="650" t="s">
        <v>4094</v>
      </c>
      <c r="H1721" s="650" t="s">
        <v>597</v>
      </c>
      <c r="I1721" s="650" t="s">
        <v>1393</v>
      </c>
      <c r="J1721" s="650" t="s">
        <v>1394</v>
      </c>
      <c r="K1721" s="650" t="s">
        <v>4194</v>
      </c>
      <c r="L1721" s="651">
        <v>0</v>
      </c>
      <c r="M1721" s="651">
        <v>0</v>
      </c>
      <c r="N1721" s="650">
        <v>5</v>
      </c>
      <c r="O1721" s="731">
        <v>2.5</v>
      </c>
      <c r="P1721" s="651"/>
      <c r="Q1721" s="666"/>
      <c r="R1721" s="650"/>
      <c r="S1721" s="666">
        <v>0</v>
      </c>
      <c r="T1721" s="731"/>
      <c r="U1721" s="689">
        <v>0</v>
      </c>
    </row>
    <row r="1722" spans="1:21" ht="14.4" customHeight="1" x14ac:dyDescent="0.3">
      <c r="A1722" s="649">
        <v>10</v>
      </c>
      <c r="B1722" s="650" t="s">
        <v>596</v>
      </c>
      <c r="C1722" s="650">
        <v>89301102</v>
      </c>
      <c r="D1722" s="729" t="s">
        <v>6861</v>
      </c>
      <c r="E1722" s="730" t="s">
        <v>3701</v>
      </c>
      <c r="F1722" s="650" t="s">
        <v>3634</v>
      </c>
      <c r="G1722" s="650" t="s">
        <v>3961</v>
      </c>
      <c r="H1722" s="650" t="s">
        <v>597</v>
      </c>
      <c r="I1722" s="650" t="s">
        <v>4572</v>
      </c>
      <c r="J1722" s="650" t="s">
        <v>4573</v>
      </c>
      <c r="K1722" s="650" t="s">
        <v>789</v>
      </c>
      <c r="L1722" s="651">
        <v>0</v>
      </c>
      <c r="M1722" s="651">
        <v>0</v>
      </c>
      <c r="N1722" s="650">
        <v>1</v>
      </c>
      <c r="O1722" s="731">
        <v>0.5</v>
      </c>
      <c r="P1722" s="651"/>
      <c r="Q1722" s="666"/>
      <c r="R1722" s="650"/>
      <c r="S1722" s="666">
        <v>0</v>
      </c>
      <c r="T1722" s="731"/>
      <c r="U1722" s="689">
        <v>0</v>
      </c>
    </row>
    <row r="1723" spans="1:21" ht="14.4" customHeight="1" x14ac:dyDescent="0.3">
      <c r="A1723" s="649">
        <v>10</v>
      </c>
      <c r="B1723" s="650" t="s">
        <v>596</v>
      </c>
      <c r="C1723" s="650">
        <v>89301102</v>
      </c>
      <c r="D1723" s="729" t="s">
        <v>6861</v>
      </c>
      <c r="E1723" s="730" t="s">
        <v>3701</v>
      </c>
      <c r="F1723" s="650" t="s">
        <v>3634</v>
      </c>
      <c r="G1723" s="650" t="s">
        <v>3961</v>
      </c>
      <c r="H1723" s="650" t="s">
        <v>597</v>
      </c>
      <c r="I1723" s="650" t="s">
        <v>4142</v>
      </c>
      <c r="J1723" s="650" t="s">
        <v>785</v>
      </c>
      <c r="K1723" s="650" t="s">
        <v>4143</v>
      </c>
      <c r="L1723" s="651">
        <v>0</v>
      </c>
      <c r="M1723" s="651">
        <v>0</v>
      </c>
      <c r="N1723" s="650">
        <v>1</v>
      </c>
      <c r="O1723" s="731">
        <v>0.5</v>
      </c>
      <c r="P1723" s="651"/>
      <c r="Q1723" s="666"/>
      <c r="R1723" s="650"/>
      <c r="S1723" s="666">
        <v>0</v>
      </c>
      <c r="T1723" s="731"/>
      <c r="U1723" s="689">
        <v>0</v>
      </c>
    </row>
    <row r="1724" spans="1:21" ht="14.4" customHeight="1" x14ac:dyDescent="0.3">
      <c r="A1724" s="649">
        <v>10</v>
      </c>
      <c r="B1724" s="650" t="s">
        <v>596</v>
      </c>
      <c r="C1724" s="650">
        <v>89301102</v>
      </c>
      <c r="D1724" s="729" t="s">
        <v>6861</v>
      </c>
      <c r="E1724" s="730" t="s">
        <v>3701</v>
      </c>
      <c r="F1724" s="650" t="s">
        <v>3635</v>
      </c>
      <c r="G1724" s="650" t="s">
        <v>3790</v>
      </c>
      <c r="H1724" s="650" t="s">
        <v>597</v>
      </c>
      <c r="I1724" s="650" t="s">
        <v>799</v>
      </c>
      <c r="J1724" s="650" t="s">
        <v>3680</v>
      </c>
      <c r="K1724" s="650"/>
      <c r="L1724" s="651">
        <v>0</v>
      </c>
      <c r="M1724" s="651">
        <v>0</v>
      </c>
      <c r="N1724" s="650">
        <v>4</v>
      </c>
      <c r="O1724" s="731">
        <v>4</v>
      </c>
      <c r="P1724" s="651">
        <v>0</v>
      </c>
      <c r="Q1724" s="666"/>
      <c r="R1724" s="650">
        <v>1</v>
      </c>
      <c r="S1724" s="666">
        <v>0.25</v>
      </c>
      <c r="T1724" s="731">
        <v>1</v>
      </c>
      <c r="U1724" s="689">
        <v>0.25</v>
      </c>
    </row>
    <row r="1725" spans="1:21" ht="14.4" customHeight="1" x14ac:dyDescent="0.3">
      <c r="A1725" s="649">
        <v>10</v>
      </c>
      <c r="B1725" s="650" t="s">
        <v>596</v>
      </c>
      <c r="C1725" s="650">
        <v>89301102</v>
      </c>
      <c r="D1725" s="729" t="s">
        <v>6861</v>
      </c>
      <c r="E1725" s="730" t="s">
        <v>3701</v>
      </c>
      <c r="F1725" s="650" t="s">
        <v>3635</v>
      </c>
      <c r="G1725" s="650" t="s">
        <v>3790</v>
      </c>
      <c r="H1725" s="650" t="s">
        <v>597</v>
      </c>
      <c r="I1725" s="650" t="s">
        <v>3791</v>
      </c>
      <c r="J1725" s="650" t="s">
        <v>3680</v>
      </c>
      <c r="K1725" s="650"/>
      <c r="L1725" s="651">
        <v>0</v>
      </c>
      <c r="M1725" s="651">
        <v>0</v>
      </c>
      <c r="N1725" s="650">
        <v>1</v>
      </c>
      <c r="O1725" s="731">
        <v>1</v>
      </c>
      <c r="P1725" s="651"/>
      <c r="Q1725" s="666"/>
      <c r="R1725" s="650"/>
      <c r="S1725" s="666">
        <v>0</v>
      </c>
      <c r="T1725" s="731"/>
      <c r="U1725" s="689">
        <v>0</v>
      </c>
    </row>
    <row r="1726" spans="1:21" ht="14.4" customHeight="1" x14ac:dyDescent="0.3">
      <c r="A1726" s="649">
        <v>10</v>
      </c>
      <c r="B1726" s="650" t="s">
        <v>596</v>
      </c>
      <c r="C1726" s="650">
        <v>89301102</v>
      </c>
      <c r="D1726" s="729" t="s">
        <v>6861</v>
      </c>
      <c r="E1726" s="730" t="s">
        <v>3702</v>
      </c>
      <c r="F1726" s="650" t="s">
        <v>3634</v>
      </c>
      <c r="G1726" s="650" t="s">
        <v>4534</v>
      </c>
      <c r="H1726" s="650" t="s">
        <v>597</v>
      </c>
      <c r="I1726" s="650" t="s">
        <v>1273</v>
      </c>
      <c r="J1726" s="650" t="s">
        <v>4535</v>
      </c>
      <c r="K1726" s="650" t="s">
        <v>3496</v>
      </c>
      <c r="L1726" s="651">
        <v>61.85</v>
      </c>
      <c r="M1726" s="651">
        <v>61.85</v>
      </c>
      <c r="N1726" s="650">
        <v>1</v>
      </c>
      <c r="O1726" s="731">
        <v>1</v>
      </c>
      <c r="P1726" s="651"/>
      <c r="Q1726" s="666">
        <v>0</v>
      </c>
      <c r="R1726" s="650"/>
      <c r="S1726" s="666">
        <v>0</v>
      </c>
      <c r="T1726" s="731"/>
      <c r="U1726" s="689">
        <v>0</v>
      </c>
    </row>
    <row r="1727" spans="1:21" ht="14.4" customHeight="1" x14ac:dyDescent="0.3">
      <c r="A1727" s="649">
        <v>10</v>
      </c>
      <c r="B1727" s="650" t="s">
        <v>596</v>
      </c>
      <c r="C1727" s="650">
        <v>89301102</v>
      </c>
      <c r="D1727" s="729" t="s">
        <v>6861</v>
      </c>
      <c r="E1727" s="730" t="s">
        <v>3702</v>
      </c>
      <c r="F1727" s="650" t="s">
        <v>3634</v>
      </c>
      <c r="G1727" s="650" t="s">
        <v>3732</v>
      </c>
      <c r="H1727" s="650" t="s">
        <v>1072</v>
      </c>
      <c r="I1727" s="650" t="s">
        <v>4165</v>
      </c>
      <c r="J1727" s="650" t="s">
        <v>1296</v>
      </c>
      <c r="K1727" s="650" t="s">
        <v>839</v>
      </c>
      <c r="L1727" s="651">
        <v>0</v>
      </c>
      <c r="M1727" s="651">
        <v>0</v>
      </c>
      <c r="N1727" s="650">
        <v>1</v>
      </c>
      <c r="O1727" s="731">
        <v>1</v>
      </c>
      <c r="P1727" s="651">
        <v>0</v>
      </c>
      <c r="Q1727" s="666"/>
      <c r="R1727" s="650">
        <v>1</v>
      </c>
      <c r="S1727" s="666">
        <v>1</v>
      </c>
      <c r="T1727" s="731">
        <v>1</v>
      </c>
      <c r="U1727" s="689">
        <v>1</v>
      </c>
    </row>
    <row r="1728" spans="1:21" ht="14.4" customHeight="1" x14ac:dyDescent="0.3">
      <c r="A1728" s="649">
        <v>10</v>
      </c>
      <c r="B1728" s="650" t="s">
        <v>596</v>
      </c>
      <c r="C1728" s="650">
        <v>89301102</v>
      </c>
      <c r="D1728" s="729" t="s">
        <v>6861</v>
      </c>
      <c r="E1728" s="730" t="s">
        <v>3702</v>
      </c>
      <c r="F1728" s="650" t="s">
        <v>3634</v>
      </c>
      <c r="G1728" s="650" t="s">
        <v>3747</v>
      </c>
      <c r="H1728" s="650" t="s">
        <v>1072</v>
      </c>
      <c r="I1728" s="650" t="s">
        <v>1086</v>
      </c>
      <c r="J1728" s="650" t="s">
        <v>1087</v>
      </c>
      <c r="K1728" s="650" t="s">
        <v>762</v>
      </c>
      <c r="L1728" s="651">
        <v>0</v>
      </c>
      <c r="M1728" s="651">
        <v>0</v>
      </c>
      <c r="N1728" s="650">
        <v>1</v>
      </c>
      <c r="O1728" s="731">
        <v>1</v>
      </c>
      <c r="P1728" s="651">
        <v>0</v>
      </c>
      <c r="Q1728" s="666"/>
      <c r="R1728" s="650">
        <v>1</v>
      </c>
      <c r="S1728" s="666">
        <v>1</v>
      </c>
      <c r="T1728" s="731">
        <v>1</v>
      </c>
      <c r="U1728" s="689">
        <v>1</v>
      </c>
    </row>
    <row r="1729" spans="1:21" ht="14.4" customHeight="1" x14ac:dyDescent="0.3">
      <c r="A1729" s="649">
        <v>10</v>
      </c>
      <c r="B1729" s="650" t="s">
        <v>596</v>
      </c>
      <c r="C1729" s="650">
        <v>89301102</v>
      </c>
      <c r="D1729" s="729" t="s">
        <v>6861</v>
      </c>
      <c r="E1729" s="730" t="s">
        <v>3702</v>
      </c>
      <c r="F1729" s="650" t="s">
        <v>3634</v>
      </c>
      <c r="G1729" s="650" t="s">
        <v>3936</v>
      </c>
      <c r="H1729" s="650" t="s">
        <v>597</v>
      </c>
      <c r="I1729" s="650" t="s">
        <v>1770</v>
      </c>
      <c r="J1729" s="650" t="s">
        <v>1771</v>
      </c>
      <c r="K1729" s="650" t="s">
        <v>3937</v>
      </c>
      <c r="L1729" s="651">
        <v>163.9</v>
      </c>
      <c r="M1729" s="651">
        <v>163.9</v>
      </c>
      <c r="N1729" s="650">
        <v>1</v>
      </c>
      <c r="O1729" s="731">
        <v>1</v>
      </c>
      <c r="P1729" s="651"/>
      <c r="Q1729" s="666">
        <v>0</v>
      </c>
      <c r="R1729" s="650"/>
      <c r="S1729" s="666">
        <v>0</v>
      </c>
      <c r="T1729" s="731"/>
      <c r="U1729" s="689">
        <v>0</v>
      </c>
    </row>
    <row r="1730" spans="1:21" ht="14.4" customHeight="1" x14ac:dyDescent="0.3">
      <c r="A1730" s="649">
        <v>10</v>
      </c>
      <c r="B1730" s="650" t="s">
        <v>596</v>
      </c>
      <c r="C1730" s="650">
        <v>89301102</v>
      </c>
      <c r="D1730" s="729" t="s">
        <v>6861</v>
      </c>
      <c r="E1730" s="730" t="s">
        <v>3702</v>
      </c>
      <c r="F1730" s="650" t="s">
        <v>3634</v>
      </c>
      <c r="G1730" s="650" t="s">
        <v>4336</v>
      </c>
      <c r="H1730" s="650" t="s">
        <v>597</v>
      </c>
      <c r="I1730" s="650" t="s">
        <v>732</v>
      </c>
      <c r="J1730" s="650" t="s">
        <v>733</v>
      </c>
      <c r="K1730" s="650" t="s">
        <v>4337</v>
      </c>
      <c r="L1730" s="651">
        <v>0</v>
      </c>
      <c r="M1730" s="651">
        <v>0</v>
      </c>
      <c r="N1730" s="650">
        <v>1</v>
      </c>
      <c r="O1730" s="731">
        <v>1</v>
      </c>
      <c r="P1730" s="651"/>
      <c r="Q1730" s="666"/>
      <c r="R1730" s="650"/>
      <c r="S1730" s="666">
        <v>0</v>
      </c>
      <c r="T1730" s="731"/>
      <c r="U1730" s="689">
        <v>0</v>
      </c>
    </row>
    <row r="1731" spans="1:21" ht="14.4" customHeight="1" x14ac:dyDescent="0.3">
      <c r="A1731" s="649">
        <v>10</v>
      </c>
      <c r="B1731" s="650" t="s">
        <v>596</v>
      </c>
      <c r="C1731" s="650">
        <v>89301102</v>
      </c>
      <c r="D1731" s="729" t="s">
        <v>6861</v>
      </c>
      <c r="E1731" s="730" t="s">
        <v>3702</v>
      </c>
      <c r="F1731" s="650" t="s">
        <v>3634</v>
      </c>
      <c r="G1731" s="650" t="s">
        <v>3736</v>
      </c>
      <c r="H1731" s="650" t="s">
        <v>1072</v>
      </c>
      <c r="I1731" s="650" t="s">
        <v>1299</v>
      </c>
      <c r="J1731" s="650" t="s">
        <v>3487</v>
      </c>
      <c r="K1731" s="650" t="s">
        <v>3488</v>
      </c>
      <c r="L1731" s="651">
        <v>82.59</v>
      </c>
      <c r="M1731" s="651">
        <v>82.59</v>
      </c>
      <c r="N1731" s="650">
        <v>1</v>
      </c>
      <c r="O1731" s="731">
        <v>1</v>
      </c>
      <c r="P1731" s="651"/>
      <c r="Q1731" s="666">
        <v>0</v>
      </c>
      <c r="R1731" s="650"/>
      <c r="S1731" s="666">
        <v>0</v>
      </c>
      <c r="T1731" s="731"/>
      <c r="U1731" s="689">
        <v>0</v>
      </c>
    </row>
    <row r="1732" spans="1:21" ht="14.4" customHeight="1" x14ac:dyDescent="0.3">
      <c r="A1732" s="649">
        <v>10</v>
      </c>
      <c r="B1732" s="650" t="s">
        <v>596</v>
      </c>
      <c r="C1732" s="650">
        <v>89301102</v>
      </c>
      <c r="D1732" s="729" t="s">
        <v>6861</v>
      </c>
      <c r="E1732" s="730" t="s">
        <v>3702</v>
      </c>
      <c r="F1732" s="650" t="s">
        <v>3634</v>
      </c>
      <c r="G1732" s="650" t="s">
        <v>3736</v>
      </c>
      <c r="H1732" s="650" t="s">
        <v>1072</v>
      </c>
      <c r="I1732" s="650" t="s">
        <v>2240</v>
      </c>
      <c r="J1732" s="650" t="s">
        <v>3487</v>
      </c>
      <c r="K1732" s="650" t="s">
        <v>839</v>
      </c>
      <c r="L1732" s="651">
        <v>137.66</v>
      </c>
      <c r="M1732" s="651">
        <v>137.66</v>
      </c>
      <c r="N1732" s="650">
        <v>1</v>
      </c>
      <c r="O1732" s="731">
        <v>1</v>
      </c>
      <c r="P1732" s="651"/>
      <c r="Q1732" s="666">
        <v>0</v>
      </c>
      <c r="R1732" s="650"/>
      <c r="S1732" s="666">
        <v>0</v>
      </c>
      <c r="T1732" s="731"/>
      <c r="U1732" s="689">
        <v>0</v>
      </c>
    </row>
    <row r="1733" spans="1:21" ht="14.4" customHeight="1" x14ac:dyDescent="0.3">
      <c r="A1733" s="649">
        <v>10</v>
      </c>
      <c r="B1733" s="650" t="s">
        <v>596</v>
      </c>
      <c r="C1733" s="650">
        <v>89301102</v>
      </c>
      <c r="D1733" s="729" t="s">
        <v>6861</v>
      </c>
      <c r="E1733" s="730" t="s">
        <v>3702</v>
      </c>
      <c r="F1733" s="650" t="s">
        <v>3634</v>
      </c>
      <c r="G1733" s="650" t="s">
        <v>3736</v>
      </c>
      <c r="H1733" s="650" t="s">
        <v>1072</v>
      </c>
      <c r="I1733" s="650" t="s">
        <v>1303</v>
      </c>
      <c r="J1733" s="650" t="s">
        <v>3490</v>
      </c>
      <c r="K1733" s="650" t="s">
        <v>3488</v>
      </c>
      <c r="L1733" s="651">
        <v>41.3</v>
      </c>
      <c r="M1733" s="651">
        <v>41.3</v>
      </c>
      <c r="N1733" s="650">
        <v>1</v>
      </c>
      <c r="O1733" s="731">
        <v>1</v>
      </c>
      <c r="P1733" s="651"/>
      <c r="Q1733" s="666">
        <v>0</v>
      </c>
      <c r="R1733" s="650"/>
      <c r="S1733" s="666">
        <v>0</v>
      </c>
      <c r="T1733" s="731"/>
      <c r="U1733" s="689">
        <v>0</v>
      </c>
    </row>
    <row r="1734" spans="1:21" ht="14.4" customHeight="1" x14ac:dyDescent="0.3">
      <c r="A1734" s="649">
        <v>10</v>
      </c>
      <c r="B1734" s="650" t="s">
        <v>596</v>
      </c>
      <c r="C1734" s="650">
        <v>89301102</v>
      </c>
      <c r="D1734" s="729" t="s">
        <v>6861</v>
      </c>
      <c r="E1734" s="730" t="s">
        <v>3702</v>
      </c>
      <c r="F1734" s="650" t="s">
        <v>3634</v>
      </c>
      <c r="G1734" s="650" t="s">
        <v>4405</v>
      </c>
      <c r="H1734" s="650" t="s">
        <v>597</v>
      </c>
      <c r="I1734" s="650" t="s">
        <v>2927</v>
      </c>
      <c r="J1734" s="650" t="s">
        <v>3612</v>
      </c>
      <c r="K1734" s="650" t="s">
        <v>3613</v>
      </c>
      <c r="L1734" s="651">
        <v>141.34</v>
      </c>
      <c r="M1734" s="651">
        <v>141.34</v>
      </c>
      <c r="N1734" s="650">
        <v>1</v>
      </c>
      <c r="O1734" s="731"/>
      <c r="P1734" s="651"/>
      <c r="Q1734" s="666">
        <v>0</v>
      </c>
      <c r="R1734" s="650"/>
      <c r="S1734" s="666">
        <v>0</v>
      </c>
      <c r="T1734" s="731"/>
      <c r="U1734" s="689"/>
    </row>
    <row r="1735" spans="1:21" ht="14.4" customHeight="1" x14ac:dyDescent="0.3">
      <c r="A1735" s="649">
        <v>10</v>
      </c>
      <c r="B1735" s="650" t="s">
        <v>596</v>
      </c>
      <c r="C1735" s="650">
        <v>89301102</v>
      </c>
      <c r="D1735" s="729" t="s">
        <v>6861</v>
      </c>
      <c r="E1735" s="730" t="s">
        <v>3702</v>
      </c>
      <c r="F1735" s="650" t="s">
        <v>3634</v>
      </c>
      <c r="G1735" s="650" t="s">
        <v>4318</v>
      </c>
      <c r="H1735" s="650" t="s">
        <v>597</v>
      </c>
      <c r="I1735" s="650" t="s">
        <v>4322</v>
      </c>
      <c r="J1735" s="650" t="s">
        <v>4323</v>
      </c>
      <c r="K1735" s="650" t="s">
        <v>4321</v>
      </c>
      <c r="L1735" s="651">
        <v>306.04000000000002</v>
      </c>
      <c r="M1735" s="651">
        <v>306.04000000000002</v>
      </c>
      <c r="N1735" s="650">
        <v>1</v>
      </c>
      <c r="O1735" s="731">
        <v>0.5</v>
      </c>
      <c r="P1735" s="651"/>
      <c r="Q1735" s="666">
        <v>0</v>
      </c>
      <c r="R1735" s="650"/>
      <c r="S1735" s="666">
        <v>0</v>
      </c>
      <c r="T1735" s="731"/>
      <c r="U1735" s="689">
        <v>0</v>
      </c>
    </row>
    <row r="1736" spans="1:21" ht="14.4" customHeight="1" x14ac:dyDescent="0.3">
      <c r="A1736" s="649">
        <v>10</v>
      </c>
      <c r="B1736" s="650" t="s">
        <v>596</v>
      </c>
      <c r="C1736" s="650">
        <v>89301102</v>
      </c>
      <c r="D1736" s="729" t="s">
        <v>6861</v>
      </c>
      <c r="E1736" s="730" t="s">
        <v>3702</v>
      </c>
      <c r="F1736" s="650" t="s">
        <v>3634</v>
      </c>
      <c r="G1736" s="650" t="s">
        <v>4318</v>
      </c>
      <c r="H1736" s="650" t="s">
        <v>597</v>
      </c>
      <c r="I1736" s="650" t="s">
        <v>4324</v>
      </c>
      <c r="J1736" s="650" t="s">
        <v>4325</v>
      </c>
      <c r="K1736" s="650" t="s">
        <v>4088</v>
      </c>
      <c r="L1736" s="651">
        <v>612.08000000000004</v>
      </c>
      <c r="M1736" s="651">
        <v>612.08000000000004</v>
      </c>
      <c r="N1736" s="650">
        <v>1</v>
      </c>
      <c r="O1736" s="731">
        <v>0.5</v>
      </c>
      <c r="P1736" s="651"/>
      <c r="Q1736" s="666">
        <v>0</v>
      </c>
      <c r="R1736" s="650"/>
      <c r="S1736" s="666">
        <v>0</v>
      </c>
      <c r="T1736" s="731"/>
      <c r="U1736" s="689">
        <v>0</v>
      </c>
    </row>
    <row r="1737" spans="1:21" ht="14.4" customHeight="1" x14ac:dyDescent="0.3">
      <c r="A1737" s="649">
        <v>10</v>
      </c>
      <c r="B1737" s="650" t="s">
        <v>596</v>
      </c>
      <c r="C1737" s="650">
        <v>89301102</v>
      </c>
      <c r="D1737" s="729" t="s">
        <v>6861</v>
      </c>
      <c r="E1737" s="730" t="s">
        <v>3702</v>
      </c>
      <c r="F1737" s="650" t="s">
        <v>3634</v>
      </c>
      <c r="G1737" s="650" t="s">
        <v>4300</v>
      </c>
      <c r="H1737" s="650" t="s">
        <v>597</v>
      </c>
      <c r="I1737" s="650" t="s">
        <v>2179</v>
      </c>
      <c r="J1737" s="650" t="s">
        <v>2180</v>
      </c>
      <c r="K1737" s="650" t="s">
        <v>4077</v>
      </c>
      <c r="L1737" s="651">
        <v>31.54</v>
      </c>
      <c r="M1737" s="651">
        <v>31.54</v>
      </c>
      <c r="N1737" s="650">
        <v>1</v>
      </c>
      <c r="O1737" s="731">
        <v>1</v>
      </c>
      <c r="P1737" s="651"/>
      <c r="Q1737" s="666">
        <v>0</v>
      </c>
      <c r="R1737" s="650"/>
      <c r="S1737" s="666">
        <v>0</v>
      </c>
      <c r="T1737" s="731"/>
      <c r="U1737" s="689">
        <v>0</v>
      </c>
    </row>
    <row r="1738" spans="1:21" ht="14.4" customHeight="1" x14ac:dyDescent="0.3">
      <c r="A1738" s="649">
        <v>10</v>
      </c>
      <c r="B1738" s="650" t="s">
        <v>596</v>
      </c>
      <c r="C1738" s="650">
        <v>89301102</v>
      </c>
      <c r="D1738" s="729" t="s">
        <v>6861</v>
      </c>
      <c r="E1738" s="730" t="s">
        <v>3702</v>
      </c>
      <c r="F1738" s="650" t="s">
        <v>3634</v>
      </c>
      <c r="G1738" s="650" t="s">
        <v>3961</v>
      </c>
      <c r="H1738" s="650" t="s">
        <v>597</v>
      </c>
      <c r="I1738" s="650" t="s">
        <v>4214</v>
      </c>
      <c r="J1738" s="650" t="s">
        <v>1359</v>
      </c>
      <c r="K1738" s="650" t="s">
        <v>4215</v>
      </c>
      <c r="L1738" s="651">
        <v>0</v>
      </c>
      <c r="M1738" s="651">
        <v>0</v>
      </c>
      <c r="N1738" s="650">
        <v>1</v>
      </c>
      <c r="O1738" s="731">
        <v>1</v>
      </c>
      <c r="P1738" s="651"/>
      <c r="Q1738" s="666"/>
      <c r="R1738" s="650"/>
      <c r="S1738" s="666">
        <v>0</v>
      </c>
      <c r="T1738" s="731"/>
      <c r="U1738" s="689">
        <v>0</v>
      </c>
    </row>
    <row r="1739" spans="1:21" ht="14.4" customHeight="1" x14ac:dyDescent="0.3">
      <c r="A1739" s="649">
        <v>10</v>
      </c>
      <c r="B1739" s="650" t="s">
        <v>596</v>
      </c>
      <c r="C1739" s="650">
        <v>89301102</v>
      </c>
      <c r="D1739" s="729" t="s">
        <v>6861</v>
      </c>
      <c r="E1739" s="730" t="s">
        <v>3702</v>
      </c>
      <c r="F1739" s="650" t="s">
        <v>3634</v>
      </c>
      <c r="G1739" s="650" t="s">
        <v>4144</v>
      </c>
      <c r="H1739" s="650" t="s">
        <v>1072</v>
      </c>
      <c r="I1739" s="650" t="s">
        <v>1196</v>
      </c>
      <c r="J1739" s="650" t="s">
        <v>1197</v>
      </c>
      <c r="K1739" s="650" t="s">
        <v>1198</v>
      </c>
      <c r="L1739" s="651">
        <v>87.87</v>
      </c>
      <c r="M1739" s="651">
        <v>966.57</v>
      </c>
      <c r="N1739" s="650">
        <v>11</v>
      </c>
      <c r="O1739" s="731">
        <v>2</v>
      </c>
      <c r="P1739" s="651">
        <v>439.35</v>
      </c>
      <c r="Q1739" s="666">
        <v>0.45454545454545453</v>
      </c>
      <c r="R1739" s="650">
        <v>5</v>
      </c>
      <c r="S1739" s="666">
        <v>0.45454545454545453</v>
      </c>
      <c r="T1739" s="731">
        <v>1</v>
      </c>
      <c r="U1739" s="689">
        <v>0.5</v>
      </c>
    </row>
    <row r="1740" spans="1:21" ht="14.4" customHeight="1" x14ac:dyDescent="0.3">
      <c r="A1740" s="649">
        <v>10</v>
      </c>
      <c r="B1740" s="650" t="s">
        <v>596</v>
      </c>
      <c r="C1740" s="650">
        <v>89301102</v>
      </c>
      <c r="D1740" s="729" t="s">
        <v>6861</v>
      </c>
      <c r="E1740" s="730" t="s">
        <v>3702</v>
      </c>
      <c r="F1740" s="650" t="s">
        <v>3634</v>
      </c>
      <c r="G1740" s="650" t="s">
        <v>5109</v>
      </c>
      <c r="H1740" s="650" t="s">
        <v>597</v>
      </c>
      <c r="I1740" s="650" t="s">
        <v>5110</v>
      </c>
      <c r="J1740" s="650" t="s">
        <v>5111</v>
      </c>
      <c r="K1740" s="650" t="s">
        <v>4580</v>
      </c>
      <c r="L1740" s="651">
        <v>0</v>
      </c>
      <c r="M1740" s="651">
        <v>0</v>
      </c>
      <c r="N1740" s="650">
        <v>1</v>
      </c>
      <c r="O1740" s="731">
        <v>1</v>
      </c>
      <c r="P1740" s="651"/>
      <c r="Q1740" s="666"/>
      <c r="R1740" s="650"/>
      <c r="S1740" s="666">
        <v>0</v>
      </c>
      <c r="T1740" s="731"/>
      <c r="U1740" s="689">
        <v>0</v>
      </c>
    </row>
    <row r="1741" spans="1:21" ht="14.4" customHeight="1" x14ac:dyDescent="0.3">
      <c r="A1741" s="649">
        <v>10</v>
      </c>
      <c r="B1741" s="650" t="s">
        <v>596</v>
      </c>
      <c r="C1741" s="650">
        <v>89301102</v>
      </c>
      <c r="D1741" s="729" t="s">
        <v>6861</v>
      </c>
      <c r="E1741" s="730" t="s">
        <v>3702</v>
      </c>
      <c r="F1741" s="650" t="s">
        <v>3635</v>
      </c>
      <c r="G1741" s="650" t="s">
        <v>3790</v>
      </c>
      <c r="H1741" s="650" t="s">
        <v>597</v>
      </c>
      <c r="I1741" s="650" t="s">
        <v>5112</v>
      </c>
      <c r="J1741" s="650" t="s">
        <v>3680</v>
      </c>
      <c r="K1741" s="650"/>
      <c r="L1741" s="651">
        <v>0</v>
      </c>
      <c r="M1741" s="651">
        <v>0</v>
      </c>
      <c r="N1741" s="650">
        <v>1</v>
      </c>
      <c r="O1741" s="731">
        <v>1</v>
      </c>
      <c r="P1741" s="651">
        <v>0</v>
      </c>
      <c r="Q1741" s="666"/>
      <c r="R1741" s="650">
        <v>1</v>
      </c>
      <c r="S1741" s="666">
        <v>1</v>
      </c>
      <c r="T1741" s="731">
        <v>1</v>
      </c>
      <c r="U1741" s="689">
        <v>1</v>
      </c>
    </row>
    <row r="1742" spans="1:21" ht="14.4" customHeight="1" x14ac:dyDescent="0.3">
      <c r="A1742" s="649">
        <v>10</v>
      </c>
      <c r="B1742" s="650" t="s">
        <v>596</v>
      </c>
      <c r="C1742" s="650">
        <v>89301102</v>
      </c>
      <c r="D1742" s="729" t="s">
        <v>6861</v>
      </c>
      <c r="E1742" s="730" t="s">
        <v>3703</v>
      </c>
      <c r="F1742" s="650" t="s">
        <v>3634</v>
      </c>
      <c r="G1742" s="650" t="s">
        <v>3732</v>
      </c>
      <c r="H1742" s="650" t="s">
        <v>1072</v>
      </c>
      <c r="I1742" s="650" t="s">
        <v>1719</v>
      </c>
      <c r="J1742" s="650" t="s">
        <v>1720</v>
      </c>
      <c r="K1742" s="650" t="s">
        <v>3519</v>
      </c>
      <c r="L1742" s="651">
        <v>138.16</v>
      </c>
      <c r="M1742" s="651">
        <v>276.32</v>
      </c>
      <c r="N1742" s="650">
        <v>2</v>
      </c>
      <c r="O1742" s="731">
        <v>1</v>
      </c>
      <c r="P1742" s="651"/>
      <c r="Q1742" s="666">
        <v>0</v>
      </c>
      <c r="R1742" s="650"/>
      <c r="S1742" s="666">
        <v>0</v>
      </c>
      <c r="T1742" s="731"/>
      <c r="U1742" s="689">
        <v>0</v>
      </c>
    </row>
    <row r="1743" spans="1:21" ht="14.4" customHeight="1" x14ac:dyDescent="0.3">
      <c r="A1743" s="649">
        <v>10</v>
      </c>
      <c r="B1743" s="650" t="s">
        <v>596</v>
      </c>
      <c r="C1743" s="650">
        <v>89301102</v>
      </c>
      <c r="D1743" s="729" t="s">
        <v>6861</v>
      </c>
      <c r="E1743" s="730" t="s">
        <v>3703</v>
      </c>
      <c r="F1743" s="650" t="s">
        <v>3634</v>
      </c>
      <c r="G1743" s="650" t="s">
        <v>3936</v>
      </c>
      <c r="H1743" s="650" t="s">
        <v>597</v>
      </c>
      <c r="I1743" s="650" t="s">
        <v>1770</v>
      </c>
      <c r="J1743" s="650" t="s">
        <v>1771</v>
      </c>
      <c r="K1743" s="650" t="s">
        <v>3937</v>
      </c>
      <c r="L1743" s="651">
        <v>163.9</v>
      </c>
      <c r="M1743" s="651">
        <v>163.9</v>
      </c>
      <c r="N1743" s="650">
        <v>1</v>
      </c>
      <c r="O1743" s="731">
        <v>1</v>
      </c>
      <c r="P1743" s="651"/>
      <c r="Q1743" s="666">
        <v>0</v>
      </c>
      <c r="R1743" s="650"/>
      <c r="S1743" s="666">
        <v>0</v>
      </c>
      <c r="T1743" s="731"/>
      <c r="U1743" s="689">
        <v>0</v>
      </c>
    </row>
    <row r="1744" spans="1:21" ht="14.4" customHeight="1" x14ac:dyDescent="0.3">
      <c r="A1744" s="649">
        <v>10</v>
      </c>
      <c r="B1744" s="650" t="s">
        <v>596</v>
      </c>
      <c r="C1744" s="650">
        <v>89301102</v>
      </c>
      <c r="D1744" s="729" t="s">
        <v>6861</v>
      </c>
      <c r="E1744" s="730" t="s">
        <v>3703</v>
      </c>
      <c r="F1744" s="650" t="s">
        <v>3634</v>
      </c>
      <c r="G1744" s="650" t="s">
        <v>3736</v>
      </c>
      <c r="H1744" s="650" t="s">
        <v>1072</v>
      </c>
      <c r="I1744" s="650" t="s">
        <v>2240</v>
      </c>
      <c r="J1744" s="650" t="s">
        <v>3487</v>
      </c>
      <c r="K1744" s="650" t="s">
        <v>839</v>
      </c>
      <c r="L1744" s="651">
        <v>137.66</v>
      </c>
      <c r="M1744" s="651">
        <v>137.66</v>
      </c>
      <c r="N1744" s="650">
        <v>1</v>
      </c>
      <c r="O1744" s="731">
        <v>1</v>
      </c>
      <c r="P1744" s="651">
        <v>137.66</v>
      </c>
      <c r="Q1744" s="666">
        <v>1</v>
      </c>
      <c r="R1744" s="650">
        <v>1</v>
      </c>
      <c r="S1744" s="666">
        <v>1</v>
      </c>
      <c r="T1744" s="731">
        <v>1</v>
      </c>
      <c r="U1744" s="689">
        <v>1</v>
      </c>
    </row>
    <row r="1745" spans="1:21" ht="14.4" customHeight="1" x14ac:dyDescent="0.3">
      <c r="A1745" s="649">
        <v>10</v>
      </c>
      <c r="B1745" s="650" t="s">
        <v>596</v>
      </c>
      <c r="C1745" s="650">
        <v>89301102</v>
      </c>
      <c r="D1745" s="729" t="s">
        <v>6861</v>
      </c>
      <c r="E1745" s="730" t="s">
        <v>3703</v>
      </c>
      <c r="F1745" s="650" t="s">
        <v>3634</v>
      </c>
      <c r="G1745" s="650" t="s">
        <v>4144</v>
      </c>
      <c r="H1745" s="650" t="s">
        <v>1072</v>
      </c>
      <c r="I1745" s="650" t="s">
        <v>1188</v>
      </c>
      <c r="J1745" s="650" t="s">
        <v>1189</v>
      </c>
      <c r="K1745" s="650" t="s">
        <v>3507</v>
      </c>
      <c r="L1745" s="651">
        <v>107.54</v>
      </c>
      <c r="M1745" s="651">
        <v>2043.2600000000002</v>
      </c>
      <c r="N1745" s="650">
        <v>19</v>
      </c>
      <c r="O1745" s="731">
        <v>1</v>
      </c>
      <c r="P1745" s="651"/>
      <c r="Q1745" s="666">
        <v>0</v>
      </c>
      <c r="R1745" s="650"/>
      <c r="S1745" s="666">
        <v>0</v>
      </c>
      <c r="T1745" s="731"/>
      <c r="U1745" s="689">
        <v>0</v>
      </c>
    </row>
    <row r="1746" spans="1:21" ht="14.4" customHeight="1" x14ac:dyDescent="0.3">
      <c r="A1746" s="649">
        <v>10</v>
      </c>
      <c r="B1746" s="650" t="s">
        <v>596</v>
      </c>
      <c r="C1746" s="650">
        <v>89301102</v>
      </c>
      <c r="D1746" s="729" t="s">
        <v>6861</v>
      </c>
      <c r="E1746" s="730" t="s">
        <v>3703</v>
      </c>
      <c r="F1746" s="650" t="s">
        <v>3634</v>
      </c>
      <c r="G1746" s="650" t="s">
        <v>4113</v>
      </c>
      <c r="H1746" s="650" t="s">
        <v>1072</v>
      </c>
      <c r="I1746" s="650" t="s">
        <v>1105</v>
      </c>
      <c r="J1746" s="650" t="s">
        <v>3498</v>
      </c>
      <c r="K1746" s="650" t="s">
        <v>3499</v>
      </c>
      <c r="L1746" s="651">
        <v>201.75</v>
      </c>
      <c r="M1746" s="651">
        <v>403.5</v>
      </c>
      <c r="N1746" s="650">
        <v>2</v>
      </c>
      <c r="O1746" s="731">
        <v>0.5</v>
      </c>
      <c r="P1746" s="651"/>
      <c r="Q1746" s="666">
        <v>0</v>
      </c>
      <c r="R1746" s="650"/>
      <c r="S1746" s="666">
        <v>0</v>
      </c>
      <c r="T1746" s="731"/>
      <c r="U1746" s="689">
        <v>0</v>
      </c>
    </row>
    <row r="1747" spans="1:21" ht="14.4" customHeight="1" x14ac:dyDescent="0.3">
      <c r="A1747" s="649">
        <v>10</v>
      </c>
      <c r="B1747" s="650" t="s">
        <v>596</v>
      </c>
      <c r="C1747" s="650">
        <v>89301102</v>
      </c>
      <c r="D1747" s="729" t="s">
        <v>6861</v>
      </c>
      <c r="E1747" s="730" t="s">
        <v>3703</v>
      </c>
      <c r="F1747" s="650" t="s">
        <v>3634</v>
      </c>
      <c r="G1747" s="650" t="s">
        <v>4269</v>
      </c>
      <c r="H1747" s="650" t="s">
        <v>1072</v>
      </c>
      <c r="I1747" s="650" t="s">
        <v>1090</v>
      </c>
      <c r="J1747" s="650" t="s">
        <v>1091</v>
      </c>
      <c r="K1747" s="650" t="s">
        <v>1092</v>
      </c>
      <c r="L1747" s="651">
        <v>974.75</v>
      </c>
      <c r="M1747" s="651">
        <v>974.75</v>
      </c>
      <c r="N1747" s="650">
        <v>1</v>
      </c>
      <c r="O1747" s="731">
        <v>1</v>
      </c>
      <c r="P1747" s="651">
        <v>974.75</v>
      </c>
      <c r="Q1747" s="666">
        <v>1</v>
      </c>
      <c r="R1747" s="650">
        <v>1</v>
      </c>
      <c r="S1747" s="666">
        <v>1</v>
      </c>
      <c r="T1747" s="731">
        <v>1</v>
      </c>
      <c r="U1747" s="689">
        <v>1</v>
      </c>
    </row>
    <row r="1748" spans="1:21" ht="14.4" customHeight="1" x14ac:dyDescent="0.3">
      <c r="A1748" s="649">
        <v>10</v>
      </c>
      <c r="B1748" s="650" t="s">
        <v>596</v>
      </c>
      <c r="C1748" s="650">
        <v>89301102</v>
      </c>
      <c r="D1748" s="729" t="s">
        <v>6861</v>
      </c>
      <c r="E1748" s="730" t="s">
        <v>3703</v>
      </c>
      <c r="F1748" s="650" t="s">
        <v>3634</v>
      </c>
      <c r="G1748" s="650" t="s">
        <v>4269</v>
      </c>
      <c r="H1748" s="650" t="s">
        <v>1072</v>
      </c>
      <c r="I1748" s="650" t="s">
        <v>5113</v>
      </c>
      <c r="J1748" s="650" t="s">
        <v>5114</v>
      </c>
      <c r="K1748" s="650" t="s">
        <v>5115</v>
      </c>
      <c r="L1748" s="651">
        <v>1309.48</v>
      </c>
      <c r="M1748" s="651">
        <v>1309.48</v>
      </c>
      <c r="N1748" s="650">
        <v>1</v>
      </c>
      <c r="O1748" s="731">
        <v>0.5</v>
      </c>
      <c r="P1748" s="651"/>
      <c r="Q1748" s="666">
        <v>0</v>
      </c>
      <c r="R1748" s="650"/>
      <c r="S1748" s="666">
        <v>0</v>
      </c>
      <c r="T1748" s="731"/>
      <c r="U1748" s="689">
        <v>0</v>
      </c>
    </row>
    <row r="1749" spans="1:21" ht="14.4" customHeight="1" x14ac:dyDescent="0.3">
      <c r="A1749" s="649">
        <v>10</v>
      </c>
      <c r="B1749" s="650" t="s">
        <v>596</v>
      </c>
      <c r="C1749" s="650">
        <v>89301102</v>
      </c>
      <c r="D1749" s="729" t="s">
        <v>6861</v>
      </c>
      <c r="E1749" s="730" t="s">
        <v>3703</v>
      </c>
      <c r="F1749" s="650" t="s">
        <v>3636</v>
      </c>
      <c r="G1749" s="650" t="s">
        <v>4270</v>
      </c>
      <c r="H1749" s="650" t="s">
        <v>597</v>
      </c>
      <c r="I1749" s="650" t="s">
        <v>4271</v>
      </c>
      <c r="J1749" s="650" t="s">
        <v>4272</v>
      </c>
      <c r="K1749" s="650" t="s">
        <v>4273</v>
      </c>
      <c r="L1749" s="651">
        <v>500</v>
      </c>
      <c r="M1749" s="651">
        <v>500</v>
      </c>
      <c r="N1749" s="650">
        <v>1</v>
      </c>
      <c r="O1749" s="731">
        <v>1</v>
      </c>
      <c r="P1749" s="651"/>
      <c r="Q1749" s="666">
        <v>0</v>
      </c>
      <c r="R1749" s="650"/>
      <c r="S1749" s="666">
        <v>0</v>
      </c>
      <c r="T1749" s="731"/>
      <c r="U1749" s="689">
        <v>0</v>
      </c>
    </row>
    <row r="1750" spans="1:21" ht="14.4" customHeight="1" x14ac:dyDescent="0.3">
      <c r="A1750" s="649">
        <v>10</v>
      </c>
      <c r="B1750" s="650" t="s">
        <v>596</v>
      </c>
      <c r="C1750" s="650">
        <v>89301102</v>
      </c>
      <c r="D1750" s="729" t="s">
        <v>6861</v>
      </c>
      <c r="E1750" s="730" t="s">
        <v>3704</v>
      </c>
      <c r="F1750" s="650" t="s">
        <v>3634</v>
      </c>
      <c r="G1750" s="650" t="s">
        <v>3789</v>
      </c>
      <c r="H1750" s="650" t="s">
        <v>597</v>
      </c>
      <c r="I1750" s="650" t="s">
        <v>1366</v>
      </c>
      <c r="J1750" s="650" t="s">
        <v>1062</v>
      </c>
      <c r="K1750" s="650" t="s">
        <v>880</v>
      </c>
      <c r="L1750" s="651">
        <v>56.69</v>
      </c>
      <c r="M1750" s="651">
        <v>56.69</v>
      </c>
      <c r="N1750" s="650">
        <v>1</v>
      </c>
      <c r="O1750" s="731">
        <v>1</v>
      </c>
      <c r="P1750" s="651"/>
      <c r="Q1750" s="666">
        <v>0</v>
      </c>
      <c r="R1750" s="650"/>
      <c r="S1750" s="666">
        <v>0</v>
      </c>
      <c r="T1750" s="731"/>
      <c r="U1750" s="689">
        <v>0</v>
      </c>
    </row>
    <row r="1751" spans="1:21" ht="14.4" customHeight="1" x14ac:dyDescent="0.3">
      <c r="A1751" s="649">
        <v>10</v>
      </c>
      <c r="B1751" s="650" t="s">
        <v>596</v>
      </c>
      <c r="C1751" s="650">
        <v>89301102</v>
      </c>
      <c r="D1751" s="729" t="s">
        <v>6861</v>
      </c>
      <c r="E1751" s="730" t="s">
        <v>3705</v>
      </c>
      <c r="F1751" s="650" t="s">
        <v>3634</v>
      </c>
      <c r="G1751" s="650" t="s">
        <v>4534</v>
      </c>
      <c r="H1751" s="650" t="s">
        <v>597</v>
      </c>
      <c r="I1751" s="650" t="s">
        <v>1273</v>
      </c>
      <c r="J1751" s="650" t="s">
        <v>4535</v>
      </c>
      <c r="K1751" s="650" t="s">
        <v>3496</v>
      </c>
      <c r="L1751" s="651">
        <v>61.85</v>
      </c>
      <c r="M1751" s="651">
        <v>61.85</v>
      </c>
      <c r="N1751" s="650">
        <v>1</v>
      </c>
      <c r="O1751" s="731">
        <v>1</v>
      </c>
      <c r="P1751" s="651"/>
      <c r="Q1751" s="666">
        <v>0</v>
      </c>
      <c r="R1751" s="650"/>
      <c r="S1751" s="666">
        <v>0</v>
      </c>
      <c r="T1751" s="731"/>
      <c r="U1751" s="689">
        <v>0</v>
      </c>
    </row>
    <row r="1752" spans="1:21" ht="14.4" customHeight="1" x14ac:dyDescent="0.3">
      <c r="A1752" s="649">
        <v>10</v>
      </c>
      <c r="B1752" s="650" t="s">
        <v>596</v>
      </c>
      <c r="C1752" s="650">
        <v>89301102</v>
      </c>
      <c r="D1752" s="729" t="s">
        <v>6861</v>
      </c>
      <c r="E1752" s="730" t="s">
        <v>3705</v>
      </c>
      <c r="F1752" s="650" t="s">
        <v>3634</v>
      </c>
      <c r="G1752" s="650" t="s">
        <v>3732</v>
      </c>
      <c r="H1752" s="650" t="s">
        <v>1072</v>
      </c>
      <c r="I1752" s="650" t="s">
        <v>4165</v>
      </c>
      <c r="J1752" s="650" t="s">
        <v>1296</v>
      </c>
      <c r="K1752" s="650" t="s">
        <v>839</v>
      </c>
      <c r="L1752" s="651">
        <v>0</v>
      </c>
      <c r="M1752" s="651">
        <v>0</v>
      </c>
      <c r="N1752" s="650">
        <v>1</v>
      </c>
      <c r="O1752" s="731">
        <v>1</v>
      </c>
      <c r="P1752" s="651">
        <v>0</v>
      </c>
      <c r="Q1752" s="666"/>
      <c r="R1752" s="650">
        <v>1</v>
      </c>
      <c r="S1752" s="666">
        <v>1</v>
      </c>
      <c r="T1752" s="731">
        <v>1</v>
      </c>
      <c r="U1752" s="689">
        <v>1</v>
      </c>
    </row>
    <row r="1753" spans="1:21" ht="14.4" customHeight="1" x14ac:dyDescent="0.3">
      <c r="A1753" s="649">
        <v>10</v>
      </c>
      <c r="B1753" s="650" t="s">
        <v>596</v>
      </c>
      <c r="C1753" s="650">
        <v>89301102</v>
      </c>
      <c r="D1753" s="729" t="s">
        <v>6861</v>
      </c>
      <c r="E1753" s="730" t="s">
        <v>3705</v>
      </c>
      <c r="F1753" s="650" t="s">
        <v>3634</v>
      </c>
      <c r="G1753" s="650" t="s">
        <v>3736</v>
      </c>
      <c r="H1753" s="650" t="s">
        <v>1072</v>
      </c>
      <c r="I1753" s="650" t="s">
        <v>1712</v>
      </c>
      <c r="J1753" s="650" t="s">
        <v>1713</v>
      </c>
      <c r="K1753" s="650" t="s">
        <v>3522</v>
      </c>
      <c r="L1753" s="651">
        <v>116.8</v>
      </c>
      <c r="M1753" s="651">
        <v>233.6</v>
      </c>
      <c r="N1753" s="650">
        <v>2</v>
      </c>
      <c r="O1753" s="731">
        <v>1</v>
      </c>
      <c r="P1753" s="651">
        <v>233.6</v>
      </c>
      <c r="Q1753" s="666">
        <v>1</v>
      </c>
      <c r="R1753" s="650">
        <v>2</v>
      </c>
      <c r="S1753" s="666">
        <v>1</v>
      </c>
      <c r="T1753" s="731">
        <v>1</v>
      </c>
      <c r="U1753" s="689">
        <v>1</v>
      </c>
    </row>
    <row r="1754" spans="1:21" ht="14.4" customHeight="1" x14ac:dyDescent="0.3">
      <c r="A1754" s="649">
        <v>10</v>
      </c>
      <c r="B1754" s="650" t="s">
        <v>596</v>
      </c>
      <c r="C1754" s="650">
        <v>89301102</v>
      </c>
      <c r="D1754" s="729" t="s">
        <v>6861</v>
      </c>
      <c r="E1754" s="730" t="s">
        <v>3705</v>
      </c>
      <c r="F1754" s="650" t="s">
        <v>3634</v>
      </c>
      <c r="G1754" s="650" t="s">
        <v>3736</v>
      </c>
      <c r="H1754" s="650" t="s">
        <v>1072</v>
      </c>
      <c r="I1754" s="650" t="s">
        <v>1306</v>
      </c>
      <c r="J1754" s="650" t="s">
        <v>3490</v>
      </c>
      <c r="K1754" s="650" t="s">
        <v>839</v>
      </c>
      <c r="L1754" s="651">
        <v>68.83</v>
      </c>
      <c r="M1754" s="651">
        <v>68.83</v>
      </c>
      <c r="N1754" s="650">
        <v>1</v>
      </c>
      <c r="O1754" s="731">
        <v>1</v>
      </c>
      <c r="P1754" s="651">
        <v>68.83</v>
      </c>
      <c r="Q1754" s="666">
        <v>1</v>
      </c>
      <c r="R1754" s="650">
        <v>1</v>
      </c>
      <c r="S1754" s="666">
        <v>1</v>
      </c>
      <c r="T1754" s="731">
        <v>1</v>
      </c>
      <c r="U1754" s="689">
        <v>1</v>
      </c>
    </row>
    <row r="1755" spans="1:21" ht="14.4" customHeight="1" x14ac:dyDescent="0.3">
      <c r="A1755" s="649">
        <v>10</v>
      </c>
      <c r="B1755" s="650" t="s">
        <v>596</v>
      </c>
      <c r="C1755" s="650">
        <v>89301102</v>
      </c>
      <c r="D1755" s="729" t="s">
        <v>6861</v>
      </c>
      <c r="E1755" s="730" t="s">
        <v>3705</v>
      </c>
      <c r="F1755" s="650" t="s">
        <v>3634</v>
      </c>
      <c r="G1755" s="650" t="s">
        <v>4539</v>
      </c>
      <c r="H1755" s="650" t="s">
        <v>597</v>
      </c>
      <c r="I1755" s="650" t="s">
        <v>1065</v>
      </c>
      <c r="J1755" s="650" t="s">
        <v>1066</v>
      </c>
      <c r="K1755" s="650" t="s">
        <v>3280</v>
      </c>
      <c r="L1755" s="651">
        <v>0</v>
      </c>
      <c r="M1755" s="651">
        <v>0</v>
      </c>
      <c r="N1755" s="650">
        <v>1</v>
      </c>
      <c r="O1755" s="731">
        <v>0.5</v>
      </c>
      <c r="P1755" s="651"/>
      <c r="Q1755" s="666"/>
      <c r="R1755" s="650"/>
      <c r="S1755" s="666">
        <v>0</v>
      </c>
      <c r="T1755" s="731"/>
      <c r="U1755" s="689">
        <v>0</v>
      </c>
    </row>
    <row r="1756" spans="1:21" ht="14.4" customHeight="1" x14ac:dyDescent="0.3">
      <c r="A1756" s="649">
        <v>10</v>
      </c>
      <c r="B1756" s="650" t="s">
        <v>596</v>
      </c>
      <c r="C1756" s="650">
        <v>89301102</v>
      </c>
      <c r="D1756" s="729" t="s">
        <v>6861</v>
      </c>
      <c r="E1756" s="730" t="s">
        <v>3705</v>
      </c>
      <c r="F1756" s="650" t="s">
        <v>3634</v>
      </c>
      <c r="G1756" s="650" t="s">
        <v>4105</v>
      </c>
      <c r="H1756" s="650" t="s">
        <v>597</v>
      </c>
      <c r="I1756" s="650" t="s">
        <v>654</v>
      </c>
      <c r="J1756" s="650" t="s">
        <v>4106</v>
      </c>
      <c r="K1756" s="650" t="s">
        <v>4107</v>
      </c>
      <c r="L1756" s="651">
        <v>22.88</v>
      </c>
      <c r="M1756" s="651">
        <v>22.88</v>
      </c>
      <c r="N1756" s="650">
        <v>1</v>
      </c>
      <c r="O1756" s="731">
        <v>0.5</v>
      </c>
      <c r="P1756" s="651"/>
      <c r="Q1756" s="666">
        <v>0</v>
      </c>
      <c r="R1756" s="650"/>
      <c r="S1756" s="666">
        <v>0</v>
      </c>
      <c r="T1756" s="731"/>
      <c r="U1756" s="689">
        <v>0</v>
      </c>
    </row>
    <row r="1757" spans="1:21" ht="14.4" customHeight="1" x14ac:dyDescent="0.3">
      <c r="A1757" s="649">
        <v>10</v>
      </c>
      <c r="B1757" s="650" t="s">
        <v>596</v>
      </c>
      <c r="C1757" s="650">
        <v>89301102</v>
      </c>
      <c r="D1757" s="729" t="s">
        <v>6861</v>
      </c>
      <c r="E1757" s="730" t="s">
        <v>3705</v>
      </c>
      <c r="F1757" s="650" t="s">
        <v>3634</v>
      </c>
      <c r="G1757" s="650" t="s">
        <v>3741</v>
      </c>
      <c r="H1757" s="650" t="s">
        <v>597</v>
      </c>
      <c r="I1757" s="650" t="s">
        <v>1421</v>
      </c>
      <c r="J1757" s="650" t="s">
        <v>1422</v>
      </c>
      <c r="K1757" s="650" t="s">
        <v>1423</v>
      </c>
      <c r="L1757" s="651">
        <v>52.32</v>
      </c>
      <c r="M1757" s="651">
        <v>52.32</v>
      </c>
      <c r="N1757" s="650">
        <v>1</v>
      </c>
      <c r="O1757" s="731">
        <v>1</v>
      </c>
      <c r="P1757" s="651"/>
      <c r="Q1757" s="666">
        <v>0</v>
      </c>
      <c r="R1757" s="650"/>
      <c r="S1757" s="666">
        <v>0</v>
      </c>
      <c r="T1757" s="731"/>
      <c r="U1757" s="689">
        <v>0</v>
      </c>
    </row>
    <row r="1758" spans="1:21" ht="14.4" customHeight="1" x14ac:dyDescent="0.3">
      <c r="A1758" s="649">
        <v>10</v>
      </c>
      <c r="B1758" s="650" t="s">
        <v>596</v>
      </c>
      <c r="C1758" s="650">
        <v>89301102</v>
      </c>
      <c r="D1758" s="729" t="s">
        <v>6861</v>
      </c>
      <c r="E1758" s="730" t="s">
        <v>3705</v>
      </c>
      <c r="F1758" s="650" t="s">
        <v>3635</v>
      </c>
      <c r="G1758" s="650" t="s">
        <v>3790</v>
      </c>
      <c r="H1758" s="650" t="s">
        <v>597</v>
      </c>
      <c r="I1758" s="650" t="s">
        <v>605</v>
      </c>
      <c r="J1758" s="650" t="s">
        <v>3680</v>
      </c>
      <c r="K1758" s="650"/>
      <c r="L1758" s="651">
        <v>0</v>
      </c>
      <c r="M1758" s="651">
        <v>0</v>
      </c>
      <c r="N1758" s="650">
        <v>1</v>
      </c>
      <c r="O1758" s="731">
        <v>1</v>
      </c>
      <c r="P1758" s="651">
        <v>0</v>
      </c>
      <c r="Q1758" s="666"/>
      <c r="R1758" s="650">
        <v>1</v>
      </c>
      <c r="S1758" s="666">
        <v>1</v>
      </c>
      <c r="T1758" s="731">
        <v>1</v>
      </c>
      <c r="U1758" s="689">
        <v>1</v>
      </c>
    </row>
    <row r="1759" spans="1:21" ht="14.4" customHeight="1" x14ac:dyDescent="0.3">
      <c r="A1759" s="649">
        <v>10</v>
      </c>
      <c r="B1759" s="650" t="s">
        <v>596</v>
      </c>
      <c r="C1759" s="650">
        <v>89301102</v>
      </c>
      <c r="D1759" s="729" t="s">
        <v>6861</v>
      </c>
      <c r="E1759" s="730" t="s">
        <v>3706</v>
      </c>
      <c r="F1759" s="650" t="s">
        <v>3634</v>
      </c>
      <c r="G1759" s="650" t="s">
        <v>4154</v>
      </c>
      <c r="H1759" s="650" t="s">
        <v>597</v>
      </c>
      <c r="I1759" s="650" t="s">
        <v>4282</v>
      </c>
      <c r="J1759" s="650" t="s">
        <v>4156</v>
      </c>
      <c r="K1759" s="650" t="s">
        <v>4157</v>
      </c>
      <c r="L1759" s="651">
        <v>473.33</v>
      </c>
      <c r="M1759" s="651">
        <v>473.33</v>
      </c>
      <c r="N1759" s="650">
        <v>1</v>
      </c>
      <c r="O1759" s="731">
        <v>0.5</v>
      </c>
      <c r="P1759" s="651"/>
      <c r="Q1759" s="666">
        <v>0</v>
      </c>
      <c r="R1759" s="650"/>
      <c r="S1759" s="666">
        <v>0</v>
      </c>
      <c r="T1759" s="731"/>
      <c r="U1759" s="689">
        <v>0</v>
      </c>
    </row>
    <row r="1760" spans="1:21" ht="14.4" customHeight="1" x14ac:dyDescent="0.3">
      <c r="A1760" s="649">
        <v>10</v>
      </c>
      <c r="B1760" s="650" t="s">
        <v>596</v>
      </c>
      <c r="C1760" s="650">
        <v>89301102</v>
      </c>
      <c r="D1760" s="729" t="s">
        <v>6861</v>
      </c>
      <c r="E1760" s="730" t="s">
        <v>3706</v>
      </c>
      <c r="F1760" s="650" t="s">
        <v>3634</v>
      </c>
      <c r="G1760" s="650" t="s">
        <v>4154</v>
      </c>
      <c r="H1760" s="650" t="s">
        <v>597</v>
      </c>
      <c r="I1760" s="650" t="s">
        <v>3080</v>
      </c>
      <c r="J1760" s="650" t="s">
        <v>3081</v>
      </c>
      <c r="K1760" s="650" t="s">
        <v>4158</v>
      </c>
      <c r="L1760" s="651">
        <v>328.37</v>
      </c>
      <c r="M1760" s="651">
        <v>328.37</v>
      </c>
      <c r="N1760" s="650">
        <v>1</v>
      </c>
      <c r="O1760" s="731">
        <v>0.5</v>
      </c>
      <c r="P1760" s="651">
        <v>328.37</v>
      </c>
      <c r="Q1760" s="666">
        <v>1</v>
      </c>
      <c r="R1760" s="650">
        <v>1</v>
      </c>
      <c r="S1760" s="666">
        <v>1</v>
      </c>
      <c r="T1760" s="731">
        <v>0.5</v>
      </c>
      <c r="U1760" s="689">
        <v>1</v>
      </c>
    </row>
    <row r="1761" spans="1:21" ht="14.4" customHeight="1" x14ac:dyDescent="0.3">
      <c r="A1761" s="649">
        <v>10</v>
      </c>
      <c r="B1761" s="650" t="s">
        <v>596</v>
      </c>
      <c r="C1761" s="650">
        <v>89301102</v>
      </c>
      <c r="D1761" s="729" t="s">
        <v>6861</v>
      </c>
      <c r="E1761" s="730" t="s">
        <v>3706</v>
      </c>
      <c r="F1761" s="650" t="s">
        <v>3634</v>
      </c>
      <c r="G1761" s="650" t="s">
        <v>5116</v>
      </c>
      <c r="H1761" s="650" t="s">
        <v>597</v>
      </c>
      <c r="I1761" s="650" t="s">
        <v>5117</v>
      </c>
      <c r="J1761" s="650" t="s">
        <v>5118</v>
      </c>
      <c r="K1761" s="650" t="s">
        <v>5119</v>
      </c>
      <c r="L1761" s="651">
        <v>34.729999999999997</v>
      </c>
      <c r="M1761" s="651">
        <v>34.729999999999997</v>
      </c>
      <c r="N1761" s="650">
        <v>1</v>
      </c>
      <c r="O1761" s="731">
        <v>1</v>
      </c>
      <c r="P1761" s="651"/>
      <c r="Q1761" s="666">
        <v>0</v>
      </c>
      <c r="R1761" s="650"/>
      <c r="S1761" s="666">
        <v>0</v>
      </c>
      <c r="T1761" s="731"/>
      <c r="U1761" s="689">
        <v>0</v>
      </c>
    </row>
    <row r="1762" spans="1:21" ht="14.4" customHeight="1" x14ac:dyDescent="0.3">
      <c r="A1762" s="649">
        <v>10</v>
      </c>
      <c r="B1762" s="650" t="s">
        <v>596</v>
      </c>
      <c r="C1762" s="650">
        <v>89301102</v>
      </c>
      <c r="D1762" s="729" t="s">
        <v>6861</v>
      </c>
      <c r="E1762" s="730" t="s">
        <v>3706</v>
      </c>
      <c r="F1762" s="650" t="s">
        <v>3634</v>
      </c>
      <c r="G1762" s="650" t="s">
        <v>3752</v>
      </c>
      <c r="H1762" s="650" t="s">
        <v>597</v>
      </c>
      <c r="I1762" s="650" t="s">
        <v>4564</v>
      </c>
      <c r="J1762" s="650" t="s">
        <v>2412</v>
      </c>
      <c r="K1762" s="650" t="s">
        <v>4565</v>
      </c>
      <c r="L1762" s="651">
        <v>79.069999999999993</v>
      </c>
      <c r="M1762" s="651">
        <v>158.13999999999999</v>
      </c>
      <c r="N1762" s="650">
        <v>2</v>
      </c>
      <c r="O1762" s="731">
        <v>1</v>
      </c>
      <c r="P1762" s="651">
        <v>158.13999999999999</v>
      </c>
      <c r="Q1762" s="666">
        <v>1</v>
      </c>
      <c r="R1762" s="650">
        <v>2</v>
      </c>
      <c r="S1762" s="666">
        <v>1</v>
      </c>
      <c r="T1762" s="731">
        <v>1</v>
      </c>
      <c r="U1762" s="689">
        <v>1</v>
      </c>
    </row>
    <row r="1763" spans="1:21" ht="14.4" customHeight="1" x14ac:dyDescent="0.3">
      <c r="A1763" s="649">
        <v>10</v>
      </c>
      <c r="B1763" s="650" t="s">
        <v>596</v>
      </c>
      <c r="C1763" s="650">
        <v>89301102</v>
      </c>
      <c r="D1763" s="729" t="s">
        <v>6861</v>
      </c>
      <c r="E1763" s="730" t="s">
        <v>3706</v>
      </c>
      <c r="F1763" s="650" t="s">
        <v>3634</v>
      </c>
      <c r="G1763" s="650" t="s">
        <v>4089</v>
      </c>
      <c r="H1763" s="650" t="s">
        <v>597</v>
      </c>
      <c r="I1763" s="650" t="s">
        <v>874</v>
      </c>
      <c r="J1763" s="650" t="s">
        <v>875</v>
      </c>
      <c r="K1763" s="650" t="s">
        <v>876</v>
      </c>
      <c r="L1763" s="651">
        <v>23.72</v>
      </c>
      <c r="M1763" s="651">
        <v>47.44</v>
      </c>
      <c r="N1763" s="650">
        <v>2</v>
      </c>
      <c r="O1763" s="731">
        <v>2</v>
      </c>
      <c r="P1763" s="651"/>
      <c r="Q1763" s="666">
        <v>0</v>
      </c>
      <c r="R1763" s="650"/>
      <c r="S1763" s="666">
        <v>0</v>
      </c>
      <c r="T1763" s="731"/>
      <c r="U1763" s="689">
        <v>0</v>
      </c>
    </row>
    <row r="1764" spans="1:21" ht="14.4" customHeight="1" x14ac:dyDescent="0.3">
      <c r="A1764" s="649">
        <v>10</v>
      </c>
      <c r="B1764" s="650" t="s">
        <v>596</v>
      </c>
      <c r="C1764" s="650">
        <v>89301102</v>
      </c>
      <c r="D1764" s="729" t="s">
        <v>6861</v>
      </c>
      <c r="E1764" s="730" t="s">
        <v>3706</v>
      </c>
      <c r="F1764" s="650" t="s">
        <v>3634</v>
      </c>
      <c r="G1764" s="650" t="s">
        <v>4128</v>
      </c>
      <c r="H1764" s="650" t="s">
        <v>597</v>
      </c>
      <c r="I1764" s="650" t="s">
        <v>1344</v>
      </c>
      <c r="J1764" s="650" t="s">
        <v>1345</v>
      </c>
      <c r="K1764" s="650" t="s">
        <v>4297</v>
      </c>
      <c r="L1764" s="651">
        <v>709.97</v>
      </c>
      <c r="M1764" s="651">
        <v>1419.94</v>
      </c>
      <c r="N1764" s="650">
        <v>2</v>
      </c>
      <c r="O1764" s="731">
        <v>1</v>
      </c>
      <c r="P1764" s="651"/>
      <c r="Q1764" s="666">
        <v>0</v>
      </c>
      <c r="R1764" s="650"/>
      <c r="S1764" s="666">
        <v>0</v>
      </c>
      <c r="T1764" s="731"/>
      <c r="U1764" s="689">
        <v>0</v>
      </c>
    </row>
    <row r="1765" spans="1:21" ht="14.4" customHeight="1" x14ac:dyDescent="0.3">
      <c r="A1765" s="649">
        <v>10</v>
      </c>
      <c r="B1765" s="650" t="s">
        <v>596</v>
      </c>
      <c r="C1765" s="650">
        <v>89301102</v>
      </c>
      <c r="D1765" s="729" t="s">
        <v>6861</v>
      </c>
      <c r="E1765" s="730" t="s">
        <v>3706</v>
      </c>
      <c r="F1765" s="650" t="s">
        <v>3634</v>
      </c>
      <c r="G1765" s="650" t="s">
        <v>4128</v>
      </c>
      <c r="H1765" s="650" t="s">
        <v>597</v>
      </c>
      <c r="I1765" s="650" t="s">
        <v>4296</v>
      </c>
      <c r="J1765" s="650" t="s">
        <v>4130</v>
      </c>
      <c r="K1765" s="650" t="s">
        <v>4297</v>
      </c>
      <c r="L1765" s="651">
        <v>709.97</v>
      </c>
      <c r="M1765" s="651">
        <v>3549.85</v>
      </c>
      <c r="N1765" s="650">
        <v>5</v>
      </c>
      <c r="O1765" s="731">
        <v>3.5</v>
      </c>
      <c r="P1765" s="651">
        <v>2129.91</v>
      </c>
      <c r="Q1765" s="666">
        <v>0.6</v>
      </c>
      <c r="R1765" s="650">
        <v>3</v>
      </c>
      <c r="S1765" s="666">
        <v>0.6</v>
      </c>
      <c r="T1765" s="731">
        <v>1.5</v>
      </c>
      <c r="U1765" s="689">
        <v>0.42857142857142855</v>
      </c>
    </row>
    <row r="1766" spans="1:21" ht="14.4" customHeight="1" x14ac:dyDescent="0.3">
      <c r="A1766" s="649">
        <v>10</v>
      </c>
      <c r="B1766" s="650" t="s">
        <v>596</v>
      </c>
      <c r="C1766" s="650">
        <v>89301102</v>
      </c>
      <c r="D1766" s="729" t="s">
        <v>6861</v>
      </c>
      <c r="E1766" s="730" t="s">
        <v>3706</v>
      </c>
      <c r="F1766" s="650" t="s">
        <v>3634</v>
      </c>
      <c r="G1766" s="650" t="s">
        <v>4128</v>
      </c>
      <c r="H1766" s="650" t="s">
        <v>597</v>
      </c>
      <c r="I1766" s="650" t="s">
        <v>4296</v>
      </c>
      <c r="J1766" s="650" t="s">
        <v>4130</v>
      </c>
      <c r="K1766" s="650" t="s">
        <v>4297</v>
      </c>
      <c r="L1766" s="651">
        <v>766.89</v>
      </c>
      <c r="M1766" s="651">
        <v>1533.78</v>
      </c>
      <c r="N1766" s="650">
        <v>2</v>
      </c>
      <c r="O1766" s="731">
        <v>0.5</v>
      </c>
      <c r="P1766" s="651">
        <v>1533.78</v>
      </c>
      <c r="Q1766" s="666">
        <v>1</v>
      </c>
      <c r="R1766" s="650">
        <v>2</v>
      </c>
      <c r="S1766" s="666">
        <v>1</v>
      </c>
      <c r="T1766" s="731">
        <v>0.5</v>
      </c>
      <c r="U1766" s="689">
        <v>1</v>
      </c>
    </row>
    <row r="1767" spans="1:21" ht="14.4" customHeight="1" x14ac:dyDescent="0.3">
      <c r="A1767" s="649">
        <v>10</v>
      </c>
      <c r="B1767" s="650" t="s">
        <v>596</v>
      </c>
      <c r="C1767" s="650">
        <v>89301102</v>
      </c>
      <c r="D1767" s="729" t="s">
        <v>6861</v>
      </c>
      <c r="E1767" s="730" t="s">
        <v>3706</v>
      </c>
      <c r="F1767" s="650" t="s">
        <v>3634</v>
      </c>
      <c r="G1767" s="650" t="s">
        <v>4128</v>
      </c>
      <c r="H1767" s="650" t="s">
        <v>597</v>
      </c>
      <c r="I1767" s="650" t="s">
        <v>1018</v>
      </c>
      <c r="J1767" s="650" t="s">
        <v>1019</v>
      </c>
      <c r="K1767" s="650" t="s">
        <v>1020</v>
      </c>
      <c r="L1767" s="651">
        <v>383.45</v>
      </c>
      <c r="M1767" s="651">
        <v>383.45</v>
      </c>
      <c r="N1767" s="650">
        <v>1</v>
      </c>
      <c r="O1767" s="731">
        <v>1</v>
      </c>
      <c r="P1767" s="651"/>
      <c r="Q1767" s="666">
        <v>0</v>
      </c>
      <c r="R1767" s="650"/>
      <c r="S1767" s="666">
        <v>0</v>
      </c>
      <c r="T1767" s="731"/>
      <c r="U1767" s="689">
        <v>0</v>
      </c>
    </row>
    <row r="1768" spans="1:21" ht="14.4" customHeight="1" x14ac:dyDescent="0.3">
      <c r="A1768" s="649">
        <v>10</v>
      </c>
      <c r="B1768" s="650" t="s">
        <v>596</v>
      </c>
      <c r="C1768" s="650">
        <v>89301102</v>
      </c>
      <c r="D1768" s="729" t="s">
        <v>6861</v>
      </c>
      <c r="E1768" s="730" t="s">
        <v>3706</v>
      </c>
      <c r="F1768" s="650" t="s">
        <v>3634</v>
      </c>
      <c r="G1768" s="650" t="s">
        <v>4550</v>
      </c>
      <c r="H1768" s="650" t="s">
        <v>1072</v>
      </c>
      <c r="I1768" s="650" t="s">
        <v>1599</v>
      </c>
      <c r="J1768" s="650" t="s">
        <v>1099</v>
      </c>
      <c r="K1768" s="650" t="s">
        <v>1600</v>
      </c>
      <c r="L1768" s="651">
        <v>0</v>
      </c>
      <c r="M1768" s="651">
        <v>0</v>
      </c>
      <c r="N1768" s="650">
        <v>1</v>
      </c>
      <c r="O1768" s="731">
        <v>0.5</v>
      </c>
      <c r="P1768" s="651">
        <v>0</v>
      </c>
      <c r="Q1768" s="666"/>
      <c r="R1768" s="650">
        <v>1</v>
      </c>
      <c r="S1768" s="666">
        <v>1</v>
      </c>
      <c r="T1768" s="731">
        <v>0.5</v>
      </c>
      <c r="U1768" s="689">
        <v>1</v>
      </c>
    </row>
    <row r="1769" spans="1:21" ht="14.4" customHeight="1" x14ac:dyDescent="0.3">
      <c r="A1769" s="649">
        <v>10</v>
      </c>
      <c r="B1769" s="650" t="s">
        <v>596</v>
      </c>
      <c r="C1769" s="650">
        <v>89301102</v>
      </c>
      <c r="D1769" s="729" t="s">
        <v>6861</v>
      </c>
      <c r="E1769" s="730" t="s">
        <v>3706</v>
      </c>
      <c r="F1769" s="650" t="s">
        <v>3634</v>
      </c>
      <c r="G1769" s="650" t="s">
        <v>4252</v>
      </c>
      <c r="H1769" s="650" t="s">
        <v>597</v>
      </c>
      <c r="I1769" s="650" t="s">
        <v>791</v>
      </c>
      <c r="J1769" s="650" t="s">
        <v>792</v>
      </c>
      <c r="K1769" s="650" t="s">
        <v>793</v>
      </c>
      <c r="L1769" s="651">
        <v>0</v>
      </c>
      <c r="M1769" s="651">
        <v>0</v>
      </c>
      <c r="N1769" s="650">
        <v>1</v>
      </c>
      <c r="O1769" s="731">
        <v>1</v>
      </c>
      <c r="P1769" s="651"/>
      <c r="Q1769" s="666"/>
      <c r="R1769" s="650"/>
      <c r="S1769" s="666">
        <v>0</v>
      </c>
      <c r="T1769" s="731"/>
      <c r="U1769" s="689">
        <v>0</v>
      </c>
    </row>
    <row r="1770" spans="1:21" ht="14.4" customHeight="1" x14ac:dyDescent="0.3">
      <c r="A1770" s="649">
        <v>10</v>
      </c>
      <c r="B1770" s="650" t="s">
        <v>596</v>
      </c>
      <c r="C1770" s="650">
        <v>89301102</v>
      </c>
      <c r="D1770" s="729" t="s">
        <v>6861</v>
      </c>
      <c r="E1770" s="730" t="s">
        <v>3706</v>
      </c>
      <c r="F1770" s="650" t="s">
        <v>3634</v>
      </c>
      <c r="G1770" s="650" t="s">
        <v>4252</v>
      </c>
      <c r="H1770" s="650" t="s">
        <v>597</v>
      </c>
      <c r="I1770" s="650" t="s">
        <v>1804</v>
      </c>
      <c r="J1770" s="650" t="s">
        <v>792</v>
      </c>
      <c r="K1770" s="650" t="s">
        <v>4477</v>
      </c>
      <c r="L1770" s="651">
        <v>0</v>
      </c>
      <c r="M1770" s="651">
        <v>0</v>
      </c>
      <c r="N1770" s="650">
        <v>3</v>
      </c>
      <c r="O1770" s="731">
        <v>1.5</v>
      </c>
      <c r="P1770" s="651">
        <v>0</v>
      </c>
      <c r="Q1770" s="666"/>
      <c r="R1770" s="650">
        <v>1</v>
      </c>
      <c r="S1770" s="666">
        <v>0.33333333333333331</v>
      </c>
      <c r="T1770" s="731">
        <v>0.5</v>
      </c>
      <c r="U1770" s="689">
        <v>0.33333333333333331</v>
      </c>
    </row>
    <row r="1771" spans="1:21" ht="14.4" customHeight="1" x14ac:dyDescent="0.3">
      <c r="A1771" s="649">
        <v>10</v>
      </c>
      <c r="B1771" s="650" t="s">
        <v>596</v>
      </c>
      <c r="C1771" s="650">
        <v>89301102</v>
      </c>
      <c r="D1771" s="729" t="s">
        <v>6861</v>
      </c>
      <c r="E1771" s="730" t="s">
        <v>3706</v>
      </c>
      <c r="F1771" s="650" t="s">
        <v>3634</v>
      </c>
      <c r="G1771" s="650" t="s">
        <v>4202</v>
      </c>
      <c r="H1771" s="650" t="s">
        <v>597</v>
      </c>
      <c r="I1771" s="650" t="s">
        <v>5120</v>
      </c>
      <c r="J1771" s="650" t="s">
        <v>4204</v>
      </c>
      <c r="K1771" s="650" t="s">
        <v>5121</v>
      </c>
      <c r="L1771" s="651">
        <v>0</v>
      </c>
      <c r="M1771" s="651">
        <v>0</v>
      </c>
      <c r="N1771" s="650">
        <v>1</v>
      </c>
      <c r="O1771" s="731">
        <v>0.5</v>
      </c>
      <c r="P1771" s="651">
        <v>0</v>
      </c>
      <c r="Q1771" s="666"/>
      <c r="R1771" s="650">
        <v>1</v>
      </c>
      <c r="S1771" s="666">
        <v>1</v>
      </c>
      <c r="T1771" s="731">
        <v>0.5</v>
      </c>
      <c r="U1771" s="689">
        <v>1</v>
      </c>
    </row>
    <row r="1772" spans="1:21" ht="14.4" customHeight="1" x14ac:dyDescent="0.3">
      <c r="A1772" s="649">
        <v>10</v>
      </c>
      <c r="B1772" s="650" t="s">
        <v>596</v>
      </c>
      <c r="C1772" s="650">
        <v>89301102</v>
      </c>
      <c r="D1772" s="729" t="s">
        <v>6861</v>
      </c>
      <c r="E1772" s="730" t="s">
        <v>3706</v>
      </c>
      <c r="F1772" s="650" t="s">
        <v>3634</v>
      </c>
      <c r="G1772" s="650" t="s">
        <v>4202</v>
      </c>
      <c r="H1772" s="650" t="s">
        <v>597</v>
      </c>
      <c r="I1772" s="650" t="s">
        <v>1909</v>
      </c>
      <c r="J1772" s="650" t="s">
        <v>4204</v>
      </c>
      <c r="K1772" s="650" t="s">
        <v>4205</v>
      </c>
      <c r="L1772" s="651">
        <v>810.99</v>
      </c>
      <c r="M1772" s="651">
        <v>1621.98</v>
      </c>
      <c r="N1772" s="650">
        <v>2</v>
      </c>
      <c r="O1772" s="731">
        <v>1.5</v>
      </c>
      <c r="P1772" s="651">
        <v>810.99</v>
      </c>
      <c r="Q1772" s="666">
        <v>0.5</v>
      </c>
      <c r="R1772" s="650">
        <v>1</v>
      </c>
      <c r="S1772" s="666">
        <v>0.5</v>
      </c>
      <c r="T1772" s="731">
        <v>0.5</v>
      </c>
      <c r="U1772" s="689">
        <v>0.33333333333333331</v>
      </c>
    </row>
    <row r="1773" spans="1:21" ht="14.4" customHeight="1" x14ac:dyDescent="0.3">
      <c r="A1773" s="649">
        <v>10</v>
      </c>
      <c r="B1773" s="650" t="s">
        <v>596</v>
      </c>
      <c r="C1773" s="650">
        <v>89301102</v>
      </c>
      <c r="D1773" s="729" t="s">
        <v>6861</v>
      </c>
      <c r="E1773" s="730" t="s">
        <v>3706</v>
      </c>
      <c r="F1773" s="650" t="s">
        <v>3634</v>
      </c>
      <c r="G1773" s="650" t="s">
        <v>3795</v>
      </c>
      <c r="H1773" s="650" t="s">
        <v>597</v>
      </c>
      <c r="I1773" s="650" t="s">
        <v>3796</v>
      </c>
      <c r="J1773" s="650" t="s">
        <v>1349</v>
      </c>
      <c r="K1773" s="650" t="s">
        <v>3797</v>
      </c>
      <c r="L1773" s="651">
        <v>0</v>
      </c>
      <c r="M1773" s="651">
        <v>0</v>
      </c>
      <c r="N1773" s="650">
        <v>3</v>
      </c>
      <c r="O1773" s="731">
        <v>1</v>
      </c>
      <c r="P1773" s="651">
        <v>0</v>
      </c>
      <c r="Q1773" s="666"/>
      <c r="R1773" s="650">
        <v>3</v>
      </c>
      <c r="S1773" s="666">
        <v>1</v>
      </c>
      <c r="T1773" s="731">
        <v>1</v>
      </c>
      <c r="U1773" s="689">
        <v>1</v>
      </c>
    </row>
    <row r="1774" spans="1:21" ht="14.4" customHeight="1" x14ac:dyDescent="0.3">
      <c r="A1774" s="649">
        <v>10</v>
      </c>
      <c r="B1774" s="650" t="s">
        <v>596</v>
      </c>
      <c r="C1774" s="650">
        <v>89301102</v>
      </c>
      <c r="D1774" s="729" t="s">
        <v>6861</v>
      </c>
      <c r="E1774" s="730" t="s">
        <v>3706</v>
      </c>
      <c r="F1774" s="650" t="s">
        <v>3634</v>
      </c>
      <c r="G1774" s="650" t="s">
        <v>5083</v>
      </c>
      <c r="H1774" s="650" t="s">
        <v>597</v>
      </c>
      <c r="I1774" s="650" t="s">
        <v>5087</v>
      </c>
      <c r="J1774" s="650" t="s">
        <v>5088</v>
      </c>
      <c r="K1774" s="650" t="s">
        <v>5089</v>
      </c>
      <c r="L1774" s="651">
        <v>382.62</v>
      </c>
      <c r="M1774" s="651">
        <v>765.24</v>
      </c>
      <c r="N1774" s="650">
        <v>2</v>
      </c>
      <c r="O1774" s="731">
        <v>1</v>
      </c>
      <c r="P1774" s="651"/>
      <c r="Q1774" s="666">
        <v>0</v>
      </c>
      <c r="R1774" s="650"/>
      <c r="S1774" s="666">
        <v>0</v>
      </c>
      <c r="T1774" s="731"/>
      <c r="U1774" s="689">
        <v>0</v>
      </c>
    </row>
    <row r="1775" spans="1:21" ht="14.4" customHeight="1" x14ac:dyDescent="0.3">
      <c r="A1775" s="649">
        <v>10</v>
      </c>
      <c r="B1775" s="650" t="s">
        <v>596</v>
      </c>
      <c r="C1775" s="650">
        <v>89301102</v>
      </c>
      <c r="D1775" s="729" t="s">
        <v>6861</v>
      </c>
      <c r="E1775" s="730" t="s">
        <v>3706</v>
      </c>
      <c r="F1775" s="650" t="s">
        <v>3634</v>
      </c>
      <c r="G1775" s="650" t="s">
        <v>4144</v>
      </c>
      <c r="H1775" s="650" t="s">
        <v>1072</v>
      </c>
      <c r="I1775" s="650" t="s">
        <v>3282</v>
      </c>
      <c r="J1775" s="650" t="s">
        <v>3618</v>
      </c>
      <c r="K1775" s="650" t="s">
        <v>3619</v>
      </c>
      <c r="L1775" s="651">
        <v>863.63</v>
      </c>
      <c r="M1775" s="651">
        <v>1727.26</v>
      </c>
      <c r="N1775" s="650">
        <v>2</v>
      </c>
      <c r="O1775" s="731">
        <v>1</v>
      </c>
      <c r="P1775" s="651"/>
      <c r="Q1775" s="666">
        <v>0</v>
      </c>
      <c r="R1775" s="650"/>
      <c r="S1775" s="666">
        <v>0</v>
      </c>
      <c r="T1775" s="731"/>
      <c r="U1775" s="689">
        <v>0</v>
      </c>
    </row>
    <row r="1776" spans="1:21" ht="14.4" customHeight="1" x14ac:dyDescent="0.3">
      <c r="A1776" s="649">
        <v>10</v>
      </c>
      <c r="B1776" s="650" t="s">
        <v>596</v>
      </c>
      <c r="C1776" s="650">
        <v>89301102</v>
      </c>
      <c r="D1776" s="729" t="s">
        <v>6861</v>
      </c>
      <c r="E1776" s="730" t="s">
        <v>3706</v>
      </c>
      <c r="F1776" s="650" t="s">
        <v>3634</v>
      </c>
      <c r="G1776" s="650" t="s">
        <v>4144</v>
      </c>
      <c r="H1776" s="650" t="s">
        <v>1072</v>
      </c>
      <c r="I1776" s="650" t="s">
        <v>4544</v>
      </c>
      <c r="J1776" s="650" t="s">
        <v>4545</v>
      </c>
      <c r="K1776" s="650" t="s">
        <v>1140</v>
      </c>
      <c r="L1776" s="651">
        <v>65.81</v>
      </c>
      <c r="M1776" s="651">
        <v>5922.9000000000005</v>
      </c>
      <c r="N1776" s="650">
        <v>90</v>
      </c>
      <c r="O1776" s="731">
        <v>2</v>
      </c>
      <c r="P1776" s="651">
        <v>5922.9000000000005</v>
      </c>
      <c r="Q1776" s="666">
        <v>1</v>
      </c>
      <c r="R1776" s="650">
        <v>90</v>
      </c>
      <c r="S1776" s="666">
        <v>1</v>
      </c>
      <c r="T1776" s="731">
        <v>2</v>
      </c>
      <c r="U1776" s="689">
        <v>1</v>
      </c>
    </row>
    <row r="1777" spans="1:21" ht="14.4" customHeight="1" x14ac:dyDescent="0.3">
      <c r="A1777" s="649">
        <v>10</v>
      </c>
      <c r="B1777" s="650" t="s">
        <v>596</v>
      </c>
      <c r="C1777" s="650">
        <v>89301102</v>
      </c>
      <c r="D1777" s="729" t="s">
        <v>6861</v>
      </c>
      <c r="E1777" s="730" t="s">
        <v>3706</v>
      </c>
      <c r="F1777" s="650" t="s">
        <v>3634</v>
      </c>
      <c r="G1777" s="650" t="s">
        <v>4144</v>
      </c>
      <c r="H1777" s="650" t="s">
        <v>1072</v>
      </c>
      <c r="I1777" s="650" t="s">
        <v>5122</v>
      </c>
      <c r="J1777" s="650" t="s">
        <v>5123</v>
      </c>
      <c r="K1777" s="650" t="s">
        <v>2401</v>
      </c>
      <c r="L1777" s="651">
        <v>6047.99</v>
      </c>
      <c r="M1777" s="651">
        <v>120959.79999999999</v>
      </c>
      <c r="N1777" s="650">
        <v>20</v>
      </c>
      <c r="O1777" s="731">
        <v>5</v>
      </c>
      <c r="P1777" s="651">
        <v>96767.84</v>
      </c>
      <c r="Q1777" s="666">
        <v>0.8</v>
      </c>
      <c r="R1777" s="650">
        <v>16</v>
      </c>
      <c r="S1777" s="666">
        <v>0.8</v>
      </c>
      <c r="T1777" s="731">
        <v>4</v>
      </c>
      <c r="U1777" s="689">
        <v>0.8</v>
      </c>
    </row>
    <row r="1778" spans="1:21" ht="14.4" customHeight="1" x14ac:dyDescent="0.3">
      <c r="A1778" s="649">
        <v>10</v>
      </c>
      <c r="B1778" s="650" t="s">
        <v>596</v>
      </c>
      <c r="C1778" s="650">
        <v>89301102</v>
      </c>
      <c r="D1778" s="729" t="s">
        <v>6861</v>
      </c>
      <c r="E1778" s="730" t="s">
        <v>3706</v>
      </c>
      <c r="F1778" s="650" t="s">
        <v>3634</v>
      </c>
      <c r="G1778" s="650" t="s">
        <v>4144</v>
      </c>
      <c r="H1778" s="650" t="s">
        <v>1072</v>
      </c>
      <c r="I1778" s="650" t="s">
        <v>5124</v>
      </c>
      <c r="J1778" s="650" t="s">
        <v>5125</v>
      </c>
      <c r="K1778" s="650" t="s">
        <v>1194</v>
      </c>
      <c r="L1778" s="651">
        <v>5815.05</v>
      </c>
      <c r="M1778" s="651">
        <v>23260.2</v>
      </c>
      <c r="N1778" s="650">
        <v>4</v>
      </c>
      <c r="O1778" s="731">
        <v>1</v>
      </c>
      <c r="P1778" s="651">
        <v>23260.2</v>
      </c>
      <c r="Q1778" s="666">
        <v>1</v>
      </c>
      <c r="R1778" s="650">
        <v>4</v>
      </c>
      <c r="S1778" s="666">
        <v>1</v>
      </c>
      <c r="T1778" s="731">
        <v>1</v>
      </c>
      <c r="U1778" s="689">
        <v>1</v>
      </c>
    </row>
    <row r="1779" spans="1:21" ht="14.4" customHeight="1" x14ac:dyDescent="0.3">
      <c r="A1779" s="649">
        <v>10</v>
      </c>
      <c r="B1779" s="650" t="s">
        <v>596</v>
      </c>
      <c r="C1779" s="650">
        <v>89301102</v>
      </c>
      <c r="D1779" s="729" t="s">
        <v>6861</v>
      </c>
      <c r="E1779" s="730" t="s">
        <v>3706</v>
      </c>
      <c r="F1779" s="650" t="s">
        <v>3634</v>
      </c>
      <c r="G1779" s="650" t="s">
        <v>4105</v>
      </c>
      <c r="H1779" s="650" t="s">
        <v>597</v>
      </c>
      <c r="I1779" s="650" t="s">
        <v>654</v>
      </c>
      <c r="J1779" s="650" t="s">
        <v>4106</v>
      </c>
      <c r="K1779" s="650" t="s">
        <v>4107</v>
      </c>
      <c r="L1779" s="651">
        <v>22.88</v>
      </c>
      <c r="M1779" s="651">
        <v>68.64</v>
      </c>
      <c r="N1779" s="650">
        <v>3</v>
      </c>
      <c r="O1779" s="731">
        <v>0.5</v>
      </c>
      <c r="P1779" s="651"/>
      <c r="Q1779" s="666">
        <v>0</v>
      </c>
      <c r="R1779" s="650"/>
      <c r="S1779" s="666">
        <v>0</v>
      </c>
      <c r="T1779" s="731"/>
      <c r="U1779" s="689">
        <v>0</v>
      </c>
    </row>
    <row r="1780" spans="1:21" ht="14.4" customHeight="1" x14ac:dyDescent="0.3">
      <c r="A1780" s="649">
        <v>10</v>
      </c>
      <c r="B1780" s="650" t="s">
        <v>596</v>
      </c>
      <c r="C1780" s="650">
        <v>89301102</v>
      </c>
      <c r="D1780" s="729" t="s">
        <v>6861</v>
      </c>
      <c r="E1780" s="730" t="s">
        <v>3706</v>
      </c>
      <c r="F1780" s="650" t="s">
        <v>3634</v>
      </c>
      <c r="G1780" s="650" t="s">
        <v>3792</v>
      </c>
      <c r="H1780" s="650" t="s">
        <v>597</v>
      </c>
      <c r="I1780" s="650" t="s">
        <v>1734</v>
      </c>
      <c r="J1780" s="650" t="s">
        <v>851</v>
      </c>
      <c r="K1780" s="650" t="s">
        <v>3793</v>
      </c>
      <c r="L1780" s="651">
        <v>127.5</v>
      </c>
      <c r="M1780" s="651">
        <v>127.5</v>
      </c>
      <c r="N1780" s="650">
        <v>1</v>
      </c>
      <c r="O1780" s="731">
        <v>0.5</v>
      </c>
      <c r="P1780" s="651">
        <v>127.5</v>
      </c>
      <c r="Q1780" s="666">
        <v>1</v>
      </c>
      <c r="R1780" s="650">
        <v>1</v>
      </c>
      <c r="S1780" s="666">
        <v>1</v>
      </c>
      <c r="T1780" s="731">
        <v>0.5</v>
      </c>
      <c r="U1780" s="689">
        <v>1</v>
      </c>
    </row>
    <row r="1781" spans="1:21" ht="14.4" customHeight="1" x14ac:dyDescent="0.3">
      <c r="A1781" s="649">
        <v>10</v>
      </c>
      <c r="B1781" s="650" t="s">
        <v>596</v>
      </c>
      <c r="C1781" s="650">
        <v>89301102</v>
      </c>
      <c r="D1781" s="729" t="s">
        <v>6861</v>
      </c>
      <c r="E1781" s="730" t="s">
        <v>3706</v>
      </c>
      <c r="F1781" s="650" t="s">
        <v>3634</v>
      </c>
      <c r="G1781" s="650" t="s">
        <v>5126</v>
      </c>
      <c r="H1781" s="650" t="s">
        <v>597</v>
      </c>
      <c r="I1781" s="650" t="s">
        <v>5127</v>
      </c>
      <c r="J1781" s="650" t="s">
        <v>5128</v>
      </c>
      <c r="K1781" s="650" t="s">
        <v>5129</v>
      </c>
      <c r="L1781" s="651">
        <v>686.78</v>
      </c>
      <c r="M1781" s="651">
        <v>686.78</v>
      </c>
      <c r="N1781" s="650">
        <v>1</v>
      </c>
      <c r="O1781" s="731">
        <v>1</v>
      </c>
      <c r="P1781" s="651"/>
      <c r="Q1781" s="666">
        <v>0</v>
      </c>
      <c r="R1781" s="650"/>
      <c r="S1781" s="666">
        <v>0</v>
      </c>
      <c r="T1781" s="731"/>
      <c r="U1781" s="689">
        <v>0</v>
      </c>
    </row>
    <row r="1782" spans="1:21" ht="14.4" customHeight="1" x14ac:dyDescent="0.3">
      <c r="A1782" s="649">
        <v>10</v>
      </c>
      <c r="B1782" s="650" t="s">
        <v>596</v>
      </c>
      <c r="C1782" s="650">
        <v>89301102</v>
      </c>
      <c r="D1782" s="729" t="s">
        <v>6861</v>
      </c>
      <c r="E1782" s="730" t="s">
        <v>3706</v>
      </c>
      <c r="F1782" s="650" t="s">
        <v>3635</v>
      </c>
      <c r="G1782" s="650" t="s">
        <v>3790</v>
      </c>
      <c r="H1782" s="650" t="s">
        <v>597</v>
      </c>
      <c r="I1782" s="650" t="s">
        <v>3791</v>
      </c>
      <c r="J1782" s="650" t="s">
        <v>3680</v>
      </c>
      <c r="K1782" s="650"/>
      <c r="L1782" s="651">
        <v>0</v>
      </c>
      <c r="M1782" s="651">
        <v>0</v>
      </c>
      <c r="N1782" s="650">
        <v>4</v>
      </c>
      <c r="O1782" s="731">
        <v>4</v>
      </c>
      <c r="P1782" s="651">
        <v>0</v>
      </c>
      <c r="Q1782" s="666"/>
      <c r="R1782" s="650">
        <v>3</v>
      </c>
      <c r="S1782" s="666">
        <v>0.75</v>
      </c>
      <c r="T1782" s="731">
        <v>3</v>
      </c>
      <c r="U1782" s="689">
        <v>0.75</v>
      </c>
    </row>
    <row r="1783" spans="1:21" ht="14.4" customHeight="1" x14ac:dyDescent="0.3">
      <c r="A1783" s="649">
        <v>10</v>
      </c>
      <c r="B1783" s="650" t="s">
        <v>596</v>
      </c>
      <c r="C1783" s="650">
        <v>89301102</v>
      </c>
      <c r="D1783" s="729" t="s">
        <v>6861</v>
      </c>
      <c r="E1783" s="730" t="s">
        <v>3706</v>
      </c>
      <c r="F1783" s="650" t="s">
        <v>3635</v>
      </c>
      <c r="G1783" s="650" t="s">
        <v>3790</v>
      </c>
      <c r="H1783" s="650" t="s">
        <v>597</v>
      </c>
      <c r="I1783" s="650" t="s">
        <v>4465</v>
      </c>
      <c r="J1783" s="650" t="s">
        <v>3680</v>
      </c>
      <c r="K1783" s="650"/>
      <c r="L1783" s="651">
        <v>0</v>
      </c>
      <c r="M1783" s="651">
        <v>0</v>
      </c>
      <c r="N1783" s="650">
        <v>1</v>
      </c>
      <c r="O1783" s="731">
        <v>1</v>
      </c>
      <c r="P1783" s="651">
        <v>0</v>
      </c>
      <c r="Q1783" s="666"/>
      <c r="R1783" s="650">
        <v>1</v>
      </c>
      <c r="S1783" s="666">
        <v>1</v>
      </c>
      <c r="T1783" s="731">
        <v>1</v>
      </c>
      <c r="U1783" s="689">
        <v>1</v>
      </c>
    </row>
    <row r="1784" spans="1:21" ht="14.4" customHeight="1" x14ac:dyDescent="0.3">
      <c r="A1784" s="649">
        <v>10</v>
      </c>
      <c r="B1784" s="650" t="s">
        <v>596</v>
      </c>
      <c r="C1784" s="650">
        <v>89301102</v>
      </c>
      <c r="D1784" s="729" t="s">
        <v>6861</v>
      </c>
      <c r="E1784" s="730" t="s">
        <v>3706</v>
      </c>
      <c r="F1784" s="650" t="s">
        <v>3636</v>
      </c>
      <c r="G1784" s="650" t="s">
        <v>4501</v>
      </c>
      <c r="H1784" s="650" t="s">
        <v>597</v>
      </c>
      <c r="I1784" s="650" t="s">
        <v>4502</v>
      </c>
      <c r="J1784" s="650" t="s">
        <v>4503</v>
      </c>
      <c r="K1784" s="650" t="s">
        <v>4504</v>
      </c>
      <c r="L1784" s="651">
        <v>1267.1199999999999</v>
      </c>
      <c r="M1784" s="651">
        <v>1267.1199999999999</v>
      </c>
      <c r="N1784" s="650">
        <v>1</v>
      </c>
      <c r="O1784" s="731">
        <v>1</v>
      </c>
      <c r="P1784" s="651">
        <v>1267.1199999999999</v>
      </c>
      <c r="Q1784" s="666">
        <v>1</v>
      </c>
      <c r="R1784" s="650">
        <v>1</v>
      </c>
      <c r="S1784" s="666">
        <v>1</v>
      </c>
      <c r="T1784" s="731">
        <v>1</v>
      </c>
      <c r="U1784" s="689">
        <v>1</v>
      </c>
    </row>
    <row r="1785" spans="1:21" ht="14.4" customHeight="1" x14ac:dyDescent="0.3">
      <c r="A1785" s="649">
        <v>10</v>
      </c>
      <c r="B1785" s="650" t="s">
        <v>596</v>
      </c>
      <c r="C1785" s="650">
        <v>89301102</v>
      </c>
      <c r="D1785" s="729" t="s">
        <v>6861</v>
      </c>
      <c r="E1785" s="730" t="s">
        <v>3706</v>
      </c>
      <c r="F1785" s="650" t="s">
        <v>3636</v>
      </c>
      <c r="G1785" s="650" t="s">
        <v>3899</v>
      </c>
      <c r="H1785" s="650" t="s">
        <v>597</v>
      </c>
      <c r="I1785" s="650" t="s">
        <v>5130</v>
      </c>
      <c r="J1785" s="650" t="s">
        <v>5131</v>
      </c>
      <c r="K1785" s="650" t="s">
        <v>5132</v>
      </c>
      <c r="L1785" s="651">
        <v>1000</v>
      </c>
      <c r="M1785" s="651">
        <v>1000</v>
      </c>
      <c r="N1785" s="650">
        <v>1</v>
      </c>
      <c r="O1785" s="731">
        <v>1</v>
      </c>
      <c r="P1785" s="651"/>
      <c r="Q1785" s="666">
        <v>0</v>
      </c>
      <c r="R1785" s="650"/>
      <c r="S1785" s="666">
        <v>0</v>
      </c>
      <c r="T1785" s="731"/>
      <c r="U1785" s="689">
        <v>0</v>
      </c>
    </row>
    <row r="1786" spans="1:21" ht="14.4" customHeight="1" x14ac:dyDescent="0.3">
      <c r="A1786" s="649">
        <v>10</v>
      </c>
      <c r="B1786" s="650" t="s">
        <v>596</v>
      </c>
      <c r="C1786" s="650">
        <v>89301102</v>
      </c>
      <c r="D1786" s="729" t="s">
        <v>6861</v>
      </c>
      <c r="E1786" s="730" t="s">
        <v>3706</v>
      </c>
      <c r="F1786" s="650" t="s">
        <v>3636</v>
      </c>
      <c r="G1786" s="650" t="s">
        <v>3899</v>
      </c>
      <c r="H1786" s="650" t="s">
        <v>597</v>
      </c>
      <c r="I1786" s="650" t="s">
        <v>3918</v>
      </c>
      <c r="J1786" s="650" t="s">
        <v>3919</v>
      </c>
      <c r="K1786" s="650" t="s">
        <v>3902</v>
      </c>
      <c r="L1786" s="651">
        <v>400</v>
      </c>
      <c r="M1786" s="651">
        <v>400</v>
      </c>
      <c r="N1786" s="650">
        <v>1</v>
      </c>
      <c r="O1786" s="731">
        <v>1</v>
      </c>
      <c r="P1786" s="651">
        <v>400</v>
      </c>
      <c r="Q1786" s="666">
        <v>1</v>
      </c>
      <c r="R1786" s="650">
        <v>1</v>
      </c>
      <c r="S1786" s="666">
        <v>1</v>
      </c>
      <c r="T1786" s="731">
        <v>1</v>
      </c>
      <c r="U1786" s="689">
        <v>1</v>
      </c>
    </row>
    <row r="1787" spans="1:21" ht="14.4" customHeight="1" x14ac:dyDescent="0.3">
      <c r="A1787" s="649">
        <v>10</v>
      </c>
      <c r="B1787" s="650" t="s">
        <v>596</v>
      </c>
      <c r="C1787" s="650">
        <v>89301102</v>
      </c>
      <c r="D1787" s="729" t="s">
        <v>6861</v>
      </c>
      <c r="E1787" s="730" t="s">
        <v>3706</v>
      </c>
      <c r="F1787" s="650" t="s">
        <v>3636</v>
      </c>
      <c r="G1787" s="650" t="s">
        <v>3899</v>
      </c>
      <c r="H1787" s="650" t="s">
        <v>597</v>
      </c>
      <c r="I1787" s="650" t="s">
        <v>3918</v>
      </c>
      <c r="J1787" s="650" t="s">
        <v>3919</v>
      </c>
      <c r="K1787" s="650" t="s">
        <v>3903</v>
      </c>
      <c r="L1787" s="651">
        <v>400</v>
      </c>
      <c r="M1787" s="651">
        <v>400</v>
      </c>
      <c r="N1787" s="650">
        <v>1</v>
      </c>
      <c r="O1787" s="731">
        <v>1</v>
      </c>
      <c r="P1787" s="651">
        <v>400</v>
      </c>
      <c r="Q1787" s="666">
        <v>1</v>
      </c>
      <c r="R1787" s="650">
        <v>1</v>
      </c>
      <c r="S1787" s="666">
        <v>1</v>
      </c>
      <c r="T1787" s="731">
        <v>1</v>
      </c>
      <c r="U1787" s="689">
        <v>1</v>
      </c>
    </row>
    <row r="1788" spans="1:21" ht="14.4" customHeight="1" x14ac:dyDescent="0.3">
      <c r="A1788" s="649">
        <v>10</v>
      </c>
      <c r="B1788" s="650" t="s">
        <v>596</v>
      </c>
      <c r="C1788" s="650">
        <v>89301102</v>
      </c>
      <c r="D1788" s="729" t="s">
        <v>6861</v>
      </c>
      <c r="E1788" s="730" t="s">
        <v>3708</v>
      </c>
      <c r="F1788" s="650" t="s">
        <v>3634</v>
      </c>
      <c r="G1788" s="650" t="s">
        <v>3936</v>
      </c>
      <c r="H1788" s="650" t="s">
        <v>597</v>
      </c>
      <c r="I1788" s="650" t="s">
        <v>1770</v>
      </c>
      <c r="J1788" s="650" t="s">
        <v>1771</v>
      </c>
      <c r="K1788" s="650" t="s">
        <v>3937</v>
      </c>
      <c r="L1788" s="651">
        <v>163.9</v>
      </c>
      <c r="M1788" s="651">
        <v>819.5</v>
      </c>
      <c r="N1788" s="650">
        <v>5</v>
      </c>
      <c r="O1788" s="731">
        <v>2</v>
      </c>
      <c r="P1788" s="651">
        <v>327.8</v>
      </c>
      <c r="Q1788" s="666">
        <v>0.4</v>
      </c>
      <c r="R1788" s="650">
        <v>2</v>
      </c>
      <c r="S1788" s="666">
        <v>0.4</v>
      </c>
      <c r="T1788" s="731">
        <v>1</v>
      </c>
      <c r="U1788" s="689">
        <v>0.5</v>
      </c>
    </row>
    <row r="1789" spans="1:21" ht="14.4" customHeight="1" x14ac:dyDescent="0.3">
      <c r="A1789" s="649">
        <v>10</v>
      </c>
      <c r="B1789" s="650" t="s">
        <v>596</v>
      </c>
      <c r="C1789" s="650">
        <v>89301102</v>
      </c>
      <c r="D1789" s="729" t="s">
        <v>6861</v>
      </c>
      <c r="E1789" s="730" t="s">
        <v>3708</v>
      </c>
      <c r="F1789" s="650" t="s">
        <v>3634</v>
      </c>
      <c r="G1789" s="650" t="s">
        <v>3828</v>
      </c>
      <c r="H1789" s="650" t="s">
        <v>1072</v>
      </c>
      <c r="I1789" s="650" t="s">
        <v>4408</v>
      </c>
      <c r="J1789" s="650" t="s">
        <v>4409</v>
      </c>
      <c r="K1789" s="650" t="s">
        <v>4410</v>
      </c>
      <c r="L1789" s="651">
        <v>65.069999999999993</v>
      </c>
      <c r="M1789" s="651">
        <v>390.41999999999996</v>
      </c>
      <c r="N1789" s="650">
        <v>6</v>
      </c>
      <c r="O1789" s="731">
        <v>4</v>
      </c>
      <c r="P1789" s="651"/>
      <c r="Q1789" s="666">
        <v>0</v>
      </c>
      <c r="R1789" s="650"/>
      <c r="S1789" s="666">
        <v>0</v>
      </c>
      <c r="T1789" s="731"/>
      <c r="U1789" s="689">
        <v>0</v>
      </c>
    </row>
    <row r="1790" spans="1:21" ht="14.4" customHeight="1" x14ac:dyDescent="0.3">
      <c r="A1790" s="649">
        <v>10</v>
      </c>
      <c r="B1790" s="650" t="s">
        <v>596</v>
      </c>
      <c r="C1790" s="650">
        <v>89301102</v>
      </c>
      <c r="D1790" s="729" t="s">
        <v>6861</v>
      </c>
      <c r="E1790" s="730" t="s">
        <v>3708</v>
      </c>
      <c r="F1790" s="650" t="s">
        <v>3634</v>
      </c>
      <c r="G1790" s="650" t="s">
        <v>3828</v>
      </c>
      <c r="H1790" s="650" t="s">
        <v>597</v>
      </c>
      <c r="I1790" s="650" t="s">
        <v>3948</v>
      </c>
      <c r="J1790" s="650" t="s">
        <v>3949</v>
      </c>
      <c r="K1790" s="650" t="s">
        <v>3950</v>
      </c>
      <c r="L1790" s="651">
        <v>65.069999999999993</v>
      </c>
      <c r="M1790" s="651">
        <v>130.13999999999999</v>
      </c>
      <c r="N1790" s="650">
        <v>2</v>
      </c>
      <c r="O1790" s="731">
        <v>1</v>
      </c>
      <c r="P1790" s="651">
        <v>65.069999999999993</v>
      </c>
      <c r="Q1790" s="666">
        <v>0.5</v>
      </c>
      <c r="R1790" s="650">
        <v>1</v>
      </c>
      <c r="S1790" s="666">
        <v>0.5</v>
      </c>
      <c r="T1790" s="731">
        <v>0.5</v>
      </c>
      <c r="U1790" s="689">
        <v>0.5</v>
      </c>
    </row>
    <row r="1791" spans="1:21" ht="14.4" customHeight="1" x14ac:dyDescent="0.3">
      <c r="A1791" s="649">
        <v>10</v>
      </c>
      <c r="B1791" s="650" t="s">
        <v>596</v>
      </c>
      <c r="C1791" s="650">
        <v>89301102</v>
      </c>
      <c r="D1791" s="729" t="s">
        <v>6861</v>
      </c>
      <c r="E1791" s="730" t="s">
        <v>3708</v>
      </c>
      <c r="F1791" s="650" t="s">
        <v>3634</v>
      </c>
      <c r="G1791" s="650" t="s">
        <v>3828</v>
      </c>
      <c r="H1791" s="650" t="s">
        <v>597</v>
      </c>
      <c r="I1791" s="650" t="s">
        <v>4065</v>
      </c>
      <c r="J1791" s="650" t="s">
        <v>4066</v>
      </c>
      <c r="K1791" s="650" t="s">
        <v>4067</v>
      </c>
      <c r="L1791" s="651">
        <v>108.46</v>
      </c>
      <c r="M1791" s="651">
        <v>108.46</v>
      </c>
      <c r="N1791" s="650">
        <v>1</v>
      </c>
      <c r="O1791" s="731">
        <v>0.5</v>
      </c>
      <c r="P1791" s="651">
        <v>108.46</v>
      </c>
      <c r="Q1791" s="666">
        <v>1</v>
      </c>
      <c r="R1791" s="650">
        <v>1</v>
      </c>
      <c r="S1791" s="666">
        <v>1</v>
      </c>
      <c r="T1791" s="731">
        <v>0.5</v>
      </c>
      <c r="U1791" s="689">
        <v>1</v>
      </c>
    </row>
    <row r="1792" spans="1:21" ht="14.4" customHeight="1" x14ac:dyDescent="0.3">
      <c r="A1792" s="649">
        <v>10</v>
      </c>
      <c r="B1792" s="650" t="s">
        <v>596</v>
      </c>
      <c r="C1792" s="650">
        <v>89301102</v>
      </c>
      <c r="D1792" s="729" t="s">
        <v>6861</v>
      </c>
      <c r="E1792" s="730" t="s">
        <v>3708</v>
      </c>
      <c r="F1792" s="650" t="s">
        <v>3634</v>
      </c>
      <c r="G1792" s="650" t="s">
        <v>3828</v>
      </c>
      <c r="H1792" s="650" t="s">
        <v>1072</v>
      </c>
      <c r="I1792" s="650" t="s">
        <v>3888</v>
      </c>
      <c r="J1792" s="650" t="s">
        <v>2935</v>
      </c>
      <c r="K1792" s="650" t="s">
        <v>3889</v>
      </c>
      <c r="L1792" s="651">
        <v>50.57</v>
      </c>
      <c r="M1792" s="651">
        <v>1112.5400000000002</v>
      </c>
      <c r="N1792" s="650">
        <v>22</v>
      </c>
      <c r="O1792" s="731">
        <v>21.5</v>
      </c>
      <c r="P1792" s="651">
        <v>353.99</v>
      </c>
      <c r="Q1792" s="666">
        <v>0.31818181818181812</v>
      </c>
      <c r="R1792" s="650">
        <v>7</v>
      </c>
      <c r="S1792" s="666">
        <v>0.31818181818181818</v>
      </c>
      <c r="T1792" s="731">
        <v>7</v>
      </c>
      <c r="U1792" s="689">
        <v>0.32558139534883723</v>
      </c>
    </row>
    <row r="1793" spans="1:21" ht="14.4" customHeight="1" x14ac:dyDescent="0.3">
      <c r="A1793" s="649">
        <v>10</v>
      </c>
      <c r="B1793" s="650" t="s">
        <v>596</v>
      </c>
      <c r="C1793" s="650">
        <v>89301102</v>
      </c>
      <c r="D1793" s="729" t="s">
        <v>6861</v>
      </c>
      <c r="E1793" s="730" t="s">
        <v>3708</v>
      </c>
      <c r="F1793" s="650" t="s">
        <v>3634</v>
      </c>
      <c r="G1793" s="650" t="s">
        <v>3828</v>
      </c>
      <c r="H1793" s="650" t="s">
        <v>1072</v>
      </c>
      <c r="I1793" s="650" t="s">
        <v>3953</v>
      </c>
      <c r="J1793" s="650" t="s">
        <v>3954</v>
      </c>
      <c r="K1793" s="650" t="s">
        <v>3955</v>
      </c>
      <c r="L1793" s="651">
        <v>86.76</v>
      </c>
      <c r="M1793" s="651">
        <v>86.76</v>
      </c>
      <c r="N1793" s="650">
        <v>1</v>
      </c>
      <c r="O1793" s="731">
        <v>0.5</v>
      </c>
      <c r="P1793" s="651"/>
      <c r="Q1793" s="666">
        <v>0</v>
      </c>
      <c r="R1793" s="650"/>
      <c r="S1793" s="666">
        <v>0</v>
      </c>
      <c r="T1793" s="731"/>
      <c r="U1793" s="689">
        <v>0</v>
      </c>
    </row>
    <row r="1794" spans="1:21" ht="14.4" customHeight="1" x14ac:dyDescent="0.3">
      <c r="A1794" s="649">
        <v>10</v>
      </c>
      <c r="B1794" s="650" t="s">
        <v>596</v>
      </c>
      <c r="C1794" s="650">
        <v>89301102</v>
      </c>
      <c r="D1794" s="729" t="s">
        <v>6861</v>
      </c>
      <c r="E1794" s="730" t="s">
        <v>3708</v>
      </c>
      <c r="F1794" s="650" t="s">
        <v>3634</v>
      </c>
      <c r="G1794" s="650" t="s">
        <v>3828</v>
      </c>
      <c r="H1794" s="650" t="s">
        <v>597</v>
      </c>
      <c r="I1794" s="650" t="s">
        <v>1860</v>
      </c>
      <c r="J1794" s="650" t="s">
        <v>3956</v>
      </c>
      <c r="K1794" s="650" t="s">
        <v>3957</v>
      </c>
      <c r="L1794" s="651">
        <v>50.57</v>
      </c>
      <c r="M1794" s="651">
        <v>657.41</v>
      </c>
      <c r="N1794" s="650">
        <v>13</v>
      </c>
      <c r="O1794" s="731">
        <v>13</v>
      </c>
      <c r="P1794" s="651">
        <v>252.85</v>
      </c>
      <c r="Q1794" s="666">
        <v>0.38461538461538464</v>
      </c>
      <c r="R1794" s="650">
        <v>5</v>
      </c>
      <c r="S1794" s="666">
        <v>0.38461538461538464</v>
      </c>
      <c r="T1794" s="731">
        <v>5</v>
      </c>
      <c r="U1794" s="689">
        <v>0.38461538461538464</v>
      </c>
    </row>
    <row r="1795" spans="1:21" ht="14.4" customHeight="1" x14ac:dyDescent="0.3">
      <c r="A1795" s="649">
        <v>10</v>
      </c>
      <c r="B1795" s="650" t="s">
        <v>596</v>
      </c>
      <c r="C1795" s="650">
        <v>89301102</v>
      </c>
      <c r="D1795" s="729" t="s">
        <v>6861</v>
      </c>
      <c r="E1795" s="730" t="s">
        <v>3708</v>
      </c>
      <c r="F1795" s="650" t="s">
        <v>3634</v>
      </c>
      <c r="G1795" s="650" t="s">
        <v>3828</v>
      </c>
      <c r="H1795" s="650" t="s">
        <v>597</v>
      </c>
      <c r="I1795" s="650" t="s">
        <v>3829</v>
      </c>
      <c r="J1795" s="650" t="s">
        <v>3830</v>
      </c>
      <c r="K1795" s="650" t="s">
        <v>3831</v>
      </c>
      <c r="L1795" s="651">
        <v>130.15</v>
      </c>
      <c r="M1795" s="651">
        <v>130.15</v>
      </c>
      <c r="N1795" s="650">
        <v>1</v>
      </c>
      <c r="O1795" s="731">
        <v>1</v>
      </c>
      <c r="P1795" s="651"/>
      <c r="Q1795" s="666">
        <v>0</v>
      </c>
      <c r="R1795" s="650"/>
      <c r="S1795" s="666">
        <v>0</v>
      </c>
      <c r="T1795" s="731"/>
      <c r="U1795" s="689">
        <v>0</v>
      </c>
    </row>
    <row r="1796" spans="1:21" ht="14.4" customHeight="1" x14ac:dyDescent="0.3">
      <c r="A1796" s="649">
        <v>10</v>
      </c>
      <c r="B1796" s="650" t="s">
        <v>596</v>
      </c>
      <c r="C1796" s="650">
        <v>89301102</v>
      </c>
      <c r="D1796" s="729" t="s">
        <v>6861</v>
      </c>
      <c r="E1796" s="730" t="s">
        <v>3708</v>
      </c>
      <c r="F1796" s="650" t="s">
        <v>3634</v>
      </c>
      <c r="G1796" s="650" t="s">
        <v>3828</v>
      </c>
      <c r="H1796" s="650" t="s">
        <v>597</v>
      </c>
      <c r="I1796" s="650" t="s">
        <v>3958</v>
      </c>
      <c r="J1796" s="650" t="s">
        <v>3959</v>
      </c>
      <c r="K1796" s="650" t="s">
        <v>3960</v>
      </c>
      <c r="L1796" s="651">
        <v>86.76</v>
      </c>
      <c r="M1796" s="651">
        <v>260.28000000000003</v>
      </c>
      <c r="N1796" s="650">
        <v>3</v>
      </c>
      <c r="O1796" s="731">
        <v>2</v>
      </c>
      <c r="P1796" s="651">
        <v>86.76</v>
      </c>
      <c r="Q1796" s="666">
        <v>0.33333333333333331</v>
      </c>
      <c r="R1796" s="650">
        <v>1</v>
      </c>
      <c r="S1796" s="666">
        <v>0.33333333333333331</v>
      </c>
      <c r="T1796" s="731">
        <v>0.5</v>
      </c>
      <c r="U1796" s="689">
        <v>0.25</v>
      </c>
    </row>
    <row r="1797" spans="1:21" ht="14.4" customHeight="1" x14ac:dyDescent="0.3">
      <c r="A1797" s="649">
        <v>10</v>
      </c>
      <c r="B1797" s="650" t="s">
        <v>596</v>
      </c>
      <c r="C1797" s="650">
        <v>89301102</v>
      </c>
      <c r="D1797" s="729" t="s">
        <v>6861</v>
      </c>
      <c r="E1797" s="730" t="s">
        <v>3708</v>
      </c>
      <c r="F1797" s="650" t="s">
        <v>3634</v>
      </c>
      <c r="G1797" s="650" t="s">
        <v>4426</v>
      </c>
      <c r="H1797" s="650" t="s">
        <v>597</v>
      </c>
      <c r="I1797" s="650" t="s">
        <v>4427</v>
      </c>
      <c r="J1797" s="650" t="s">
        <v>4428</v>
      </c>
      <c r="K1797" s="650" t="s">
        <v>4429</v>
      </c>
      <c r="L1797" s="651">
        <v>0</v>
      </c>
      <c r="M1797" s="651">
        <v>0</v>
      </c>
      <c r="N1797" s="650">
        <v>6</v>
      </c>
      <c r="O1797" s="731">
        <v>2</v>
      </c>
      <c r="P1797" s="651">
        <v>0</v>
      </c>
      <c r="Q1797" s="666"/>
      <c r="R1797" s="650">
        <v>3</v>
      </c>
      <c r="S1797" s="666">
        <v>0.5</v>
      </c>
      <c r="T1797" s="731">
        <v>1</v>
      </c>
      <c r="U1797" s="689">
        <v>0.5</v>
      </c>
    </row>
    <row r="1798" spans="1:21" ht="14.4" customHeight="1" x14ac:dyDescent="0.3">
      <c r="A1798" s="649">
        <v>10</v>
      </c>
      <c r="B1798" s="650" t="s">
        <v>596</v>
      </c>
      <c r="C1798" s="650">
        <v>89301102</v>
      </c>
      <c r="D1798" s="729" t="s">
        <v>6861</v>
      </c>
      <c r="E1798" s="730" t="s">
        <v>3708</v>
      </c>
      <c r="F1798" s="650" t="s">
        <v>3634</v>
      </c>
      <c r="G1798" s="650" t="s">
        <v>3966</v>
      </c>
      <c r="H1798" s="650" t="s">
        <v>597</v>
      </c>
      <c r="I1798" s="650" t="s">
        <v>4685</v>
      </c>
      <c r="J1798" s="650" t="s">
        <v>3968</v>
      </c>
      <c r="K1798" s="650" t="s">
        <v>4686</v>
      </c>
      <c r="L1798" s="651">
        <v>137.04</v>
      </c>
      <c r="M1798" s="651">
        <v>137.04</v>
      </c>
      <c r="N1798" s="650">
        <v>1</v>
      </c>
      <c r="O1798" s="731">
        <v>1</v>
      </c>
      <c r="P1798" s="651"/>
      <c r="Q1798" s="666">
        <v>0</v>
      </c>
      <c r="R1798" s="650"/>
      <c r="S1798" s="666">
        <v>0</v>
      </c>
      <c r="T1798" s="731"/>
      <c r="U1798" s="689">
        <v>0</v>
      </c>
    </row>
    <row r="1799" spans="1:21" ht="14.4" customHeight="1" x14ac:dyDescent="0.3">
      <c r="A1799" s="649">
        <v>10</v>
      </c>
      <c r="B1799" s="650" t="s">
        <v>596</v>
      </c>
      <c r="C1799" s="650">
        <v>89301102</v>
      </c>
      <c r="D1799" s="729" t="s">
        <v>6861</v>
      </c>
      <c r="E1799" s="730" t="s">
        <v>3708</v>
      </c>
      <c r="F1799" s="650" t="s">
        <v>3635</v>
      </c>
      <c r="G1799" s="650" t="s">
        <v>3790</v>
      </c>
      <c r="H1799" s="650" t="s">
        <v>597</v>
      </c>
      <c r="I1799" s="650" t="s">
        <v>3890</v>
      </c>
      <c r="J1799" s="650" t="s">
        <v>3680</v>
      </c>
      <c r="K1799" s="650"/>
      <c r="L1799" s="651">
        <v>0</v>
      </c>
      <c r="M1799" s="651">
        <v>0</v>
      </c>
      <c r="N1799" s="650">
        <v>1</v>
      </c>
      <c r="O1799" s="731">
        <v>0.5</v>
      </c>
      <c r="P1799" s="651">
        <v>0</v>
      </c>
      <c r="Q1799" s="666"/>
      <c r="R1799" s="650">
        <v>1</v>
      </c>
      <c r="S1799" s="666">
        <v>1</v>
      </c>
      <c r="T1799" s="731">
        <v>0.5</v>
      </c>
      <c r="U1799" s="689">
        <v>1</v>
      </c>
    </row>
    <row r="1800" spans="1:21" ht="14.4" customHeight="1" x14ac:dyDescent="0.3">
      <c r="A1800" s="649">
        <v>10</v>
      </c>
      <c r="B1800" s="650" t="s">
        <v>596</v>
      </c>
      <c r="C1800" s="650">
        <v>89301102</v>
      </c>
      <c r="D1800" s="729" t="s">
        <v>6861</v>
      </c>
      <c r="E1800" s="730" t="s">
        <v>3709</v>
      </c>
      <c r="F1800" s="650" t="s">
        <v>3634</v>
      </c>
      <c r="G1800" s="650" t="s">
        <v>3743</v>
      </c>
      <c r="H1800" s="650" t="s">
        <v>597</v>
      </c>
      <c r="I1800" s="650" t="s">
        <v>1238</v>
      </c>
      <c r="J1800" s="650" t="s">
        <v>3477</v>
      </c>
      <c r="K1800" s="650" t="s">
        <v>3478</v>
      </c>
      <c r="L1800" s="651">
        <v>69.09</v>
      </c>
      <c r="M1800" s="651">
        <v>69.09</v>
      </c>
      <c r="N1800" s="650">
        <v>1</v>
      </c>
      <c r="O1800" s="731">
        <v>1</v>
      </c>
      <c r="P1800" s="651">
        <v>69.09</v>
      </c>
      <c r="Q1800" s="666">
        <v>1</v>
      </c>
      <c r="R1800" s="650">
        <v>1</v>
      </c>
      <c r="S1800" s="666">
        <v>1</v>
      </c>
      <c r="T1800" s="731">
        <v>1</v>
      </c>
      <c r="U1800" s="689">
        <v>1</v>
      </c>
    </row>
    <row r="1801" spans="1:21" ht="14.4" customHeight="1" x14ac:dyDescent="0.3">
      <c r="A1801" s="649">
        <v>10</v>
      </c>
      <c r="B1801" s="650" t="s">
        <v>596</v>
      </c>
      <c r="C1801" s="650">
        <v>89301102</v>
      </c>
      <c r="D1801" s="729" t="s">
        <v>6861</v>
      </c>
      <c r="E1801" s="730" t="s">
        <v>3709</v>
      </c>
      <c r="F1801" s="650" t="s">
        <v>3634</v>
      </c>
      <c r="G1801" s="650" t="s">
        <v>4699</v>
      </c>
      <c r="H1801" s="650" t="s">
        <v>597</v>
      </c>
      <c r="I1801" s="650" t="s">
        <v>5133</v>
      </c>
      <c r="J1801" s="650" t="s">
        <v>4701</v>
      </c>
      <c r="K1801" s="650" t="s">
        <v>4706</v>
      </c>
      <c r="L1801" s="651">
        <v>275.48</v>
      </c>
      <c r="M1801" s="651">
        <v>550.96</v>
      </c>
      <c r="N1801" s="650">
        <v>2</v>
      </c>
      <c r="O1801" s="731">
        <v>0.5</v>
      </c>
      <c r="P1801" s="651">
        <v>550.96</v>
      </c>
      <c r="Q1801" s="666">
        <v>1</v>
      </c>
      <c r="R1801" s="650">
        <v>2</v>
      </c>
      <c r="S1801" s="666">
        <v>1</v>
      </c>
      <c r="T1801" s="731">
        <v>0.5</v>
      </c>
      <c r="U1801" s="689">
        <v>1</v>
      </c>
    </row>
    <row r="1802" spans="1:21" ht="14.4" customHeight="1" x14ac:dyDescent="0.3">
      <c r="A1802" s="649">
        <v>10</v>
      </c>
      <c r="B1802" s="650" t="s">
        <v>596</v>
      </c>
      <c r="C1802" s="650">
        <v>89301102</v>
      </c>
      <c r="D1802" s="729" t="s">
        <v>6861</v>
      </c>
      <c r="E1802" s="730" t="s">
        <v>3709</v>
      </c>
      <c r="F1802" s="650" t="s">
        <v>3634</v>
      </c>
      <c r="G1802" s="650" t="s">
        <v>3877</v>
      </c>
      <c r="H1802" s="650" t="s">
        <v>1072</v>
      </c>
      <c r="I1802" s="650" t="s">
        <v>2120</v>
      </c>
      <c r="J1802" s="650" t="s">
        <v>2121</v>
      </c>
      <c r="K1802" s="650" t="s">
        <v>2122</v>
      </c>
      <c r="L1802" s="651">
        <v>608.41999999999996</v>
      </c>
      <c r="M1802" s="651">
        <v>1825.2599999999998</v>
      </c>
      <c r="N1802" s="650">
        <v>3</v>
      </c>
      <c r="O1802" s="731">
        <v>1</v>
      </c>
      <c r="P1802" s="651"/>
      <c r="Q1802" s="666">
        <v>0</v>
      </c>
      <c r="R1802" s="650"/>
      <c r="S1802" s="666">
        <v>0</v>
      </c>
      <c r="T1802" s="731"/>
      <c r="U1802" s="689">
        <v>0</v>
      </c>
    </row>
    <row r="1803" spans="1:21" ht="14.4" customHeight="1" x14ac:dyDescent="0.3">
      <c r="A1803" s="649">
        <v>10</v>
      </c>
      <c r="B1803" s="650" t="s">
        <v>596</v>
      </c>
      <c r="C1803" s="650">
        <v>89301102</v>
      </c>
      <c r="D1803" s="729" t="s">
        <v>6861</v>
      </c>
      <c r="E1803" s="730" t="s">
        <v>3709</v>
      </c>
      <c r="F1803" s="650" t="s">
        <v>3634</v>
      </c>
      <c r="G1803" s="650" t="s">
        <v>3886</v>
      </c>
      <c r="H1803" s="650" t="s">
        <v>1072</v>
      </c>
      <c r="I1803" s="650" t="s">
        <v>2139</v>
      </c>
      <c r="J1803" s="650" t="s">
        <v>3535</v>
      </c>
      <c r="K1803" s="650" t="s">
        <v>2126</v>
      </c>
      <c r="L1803" s="651">
        <v>886.91</v>
      </c>
      <c r="M1803" s="651">
        <v>4434.55</v>
      </c>
      <c r="N1803" s="650">
        <v>5</v>
      </c>
      <c r="O1803" s="731">
        <v>1</v>
      </c>
      <c r="P1803" s="651"/>
      <c r="Q1803" s="666">
        <v>0</v>
      </c>
      <c r="R1803" s="650"/>
      <c r="S1803" s="666">
        <v>0</v>
      </c>
      <c r="T1803" s="731"/>
      <c r="U1803" s="689">
        <v>0</v>
      </c>
    </row>
    <row r="1804" spans="1:21" ht="14.4" customHeight="1" x14ac:dyDescent="0.3">
      <c r="A1804" s="649">
        <v>10</v>
      </c>
      <c r="B1804" s="650" t="s">
        <v>596</v>
      </c>
      <c r="C1804" s="650">
        <v>89301102</v>
      </c>
      <c r="D1804" s="729" t="s">
        <v>6861</v>
      </c>
      <c r="E1804" s="730" t="s">
        <v>3709</v>
      </c>
      <c r="F1804" s="650" t="s">
        <v>3634</v>
      </c>
      <c r="G1804" s="650" t="s">
        <v>3870</v>
      </c>
      <c r="H1804" s="650" t="s">
        <v>597</v>
      </c>
      <c r="I1804" s="650" t="s">
        <v>1212</v>
      </c>
      <c r="J1804" s="650" t="s">
        <v>1213</v>
      </c>
      <c r="K1804" s="650" t="s">
        <v>3871</v>
      </c>
      <c r="L1804" s="651">
        <v>38.65</v>
      </c>
      <c r="M1804" s="651">
        <v>77.3</v>
      </c>
      <c r="N1804" s="650">
        <v>2</v>
      </c>
      <c r="O1804" s="731">
        <v>1</v>
      </c>
      <c r="P1804" s="651"/>
      <c r="Q1804" s="666">
        <v>0</v>
      </c>
      <c r="R1804" s="650"/>
      <c r="S1804" s="666">
        <v>0</v>
      </c>
      <c r="T1804" s="731"/>
      <c r="U1804" s="689">
        <v>0</v>
      </c>
    </row>
    <row r="1805" spans="1:21" ht="14.4" customHeight="1" x14ac:dyDescent="0.3">
      <c r="A1805" s="649">
        <v>10</v>
      </c>
      <c r="B1805" s="650" t="s">
        <v>596</v>
      </c>
      <c r="C1805" s="650">
        <v>89301102</v>
      </c>
      <c r="D1805" s="729" t="s">
        <v>6861</v>
      </c>
      <c r="E1805" s="730" t="s">
        <v>3709</v>
      </c>
      <c r="F1805" s="650" t="s">
        <v>3634</v>
      </c>
      <c r="G1805" s="650" t="s">
        <v>3828</v>
      </c>
      <c r="H1805" s="650" t="s">
        <v>1072</v>
      </c>
      <c r="I1805" s="650" t="s">
        <v>3888</v>
      </c>
      <c r="J1805" s="650" t="s">
        <v>2935</v>
      </c>
      <c r="K1805" s="650" t="s">
        <v>3889</v>
      </c>
      <c r="L1805" s="651">
        <v>50.57</v>
      </c>
      <c r="M1805" s="651">
        <v>809.12000000000012</v>
      </c>
      <c r="N1805" s="650">
        <v>16</v>
      </c>
      <c r="O1805" s="731">
        <v>16</v>
      </c>
      <c r="P1805" s="651">
        <v>101.14</v>
      </c>
      <c r="Q1805" s="666">
        <v>0.12499999999999999</v>
      </c>
      <c r="R1805" s="650">
        <v>2</v>
      </c>
      <c r="S1805" s="666">
        <v>0.125</v>
      </c>
      <c r="T1805" s="731">
        <v>2</v>
      </c>
      <c r="U1805" s="689">
        <v>0.125</v>
      </c>
    </row>
    <row r="1806" spans="1:21" ht="14.4" customHeight="1" x14ac:dyDescent="0.3">
      <c r="A1806" s="649">
        <v>10</v>
      </c>
      <c r="B1806" s="650" t="s">
        <v>596</v>
      </c>
      <c r="C1806" s="650">
        <v>89301102</v>
      </c>
      <c r="D1806" s="729" t="s">
        <v>6861</v>
      </c>
      <c r="E1806" s="730" t="s">
        <v>3709</v>
      </c>
      <c r="F1806" s="650" t="s">
        <v>3634</v>
      </c>
      <c r="G1806" s="650" t="s">
        <v>3828</v>
      </c>
      <c r="H1806" s="650" t="s">
        <v>597</v>
      </c>
      <c r="I1806" s="650" t="s">
        <v>1860</v>
      </c>
      <c r="J1806" s="650" t="s">
        <v>3956</v>
      </c>
      <c r="K1806" s="650" t="s">
        <v>3957</v>
      </c>
      <c r="L1806" s="651">
        <v>50.57</v>
      </c>
      <c r="M1806" s="651">
        <v>202.28</v>
      </c>
      <c r="N1806" s="650">
        <v>4</v>
      </c>
      <c r="O1806" s="731">
        <v>4</v>
      </c>
      <c r="P1806" s="651">
        <v>50.57</v>
      </c>
      <c r="Q1806" s="666">
        <v>0.25</v>
      </c>
      <c r="R1806" s="650">
        <v>1</v>
      </c>
      <c r="S1806" s="666">
        <v>0.25</v>
      </c>
      <c r="T1806" s="731">
        <v>1</v>
      </c>
      <c r="U1806" s="689">
        <v>0.25</v>
      </c>
    </row>
    <row r="1807" spans="1:21" ht="14.4" customHeight="1" x14ac:dyDescent="0.3">
      <c r="A1807" s="649">
        <v>10</v>
      </c>
      <c r="B1807" s="650" t="s">
        <v>596</v>
      </c>
      <c r="C1807" s="650">
        <v>89301102</v>
      </c>
      <c r="D1807" s="729" t="s">
        <v>6861</v>
      </c>
      <c r="E1807" s="730" t="s">
        <v>3709</v>
      </c>
      <c r="F1807" s="650" t="s">
        <v>3634</v>
      </c>
      <c r="G1807" s="650" t="s">
        <v>4195</v>
      </c>
      <c r="H1807" s="650" t="s">
        <v>597</v>
      </c>
      <c r="I1807" s="650" t="s">
        <v>4298</v>
      </c>
      <c r="J1807" s="650" t="s">
        <v>4197</v>
      </c>
      <c r="K1807" s="650" t="s">
        <v>4299</v>
      </c>
      <c r="L1807" s="651">
        <v>0</v>
      </c>
      <c r="M1807" s="651">
        <v>0</v>
      </c>
      <c r="N1807" s="650">
        <v>1</v>
      </c>
      <c r="O1807" s="731">
        <v>1</v>
      </c>
      <c r="P1807" s="651"/>
      <c r="Q1807" s="666"/>
      <c r="R1807" s="650"/>
      <c r="S1807" s="666">
        <v>0</v>
      </c>
      <c r="T1807" s="731"/>
      <c r="U1807" s="689">
        <v>0</v>
      </c>
    </row>
    <row r="1808" spans="1:21" ht="14.4" customHeight="1" x14ac:dyDescent="0.3">
      <c r="A1808" s="649">
        <v>10</v>
      </c>
      <c r="B1808" s="650" t="s">
        <v>596</v>
      </c>
      <c r="C1808" s="650">
        <v>89301102</v>
      </c>
      <c r="D1808" s="729" t="s">
        <v>6861</v>
      </c>
      <c r="E1808" s="730" t="s">
        <v>3709</v>
      </c>
      <c r="F1808" s="650" t="s">
        <v>3634</v>
      </c>
      <c r="G1808" s="650" t="s">
        <v>3794</v>
      </c>
      <c r="H1808" s="650" t="s">
        <v>597</v>
      </c>
      <c r="I1808" s="650" t="s">
        <v>1946</v>
      </c>
      <c r="J1808" s="650" t="s">
        <v>1947</v>
      </c>
      <c r="K1808" s="650" t="s">
        <v>2087</v>
      </c>
      <c r="L1808" s="651">
        <v>137.33000000000001</v>
      </c>
      <c r="M1808" s="651">
        <v>137.33000000000001</v>
      </c>
      <c r="N1808" s="650">
        <v>1</v>
      </c>
      <c r="O1808" s="731">
        <v>0.5</v>
      </c>
      <c r="P1808" s="651">
        <v>137.33000000000001</v>
      </c>
      <c r="Q1808" s="666">
        <v>1</v>
      </c>
      <c r="R1808" s="650">
        <v>1</v>
      </c>
      <c r="S1808" s="666">
        <v>1</v>
      </c>
      <c r="T1808" s="731">
        <v>0.5</v>
      </c>
      <c r="U1808" s="689">
        <v>1</v>
      </c>
    </row>
    <row r="1809" spans="1:21" ht="14.4" customHeight="1" x14ac:dyDescent="0.3">
      <c r="A1809" s="649">
        <v>10</v>
      </c>
      <c r="B1809" s="650" t="s">
        <v>596</v>
      </c>
      <c r="C1809" s="650">
        <v>89301102</v>
      </c>
      <c r="D1809" s="729" t="s">
        <v>6861</v>
      </c>
      <c r="E1809" s="730" t="s">
        <v>3709</v>
      </c>
      <c r="F1809" s="650" t="s">
        <v>3634</v>
      </c>
      <c r="G1809" s="650" t="s">
        <v>4144</v>
      </c>
      <c r="H1809" s="650" t="s">
        <v>1072</v>
      </c>
      <c r="I1809" s="650" t="s">
        <v>1626</v>
      </c>
      <c r="J1809" s="650" t="s">
        <v>3530</v>
      </c>
      <c r="K1809" s="650" t="s">
        <v>1140</v>
      </c>
      <c r="L1809" s="651">
        <v>32.6</v>
      </c>
      <c r="M1809" s="651">
        <v>978</v>
      </c>
      <c r="N1809" s="650">
        <v>30</v>
      </c>
      <c r="O1809" s="731">
        <v>1.5</v>
      </c>
      <c r="P1809" s="651">
        <v>326</v>
      </c>
      <c r="Q1809" s="666">
        <v>0.33333333333333331</v>
      </c>
      <c r="R1809" s="650">
        <v>10</v>
      </c>
      <c r="S1809" s="666">
        <v>0.33333333333333331</v>
      </c>
      <c r="T1809" s="731">
        <v>0.5</v>
      </c>
      <c r="U1809" s="689">
        <v>0.33333333333333331</v>
      </c>
    </row>
    <row r="1810" spans="1:21" ht="14.4" customHeight="1" x14ac:dyDescent="0.3">
      <c r="A1810" s="649">
        <v>10</v>
      </c>
      <c r="B1810" s="650" t="s">
        <v>596</v>
      </c>
      <c r="C1810" s="650">
        <v>89301102</v>
      </c>
      <c r="D1810" s="729" t="s">
        <v>6861</v>
      </c>
      <c r="E1810" s="730" t="s">
        <v>3709</v>
      </c>
      <c r="F1810" s="650" t="s">
        <v>3634</v>
      </c>
      <c r="G1810" s="650" t="s">
        <v>4144</v>
      </c>
      <c r="H1810" s="650" t="s">
        <v>1072</v>
      </c>
      <c r="I1810" s="650" t="s">
        <v>4416</v>
      </c>
      <c r="J1810" s="650" t="s">
        <v>4417</v>
      </c>
      <c r="K1810" s="650" t="s">
        <v>1140</v>
      </c>
      <c r="L1810" s="651">
        <v>32.380000000000003</v>
      </c>
      <c r="M1810" s="651">
        <v>323.8</v>
      </c>
      <c r="N1810" s="650">
        <v>10</v>
      </c>
      <c r="O1810" s="731">
        <v>0.5</v>
      </c>
      <c r="P1810" s="651">
        <v>323.8</v>
      </c>
      <c r="Q1810" s="666">
        <v>1</v>
      </c>
      <c r="R1810" s="650">
        <v>10</v>
      </c>
      <c r="S1810" s="666">
        <v>1</v>
      </c>
      <c r="T1810" s="731">
        <v>0.5</v>
      </c>
      <c r="U1810" s="689">
        <v>1</v>
      </c>
    </row>
    <row r="1811" spans="1:21" ht="14.4" customHeight="1" x14ac:dyDescent="0.3">
      <c r="A1811" s="649">
        <v>10</v>
      </c>
      <c r="B1811" s="650" t="s">
        <v>596</v>
      </c>
      <c r="C1811" s="650">
        <v>89301102</v>
      </c>
      <c r="D1811" s="729" t="s">
        <v>6861</v>
      </c>
      <c r="E1811" s="730" t="s">
        <v>3709</v>
      </c>
      <c r="F1811" s="650" t="s">
        <v>3634</v>
      </c>
      <c r="G1811" s="650" t="s">
        <v>4144</v>
      </c>
      <c r="H1811" s="650" t="s">
        <v>1072</v>
      </c>
      <c r="I1811" s="650" t="s">
        <v>5134</v>
      </c>
      <c r="J1811" s="650" t="s">
        <v>5135</v>
      </c>
      <c r="K1811" s="650" t="s">
        <v>1140</v>
      </c>
      <c r="L1811" s="651">
        <v>65.81</v>
      </c>
      <c r="M1811" s="651">
        <v>658.1</v>
      </c>
      <c r="N1811" s="650">
        <v>10</v>
      </c>
      <c r="O1811" s="731">
        <v>0.5</v>
      </c>
      <c r="P1811" s="651"/>
      <c r="Q1811" s="666">
        <v>0</v>
      </c>
      <c r="R1811" s="650"/>
      <c r="S1811" s="666">
        <v>0</v>
      </c>
      <c r="T1811" s="731"/>
      <c r="U1811" s="689">
        <v>0</v>
      </c>
    </row>
    <row r="1812" spans="1:21" ht="14.4" customHeight="1" x14ac:dyDescent="0.3">
      <c r="A1812" s="649">
        <v>10</v>
      </c>
      <c r="B1812" s="650" t="s">
        <v>596</v>
      </c>
      <c r="C1812" s="650">
        <v>89301102</v>
      </c>
      <c r="D1812" s="729" t="s">
        <v>6861</v>
      </c>
      <c r="E1812" s="730" t="s">
        <v>3709</v>
      </c>
      <c r="F1812" s="650" t="s">
        <v>3634</v>
      </c>
      <c r="G1812" s="650" t="s">
        <v>4144</v>
      </c>
      <c r="H1812" s="650" t="s">
        <v>1072</v>
      </c>
      <c r="I1812" s="650" t="s">
        <v>4590</v>
      </c>
      <c r="J1812" s="650" t="s">
        <v>4591</v>
      </c>
      <c r="K1812" s="650" t="s">
        <v>1140</v>
      </c>
      <c r="L1812" s="651">
        <v>65.81</v>
      </c>
      <c r="M1812" s="651">
        <v>658.1</v>
      </c>
      <c r="N1812" s="650">
        <v>10</v>
      </c>
      <c r="O1812" s="731">
        <v>0.5</v>
      </c>
      <c r="P1812" s="651"/>
      <c r="Q1812" s="666">
        <v>0</v>
      </c>
      <c r="R1812" s="650"/>
      <c r="S1812" s="666">
        <v>0</v>
      </c>
      <c r="T1812" s="731"/>
      <c r="U1812" s="689">
        <v>0</v>
      </c>
    </row>
    <row r="1813" spans="1:21" ht="14.4" customHeight="1" x14ac:dyDescent="0.3">
      <c r="A1813" s="649">
        <v>10</v>
      </c>
      <c r="B1813" s="650" t="s">
        <v>596</v>
      </c>
      <c r="C1813" s="650">
        <v>89301102</v>
      </c>
      <c r="D1813" s="729" t="s">
        <v>6861</v>
      </c>
      <c r="E1813" s="730" t="s">
        <v>3709</v>
      </c>
      <c r="F1813" s="650" t="s">
        <v>3634</v>
      </c>
      <c r="G1813" s="650" t="s">
        <v>3741</v>
      </c>
      <c r="H1813" s="650" t="s">
        <v>597</v>
      </c>
      <c r="I1813" s="650" t="s">
        <v>1421</v>
      </c>
      <c r="J1813" s="650" t="s">
        <v>1422</v>
      </c>
      <c r="K1813" s="650" t="s">
        <v>1423</v>
      </c>
      <c r="L1813" s="651">
        <v>52.32</v>
      </c>
      <c r="M1813" s="651">
        <v>52.32</v>
      </c>
      <c r="N1813" s="650">
        <v>1</v>
      </c>
      <c r="O1813" s="731">
        <v>0.5</v>
      </c>
      <c r="P1813" s="651">
        <v>52.32</v>
      </c>
      <c r="Q1813" s="666">
        <v>1</v>
      </c>
      <c r="R1813" s="650">
        <v>1</v>
      </c>
      <c r="S1813" s="666">
        <v>1</v>
      </c>
      <c r="T1813" s="731">
        <v>0.5</v>
      </c>
      <c r="U1813" s="689">
        <v>1</v>
      </c>
    </row>
    <row r="1814" spans="1:21" ht="14.4" customHeight="1" x14ac:dyDescent="0.3">
      <c r="A1814" s="649">
        <v>10</v>
      </c>
      <c r="B1814" s="650" t="s">
        <v>596</v>
      </c>
      <c r="C1814" s="650">
        <v>89301102</v>
      </c>
      <c r="D1814" s="729" t="s">
        <v>6861</v>
      </c>
      <c r="E1814" s="730" t="s">
        <v>3709</v>
      </c>
      <c r="F1814" s="650" t="s">
        <v>3634</v>
      </c>
      <c r="G1814" s="650" t="s">
        <v>4900</v>
      </c>
      <c r="H1814" s="650" t="s">
        <v>597</v>
      </c>
      <c r="I1814" s="650" t="s">
        <v>4901</v>
      </c>
      <c r="J1814" s="650" t="s">
        <v>4902</v>
      </c>
      <c r="K1814" s="650" t="s">
        <v>872</v>
      </c>
      <c r="L1814" s="651">
        <v>71.95</v>
      </c>
      <c r="M1814" s="651">
        <v>143.9</v>
      </c>
      <c r="N1814" s="650">
        <v>2</v>
      </c>
      <c r="O1814" s="731">
        <v>0.5</v>
      </c>
      <c r="P1814" s="651">
        <v>143.9</v>
      </c>
      <c r="Q1814" s="666">
        <v>1</v>
      </c>
      <c r="R1814" s="650">
        <v>2</v>
      </c>
      <c r="S1814" s="666">
        <v>1</v>
      </c>
      <c r="T1814" s="731">
        <v>0.5</v>
      </c>
      <c r="U1814" s="689">
        <v>1</v>
      </c>
    </row>
    <row r="1815" spans="1:21" ht="14.4" customHeight="1" x14ac:dyDescent="0.3">
      <c r="A1815" s="649">
        <v>10</v>
      </c>
      <c r="B1815" s="650" t="s">
        <v>596</v>
      </c>
      <c r="C1815" s="650">
        <v>89301102</v>
      </c>
      <c r="D1815" s="729" t="s">
        <v>6861</v>
      </c>
      <c r="E1815" s="730" t="s">
        <v>3709</v>
      </c>
      <c r="F1815" s="650" t="s">
        <v>3635</v>
      </c>
      <c r="G1815" s="650" t="s">
        <v>3790</v>
      </c>
      <c r="H1815" s="650" t="s">
        <v>597</v>
      </c>
      <c r="I1815" s="650" t="s">
        <v>3890</v>
      </c>
      <c r="J1815" s="650" t="s">
        <v>3680</v>
      </c>
      <c r="K1815" s="650"/>
      <c r="L1815" s="651">
        <v>0</v>
      </c>
      <c r="M1815" s="651">
        <v>0</v>
      </c>
      <c r="N1815" s="650">
        <v>1</v>
      </c>
      <c r="O1815" s="731">
        <v>1</v>
      </c>
      <c r="P1815" s="651"/>
      <c r="Q1815" s="666"/>
      <c r="R1815" s="650"/>
      <c r="S1815" s="666">
        <v>0</v>
      </c>
      <c r="T1815" s="731"/>
      <c r="U1815" s="689">
        <v>0</v>
      </c>
    </row>
    <row r="1816" spans="1:21" ht="14.4" customHeight="1" x14ac:dyDescent="0.3">
      <c r="A1816" s="649">
        <v>10</v>
      </c>
      <c r="B1816" s="650" t="s">
        <v>596</v>
      </c>
      <c r="C1816" s="650">
        <v>89301102</v>
      </c>
      <c r="D1816" s="729" t="s">
        <v>6861</v>
      </c>
      <c r="E1816" s="730" t="s">
        <v>3709</v>
      </c>
      <c r="F1816" s="650" t="s">
        <v>3635</v>
      </c>
      <c r="G1816" s="650" t="s">
        <v>3790</v>
      </c>
      <c r="H1816" s="650" t="s">
        <v>597</v>
      </c>
      <c r="I1816" s="650" t="s">
        <v>4556</v>
      </c>
      <c r="J1816" s="650" t="s">
        <v>3680</v>
      </c>
      <c r="K1816" s="650"/>
      <c r="L1816" s="651">
        <v>0</v>
      </c>
      <c r="M1816" s="651">
        <v>0</v>
      </c>
      <c r="N1816" s="650">
        <v>2</v>
      </c>
      <c r="O1816" s="731">
        <v>2</v>
      </c>
      <c r="P1816" s="651"/>
      <c r="Q1816" s="666"/>
      <c r="R1816" s="650"/>
      <c r="S1816" s="666">
        <v>0</v>
      </c>
      <c r="T1816" s="731"/>
      <c r="U1816" s="689">
        <v>0</v>
      </c>
    </row>
    <row r="1817" spans="1:21" ht="14.4" customHeight="1" x14ac:dyDescent="0.3">
      <c r="A1817" s="649">
        <v>10</v>
      </c>
      <c r="B1817" s="650" t="s">
        <v>596</v>
      </c>
      <c r="C1817" s="650">
        <v>89301102</v>
      </c>
      <c r="D1817" s="729" t="s">
        <v>6861</v>
      </c>
      <c r="E1817" s="730" t="s">
        <v>3709</v>
      </c>
      <c r="F1817" s="650" t="s">
        <v>3635</v>
      </c>
      <c r="G1817" s="650" t="s">
        <v>3790</v>
      </c>
      <c r="H1817" s="650" t="s">
        <v>597</v>
      </c>
      <c r="I1817" s="650" t="s">
        <v>4500</v>
      </c>
      <c r="J1817" s="650" t="s">
        <v>3680</v>
      </c>
      <c r="K1817" s="650"/>
      <c r="L1817" s="651">
        <v>0</v>
      </c>
      <c r="M1817" s="651">
        <v>0</v>
      </c>
      <c r="N1817" s="650">
        <v>3</v>
      </c>
      <c r="O1817" s="731">
        <v>3</v>
      </c>
      <c r="P1817" s="651">
        <v>0</v>
      </c>
      <c r="Q1817" s="666"/>
      <c r="R1817" s="650">
        <v>3</v>
      </c>
      <c r="S1817" s="666">
        <v>1</v>
      </c>
      <c r="T1817" s="731">
        <v>3</v>
      </c>
      <c r="U1817" s="689">
        <v>1</v>
      </c>
    </row>
    <row r="1818" spans="1:21" ht="14.4" customHeight="1" x14ac:dyDescent="0.3">
      <c r="A1818" s="649">
        <v>10</v>
      </c>
      <c r="B1818" s="650" t="s">
        <v>596</v>
      </c>
      <c r="C1818" s="650">
        <v>89301102</v>
      </c>
      <c r="D1818" s="729" t="s">
        <v>6861</v>
      </c>
      <c r="E1818" s="730" t="s">
        <v>3709</v>
      </c>
      <c r="F1818" s="650" t="s">
        <v>3636</v>
      </c>
      <c r="G1818" s="650" t="s">
        <v>3899</v>
      </c>
      <c r="H1818" s="650" t="s">
        <v>597</v>
      </c>
      <c r="I1818" s="650" t="s">
        <v>3918</v>
      </c>
      <c r="J1818" s="650" t="s">
        <v>3919</v>
      </c>
      <c r="K1818" s="650" t="s">
        <v>3902</v>
      </c>
      <c r="L1818" s="651">
        <v>400</v>
      </c>
      <c r="M1818" s="651">
        <v>3200</v>
      </c>
      <c r="N1818" s="650">
        <v>8</v>
      </c>
      <c r="O1818" s="731">
        <v>1</v>
      </c>
      <c r="P1818" s="651">
        <v>3200</v>
      </c>
      <c r="Q1818" s="666">
        <v>1</v>
      </c>
      <c r="R1818" s="650">
        <v>8</v>
      </c>
      <c r="S1818" s="666">
        <v>1</v>
      </c>
      <c r="T1818" s="731">
        <v>1</v>
      </c>
      <c r="U1818" s="689">
        <v>1</v>
      </c>
    </row>
    <row r="1819" spans="1:21" ht="14.4" customHeight="1" x14ac:dyDescent="0.3">
      <c r="A1819" s="649">
        <v>10</v>
      </c>
      <c r="B1819" s="650" t="s">
        <v>596</v>
      </c>
      <c r="C1819" s="650">
        <v>89301102</v>
      </c>
      <c r="D1819" s="729" t="s">
        <v>6861</v>
      </c>
      <c r="E1819" s="730" t="s">
        <v>3711</v>
      </c>
      <c r="F1819" s="650" t="s">
        <v>3634</v>
      </c>
      <c r="G1819" s="650" t="s">
        <v>5136</v>
      </c>
      <c r="H1819" s="650" t="s">
        <v>597</v>
      </c>
      <c r="I1819" s="650" t="s">
        <v>5137</v>
      </c>
      <c r="J1819" s="650" t="s">
        <v>5138</v>
      </c>
      <c r="K1819" s="650" t="s">
        <v>5139</v>
      </c>
      <c r="L1819" s="651">
        <v>35.409999999999997</v>
      </c>
      <c r="M1819" s="651">
        <v>70.819999999999993</v>
      </c>
      <c r="N1819" s="650">
        <v>2</v>
      </c>
      <c r="O1819" s="731">
        <v>0.5</v>
      </c>
      <c r="P1819" s="651"/>
      <c r="Q1819" s="666">
        <v>0</v>
      </c>
      <c r="R1819" s="650"/>
      <c r="S1819" s="666">
        <v>0</v>
      </c>
      <c r="T1819" s="731"/>
      <c r="U1819" s="689">
        <v>0</v>
      </c>
    </row>
    <row r="1820" spans="1:21" ht="14.4" customHeight="1" x14ac:dyDescent="0.3">
      <c r="A1820" s="649">
        <v>10</v>
      </c>
      <c r="B1820" s="650" t="s">
        <v>596</v>
      </c>
      <c r="C1820" s="650">
        <v>89301102</v>
      </c>
      <c r="D1820" s="729" t="s">
        <v>6861</v>
      </c>
      <c r="E1820" s="730" t="s">
        <v>3711</v>
      </c>
      <c r="F1820" s="650" t="s">
        <v>3634</v>
      </c>
      <c r="G1820" s="650" t="s">
        <v>5140</v>
      </c>
      <c r="H1820" s="650" t="s">
        <v>597</v>
      </c>
      <c r="I1820" s="650" t="s">
        <v>5141</v>
      </c>
      <c r="J1820" s="650" t="s">
        <v>5142</v>
      </c>
      <c r="K1820" s="650" t="s">
        <v>3598</v>
      </c>
      <c r="L1820" s="651">
        <v>5.37</v>
      </c>
      <c r="M1820" s="651">
        <v>10.74</v>
      </c>
      <c r="N1820" s="650">
        <v>2</v>
      </c>
      <c r="O1820" s="731">
        <v>1</v>
      </c>
      <c r="P1820" s="651">
        <v>10.74</v>
      </c>
      <c r="Q1820" s="666">
        <v>1</v>
      </c>
      <c r="R1820" s="650">
        <v>2</v>
      </c>
      <c r="S1820" s="666">
        <v>1</v>
      </c>
      <c r="T1820" s="731">
        <v>1</v>
      </c>
      <c r="U1820" s="689">
        <v>1</v>
      </c>
    </row>
    <row r="1821" spans="1:21" ht="14.4" customHeight="1" x14ac:dyDescent="0.3">
      <c r="A1821" s="649">
        <v>10</v>
      </c>
      <c r="B1821" s="650" t="s">
        <v>596</v>
      </c>
      <c r="C1821" s="650">
        <v>89301102</v>
      </c>
      <c r="D1821" s="729" t="s">
        <v>6861</v>
      </c>
      <c r="E1821" s="730" t="s">
        <v>3711</v>
      </c>
      <c r="F1821" s="650" t="s">
        <v>3634</v>
      </c>
      <c r="G1821" s="650" t="s">
        <v>4154</v>
      </c>
      <c r="H1821" s="650" t="s">
        <v>597</v>
      </c>
      <c r="I1821" s="650" t="s">
        <v>4155</v>
      </c>
      <c r="J1821" s="650" t="s">
        <v>4156</v>
      </c>
      <c r="K1821" s="650" t="s">
        <v>4157</v>
      </c>
      <c r="L1821" s="651">
        <v>473.33</v>
      </c>
      <c r="M1821" s="651">
        <v>946.66</v>
      </c>
      <c r="N1821" s="650">
        <v>2</v>
      </c>
      <c r="O1821" s="731">
        <v>0.5</v>
      </c>
      <c r="P1821" s="651">
        <v>946.66</v>
      </c>
      <c r="Q1821" s="666">
        <v>1</v>
      </c>
      <c r="R1821" s="650">
        <v>2</v>
      </c>
      <c r="S1821" s="666">
        <v>1</v>
      </c>
      <c r="T1821" s="731">
        <v>0.5</v>
      </c>
      <c r="U1821" s="689">
        <v>1</v>
      </c>
    </row>
    <row r="1822" spans="1:21" ht="14.4" customHeight="1" x14ac:dyDescent="0.3">
      <c r="A1822" s="649">
        <v>10</v>
      </c>
      <c r="B1822" s="650" t="s">
        <v>596</v>
      </c>
      <c r="C1822" s="650">
        <v>89301102</v>
      </c>
      <c r="D1822" s="729" t="s">
        <v>6861</v>
      </c>
      <c r="E1822" s="730" t="s">
        <v>3711</v>
      </c>
      <c r="F1822" s="650" t="s">
        <v>3634</v>
      </c>
      <c r="G1822" s="650" t="s">
        <v>3929</v>
      </c>
      <c r="H1822" s="650" t="s">
        <v>597</v>
      </c>
      <c r="I1822" s="650" t="s">
        <v>2623</v>
      </c>
      <c r="J1822" s="650" t="s">
        <v>2624</v>
      </c>
      <c r="K1822" s="650" t="s">
        <v>2625</v>
      </c>
      <c r="L1822" s="651">
        <v>59.41</v>
      </c>
      <c r="M1822" s="651">
        <v>59.41</v>
      </c>
      <c r="N1822" s="650">
        <v>1</v>
      </c>
      <c r="O1822" s="731">
        <v>0.5</v>
      </c>
      <c r="P1822" s="651">
        <v>59.41</v>
      </c>
      <c r="Q1822" s="666">
        <v>1</v>
      </c>
      <c r="R1822" s="650">
        <v>1</v>
      </c>
      <c r="S1822" s="666">
        <v>1</v>
      </c>
      <c r="T1822" s="731">
        <v>0.5</v>
      </c>
      <c r="U1822" s="689">
        <v>1</v>
      </c>
    </row>
    <row r="1823" spans="1:21" ht="14.4" customHeight="1" x14ac:dyDescent="0.3">
      <c r="A1823" s="649">
        <v>10</v>
      </c>
      <c r="B1823" s="650" t="s">
        <v>596</v>
      </c>
      <c r="C1823" s="650">
        <v>89301102</v>
      </c>
      <c r="D1823" s="729" t="s">
        <v>6861</v>
      </c>
      <c r="E1823" s="730" t="s">
        <v>3711</v>
      </c>
      <c r="F1823" s="650" t="s">
        <v>3634</v>
      </c>
      <c r="G1823" s="650" t="s">
        <v>3929</v>
      </c>
      <c r="H1823" s="650" t="s">
        <v>597</v>
      </c>
      <c r="I1823" s="650" t="s">
        <v>5143</v>
      </c>
      <c r="J1823" s="650" t="s">
        <v>2624</v>
      </c>
      <c r="K1823" s="650" t="s">
        <v>5144</v>
      </c>
      <c r="L1823" s="651">
        <v>118.82</v>
      </c>
      <c r="M1823" s="651">
        <v>118.82</v>
      </c>
      <c r="N1823" s="650">
        <v>1</v>
      </c>
      <c r="O1823" s="731">
        <v>0.5</v>
      </c>
      <c r="P1823" s="651"/>
      <c r="Q1823" s="666">
        <v>0</v>
      </c>
      <c r="R1823" s="650"/>
      <c r="S1823" s="666">
        <v>0</v>
      </c>
      <c r="T1823" s="731"/>
      <c r="U1823" s="689">
        <v>0</v>
      </c>
    </row>
    <row r="1824" spans="1:21" ht="14.4" customHeight="1" x14ac:dyDescent="0.3">
      <c r="A1824" s="649">
        <v>10</v>
      </c>
      <c r="B1824" s="650" t="s">
        <v>596</v>
      </c>
      <c r="C1824" s="650">
        <v>89301102</v>
      </c>
      <c r="D1824" s="729" t="s">
        <v>6861</v>
      </c>
      <c r="E1824" s="730" t="s">
        <v>3711</v>
      </c>
      <c r="F1824" s="650" t="s">
        <v>3634</v>
      </c>
      <c r="G1824" s="650" t="s">
        <v>3929</v>
      </c>
      <c r="H1824" s="650" t="s">
        <v>597</v>
      </c>
      <c r="I1824" s="650" t="s">
        <v>5145</v>
      </c>
      <c r="J1824" s="650" t="s">
        <v>2624</v>
      </c>
      <c r="K1824" s="650" t="s">
        <v>5146</v>
      </c>
      <c r="L1824" s="651">
        <v>0</v>
      </c>
      <c r="M1824" s="651">
        <v>0</v>
      </c>
      <c r="N1824" s="650">
        <v>1</v>
      </c>
      <c r="O1824" s="731">
        <v>1</v>
      </c>
      <c r="P1824" s="651">
        <v>0</v>
      </c>
      <c r="Q1824" s="666"/>
      <c r="R1824" s="650">
        <v>1</v>
      </c>
      <c r="S1824" s="666">
        <v>1</v>
      </c>
      <c r="T1824" s="731">
        <v>1</v>
      </c>
      <c r="U1824" s="689">
        <v>1</v>
      </c>
    </row>
    <row r="1825" spans="1:21" ht="14.4" customHeight="1" x14ac:dyDescent="0.3">
      <c r="A1825" s="649">
        <v>10</v>
      </c>
      <c r="B1825" s="650" t="s">
        <v>596</v>
      </c>
      <c r="C1825" s="650">
        <v>89301102</v>
      </c>
      <c r="D1825" s="729" t="s">
        <v>6861</v>
      </c>
      <c r="E1825" s="730" t="s">
        <v>3711</v>
      </c>
      <c r="F1825" s="650" t="s">
        <v>3634</v>
      </c>
      <c r="G1825" s="650" t="s">
        <v>4176</v>
      </c>
      <c r="H1825" s="650" t="s">
        <v>597</v>
      </c>
      <c r="I1825" s="650" t="s">
        <v>859</v>
      </c>
      <c r="J1825" s="650" t="s">
        <v>860</v>
      </c>
      <c r="K1825" s="650" t="s">
        <v>2796</v>
      </c>
      <c r="L1825" s="651">
        <v>0</v>
      </c>
      <c r="M1825" s="651">
        <v>0</v>
      </c>
      <c r="N1825" s="650">
        <v>3</v>
      </c>
      <c r="O1825" s="731">
        <v>0.5</v>
      </c>
      <c r="P1825" s="651"/>
      <c r="Q1825" s="666"/>
      <c r="R1825" s="650"/>
      <c r="S1825" s="666">
        <v>0</v>
      </c>
      <c r="T1825" s="731"/>
      <c r="U1825" s="689">
        <v>0</v>
      </c>
    </row>
    <row r="1826" spans="1:21" ht="14.4" customHeight="1" x14ac:dyDescent="0.3">
      <c r="A1826" s="649">
        <v>10</v>
      </c>
      <c r="B1826" s="650" t="s">
        <v>596</v>
      </c>
      <c r="C1826" s="650">
        <v>89301102</v>
      </c>
      <c r="D1826" s="729" t="s">
        <v>6861</v>
      </c>
      <c r="E1826" s="730" t="s">
        <v>3711</v>
      </c>
      <c r="F1826" s="650" t="s">
        <v>3634</v>
      </c>
      <c r="G1826" s="650" t="s">
        <v>3748</v>
      </c>
      <c r="H1826" s="650" t="s">
        <v>597</v>
      </c>
      <c r="I1826" s="650" t="s">
        <v>4177</v>
      </c>
      <c r="J1826" s="650" t="s">
        <v>4178</v>
      </c>
      <c r="K1826" s="650" t="s">
        <v>4179</v>
      </c>
      <c r="L1826" s="651">
        <v>83.09</v>
      </c>
      <c r="M1826" s="651">
        <v>83.09</v>
      </c>
      <c r="N1826" s="650">
        <v>1</v>
      </c>
      <c r="O1826" s="731">
        <v>1</v>
      </c>
      <c r="P1826" s="651"/>
      <c r="Q1826" s="666">
        <v>0</v>
      </c>
      <c r="R1826" s="650"/>
      <c r="S1826" s="666">
        <v>0</v>
      </c>
      <c r="T1826" s="731"/>
      <c r="U1826" s="689">
        <v>0</v>
      </c>
    </row>
    <row r="1827" spans="1:21" ht="14.4" customHeight="1" x14ac:dyDescent="0.3">
      <c r="A1827" s="649">
        <v>10</v>
      </c>
      <c r="B1827" s="650" t="s">
        <v>596</v>
      </c>
      <c r="C1827" s="650">
        <v>89301102</v>
      </c>
      <c r="D1827" s="729" t="s">
        <v>6861</v>
      </c>
      <c r="E1827" s="730" t="s">
        <v>3711</v>
      </c>
      <c r="F1827" s="650" t="s">
        <v>3634</v>
      </c>
      <c r="G1827" s="650" t="s">
        <v>4294</v>
      </c>
      <c r="H1827" s="650" t="s">
        <v>597</v>
      </c>
      <c r="I1827" s="650" t="s">
        <v>681</v>
      </c>
      <c r="J1827" s="650" t="s">
        <v>671</v>
      </c>
      <c r="K1827" s="650" t="s">
        <v>5147</v>
      </c>
      <c r="L1827" s="651">
        <v>0</v>
      </c>
      <c r="M1827" s="651">
        <v>0</v>
      </c>
      <c r="N1827" s="650">
        <v>1</v>
      </c>
      <c r="O1827" s="731">
        <v>1</v>
      </c>
      <c r="P1827" s="651">
        <v>0</v>
      </c>
      <c r="Q1827" s="666"/>
      <c r="R1827" s="650">
        <v>1</v>
      </c>
      <c r="S1827" s="666">
        <v>1</v>
      </c>
      <c r="T1827" s="731">
        <v>1</v>
      </c>
      <c r="U1827" s="689">
        <v>1</v>
      </c>
    </row>
    <row r="1828" spans="1:21" ht="14.4" customHeight="1" x14ac:dyDescent="0.3">
      <c r="A1828" s="649">
        <v>10</v>
      </c>
      <c r="B1828" s="650" t="s">
        <v>596</v>
      </c>
      <c r="C1828" s="650">
        <v>89301102</v>
      </c>
      <c r="D1828" s="729" t="s">
        <v>6861</v>
      </c>
      <c r="E1828" s="730" t="s">
        <v>3711</v>
      </c>
      <c r="F1828" s="650" t="s">
        <v>3634</v>
      </c>
      <c r="G1828" s="650" t="s">
        <v>4539</v>
      </c>
      <c r="H1828" s="650" t="s">
        <v>597</v>
      </c>
      <c r="I1828" s="650" t="s">
        <v>5148</v>
      </c>
      <c r="J1828" s="650" t="s">
        <v>1066</v>
      </c>
      <c r="K1828" s="650" t="s">
        <v>5149</v>
      </c>
      <c r="L1828" s="651">
        <v>0</v>
      </c>
      <c r="M1828" s="651">
        <v>0</v>
      </c>
      <c r="N1828" s="650">
        <v>1</v>
      </c>
      <c r="O1828" s="731">
        <v>0.5</v>
      </c>
      <c r="P1828" s="651">
        <v>0</v>
      </c>
      <c r="Q1828" s="666"/>
      <c r="R1828" s="650">
        <v>1</v>
      </c>
      <c r="S1828" s="666">
        <v>1</v>
      </c>
      <c r="T1828" s="731">
        <v>0.5</v>
      </c>
      <c r="U1828" s="689">
        <v>1</v>
      </c>
    </row>
    <row r="1829" spans="1:21" ht="14.4" customHeight="1" x14ac:dyDescent="0.3">
      <c r="A1829" s="649">
        <v>10</v>
      </c>
      <c r="B1829" s="650" t="s">
        <v>596</v>
      </c>
      <c r="C1829" s="650">
        <v>89301102</v>
      </c>
      <c r="D1829" s="729" t="s">
        <v>6861</v>
      </c>
      <c r="E1829" s="730" t="s">
        <v>3711</v>
      </c>
      <c r="F1829" s="650" t="s">
        <v>3634</v>
      </c>
      <c r="G1829" s="650" t="s">
        <v>5150</v>
      </c>
      <c r="H1829" s="650" t="s">
        <v>1072</v>
      </c>
      <c r="I1829" s="650" t="s">
        <v>5151</v>
      </c>
      <c r="J1829" s="650" t="s">
        <v>5152</v>
      </c>
      <c r="K1829" s="650" t="s">
        <v>4719</v>
      </c>
      <c r="L1829" s="651">
        <v>118.82</v>
      </c>
      <c r="M1829" s="651">
        <v>118.82</v>
      </c>
      <c r="N1829" s="650">
        <v>1</v>
      </c>
      <c r="O1829" s="731">
        <v>1</v>
      </c>
      <c r="P1829" s="651"/>
      <c r="Q1829" s="666">
        <v>0</v>
      </c>
      <c r="R1829" s="650"/>
      <c r="S1829" s="666">
        <v>0</v>
      </c>
      <c r="T1829" s="731"/>
      <c r="U1829" s="689">
        <v>0</v>
      </c>
    </row>
    <row r="1830" spans="1:21" ht="14.4" customHeight="1" x14ac:dyDescent="0.3">
      <c r="A1830" s="649">
        <v>10</v>
      </c>
      <c r="B1830" s="650" t="s">
        <v>596</v>
      </c>
      <c r="C1830" s="650">
        <v>89301102</v>
      </c>
      <c r="D1830" s="729" t="s">
        <v>6861</v>
      </c>
      <c r="E1830" s="730" t="s">
        <v>3711</v>
      </c>
      <c r="F1830" s="650" t="s">
        <v>3634</v>
      </c>
      <c r="G1830" s="650" t="s">
        <v>4195</v>
      </c>
      <c r="H1830" s="650" t="s">
        <v>597</v>
      </c>
      <c r="I1830" s="650" t="s">
        <v>989</v>
      </c>
      <c r="J1830" s="650" t="s">
        <v>4200</v>
      </c>
      <c r="K1830" s="650" t="s">
        <v>4533</v>
      </c>
      <c r="L1830" s="651">
        <v>0</v>
      </c>
      <c r="M1830" s="651">
        <v>0</v>
      </c>
      <c r="N1830" s="650">
        <v>2</v>
      </c>
      <c r="O1830" s="731">
        <v>1</v>
      </c>
      <c r="P1830" s="651"/>
      <c r="Q1830" s="666"/>
      <c r="R1830" s="650"/>
      <c r="S1830" s="666">
        <v>0</v>
      </c>
      <c r="T1830" s="731"/>
      <c r="U1830" s="689">
        <v>0</v>
      </c>
    </row>
    <row r="1831" spans="1:21" ht="14.4" customHeight="1" x14ac:dyDescent="0.3">
      <c r="A1831" s="649">
        <v>10</v>
      </c>
      <c r="B1831" s="650" t="s">
        <v>596</v>
      </c>
      <c r="C1831" s="650">
        <v>89301102</v>
      </c>
      <c r="D1831" s="729" t="s">
        <v>6861</v>
      </c>
      <c r="E1831" s="730" t="s">
        <v>3711</v>
      </c>
      <c r="F1831" s="650" t="s">
        <v>3634</v>
      </c>
      <c r="G1831" s="650" t="s">
        <v>4202</v>
      </c>
      <c r="H1831" s="650" t="s">
        <v>597</v>
      </c>
      <c r="I1831" s="650" t="s">
        <v>4367</v>
      </c>
      <c r="J1831" s="650" t="s">
        <v>4204</v>
      </c>
      <c r="K1831" s="650" t="s">
        <v>4205</v>
      </c>
      <c r="L1831" s="651">
        <v>810.99</v>
      </c>
      <c r="M1831" s="651">
        <v>1621.98</v>
      </c>
      <c r="N1831" s="650">
        <v>2</v>
      </c>
      <c r="O1831" s="731">
        <v>1</v>
      </c>
      <c r="P1831" s="651">
        <v>1621.98</v>
      </c>
      <c r="Q1831" s="666">
        <v>1</v>
      </c>
      <c r="R1831" s="650">
        <v>2</v>
      </c>
      <c r="S1831" s="666">
        <v>1</v>
      </c>
      <c r="T1831" s="731">
        <v>1</v>
      </c>
      <c r="U1831" s="689">
        <v>1</v>
      </c>
    </row>
    <row r="1832" spans="1:21" ht="14.4" customHeight="1" x14ac:dyDescent="0.3">
      <c r="A1832" s="649">
        <v>10</v>
      </c>
      <c r="B1832" s="650" t="s">
        <v>596</v>
      </c>
      <c r="C1832" s="650">
        <v>89301102</v>
      </c>
      <c r="D1832" s="729" t="s">
        <v>6861</v>
      </c>
      <c r="E1832" s="730" t="s">
        <v>3711</v>
      </c>
      <c r="F1832" s="650" t="s">
        <v>3634</v>
      </c>
      <c r="G1832" s="650" t="s">
        <v>4202</v>
      </c>
      <c r="H1832" s="650" t="s">
        <v>597</v>
      </c>
      <c r="I1832" s="650" t="s">
        <v>4203</v>
      </c>
      <c r="J1832" s="650" t="s">
        <v>4204</v>
      </c>
      <c r="K1832" s="650" t="s">
        <v>4205</v>
      </c>
      <c r="L1832" s="651">
        <v>810.99</v>
      </c>
      <c r="M1832" s="651">
        <v>1621.98</v>
      </c>
      <c r="N1832" s="650">
        <v>2</v>
      </c>
      <c r="O1832" s="731">
        <v>0.5</v>
      </c>
      <c r="P1832" s="651">
        <v>1621.98</v>
      </c>
      <c r="Q1832" s="666">
        <v>1</v>
      </c>
      <c r="R1832" s="650">
        <v>2</v>
      </c>
      <c r="S1832" s="666">
        <v>1</v>
      </c>
      <c r="T1832" s="731">
        <v>0.5</v>
      </c>
      <c r="U1832" s="689">
        <v>1</v>
      </c>
    </row>
    <row r="1833" spans="1:21" ht="14.4" customHeight="1" x14ac:dyDescent="0.3">
      <c r="A1833" s="649">
        <v>10</v>
      </c>
      <c r="B1833" s="650" t="s">
        <v>596</v>
      </c>
      <c r="C1833" s="650">
        <v>89301102</v>
      </c>
      <c r="D1833" s="729" t="s">
        <v>6861</v>
      </c>
      <c r="E1833" s="730" t="s">
        <v>3711</v>
      </c>
      <c r="F1833" s="650" t="s">
        <v>3634</v>
      </c>
      <c r="G1833" s="650" t="s">
        <v>4450</v>
      </c>
      <c r="H1833" s="650" t="s">
        <v>597</v>
      </c>
      <c r="I1833" s="650" t="s">
        <v>1390</v>
      </c>
      <c r="J1833" s="650" t="s">
        <v>4451</v>
      </c>
      <c r="K1833" s="650" t="s">
        <v>4452</v>
      </c>
      <c r="L1833" s="651">
        <v>56.01</v>
      </c>
      <c r="M1833" s="651">
        <v>168.03</v>
      </c>
      <c r="N1833" s="650">
        <v>3</v>
      </c>
      <c r="O1833" s="731">
        <v>0.5</v>
      </c>
      <c r="P1833" s="651">
        <v>168.03</v>
      </c>
      <c r="Q1833" s="666">
        <v>1</v>
      </c>
      <c r="R1833" s="650">
        <v>3</v>
      </c>
      <c r="S1833" s="666">
        <v>1</v>
      </c>
      <c r="T1833" s="731">
        <v>0.5</v>
      </c>
      <c r="U1833" s="689">
        <v>1</v>
      </c>
    </row>
    <row r="1834" spans="1:21" ht="14.4" customHeight="1" x14ac:dyDescent="0.3">
      <c r="A1834" s="649">
        <v>10</v>
      </c>
      <c r="B1834" s="650" t="s">
        <v>596</v>
      </c>
      <c r="C1834" s="650">
        <v>89301102</v>
      </c>
      <c r="D1834" s="729" t="s">
        <v>6861</v>
      </c>
      <c r="E1834" s="730" t="s">
        <v>3711</v>
      </c>
      <c r="F1834" s="650" t="s">
        <v>3634</v>
      </c>
      <c r="G1834" s="650" t="s">
        <v>4371</v>
      </c>
      <c r="H1834" s="650" t="s">
        <v>597</v>
      </c>
      <c r="I1834" s="650" t="s">
        <v>4372</v>
      </c>
      <c r="J1834" s="650" t="s">
        <v>4373</v>
      </c>
      <c r="K1834" s="650" t="s">
        <v>4374</v>
      </c>
      <c r="L1834" s="651">
        <v>1866.4</v>
      </c>
      <c r="M1834" s="651">
        <v>1866.4</v>
      </c>
      <c r="N1834" s="650">
        <v>1</v>
      </c>
      <c r="O1834" s="731">
        <v>0.5</v>
      </c>
      <c r="P1834" s="651"/>
      <c r="Q1834" s="666">
        <v>0</v>
      </c>
      <c r="R1834" s="650"/>
      <c r="S1834" s="666">
        <v>0</v>
      </c>
      <c r="T1834" s="731"/>
      <c r="U1834" s="689">
        <v>0</v>
      </c>
    </row>
    <row r="1835" spans="1:21" ht="14.4" customHeight="1" x14ac:dyDescent="0.3">
      <c r="A1835" s="649">
        <v>10</v>
      </c>
      <c r="B1835" s="650" t="s">
        <v>596</v>
      </c>
      <c r="C1835" s="650">
        <v>89301102</v>
      </c>
      <c r="D1835" s="729" t="s">
        <v>6861</v>
      </c>
      <c r="E1835" s="730" t="s">
        <v>3711</v>
      </c>
      <c r="F1835" s="650" t="s">
        <v>3634</v>
      </c>
      <c r="G1835" s="650" t="s">
        <v>3961</v>
      </c>
      <c r="H1835" s="650" t="s">
        <v>597</v>
      </c>
      <c r="I1835" s="650" t="s">
        <v>3962</v>
      </c>
      <c r="J1835" s="650" t="s">
        <v>3963</v>
      </c>
      <c r="K1835" s="650" t="s">
        <v>1746</v>
      </c>
      <c r="L1835" s="651">
        <v>314.89999999999998</v>
      </c>
      <c r="M1835" s="651">
        <v>629.79999999999995</v>
      </c>
      <c r="N1835" s="650">
        <v>2</v>
      </c>
      <c r="O1835" s="731">
        <v>0.5</v>
      </c>
      <c r="P1835" s="651">
        <v>629.79999999999995</v>
      </c>
      <c r="Q1835" s="666">
        <v>1</v>
      </c>
      <c r="R1835" s="650">
        <v>2</v>
      </c>
      <c r="S1835" s="666">
        <v>1</v>
      </c>
      <c r="T1835" s="731">
        <v>0.5</v>
      </c>
      <c r="U1835" s="689">
        <v>1</v>
      </c>
    </row>
    <row r="1836" spans="1:21" ht="14.4" customHeight="1" x14ac:dyDescent="0.3">
      <c r="A1836" s="649">
        <v>10</v>
      </c>
      <c r="B1836" s="650" t="s">
        <v>596</v>
      </c>
      <c r="C1836" s="650">
        <v>89301102</v>
      </c>
      <c r="D1836" s="729" t="s">
        <v>6861</v>
      </c>
      <c r="E1836" s="730" t="s">
        <v>3711</v>
      </c>
      <c r="F1836" s="650" t="s">
        <v>3634</v>
      </c>
      <c r="G1836" s="650" t="s">
        <v>3961</v>
      </c>
      <c r="H1836" s="650" t="s">
        <v>597</v>
      </c>
      <c r="I1836" s="650" t="s">
        <v>1745</v>
      </c>
      <c r="J1836" s="650" t="s">
        <v>1359</v>
      </c>
      <c r="K1836" s="650" t="s">
        <v>4216</v>
      </c>
      <c r="L1836" s="651">
        <v>314.89999999999998</v>
      </c>
      <c r="M1836" s="651">
        <v>629.79999999999995</v>
      </c>
      <c r="N1836" s="650">
        <v>2</v>
      </c>
      <c r="O1836" s="731">
        <v>1</v>
      </c>
      <c r="P1836" s="651"/>
      <c r="Q1836" s="666">
        <v>0</v>
      </c>
      <c r="R1836" s="650"/>
      <c r="S1836" s="666">
        <v>0</v>
      </c>
      <c r="T1836" s="731"/>
      <c r="U1836" s="689">
        <v>0</v>
      </c>
    </row>
    <row r="1837" spans="1:21" ht="14.4" customHeight="1" x14ac:dyDescent="0.3">
      <c r="A1837" s="649">
        <v>10</v>
      </c>
      <c r="B1837" s="650" t="s">
        <v>596</v>
      </c>
      <c r="C1837" s="650">
        <v>89301102</v>
      </c>
      <c r="D1837" s="729" t="s">
        <v>6861</v>
      </c>
      <c r="E1837" s="730" t="s">
        <v>3711</v>
      </c>
      <c r="F1837" s="650" t="s">
        <v>3634</v>
      </c>
      <c r="G1837" s="650" t="s">
        <v>4144</v>
      </c>
      <c r="H1837" s="650" t="s">
        <v>1072</v>
      </c>
      <c r="I1837" s="650" t="s">
        <v>2161</v>
      </c>
      <c r="J1837" s="650" t="s">
        <v>3561</v>
      </c>
      <c r="K1837" s="650" t="s">
        <v>1140</v>
      </c>
      <c r="L1837" s="651">
        <v>26.33</v>
      </c>
      <c r="M1837" s="651">
        <v>263.29999999999995</v>
      </c>
      <c r="N1837" s="650">
        <v>10</v>
      </c>
      <c r="O1837" s="731">
        <v>0.5</v>
      </c>
      <c r="P1837" s="651">
        <v>263.29999999999995</v>
      </c>
      <c r="Q1837" s="666">
        <v>1</v>
      </c>
      <c r="R1837" s="650">
        <v>10</v>
      </c>
      <c r="S1837" s="666">
        <v>1</v>
      </c>
      <c r="T1837" s="731">
        <v>0.5</v>
      </c>
      <c r="U1837" s="689">
        <v>1</v>
      </c>
    </row>
    <row r="1838" spans="1:21" ht="14.4" customHeight="1" x14ac:dyDescent="0.3">
      <c r="A1838" s="649">
        <v>10</v>
      </c>
      <c r="B1838" s="650" t="s">
        <v>596</v>
      </c>
      <c r="C1838" s="650">
        <v>89301102</v>
      </c>
      <c r="D1838" s="729" t="s">
        <v>6861</v>
      </c>
      <c r="E1838" s="730" t="s">
        <v>3711</v>
      </c>
      <c r="F1838" s="650" t="s">
        <v>3634</v>
      </c>
      <c r="G1838" s="650" t="s">
        <v>4144</v>
      </c>
      <c r="H1838" s="650" t="s">
        <v>1072</v>
      </c>
      <c r="I1838" s="650" t="s">
        <v>2164</v>
      </c>
      <c r="J1838" s="650" t="s">
        <v>3562</v>
      </c>
      <c r="K1838" s="650" t="s">
        <v>1140</v>
      </c>
      <c r="L1838" s="651">
        <v>26.33</v>
      </c>
      <c r="M1838" s="651">
        <v>789.89999999999986</v>
      </c>
      <c r="N1838" s="650">
        <v>30</v>
      </c>
      <c r="O1838" s="731">
        <v>1.5</v>
      </c>
      <c r="P1838" s="651">
        <v>789.89999999999986</v>
      </c>
      <c r="Q1838" s="666">
        <v>1</v>
      </c>
      <c r="R1838" s="650">
        <v>30</v>
      </c>
      <c r="S1838" s="666">
        <v>1</v>
      </c>
      <c r="T1838" s="731">
        <v>1.5</v>
      </c>
      <c r="U1838" s="689">
        <v>1</v>
      </c>
    </row>
    <row r="1839" spans="1:21" ht="14.4" customHeight="1" x14ac:dyDescent="0.3">
      <c r="A1839" s="649">
        <v>10</v>
      </c>
      <c r="B1839" s="650" t="s">
        <v>596</v>
      </c>
      <c r="C1839" s="650">
        <v>89301102</v>
      </c>
      <c r="D1839" s="729" t="s">
        <v>6861</v>
      </c>
      <c r="E1839" s="730" t="s">
        <v>3711</v>
      </c>
      <c r="F1839" s="650" t="s">
        <v>3634</v>
      </c>
      <c r="G1839" s="650" t="s">
        <v>4144</v>
      </c>
      <c r="H1839" s="650" t="s">
        <v>1072</v>
      </c>
      <c r="I1839" s="650" t="s">
        <v>2104</v>
      </c>
      <c r="J1839" s="650" t="s">
        <v>3563</v>
      </c>
      <c r="K1839" s="650" t="s">
        <v>1140</v>
      </c>
      <c r="L1839" s="651">
        <v>26.33</v>
      </c>
      <c r="M1839" s="651">
        <v>526.59999999999991</v>
      </c>
      <c r="N1839" s="650">
        <v>20</v>
      </c>
      <c r="O1839" s="731">
        <v>0.5</v>
      </c>
      <c r="P1839" s="651">
        <v>526.59999999999991</v>
      </c>
      <c r="Q1839" s="666">
        <v>1</v>
      </c>
      <c r="R1839" s="650">
        <v>20</v>
      </c>
      <c r="S1839" s="666">
        <v>1</v>
      </c>
      <c r="T1839" s="731">
        <v>0.5</v>
      </c>
      <c r="U1839" s="689">
        <v>1</v>
      </c>
    </row>
    <row r="1840" spans="1:21" ht="14.4" customHeight="1" x14ac:dyDescent="0.3">
      <c r="A1840" s="649">
        <v>10</v>
      </c>
      <c r="B1840" s="650" t="s">
        <v>596</v>
      </c>
      <c r="C1840" s="650">
        <v>89301102</v>
      </c>
      <c r="D1840" s="729" t="s">
        <v>6861</v>
      </c>
      <c r="E1840" s="730" t="s">
        <v>3711</v>
      </c>
      <c r="F1840" s="650" t="s">
        <v>3634</v>
      </c>
      <c r="G1840" s="650" t="s">
        <v>4144</v>
      </c>
      <c r="H1840" s="650" t="s">
        <v>1072</v>
      </c>
      <c r="I1840" s="650" t="s">
        <v>4416</v>
      </c>
      <c r="J1840" s="650" t="s">
        <v>4417</v>
      </c>
      <c r="K1840" s="650" t="s">
        <v>1140</v>
      </c>
      <c r="L1840" s="651">
        <v>32.380000000000003</v>
      </c>
      <c r="M1840" s="651">
        <v>647.6</v>
      </c>
      <c r="N1840" s="650">
        <v>20</v>
      </c>
      <c r="O1840" s="731">
        <v>0.5</v>
      </c>
      <c r="P1840" s="651">
        <v>647.6</v>
      </c>
      <c r="Q1840" s="666">
        <v>1</v>
      </c>
      <c r="R1840" s="650">
        <v>20</v>
      </c>
      <c r="S1840" s="666">
        <v>1</v>
      </c>
      <c r="T1840" s="731">
        <v>0.5</v>
      </c>
      <c r="U1840" s="689">
        <v>1</v>
      </c>
    </row>
    <row r="1841" spans="1:21" ht="14.4" customHeight="1" x14ac:dyDescent="0.3">
      <c r="A1841" s="649">
        <v>10</v>
      </c>
      <c r="B1841" s="650" t="s">
        <v>596</v>
      </c>
      <c r="C1841" s="650">
        <v>89301102</v>
      </c>
      <c r="D1841" s="729" t="s">
        <v>6861</v>
      </c>
      <c r="E1841" s="730" t="s">
        <v>3711</v>
      </c>
      <c r="F1841" s="650" t="s">
        <v>3634</v>
      </c>
      <c r="G1841" s="650" t="s">
        <v>4144</v>
      </c>
      <c r="H1841" s="650" t="s">
        <v>1072</v>
      </c>
      <c r="I1841" s="650" t="s">
        <v>2861</v>
      </c>
      <c r="J1841" s="650" t="s">
        <v>2862</v>
      </c>
      <c r="K1841" s="650" t="s">
        <v>2172</v>
      </c>
      <c r="L1841" s="651">
        <v>126.28</v>
      </c>
      <c r="M1841" s="651">
        <v>1262.8</v>
      </c>
      <c r="N1841" s="650">
        <v>10</v>
      </c>
      <c r="O1841" s="731">
        <v>0.5</v>
      </c>
      <c r="P1841" s="651">
        <v>1262.8</v>
      </c>
      <c r="Q1841" s="666">
        <v>1</v>
      </c>
      <c r="R1841" s="650">
        <v>10</v>
      </c>
      <c r="S1841" s="666">
        <v>1</v>
      </c>
      <c r="T1841" s="731">
        <v>0.5</v>
      </c>
      <c r="U1841" s="689">
        <v>1</v>
      </c>
    </row>
    <row r="1842" spans="1:21" ht="14.4" customHeight="1" x14ac:dyDescent="0.3">
      <c r="A1842" s="649">
        <v>10</v>
      </c>
      <c r="B1842" s="650" t="s">
        <v>596</v>
      </c>
      <c r="C1842" s="650">
        <v>89301102</v>
      </c>
      <c r="D1842" s="729" t="s">
        <v>6861</v>
      </c>
      <c r="E1842" s="730" t="s">
        <v>3711</v>
      </c>
      <c r="F1842" s="650" t="s">
        <v>3634</v>
      </c>
      <c r="G1842" s="650" t="s">
        <v>4144</v>
      </c>
      <c r="H1842" s="650" t="s">
        <v>1072</v>
      </c>
      <c r="I1842" s="650" t="s">
        <v>2865</v>
      </c>
      <c r="J1842" s="650" t="s">
        <v>2866</v>
      </c>
      <c r="K1842" s="650" t="s">
        <v>2172</v>
      </c>
      <c r="L1842" s="651">
        <v>126.28</v>
      </c>
      <c r="M1842" s="651">
        <v>1262.8</v>
      </c>
      <c r="N1842" s="650">
        <v>10</v>
      </c>
      <c r="O1842" s="731">
        <v>0.5</v>
      </c>
      <c r="P1842" s="651">
        <v>1262.8</v>
      </c>
      <c r="Q1842" s="666">
        <v>1</v>
      </c>
      <c r="R1842" s="650">
        <v>10</v>
      </c>
      <c r="S1842" s="666">
        <v>1</v>
      </c>
      <c r="T1842" s="731">
        <v>0.5</v>
      </c>
      <c r="U1842" s="689">
        <v>1</v>
      </c>
    </row>
    <row r="1843" spans="1:21" ht="14.4" customHeight="1" x14ac:dyDescent="0.3">
      <c r="A1843" s="649">
        <v>10</v>
      </c>
      <c r="B1843" s="650" t="s">
        <v>596</v>
      </c>
      <c r="C1843" s="650">
        <v>89301102</v>
      </c>
      <c r="D1843" s="729" t="s">
        <v>6861</v>
      </c>
      <c r="E1843" s="730" t="s">
        <v>3711</v>
      </c>
      <c r="F1843" s="650" t="s">
        <v>3634</v>
      </c>
      <c r="G1843" s="650" t="s">
        <v>4654</v>
      </c>
      <c r="H1843" s="650" t="s">
        <v>597</v>
      </c>
      <c r="I1843" s="650" t="s">
        <v>4655</v>
      </c>
      <c r="J1843" s="650" t="s">
        <v>1767</v>
      </c>
      <c r="K1843" s="650" t="s">
        <v>4656</v>
      </c>
      <c r="L1843" s="651">
        <v>0</v>
      </c>
      <c r="M1843" s="651">
        <v>0</v>
      </c>
      <c r="N1843" s="650">
        <v>1</v>
      </c>
      <c r="O1843" s="731">
        <v>1</v>
      </c>
      <c r="P1843" s="651"/>
      <c r="Q1843" s="666"/>
      <c r="R1843" s="650"/>
      <c r="S1843" s="666">
        <v>0</v>
      </c>
      <c r="T1843" s="731"/>
      <c r="U1843" s="689">
        <v>0</v>
      </c>
    </row>
    <row r="1844" spans="1:21" ht="14.4" customHeight="1" x14ac:dyDescent="0.3">
      <c r="A1844" s="649">
        <v>10</v>
      </c>
      <c r="B1844" s="650" t="s">
        <v>596</v>
      </c>
      <c r="C1844" s="650">
        <v>89301102</v>
      </c>
      <c r="D1844" s="729" t="s">
        <v>6861</v>
      </c>
      <c r="E1844" s="730" t="s">
        <v>3711</v>
      </c>
      <c r="F1844" s="650" t="s">
        <v>3634</v>
      </c>
      <c r="G1844" s="650" t="s">
        <v>4424</v>
      </c>
      <c r="H1844" s="650" t="s">
        <v>597</v>
      </c>
      <c r="I1844" s="650" t="s">
        <v>2875</v>
      </c>
      <c r="J1844" s="650" t="s">
        <v>1705</v>
      </c>
      <c r="K1844" s="650" t="s">
        <v>4425</v>
      </c>
      <c r="L1844" s="651">
        <v>194.73</v>
      </c>
      <c r="M1844" s="651">
        <v>194.73</v>
      </c>
      <c r="N1844" s="650">
        <v>1</v>
      </c>
      <c r="O1844" s="731">
        <v>1</v>
      </c>
      <c r="P1844" s="651">
        <v>194.73</v>
      </c>
      <c r="Q1844" s="666">
        <v>1</v>
      </c>
      <c r="R1844" s="650">
        <v>1</v>
      </c>
      <c r="S1844" s="666">
        <v>1</v>
      </c>
      <c r="T1844" s="731">
        <v>1</v>
      </c>
      <c r="U1844" s="689">
        <v>1</v>
      </c>
    </row>
    <row r="1845" spans="1:21" ht="14.4" customHeight="1" x14ac:dyDescent="0.3">
      <c r="A1845" s="649">
        <v>10</v>
      </c>
      <c r="B1845" s="650" t="s">
        <v>596</v>
      </c>
      <c r="C1845" s="650">
        <v>89301102</v>
      </c>
      <c r="D1845" s="729" t="s">
        <v>6861</v>
      </c>
      <c r="E1845" s="730" t="s">
        <v>3711</v>
      </c>
      <c r="F1845" s="650" t="s">
        <v>3635</v>
      </c>
      <c r="G1845" s="650" t="s">
        <v>3790</v>
      </c>
      <c r="H1845" s="650" t="s">
        <v>597</v>
      </c>
      <c r="I1845" s="650" t="s">
        <v>5153</v>
      </c>
      <c r="J1845" s="650" t="s">
        <v>3680</v>
      </c>
      <c r="K1845" s="650"/>
      <c r="L1845" s="651">
        <v>0</v>
      </c>
      <c r="M1845" s="651">
        <v>0</v>
      </c>
      <c r="N1845" s="650">
        <v>1</v>
      </c>
      <c r="O1845" s="731">
        <v>1</v>
      </c>
      <c r="P1845" s="651"/>
      <c r="Q1845" s="666"/>
      <c r="R1845" s="650"/>
      <c r="S1845" s="666">
        <v>0</v>
      </c>
      <c r="T1845" s="731"/>
      <c r="U1845" s="689">
        <v>0</v>
      </c>
    </row>
    <row r="1846" spans="1:21" ht="14.4" customHeight="1" x14ac:dyDescent="0.3">
      <c r="A1846" s="649">
        <v>10</v>
      </c>
      <c r="B1846" s="650" t="s">
        <v>596</v>
      </c>
      <c r="C1846" s="650">
        <v>89301102</v>
      </c>
      <c r="D1846" s="729" t="s">
        <v>6861</v>
      </c>
      <c r="E1846" s="730" t="s">
        <v>3712</v>
      </c>
      <c r="F1846" s="650" t="s">
        <v>3634</v>
      </c>
      <c r="G1846" s="650" t="s">
        <v>3743</v>
      </c>
      <c r="H1846" s="650" t="s">
        <v>597</v>
      </c>
      <c r="I1846" s="650" t="s">
        <v>1646</v>
      </c>
      <c r="J1846" s="650" t="s">
        <v>3514</v>
      </c>
      <c r="K1846" s="650" t="s">
        <v>3515</v>
      </c>
      <c r="L1846" s="651">
        <v>156.86000000000001</v>
      </c>
      <c r="M1846" s="651">
        <v>313.72000000000003</v>
      </c>
      <c r="N1846" s="650">
        <v>2</v>
      </c>
      <c r="O1846" s="731">
        <v>1</v>
      </c>
      <c r="P1846" s="651">
        <v>313.72000000000003</v>
      </c>
      <c r="Q1846" s="666">
        <v>1</v>
      </c>
      <c r="R1846" s="650">
        <v>2</v>
      </c>
      <c r="S1846" s="666">
        <v>1</v>
      </c>
      <c r="T1846" s="731">
        <v>1</v>
      </c>
      <c r="U1846" s="689">
        <v>1</v>
      </c>
    </row>
    <row r="1847" spans="1:21" ht="14.4" customHeight="1" x14ac:dyDescent="0.3">
      <c r="A1847" s="649">
        <v>10</v>
      </c>
      <c r="B1847" s="650" t="s">
        <v>596</v>
      </c>
      <c r="C1847" s="650">
        <v>89301102</v>
      </c>
      <c r="D1847" s="729" t="s">
        <v>6861</v>
      </c>
      <c r="E1847" s="730" t="s">
        <v>3712</v>
      </c>
      <c r="F1847" s="650" t="s">
        <v>3634</v>
      </c>
      <c r="G1847" s="650" t="s">
        <v>3725</v>
      </c>
      <c r="H1847" s="650" t="s">
        <v>597</v>
      </c>
      <c r="I1847" s="650" t="s">
        <v>3803</v>
      </c>
      <c r="J1847" s="650" t="s">
        <v>3727</v>
      </c>
      <c r="K1847" s="650" t="s">
        <v>3804</v>
      </c>
      <c r="L1847" s="651">
        <v>34.31</v>
      </c>
      <c r="M1847" s="651">
        <v>34.31</v>
      </c>
      <c r="N1847" s="650">
        <v>1</v>
      </c>
      <c r="O1847" s="731">
        <v>0.5</v>
      </c>
      <c r="P1847" s="651">
        <v>34.31</v>
      </c>
      <c r="Q1847" s="666">
        <v>1</v>
      </c>
      <c r="R1847" s="650">
        <v>1</v>
      </c>
      <c r="S1847" s="666">
        <v>1</v>
      </c>
      <c r="T1847" s="731">
        <v>0.5</v>
      </c>
      <c r="U1847" s="689">
        <v>1</v>
      </c>
    </row>
    <row r="1848" spans="1:21" ht="14.4" customHeight="1" x14ac:dyDescent="0.3">
      <c r="A1848" s="649">
        <v>10</v>
      </c>
      <c r="B1848" s="650" t="s">
        <v>596</v>
      </c>
      <c r="C1848" s="650">
        <v>89301102</v>
      </c>
      <c r="D1848" s="729" t="s">
        <v>6861</v>
      </c>
      <c r="E1848" s="730" t="s">
        <v>3712</v>
      </c>
      <c r="F1848" s="650" t="s">
        <v>3634</v>
      </c>
      <c r="G1848" s="650" t="s">
        <v>5154</v>
      </c>
      <c r="H1848" s="650" t="s">
        <v>1072</v>
      </c>
      <c r="I1848" s="650" t="s">
        <v>5155</v>
      </c>
      <c r="J1848" s="650" t="s">
        <v>5156</v>
      </c>
      <c r="K1848" s="650" t="s">
        <v>5157</v>
      </c>
      <c r="L1848" s="651">
        <v>605.65</v>
      </c>
      <c r="M1848" s="651">
        <v>605.65</v>
      </c>
      <c r="N1848" s="650">
        <v>1</v>
      </c>
      <c r="O1848" s="731">
        <v>0.5</v>
      </c>
      <c r="P1848" s="651">
        <v>605.65</v>
      </c>
      <c r="Q1848" s="666">
        <v>1</v>
      </c>
      <c r="R1848" s="650">
        <v>1</v>
      </c>
      <c r="S1848" s="666">
        <v>1</v>
      </c>
      <c r="T1848" s="731">
        <v>0.5</v>
      </c>
      <c r="U1848" s="689">
        <v>1</v>
      </c>
    </row>
    <row r="1849" spans="1:21" ht="14.4" customHeight="1" x14ac:dyDescent="0.3">
      <c r="A1849" s="649">
        <v>10</v>
      </c>
      <c r="B1849" s="650" t="s">
        <v>596</v>
      </c>
      <c r="C1849" s="650">
        <v>89301102</v>
      </c>
      <c r="D1849" s="729" t="s">
        <v>6861</v>
      </c>
      <c r="E1849" s="730" t="s">
        <v>3712</v>
      </c>
      <c r="F1849" s="650" t="s">
        <v>3634</v>
      </c>
      <c r="G1849" s="650" t="s">
        <v>5158</v>
      </c>
      <c r="H1849" s="650" t="s">
        <v>597</v>
      </c>
      <c r="I1849" s="650" t="s">
        <v>5159</v>
      </c>
      <c r="J1849" s="650" t="s">
        <v>5160</v>
      </c>
      <c r="K1849" s="650" t="s">
        <v>5161</v>
      </c>
      <c r="L1849" s="651">
        <v>0</v>
      </c>
      <c r="M1849" s="651">
        <v>0</v>
      </c>
      <c r="N1849" s="650">
        <v>1</v>
      </c>
      <c r="O1849" s="731">
        <v>0.5</v>
      </c>
      <c r="P1849" s="651">
        <v>0</v>
      </c>
      <c r="Q1849" s="666"/>
      <c r="R1849" s="650">
        <v>1</v>
      </c>
      <c r="S1849" s="666">
        <v>1</v>
      </c>
      <c r="T1849" s="731">
        <v>0.5</v>
      </c>
      <c r="U1849" s="689">
        <v>1</v>
      </c>
    </row>
    <row r="1850" spans="1:21" ht="14.4" customHeight="1" x14ac:dyDescent="0.3">
      <c r="A1850" s="649">
        <v>10</v>
      </c>
      <c r="B1850" s="650" t="s">
        <v>596</v>
      </c>
      <c r="C1850" s="650">
        <v>89301102</v>
      </c>
      <c r="D1850" s="729" t="s">
        <v>6861</v>
      </c>
      <c r="E1850" s="730" t="s">
        <v>3712</v>
      </c>
      <c r="F1850" s="650" t="s">
        <v>3634</v>
      </c>
      <c r="G1850" s="650" t="s">
        <v>4269</v>
      </c>
      <c r="H1850" s="650" t="s">
        <v>597</v>
      </c>
      <c r="I1850" s="650" t="s">
        <v>5162</v>
      </c>
      <c r="J1850" s="650" t="s">
        <v>5114</v>
      </c>
      <c r="K1850" s="650" t="s">
        <v>5163</v>
      </c>
      <c r="L1850" s="651">
        <v>0</v>
      </c>
      <c r="M1850" s="651">
        <v>0</v>
      </c>
      <c r="N1850" s="650">
        <v>1</v>
      </c>
      <c r="O1850" s="731">
        <v>0.5</v>
      </c>
      <c r="P1850" s="651">
        <v>0</v>
      </c>
      <c r="Q1850" s="666"/>
      <c r="R1850" s="650">
        <v>1</v>
      </c>
      <c r="S1850" s="666">
        <v>1</v>
      </c>
      <c r="T1850" s="731">
        <v>0.5</v>
      </c>
      <c r="U1850" s="689">
        <v>1</v>
      </c>
    </row>
    <row r="1851" spans="1:21" ht="14.4" customHeight="1" x14ac:dyDescent="0.3">
      <c r="A1851" s="649">
        <v>10</v>
      </c>
      <c r="B1851" s="650" t="s">
        <v>596</v>
      </c>
      <c r="C1851" s="650">
        <v>89301102</v>
      </c>
      <c r="D1851" s="729" t="s">
        <v>6861</v>
      </c>
      <c r="E1851" s="730" t="s">
        <v>3715</v>
      </c>
      <c r="F1851" s="650" t="s">
        <v>3634</v>
      </c>
      <c r="G1851" s="650" t="s">
        <v>4078</v>
      </c>
      <c r="H1851" s="650" t="s">
        <v>597</v>
      </c>
      <c r="I1851" s="650" t="s">
        <v>4946</v>
      </c>
      <c r="J1851" s="650" t="s">
        <v>4741</v>
      </c>
      <c r="K1851" s="650" t="s">
        <v>2741</v>
      </c>
      <c r="L1851" s="651">
        <v>270.69</v>
      </c>
      <c r="M1851" s="651">
        <v>270.69</v>
      </c>
      <c r="N1851" s="650">
        <v>1</v>
      </c>
      <c r="O1851" s="731">
        <v>0.5</v>
      </c>
      <c r="P1851" s="651">
        <v>270.69</v>
      </c>
      <c r="Q1851" s="666">
        <v>1</v>
      </c>
      <c r="R1851" s="650">
        <v>1</v>
      </c>
      <c r="S1851" s="666">
        <v>1</v>
      </c>
      <c r="T1851" s="731">
        <v>0.5</v>
      </c>
      <c r="U1851" s="689">
        <v>1</v>
      </c>
    </row>
    <row r="1852" spans="1:21" ht="14.4" customHeight="1" x14ac:dyDescent="0.3">
      <c r="A1852" s="649">
        <v>10</v>
      </c>
      <c r="B1852" s="650" t="s">
        <v>596</v>
      </c>
      <c r="C1852" s="650">
        <v>89301102</v>
      </c>
      <c r="D1852" s="729" t="s">
        <v>6861</v>
      </c>
      <c r="E1852" s="730" t="s">
        <v>3715</v>
      </c>
      <c r="F1852" s="650" t="s">
        <v>3634</v>
      </c>
      <c r="G1852" s="650" t="s">
        <v>3743</v>
      </c>
      <c r="H1852" s="650" t="s">
        <v>597</v>
      </c>
      <c r="I1852" s="650" t="s">
        <v>4744</v>
      </c>
      <c r="J1852" s="650" t="s">
        <v>4745</v>
      </c>
      <c r="K1852" s="650" t="s">
        <v>3515</v>
      </c>
      <c r="L1852" s="651">
        <v>156.86000000000001</v>
      </c>
      <c r="M1852" s="651">
        <v>156.86000000000001</v>
      </c>
      <c r="N1852" s="650">
        <v>1</v>
      </c>
      <c r="O1852" s="731">
        <v>1</v>
      </c>
      <c r="P1852" s="651"/>
      <c r="Q1852" s="666">
        <v>0</v>
      </c>
      <c r="R1852" s="650"/>
      <c r="S1852" s="666">
        <v>0</v>
      </c>
      <c r="T1852" s="731"/>
      <c r="U1852" s="689">
        <v>0</v>
      </c>
    </row>
    <row r="1853" spans="1:21" ht="14.4" customHeight="1" x14ac:dyDescent="0.3">
      <c r="A1853" s="649">
        <v>10</v>
      </c>
      <c r="B1853" s="650" t="s">
        <v>596</v>
      </c>
      <c r="C1853" s="650">
        <v>89301102</v>
      </c>
      <c r="D1853" s="729" t="s">
        <v>6861</v>
      </c>
      <c r="E1853" s="730" t="s">
        <v>3715</v>
      </c>
      <c r="F1853" s="650" t="s">
        <v>3634</v>
      </c>
      <c r="G1853" s="650" t="s">
        <v>3743</v>
      </c>
      <c r="H1853" s="650" t="s">
        <v>597</v>
      </c>
      <c r="I1853" s="650" t="s">
        <v>1230</v>
      </c>
      <c r="J1853" s="650" t="s">
        <v>1231</v>
      </c>
      <c r="K1853" s="650" t="s">
        <v>1232</v>
      </c>
      <c r="L1853" s="651">
        <v>152.36000000000001</v>
      </c>
      <c r="M1853" s="651">
        <v>152.36000000000001</v>
      </c>
      <c r="N1853" s="650">
        <v>1</v>
      </c>
      <c r="O1853" s="731">
        <v>1</v>
      </c>
      <c r="P1853" s="651">
        <v>152.36000000000001</v>
      </c>
      <c r="Q1853" s="666">
        <v>1</v>
      </c>
      <c r="R1853" s="650">
        <v>1</v>
      </c>
      <c r="S1853" s="666">
        <v>1</v>
      </c>
      <c r="T1853" s="731">
        <v>1</v>
      </c>
      <c r="U1853" s="689">
        <v>1</v>
      </c>
    </row>
    <row r="1854" spans="1:21" ht="14.4" customHeight="1" x14ac:dyDescent="0.3">
      <c r="A1854" s="649">
        <v>10</v>
      </c>
      <c r="B1854" s="650" t="s">
        <v>596</v>
      </c>
      <c r="C1854" s="650">
        <v>89301102</v>
      </c>
      <c r="D1854" s="729" t="s">
        <v>6861</v>
      </c>
      <c r="E1854" s="730" t="s">
        <v>3715</v>
      </c>
      <c r="F1854" s="650" t="s">
        <v>3634</v>
      </c>
      <c r="G1854" s="650" t="s">
        <v>3743</v>
      </c>
      <c r="H1854" s="650" t="s">
        <v>597</v>
      </c>
      <c r="I1854" s="650" t="s">
        <v>3841</v>
      </c>
      <c r="J1854" s="650" t="s">
        <v>1231</v>
      </c>
      <c r="K1854" s="650" t="s">
        <v>3842</v>
      </c>
      <c r="L1854" s="651">
        <v>304.74</v>
      </c>
      <c r="M1854" s="651">
        <v>304.74</v>
      </c>
      <c r="N1854" s="650">
        <v>1</v>
      </c>
      <c r="O1854" s="731">
        <v>1</v>
      </c>
      <c r="P1854" s="651">
        <v>304.74</v>
      </c>
      <c r="Q1854" s="666">
        <v>1</v>
      </c>
      <c r="R1854" s="650">
        <v>1</v>
      </c>
      <c r="S1854" s="666">
        <v>1</v>
      </c>
      <c r="T1854" s="731">
        <v>1</v>
      </c>
      <c r="U1854" s="689">
        <v>1</v>
      </c>
    </row>
    <row r="1855" spans="1:21" ht="14.4" customHeight="1" x14ac:dyDescent="0.3">
      <c r="A1855" s="649">
        <v>10</v>
      </c>
      <c r="B1855" s="650" t="s">
        <v>596</v>
      </c>
      <c r="C1855" s="650">
        <v>89301102</v>
      </c>
      <c r="D1855" s="729" t="s">
        <v>6861</v>
      </c>
      <c r="E1855" s="730" t="s">
        <v>3715</v>
      </c>
      <c r="F1855" s="650" t="s">
        <v>3634</v>
      </c>
      <c r="G1855" s="650" t="s">
        <v>3743</v>
      </c>
      <c r="H1855" s="650" t="s">
        <v>597</v>
      </c>
      <c r="I1855" s="650" t="s">
        <v>3841</v>
      </c>
      <c r="J1855" s="650" t="s">
        <v>1231</v>
      </c>
      <c r="K1855" s="650" t="s">
        <v>3842</v>
      </c>
      <c r="L1855" s="651">
        <v>199.4</v>
      </c>
      <c r="M1855" s="651">
        <v>398.8</v>
      </c>
      <c r="N1855" s="650">
        <v>2</v>
      </c>
      <c r="O1855" s="731">
        <v>2</v>
      </c>
      <c r="P1855" s="651">
        <v>398.8</v>
      </c>
      <c r="Q1855" s="666">
        <v>1</v>
      </c>
      <c r="R1855" s="650">
        <v>2</v>
      </c>
      <c r="S1855" s="666">
        <v>1</v>
      </c>
      <c r="T1855" s="731">
        <v>2</v>
      </c>
      <c r="U1855" s="689">
        <v>1</v>
      </c>
    </row>
    <row r="1856" spans="1:21" ht="14.4" customHeight="1" x14ac:dyDescent="0.3">
      <c r="A1856" s="649">
        <v>10</v>
      </c>
      <c r="B1856" s="650" t="s">
        <v>596</v>
      </c>
      <c r="C1856" s="650">
        <v>89301102</v>
      </c>
      <c r="D1856" s="729" t="s">
        <v>6861</v>
      </c>
      <c r="E1856" s="730" t="s">
        <v>3715</v>
      </c>
      <c r="F1856" s="650" t="s">
        <v>3634</v>
      </c>
      <c r="G1856" s="650" t="s">
        <v>4534</v>
      </c>
      <c r="H1856" s="650" t="s">
        <v>597</v>
      </c>
      <c r="I1856" s="650" t="s">
        <v>5164</v>
      </c>
      <c r="J1856" s="650" t="s">
        <v>5165</v>
      </c>
      <c r="K1856" s="650" t="s">
        <v>5166</v>
      </c>
      <c r="L1856" s="651">
        <v>42.18</v>
      </c>
      <c r="M1856" s="651">
        <v>168.72</v>
      </c>
      <c r="N1856" s="650">
        <v>4</v>
      </c>
      <c r="O1856" s="731">
        <v>2</v>
      </c>
      <c r="P1856" s="651">
        <v>168.72</v>
      </c>
      <c r="Q1856" s="666">
        <v>1</v>
      </c>
      <c r="R1856" s="650">
        <v>4</v>
      </c>
      <c r="S1856" s="666">
        <v>1</v>
      </c>
      <c r="T1856" s="731">
        <v>2</v>
      </c>
      <c r="U1856" s="689">
        <v>1</v>
      </c>
    </row>
    <row r="1857" spans="1:21" ht="14.4" customHeight="1" x14ac:dyDescent="0.3">
      <c r="A1857" s="649">
        <v>10</v>
      </c>
      <c r="B1857" s="650" t="s">
        <v>596</v>
      </c>
      <c r="C1857" s="650">
        <v>89301102</v>
      </c>
      <c r="D1857" s="729" t="s">
        <v>6861</v>
      </c>
      <c r="E1857" s="730" t="s">
        <v>3715</v>
      </c>
      <c r="F1857" s="650" t="s">
        <v>3634</v>
      </c>
      <c r="G1857" s="650" t="s">
        <v>3732</v>
      </c>
      <c r="H1857" s="650" t="s">
        <v>1072</v>
      </c>
      <c r="I1857" s="650" t="s">
        <v>4165</v>
      </c>
      <c r="J1857" s="650" t="s">
        <v>1296</v>
      </c>
      <c r="K1857" s="650" t="s">
        <v>839</v>
      </c>
      <c r="L1857" s="651">
        <v>0</v>
      </c>
      <c r="M1857" s="651">
        <v>0</v>
      </c>
      <c r="N1857" s="650">
        <v>2</v>
      </c>
      <c r="O1857" s="731">
        <v>1</v>
      </c>
      <c r="P1857" s="651"/>
      <c r="Q1857" s="666"/>
      <c r="R1857" s="650"/>
      <c r="S1857" s="666">
        <v>0</v>
      </c>
      <c r="T1857" s="731"/>
      <c r="U1857" s="689">
        <v>0</v>
      </c>
    </row>
    <row r="1858" spans="1:21" ht="14.4" customHeight="1" x14ac:dyDescent="0.3">
      <c r="A1858" s="649">
        <v>10</v>
      </c>
      <c r="B1858" s="650" t="s">
        <v>596</v>
      </c>
      <c r="C1858" s="650">
        <v>89301102</v>
      </c>
      <c r="D1858" s="729" t="s">
        <v>6861</v>
      </c>
      <c r="E1858" s="730" t="s">
        <v>3715</v>
      </c>
      <c r="F1858" s="650" t="s">
        <v>3634</v>
      </c>
      <c r="G1858" s="650" t="s">
        <v>3732</v>
      </c>
      <c r="H1858" s="650" t="s">
        <v>1072</v>
      </c>
      <c r="I1858" s="650" t="s">
        <v>1295</v>
      </c>
      <c r="J1858" s="650" t="s">
        <v>1296</v>
      </c>
      <c r="K1858" s="650" t="s">
        <v>3482</v>
      </c>
      <c r="L1858" s="651">
        <v>46.05</v>
      </c>
      <c r="M1858" s="651">
        <v>46.05</v>
      </c>
      <c r="N1858" s="650">
        <v>1</v>
      </c>
      <c r="O1858" s="731">
        <v>0.5</v>
      </c>
      <c r="P1858" s="651"/>
      <c r="Q1858" s="666">
        <v>0</v>
      </c>
      <c r="R1858" s="650"/>
      <c r="S1858" s="666">
        <v>0</v>
      </c>
      <c r="T1858" s="731"/>
      <c r="U1858" s="689">
        <v>0</v>
      </c>
    </row>
    <row r="1859" spans="1:21" ht="14.4" customHeight="1" x14ac:dyDescent="0.3">
      <c r="A1859" s="649">
        <v>10</v>
      </c>
      <c r="B1859" s="650" t="s">
        <v>596</v>
      </c>
      <c r="C1859" s="650">
        <v>89301102</v>
      </c>
      <c r="D1859" s="729" t="s">
        <v>6861</v>
      </c>
      <c r="E1859" s="730" t="s">
        <v>3715</v>
      </c>
      <c r="F1859" s="650" t="s">
        <v>3634</v>
      </c>
      <c r="G1859" s="650" t="s">
        <v>3732</v>
      </c>
      <c r="H1859" s="650" t="s">
        <v>597</v>
      </c>
      <c r="I1859" s="650" t="s">
        <v>5167</v>
      </c>
      <c r="J1859" s="650" t="s">
        <v>1296</v>
      </c>
      <c r="K1859" s="650" t="s">
        <v>5168</v>
      </c>
      <c r="L1859" s="651">
        <v>0</v>
      </c>
      <c r="M1859" s="651">
        <v>0</v>
      </c>
      <c r="N1859" s="650">
        <v>3</v>
      </c>
      <c r="O1859" s="731">
        <v>2</v>
      </c>
      <c r="P1859" s="651"/>
      <c r="Q1859" s="666"/>
      <c r="R1859" s="650"/>
      <c r="S1859" s="666">
        <v>0</v>
      </c>
      <c r="T1859" s="731"/>
      <c r="U1859" s="689">
        <v>0</v>
      </c>
    </row>
    <row r="1860" spans="1:21" ht="14.4" customHeight="1" x14ac:dyDescent="0.3">
      <c r="A1860" s="649">
        <v>10</v>
      </c>
      <c r="B1860" s="650" t="s">
        <v>596</v>
      </c>
      <c r="C1860" s="650">
        <v>89301102</v>
      </c>
      <c r="D1860" s="729" t="s">
        <v>6861</v>
      </c>
      <c r="E1860" s="730" t="s">
        <v>3715</v>
      </c>
      <c r="F1860" s="650" t="s">
        <v>3634</v>
      </c>
      <c r="G1860" s="650" t="s">
        <v>3732</v>
      </c>
      <c r="H1860" s="650" t="s">
        <v>1072</v>
      </c>
      <c r="I1860" s="650" t="s">
        <v>1719</v>
      </c>
      <c r="J1860" s="650" t="s">
        <v>1720</v>
      </c>
      <c r="K1860" s="650" t="s">
        <v>3519</v>
      </c>
      <c r="L1860" s="651">
        <v>138.16</v>
      </c>
      <c r="M1860" s="651">
        <v>138.16</v>
      </c>
      <c r="N1860" s="650">
        <v>1</v>
      </c>
      <c r="O1860" s="731">
        <v>0.5</v>
      </c>
      <c r="P1860" s="651"/>
      <c r="Q1860" s="666">
        <v>0</v>
      </c>
      <c r="R1860" s="650"/>
      <c r="S1860" s="666">
        <v>0</v>
      </c>
      <c r="T1860" s="731"/>
      <c r="U1860" s="689">
        <v>0</v>
      </c>
    </row>
    <row r="1861" spans="1:21" ht="14.4" customHeight="1" x14ac:dyDescent="0.3">
      <c r="A1861" s="649">
        <v>10</v>
      </c>
      <c r="B1861" s="650" t="s">
        <v>596</v>
      </c>
      <c r="C1861" s="650">
        <v>89301102</v>
      </c>
      <c r="D1861" s="729" t="s">
        <v>6861</v>
      </c>
      <c r="E1861" s="730" t="s">
        <v>3715</v>
      </c>
      <c r="F1861" s="650" t="s">
        <v>3634</v>
      </c>
      <c r="G1861" s="650" t="s">
        <v>3732</v>
      </c>
      <c r="H1861" s="650" t="s">
        <v>597</v>
      </c>
      <c r="I1861" s="650" t="s">
        <v>4727</v>
      </c>
      <c r="J1861" s="650" t="s">
        <v>1720</v>
      </c>
      <c r="K1861" s="650" t="s">
        <v>4147</v>
      </c>
      <c r="L1861" s="651">
        <v>0</v>
      </c>
      <c r="M1861" s="651">
        <v>0</v>
      </c>
      <c r="N1861" s="650">
        <v>1</v>
      </c>
      <c r="O1861" s="731">
        <v>0.5</v>
      </c>
      <c r="P1861" s="651"/>
      <c r="Q1861" s="666"/>
      <c r="R1861" s="650"/>
      <c r="S1861" s="666">
        <v>0</v>
      </c>
      <c r="T1861" s="731"/>
      <c r="U1861" s="689">
        <v>0</v>
      </c>
    </row>
    <row r="1862" spans="1:21" ht="14.4" customHeight="1" x14ac:dyDescent="0.3">
      <c r="A1862" s="649">
        <v>10</v>
      </c>
      <c r="B1862" s="650" t="s">
        <v>596</v>
      </c>
      <c r="C1862" s="650">
        <v>89301102</v>
      </c>
      <c r="D1862" s="729" t="s">
        <v>6861</v>
      </c>
      <c r="E1862" s="730" t="s">
        <v>3715</v>
      </c>
      <c r="F1862" s="650" t="s">
        <v>3634</v>
      </c>
      <c r="G1862" s="650" t="s">
        <v>3732</v>
      </c>
      <c r="H1862" s="650" t="s">
        <v>1072</v>
      </c>
      <c r="I1862" s="650" t="s">
        <v>1708</v>
      </c>
      <c r="J1862" s="650" t="s">
        <v>1709</v>
      </c>
      <c r="K1862" s="650" t="s">
        <v>3520</v>
      </c>
      <c r="L1862" s="651">
        <v>184.22</v>
      </c>
      <c r="M1862" s="651">
        <v>552.66</v>
      </c>
      <c r="N1862" s="650">
        <v>3</v>
      </c>
      <c r="O1862" s="731">
        <v>2</v>
      </c>
      <c r="P1862" s="651"/>
      <c r="Q1862" s="666">
        <v>0</v>
      </c>
      <c r="R1862" s="650"/>
      <c r="S1862" s="666">
        <v>0</v>
      </c>
      <c r="T1862" s="731"/>
      <c r="U1862" s="689">
        <v>0</v>
      </c>
    </row>
    <row r="1863" spans="1:21" ht="14.4" customHeight="1" x14ac:dyDescent="0.3">
      <c r="A1863" s="649">
        <v>10</v>
      </c>
      <c r="B1863" s="650" t="s">
        <v>596</v>
      </c>
      <c r="C1863" s="650">
        <v>89301102</v>
      </c>
      <c r="D1863" s="729" t="s">
        <v>6861</v>
      </c>
      <c r="E1863" s="730" t="s">
        <v>3715</v>
      </c>
      <c r="F1863" s="650" t="s">
        <v>3634</v>
      </c>
      <c r="G1863" s="650" t="s">
        <v>3732</v>
      </c>
      <c r="H1863" s="650" t="s">
        <v>597</v>
      </c>
      <c r="I1863" s="650" t="s">
        <v>5169</v>
      </c>
      <c r="J1863" s="650" t="s">
        <v>1709</v>
      </c>
      <c r="K1863" s="650" t="s">
        <v>3520</v>
      </c>
      <c r="L1863" s="651">
        <v>184.22</v>
      </c>
      <c r="M1863" s="651">
        <v>368.44</v>
      </c>
      <c r="N1863" s="650">
        <v>2</v>
      </c>
      <c r="O1863" s="731">
        <v>1</v>
      </c>
      <c r="P1863" s="651">
        <v>368.44</v>
      </c>
      <c r="Q1863" s="666">
        <v>1</v>
      </c>
      <c r="R1863" s="650">
        <v>2</v>
      </c>
      <c r="S1863" s="666">
        <v>1</v>
      </c>
      <c r="T1863" s="731">
        <v>1</v>
      </c>
      <c r="U1863" s="689">
        <v>1</v>
      </c>
    </row>
    <row r="1864" spans="1:21" ht="14.4" customHeight="1" x14ac:dyDescent="0.3">
      <c r="A1864" s="649">
        <v>10</v>
      </c>
      <c r="B1864" s="650" t="s">
        <v>596</v>
      </c>
      <c r="C1864" s="650">
        <v>89301102</v>
      </c>
      <c r="D1864" s="729" t="s">
        <v>6861</v>
      </c>
      <c r="E1864" s="730" t="s">
        <v>3715</v>
      </c>
      <c r="F1864" s="650" t="s">
        <v>3634</v>
      </c>
      <c r="G1864" s="650" t="s">
        <v>3747</v>
      </c>
      <c r="H1864" s="650" t="s">
        <v>1072</v>
      </c>
      <c r="I1864" s="650" t="s">
        <v>1113</v>
      </c>
      <c r="J1864" s="650" t="s">
        <v>1114</v>
      </c>
      <c r="K1864" s="650" t="s">
        <v>930</v>
      </c>
      <c r="L1864" s="651">
        <v>0</v>
      </c>
      <c r="M1864" s="651">
        <v>0</v>
      </c>
      <c r="N1864" s="650">
        <v>2</v>
      </c>
      <c r="O1864" s="731">
        <v>1.5</v>
      </c>
      <c r="P1864" s="651">
        <v>0</v>
      </c>
      <c r="Q1864" s="666"/>
      <c r="R1864" s="650">
        <v>1</v>
      </c>
      <c r="S1864" s="666">
        <v>0.5</v>
      </c>
      <c r="T1864" s="731">
        <v>0.5</v>
      </c>
      <c r="U1864" s="689">
        <v>0.33333333333333331</v>
      </c>
    </row>
    <row r="1865" spans="1:21" ht="14.4" customHeight="1" x14ac:dyDescent="0.3">
      <c r="A1865" s="649">
        <v>10</v>
      </c>
      <c r="B1865" s="650" t="s">
        <v>596</v>
      </c>
      <c r="C1865" s="650">
        <v>89301102</v>
      </c>
      <c r="D1865" s="729" t="s">
        <v>6861</v>
      </c>
      <c r="E1865" s="730" t="s">
        <v>3715</v>
      </c>
      <c r="F1865" s="650" t="s">
        <v>3634</v>
      </c>
      <c r="G1865" s="650" t="s">
        <v>3747</v>
      </c>
      <c r="H1865" s="650" t="s">
        <v>1072</v>
      </c>
      <c r="I1865" s="650" t="s">
        <v>2110</v>
      </c>
      <c r="J1865" s="650" t="s">
        <v>1087</v>
      </c>
      <c r="K1865" s="650" t="s">
        <v>2796</v>
      </c>
      <c r="L1865" s="651">
        <v>137.74</v>
      </c>
      <c r="M1865" s="651">
        <v>137.74</v>
      </c>
      <c r="N1865" s="650">
        <v>1</v>
      </c>
      <c r="O1865" s="731">
        <v>0.5</v>
      </c>
      <c r="P1865" s="651"/>
      <c r="Q1865" s="666">
        <v>0</v>
      </c>
      <c r="R1865" s="650"/>
      <c r="S1865" s="666">
        <v>0</v>
      </c>
      <c r="T1865" s="731"/>
      <c r="U1865" s="689">
        <v>0</v>
      </c>
    </row>
    <row r="1866" spans="1:21" ht="14.4" customHeight="1" x14ac:dyDescent="0.3">
      <c r="A1866" s="649">
        <v>10</v>
      </c>
      <c r="B1866" s="650" t="s">
        <v>596</v>
      </c>
      <c r="C1866" s="650">
        <v>89301102</v>
      </c>
      <c r="D1866" s="729" t="s">
        <v>6861</v>
      </c>
      <c r="E1866" s="730" t="s">
        <v>3715</v>
      </c>
      <c r="F1866" s="650" t="s">
        <v>3634</v>
      </c>
      <c r="G1866" s="650" t="s">
        <v>3747</v>
      </c>
      <c r="H1866" s="650" t="s">
        <v>1072</v>
      </c>
      <c r="I1866" s="650" t="s">
        <v>2110</v>
      </c>
      <c r="J1866" s="650" t="s">
        <v>1087</v>
      </c>
      <c r="K1866" s="650" t="s">
        <v>2796</v>
      </c>
      <c r="L1866" s="651">
        <v>118.82</v>
      </c>
      <c r="M1866" s="651">
        <v>237.64</v>
      </c>
      <c r="N1866" s="650">
        <v>2</v>
      </c>
      <c r="O1866" s="731">
        <v>1.5</v>
      </c>
      <c r="P1866" s="651">
        <v>118.82</v>
      </c>
      <c r="Q1866" s="666">
        <v>0.5</v>
      </c>
      <c r="R1866" s="650">
        <v>1</v>
      </c>
      <c r="S1866" s="666">
        <v>0.5</v>
      </c>
      <c r="T1866" s="731">
        <v>0.5</v>
      </c>
      <c r="U1866" s="689">
        <v>0.33333333333333331</v>
      </c>
    </row>
    <row r="1867" spans="1:21" ht="14.4" customHeight="1" x14ac:dyDescent="0.3">
      <c r="A1867" s="649">
        <v>10</v>
      </c>
      <c r="B1867" s="650" t="s">
        <v>596</v>
      </c>
      <c r="C1867" s="650">
        <v>89301102</v>
      </c>
      <c r="D1867" s="729" t="s">
        <v>6861</v>
      </c>
      <c r="E1867" s="730" t="s">
        <v>3715</v>
      </c>
      <c r="F1867" s="650" t="s">
        <v>3634</v>
      </c>
      <c r="G1867" s="650" t="s">
        <v>3747</v>
      </c>
      <c r="H1867" s="650" t="s">
        <v>1072</v>
      </c>
      <c r="I1867" s="650" t="s">
        <v>1602</v>
      </c>
      <c r="J1867" s="650" t="s">
        <v>1087</v>
      </c>
      <c r="K1867" s="650" t="s">
        <v>1603</v>
      </c>
      <c r="L1867" s="651">
        <v>356.47</v>
      </c>
      <c r="M1867" s="651">
        <v>712.94</v>
      </c>
      <c r="N1867" s="650">
        <v>2</v>
      </c>
      <c r="O1867" s="731">
        <v>1.5</v>
      </c>
      <c r="P1867" s="651">
        <v>356.47</v>
      </c>
      <c r="Q1867" s="666">
        <v>0.5</v>
      </c>
      <c r="R1867" s="650">
        <v>1</v>
      </c>
      <c r="S1867" s="666">
        <v>0.5</v>
      </c>
      <c r="T1867" s="731">
        <v>0.5</v>
      </c>
      <c r="U1867" s="689">
        <v>0.33333333333333331</v>
      </c>
    </row>
    <row r="1868" spans="1:21" ht="14.4" customHeight="1" x14ac:dyDescent="0.3">
      <c r="A1868" s="649">
        <v>10</v>
      </c>
      <c r="B1868" s="650" t="s">
        <v>596</v>
      </c>
      <c r="C1868" s="650">
        <v>89301102</v>
      </c>
      <c r="D1868" s="729" t="s">
        <v>6861</v>
      </c>
      <c r="E1868" s="730" t="s">
        <v>3715</v>
      </c>
      <c r="F1868" s="650" t="s">
        <v>3634</v>
      </c>
      <c r="G1868" s="650" t="s">
        <v>4287</v>
      </c>
      <c r="H1868" s="650" t="s">
        <v>597</v>
      </c>
      <c r="I1868" s="650" t="s">
        <v>1870</v>
      </c>
      <c r="J1868" s="650" t="s">
        <v>1742</v>
      </c>
      <c r="K1868" s="650" t="s">
        <v>4288</v>
      </c>
      <c r="L1868" s="651">
        <v>0</v>
      </c>
      <c r="M1868" s="651">
        <v>0</v>
      </c>
      <c r="N1868" s="650">
        <v>1</v>
      </c>
      <c r="O1868" s="731">
        <v>0.5</v>
      </c>
      <c r="P1868" s="651"/>
      <c r="Q1868" s="666"/>
      <c r="R1868" s="650"/>
      <c r="S1868" s="666">
        <v>0</v>
      </c>
      <c r="T1868" s="731"/>
      <c r="U1868" s="689">
        <v>0</v>
      </c>
    </row>
    <row r="1869" spans="1:21" ht="14.4" customHeight="1" x14ac:dyDescent="0.3">
      <c r="A1869" s="649">
        <v>10</v>
      </c>
      <c r="B1869" s="650" t="s">
        <v>596</v>
      </c>
      <c r="C1869" s="650">
        <v>89301102</v>
      </c>
      <c r="D1869" s="729" t="s">
        <v>6861</v>
      </c>
      <c r="E1869" s="730" t="s">
        <v>3715</v>
      </c>
      <c r="F1869" s="650" t="s">
        <v>3634</v>
      </c>
      <c r="G1869" s="650" t="s">
        <v>4166</v>
      </c>
      <c r="H1869" s="650" t="s">
        <v>597</v>
      </c>
      <c r="I1869" s="650" t="s">
        <v>1942</v>
      </c>
      <c r="J1869" s="650" t="s">
        <v>1943</v>
      </c>
      <c r="K1869" s="650" t="s">
        <v>5170</v>
      </c>
      <c r="L1869" s="651">
        <v>58</v>
      </c>
      <c r="M1869" s="651">
        <v>58</v>
      </c>
      <c r="N1869" s="650">
        <v>1</v>
      </c>
      <c r="O1869" s="731">
        <v>1</v>
      </c>
      <c r="P1869" s="651">
        <v>58</v>
      </c>
      <c r="Q1869" s="666">
        <v>1</v>
      </c>
      <c r="R1869" s="650">
        <v>1</v>
      </c>
      <c r="S1869" s="666">
        <v>1</v>
      </c>
      <c r="T1869" s="731">
        <v>1</v>
      </c>
      <c r="U1869" s="689">
        <v>1</v>
      </c>
    </row>
    <row r="1870" spans="1:21" ht="14.4" customHeight="1" x14ac:dyDescent="0.3">
      <c r="A1870" s="649">
        <v>10</v>
      </c>
      <c r="B1870" s="650" t="s">
        <v>596</v>
      </c>
      <c r="C1870" s="650">
        <v>89301102</v>
      </c>
      <c r="D1870" s="729" t="s">
        <v>6861</v>
      </c>
      <c r="E1870" s="730" t="s">
        <v>3715</v>
      </c>
      <c r="F1870" s="650" t="s">
        <v>3634</v>
      </c>
      <c r="G1870" s="650" t="s">
        <v>4166</v>
      </c>
      <c r="H1870" s="650" t="s">
        <v>597</v>
      </c>
      <c r="I1870" s="650" t="s">
        <v>5171</v>
      </c>
      <c r="J1870" s="650" t="s">
        <v>5009</v>
      </c>
      <c r="K1870" s="650" t="s">
        <v>4088</v>
      </c>
      <c r="L1870" s="651">
        <v>349.29</v>
      </c>
      <c r="M1870" s="651">
        <v>349.29</v>
      </c>
      <c r="N1870" s="650">
        <v>1</v>
      </c>
      <c r="O1870" s="731">
        <v>0.5</v>
      </c>
      <c r="P1870" s="651">
        <v>349.29</v>
      </c>
      <c r="Q1870" s="666">
        <v>1</v>
      </c>
      <c r="R1870" s="650">
        <v>1</v>
      </c>
      <c r="S1870" s="666">
        <v>1</v>
      </c>
      <c r="T1870" s="731">
        <v>0.5</v>
      </c>
      <c r="U1870" s="689">
        <v>1</v>
      </c>
    </row>
    <row r="1871" spans="1:21" ht="14.4" customHeight="1" x14ac:dyDescent="0.3">
      <c r="A1871" s="649">
        <v>10</v>
      </c>
      <c r="B1871" s="650" t="s">
        <v>596</v>
      </c>
      <c r="C1871" s="650">
        <v>89301102</v>
      </c>
      <c r="D1871" s="729" t="s">
        <v>6861</v>
      </c>
      <c r="E1871" s="730" t="s">
        <v>3715</v>
      </c>
      <c r="F1871" s="650" t="s">
        <v>3634</v>
      </c>
      <c r="G1871" s="650" t="s">
        <v>3929</v>
      </c>
      <c r="H1871" s="650" t="s">
        <v>597</v>
      </c>
      <c r="I1871" s="650" t="s">
        <v>5143</v>
      </c>
      <c r="J1871" s="650" t="s">
        <v>2624</v>
      </c>
      <c r="K1871" s="650" t="s">
        <v>5144</v>
      </c>
      <c r="L1871" s="651">
        <v>206.61</v>
      </c>
      <c r="M1871" s="651">
        <v>206.61</v>
      </c>
      <c r="N1871" s="650">
        <v>1</v>
      </c>
      <c r="O1871" s="731">
        <v>1</v>
      </c>
      <c r="P1871" s="651">
        <v>206.61</v>
      </c>
      <c r="Q1871" s="666">
        <v>1</v>
      </c>
      <c r="R1871" s="650">
        <v>1</v>
      </c>
      <c r="S1871" s="666">
        <v>1</v>
      </c>
      <c r="T1871" s="731">
        <v>1</v>
      </c>
      <c r="U1871" s="689">
        <v>1</v>
      </c>
    </row>
    <row r="1872" spans="1:21" ht="14.4" customHeight="1" x14ac:dyDescent="0.3">
      <c r="A1872" s="649">
        <v>10</v>
      </c>
      <c r="B1872" s="650" t="s">
        <v>596</v>
      </c>
      <c r="C1872" s="650">
        <v>89301102</v>
      </c>
      <c r="D1872" s="729" t="s">
        <v>6861</v>
      </c>
      <c r="E1872" s="730" t="s">
        <v>3715</v>
      </c>
      <c r="F1872" s="650" t="s">
        <v>3634</v>
      </c>
      <c r="G1872" s="650" t="s">
        <v>3929</v>
      </c>
      <c r="H1872" s="650" t="s">
        <v>597</v>
      </c>
      <c r="I1872" s="650" t="s">
        <v>4636</v>
      </c>
      <c r="J1872" s="650" t="s">
        <v>2624</v>
      </c>
      <c r="K1872" s="650" t="s">
        <v>4637</v>
      </c>
      <c r="L1872" s="651">
        <v>309.91000000000003</v>
      </c>
      <c r="M1872" s="651">
        <v>309.91000000000003</v>
      </c>
      <c r="N1872" s="650">
        <v>1</v>
      </c>
      <c r="O1872" s="731">
        <v>1</v>
      </c>
      <c r="P1872" s="651"/>
      <c r="Q1872" s="666">
        <v>0</v>
      </c>
      <c r="R1872" s="650"/>
      <c r="S1872" s="666">
        <v>0</v>
      </c>
      <c r="T1872" s="731"/>
      <c r="U1872" s="689">
        <v>0</v>
      </c>
    </row>
    <row r="1873" spans="1:21" ht="14.4" customHeight="1" x14ac:dyDescent="0.3">
      <c r="A1873" s="649">
        <v>10</v>
      </c>
      <c r="B1873" s="650" t="s">
        <v>596</v>
      </c>
      <c r="C1873" s="650">
        <v>89301102</v>
      </c>
      <c r="D1873" s="729" t="s">
        <v>6861</v>
      </c>
      <c r="E1873" s="730" t="s">
        <v>3715</v>
      </c>
      <c r="F1873" s="650" t="s">
        <v>3634</v>
      </c>
      <c r="G1873" s="650" t="s">
        <v>3929</v>
      </c>
      <c r="H1873" s="650" t="s">
        <v>597</v>
      </c>
      <c r="I1873" s="650" t="s">
        <v>932</v>
      </c>
      <c r="J1873" s="650" t="s">
        <v>933</v>
      </c>
      <c r="K1873" s="650" t="s">
        <v>4260</v>
      </c>
      <c r="L1873" s="651">
        <v>55.1</v>
      </c>
      <c r="M1873" s="651">
        <v>55.1</v>
      </c>
      <c r="N1873" s="650">
        <v>1</v>
      </c>
      <c r="O1873" s="731">
        <v>1</v>
      </c>
      <c r="P1873" s="651">
        <v>55.1</v>
      </c>
      <c r="Q1873" s="666">
        <v>1</v>
      </c>
      <c r="R1873" s="650">
        <v>1</v>
      </c>
      <c r="S1873" s="666">
        <v>1</v>
      </c>
      <c r="T1873" s="731">
        <v>1</v>
      </c>
      <c r="U1873" s="689">
        <v>1</v>
      </c>
    </row>
    <row r="1874" spans="1:21" ht="14.4" customHeight="1" x14ac:dyDescent="0.3">
      <c r="A1874" s="649">
        <v>10</v>
      </c>
      <c r="B1874" s="650" t="s">
        <v>596</v>
      </c>
      <c r="C1874" s="650">
        <v>89301102</v>
      </c>
      <c r="D1874" s="729" t="s">
        <v>6861</v>
      </c>
      <c r="E1874" s="730" t="s">
        <v>3715</v>
      </c>
      <c r="F1874" s="650" t="s">
        <v>3634</v>
      </c>
      <c r="G1874" s="650" t="s">
        <v>4466</v>
      </c>
      <c r="H1874" s="650" t="s">
        <v>597</v>
      </c>
      <c r="I1874" s="650" t="s">
        <v>2304</v>
      </c>
      <c r="J1874" s="650" t="s">
        <v>2305</v>
      </c>
      <c r="K1874" s="650" t="s">
        <v>2306</v>
      </c>
      <c r="L1874" s="651">
        <v>359.63</v>
      </c>
      <c r="M1874" s="651">
        <v>359.63</v>
      </c>
      <c r="N1874" s="650">
        <v>1</v>
      </c>
      <c r="O1874" s="731">
        <v>0.5</v>
      </c>
      <c r="P1874" s="651">
        <v>359.63</v>
      </c>
      <c r="Q1874" s="666">
        <v>1</v>
      </c>
      <c r="R1874" s="650">
        <v>1</v>
      </c>
      <c r="S1874" s="666">
        <v>1</v>
      </c>
      <c r="T1874" s="731">
        <v>0.5</v>
      </c>
      <c r="U1874" s="689">
        <v>1</v>
      </c>
    </row>
    <row r="1875" spans="1:21" ht="14.4" customHeight="1" x14ac:dyDescent="0.3">
      <c r="A1875" s="649">
        <v>10</v>
      </c>
      <c r="B1875" s="650" t="s">
        <v>596</v>
      </c>
      <c r="C1875" s="650">
        <v>89301102</v>
      </c>
      <c r="D1875" s="729" t="s">
        <v>6861</v>
      </c>
      <c r="E1875" s="730" t="s">
        <v>3715</v>
      </c>
      <c r="F1875" s="650" t="s">
        <v>3634</v>
      </c>
      <c r="G1875" s="650" t="s">
        <v>4132</v>
      </c>
      <c r="H1875" s="650" t="s">
        <v>597</v>
      </c>
      <c r="I1875" s="650" t="s">
        <v>687</v>
      </c>
      <c r="J1875" s="650" t="s">
        <v>4133</v>
      </c>
      <c r="K1875" s="650" t="s">
        <v>4107</v>
      </c>
      <c r="L1875" s="651">
        <v>14.2</v>
      </c>
      <c r="M1875" s="651">
        <v>14.2</v>
      </c>
      <c r="N1875" s="650">
        <v>1</v>
      </c>
      <c r="O1875" s="731">
        <v>1</v>
      </c>
      <c r="P1875" s="651"/>
      <c r="Q1875" s="666">
        <v>0</v>
      </c>
      <c r="R1875" s="650"/>
      <c r="S1875" s="666">
        <v>0</v>
      </c>
      <c r="T1875" s="731"/>
      <c r="U1875" s="689">
        <v>0</v>
      </c>
    </row>
    <row r="1876" spans="1:21" ht="14.4" customHeight="1" x14ac:dyDescent="0.3">
      <c r="A1876" s="649">
        <v>10</v>
      </c>
      <c r="B1876" s="650" t="s">
        <v>596</v>
      </c>
      <c r="C1876" s="650">
        <v>89301102</v>
      </c>
      <c r="D1876" s="729" t="s">
        <v>6861</v>
      </c>
      <c r="E1876" s="730" t="s">
        <v>3715</v>
      </c>
      <c r="F1876" s="650" t="s">
        <v>3634</v>
      </c>
      <c r="G1876" s="650" t="s">
        <v>4132</v>
      </c>
      <c r="H1876" s="650" t="s">
        <v>597</v>
      </c>
      <c r="I1876" s="650" t="s">
        <v>2011</v>
      </c>
      <c r="J1876" s="650" t="s">
        <v>4134</v>
      </c>
      <c r="K1876" s="650" t="s">
        <v>4135</v>
      </c>
      <c r="L1876" s="651">
        <v>189.78</v>
      </c>
      <c r="M1876" s="651">
        <v>189.78</v>
      </c>
      <c r="N1876" s="650">
        <v>1</v>
      </c>
      <c r="O1876" s="731">
        <v>1</v>
      </c>
      <c r="P1876" s="651"/>
      <c r="Q1876" s="666">
        <v>0</v>
      </c>
      <c r="R1876" s="650"/>
      <c r="S1876" s="666">
        <v>0</v>
      </c>
      <c r="T1876" s="731"/>
      <c r="U1876" s="689">
        <v>0</v>
      </c>
    </row>
    <row r="1877" spans="1:21" ht="14.4" customHeight="1" x14ac:dyDescent="0.3">
      <c r="A1877" s="649">
        <v>10</v>
      </c>
      <c r="B1877" s="650" t="s">
        <v>596</v>
      </c>
      <c r="C1877" s="650">
        <v>89301102</v>
      </c>
      <c r="D1877" s="729" t="s">
        <v>6861</v>
      </c>
      <c r="E1877" s="730" t="s">
        <v>3715</v>
      </c>
      <c r="F1877" s="650" t="s">
        <v>3634</v>
      </c>
      <c r="G1877" s="650" t="s">
        <v>5172</v>
      </c>
      <c r="H1877" s="650" t="s">
        <v>597</v>
      </c>
      <c r="I1877" s="650" t="s">
        <v>5173</v>
      </c>
      <c r="J1877" s="650" t="s">
        <v>5174</v>
      </c>
      <c r="K1877" s="650" t="s">
        <v>3813</v>
      </c>
      <c r="L1877" s="651">
        <v>113.7</v>
      </c>
      <c r="M1877" s="651">
        <v>113.7</v>
      </c>
      <c r="N1877" s="650">
        <v>1</v>
      </c>
      <c r="O1877" s="731">
        <v>1</v>
      </c>
      <c r="P1877" s="651"/>
      <c r="Q1877" s="666">
        <v>0</v>
      </c>
      <c r="R1877" s="650"/>
      <c r="S1877" s="666">
        <v>0</v>
      </c>
      <c r="T1877" s="731"/>
      <c r="U1877" s="689">
        <v>0</v>
      </c>
    </row>
    <row r="1878" spans="1:21" ht="14.4" customHeight="1" x14ac:dyDescent="0.3">
      <c r="A1878" s="649">
        <v>10</v>
      </c>
      <c r="B1878" s="650" t="s">
        <v>596</v>
      </c>
      <c r="C1878" s="650">
        <v>89301102</v>
      </c>
      <c r="D1878" s="729" t="s">
        <v>6861</v>
      </c>
      <c r="E1878" s="730" t="s">
        <v>3715</v>
      </c>
      <c r="F1878" s="650" t="s">
        <v>3634</v>
      </c>
      <c r="G1878" s="650" t="s">
        <v>3930</v>
      </c>
      <c r="H1878" s="650" t="s">
        <v>597</v>
      </c>
      <c r="I1878" s="650" t="s">
        <v>837</v>
      </c>
      <c r="J1878" s="650" t="s">
        <v>838</v>
      </c>
      <c r="K1878" s="650" t="s">
        <v>4182</v>
      </c>
      <c r="L1878" s="651">
        <v>75.19</v>
      </c>
      <c r="M1878" s="651">
        <v>75.19</v>
      </c>
      <c r="N1878" s="650">
        <v>1</v>
      </c>
      <c r="O1878" s="731">
        <v>0.5</v>
      </c>
      <c r="P1878" s="651"/>
      <c r="Q1878" s="666">
        <v>0</v>
      </c>
      <c r="R1878" s="650"/>
      <c r="S1878" s="666">
        <v>0</v>
      </c>
      <c r="T1878" s="731"/>
      <c r="U1878" s="689">
        <v>0</v>
      </c>
    </row>
    <row r="1879" spans="1:21" ht="14.4" customHeight="1" x14ac:dyDescent="0.3">
      <c r="A1879" s="649">
        <v>10</v>
      </c>
      <c r="B1879" s="650" t="s">
        <v>596</v>
      </c>
      <c r="C1879" s="650">
        <v>89301102</v>
      </c>
      <c r="D1879" s="729" t="s">
        <v>6861</v>
      </c>
      <c r="E1879" s="730" t="s">
        <v>3715</v>
      </c>
      <c r="F1879" s="650" t="s">
        <v>3634</v>
      </c>
      <c r="G1879" s="650" t="s">
        <v>3752</v>
      </c>
      <c r="H1879" s="650" t="s">
        <v>597</v>
      </c>
      <c r="I1879" s="650" t="s">
        <v>3836</v>
      </c>
      <c r="J1879" s="650" t="s">
        <v>3837</v>
      </c>
      <c r="K1879" s="650" t="s">
        <v>3838</v>
      </c>
      <c r="L1879" s="651">
        <v>71.17</v>
      </c>
      <c r="M1879" s="651">
        <v>71.17</v>
      </c>
      <c r="N1879" s="650">
        <v>1</v>
      </c>
      <c r="O1879" s="731">
        <v>1</v>
      </c>
      <c r="P1879" s="651"/>
      <c r="Q1879" s="666">
        <v>0</v>
      </c>
      <c r="R1879" s="650"/>
      <c r="S1879" s="666">
        <v>0</v>
      </c>
      <c r="T1879" s="731"/>
      <c r="U1879" s="689">
        <v>0</v>
      </c>
    </row>
    <row r="1880" spans="1:21" ht="14.4" customHeight="1" x14ac:dyDescent="0.3">
      <c r="A1880" s="649">
        <v>10</v>
      </c>
      <c r="B1880" s="650" t="s">
        <v>596</v>
      </c>
      <c r="C1880" s="650">
        <v>89301102</v>
      </c>
      <c r="D1880" s="729" t="s">
        <v>6861</v>
      </c>
      <c r="E1880" s="730" t="s">
        <v>3715</v>
      </c>
      <c r="F1880" s="650" t="s">
        <v>3634</v>
      </c>
      <c r="G1880" s="650" t="s">
        <v>4274</v>
      </c>
      <c r="H1880" s="650" t="s">
        <v>1072</v>
      </c>
      <c r="I1880" s="650" t="s">
        <v>1314</v>
      </c>
      <c r="J1880" s="650" t="s">
        <v>1315</v>
      </c>
      <c r="K1880" s="650" t="s">
        <v>3494</v>
      </c>
      <c r="L1880" s="651">
        <v>3127.19</v>
      </c>
      <c r="M1880" s="651">
        <v>3127.19</v>
      </c>
      <c r="N1880" s="650">
        <v>1</v>
      </c>
      <c r="O1880" s="731">
        <v>0.5</v>
      </c>
      <c r="P1880" s="651"/>
      <c r="Q1880" s="666">
        <v>0</v>
      </c>
      <c r="R1880" s="650"/>
      <c r="S1880" s="666">
        <v>0</v>
      </c>
      <c r="T1880" s="731"/>
      <c r="U1880" s="689">
        <v>0</v>
      </c>
    </row>
    <row r="1881" spans="1:21" ht="14.4" customHeight="1" x14ac:dyDescent="0.3">
      <c r="A1881" s="649">
        <v>10</v>
      </c>
      <c r="B1881" s="650" t="s">
        <v>596</v>
      </c>
      <c r="C1881" s="650">
        <v>89301102</v>
      </c>
      <c r="D1881" s="729" t="s">
        <v>6861</v>
      </c>
      <c r="E1881" s="730" t="s">
        <v>3715</v>
      </c>
      <c r="F1881" s="650" t="s">
        <v>3634</v>
      </c>
      <c r="G1881" s="650" t="s">
        <v>4139</v>
      </c>
      <c r="H1881" s="650" t="s">
        <v>1072</v>
      </c>
      <c r="I1881" s="650" t="s">
        <v>5175</v>
      </c>
      <c r="J1881" s="650" t="s">
        <v>5176</v>
      </c>
      <c r="K1881" s="650" t="s">
        <v>5177</v>
      </c>
      <c r="L1881" s="651">
        <v>214.03</v>
      </c>
      <c r="M1881" s="651">
        <v>1070.1500000000001</v>
      </c>
      <c r="N1881" s="650">
        <v>5</v>
      </c>
      <c r="O1881" s="731">
        <v>2.5</v>
      </c>
      <c r="P1881" s="651"/>
      <c r="Q1881" s="666">
        <v>0</v>
      </c>
      <c r="R1881" s="650"/>
      <c r="S1881" s="666">
        <v>0</v>
      </c>
      <c r="T1881" s="731"/>
      <c r="U1881" s="689">
        <v>0</v>
      </c>
    </row>
    <row r="1882" spans="1:21" ht="14.4" customHeight="1" x14ac:dyDescent="0.3">
      <c r="A1882" s="649">
        <v>10</v>
      </c>
      <c r="B1882" s="650" t="s">
        <v>596</v>
      </c>
      <c r="C1882" s="650">
        <v>89301102</v>
      </c>
      <c r="D1882" s="729" t="s">
        <v>6861</v>
      </c>
      <c r="E1882" s="730" t="s">
        <v>3715</v>
      </c>
      <c r="F1882" s="650" t="s">
        <v>3634</v>
      </c>
      <c r="G1882" s="650" t="s">
        <v>4139</v>
      </c>
      <c r="H1882" s="650" t="s">
        <v>1072</v>
      </c>
      <c r="I1882" s="650" t="s">
        <v>1109</v>
      </c>
      <c r="J1882" s="650" t="s">
        <v>1110</v>
      </c>
      <c r="K1882" s="650" t="s">
        <v>3504</v>
      </c>
      <c r="L1882" s="651">
        <v>333.26</v>
      </c>
      <c r="M1882" s="651">
        <v>666.52</v>
      </c>
      <c r="N1882" s="650">
        <v>2</v>
      </c>
      <c r="O1882" s="731">
        <v>0.5</v>
      </c>
      <c r="P1882" s="651">
        <v>666.52</v>
      </c>
      <c r="Q1882" s="666">
        <v>1</v>
      </c>
      <c r="R1882" s="650">
        <v>2</v>
      </c>
      <c r="S1882" s="666">
        <v>1</v>
      </c>
      <c r="T1882" s="731">
        <v>0.5</v>
      </c>
      <c r="U1882" s="689">
        <v>1</v>
      </c>
    </row>
    <row r="1883" spans="1:21" ht="14.4" customHeight="1" x14ac:dyDescent="0.3">
      <c r="A1883" s="649">
        <v>10</v>
      </c>
      <c r="B1883" s="650" t="s">
        <v>596</v>
      </c>
      <c r="C1883" s="650">
        <v>89301102</v>
      </c>
      <c r="D1883" s="729" t="s">
        <v>6861</v>
      </c>
      <c r="E1883" s="730" t="s">
        <v>3715</v>
      </c>
      <c r="F1883" s="650" t="s">
        <v>3634</v>
      </c>
      <c r="G1883" s="650" t="s">
        <v>4188</v>
      </c>
      <c r="H1883" s="650" t="s">
        <v>597</v>
      </c>
      <c r="I1883" s="650" t="s">
        <v>916</v>
      </c>
      <c r="J1883" s="650" t="s">
        <v>4190</v>
      </c>
      <c r="K1883" s="650" t="s">
        <v>5010</v>
      </c>
      <c r="L1883" s="651">
        <v>184.8</v>
      </c>
      <c r="M1883" s="651">
        <v>369.6</v>
      </c>
      <c r="N1883" s="650">
        <v>2</v>
      </c>
      <c r="O1883" s="731">
        <v>1</v>
      </c>
      <c r="P1883" s="651">
        <v>369.6</v>
      </c>
      <c r="Q1883" s="666">
        <v>1</v>
      </c>
      <c r="R1883" s="650">
        <v>2</v>
      </c>
      <c r="S1883" s="666">
        <v>1</v>
      </c>
      <c r="T1883" s="731">
        <v>1</v>
      </c>
      <c r="U1883" s="689">
        <v>1</v>
      </c>
    </row>
    <row r="1884" spans="1:21" ht="14.4" customHeight="1" x14ac:dyDescent="0.3">
      <c r="A1884" s="649">
        <v>10</v>
      </c>
      <c r="B1884" s="650" t="s">
        <v>596</v>
      </c>
      <c r="C1884" s="650">
        <v>89301102</v>
      </c>
      <c r="D1884" s="729" t="s">
        <v>6861</v>
      </c>
      <c r="E1884" s="730" t="s">
        <v>3715</v>
      </c>
      <c r="F1884" s="650" t="s">
        <v>3634</v>
      </c>
      <c r="G1884" s="650" t="s">
        <v>4188</v>
      </c>
      <c r="H1884" s="650" t="s">
        <v>597</v>
      </c>
      <c r="I1884" s="650" t="s">
        <v>916</v>
      </c>
      <c r="J1884" s="650" t="s">
        <v>4190</v>
      </c>
      <c r="K1884" s="650" t="s">
        <v>5010</v>
      </c>
      <c r="L1884" s="651">
        <v>117.71</v>
      </c>
      <c r="M1884" s="651">
        <v>470.84</v>
      </c>
      <c r="N1884" s="650">
        <v>4</v>
      </c>
      <c r="O1884" s="731">
        <v>2</v>
      </c>
      <c r="P1884" s="651">
        <v>470.84</v>
      </c>
      <c r="Q1884" s="666">
        <v>1</v>
      </c>
      <c r="R1884" s="650">
        <v>4</v>
      </c>
      <c r="S1884" s="666">
        <v>1</v>
      </c>
      <c r="T1884" s="731">
        <v>2</v>
      </c>
      <c r="U1884" s="689">
        <v>1</v>
      </c>
    </row>
    <row r="1885" spans="1:21" ht="14.4" customHeight="1" x14ac:dyDescent="0.3">
      <c r="A1885" s="649">
        <v>10</v>
      </c>
      <c r="B1885" s="650" t="s">
        <v>596</v>
      </c>
      <c r="C1885" s="650">
        <v>89301102</v>
      </c>
      <c r="D1885" s="729" t="s">
        <v>6861</v>
      </c>
      <c r="E1885" s="730" t="s">
        <v>3715</v>
      </c>
      <c r="F1885" s="650" t="s">
        <v>3634</v>
      </c>
      <c r="G1885" s="650" t="s">
        <v>5178</v>
      </c>
      <c r="H1885" s="650" t="s">
        <v>597</v>
      </c>
      <c r="I1885" s="650" t="s">
        <v>1336</v>
      </c>
      <c r="J1885" s="650" t="s">
        <v>5179</v>
      </c>
      <c r="K1885" s="650" t="s">
        <v>5180</v>
      </c>
      <c r="L1885" s="651">
        <v>0</v>
      </c>
      <c r="M1885" s="651">
        <v>0</v>
      </c>
      <c r="N1885" s="650">
        <v>1</v>
      </c>
      <c r="O1885" s="731">
        <v>0.5</v>
      </c>
      <c r="P1885" s="651"/>
      <c r="Q1885" s="666"/>
      <c r="R1885" s="650"/>
      <c r="S1885" s="666">
        <v>0</v>
      </c>
      <c r="T1885" s="731"/>
      <c r="U1885" s="689">
        <v>0</v>
      </c>
    </row>
    <row r="1886" spans="1:21" ht="14.4" customHeight="1" x14ac:dyDescent="0.3">
      <c r="A1886" s="649">
        <v>10</v>
      </c>
      <c r="B1886" s="650" t="s">
        <v>596</v>
      </c>
      <c r="C1886" s="650">
        <v>89301102</v>
      </c>
      <c r="D1886" s="729" t="s">
        <v>6861</v>
      </c>
      <c r="E1886" s="730" t="s">
        <v>3715</v>
      </c>
      <c r="F1886" s="650" t="s">
        <v>3634</v>
      </c>
      <c r="G1886" s="650" t="s">
        <v>4307</v>
      </c>
      <c r="H1886" s="650" t="s">
        <v>597</v>
      </c>
      <c r="I1886" s="650" t="s">
        <v>744</v>
      </c>
      <c r="J1886" s="650" t="s">
        <v>4882</v>
      </c>
      <c r="K1886" s="650" t="s">
        <v>746</v>
      </c>
      <c r="L1886" s="651">
        <v>17.579999999999998</v>
      </c>
      <c r="M1886" s="651">
        <v>17.579999999999998</v>
      </c>
      <c r="N1886" s="650">
        <v>1</v>
      </c>
      <c r="O1886" s="731">
        <v>0.5</v>
      </c>
      <c r="P1886" s="651"/>
      <c r="Q1886" s="666">
        <v>0</v>
      </c>
      <c r="R1886" s="650"/>
      <c r="S1886" s="666">
        <v>0</v>
      </c>
      <c r="T1886" s="731"/>
      <c r="U1886" s="689">
        <v>0</v>
      </c>
    </row>
    <row r="1887" spans="1:21" ht="14.4" customHeight="1" x14ac:dyDescent="0.3">
      <c r="A1887" s="649">
        <v>10</v>
      </c>
      <c r="B1887" s="650" t="s">
        <v>596</v>
      </c>
      <c r="C1887" s="650">
        <v>89301102</v>
      </c>
      <c r="D1887" s="729" t="s">
        <v>6861</v>
      </c>
      <c r="E1887" s="730" t="s">
        <v>3715</v>
      </c>
      <c r="F1887" s="650" t="s">
        <v>3634</v>
      </c>
      <c r="G1887" s="650" t="s">
        <v>3824</v>
      </c>
      <c r="H1887" s="650" t="s">
        <v>597</v>
      </c>
      <c r="I1887" s="650" t="s">
        <v>1261</v>
      </c>
      <c r="J1887" s="650" t="s">
        <v>3825</v>
      </c>
      <c r="K1887" s="650" t="s">
        <v>3826</v>
      </c>
      <c r="L1887" s="651">
        <v>41.07</v>
      </c>
      <c r="M1887" s="651">
        <v>82.14</v>
      </c>
      <c r="N1887" s="650">
        <v>2</v>
      </c>
      <c r="O1887" s="731">
        <v>2</v>
      </c>
      <c r="P1887" s="651">
        <v>82.14</v>
      </c>
      <c r="Q1887" s="666">
        <v>1</v>
      </c>
      <c r="R1887" s="650">
        <v>2</v>
      </c>
      <c r="S1887" s="666">
        <v>1</v>
      </c>
      <c r="T1887" s="731">
        <v>2</v>
      </c>
      <c r="U1887" s="689">
        <v>1</v>
      </c>
    </row>
    <row r="1888" spans="1:21" ht="14.4" customHeight="1" x14ac:dyDescent="0.3">
      <c r="A1888" s="649">
        <v>10</v>
      </c>
      <c r="B1888" s="650" t="s">
        <v>596</v>
      </c>
      <c r="C1888" s="650">
        <v>89301102</v>
      </c>
      <c r="D1888" s="729" t="s">
        <v>6861</v>
      </c>
      <c r="E1888" s="730" t="s">
        <v>3715</v>
      </c>
      <c r="F1888" s="650" t="s">
        <v>3634</v>
      </c>
      <c r="G1888" s="650" t="s">
        <v>3824</v>
      </c>
      <c r="H1888" s="650" t="s">
        <v>597</v>
      </c>
      <c r="I1888" s="650" t="s">
        <v>1261</v>
      </c>
      <c r="J1888" s="650" t="s">
        <v>3825</v>
      </c>
      <c r="K1888" s="650" t="s">
        <v>3826</v>
      </c>
      <c r="L1888" s="651">
        <v>93.99</v>
      </c>
      <c r="M1888" s="651">
        <v>93.99</v>
      </c>
      <c r="N1888" s="650">
        <v>1</v>
      </c>
      <c r="O1888" s="731">
        <v>1</v>
      </c>
      <c r="P1888" s="651"/>
      <c r="Q1888" s="666">
        <v>0</v>
      </c>
      <c r="R1888" s="650"/>
      <c r="S1888" s="666">
        <v>0</v>
      </c>
      <c r="T1888" s="731"/>
      <c r="U1888" s="689">
        <v>0</v>
      </c>
    </row>
    <row r="1889" spans="1:21" ht="14.4" customHeight="1" x14ac:dyDescent="0.3">
      <c r="A1889" s="649">
        <v>10</v>
      </c>
      <c r="B1889" s="650" t="s">
        <v>596</v>
      </c>
      <c r="C1889" s="650">
        <v>89301102</v>
      </c>
      <c r="D1889" s="729" t="s">
        <v>6861</v>
      </c>
      <c r="E1889" s="730" t="s">
        <v>3715</v>
      </c>
      <c r="F1889" s="650" t="s">
        <v>3634</v>
      </c>
      <c r="G1889" s="650" t="s">
        <v>3824</v>
      </c>
      <c r="H1889" s="650" t="s">
        <v>597</v>
      </c>
      <c r="I1889" s="650" t="s">
        <v>5181</v>
      </c>
      <c r="J1889" s="650" t="s">
        <v>3825</v>
      </c>
      <c r="K1889" s="650" t="s">
        <v>3826</v>
      </c>
      <c r="L1889" s="651">
        <v>41.07</v>
      </c>
      <c r="M1889" s="651">
        <v>41.07</v>
      </c>
      <c r="N1889" s="650">
        <v>1</v>
      </c>
      <c r="O1889" s="731">
        <v>1</v>
      </c>
      <c r="P1889" s="651"/>
      <c r="Q1889" s="666">
        <v>0</v>
      </c>
      <c r="R1889" s="650"/>
      <c r="S1889" s="666">
        <v>0</v>
      </c>
      <c r="T1889" s="731"/>
      <c r="U1889" s="689">
        <v>0</v>
      </c>
    </row>
    <row r="1890" spans="1:21" ht="14.4" customHeight="1" x14ac:dyDescent="0.3">
      <c r="A1890" s="649">
        <v>10</v>
      </c>
      <c r="B1890" s="650" t="s">
        <v>596</v>
      </c>
      <c r="C1890" s="650">
        <v>89301102</v>
      </c>
      <c r="D1890" s="729" t="s">
        <v>6861</v>
      </c>
      <c r="E1890" s="730" t="s">
        <v>3715</v>
      </c>
      <c r="F1890" s="650" t="s">
        <v>3634</v>
      </c>
      <c r="G1890" s="650" t="s">
        <v>3736</v>
      </c>
      <c r="H1890" s="650" t="s">
        <v>1072</v>
      </c>
      <c r="I1890" s="650" t="s">
        <v>2240</v>
      </c>
      <c r="J1890" s="650" t="s">
        <v>3487</v>
      </c>
      <c r="K1890" s="650" t="s">
        <v>839</v>
      </c>
      <c r="L1890" s="651">
        <v>137.66</v>
      </c>
      <c r="M1890" s="651">
        <v>412.98</v>
      </c>
      <c r="N1890" s="650">
        <v>3</v>
      </c>
      <c r="O1890" s="731">
        <v>3</v>
      </c>
      <c r="P1890" s="651">
        <v>275.32</v>
      </c>
      <c r="Q1890" s="666">
        <v>0.66666666666666663</v>
      </c>
      <c r="R1890" s="650">
        <v>2</v>
      </c>
      <c r="S1890" s="666">
        <v>0.66666666666666663</v>
      </c>
      <c r="T1890" s="731">
        <v>2</v>
      </c>
      <c r="U1890" s="689">
        <v>0.66666666666666663</v>
      </c>
    </row>
    <row r="1891" spans="1:21" ht="14.4" customHeight="1" x14ac:dyDescent="0.3">
      <c r="A1891" s="649">
        <v>10</v>
      </c>
      <c r="B1891" s="650" t="s">
        <v>596</v>
      </c>
      <c r="C1891" s="650">
        <v>89301102</v>
      </c>
      <c r="D1891" s="729" t="s">
        <v>6861</v>
      </c>
      <c r="E1891" s="730" t="s">
        <v>3715</v>
      </c>
      <c r="F1891" s="650" t="s">
        <v>3634</v>
      </c>
      <c r="G1891" s="650" t="s">
        <v>3736</v>
      </c>
      <c r="H1891" s="650" t="s">
        <v>1072</v>
      </c>
      <c r="I1891" s="650" t="s">
        <v>1303</v>
      </c>
      <c r="J1891" s="650" t="s">
        <v>3490</v>
      </c>
      <c r="K1891" s="650" t="s">
        <v>3488</v>
      </c>
      <c r="L1891" s="651">
        <v>41.3</v>
      </c>
      <c r="M1891" s="651">
        <v>82.6</v>
      </c>
      <c r="N1891" s="650">
        <v>2</v>
      </c>
      <c r="O1891" s="731">
        <v>2</v>
      </c>
      <c r="P1891" s="651"/>
      <c r="Q1891" s="666">
        <v>0</v>
      </c>
      <c r="R1891" s="650"/>
      <c r="S1891" s="666">
        <v>0</v>
      </c>
      <c r="T1891" s="731"/>
      <c r="U1891" s="689">
        <v>0</v>
      </c>
    </row>
    <row r="1892" spans="1:21" ht="14.4" customHeight="1" x14ac:dyDescent="0.3">
      <c r="A1892" s="649">
        <v>10</v>
      </c>
      <c r="B1892" s="650" t="s">
        <v>596</v>
      </c>
      <c r="C1892" s="650">
        <v>89301102</v>
      </c>
      <c r="D1892" s="729" t="s">
        <v>6861</v>
      </c>
      <c r="E1892" s="730" t="s">
        <v>3715</v>
      </c>
      <c r="F1892" s="650" t="s">
        <v>3634</v>
      </c>
      <c r="G1892" s="650" t="s">
        <v>3736</v>
      </c>
      <c r="H1892" s="650" t="s">
        <v>1072</v>
      </c>
      <c r="I1892" s="650" t="s">
        <v>4146</v>
      </c>
      <c r="J1892" s="650" t="s">
        <v>3547</v>
      </c>
      <c r="K1892" s="650" t="s">
        <v>4147</v>
      </c>
      <c r="L1892" s="651">
        <v>87.6</v>
      </c>
      <c r="M1892" s="651">
        <v>262.79999999999995</v>
      </c>
      <c r="N1892" s="650">
        <v>3</v>
      </c>
      <c r="O1892" s="731">
        <v>1.5</v>
      </c>
      <c r="P1892" s="651">
        <v>262.79999999999995</v>
      </c>
      <c r="Q1892" s="666">
        <v>1</v>
      </c>
      <c r="R1892" s="650">
        <v>3</v>
      </c>
      <c r="S1892" s="666">
        <v>1</v>
      </c>
      <c r="T1892" s="731">
        <v>1.5</v>
      </c>
      <c r="U1892" s="689">
        <v>1</v>
      </c>
    </row>
    <row r="1893" spans="1:21" ht="14.4" customHeight="1" x14ac:dyDescent="0.3">
      <c r="A1893" s="649">
        <v>10</v>
      </c>
      <c r="B1893" s="650" t="s">
        <v>596</v>
      </c>
      <c r="C1893" s="650">
        <v>89301102</v>
      </c>
      <c r="D1893" s="729" t="s">
        <v>6861</v>
      </c>
      <c r="E1893" s="730" t="s">
        <v>3715</v>
      </c>
      <c r="F1893" s="650" t="s">
        <v>3634</v>
      </c>
      <c r="G1893" s="650" t="s">
        <v>3736</v>
      </c>
      <c r="H1893" s="650" t="s">
        <v>1072</v>
      </c>
      <c r="I1893" s="650" t="s">
        <v>1306</v>
      </c>
      <c r="J1893" s="650" t="s">
        <v>3490</v>
      </c>
      <c r="K1893" s="650" t="s">
        <v>839</v>
      </c>
      <c r="L1893" s="651">
        <v>68.83</v>
      </c>
      <c r="M1893" s="651">
        <v>275.32</v>
      </c>
      <c r="N1893" s="650">
        <v>4</v>
      </c>
      <c r="O1893" s="731">
        <v>3.5</v>
      </c>
      <c r="P1893" s="651">
        <v>68.83</v>
      </c>
      <c r="Q1893" s="666">
        <v>0.25</v>
      </c>
      <c r="R1893" s="650">
        <v>1</v>
      </c>
      <c r="S1893" s="666">
        <v>0.25</v>
      </c>
      <c r="T1893" s="731">
        <v>1</v>
      </c>
      <c r="U1893" s="689">
        <v>0.2857142857142857</v>
      </c>
    </row>
    <row r="1894" spans="1:21" ht="14.4" customHeight="1" x14ac:dyDescent="0.3">
      <c r="A1894" s="649">
        <v>10</v>
      </c>
      <c r="B1894" s="650" t="s">
        <v>596</v>
      </c>
      <c r="C1894" s="650">
        <v>89301102</v>
      </c>
      <c r="D1894" s="729" t="s">
        <v>6861</v>
      </c>
      <c r="E1894" s="730" t="s">
        <v>3715</v>
      </c>
      <c r="F1894" s="650" t="s">
        <v>3634</v>
      </c>
      <c r="G1894" s="650" t="s">
        <v>3736</v>
      </c>
      <c r="H1894" s="650" t="s">
        <v>597</v>
      </c>
      <c r="I1894" s="650" t="s">
        <v>5182</v>
      </c>
      <c r="J1894" s="650" t="s">
        <v>5183</v>
      </c>
      <c r="K1894" s="650" t="s">
        <v>4147</v>
      </c>
      <c r="L1894" s="651">
        <v>87.6</v>
      </c>
      <c r="M1894" s="651">
        <v>87.6</v>
      </c>
      <c r="N1894" s="650">
        <v>1</v>
      </c>
      <c r="O1894" s="731">
        <v>1</v>
      </c>
      <c r="P1894" s="651"/>
      <c r="Q1894" s="666">
        <v>0</v>
      </c>
      <c r="R1894" s="650"/>
      <c r="S1894" s="666">
        <v>0</v>
      </c>
      <c r="T1894" s="731"/>
      <c r="U1894" s="689">
        <v>0</v>
      </c>
    </row>
    <row r="1895" spans="1:21" ht="14.4" customHeight="1" x14ac:dyDescent="0.3">
      <c r="A1895" s="649">
        <v>10</v>
      </c>
      <c r="B1895" s="650" t="s">
        <v>596</v>
      </c>
      <c r="C1895" s="650">
        <v>89301102</v>
      </c>
      <c r="D1895" s="729" t="s">
        <v>6861</v>
      </c>
      <c r="E1895" s="730" t="s">
        <v>3715</v>
      </c>
      <c r="F1895" s="650" t="s">
        <v>3634</v>
      </c>
      <c r="G1895" s="650" t="s">
        <v>3870</v>
      </c>
      <c r="H1895" s="650" t="s">
        <v>597</v>
      </c>
      <c r="I1895" s="650" t="s">
        <v>1212</v>
      </c>
      <c r="J1895" s="650" t="s">
        <v>1213</v>
      </c>
      <c r="K1895" s="650" t="s">
        <v>3871</v>
      </c>
      <c r="L1895" s="651">
        <v>38.65</v>
      </c>
      <c r="M1895" s="651">
        <v>38.65</v>
      </c>
      <c r="N1895" s="650">
        <v>1</v>
      </c>
      <c r="O1895" s="731">
        <v>1</v>
      </c>
      <c r="P1895" s="651">
        <v>38.65</v>
      </c>
      <c r="Q1895" s="666">
        <v>1</v>
      </c>
      <c r="R1895" s="650">
        <v>1</v>
      </c>
      <c r="S1895" s="666">
        <v>1</v>
      </c>
      <c r="T1895" s="731">
        <v>1</v>
      </c>
      <c r="U1895" s="689">
        <v>1</v>
      </c>
    </row>
    <row r="1896" spans="1:21" ht="14.4" customHeight="1" x14ac:dyDescent="0.3">
      <c r="A1896" s="649">
        <v>10</v>
      </c>
      <c r="B1896" s="650" t="s">
        <v>596</v>
      </c>
      <c r="C1896" s="650">
        <v>89301102</v>
      </c>
      <c r="D1896" s="729" t="s">
        <v>6861</v>
      </c>
      <c r="E1896" s="730" t="s">
        <v>3715</v>
      </c>
      <c r="F1896" s="650" t="s">
        <v>3634</v>
      </c>
      <c r="G1896" s="650" t="s">
        <v>5184</v>
      </c>
      <c r="H1896" s="650" t="s">
        <v>597</v>
      </c>
      <c r="I1896" s="650" t="s">
        <v>5185</v>
      </c>
      <c r="J1896" s="650" t="s">
        <v>5186</v>
      </c>
      <c r="K1896" s="650" t="s">
        <v>5187</v>
      </c>
      <c r="L1896" s="651">
        <v>203.67</v>
      </c>
      <c r="M1896" s="651">
        <v>407.34</v>
      </c>
      <c r="N1896" s="650">
        <v>2</v>
      </c>
      <c r="O1896" s="731">
        <v>2</v>
      </c>
      <c r="P1896" s="651"/>
      <c r="Q1896" s="666">
        <v>0</v>
      </c>
      <c r="R1896" s="650"/>
      <c r="S1896" s="666">
        <v>0</v>
      </c>
      <c r="T1896" s="731"/>
      <c r="U1896" s="689">
        <v>0</v>
      </c>
    </row>
    <row r="1897" spans="1:21" ht="14.4" customHeight="1" x14ac:dyDescent="0.3">
      <c r="A1897" s="649">
        <v>10</v>
      </c>
      <c r="B1897" s="650" t="s">
        <v>596</v>
      </c>
      <c r="C1897" s="650">
        <v>89301102</v>
      </c>
      <c r="D1897" s="729" t="s">
        <v>6861</v>
      </c>
      <c r="E1897" s="730" t="s">
        <v>3715</v>
      </c>
      <c r="F1897" s="650" t="s">
        <v>3634</v>
      </c>
      <c r="G1897" s="650" t="s">
        <v>4128</v>
      </c>
      <c r="H1897" s="650" t="s">
        <v>597</v>
      </c>
      <c r="I1897" s="650" t="s">
        <v>4296</v>
      </c>
      <c r="J1897" s="650" t="s">
        <v>4130</v>
      </c>
      <c r="K1897" s="650" t="s">
        <v>4297</v>
      </c>
      <c r="L1897" s="651">
        <v>709.97</v>
      </c>
      <c r="M1897" s="651">
        <v>709.97</v>
      </c>
      <c r="N1897" s="650">
        <v>1</v>
      </c>
      <c r="O1897" s="731">
        <v>1</v>
      </c>
      <c r="P1897" s="651">
        <v>709.97</v>
      </c>
      <c r="Q1897" s="666">
        <v>1</v>
      </c>
      <c r="R1897" s="650">
        <v>1</v>
      </c>
      <c r="S1897" s="666">
        <v>1</v>
      </c>
      <c r="T1897" s="731">
        <v>1</v>
      </c>
      <c r="U1897" s="689">
        <v>1</v>
      </c>
    </row>
    <row r="1898" spans="1:21" ht="14.4" customHeight="1" x14ac:dyDescent="0.3">
      <c r="A1898" s="649">
        <v>10</v>
      </c>
      <c r="B1898" s="650" t="s">
        <v>596</v>
      </c>
      <c r="C1898" s="650">
        <v>89301102</v>
      </c>
      <c r="D1898" s="729" t="s">
        <v>6861</v>
      </c>
      <c r="E1898" s="730" t="s">
        <v>3715</v>
      </c>
      <c r="F1898" s="650" t="s">
        <v>3634</v>
      </c>
      <c r="G1898" s="650" t="s">
        <v>4128</v>
      </c>
      <c r="H1898" s="650" t="s">
        <v>597</v>
      </c>
      <c r="I1898" s="650" t="s">
        <v>4404</v>
      </c>
      <c r="J1898" s="650" t="s">
        <v>1345</v>
      </c>
      <c r="K1898" s="650" t="s">
        <v>4131</v>
      </c>
      <c r="L1898" s="651">
        <v>0</v>
      </c>
      <c r="M1898" s="651">
        <v>0</v>
      </c>
      <c r="N1898" s="650">
        <v>1</v>
      </c>
      <c r="O1898" s="731">
        <v>1</v>
      </c>
      <c r="P1898" s="651"/>
      <c r="Q1898" s="666"/>
      <c r="R1898" s="650"/>
      <c r="S1898" s="666">
        <v>0</v>
      </c>
      <c r="T1898" s="731"/>
      <c r="U1898" s="689">
        <v>0</v>
      </c>
    </row>
    <row r="1899" spans="1:21" ht="14.4" customHeight="1" x14ac:dyDescent="0.3">
      <c r="A1899" s="649">
        <v>10</v>
      </c>
      <c r="B1899" s="650" t="s">
        <v>596</v>
      </c>
      <c r="C1899" s="650">
        <v>89301102</v>
      </c>
      <c r="D1899" s="729" t="s">
        <v>6861</v>
      </c>
      <c r="E1899" s="730" t="s">
        <v>3715</v>
      </c>
      <c r="F1899" s="650" t="s">
        <v>3634</v>
      </c>
      <c r="G1899" s="650" t="s">
        <v>4405</v>
      </c>
      <c r="H1899" s="650" t="s">
        <v>597</v>
      </c>
      <c r="I1899" s="650" t="s">
        <v>5188</v>
      </c>
      <c r="J1899" s="650" t="s">
        <v>5189</v>
      </c>
      <c r="K1899" s="650" t="s">
        <v>5190</v>
      </c>
      <c r="L1899" s="651">
        <v>0</v>
      </c>
      <c r="M1899" s="651">
        <v>0</v>
      </c>
      <c r="N1899" s="650">
        <v>2</v>
      </c>
      <c r="O1899" s="731">
        <v>0.5</v>
      </c>
      <c r="P1899" s="651">
        <v>0</v>
      </c>
      <c r="Q1899" s="666"/>
      <c r="R1899" s="650">
        <v>2</v>
      </c>
      <c r="S1899" s="666">
        <v>1</v>
      </c>
      <c r="T1899" s="731">
        <v>0.5</v>
      </c>
      <c r="U1899" s="689">
        <v>1</v>
      </c>
    </row>
    <row r="1900" spans="1:21" ht="14.4" customHeight="1" x14ac:dyDescent="0.3">
      <c r="A1900" s="649">
        <v>10</v>
      </c>
      <c r="B1900" s="650" t="s">
        <v>596</v>
      </c>
      <c r="C1900" s="650">
        <v>89301102</v>
      </c>
      <c r="D1900" s="729" t="s">
        <v>6861</v>
      </c>
      <c r="E1900" s="730" t="s">
        <v>3715</v>
      </c>
      <c r="F1900" s="650" t="s">
        <v>3634</v>
      </c>
      <c r="G1900" s="650" t="s">
        <v>4405</v>
      </c>
      <c r="H1900" s="650" t="s">
        <v>597</v>
      </c>
      <c r="I1900" s="650" t="s">
        <v>5191</v>
      </c>
      <c r="J1900" s="650" t="s">
        <v>5192</v>
      </c>
      <c r="K1900" s="650" t="s">
        <v>5193</v>
      </c>
      <c r="L1900" s="651">
        <v>188.38</v>
      </c>
      <c r="M1900" s="651">
        <v>376.76</v>
      </c>
      <c r="N1900" s="650">
        <v>2</v>
      </c>
      <c r="O1900" s="731">
        <v>0.5</v>
      </c>
      <c r="P1900" s="651">
        <v>376.76</v>
      </c>
      <c r="Q1900" s="666">
        <v>1</v>
      </c>
      <c r="R1900" s="650">
        <v>2</v>
      </c>
      <c r="S1900" s="666">
        <v>1</v>
      </c>
      <c r="T1900" s="731">
        <v>0.5</v>
      </c>
      <c r="U1900" s="689">
        <v>1</v>
      </c>
    </row>
    <row r="1901" spans="1:21" ht="14.4" customHeight="1" x14ac:dyDescent="0.3">
      <c r="A1901" s="649">
        <v>10</v>
      </c>
      <c r="B1901" s="650" t="s">
        <v>596</v>
      </c>
      <c r="C1901" s="650">
        <v>89301102</v>
      </c>
      <c r="D1901" s="729" t="s">
        <v>6861</v>
      </c>
      <c r="E1901" s="730" t="s">
        <v>3715</v>
      </c>
      <c r="F1901" s="650" t="s">
        <v>3634</v>
      </c>
      <c r="G1901" s="650" t="s">
        <v>4550</v>
      </c>
      <c r="H1901" s="650" t="s">
        <v>1072</v>
      </c>
      <c r="I1901" s="650" t="s">
        <v>1098</v>
      </c>
      <c r="J1901" s="650" t="s">
        <v>1099</v>
      </c>
      <c r="K1901" s="650" t="s">
        <v>1100</v>
      </c>
      <c r="L1901" s="651">
        <v>0</v>
      </c>
      <c r="M1901" s="651">
        <v>0</v>
      </c>
      <c r="N1901" s="650">
        <v>1</v>
      </c>
      <c r="O1901" s="731">
        <v>1</v>
      </c>
      <c r="P1901" s="651"/>
      <c r="Q1901" s="666"/>
      <c r="R1901" s="650"/>
      <c r="S1901" s="666">
        <v>0</v>
      </c>
      <c r="T1901" s="731"/>
      <c r="U1901" s="689">
        <v>0</v>
      </c>
    </row>
    <row r="1902" spans="1:21" ht="14.4" customHeight="1" x14ac:dyDescent="0.3">
      <c r="A1902" s="649">
        <v>10</v>
      </c>
      <c r="B1902" s="650" t="s">
        <v>596</v>
      </c>
      <c r="C1902" s="650">
        <v>89301102</v>
      </c>
      <c r="D1902" s="729" t="s">
        <v>6861</v>
      </c>
      <c r="E1902" s="730" t="s">
        <v>3715</v>
      </c>
      <c r="F1902" s="650" t="s">
        <v>3634</v>
      </c>
      <c r="G1902" s="650" t="s">
        <v>3802</v>
      </c>
      <c r="H1902" s="650" t="s">
        <v>1072</v>
      </c>
      <c r="I1902" s="650" t="s">
        <v>2804</v>
      </c>
      <c r="J1902" s="650" t="s">
        <v>2805</v>
      </c>
      <c r="K1902" s="650" t="s">
        <v>2806</v>
      </c>
      <c r="L1902" s="651">
        <v>413.22</v>
      </c>
      <c r="M1902" s="651">
        <v>413.22</v>
      </c>
      <c r="N1902" s="650">
        <v>1</v>
      </c>
      <c r="O1902" s="731">
        <v>1</v>
      </c>
      <c r="P1902" s="651"/>
      <c r="Q1902" s="666">
        <v>0</v>
      </c>
      <c r="R1902" s="650"/>
      <c r="S1902" s="666">
        <v>0</v>
      </c>
      <c r="T1902" s="731"/>
      <c r="U1902" s="689">
        <v>0</v>
      </c>
    </row>
    <row r="1903" spans="1:21" ht="14.4" customHeight="1" x14ac:dyDescent="0.3">
      <c r="A1903" s="649">
        <v>10</v>
      </c>
      <c r="B1903" s="650" t="s">
        <v>596</v>
      </c>
      <c r="C1903" s="650">
        <v>89301102</v>
      </c>
      <c r="D1903" s="729" t="s">
        <v>6861</v>
      </c>
      <c r="E1903" s="730" t="s">
        <v>3715</v>
      </c>
      <c r="F1903" s="650" t="s">
        <v>3634</v>
      </c>
      <c r="G1903" s="650" t="s">
        <v>4195</v>
      </c>
      <c r="H1903" s="650" t="s">
        <v>597</v>
      </c>
      <c r="I1903" s="650" t="s">
        <v>986</v>
      </c>
      <c r="J1903" s="650" t="s">
        <v>4197</v>
      </c>
      <c r="K1903" s="650" t="s">
        <v>4342</v>
      </c>
      <c r="L1903" s="651">
        <v>0</v>
      </c>
      <c r="M1903" s="651">
        <v>0</v>
      </c>
      <c r="N1903" s="650">
        <v>1</v>
      </c>
      <c r="O1903" s="731">
        <v>0.5</v>
      </c>
      <c r="P1903" s="651"/>
      <c r="Q1903" s="666"/>
      <c r="R1903" s="650"/>
      <c r="S1903" s="666">
        <v>0</v>
      </c>
      <c r="T1903" s="731"/>
      <c r="U1903" s="689">
        <v>0</v>
      </c>
    </row>
    <row r="1904" spans="1:21" ht="14.4" customHeight="1" x14ac:dyDescent="0.3">
      <c r="A1904" s="649">
        <v>10</v>
      </c>
      <c r="B1904" s="650" t="s">
        <v>596</v>
      </c>
      <c r="C1904" s="650">
        <v>89301102</v>
      </c>
      <c r="D1904" s="729" t="s">
        <v>6861</v>
      </c>
      <c r="E1904" s="730" t="s">
        <v>3715</v>
      </c>
      <c r="F1904" s="650" t="s">
        <v>3634</v>
      </c>
      <c r="G1904" s="650" t="s">
        <v>4195</v>
      </c>
      <c r="H1904" s="650" t="s">
        <v>597</v>
      </c>
      <c r="I1904" s="650" t="s">
        <v>4196</v>
      </c>
      <c r="J1904" s="650" t="s">
        <v>4197</v>
      </c>
      <c r="K1904" s="650" t="s">
        <v>4198</v>
      </c>
      <c r="L1904" s="651">
        <v>0</v>
      </c>
      <c r="M1904" s="651">
        <v>0</v>
      </c>
      <c r="N1904" s="650">
        <v>1</v>
      </c>
      <c r="O1904" s="731">
        <v>0.5</v>
      </c>
      <c r="P1904" s="651"/>
      <c r="Q1904" s="666"/>
      <c r="R1904" s="650"/>
      <c r="S1904" s="666">
        <v>0</v>
      </c>
      <c r="T1904" s="731"/>
      <c r="U1904" s="689">
        <v>0</v>
      </c>
    </row>
    <row r="1905" spans="1:21" ht="14.4" customHeight="1" x14ac:dyDescent="0.3">
      <c r="A1905" s="649">
        <v>10</v>
      </c>
      <c r="B1905" s="650" t="s">
        <v>596</v>
      </c>
      <c r="C1905" s="650">
        <v>89301102</v>
      </c>
      <c r="D1905" s="729" t="s">
        <v>6861</v>
      </c>
      <c r="E1905" s="730" t="s">
        <v>3715</v>
      </c>
      <c r="F1905" s="650" t="s">
        <v>3634</v>
      </c>
      <c r="G1905" s="650" t="s">
        <v>4650</v>
      </c>
      <c r="H1905" s="650" t="s">
        <v>597</v>
      </c>
      <c r="I1905" s="650" t="s">
        <v>2056</v>
      </c>
      <c r="J1905" s="650" t="s">
        <v>2057</v>
      </c>
      <c r="K1905" s="650" t="s">
        <v>2058</v>
      </c>
      <c r="L1905" s="651">
        <v>95.08</v>
      </c>
      <c r="M1905" s="651">
        <v>95.08</v>
      </c>
      <c r="N1905" s="650">
        <v>1</v>
      </c>
      <c r="O1905" s="731">
        <v>1</v>
      </c>
      <c r="P1905" s="651"/>
      <c r="Q1905" s="666">
        <v>0</v>
      </c>
      <c r="R1905" s="650"/>
      <c r="S1905" s="666">
        <v>0</v>
      </c>
      <c r="T1905" s="731"/>
      <c r="U1905" s="689">
        <v>0</v>
      </c>
    </row>
    <row r="1906" spans="1:21" ht="14.4" customHeight="1" x14ac:dyDescent="0.3">
      <c r="A1906" s="649">
        <v>10</v>
      </c>
      <c r="B1906" s="650" t="s">
        <v>596</v>
      </c>
      <c r="C1906" s="650">
        <v>89301102</v>
      </c>
      <c r="D1906" s="729" t="s">
        <v>6861</v>
      </c>
      <c r="E1906" s="730" t="s">
        <v>3715</v>
      </c>
      <c r="F1906" s="650" t="s">
        <v>3634</v>
      </c>
      <c r="G1906" s="650" t="s">
        <v>4371</v>
      </c>
      <c r="H1906" s="650" t="s">
        <v>597</v>
      </c>
      <c r="I1906" s="650" t="s">
        <v>4372</v>
      </c>
      <c r="J1906" s="650" t="s">
        <v>4373</v>
      </c>
      <c r="K1906" s="650" t="s">
        <v>4374</v>
      </c>
      <c r="L1906" s="651">
        <v>1866.4</v>
      </c>
      <c r="M1906" s="651">
        <v>3732.8</v>
      </c>
      <c r="N1906" s="650">
        <v>2</v>
      </c>
      <c r="O1906" s="731">
        <v>1.5</v>
      </c>
      <c r="P1906" s="651"/>
      <c r="Q1906" s="666">
        <v>0</v>
      </c>
      <c r="R1906" s="650"/>
      <c r="S1906" s="666">
        <v>0</v>
      </c>
      <c r="T1906" s="731"/>
      <c r="U1906" s="689">
        <v>0</v>
      </c>
    </row>
    <row r="1907" spans="1:21" ht="14.4" customHeight="1" x14ac:dyDescent="0.3">
      <c r="A1907" s="649">
        <v>10</v>
      </c>
      <c r="B1907" s="650" t="s">
        <v>596</v>
      </c>
      <c r="C1907" s="650">
        <v>89301102</v>
      </c>
      <c r="D1907" s="729" t="s">
        <v>6861</v>
      </c>
      <c r="E1907" s="730" t="s">
        <v>3715</v>
      </c>
      <c r="F1907" s="650" t="s">
        <v>3634</v>
      </c>
      <c r="G1907" s="650" t="s">
        <v>4371</v>
      </c>
      <c r="H1907" s="650" t="s">
        <v>597</v>
      </c>
      <c r="I1907" s="650" t="s">
        <v>5194</v>
      </c>
      <c r="J1907" s="650" t="s">
        <v>5195</v>
      </c>
      <c r="K1907" s="650" t="s">
        <v>5196</v>
      </c>
      <c r="L1907" s="651">
        <v>1866.4</v>
      </c>
      <c r="M1907" s="651">
        <v>3732.8</v>
      </c>
      <c r="N1907" s="650">
        <v>2</v>
      </c>
      <c r="O1907" s="731">
        <v>1</v>
      </c>
      <c r="P1907" s="651">
        <v>1866.4</v>
      </c>
      <c r="Q1907" s="666">
        <v>0.5</v>
      </c>
      <c r="R1907" s="650">
        <v>1</v>
      </c>
      <c r="S1907" s="666">
        <v>0.5</v>
      </c>
      <c r="T1907" s="731">
        <v>0.5</v>
      </c>
      <c r="U1907" s="689">
        <v>0.5</v>
      </c>
    </row>
    <row r="1908" spans="1:21" ht="14.4" customHeight="1" x14ac:dyDescent="0.3">
      <c r="A1908" s="649">
        <v>10</v>
      </c>
      <c r="B1908" s="650" t="s">
        <v>596</v>
      </c>
      <c r="C1908" s="650">
        <v>89301102</v>
      </c>
      <c r="D1908" s="729" t="s">
        <v>6861</v>
      </c>
      <c r="E1908" s="730" t="s">
        <v>3715</v>
      </c>
      <c r="F1908" s="650" t="s">
        <v>3634</v>
      </c>
      <c r="G1908" s="650" t="s">
        <v>4371</v>
      </c>
      <c r="H1908" s="650" t="s">
        <v>597</v>
      </c>
      <c r="I1908" s="650" t="s">
        <v>5197</v>
      </c>
      <c r="J1908" s="650" t="s">
        <v>5198</v>
      </c>
      <c r="K1908" s="650" t="s">
        <v>5199</v>
      </c>
      <c r="L1908" s="651">
        <v>533.26</v>
      </c>
      <c r="M1908" s="651">
        <v>533.26</v>
      </c>
      <c r="N1908" s="650">
        <v>1</v>
      </c>
      <c r="O1908" s="731">
        <v>1</v>
      </c>
      <c r="P1908" s="651"/>
      <c r="Q1908" s="666">
        <v>0</v>
      </c>
      <c r="R1908" s="650"/>
      <c r="S1908" s="666">
        <v>0</v>
      </c>
      <c r="T1908" s="731"/>
      <c r="U1908" s="689">
        <v>0</v>
      </c>
    </row>
    <row r="1909" spans="1:21" ht="14.4" customHeight="1" x14ac:dyDescent="0.3">
      <c r="A1909" s="649">
        <v>10</v>
      </c>
      <c r="B1909" s="650" t="s">
        <v>596</v>
      </c>
      <c r="C1909" s="650">
        <v>89301102</v>
      </c>
      <c r="D1909" s="729" t="s">
        <v>6861</v>
      </c>
      <c r="E1909" s="730" t="s">
        <v>3715</v>
      </c>
      <c r="F1909" s="650" t="s">
        <v>3634</v>
      </c>
      <c r="G1909" s="650" t="s">
        <v>4371</v>
      </c>
      <c r="H1909" s="650" t="s">
        <v>597</v>
      </c>
      <c r="I1909" s="650" t="s">
        <v>5200</v>
      </c>
      <c r="J1909" s="650" t="s">
        <v>4373</v>
      </c>
      <c r="K1909" s="650" t="s">
        <v>5201</v>
      </c>
      <c r="L1909" s="651">
        <v>533.26</v>
      </c>
      <c r="M1909" s="651">
        <v>533.26</v>
      </c>
      <c r="N1909" s="650">
        <v>1</v>
      </c>
      <c r="O1909" s="731">
        <v>1</v>
      </c>
      <c r="P1909" s="651"/>
      <c r="Q1909" s="666">
        <v>0</v>
      </c>
      <c r="R1909" s="650"/>
      <c r="S1909" s="666">
        <v>0</v>
      </c>
      <c r="T1909" s="731"/>
      <c r="U1909" s="689">
        <v>0</v>
      </c>
    </row>
    <row r="1910" spans="1:21" ht="14.4" customHeight="1" x14ac:dyDescent="0.3">
      <c r="A1910" s="649">
        <v>10</v>
      </c>
      <c r="B1910" s="650" t="s">
        <v>596</v>
      </c>
      <c r="C1910" s="650">
        <v>89301102</v>
      </c>
      <c r="D1910" s="729" t="s">
        <v>6861</v>
      </c>
      <c r="E1910" s="730" t="s">
        <v>3715</v>
      </c>
      <c r="F1910" s="650" t="s">
        <v>3634</v>
      </c>
      <c r="G1910" s="650" t="s">
        <v>4371</v>
      </c>
      <c r="H1910" s="650" t="s">
        <v>597</v>
      </c>
      <c r="I1910" s="650" t="s">
        <v>5202</v>
      </c>
      <c r="J1910" s="650" t="s">
        <v>5195</v>
      </c>
      <c r="K1910" s="650" t="s">
        <v>5203</v>
      </c>
      <c r="L1910" s="651">
        <v>533.26</v>
      </c>
      <c r="M1910" s="651">
        <v>1066.52</v>
      </c>
      <c r="N1910" s="650">
        <v>2</v>
      </c>
      <c r="O1910" s="731">
        <v>2</v>
      </c>
      <c r="P1910" s="651">
        <v>533.26</v>
      </c>
      <c r="Q1910" s="666">
        <v>0.5</v>
      </c>
      <c r="R1910" s="650">
        <v>1</v>
      </c>
      <c r="S1910" s="666">
        <v>0.5</v>
      </c>
      <c r="T1910" s="731">
        <v>1</v>
      </c>
      <c r="U1910" s="689">
        <v>0.5</v>
      </c>
    </row>
    <row r="1911" spans="1:21" ht="14.4" customHeight="1" x14ac:dyDescent="0.3">
      <c r="A1911" s="649">
        <v>10</v>
      </c>
      <c r="B1911" s="650" t="s">
        <v>596</v>
      </c>
      <c r="C1911" s="650">
        <v>89301102</v>
      </c>
      <c r="D1911" s="729" t="s">
        <v>6861</v>
      </c>
      <c r="E1911" s="730" t="s">
        <v>3715</v>
      </c>
      <c r="F1911" s="650" t="s">
        <v>3634</v>
      </c>
      <c r="G1911" s="650" t="s">
        <v>3795</v>
      </c>
      <c r="H1911" s="650" t="s">
        <v>597</v>
      </c>
      <c r="I1911" s="650" t="s">
        <v>5204</v>
      </c>
      <c r="J1911" s="650" t="s">
        <v>1349</v>
      </c>
      <c r="K1911" s="650" t="s">
        <v>3244</v>
      </c>
      <c r="L1911" s="651">
        <v>391.83</v>
      </c>
      <c r="M1911" s="651">
        <v>3918.2999999999997</v>
      </c>
      <c r="N1911" s="650">
        <v>10</v>
      </c>
      <c r="O1911" s="731">
        <v>1</v>
      </c>
      <c r="P1911" s="651">
        <v>3918.2999999999997</v>
      </c>
      <c r="Q1911" s="666">
        <v>1</v>
      </c>
      <c r="R1911" s="650">
        <v>10</v>
      </c>
      <c r="S1911" s="666">
        <v>1</v>
      </c>
      <c r="T1911" s="731">
        <v>1</v>
      </c>
      <c r="U1911" s="689">
        <v>1</v>
      </c>
    </row>
    <row r="1912" spans="1:21" ht="14.4" customHeight="1" x14ac:dyDescent="0.3">
      <c r="A1912" s="649">
        <v>10</v>
      </c>
      <c r="B1912" s="650" t="s">
        <v>596</v>
      </c>
      <c r="C1912" s="650">
        <v>89301102</v>
      </c>
      <c r="D1912" s="729" t="s">
        <v>6861</v>
      </c>
      <c r="E1912" s="730" t="s">
        <v>3715</v>
      </c>
      <c r="F1912" s="650" t="s">
        <v>3634</v>
      </c>
      <c r="G1912" s="650" t="s">
        <v>4210</v>
      </c>
      <c r="H1912" s="650" t="s">
        <v>1072</v>
      </c>
      <c r="I1912" s="650" t="s">
        <v>1078</v>
      </c>
      <c r="J1912" s="650" t="s">
        <v>1079</v>
      </c>
      <c r="K1912" s="650" t="s">
        <v>1080</v>
      </c>
      <c r="L1912" s="651">
        <v>937.93</v>
      </c>
      <c r="M1912" s="651">
        <v>937.93</v>
      </c>
      <c r="N1912" s="650">
        <v>1</v>
      </c>
      <c r="O1912" s="731">
        <v>1</v>
      </c>
      <c r="P1912" s="651">
        <v>937.93</v>
      </c>
      <c r="Q1912" s="666">
        <v>1</v>
      </c>
      <c r="R1912" s="650">
        <v>1</v>
      </c>
      <c r="S1912" s="666">
        <v>1</v>
      </c>
      <c r="T1912" s="731">
        <v>1</v>
      </c>
      <c r="U1912" s="689">
        <v>1</v>
      </c>
    </row>
    <row r="1913" spans="1:21" ht="14.4" customHeight="1" x14ac:dyDescent="0.3">
      <c r="A1913" s="649">
        <v>10</v>
      </c>
      <c r="B1913" s="650" t="s">
        <v>596</v>
      </c>
      <c r="C1913" s="650">
        <v>89301102</v>
      </c>
      <c r="D1913" s="729" t="s">
        <v>6861</v>
      </c>
      <c r="E1913" s="730" t="s">
        <v>3715</v>
      </c>
      <c r="F1913" s="650" t="s">
        <v>3634</v>
      </c>
      <c r="G1913" s="650" t="s">
        <v>3961</v>
      </c>
      <c r="H1913" s="650" t="s">
        <v>597</v>
      </c>
      <c r="I1913" s="650" t="s">
        <v>4214</v>
      </c>
      <c r="J1913" s="650" t="s">
        <v>1359</v>
      </c>
      <c r="K1913" s="650" t="s">
        <v>4215</v>
      </c>
      <c r="L1913" s="651">
        <v>0</v>
      </c>
      <c r="M1913" s="651">
        <v>0</v>
      </c>
      <c r="N1913" s="650">
        <v>1</v>
      </c>
      <c r="O1913" s="731">
        <v>1</v>
      </c>
      <c r="P1913" s="651"/>
      <c r="Q1913" s="666"/>
      <c r="R1913" s="650"/>
      <c r="S1913" s="666">
        <v>0</v>
      </c>
      <c r="T1913" s="731"/>
      <c r="U1913" s="689">
        <v>0</v>
      </c>
    </row>
    <row r="1914" spans="1:21" ht="14.4" customHeight="1" x14ac:dyDescent="0.3">
      <c r="A1914" s="649">
        <v>10</v>
      </c>
      <c r="B1914" s="650" t="s">
        <v>596</v>
      </c>
      <c r="C1914" s="650">
        <v>89301102</v>
      </c>
      <c r="D1914" s="729" t="s">
        <v>6861</v>
      </c>
      <c r="E1914" s="730" t="s">
        <v>3715</v>
      </c>
      <c r="F1914" s="650" t="s">
        <v>3634</v>
      </c>
      <c r="G1914" s="650" t="s">
        <v>3961</v>
      </c>
      <c r="H1914" s="650" t="s">
        <v>597</v>
      </c>
      <c r="I1914" s="650" t="s">
        <v>5205</v>
      </c>
      <c r="J1914" s="650" t="s">
        <v>785</v>
      </c>
      <c r="K1914" s="650" t="s">
        <v>5206</v>
      </c>
      <c r="L1914" s="651">
        <v>0</v>
      </c>
      <c r="M1914" s="651">
        <v>0</v>
      </c>
      <c r="N1914" s="650">
        <v>1</v>
      </c>
      <c r="O1914" s="731">
        <v>1</v>
      </c>
      <c r="P1914" s="651">
        <v>0</v>
      </c>
      <c r="Q1914" s="666"/>
      <c r="R1914" s="650">
        <v>1</v>
      </c>
      <c r="S1914" s="666">
        <v>1</v>
      </c>
      <c r="T1914" s="731">
        <v>1</v>
      </c>
      <c r="U1914" s="689">
        <v>1</v>
      </c>
    </row>
    <row r="1915" spans="1:21" ht="14.4" customHeight="1" x14ac:dyDescent="0.3">
      <c r="A1915" s="649">
        <v>10</v>
      </c>
      <c r="B1915" s="650" t="s">
        <v>596</v>
      </c>
      <c r="C1915" s="650">
        <v>89301102</v>
      </c>
      <c r="D1915" s="729" t="s">
        <v>6861</v>
      </c>
      <c r="E1915" s="730" t="s">
        <v>3715</v>
      </c>
      <c r="F1915" s="650" t="s">
        <v>3634</v>
      </c>
      <c r="G1915" s="650" t="s">
        <v>3961</v>
      </c>
      <c r="H1915" s="650" t="s">
        <v>597</v>
      </c>
      <c r="I1915" s="650" t="s">
        <v>4343</v>
      </c>
      <c r="J1915" s="650" t="s">
        <v>3963</v>
      </c>
      <c r="K1915" s="650" t="s">
        <v>1360</v>
      </c>
      <c r="L1915" s="651">
        <v>97.97</v>
      </c>
      <c r="M1915" s="651">
        <v>97.97</v>
      </c>
      <c r="N1915" s="650">
        <v>1</v>
      </c>
      <c r="O1915" s="731">
        <v>1</v>
      </c>
      <c r="P1915" s="651"/>
      <c r="Q1915" s="666">
        <v>0</v>
      </c>
      <c r="R1915" s="650"/>
      <c r="S1915" s="666">
        <v>0</v>
      </c>
      <c r="T1915" s="731"/>
      <c r="U1915" s="689">
        <v>0</v>
      </c>
    </row>
    <row r="1916" spans="1:21" ht="14.4" customHeight="1" x14ac:dyDescent="0.3">
      <c r="A1916" s="649">
        <v>10</v>
      </c>
      <c r="B1916" s="650" t="s">
        <v>596</v>
      </c>
      <c r="C1916" s="650">
        <v>89301102</v>
      </c>
      <c r="D1916" s="729" t="s">
        <v>6861</v>
      </c>
      <c r="E1916" s="730" t="s">
        <v>3715</v>
      </c>
      <c r="F1916" s="650" t="s">
        <v>3634</v>
      </c>
      <c r="G1916" s="650" t="s">
        <v>3961</v>
      </c>
      <c r="H1916" s="650" t="s">
        <v>597</v>
      </c>
      <c r="I1916" s="650" t="s">
        <v>5207</v>
      </c>
      <c r="J1916" s="650" t="s">
        <v>785</v>
      </c>
      <c r="K1916" s="650" t="s">
        <v>5208</v>
      </c>
      <c r="L1916" s="651">
        <v>0</v>
      </c>
      <c r="M1916" s="651">
        <v>0</v>
      </c>
      <c r="N1916" s="650">
        <v>1</v>
      </c>
      <c r="O1916" s="731">
        <v>1</v>
      </c>
      <c r="P1916" s="651"/>
      <c r="Q1916" s="666"/>
      <c r="R1916" s="650"/>
      <c r="S1916" s="666">
        <v>0</v>
      </c>
      <c r="T1916" s="731"/>
      <c r="U1916" s="689">
        <v>0</v>
      </c>
    </row>
    <row r="1917" spans="1:21" ht="14.4" customHeight="1" x14ac:dyDescent="0.3">
      <c r="A1917" s="649">
        <v>10</v>
      </c>
      <c r="B1917" s="650" t="s">
        <v>596</v>
      </c>
      <c r="C1917" s="650">
        <v>89301102</v>
      </c>
      <c r="D1917" s="729" t="s">
        <v>6861</v>
      </c>
      <c r="E1917" s="730" t="s">
        <v>3715</v>
      </c>
      <c r="F1917" s="650" t="s">
        <v>3634</v>
      </c>
      <c r="G1917" s="650" t="s">
        <v>4144</v>
      </c>
      <c r="H1917" s="650" t="s">
        <v>597</v>
      </c>
      <c r="I1917" s="650" t="s">
        <v>1131</v>
      </c>
      <c r="J1917" s="650" t="s">
        <v>1132</v>
      </c>
      <c r="K1917" s="650" t="s">
        <v>1127</v>
      </c>
      <c r="L1917" s="651">
        <v>347.39</v>
      </c>
      <c r="M1917" s="651">
        <v>1736.9499999999998</v>
      </c>
      <c r="N1917" s="650">
        <v>5</v>
      </c>
      <c r="O1917" s="731">
        <v>1</v>
      </c>
      <c r="P1917" s="651"/>
      <c r="Q1917" s="666">
        <v>0</v>
      </c>
      <c r="R1917" s="650"/>
      <c r="S1917" s="666">
        <v>0</v>
      </c>
      <c r="T1917" s="731"/>
      <c r="U1917" s="689">
        <v>0</v>
      </c>
    </row>
    <row r="1918" spans="1:21" ht="14.4" customHeight="1" x14ac:dyDescent="0.3">
      <c r="A1918" s="649">
        <v>10</v>
      </c>
      <c r="B1918" s="650" t="s">
        <v>596</v>
      </c>
      <c r="C1918" s="650">
        <v>89301102</v>
      </c>
      <c r="D1918" s="729" t="s">
        <v>6861</v>
      </c>
      <c r="E1918" s="730" t="s">
        <v>3715</v>
      </c>
      <c r="F1918" s="650" t="s">
        <v>3634</v>
      </c>
      <c r="G1918" s="650" t="s">
        <v>4105</v>
      </c>
      <c r="H1918" s="650" t="s">
        <v>597</v>
      </c>
      <c r="I1918" s="650" t="s">
        <v>654</v>
      </c>
      <c r="J1918" s="650" t="s">
        <v>4106</v>
      </c>
      <c r="K1918" s="650" t="s">
        <v>4107</v>
      </c>
      <c r="L1918" s="651">
        <v>22.88</v>
      </c>
      <c r="M1918" s="651">
        <v>45.76</v>
      </c>
      <c r="N1918" s="650">
        <v>2</v>
      </c>
      <c r="O1918" s="731">
        <v>1.5</v>
      </c>
      <c r="P1918" s="651">
        <v>45.76</v>
      </c>
      <c r="Q1918" s="666">
        <v>1</v>
      </c>
      <c r="R1918" s="650">
        <v>2</v>
      </c>
      <c r="S1918" s="666">
        <v>1</v>
      </c>
      <c r="T1918" s="731">
        <v>1.5</v>
      </c>
      <c r="U1918" s="689">
        <v>1</v>
      </c>
    </row>
    <row r="1919" spans="1:21" ht="14.4" customHeight="1" x14ac:dyDescent="0.3">
      <c r="A1919" s="649">
        <v>10</v>
      </c>
      <c r="B1919" s="650" t="s">
        <v>596</v>
      </c>
      <c r="C1919" s="650">
        <v>89301102</v>
      </c>
      <c r="D1919" s="729" t="s">
        <v>6861</v>
      </c>
      <c r="E1919" s="730" t="s">
        <v>3715</v>
      </c>
      <c r="F1919" s="650" t="s">
        <v>3634</v>
      </c>
      <c r="G1919" s="650" t="s">
        <v>4105</v>
      </c>
      <c r="H1919" s="650" t="s">
        <v>597</v>
      </c>
      <c r="I1919" s="650" t="s">
        <v>4266</v>
      </c>
      <c r="J1919" s="650" t="s">
        <v>937</v>
      </c>
      <c r="K1919" s="650" t="s">
        <v>4267</v>
      </c>
      <c r="L1919" s="651">
        <v>0</v>
      </c>
      <c r="M1919" s="651">
        <v>0</v>
      </c>
      <c r="N1919" s="650">
        <v>1</v>
      </c>
      <c r="O1919" s="731">
        <v>1</v>
      </c>
      <c r="P1919" s="651">
        <v>0</v>
      </c>
      <c r="Q1919" s="666"/>
      <c r="R1919" s="650">
        <v>1</v>
      </c>
      <c r="S1919" s="666">
        <v>1</v>
      </c>
      <c r="T1919" s="731">
        <v>1</v>
      </c>
      <c r="U1919" s="689">
        <v>1</v>
      </c>
    </row>
    <row r="1920" spans="1:21" ht="14.4" customHeight="1" x14ac:dyDescent="0.3">
      <c r="A1920" s="649">
        <v>10</v>
      </c>
      <c r="B1920" s="650" t="s">
        <v>596</v>
      </c>
      <c r="C1920" s="650">
        <v>89301102</v>
      </c>
      <c r="D1920" s="729" t="s">
        <v>6861</v>
      </c>
      <c r="E1920" s="730" t="s">
        <v>3715</v>
      </c>
      <c r="F1920" s="650" t="s">
        <v>3634</v>
      </c>
      <c r="G1920" s="650" t="s">
        <v>3741</v>
      </c>
      <c r="H1920" s="650" t="s">
        <v>597</v>
      </c>
      <c r="I1920" s="650" t="s">
        <v>1421</v>
      </c>
      <c r="J1920" s="650" t="s">
        <v>1422</v>
      </c>
      <c r="K1920" s="650" t="s">
        <v>1423</v>
      </c>
      <c r="L1920" s="651">
        <v>52.32</v>
      </c>
      <c r="M1920" s="651">
        <v>104.64</v>
      </c>
      <c r="N1920" s="650">
        <v>2</v>
      </c>
      <c r="O1920" s="731">
        <v>1.5</v>
      </c>
      <c r="P1920" s="651">
        <v>104.64</v>
      </c>
      <c r="Q1920" s="666">
        <v>1</v>
      </c>
      <c r="R1920" s="650">
        <v>2</v>
      </c>
      <c r="S1920" s="666">
        <v>1</v>
      </c>
      <c r="T1920" s="731">
        <v>1.5</v>
      </c>
      <c r="U1920" s="689">
        <v>1</v>
      </c>
    </row>
    <row r="1921" spans="1:21" ht="14.4" customHeight="1" x14ac:dyDescent="0.3">
      <c r="A1921" s="649">
        <v>10</v>
      </c>
      <c r="B1921" s="650" t="s">
        <v>596</v>
      </c>
      <c r="C1921" s="650">
        <v>89301102</v>
      </c>
      <c r="D1921" s="729" t="s">
        <v>6861</v>
      </c>
      <c r="E1921" s="730" t="s">
        <v>3715</v>
      </c>
      <c r="F1921" s="650" t="s">
        <v>3634</v>
      </c>
      <c r="G1921" s="650" t="s">
        <v>3741</v>
      </c>
      <c r="H1921" s="650" t="s">
        <v>597</v>
      </c>
      <c r="I1921" s="650" t="s">
        <v>1421</v>
      </c>
      <c r="J1921" s="650" t="s">
        <v>1422</v>
      </c>
      <c r="K1921" s="650" t="s">
        <v>1423</v>
      </c>
      <c r="L1921" s="651">
        <v>57.03</v>
      </c>
      <c r="M1921" s="651">
        <v>57.03</v>
      </c>
      <c r="N1921" s="650">
        <v>1</v>
      </c>
      <c r="O1921" s="731">
        <v>1</v>
      </c>
      <c r="P1921" s="651">
        <v>57.03</v>
      </c>
      <c r="Q1921" s="666">
        <v>1</v>
      </c>
      <c r="R1921" s="650">
        <v>1</v>
      </c>
      <c r="S1921" s="666">
        <v>1</v>
      </c>
      <c r="T1921" s="731">
        <v>1</v>
      </c>
      <c r="U1921" s="689">
        <v>1</v>
      </c>
    </row>
    <row r="1922" spans="1:21" ht="14.4" customHeight="1" x14ac:dyDescent="0.3">
      <c r="A1922" s="649">
        <v>10</v>
      </c>
      <c r="B1922" s="650" t="s">
        <v>596</v>
      </c>
      <c r="C1922" s="650">
        <v>89301102</v>
      </c>
      <c r="D1922" s="729" t="s">
        <v>6861</v>
      </c>
      <c r="E1922" s="730" t="s">
        <v>3715</v>
      </c>
      <c r="F1922" s="650" t="s">
        <v>3634</v>
      </c>
      <c r="G1922" s="650" t="s">
        <v>4268</v>
      </c>
      <c r="H1922" s="650" t="s">
        <v>597</v>
      </c>
      <c r="I1922" s="650" t="s">
        <v>5209</v>
      </c>
      <c r="J1922" s="650" t="s">
        <v>5210</v>
      </c>
      <c r="K1922" s="650" t="s">
        <v>3501</v>
      </c>
      <c r="L1922" s="651">
        <v>94.8</v>
      </c>
      <c r="M1922" s="651">
        <v>94.8</v>
      </c>
      <c r="N1922" s="650">
        <v>1</v>
      </c>
      <c r="O1922" s="731">
        <v>1</v>
      </c>
      <c r="P1922" s="651"/>
      <c r="Q1922" s="666">
        <v>0</v>
      </c>
      <c r="R1922" s="650"/>
      <c r="S1922" s="666">
        <v>0</v>
      </c>
      <c r="T1922" s="731"/>
      <c r="U1922" s="689">
        <v>0</v>
      </c>
    </row>
    <row r="1923" spans="1:21" ht="14.4" customHeight="1" x14ac:dyDescent="0.3">
      <c r="A1923" s="649">
        <v>10</v>
      </c>
      <c r="B1923" s="650" t="s">
        <v>596</v>
      </c>
      <c r="C1923" s="650">
        <v>89301102</v>
      </c>
      <c r="D1923" s="729" t="s">
        <v>6861</v>
      </c>
      <c r="E1923" s="730" t="s">
        <v>3715</v>
      </c>
      <c r="F1923" s="650" t="s">
        <v>3634</v>
      </c>
      <c r="G1923" s="650" t="s">
        <v>4268</v>
      </c>
      <c r="H1923" s="650" t="s">
        <v>1072</v>
      </c>
      <c r="I1923" s="650" t="s">
        <v>1094</v>
      </c>
      <c r="J1923" s="650" t="s">
        <v>1095</v>
      </c>
      <c r="K1923" s="650" t="s">
        <v>3501</v>
      </c>
      <c r="L1923" s="651">
        <v>94.8</v>
      </c>
      <c r="M1923" s="651">
        <v>284.39999999999998</v>
      </c>
      <c r="N1923" s="650">
        <v>3</v>
      </c>
      <c r="O1923" s="731">
        <v>2.5</v>
      </c>
      <c r="P1923" s="651"/>
      <c r="Q1923" s="666">
        <v>0</v>
      </c>
      <c r="R1923" s="650"/>
      <c r="S1923" s="666">
        <v>0</v>
      </c>
      <c r="T1923" s="731"/>
      <c r="U1923" s="689">
        <v>0</v>
      </c>
    </row>
    <row r="1924" spans="1:21" ht="14.4" customHeight="1" x14ac:dyDescent="0.3">
      <c r="A1924" s="649">
        <v>10</v>
      </c>
      <c r="B1924" s="650" t="s">
        <v>596</v>
      </c>
      <c r="C1924" s="650">
        <v>89301102</v>
      </c>
      <c r="D1924" s="729" t="s">
        <v>6861</v>
      </c>
      <c r="E1924" s="730" t="s">
        <v>3715</v>
      </c>
      <c r="F1924" s="650" t="s">
        <v>3634</v>
      </c>
      <c r="G1924" s="650" t="s">
        <v>3868</v>
      </c>
      <c r="H1924" s="650" t="s">
        <v>597</v>
      </c>
      <c r="I1924" s="650" t="s">
        <v>3964</v>
      </c>
      <c r="J1924" s="650" t="s">
        <v>1243</v>
      </c>
      <c r="K1924" s="650" t="s">
        <v>3965</v>
      </c>
      <c r="L1924" s="651">
        <v>23.46</v>
      </c>
      <c r="M1924" s="651">
        <v>46.92</v>
      </c>
      <c r="N1924" s="650">
        <v>2</v>
      </c>
      <c r="O1924" s="731">
        <v>1</v>
      </c>
      <c r="P1924" s="651"/>
      <c r="Q1924" s="666">
        <v>0</v>
      </c>
      <c r="R1924" s="650"/>
      <c r="S1924" s="666">
        <v>0</v>
      </c>
      <c r="T1924" s="731"/>
      <c r="U1924" s="689">
        <v>0</v>
      </c>
    </row>
    <row r="1925" spans="1:21" ht="14.4" customHeight="1" x14ac:dyDescent="0.3">
      <c r="A1925" s="649">
        <v>10</v>
      </c>
      <c r="B1925" s="650" t="s">
        <v>596</v>
      </c>
      <c r="C1925" s="650">
        <v>89301102</v>
      </c>
      <c r="D1925" s="729" t="s">
        <v>6861</v>
      </c>
      <c r="E1925" s="730" t="s">
        <v>3715</v>
      </c>
      <c r="F1925" s="650" t="s">
        <v>3634</v>
      </c>
      <c r="G1925" s="650" t="s">
        <v>3868</v>
      </c>
      <c r="H1925" s="650" t="s">
        <v>597</v>
      </c>
      <c r="I1925" s="650" t="s">
        <v>1276</v>
      </c>
      <c r="J1925" s="650" t="s">
        <v>1277</v>
      </c>
      <c r="K1925" s="650" t="s">
        <v>3869</v>
      </c>
      <c r="L1925" s="651">
        <v>13.38</v>
      </c>
      <c r="M1925" s="651">
        <v>13.38</v>
      </c>
      <c r="N1925" s="650">
        <v>1</v>
      </c>
      <c r="O1925" s="731">
        <v>0.5</v>
      </c>
      <c r="P1925" s="651"/>
      <c r="Q1925" s="666">
        <v>0</v>
      </c>
      <c r="R1925" s="650"/>
      <c r="S1925" s="666">
        <v>0</v>
      </c>
      <c r="T1925" s="731"/>
      <c r="U1925" s="689">
        <v>0</v>
      </c>
    </row>
    <row r="1926" spans="1:21" ht="14.4" customHeight="1" x14ac:dyDescent="0.3">
      <c r="A1926" s="649">
        <v>10</v>
      </c>
      <c r="B1926" s="650" t="s">
        <v>596</v>
      </c>
      <c r="C1926" s="650">
        <v>89301102</v>
      </c>
      <c r="D1926" s="729" t="s">
        <v>6861</v>
      </c>
      <c r="E1926" s="730" t="s">
        <v>3715</v>
      </c>
      <c r="F1926" s="650" t="s">
        <v>3634</v>
      </c>
      <c r="G1926" s="650" t="s">
        <v>4900</v>
      </c>
      <c r="H1926" s="650" t="s">
        <v>597</v>
      </c>
      <c r="I1926" s="650" t="s">
        <v>4901</v>
      </c>
      <c r="J1926" s="650" t="s">
        <v>4902</v>
      </c>
      <c r="K1926" s="650" t="s">
        <v>872</v>
      </c>
      <c r="L1926" s="651">
        <v>71.95</v>
      </c>
      <c r="M1926" s="651">
        <v>71.95</v>
      </c>
      <c r="N1926" s="650">
        <v>1</v>
      </c>
      <c r="O1926" s="731">
        <v>0.5</v>
      </c>
      <c r="P1926" s="651">
        <v>71.95</v>
      </c>
      <c r="Q1926" s="666">
        <v>1</v>
      </c>
      <c r="R1926" s="650">
        <v>1</v>
      </c>
      <c r="S1926" s="666">
        <v>1</v>
      </c>
      <c r="T1926" s="731">
        <v>0.5</v>
      </c>
      <c r="U1926" s="689">
        <v>1</v>
      </c>
    </row>
    <row r="1927" spans="1:21" ht="14.4" customHeight="1" x14ac:dyDescent="0.3">
      <c r="A1927" s="649">
        <v>10</v>
      </c>
      <c r="B1927" s="650" t="s">
        <v>596</v>
      </c>
      <c r="C1927" s="650">
        <v>89301102</v>
      </c>
      <c r="D1927" s="729" t="s">
        <v>6861</v>
      </c>
      <c r="E1927" s="730" t="s">
        <v>3715</v>
      </c>
      <c r="F1927" s="650" t="s">
        <v>3634</v>
      </c>
      <c r="G1927" s="650" t="s">
        <v>4515</v>
      </c>
      <c r="H1927" s="650" t="s">
        <v>597</v>
      </c>
      <c r="I1927" s="650" t="s">
        <v>1009</v>
      </c>
      <c r="J1927" s="650" t="s">
        <v>4516</v>
      </c>
      <c r="K1927" s="650" t="s">
        <v>4517</v>
      </c>
      <c r="L1927" s="651">
        <v>49.81</v>
      </c>
      <c r="M1927" s="651">
        <v>99.62</v>
      </c>
      <c r="N1927" s="650">
        <v>2</v>
      </c>
      <c r="O1927" s="731">
        <v>1.5</v>
      </c>
      <c r="P1927" s="651">
        <v>49.81</v>
      </c>
      <c r="Q1927" s="666">
        <v>0.5</v>
      </c>
      <c r="R1927" s="650">
        <v>1</v>
      </c>
      <c r="S1927" s="666">
        <v>0.5</v>
      </c>
      <c r="T1927" s="731">
        <v>0.5</v>
      </c>
      <c r="U1927" s="689">
        <v>0.33333333333333331</v>
      </c>
    </row>
    <row r="1928" spans="1:21" ht="14.4" customHeight="1" x14ac:dyDescent="0.3">
      <c r="A1928" s="649">
        <v>10</v>
      </c>
      <c r="B1928" s="650" t="s">
        <v>596</v>
      </c>
      <c r="C1928" s="650">
        <v>89301102</v>
      </c>
      <c r="D1928" s="729" t="s">
        <v>6861</v>
      </c>
      <c r="E1928" s="730" t="s">
        <v>3715</v>
      </c>
      <c r="F1928" s="650" t="s">
        <v>3634</v>
      </c>
      <c r="G1928" s="650" t="s">
        <v>4515</v>
      </c>
      <c r="H1928" s="650" t="s">
        <v>597</v>
      </c>
      <c r="I1928" s="650" t="s">
        <v>1954</v>
      </c>
      <c r="J1928" s="650" t="s">
        <v>4683</v>
      </c>
      <c r="K1928" s="650" t="s">
        <v>4684</v>
      </c>
      <c r="L1928" s="651">
        <v>78.569999999999993</v>
      </c>
      <c r="M1928" s="651">
        <v>78.569999999999993</v>
      </c>
      <c r="N1928" s="650">
        <v>1</v>
      </c>
      <c r="O1928" s="731">
        <v>1</v>
      </c>
      <c r="P1928" s="651">
        <v>78.569999999999993</v>
      </c>
      <c r="Q1928" s="666">
        <v>1</v>
      </c>
      <c r="R1928" s="650">
        <v>1</v>
      </c>
      <c r="S1928" s="666">
        <v>1</v>
      </c>
      <c r="T1928" s="731">
        <v>1</v>
      </c>
      <c r="U1928" s="689">
        <v>1</v>
      </c>
    </row>
    <row r="1929" spans="1:21" ht="14.4" customHeight="1" x14ac:dyDescent="0.3">
      <c r="A1929" s="649">
        <v>10</v>
      </c>
      <c r="B1929" s="650" t="s">
        <v>596</v>
      </c>
      <c r="C1929" s="650">
        <v>89301102</v>
      </c>
      <c r="D1929" s="729" t="s">
        <v>6861</v>
      </c>
      <c r="E1929" s="730" t="s">
        <v>3715</v>
      </c>
      <c r="F1929" s="650" t="s">
        <v>3634</v>
      </c>
      <c r="G1929" s="650" t="s">
        <v>5211</v>
      </c>
      <c r="H1929" s="650" t="s">
        <v>597</v>
      </c>
      <c r="I1929" s="650" t="s">
        <v>5212</v>
      </c>
      <c r="J1929" s="650" t="s">
        <v>5213</v>
      </c>
      <c r="K1929" s="650" t="s">
        <v>5214</v>
      </c>
      <c r="L1929" s="651">
        <v>134.12</v>
      </c>
      <c r="M1929" s="651">
        <v>402.36</v>
      </c>
      <c r="N1929" s="650">
        <v>3</v>
      </c>
      <c r="O1929" s="731">
        <v>0.5</v>
      </c>
      <c r="P1929" s="651">
        <v>402.36</v>
      </c>
      <c r="Q1929" s="666">
        <v>1</v>
      </c>
      <c r="R1929" s="650">
        <v>3</v>
      </c>
      <c r="S1929" s="666">
        <v>1</v>
      </c>
      <c r="T1929" s="731">
        <v>0.5</v>
      </c>
      <c r="U1929" s="689">
        <v>1</v>
      </c>
    </row>
    <row r="1930" spans="1:21" ht="14.4" customHeight="1" x14ac:dyDescent="0.3">
      <c r="A1930" s="649">
        <v>10</v>
      </c>
      <c r="B1930" s="650" t="s">
        <v>596</v>
      </c>
      <c r="C1930" s="650">
        <v>89301102</v>
      </c>
      <c r="D1930" s="729" t="s">
        <v>6861</v>
      </c>
      <c r="E1930" s="730" t="s">
        <v>3715</v>
      </c>
      <c r="F1930" s="650" t="s">
        <v>3634</v>
      </c>
      <c r="G1930" s="650" t="s">
        <v>5215</v>
      </c>
      <c r="H1930" s="650" t="s">
        <v>597</v>
      </c>
      <c r="I1930" s="650" t="s">
        <v>2716</v>
      </c>
      <c r="J1930" s="650" t="s">
        <v>2717</v>
      </c>
      <c r="K1930" s="650" t="s">
        <v>4140</v>
      </c>
      <c r="L1930" s="651">
        <v>1359.4</v>
      </c>
      <c r="M1930" s="651">
        <v>4078.2000000000003</v>
      </c>
      <c r="N1930" s="650">
        <v>3</v>
      </c>
      <c r="O1930" s="731">
        <v>1</v>
      </c>
      <c r="P1930" s="651">
        <v>4078.2000000000003</v>
      </c>
      <c r="Q1930" s="666">
        <v>1</v>
      </c>
      <c r="R1930" s="650">
        <v>3</v>
      </c>
      <c r="S1930" s="666">
        <v>1</v>
      </c>
      <c r="T1930" s="731">
        <v>1</v>
      </c>
      <c r="U1930" s="689">
        <v>1</v>
      </c>
    </row>
    <row r="1931" spans="1:21" ht="14.4" customHeight="1" x14ac:dyDescent="0.3">
      <c r="A1931" s="649">
        <v>10</v>
      </c>
      <c r="B1931" s="650" t="s">
        <v>596</v>
      </c>
      <c r="C1931" s="650">
        <v>89301102</v>
      </c>
      <c r="D1931" s="729" t="s">
        <v>6861</v>
      </c>
      <c r="E1931" s="730" t="s">
        <v>3715</v>
      </c>
      <c r="F1931" s="650" t="s">
        <v>3634</v>
      </c>
      <c r="G1931" s="650" t="s">
        <v>5216</v>
      </c>
      <c r="H1931" s="650" t="s">
        <v>597</v>
      </c>
      <c r="I1931" s="650" t="s">
        <v>5217</v>
      </c>
      <c r="J1931" s="650" t="s">
        <v>5218</v>
      </c>
      <c r="K1931" s="650" t="s">
        <v>5219</v>
      </c>
      <c r="L1931" s="651">
        <v>0</v>
      </c>
      <c r="M1931" s="651">
        <v>0</v>
      </c>
      <c r="N1931" s="650">
        <v>2</v>
      </c>
      <c r="O1931" s="731">
        <v>1</v>
      </c>
      <c r="P1931" s="651"/>
      <c r="Q1931" s="666"/>
      <c r="R1931" s="650"/>
      <c r="S1931" s="666">
        <v>0</v>
      </c>
      <c r="T1931" s="731"/>
      <c r="U1931" s="689">
        <v>0</v>
      </c>
    </row>
    <row r="1932" spans="1:21" ht="14.4" customHeight="1" x14ac:dyDescent="0.3">
      <c r="A1932" s="649">
        <v>10</v>
      </c>
      <c r="B1932" s="650" t="s">
        <v>596</v>
      </c>
      <c r="C1932" s="650">
        <v>89301102</v>
      </c>
      <c r="D1932" s="729" t="s">
        <v>6861</v>
      </c>
      <c r="E1932" s="730" t="s">
        <v>3715</v>
      </c>
      <c r="F1932" s="650" t="s">
        <v>3635</v>
      </c>
      <c r="G1932" s="650" t="s">
        <v>3790</v>
      </c>
      <c r="H1932" s="650" t="s">
        <v>597</v>
      </c>
      <c r="I1932" s="650" t="s">
        <v>4859</v>
      </c>
      <c r="J1932" s="650" t="s">
        <v>3680</v>
      </c>
      <c r="K1932" s="650"/>
      <c r="L1932" s="651">
        <v>0</v>
      </c>
      <c r="M1932" s="651">
        <v>0</v>
      </c>
      <c r="N1932" s="650">
        <v>1</v>
      </c>
      <c r="O1932" s="731">
        <v>1</v>
      </c>
      <c r="P1932" s="651"/>
      <c r="Q1932" s="666"/>
      <c r="R1932" s="650"/>
      <c r="S1932" s="666">
        <v>0</v>
      </c>
      <c r="T1932" s="731"/>
      <c r="U1932" s="689">
        <v>0</v>
      </c>
    </row>
    <row r="1933" spans="1:21" ht="14.4" customHeight="1" x14ac:dyDescent="0.3">
      <c r="A1933" s="649">
        <v>10</v>
      </c>
      <c r="B1933" s="650" t="s">
        <v>596</v>
      </c>
      <c r="C1933" s="650">
        <v>89301102</v>
      </c>
      <c r="D1933" s="729" t="s">
        <v>6861</v>
      </c>
      <c r="E1933" s="730" t="s">
        <v>3715</v>
      </c>
      <c r="F1933" s="650" t="s">
        <v>3635</v>
      </c>
      <c r="G1933" s="650" t="s">
        <v>3790</v>
      </c>
      <c r="H1933" s="650" t="s">
        <v>597</v>
      </c>
      <c r="I1933" s="650" t="s">
        <v>4861</v>
      </c>
      <c r="J1933" s="650" t="s">
        <v>3680</v>
      </c>
      <c r="K1933" s="650"/>
      <c r="L1933" s="651">
        <v>0</v>
      </c>
      <c r="M1933" s="651">
        <v>0</v>
      </c>
      <c r="N1933" s="650">
        <v>1</v>
      </c>
      <c r="O1933" s="731">
        <v>0.5</v>
      </c>
      <c r="P1933" s="651"/>
      <c r="Q1933" s="666"/>
      <c r="R1933" s="650"/>
      <c r="S1933" s="666">
        <v>0</v>
      </c>
      <c r="T1933" s="731"/>
      <c r="U1933" s="689">
        <v>0</v>
      </c>
    </row>
    <row r="1934" spans="1:21" ht="14.4" customHeight="1" x14ac:dyDescent="0.3">
      <c r="A1934" s="649">
        <v>10</v>
      </c>
      <c r="B1934" s="650" t="s">
        <v>596</v>
      </c>
      <c r="C1934" s="650">
        <v>89301102</v>
      </c>
      <c r="D1934" s="729" t="s">
        <v>6861</v>
      </c>
      <c r="E1934" s="730" t="s">
        <v>3715</v>
      </c>
      <c r="F1934" s="650" t="s">
        <v>3636</v>
      </c>
      <c r="G1934" s="650" t="s">
        <v>3790</v>
      </c>
      <c r="H1934" s="650" t="s">
        <v>597</v>
      </c>
      <c r="I1934" s="650" t="s">
        <v>5220</v>
      </c>
      <c r="J1934" s="650" t="s">
        <v>3680</v>
      </c>
      <c r="K1934" s="650"/>
      <c r="L1934" s="651">
        <v>4200</v>
      </c>
      <c r="M1934" s="651">
        <v>4200</v>
      </c>
      <c r="N1934" s="650">
        <v>1</v>
      </c>
      <c r="O1934" s="731">
        <v>1</v>
      </c>
      <c r="P1934" s="651"/>
      <c r="Q1934" s="666">
        <v>0</v>
      </c>
      <c r="R1934" s="650"/>
      <c r="S1934" s="666">
        <v>0</v>
      </c>
      <c r="T1934" s="731"/>
      <c r="U1934" s="689">
        <v>0</v>
      </c>
    </row>
    <row r="1935" spans="1:21" ht="14.4" customHeight="1" x14ac:dyDescent="0.3">
      <c r="A1935" s="649">
        <v>10</v>
      </c>
      <c r="B1935" s="650" t="s">
        <v>596</v>
      </c>
      <c r="C1935" s="650">
        <v>89301102</v>
      </c>
      <c r="D1935" s="729" t="s">
        <v>6861</v>
      </c>
      <c r="E1935" s="730" t="s">
        <v>3715</v>
      </c>
      <c r="F1935" s="650" t="s">
        <v>3636</v>
      </c>
      <c r="G1935" s="650" t="s">
        <v>4270</v>
      </c>
      <c r="H1935" s="650" t="s">
        <v>597</v>
      </c>
      <c r="I1935" s="650" t="s">
        <v>5221</v>
      </c>
      <c r="J1935" s="650" t="s">
        <v>5222</v>
      </c>
      <c r="K1935" s="650" t="s">
        <v>5223</v>
      </c>
      <c r="L1935" s="651">
        <v>1389.75</v>
      </c>
      <c r="M1935" s="651">
        <v>1389.75</v>
      </c>
      <c r="N1935" s="650">
        <v>1</v>
      </c>
      <c r="O1935" s="731">
        <v>1</v>
      </c>
      <c r="P1935" s="651"/>
      <c r="Q1935" s="666">
        <v>0</v>
      </c>
      <c r="R1935" s="650"/>
      <c r="S1935" s="666">
        <v>0</v>
      </c>
      <c r="T1935" s="731"/>
      <c r="U1935" s="689">
        <v>0</v>
      </c>
    </row>
    <row r="1936" spans="1:21" ht="14.4" customHeight="1" x14ac:dyDescent="0.3">
      <c r="A1936" s="649">
        <v>10</v>
      </c>
      <c r="B1936" s="650" t="s">
        <v>596</v>
      </c>
      <c r="C1936" s="650">
        <v>89301102</v>
      </c>
      <c r="D1936" s="729" t="s">
        <v>6861</v>
      </c>
      <c r="E1936" s="730" t="s">
        <v>3715</v>
      </c>
      <c r="F1936" s="650" t="s">
        <v>3636</v>
      </c>
      <c r="G1936" s="650" t="s">
        <v>4270</v>
      </c>
      <c r="H1936" s="650" t="s">
        <v>597</v>
      </c>
      <c r="I1936" s="650" t="s">
        <v>4271</v>
      </c>
      <c r="J1936" s="650" t="s">
        <v>4272</v>
      </c>
      <c r="K1936" s="650" t="s">
        <v>4273</v>
      </c>
      <c r="L1936" s="651">
        <v>500</v>
      </c>
      <c r="M1936" s="651">
        <v>1500</v>
      </c>
      <c r="N1936" s="650">
        <v>3</v>
      </c>
      <c r="O1936" s="731">
        <v>3</v>
      </c>
      <c r="P1936" s="651">
        <v>1500</v>
      </c>
      <c r="Q1936" s="666">
        <v>1</v>
      </c>
      <c r="R1936" s="650">
        <v>3</v>
      </c>
      <c r="S1936" s="666">
        <v>1</v>
      </c>
      <c r="T1936" s="731">
        <v>3</v>
      </c>
      <c r="U1936" s="689">
        <v>1</v>
      </c>
    </row>
    <row r="1937" spans="1:21" ht="14.4" customHeight="1" x14ac:dyDescent="0.3">
      <c r="A1937" s="649">
        <v>10</v>
      </c>
      <c r="B1937" s="650" t="s">
        <v>596</v>
      </c>
      <c r="C1937" s="650">
        <v>89301102</v>
      </c>
      <c r="D1937" s="729" t="s">
        <v>6861</v>
      </c>
      <c r="E1937" s="730" t="s">
        <v>3716</v>
      </c>
      <c r="F1937" s="650" t="s">
        <v>3634</v>
      </c>
      <c r="G1937" s="650" t="s">
        <v>5136</v>
      </c>
      <c r="H1937" s="650" t="s">
        <v>597</v>
      </c>
      <c r="I1937" s="650" t="s">
        <v>5224</v>
      </c>
      <c r="J1937" s="650" t="s">
        <v>5138</v>
      </c>
      <c r="K1937" s="650" t="s">
        <v>5006</v>
      </c>
      <c r="L1937" s="651">
        <v>106.23</v>
      </c>
      <c r="M1937" s="651">
        <v>106.23</v>
      </c>
      <c r="N1937" s="650">
        <v>1</v>
      </c>
      <c r="O1937" s="731">
        <v>1</v>
      </c>
      <c r="P1937" s="651"/>
      <c r="Q1937" s="666">
        <v>0</v>
      </c>
      <c r="R1937" s="650"/>
      <c r="S1937" s="666">
        <v>0</v>
      </c>
      <c r="T1937" s="731"/>
      <c r="U1937" s="689">
        <v>0</v>
      </c>
    </row>
    <row r="1938" spans="1:21" ht="14.4" customHeight="1" x14ac:dyDescent="0.3">
      <c r="A1938" s="649">
        <v>10</v>
      </c>
      <c r="B1938" s="650" t="s">
        <v>596</v>
      </c>
      <c r="C1938" s="650">
        <v>89301102</v>
      </c>
      <c r="D1938" s="729" t="s">
        <v>6861</v>
      </c>
      <c r="E1938" s="730" t="s">
        <v>3716</v>
      </c>
      <c r="F1938" s="650" t="s">
        <v>3634</v>
      </c>
      <c r="G1938" s="650" t="s">
        <v>4632</v>
      </c>
      <c r="H1938" s="650" t="s">
        <v>597</v>
      </c>
      <c r="I1938" s="650" t="s">
        <v>4633</v>
      </c>
      <c r="J1938" s="650" t="s">
        <v>4634</v>
      </c>
      <c r="K1938" s="650" t="s">
        <v>4635</v>
      </c>
      <c r="L1938" s="651">
        <v>1583.05</v>
      </c>
      <c r="M1938" s="651">
        <v>11081.35</v>
      </c>
      <c r="N1938" s="650">
        <v>7</v>
      </c>
      <c r="O1938" s="731">
        <v>3</v>
      </c>
      <c r="P1938" s="651"/>
      <c r="Q1938" s="666">
        <v>0</v>
      </c>
      <c r="R1938" s="650"/>
      <c r="S1938" s="666">
        <v>0</v>
      </c>
      <c r="T1938" s="731"/>
      <c r="U1938" s="689">
        <v>0</v>
      </c>
    </row>
    <row r="1939" spans="1:21" ht="14.4" customHeight="1" x14ac:dyDescent="0.3">
      <c r="A1939" s="649">
        <v>10</v>
      </c>
      <c r="B1939" s="650" t="s">
        <v>596</v>
      </c>
      <c r="C1939" s="650">
        <v>89301102</v>
      </c>
      <c r="D1939" s="729" t="s">
        <v>6861</v>
      </c>
      <c r="E1939" s="730" t="s">
        <v>3716</v>
      </c>
      <c r="F1939" s="650" t="s">
        <v>3634</v>
      </c>
      <c r="G1939" s="650" t="s">
        <v>5225</v>
      </c>
      <c r="H1939" s="650" t="s">
        <v>597</v>
      </c>
      <c r="I1939" s="650" t="s">
        <v>5226</v>
      </c>
      <c r="J1939" s="650" t="s">
        <v>5227</v>
      </c>
      <c r="K1939" s="650" t="s">
        <v>5228</v>
      </c>
      <c r="L1939" s="651">
        <v>0</v>
      </c>
      <c r="M1939" s="651">
        <v>0</v>
      </c>
      <c r="N1939" s="650">
        <v>1</v>
      </c>
      <c r="O1939" s="731">
        <v>1</v>
      </c>
      <c r="P1939" s="651">
        <v>0</v>
      </c>
      <c r="Q1939" s="666"/>
      <c r="R1939" s="650">
        <v>1</v>
      </c>
      <c r="S1939" s="666">
        <v>1</v>
      </c>
      <c r="T1939" s="731">
        <v>1</v>
      </c>
      <c r="U1939" s="689">
        <v>1</v>
      </c>
    </row>
    <row r="1940" spans="1:21" ht="14.4" customHeight="1" x14ac:dyDescent="0.3">
      <c r="A1940" s="649">
        <v>10</v>
      </c>
      <c r="B1940" s="650" t="s">
        <v>596</v>
      </c>
      <c r="C1940" s="650">
        <v>89301102</v>
      </c>
      <c r="D1940" s="729" t="s">
        <v>6861</v>
      </c>
      <c r="E1940" s="730" t="s">
        <v>3716</v>
      </c>
      <c r="F1940" s="650" t="s">
        <v>3634</v>
      </c>
      <c r="G1940" s="650" t="s">
        <v>3929</v>
      </c>
      <c r="H1940" s="650" t="s">
        <v>597</v>
      </c>
      <c r="I1940" s="650" t="s">
        <v>5229</v>
      </c>
      <c r="J1940" s="650" t="s">
        <v>2965</v>
      </c>
      <c r="K1940" s="650" t="s">
        <v>2806</v>
      </c>
      <c r="L1940" s="651">
        <v>413.22</v>
      </c>
      <c r="M1940" s="651">
        <v>826.44</v>
      </c>
      <c r="N1940" s="650">
        <v>2</v>
      </c>
      <c r="O1940" s="731">
        <v>0.5</v>
      </c>
      <c r="P1940" s="651"/>
      <c r="Q1940" s="666">
        <v>0</v>
      </c>
      <c r="R1940" s="650"/>
      <c r="S1940" s="666">
        <v>0</v>
      </c>
      <c r="T1940" s="731"/>
      <c r="U1940" s="689">
        <v>0</v>
      </c>
    </row>
    <row r="1941" spans="1:21" ht="14.4" customHeight="1" x14ac:dyDescent="0.3">
      <c r="A1941" s="649">
        <v>10</v>
      </c>
      <c r="B1941" s="650" t="s">
        <v>596</v>
      </c>
      <c r="C1941" s="650">
        <v>89301102</v>
      </c>
      <c r="D1941" s="729" t="s">
        <v>6861</v>
      </c>
      <c r="E1941" s="730" t="s">
        <v>3716</v>
      </c>
      <c r="F1941" s="650" t="s">
        <v>3634</v>
      </c>
      <c r="G1941" s="650" t="s">
        <v>4760</v>
      </c>
      <c r="H1941" s="650" t="s">
        <v>597</v>
      </c>
      <c r="I1941" s="650" t="s">
        <v>5230</v>
      </c>
      <c r="J1941" s="650" t="s">
        <v>5231</v>
      </c>
      <c r="K1941" s="650" t="s">
        <v>5232</v>
      </c>
      <c r="L1941" s="651">
        <v>871.16</v>
      </c>
      <c r="M1941" s="651">
        <v>19165.52</v>
      </c>
      <c r="N1941" s="650">
        <v>22</v>
      </c>
      <c r="O1941" s="731">
        <v>4</v>
      </c>
      <c r="P1941" s="651">
        <v>1742.32</v>
      </c>
      <c r="Q1941" s="666">
        <v>9.0909090909090898E-2</v>
      </c>
      <c r="R1941" s="650">
        <v>2</v>
      </c>
      <c r="S1941" s="666">
        <v>9.0909090909090912E-2</v>
      </c>
      <c r="T1941" s="731">
        <v>2</v>
      </c>
      <c r="U1941" s="689">
        <v>0.5</v>
      </c>
    </row>
    <row r="1942" spans="1:21" ht="14.4" customHeight="1" x14ac:dyDescent="0.3">
      <c r="A1942" s="649">
        <v>10</v>
      </c>
      <c r="B1942" s="650" t="s">
        <v>596</v>
      </c>
      <c r="C1942" s="650">
        <v>89301102</v>
      </c>
      <c r="D1942" s="729" t="s">
        <v>6861</v>
      </c>
      <c r="E1942" s="730" t="s">
        <v>3716</v>
      </c>
      <c r="F1942" s="650" t="s">
        <v>3634</v>
      </c>
      <c r="G1942" s="650" t="s">
        <v>4760</v>
      </c>
      <c r="H1942" s="650" t="s">
        <v>597</v>
      </c>
      <c r="I1942" s="650" t="s">
        <v>4761</v>
      </c>
      <c r="J1942" s="650" t="s">
        <v>4762</v>
      </c>
      <c r="K1942" s="650" t="s">
        <v>4763</v>
      </c>
      <c r="L1942" s="651">
        <v>1162.0999999999999</v>
      </c>
      <c r="M1942" s="651">
        <v>47646.1</v>
      </c>
      <c r="N1942" s="650">
        <v>41</v>
      </c>
      <c r="O1942" s="731">
        <v>4</v>
      </c>
      <c r="P1942" s="651"/>
      <c r="Q1942" s="666">
        <v>0</v>
      </c>
      <c r="R1942" s="650"/>
      <c r="S1942" s="666">
        <v>0</v>
      </c>
      <c r="T1942" s="731"/>
      <c r="U1942" s="689">
        <v>0</v>
      </c>
    </row>
    <row r="1943" spans="1:21" ht="14.4" customHeight="1" x14ac:dyDescent="0.3">
      <c r="A1943" s="649">
        <v>10</v>
      </c>
      <c r="B1943" s="650" t="s">
        <v>596</v>
      </c>
      <c r="C1943" s="650">
        <v>89301102</v>
      </c>
      <c r="D1943" s="729" t="s">
        <v>6861</v>
      </c>
      <c r="E1943" s="730" t="s">
        <v>3716</v>
      </c>
      <c r="F1943" s="650" t="s">
        <v>3634</v>
      </c>
      <c r="G1943" s="650" t="s">
        <v>4760</v>
      </c>
      <c r="H1943" s="650" t="s">
        <v>597</v>
      </c>
      <c r="I1943" s="650" t="s">
        <v>5233</v>
      </c>
      <c r="J1943" s="650" t="s">
        <v>5234</v>
      </c>
      <c r="K1943" s="650" t="s">
        <v>5235</v>
      </c>
      <c r="L1943" s="651">
        <v>1162.0999999999999</v>
      </c>
      <c r="M1943" s="651">
        <v>8134.6999999999989</v>
      </c>
      <c r="N1943" s="650">
        <v>7</v>
      </c>
      <c r="O1943" s="731">
        <v>1</v>
      </c>
      <c r="P1943" s="651"/>
      <c r="Q1943" s="666">
        <v>0</v>
      </c>
      <c r="R1943" s="650"/>
      <c r="S1943" s="666">
        <v>0</v>
      </c>
      <c r="T1943" s="731"/>
      <c r="U1943" s="689">
        <v>0</v>
      </c>
    </row>
    <row r="1944" spans="1:21" ht="14.4" customHeight="1" x14ac:dyDescent="0.3">
      <c r="A1944" s="649">
        <v>10</v>
      </c>
      <c r="B1944" s="650" t="s">
        <v>596</v>
      </c>
      <c r="C1944" s="650">
        <v>89301102</v>
      </c>
      <c r="D1944" s="729" t="s">
        <v>6861</v>
      </c>
      <c r="E1944" s="730" t="s">
        <v>3716</v>
      </c>
      <c r="F1944" s="650" t="s">
        <v>3634</v>
      </c>
      <c r="G1944" s="650" t="s">
        <v>4124</v>
      </c>
      <c r="H1944" s="650" t="s">
        <v>597</v>
      </c>
      <c r="I1944" s="650" t="s">
        <v>1829</v>
      </c>
      <c r="J1944" s="650" t="s">
        <v>1830</v>
      </c>
      <c r="K1944" s="650" t="s">
        <v>4468</v>
      </c>
      <c r="L1944" s="651">
        <v>45.75</v>
      </c>
      <c r="M1944" s="651">
        <v>45.75</v>
      </c>
      <c r="N1944" s="650">
        <v>1</v>
      </c>
      <c r="O1944" s="731">
        <v>1</v>
      </c>
      <c r="P1944" s="651"/>
      <c r="Q1944" s="666">
        <v>0</v>
      </c>
      <c r="R1944" s="650"/>
      <c r="S1944" s="666">
        <v>0</v>
      </c>
      <c r="T1944" s="731"/>
      <c r="U1944" s="689">
        <v>0</v>
      </c>
    </row>
    <row r="1945" spans="1:21" ht="14.4" customHeight="1" x14ac:dyDescent="0.3">
      <c r="A1945" s="649">
        <v>10</v>
      </c>
      <c r="B1945" s="650" t="s">
        <v>596</v>
      </c>
      <c r="C1945" s="650">
        <v>89301102</v>
      </c>
      <c r="D1945" s="729" t="s">
        <v>6861</v>
      </c>
      <c r="E1945" s="730" t="s">
        <v>3716</v>
      </c>
      <c r="F1945" s="650" t="s">
        <v>3634</v>
      </c>
      <c r="G1945" s="650" t="s">
        <v>5236</v>
      </c>
      <c r="H1945" s="650" t="s">
        <v>597</v>
      </c>
      <c r="I1945" s="650" t="s">
        <v>5237</v>
      </c>
      <c r="J1945" s="650" t="s">
        <v>1738</v>
      </c>
      <c r="K1945" s="650" t="s">
        <v>5238</v>
      </c>
      <c r="L1945" s="651">
        <v>115.3</v>
      </c>
      <c r="M1945" s="651">
        <v>230.6</v>
      </c>
      <c r="N1945" s="650">
        <v>2</v>
      </c>
      <c r="O1945" s="731">
        <v>0.5</v>
      </c>
      <c r="P1945" s="651"/>
      <c r="Q1945" s="666">
        <v>0</v>
      </c>
      <c r="R1945" s="650"/>
      <c r="S1945" s="666">
        <v>0</v>
      </c>
      <c r="T1945" s="731"/>
      <c r="U1945" s="689">
        <v>0</v>
      </c>
    </row>
    <row r="1946" spans="1:21" ht="14.4" customHeight="1" x14ac:dyDescent="0.3">
      <c r="A1946" s="649">
        <v>10</v>
      </c>
      <c r="B1946" s="650" t="s">
        <v>596</v>
      </c>
      <c r="C1946" s="650">
        <v>89301102</v>
      </c>
      <c r="D1946" s="729" t="s">
        <v>6861</v>
      </c>
      <c r="E1946" s="730" t="s">
        <v>3716</v>
      </c>
      <c r="F1946" s="650" t="s">
        <v>3634</v>
      </c>
      <c r="G1946" s="650" t="s">
        <v>5236</v>
      </c>
      <c r="H1946" s="650" t="s">
        <v>597</v>
      </c>
      <c r="I1946" s="650" t="s">
        <v>1737</v>
      </c>
      <c r="J1946" s="650" t="s">
        <v>1738</v>
      </c>
      <c r="K1946" s="650" t="s">
        <v>5238</v>
      </c>
      <c r="L1946" s="651">
        <v>115.3</v>
      </c>
      <c r="M1946" s="651">
        <v>345.9</v>
      </c>
      <c r="N1946" s="650">
        <v>3</v>
      </c>
      <c r="O1946" s="731">
        <v>0.5</v>
      </c>
      <c r="P1946" s="651"/>
      <c r="Q1946" s="666">
        <v>0</v>
      </c>
      <c r="R1946" s="650"/>
      <c r="S1946" s="666">
        <v>0</v>
      </c>
      <c r="T1946" s="731"/>
      <c r="U1946" s="689">
        <v>0</v>
      </c>
    </row>
    <row r="1947" spans="1:21" ht="14.4" customHeight="1" x14ac:dyDescent="0.3">
      <c r="A1947" s="649">
        <v>10</v>
      </c>
      <c r="B1947" s="650" t="s">
        <v>596</v>
      </c>
      <c r="C1947" s="650">
        <v>89301102</v>
      </c>
      <c r="D1947" s="729" t="s">
        <v>6861</v>
      </c>
      <c r="E1947" s="730" t="s">
        <v>3716</v>
      </c>
      <c r="F1947" s="650" t="s">
        <v>3634</v>
      </c>
      <c r="G1947" s="650" t="s">
        <v>4581</v>
      </c>
      <c r="H1947" s="650" t="s">
        <v>597</v>
      </c>
      <c r="I1947" s="650" t="s">
        <v>3221</v>
      </c>
      <c r="J1947" s="650" t="s">
        <v>3222</v>
      </c>
      <c r="K1947" s="650" t="s">
        <v>4874</v>
      </c>
      <c r="L1947" s="651">
        <v>18.53</v>
      </c>
      <c r="M1947" s="651">
        <v>18.53</v>
      </c>
      <c r="N1947" s="650">
        <v>1</v>
      </c>
      <c r="O1947" s="731">
        <v>1</v>
      </c>
      <c r="P1947" s="651"/>
      <c r="Q1947" s="666">
        <v>0</v>
      </c>
      <c r="R1947" s="650"/>
      <c r="S1947" s="666">
        <v>0</v>
      </c>
      <c r="T1947" s="731"/>
      <c r="U1947" s="689">
        <v>0</v>
      </c>
    </row>
    <row r="1948" spans="1:21" ht="14.4" customHeight="1" x14ac:dyDescent="0.3">
      <c r="A1948" s="649">
        <v>10</v>
      </c>
      <c r="B1948" s="650" t="s">
        <v>596</v>
      </c>
      <c r="C1948" s="650">
        <v>89301102</v>
      </c>
      <c r="D1948" s="729" t="s">
        <v>6861</v>
      </c>
      <c r="E1948" s="730" t="s">
        <v>3716</v>
      </c>
      <c r="F1948" s="650" t="s">
        <v>3634</v>
      </c>
      <c r="G1948" s="650" t="s">
        <v>5053</v>
      </c>
      <c r="H1948" s="650" t="s">
        <v>597</v>
      </c>
      <c r="I1948" s="650" t="s">
        <v>5239</v>
      </c>
      <c r="J1948" s="650" t="s">
        <v>5055</v>
      </c>
      <c r="K1948" s="650" t="s">
        <v>5240</v>
      </c>
      <c r="L1948" s="651">
        <v>201.75</v>
      </c>
      <c r="M1948" s="651">
        <v>605.25</v>
      </c>
      <c r="N1948" s="650">
        <v>3</v>
      </c>
      <c r="O1948" s="731">
        <v>0.5</v>
      </c>
      <c r="P1948" s="651"/>
      <c r="Q1948" s="666">
        <v>0</v>
      </c>
      <c r="R1948" s="650"/>
      <c r="S1948" s="666">
        <v>0</v>
      </c>
      <c r="T1948" s="731"/>
      <c r="U1948" s="689">
        <v>0</v>
      </c>
    </row>
    <row r="1949" spans="1:21" ht="14.4" customHeight="1" x14ac:dyDescent="0.3">
      <c r="A1949" s="649">
        <v>10</v>
      </c>
      <c r="B1949" s="650" t="s">
        <v>596</v>
      </c>
      <c r="C1949" s="650">
        <v>89301102</v>
      </c>
      <c r="D1949" s="729" t="s">
        <v>6861</v>
      </c>
      <c r="E1949" s="730" t="s">
        <v>3716</v>
      </c>
      <c r="F1949" s="650" t="s">
        <v>3634</v>
      </c>
      <c r="G1949" s="650" t="s">
        <v>5053</v>
      </c>
      <c r="H1949" s="650" t="s">
        <v>597</v>
      </c>
      <c r="I1949" s="650" t="s">
        <v>5241</v>
      </c>
      <c r="J1949" s="650" t="s">
        <v>5055</v>
      </c>
      <c r="K1949" s="650" t="s">
        <v>5242</v>
      </c>
      <c r="L1949" s="651">
        <v>0</v>
      </c>
      <c r="M1949" s="651">
        <v>0</v>
      </c>
      <c r="N1949" s="650">
        <v>2</v>
      </c>
      <c r="O1949" s="731">
        <v>0.5</v>
      </c>
      <c r="P1949" s="651"/>
      <c r="Q1949" s="666"/>
      <c r="R1949" s="650"/>
      <c r="S1949" s="666">
        <v>0</v>
      </c>
      <c r="T1949" s="731"/>
      <c r="U1949" s="689">
        <v>0</v>
      </c>
    </row>
    <row r="1950" spans="1:21" ht="14.4" customHeight="1" x14ac:dyDescent="0.3">
      <c r="A1950" s="649">
        <v>10</v>
      </c>
      <c r="B1950" s="650" t="s">
        <v>596</v>
      </c>
      <c r="C1950" s="650">
        <v>89301102</v>
      </c>
      <c r="D1950" s="729" t="s">
        <v>6861</v>
      </c>
      <c r="E1950" s="730" t="s">
        <v>3716</v>
      </c>
      <c r="F1950" s="650" t="s">
        <v>3634</v>
      </c>
      <c r="G1950" s="650" t="s">
        <v>5243</v>
      </c>
      <c r="H1950" s="650" t="s">
        <v>597</v>
      </c>
      <c r="I1950" s="650" t="s">
        <v>5244</v>
      </c>
      <c r="J1950" s="650" t="s">
        <v>5245</v>
      </c>
      <c r="K1950" s="650" t="s">
        <v>5246</v>
      </c>
      <c r="L1950" s="651">
        <v>0</v>
      </c>
      <c r="M1950" s="651">
        <v>0</v>
      </c>
      <c r="N1950" s="650">
        <v>2</v>
      </c>
      <c r="O1950" s="731">
        <v>2</v>
      </c>
      <c r="P1950" s="651">
        <v>0</v>
      </c>
      <c r="Q1950" s="666"/>
      <c r="R1950" s="650">
        <v>1</v>
      </c>
      <c r="S1950" s="666">
        <v>0.5</v>
      </c>
      <c r="T1950" s="731">
        <v>1</v>
      </c>
      <c r="U1950" s="689">
        <v>0.5</v>
      </c>
    </row>
    <row r="1951" spans="1:21" ht="14.4" customHeight="1" x14ac:dyDescent="0.3">
      <c r="A1951" s="649">
        <v>10</v>
      </c>
      <c r="B1951" s="650" t="s">
        <v>596</v>
      </c>
      <c r="C1951" s="650">
        <v>89301102</v>
      </c>
      <c r="D1951" s="729" t="s">
        <v>6861</v>
      </c>
      <c r="E1951" s="730" t="s">
        <v>3716</v>
      </c>
      <c r="F1951" s="650" t="s">
        <v>3634</v>
      </c>
      <c r="G1951" s="650" t="s">
        <v>5243</v>
      </c>
      <c r="H1951" s="650" t="s">
        <v>597</v>
      </c>
      <c r="I1951" s="650" t="s">
        <v>5247</v>
      </c>
      <c r="J1951" s="650" t="s">
        <v>5245</v>
      </c>
      <c r="K1951" s="650" t="s">
        <v>5248</v>
      </c>
      <c r="L1951" s="651">
        <v>152</v>
      </c>
      <c r="M1951" s="651">
        <v>2584</v>
      </c>
      <c r="N1951" s="650">
        <v>17</v>
      </c>
      <c r="O1951" s="731">
        <v>4.5</v>
      </c>
      <c r="P1951" s="651">
        <v>1368</v>
      </c>
      <c r="Q1951" s="666">
        <v>0.52941176470588236</v>
      </c>
      <c r="R1951" s="650">
        <v>9</v>
      </c>
      <c r="S1951" s="666">
        <v>0.52941176470588236</v>
      </c>
      <c r="T1951" s="731">
        <v>2</v>
      </c>
      <c r="U1951" s="689">
        <v>0.44444444444444442</v>
      </c>
    </row>
    <row r="1952" spans="1:21" ht="14.4" customHeight="1" x14ac:dyDescent="0.3">
      <c r="A1952" s="649">
        <v>10</v>
      </c>
      <c r="B1952" s="650" t="s">
        <v>596</v>
      </c>
      <c r="C1952" s="650">
        <v>89301102</v>
      </c>
      <c r="D1952" s="729" t="s">
        <v>6861</v>
      </c>
      <c r="E1952" s="730" t="s">
        <v>3716</v>
      </c>
      <c r="F1952" s="650" t="s">
        <v>3634</v>
      </c>
      <c r="G1952" s="650" t="s">
        <v>4638</v>
      </c>
      <c r="H1952" s="650" t="s">
        <v>597</v>
      </c>
      <c r="I1952" s="650" t="s">
        <v>4639</v>
      </c>
      <c r="J1952" s="650" t="s">
        <v>4640</v>
      </c>
      <c r="K1952" s="650" t="s">
        <v>4641</v>
      </c>
      <c r="L1952" s="651">
        <v>246.73</v>
      </c>
      <c r="M1952" s="651">
        <v>246.73</v>
      </c>
      <c r="N1952" s="650">
        <v>1</v>
      </c>
      <c r="O1952" s="731">
        <v>1</v>
      </c>
      <c r="P1952" s="651"/>
      <c r="Q1952" s="666">
        <v>0</v>
      </c>
      <c r="R1952" s="650"/>
      <c r="S1952" s="666">
        <v>0</v>
      </c>
      <c r="T1952" s="731"/>
      <c r="U1952" s="689">
        <v>0</v>
      </c>
    </row>
    <row r="1953" spans="1:21" ht="14.4" customHeight="1" x14ac:dyDescent="0.3">
      <c r="A1953" s="649">
        <v>10</v>
      </c>
      <c r="B1953" s="650" t="s">
        <v>596</v>
      </c>
      <c r="C1953" s="650">
        <v>89301102</v>
      </c>
      <c r="D1953" s="729" t="s">
        <v>6861</v>
      </c>
      <c r="E1953" s="730" t="s">
        <v>3716</v>
      </c>
      <c r="F1953" s="650" t="s">
        <v>3634</v>
      </c>
      <c r="G1953" s="650" t="s">
        <v>4638</v>
      </c>
      <c r="H1953" s="650" t="s">
        <v>597</v>
      </c>
      <c r="I1953" s="650" t="s">
        <v>4639</v>
      </c>
      <c r="J1953" s="650" t="s">
        <v>4640</v>
      </c>
      <c r="K1953" s="650" t="s">
        <v>4641</v>
      </c>
      <c r="L1953" s="651">
        <v>220.82</v>
      </c>
      <c r="M1953" s="651">
        <v>1104.0999999999999</v>
      </c>
      <c r="N1953" s="650">
        <v>5</v>
      </c>
      <c r="O1953" s="731">
        <v>1.5</v>
      </c>
      <c r="P1953" s="651"/>
      <c r="Q1953" s="666">
        <v>0</v>
      </c>
      <c r="R1953" s="650"/>
      <c r="S1953" s="666">
        <v>0</v>
      </c>
      <c r="T1953" s="731"/>
      <c r="U1953" s="689">
        <v>0</v>
      </c>
    </row>
    <row r="1954" spans="1:21" ht="14.4" customHeight="1" x14ac:dyDescent="0.3">
      <c r="A1954" s="649">
        <v>10</v>
      </c>
      <c r="B1954" s="650" t="s">
        <v>596</v>
      </c>
      <c r="C1954" s="650">
        <v>89301102</v>
      </c>
      <c r="D1954" s="729" t="s">
        <v>6861</v>
      </c>
      <c r="E1954" s="730" t="s">
        <v>3716</v>
      </c>
      <c r="F1954" s="650" t="s">
        <v>3634</v>
      </c>
      <c r="G1954" s="650" t="s">
        <v>3936</v>
      </c>
      <c r="H1954" s="650" t="s">
        <v>597</v>
      </c>
      <c r="I1954" s="650" t="s">
        <v>1770</v>
      </c>
      <c r="J1954" s="650" t="s">
        <v>1771</v>
      </c>
      <c r="K1954" s="650" t="s">
        <v>3937</v>
      </c>
      <c r="L1954" s="651">
        <v>163.9</v>
      </c>
      <c r="M1954" s="651">
        <v>327.8</v>
      </c>
      <c r="N1954" s="650">
        <v>2</v>
      </c>
      <c r="O1954" s="731">
        <v>0.5</v>
      </c>
      <c r="P1954" s="651"/>
      <c r="Q1954" s="666">
        <v>0</v>
      </c>
      <c r="R1954" s="650"/>
      <c r="S1954" s="666">
        <v>0</v>
      </c>
      <c r="T1954" s="731"/>
      <c r="U1954" s="689">
        <v>0</v>
      </c>
    </row>
    <row r="1955" spans="1:21" ht="14.4" customHeight="1" x14ac:dyDescent="0.3">
      <c r="A1955" s="649">
        <v>10</v>
      </c>
      <c r="B1955" s="650" t="s">
        <v>596</v>
      </c>
      <c r="C1955" s="650">
        <v>89301102</v>
      </c>
      <c r="D1955" s="729" t="s">
        <v>6861</v>
      </c>
      <c r="E1955" s="730" t="s">
        <v>3716</v>
      </c>
      <c r="F1955" s="650" t="s">
        <v>3634</v>
      </c>
      <c r="G1955" s="650" t="s">
        <v>4585</v>
      </c>
      <c r="H1955" s="650" t="s">
        <v>597</v>
      </c>
      <c r="I1955" s="650" t="s">
        <v>2558</v>
      </c>
      <c r="J1955" s="650" t="s">
        <v>4642</v>
      </c>
      <c r="K1955" s="650" t="s">
        <v>4315</v>
      </c>
      <c r="L1955" s="651">
        <v>147.12</v>
      </c>
      <c r="M1955" s="651">
        <v>13829.280000000002</v>
      </c>
      <c r="N1955" s="650">
        <v>94</v>
      </c>
      <c r="O1955" s="731">
        <v>13</v>
      </c>
      <c r="P1955" s="651">
        <v>2942.4000000000005</v>
      </c>
      <c r="Q1955" s="666">
        <v>0.21276595744680851</v>
      </c>
      <c r="R1955" s="650">
        <v>20</v>
      </c>
      <c r="S1955" s="666">
        <v>0.21276595744680851</v>
      </c>
      <c r="T1955" s="731">
        <v>3</v>
      </c>
      <c r="U1955" s="689">
        <v>0.23076923076923078</v>
      </c>
    </row>
    <row r="1956" spans="1:21" ht="14.4" customHeight="1" x14ac:dyDescent="0.3">
      <c r="A1956" s="649">
        <v>10</v>
      </c>
      <c r="B1956" s="650" t="s">
        <v>596</v>
      </c>
      <c r="C1956" s="650">
        <v>89301102</v>
      </c>
      <c r="D1956" s="729" t="s">
        <v>6861</v>
      </c>
      <c r="E1956" s="730" t="s">
        <v>3716</v>
      </c>
      <c r="F1956" s="650" t="s">
        <v>3634</v>
      </c>
      <c r="G1956" s="650" t="s">
        <v>4585</v>
      </c>
      <c r="H1956" s="650" t="s">
        <v>597</v>
      </c>
      <c r="I1956" s="650" t="s">
        <v>1920</v>
      </c>
      <c r="J1956" s="650" t="s">
        <v>4620</v>
      </c>
      <c r="K1956" s="650" t="s">
        <v>4621</v>
      </c>
      <c r="L1956" s="651">
        <v>39.39</v>
      </c>
      <c r="M1956" s="651">
        <v>39.39</v>
      </c>
      <c r="N1956" s="650">
        <v>1</v>
      </c>
      <c r="O1956" s="731">
        <v>1</v>
      </c>
      <c r="P1956" s="651">
        <v>39.39</v>
      </c>
      <c r="Q1956" s="666">
        <v>1</v>
      </c>
      <c r="R1956" s="650">
        <v>1</v>
      </c>
      <c r="S1956" s="666">
        <v>1</v>
      </c>
      <c r="T1956" s="731">
        <v>1</v>
      </c>
      <c r="U1956" s="689">
        <v>1</v>
      </c>
    </row>
    <row r="1957" spans="1:21" ht="14.4" customHeight="1" x14ac:dyDescent="0.3">
      <c r="A1957" s="649">
        <v>10</v>
      </c>
      <c r="B1957" s="650" t="s">
        <v>596</v>
      </c>
      <c r="C1957" s="650">
        <v>89301102</v>
      </c>
      <c r="D1957" s="729" t="s">
        <v>6861</v>
      </c>
      <c r="E1957" s="730" t="s">
        <v>3716</v>
      </c>
      <c r="F1957" s="650" t="s">
        <v>3634</v>
      </c>
      <c r="G1957" s="650" t="s">
        <v>4585</v>
      </c>
      <c r="H1957" s="650" t="s">
        <v>597</v>
      </c>
      <c r="I1957" s="650" t="s">
        <v>709</v>
      </c>
      <c r="J1957" s="650" t="s">
        <v>710</v>
      </c>
      <c r="K1957" s="650" t="s">
        <v>711</v>
      </c>
      <c r="L1957" s="651">
        <v>50.95</v>
      </c>
      <c r="M1957" s="651">
        <v>101.9</v>
      </c>
      <c r="N1957" s="650">
        <v>2</v>
      </c>
      <c r="O1957" s="731">
        <v>0.5</v>
      </c>
      <c r="P1957" s="651"/>
      <c r="Q1957" s="666">
        <v>0</v>
      </c>
      <c r="R1957" s="650"/>
      <c r="S1957" s="666">
        <v>0</v>
      </c>
      <c r="T1957" s="731"/>
      <c r="U1957" s="689">
        <v>0</v>
      </c>
    </row>
    <row r="1958" spans="1:21" ht="14.4" customHeight="1" x14ac:dyDescent="0.3">
      <c r="A1958" s="649">
        <v>10</v>
      </c>
      <c r="B1958" s="650" t="s">
        <v>596</v>
      </c>
      <c r="C1958" s="650">
        <v>89301102</v>
      </c>
      <c r="D1958" s="729" t="s">
        <v>6861</v>
      </c>
      <c r="E1958" s="730" t="s">
        <v>3716</v>
      </c>
      <c r="F1958" s="650" t="s">
        <v>3634</v>
      </c>
      <c r="G1958" s="650" t="s">
        <v>4566</v>
      </c>
      <c r="H1958" s="650" t="s">
        <v>597</v>
      </c>
      <c r="I1958" s="650" t="s">
        <v>5249</v>
      </c>
      <c r="J1958" s="650" t="s">
        <v>4568</v>
      </c>
      <c r="K1958" s="650" t="s">
        <v>1665</v>
      </c>
      <c r="L1958" s="651">
        <v>0</v>
      </c>
      <c r="M1958" s="651">
        <v>0</v>
      </c>
      <c r="N1958" s="650">
        <v>2</v>
      </c>
      <c r="O1958" s="731">
        <v>0.5</v>
      </c>
      <c r="P1958" s="651"/>
      <c r="Q1958" s="666"/>
      <c r="R1958" s="650"/>
      <c r="S1958" s="666">
        <v>0</v>
      </c>
      <c r="T1958" s="731"/>
      <c r="U1958" s="689">
        <v>0</v>
      </c>
    </row>
    <row r="1959" spans="1:21" ht="14.4" customHeight="1" x14ac:dyDescent="0.3">
      <c r="A1959" s="649">
        <v>10</v>
      </c>
      <c r="B1959" s="650" t="s">
        <v>596</v>
      </c>
      <c r="C1959" s="650">
        <v>89301102</v>
      </c>
      <c r="D1959" s="729" t="s">
        <v>6861</v>
      </c>
      <c r="E1959" s="730" t="s">
        <v>3716</v>
      </c>
      <c r="F1959" s="650" t="s">
        <v>3634</v>
      </c>
      <c r="G1959" s="650" t="s">
        <v>4089</v>
      </c>
      <c r="H1959" s="650" t="s">
        <v>597</v>
      </c>
      <c r="I1959" s="650" t="s">
        <v>874</v>
      </c>
      <c r="J1959" s="650" t="s">
        <v>875</v>
      </c>
      <c r="K1959" s="650" t="s">
        <v>876</v>
      </c>
      <c r="L1959" s="651">
        <v>23.72</v>
      </c>
      <c r="M1959" s="651">
        <v>166.04</v>
      </c>
      <c r="N1959" s="650">
        <v>7</v>
      </c>
      <c r="O1959" s="731">
        <v>5</v>
      </c>
      <c r="P1959" s="651">
        <v>71.16</v>
      </c>
      <c r="Q1959" s="666">
        <v>0.42857142857142855</v>
      </c>
      <c r="R1959" s="650">
        <v>3</v>
      </c>
      <c r="S1959" s="666">
        <v>0.42857142857142855</v>
      </c>
      <c r="T1959" s="731">
        <v>2</v>
      </c>
      <c r="U1959" s="689">
        <v>0.4</v>
      </c>
    </row>
    <row r="1960" spans="1:21" ht="14.4" customHeight="1" x14ac:dyDescent="0.3">
      <c r="A1960" s="649">
        <v>10</v>
      </c>
      <c r="B1960" s="650" t="s">
        <v>596</v>
      </c>
      <c r="C1960" s="650">
        <v>89301102</v>
      </c>
      <c r="D1960" s="729" t="s">
        <v>6861</v>
      </c>
      <c r="E1960" s="730" t="s">
        <v>3716</v>
      </c>
      <c r="F1960" s="650" t="s">
        <v>3634</v>
      </c>
      <c r="G1960" s="650" t="s">
        <v>5250</v>
      </c>
      <c r="H1960" s="650" t="s">
        <v>597</v>
      </c>
      <c r="I1960" s="650" t="s">
        <v>5251</v>
      </c>
      <c r="J1960" s="650" t="s">
        <v>5252</v>
      </c>
      <c r="K1960" s="650" t="s">
        <v>5253</v>
      </c>
      <c r="L1960" s="651">
        <v>131.03</v>
      </c>
      <c r="M1960" s="651">
        <v>393.09000000000003</v>
      </c>
      <c r="N1960" s="650">
        <v>3</v>
      </c>
      <c r="O1960" s="731">
        <v>1</v>
      </c>
      <c r="P1960" s="651"/>
      <c r="Q1960" s="666">
        <v>0</v>
      </c>
      <c r="R1960" s="650"/>
      <c r="S1960" s="666">
        <v>0</v>
      </c>
      <c r="T1960" s="731"/>
      <c r="U1960" s="689">
        <v>0</v>
      </c>
    </row>
    <row r="1961" spans="1:21" ht="14.4" customHeight="1" x14ac:dyDescent="0.3">
      <c r="A1961" s="649">
        <v>10</v>
      </c>
      <c r="B1961" s="650" t="s">
        <v>596</v>
      </c>
      <c r="C1961" s="650">
        <v>89301102</v>
      </c>
      <c r="D1961" s="729" t="s">
        <v>6861</v>
      </c>
      <c r="E1961" s="730" t="s">
        <v>3716</v>
      </c>
      <c r="F1961" s="650" t="s">
        <v>3634</v>
      </c>
      <c r="G1961" s="650" t="s">
        <v>4246</v>
      </c>
      <c r="H1961" s="650" t="s">
        <v>597</v>
      </c>
      <c r="I1961" s="650" t="s">
        <v>5254</v>
      </c>
      <c r="J1961" s="650" t="s">
        <v>826</v>
      </c>
      <c r="K1961" s="650" t="s">
        <v>5255</v>
      </c>
      <c r="L1961" s="651">
        <v>0</v>
      </c>
      <c r="M1961" s="651">
        <v>0</v>
      </c>
      <c r="N1961" s="650">
        <v>1</v>
      </c>
      <c r="O1961" s="731">
        <v>1</v>
      </c>
      <c r="P1961" s="651"/>
      <c r="Q1961" s="666"/>
      <c r="R1961" s="650"/>
      <c r="S1961" s="666">
        <v>0</v>
      </c>
      <c r="T1961" s="731"/>
      <c r="U1961" s="689">
        <v>0</v>
      </c>
    </row>
    <row r="1962" spans="1:21" ht="14.4" customHeight="1" x14ac:dyDescent="0.3">
      <c r="A1962" s="649">
        <v>10</v>
      </c>
      <c r="B1962" s="650" t="s">
        <v>596</v>
      </c>
      <c r="C1962" s="650">
        <v>89301102</v>
      </c>
      <c r="D1962" s="729" t="s">
        <v>6861</v>
      </c>
      <c r="E1962" s="730" t="s">
        <v>3716</v>
      </c>
      <c r="F1962" s="650" t="s">
        <v>3634</v>
      </c>
      <c r="G1962" s="650" t="s">
        <v>3877</v>
      </c>
      <c r="H1962" s="650" t="s">
        <v>1072</v>
      </c>
      <c r="I1962" s="650" t="s">
        <v>2120</v>
      </c>
      <c r="J1962" s="650" t="s">
        <v>2121</v>
      </c>
      <c r="K1962" s="650" t="s">
        <v>2122</v>
      </c>
      <c r="L1962" s="651">
        <v>608.41999999999996</v>
      </c>
      <c r="M1962" s="651">
        <v>7909.4599999999991</v>
      </c>
      <c r="N1962" s="650">
        <v>13</v>
      </c>
      <c r="O1962" s="731">
        <v>2</v>
      </c>
      <c r="P1962" s="651">
        <v>4258.9399999999996</v>
      </c>
      <c r="Q1962" s="666">
        <v>0.53846153846153844</v>
      </c>
      <c r="R1962" s="650">
        <v>7</v>
      </c>
      <c r="S1962" s="666">
        <v>0.53846153846153844</v>
      </c>
      <c r="T1962" s="731">
        <v>1</v>
      </c>
      <c r="U1962" s="689">
        <v>0.5</v>
      </c>
    </row>
    <row r="1963" spans="1:21" ht="14.4" customHeight="1" x14ac:dyDescent="0.3">
      <c r="A1963" s="649">
        <v>10</v>
      </c>
      <c r="B1963" s="650" t="s">
        <v>596</v>
      </c>
      <c r="C1963" s="650">
        <v>89301102</v>
      </c>
      <c r="D1963" s="729" t="s">
        <v>6861</v>
      </c>
      <c r="E1963" s="730" t="s">
        <v>3716</v>
      </c>
      <c r="F1963" s="650" t="s">
        <v>3634</v>
      </c>
      <c r="G1963" s="650" t="s">
        <v>3877</v>
      </c>
      <c r="H1963" s="650" t="s">
        <v>1072</v>
      </c>
      <c r="I1963" s="650" t="s">
        <v>5256</v>
      </c>
      <c r="J1963" s="650" t="s">
        <v>5257</v>
      </c>
      <c r="K1963" s="650" t="s">
        <v>2126</v>
      </c>
      <c r="L1963" s="651">
        <v>936.81</v>
      </c>
      <c r="M1963" s="651">
        <v>2810.43</v>
      </c>
      <c r="N1963" s="650">
        <v>3</v>
      </c>
      <c r="O1963" s="731">
        <v>0.5</v>
      </c>
      <c r="P1963" s="651"/>
      <c r="Q1963" s="666">
        <v>0</v>
      </c>
      <c r="R1963" s="650"/>
      <c r="S1963" s="666">
        <v>0</v>
      </c>
      <c r="T1963" s="731"/>
      <c r="U1963" s="689">
        <v>0</v>
      </c>
    </row>
    <row r="1964" spans="1:21" ht="14.4" customHeight="1" x14ac:dyDescent="0.3">
      <c r="A1964" s="649">
        <v>10</v>
      </c>
      <c r="B1964" s="650" t="s">
        <v>596</v>
      </c>
      <c r="C1964" s="650">
        <v>89301102</v>
      </c>
      <c r="D1964" s="729" t="s">
        <v>6861</v>
      </c>
      <c r="E1964" s="730" t="s">
        <v>3716</v>
      </c>
      <c r="F1964" s="650" t="s">
        <v>3634</v>
      </c>
      <c r="G1964" s="650" t="s">
        <v>3878</v>
      </c>
      <c r="H1964" s="650" t="s">
        <v>1072</v>
      </c>
      <c r="I1964" s="650" t="s">
        <v>3879</v>
      </c>
      <c r="J1964" s="650" t="s">
        <v>3880</v>
      </c>
      <c r="K1964" s="650" t="s">
        <v>2126</v>
      </c>
      <c r="L1964" s="651">
        <v>1741.11</v>
      </c>
      <c r="M1964" s="651">
        <v>5223.33</v>
      </c>
      <c r="N1964" s="650">
        <v>3</v>
      </c>
      <c r="O1964" s="731">
        <v>0.5</v>
      </c>
      <c r="P1964" s="651"/>
      <c r="Q1964" s="666">
        <v>0</v>
      </c>
      <c r="R1964" s="650"/>
      <c r="S1964" s="666">
        <v>0</v>
      </c>
      <c r="T1964" s="731"/>
      <c r="U1964" s="689">
        <v>0</v>
      </c>
    </row>
    <row r="1965" spans="1:21" ht="14.4" customHeight="1" x14ac:dyDescent="0.3">
      <c r="A1965" s="649">
        <v>10</v>
      </c>
      <c r="B1965" s="650" t="s">
        <v>596</v>
      </c>
      <c r="C1965" s="650">
        <v>89301102</v>
      </c>
      <c r="D1965" s="729" t="s">
        <v>6861</v>
      </c>
      <c r="E1965" s="730" t="s">
        <v>3716</v>
      </c>
      <c r="F1965" s="650" t="s">
        <v>3634</v>
      </c>
      <c r="G1965" s="650" t="s">
        <v>3824</v>
      </c>
      <c r="H1965" s="650" t="s">
        <v>597</v>
      </c>
      <c r="I1965" s="650" t="s">
        <v>629</v>
      </c>
      <c r="J1965" s="650" t="s">
        <v>1209</v>
      </c>
      <c r="K1965" s="650" t="s">
        <v>3887</v>
      </c>
      <c r="L1965" s="651">
        <v>50.27</v>
      </c>
      <c r="M1965" s="651">
        <v>50.27</v>
      </c>
      <c r="N1965" s="650">
        <v>1</v>
      </c>
      <c r="O1965" s="731"/>
      <c r="P1965" s="651">
        <v>50.27</v>
      </c>
      <c r="Q1965" s="666">
        <v>1</v>
      </c>
      <c r="R1965" s="650">
        <v>1</v>
      </c>
      <c r="S1965" s="666">
        <v>1</v>
      </c>
      <c r="T1965" s="731"/>
      <c r="U1965" s="689"/>
    </row>
    <row r="1966" spans="1:21" ht="14.4" customHeight="1" x14ac:dyDescent="0.3">
      <c r="A1966" s="649">
        <v>10</v>
      </c>
      <c r="B1966" s="650" t="s">
        <v>596</v>
      </c>
      <c r="C1966" s="650">
        <v>89301102</v>
      </c>
      <c r="D1966" s="729" t="s">
        <v>6861</v>
      </c>
      <c r="E1966" s="730" t="s">
        <v>3716</v>
      </c>
      <c r="F1966" s="650" t="s">
        <v>3634</v>
      </c>
      <c r="G1966" s="650" t="s">
        <v>5258</v>
      </c>
      <c r="H1966" s="650" t="s">
        <v>597</v>
      </c>
      <c r="I1966" s="650" t="s">
        <v>5259</v>
      </c>
      <c r="J1966" s="650" t="s">
        <v>5260</v>
      </c>
      <c r="K1966" s="650" t="s">
        <v>5261</v>
      </c>
      <c r="L1966" s="651">
        <v>74.06</v>
      </c>
      <c r="M1966" s="651">
        <v>444.36</v>
      </c>
      <c r="N1966" s="650">
        <v>6</v>
      </c>
      <c r="O1966" s="731">
        <v>4</v>
      </c>
      <c r="P1966" s="651">
        <v>148.12</v>
      </c>
      <c r="Q1966" s="666">
        <v>0.33333333333333331</v>
      </c>
      <c r="R1966" s="650">
        <v>2</v>
      </c>
      <c r="S1966" s="666">
        <v>0.33333333333333331</v>
      </c>
      <c r="T1966" s="731">
        <v>1</v>
      </c>
      <c r="U1966" s="689">
        <v>0.25</v>
      </c>
    </row>
    <row r="1967" spans="1:21" ht="14.4" customHeight="1" x14ac:dyDescent="0.3">
      <c r="A1967" s="649">
        <v>10</v>
      </c>
      <c r="B1967" s="650" t="s">
        <v>596</v>
      </c>
      <c r="C1967" s="650">
        <v>89301102</v>
      </c>
      <c r="D1967" s="729" t="s">
        <v>6861</v>
      </c>
      <c r="E1967" s="730" t="s">
        <v>3716</v>
      </c>
      <c r="F1967" s="650" t="s">
        <v>3634</v>
      </c>
      <c r="G1967" s="650" t="s">
        <v>4316</v>
      </c>
      <c r="H1967" s="650" t="s">
        <v>597</v>
      </c>
      <c r="I1967" s="650" t="s">
        <v>5262</v>
      </c>
      <c r="J1967" s="650" t="s">
        <v>5263</v>
      </c>
      <c r="K1967" s="650" t="s">
        <v>5264</v>
      </c>
      <c r="L1967" s="651">
        <v>55.71</v>
      </c>
      <c r="M1967" s="651">
        <v>167.13</v>
      </c>
      <c r="N1967" s="650">
        <v>3</v>
      </c>
      <c r="O1967" s="731">
        <v>0.5</v>
      </c>
      <c r="P1967" s="651"/>
      <c r="Q1967" s="666">
        <v>0</v>
      </c>
      <c r="R1967" s="650"/>
      <c r="S1967" s="666">
        <v>0</v>
      </c>
      <c r="T1967" s="731"/>
      <c r="U1967" s="689">
        <v>0</v>
      </c>
    </row>
    <row r="1968" spans="1:21" ht="14.4" customHeight="1" x14ac:dyDescent="0.3">
      <c r="A1968" s="649">
        <v>10</v>
      </c>
      <c r="B1968" s="650" t="s">
        <v>596</v>
      </c>
      <c r="C1968" s="650">
        <v>89301102</v>
      </c>
      <c r="D1968" s="729" t="s">
        <v>6861</v>
      </c>
      <c r="E1968" s="730" t="s">
        <v>3716</v>
      </c>
      <c r="F1968" s="650" t="s">
        <v>3634</v>
      </c>
      <c r="G1968" s="650" t="s">
        <v>5049</v>
      </c>
      <c r="H1968" s="650" t="s">
        <v>597</v>
      </c>
      <c r="I1968" s="650" t="s">
        <v>5265</v>
      </c>
      <c r="J1968" s="650" t="s">
        <v>5266</v>
      </c>
      <c r="K1968" s="650" t="s">
        <v>5267</v>
      </c>
      <c r="L1968" s="651">
        <v>0</v>
      </c>
      <c r="M1968" s="651">
        <v>0</v>
      </c>
      <c r="N1968" s="650">
        <v>1</v>
      </c>
      <c r="O1968" s="731">
        <v>1</v>
      </c>
      <c r="P1968" s="651"/>
      <c r="Q1968" s="666"/>
      <c r="R1968" s="650"/>
      <c r="S1968" s="666">
        <v>0</v>
      </c>
      <c r="T1968" s="731"/>
      <c r="U1968" s="689">
        <v>0</v>
      </c>
    </row>
    <row r="1969" spans="1:21" ht="14.4" customHeight="1" x14ac:dyDescent="0.3">
      <c r="A1969" s="649">
        <v>10</v>
      </c>
      <c r="B1969" s="650" t="s">
        <v>596</v>
      </c>
      <c r="C1969" s="650">
        <v>89301102</v>
      </c>
      <c r="D1969" s="729" t="s">
        <v>6861</v>
      </c>
      <c r="E1969" s="730" t="s">
        <v>3716</v>
      </c>
      <c r="F1969" s="650" t="s">
        <v>3634</v>
      </c>
      <c r="G1969" s="650" t="s">
        <v>3828</v>
      </c>
      <c r="H1969" s="650" t="s">
        <v>597</v>
      </c>
      <c r="I1969" s="650" t="s">
        <v>4643</v>
      </c>
      <c r="J1969" s="650" t="s">
        <v>4644</v>
      </c>
      <c r="K1969" s="650" t="s">
        <v>4645</v>
      </c>
      <c r="L1969" s="651">
        <v>0</v>
      </c>
      <c r="M1969" s="651">
        <v>0</v>
      </c>
      <c r="N1969" s="650">
        <v>1</v>
      </c>
      <c r="O1969" s="731">
        <v>1</v>
      </c>
      <c r="P1969" s="651"/>
      <c r="Q1969" s="666"/>
      <c r="R1969" s="650"/>
      <c r="S1969" s="666">
        <v>0</v>
      </c>
      <c r="T1969" s="731"/>
      <c r="U1969" s="689">
        <v>0</v>
      </c>
    </row>
    <row r="1970" spans="1:21" ht="14.4" customHeight="1" x14ac:dyDescent="0.3">
      <c r="A1970" s="649">
        <v>10</v>
      </c>
      <c r="B1970" s="650" t="s">
        <v>596</v>
      </c>
      <c r="C1970" s="650">
        <v>89301102</v>
      </c>
      <c r="D1970" s="729" t="s">
        <v>6861</v>
      </c>
      <c r="E1970" s="730" t="s">
        <v>3716</v>
      </c>
      <c r="F1970" s="650" t="s">
        <v>3634</v>
      </c>
      <c r="G1970" s="650" t="s">
        <v>3828</v>
      </c>
      <c r="H1970" s="650" t="s">
        <v>597</v>
      </c>
      <c r="I1970" s="650" t="s">
        <v>5268</v>
      </c>
      <c r="J1970" s="650" t="s">
        <v>4644</v>
      </c>
      <c r="K1970" s="650" t="s">
        <v>5269</v>
      </c>
      <c r="L1970" s="651">
        <v>76.349999999999994</v>
      </c>
      <c r="M1970" s="651">
        <v>76.349999999999994</v>
      </c>
      <c r="N1970" s="650">
        <v>1</v>
      </c>
      <c r="O1970" s="731">
        <v>1</v>
      </c>
      <c r="P1970" s="651"/>
      <c r="Q1970" s="666">
        <v>0</v>
      </c>
      <c r="R1970" s="650"/>
      <c r="S1970" s="666">
        <v>0</v>
      </c>
      <c r="T1970" s="731"/>
      <c r="U1970" s="689">
        <v>0</v>
      </c>
    </row>
    <row r="1971" spans="1:21" ht="14.4" customHeight="1" x14ac:dyDescent="0.3">
      <c r="A1971" s="649">
        <v>10</v>
      </c>
      <c r="B1971" s="650" t="s">
        <v>596</v>
      </c>
      <c r="C1971" s="650">
        <v>89301102</v>
      </c>
      <c r="D1971" s="729" t="s">
        <v>6861</v>
      </c>
      <c r="E1971" s="730" t="s">
        <v>3716</v>
      </c>
      <c r="F1971" s="650" t="s">
        <v>3634</v>
      </c>
      <c r="G1971" s="650" t="s">
        <v>3828</v>
      </c>
      <c r="H1971" s="650" t="s">
        <v>597</v>
      </c>
      <c r="I1971" s="650" t="s">
        <v>5270</v>
      </c>
      <c r="J1971" s="650" t="s">
        <v>5271</v>
      </c>
      <c r="K1971" s="650" t="s">
        <v>5272</v>
      </c>
      <c r="L1971" s="651">
        <v>97.18</v>
      </c>
      <c r="M1971" s="651">
        <v>97.18</v>
      </c>
      <c r="N1971" s="650">
        <v>1</v>
      </c>
      <c r="O1971" s="731">
        <v>0.5</v>
      </c>
      <c r="P1971" s="651">
        <v>97.18</v>
      </c>
      <c r="Q1971" s="666">
        <v>1</v>
      </c>
      <c r="R1971" s="650">
        <v>1</v>
      </c>
      <c r="S1971" s="666">
        <v>1</v>
      </c>
      <c r="T1971" s="731">
        <v>0.5</v>
      </c>
      <c r="U1971" s="689">
        <v>1</v>
      </c>
    </row>
    <row r="1972" spans="1:21" ht="14.4" customHeight="1" x14ac:dyDescent="0.3">
      <c r="A1972" s="649">
        <v>10</v>
      </c>
      <c r="B1972" s="650" t="s">
        <v>596</v>
      </c>
      <c r="C1972" s="650">
        <v>89301102</v>
      </c>
      <c r="D1972" s="729" t="s">
        <v>6861</v>
      </c>
      <c r="E1972" s="730" t="s">
        <v>3716</v>
      </c>
      <c r="F1972" s="650" t="s">
        <v>3634</v>
      </c>
      <c r="G1972" s="650" t="s">
        <v>3828</v>
      </c>
      <c r="H1972" s="650" t="s">
        <v>1072</v>
      </c>
      <c r="I1972" s="650" t="s">
        <v>4408</v>
      </c>
      <c r="J1972" s="650" t="s">
        <v>4409</v>
      </c>
      <c r="K1972" s="650" t="s">
        <v>4410</v>
      </c>
      <c r="L1972" s="651">
        <v>65.069999999999993</v>
      </c>
      <c r="M1972" s="651">
        <v>455.48999999999995</v>
      </c>
      <c r="N1972" s="650">
        <v>7</v>
      </c>
      <c r="O1972" s="731">
        <v>6</v>
      </c>
      <c r="P1972" s="651">
        <v>130.13999999999999</v>
      </c>
      <c r="Q1972" s="666">
        <v>0.2857142857142857</v>
      </c>
      <c r="R1972" s="650">
        <v>2</v>
      </c>
      <c r="S1972" s="666">
        <v>0.2857142857142857</v>
      </c>
      <c r="T1972" s="731">
        <v>1.5</v>
      </c>
      <c r="U1972" s="689">
        <v>0.25</v>
      </c>
    </row>
    <row r="1973" spans="1:21" ht="14.4" customHeight="1" x14ac:dyDescent="0.3">
      <c r="A1973" s="649">
        <v>10</v>
      </c>
      <c r="B1973" s="650" t="s">
        <v>596</v>
      </c>
      <c r="C1973" s="650">
        <v>89301102</v>
      </c>
      <c r="D1973" s="729" t="s">
        <v>6861</v>
      </c>
      <c r="E1973" s="730" t="s">
        <v>3716</v>
      </c>
      <c r="F1973" s="650" t="s">
        <v>3634</v>
      </c>
      <c r="G1973" s="650" t="s">
        <v>3828</v>
      </c>
      <c r="H1973" s="650" t="s">
        <v>1072</v>
      </c>
      <c r="I1973" s="650" t="s">
        <v>2145</v>
      </c>
      <c r="J1973" s="650" t="s">
        <v>2146</v>
      </c>
      <c r="K1973" s="650" t="s">
        <v>2147</v>
      </c>
      <c r="L1973" s="651">
        <v>108.46</v>
      </c>
      <c r="M1973" s="651">
        <v>433.84</v>
      </c>
      <c r="N1973" s="650">
        <v>4</v>
      </c>
      <c r="O1973" s="731">
        <v>2.5</v>
      </c>
      <c r="P1973" s="651">
        <v>216.92</v>
      </c>
      <c r="Q1973" s="666">
        <v>0.5</v>
      </c>
      <c r="R1973" s="650">
        <v>2</v>
      </c>
      <c r="S1973" s="666">
        <v>0.5</v>
      </c>
      <c r="T1973" s="731">
        <v>1</v>
      </c>
      <c r="U1973" s="689">
        <v>0.4</v>
      </c>
    </row>
    <row r="1974" spans="1:21" ht="14.4" customHeight="1" x14ac:dyDescent="0.3">
      <c r="A1974" s="649">
        <v>10</v>
      </c>
      <c r="B1974" s="650" t="s">
        <v>596</v>
      </c>
      <c r="C1974" s="650">
        <v>89301102</v>
      </c>
      <c r="D1974" s="729" t="s">
        <v>6861</v>
      </c>
      <c r="E1974" s="730" t="s">
        <v>3716</v>
      </c>
      <c r="F1974" s="650" t="s">
        <v>3634</v>
      </c>
      <c r="G1974" s="650" t="s">
        <v>3828</v>
      </c>
      <c r="H1974" s="650" t="s">
        <v>597</v>
      </c>
      <c r="I1974" s="650" t="s">
        <v>3948</v>
      </c>
      <c r="J1974" s="650" t="s">
        <v>3949</v>
      </c>
      <c r="K1974" s="650" t="s">
        <v>3950</v>
      </c>
      <c r="L1974" s="651">
        <v>65.069999999999993</v>
      </c>
      <c r="M1974" s="651">
        <v>520.55999999999995</v>
      </c>
      <c r="N1974" s="650">
        <v>8</v>
      </c>
      <c r="O1974" s="731">
        <v>6.5</v>
      </c>
      <c r="P1974" s="651">
        <v>65.069999999999993</v>
      </c>
      <c r="Q1974" s="666">
        <v>0.125</v>
      </c>
      <c r="R1974" s="650">
        <v>1</v>
      </c>
      <c r="S1974" s="666">
        <v>0.125</v>
      </c>
      <c r="T1974" s="731">
        <v>1</v>
      </c>
      <c r="U1974" s="689">
        <v>0.15384615384615385</v>
      </c>
    </row>
    <row r="1975" spans="1:21" ht="14.4" customHeight="1" x14ac:dyDescent="0.3">
      <c r="A1975" s="649">
        <v>10</v>
      </c>
      <c r="B1975" s="650" t="s">
        <v>596</v>
      </c>
      <c r="C1975" s="650">
        <v>89301102</v>
      </c>
      <c r="D1975" s="729" t="s">
        <v>6861</v>
      </c>
      <c r="E1975" s="730" t="s">
        <v>3716</v>
      </c>
      <c r="F1975" s="650" t="s">
        <v>3634</v>
      </c>
      <c r="G1975" s="650" t="s">
        <v>3828</v>
      </c>
      <c r="H1975" s="650" t="s">
        <v>597</v>
      </c>
      <c r="I1975" s="650" t="s">
        <v>4065</v>
      </c>
      <c r="J1975" s="650" t="s">
        <v>4066</v>
      </c>
      <c r="K1975" s="650" t="s">
        <v>4067</v>
      </c>
      <c r="L1975" s="651">
        <v>108.46</v>
      </c>
      <c r="M1975" s="651">
        <v>542.29999999999995</v>
      </c>
      <c r="N1975" s="650">
        <v>5</v>
      </c>
      <c r="O1975" s="731">
        <v>5</v>
      </c>
      <c r="P1975" s="651">
        <v>108.46</v>
      </c>
      <c r="Q1975" s="666">
        <v>0.2</v>
      </c>
      <c r="R1975" s="650">
        <v>1</v>
      </c>
      <c r="S1975" s="666">
        <v>0.2</v>
      </c>
      <c r="T1975" s="731">
        <v>1</v>
      </c>
      <c r="U1975" s="689">
        <v>0.2</v>
      </c>
    </row>
    <row r="1976" spans="1:21" ht="14.4" customHeight="1" x14ac:dyDescent="0.3">
      <c r="A1976" s="649">
        <v>10</v>
      </c>
      <c r="B1976" s="650" t="s">
        <v>596</v>
      </c>
      <c r="C1976" s="650">
        <v>89301102</v>
      </c>
      <c r="D1976" s="729" t="s">
        <v>6861</v>
      </c>
      <c r="E1976" s="730" t="s">
        <v>3716</v>
      </c>
      <c r="F1976" s="650" t="s">
        <v>3634</v>
      </c>
      <c r="G1976" s="650" t="s">
        <v>3828</v>
      </c>
      <c r="H1976" s="650" t="s">
        <v>1072</v>
      </c>
      <c r="I1976" s="650" t="s">
        <v>3888</v>
      </c>
      <c r="J1976" s="650" t="s">
        <v>2935</v>
      </c>
      <c r="K1976" s="650" t="s">
        <v>3889</v>
      </c>
      <c r="L1976" s="651">
        <v>50.57</v>
      </c>
      <c r="M1976" s="651">
        <v>505.7</v>
      </c>
      <c r="N1976" s="650">
        <v>10</v>
      </c>
      <c r="O1976" s="731">
        <v>8.5</v>
      </c>
      <c r="P1976" s="651">
        <v>50.57</v>
      </c>
      <c r="Q1976" s="666">
        <v>0.1</v>
      </c>
      <c r="R1976" s="650">
        <v>1</v>
      </c>
      <c r="S1976" s="666">
        <v>0.1</v>
      </c>
      <c r="T1976" s="731">
        <v>1</v>
      </c>
      <c r="U1976" s="689">
        <v>0.11764705882352941</v>
      </c>
    </row>
    <row r="1977" spans="1:21" ht="14.4" customHeight="1" x14ac:dyDescent="0.3">
      <c r="A1977" s="649">
        <v>10</v>
      </c>
      <c r="B1977" s="650" t="s">
        <v>596</v>
      </c>
      <c r="C1977" s="650">
        <v>89301102</v>
      </c>
      <c r="D1977" s="729" t="s">
        <v>6861</v>
      </c>
      <c r="E1977" s="730" t="s">
        <v>3716</v>
      </c>
      <c r="F1977" s="650" t="s">
        <v>3634</v>
      </c>
      <c r="G1977" s="650" t="s">
        <v>3828</v>
      </c>
      <c r="H1977" s="650" t="s">
        <v>1072</v>
      </c>
      <c r="I1977" s="650" t="s">
        <v>3953</v>
      </c>
      <c r="J1977" s="650" t="s">
        <v>3954</v>
      </c>
      <c r="K1977" s="650" t="s">
        <v>3955</v>
      </c>
      <c r="L1977" s="651">
        <v>86.76</v>
      </c>
      <c r="M1977" s="651">
        <v>347.04</v>
      </c>
      <c r="N1977" s="650">
        <v>4</v>
      </c>
      <c r="O1977" s="731">
        <v>3.5</v>
      </c>
      <c r="P1977" s="651">
        <v>173.52</v>
      </c>
      <c r="Q1977" s="666">
        <v>0.5</v>
      </c>
      <c r="R1977" s="650">
        <v>2</v>
      </c>
      <c r="S1977" s="666">
        <v>0.5</v>
      </c>
      <c r="T1977" s="731">
        <v>1.5</v>
      </c>
      <c r="U1977" s="689">
        <v>0.42857142857142855</v>
      </c>
    </row>
    <row r="1978" spans="1:21" ht="14.4" customHeight="1" x14ac:dyDescent="0.3">
      <c r="A1978" s="649">
        <v>10</v>
      </c>
      <c r="B1978" s="650" t="s">
        <v>596</v>
      </c>
      <c r="C1978" s="650">
        <v>89301102</v>
      </c>
      <c r="D1978" s="729" t="s">
        <v>6861</v>
      </c>
      <c r="E1978" s="730" t="s">
        <v>3716</v>
      </c>
      <c r="F1978" s="650" t="s">
        <v>3634</v>
      </c>
      <c r="G1978" s="650" t="s">
        <v>3828</v>
      </c>
      <c r="H1978" s="650" t="s">
        <v>597</v>
      </c>
      <c r="I1978" s="650" t="s">
        <v>1860</v>
      </c>
      <c r="J1978" s="650" t="s">
        <v>3956</v>
      </c>
      <c r="K1978" s="650" t="s">
        <v>3957</v>
      </c>
      <c r="L1978" s="651">
        <v>50.57</v>
      </c>
      <c r="M1978" s="651">
        <v>1517.1000000000004</v>
      </c>
      <c r="N1978" s="650">
        <v>30</v>
      </c>
      <c r="O1978" s="731">
        <v>25</v>
      </c>
      <c r="P1978" s="651">
        <v>353.99</v>
      </c>
      <c r="Q1978" s="666">
        <v>0.23333333333333328</v>
      </c>
      <c r="R1978" s="650">
        <v>7</v>
      </c>
      <c r="S1978" s="666">
        <v>0.23333333333333334</v>
      </c>
      <c r="T1978" s="731">
        <v>6.5</v>
      </c>
      <c r="U1978" s="689">
        <v>0.26</v>
      </c>
    </row>
    <row r="1979" spans="1:21" ht="14.4" customHeight="1" x14ac:dyDescent="0.3">
      <c r="A1979" s="649">
        <v>10</v>
      </c>
      <c r="B1979" s="650" t="s">
        <v>596</v>
      </c>
      <c r="C1979" s="650">
        <v>89301102</v>
      </c>
      <c r="D1979" s="729" t="s">
        <v>6861</v>
      </c>
      <c r="E1979" s="730" t="s">
        <v>3716</v>
      </c>
      <c r="F1979" s="650" t="s">
        <v>3634</v>
      </c>
      <c r="G1979" s="650" t="s">
        <v>3828</v>
      </c>
      <c r="H1979" s="650" t="s">
        <v>597</v>
      </c>
      <c r="I1979" s="650" t="s">
        <v>3829</v>
      </c>
      <c r="J1979" s="650" t="s">
        <v>3830</v>
      </c>
      <c r="K1979" s="650" t="s">
        <v>3831</v>
      </c>
      <c r="L1979" s="651">
        <v>130.15</v>
      </c>
      <c r="M1979" s="651">
        <v>130.15</v>
      </c>
      <c r="N1979" s="650">
        <v>1</v>
      </c>
      <c r="O1979" s="731">
        <v>1</v>
      </c>
      <c r="P1979" s="651"/>
      <c r="Q1979" s="666">
        <v>0</v>
      </c>
      <c r="R1979" s="650"/>
      <c r="S1979" s="666">
        <v>0</v>
      </c>
      <c r="T1979" s="731"/>
      <c r="U1979" s="689">
        <v>0</v>
      </c>
    </row>
    <row r="1980" spans="1:21" ht="14.4" customHeight="1" x14ac:dyDescent="0.3">
      <c r="A1980" s="649">
        <v>10</v>
      </c>
      <c r="B1980" s="650" t="s">
        <v>596</v>
      </c>
      <c r="C1980" s="650">
        <v>89301102</v>
      </c>
      <c r="D1980" s="729" t="s">
        <v>6861</v>
      </c>
      <c r="E1980" s="730" t="s">
        <v>3716</v>
      </c>
      <c r="F1980" s="650" t="s">
        <v>3634</v>
      </c>
      <c r="G1980" s="650" t="s">
        <v>3828</v>
      </c>
      <c r="H1980" s="650" t="s">
        <v>597</v>
      </c>
      <c r="I1980" s="650" t="s">
        <v>3958</v>
      </c>
      <c r="J1980" s="650" t="s">
        <v>3959</v>
      </c>
      <c r="K1980" s="650" t="s">
        <v>3960</v>
      </c>
      <c r="L1980" s="651">
        <v>86.76</v>
      </c>
      <c r="M1980" s="651">
        <v>347.04</v>
      </c>
      <c r="N1980" s="650">
        <v>4</v>
      </c>
      <c r="O1980" s="731">
        <v>2.5</v>
      </c>
      <c r="P1980" s="651">
        <v>173.52</v>
      </c>
      <c r="Q1980" s="666">
        <v>0.5</v>
      </c>
      <c r="R1980" s="650">
        <v>2</v>
      </c>
      <c r="S1980" s="666">
        <v>0.5</v>
      </c>
      <c r="T1980" s="731">
        <v>1.5</v>
      </c>
      <c r="U1980" s="689">
        <v>0.6</v>
      </c>
    </row>
    <row r="1981" spans="1:21" ht="14.4" customHeight="1" x14ac:dyDescent="0.3">
      <c r="A1981" s="649">
        <v>10</v>
      </c>
      <c r="B1981" s="650" t="s">
        <v>596</v>
      </c>
      <c r="C1981" s="650">
        <v>89301102</v>
      </c>
      <c r="D1981" s="729" t="s">
        <v>6861</v>
      </c>
      <c r="E1981" s="730" t="s">
        <v>3716</v>
      </c>
      <c r="F1981" s="650" t="s">
        <v>3634</v>
      </c>
      <c r="G1981" s="650" t="s">
        <v>4094</v>
      </c>
      <c r="H1981" s="650" t="s">
        <v>597</v>
      </c>
      <c r="I1981" s="650" t="s">
        <v>1393</v>
      </c>
      <c r="J1981" s="650" t="s">
        <v>1394</v>
      </c>
      <c r="K1981" s="650" t="s">
        <v>4194</v>
      </c>
      <c r="L1981" s="651">
        <v>0</v>
      </c>
      <c r="M1981" s="651">
        <v>0</v>
      </c>
      <c r="N1981" s="650">
        <v>6</v>
      </c>
      <c r="O1981" s="731">
        <v>4</v>
      </c>
      <c r="P1981" s="651">
        <v>0</v>
      </c>
      <c r="Q1981" s="666"/>
      <c r="R1981" s="650">
        <v>4</v>
      </c>
      <c r="S1981" s="666">
        <v>0.66666666666666663</v>
      </c>
      <c r="T1981" s="731">
        <v>2</v>
      </c>
      <c r="U1981" s="689">
        <v>0.5</v>
      </c>
    </row>
    <row r="1982" spans="1:21" ht="14.4" customHeight="1" x14ac:dyDescent="0.3">
      <c r="A1982" s="649">
        <v>10</v>
      </c>
      <c r="B1982" s="650" t="s">
        <v>596</v>
      </c>
      <c r="C1982" s="650">
        <v>89301102</v>
      </c>
      <c r="D1982" s="729" t="s">
        <v>6861</v>
      </c>
      <c r="E1982" s="730" t="s">
        <v>3716</v>
      </c>
      <c r="F1982" s="650" t="s">
        <v>3634</v>
      </c>
      <c r="G1982" s="650" t="s">
        <v>5273</v>
      </c>
      <c r="H1982" s="650" t="s">
        <v>597</v>
      </c>
      <c r="I1982" s="650" t="s">
        <v>5274</v>
      </c>
      <c r="J1982" s="650" t="s">
        <v>5275</v>
      </c>
      <c r="K1982" s="650" t="s">
        <v>4107</v>
      </c>
      <c r="L1982" s="651">
        <v>0</v>
      </c>
      <c r="M1982" s="651">
        <v>0</v>
      </c>
      <c r="N1982" s="650">
        <v>1</v>
      </c>
      <c r="O1982" s="731">
        <v>0.5</v>
      </c>
      <c r="P1982" s="651"/>
      <c r="Q1982" s="666"/>
      <c r="R1982" s="650"/>
      <c r="S1982" s="666">
        <v>0</v>
      </c>
      <c r="T1982" s="731"/>
      <c r="U1982" s="689">
        <v>0</v>
      </c>
    </row>
    <row r="1983" spans="1:21" ht="14.4" customHeight="1" x14ac:dyDescent="0.3">
      <c r="A1983" s="649">
        <v>10</v>
      </c>
      <c r="B1983" s="650" t="s">
        <v>596</v>
      </c>
      <c r="C1983" s="650">
        <v>89301102</v>
      </c>
      <c r="D1983" s="729" t="s">
        <v>6861</v>
      </c>
      <c r="E1983" s="730" t="s">
        <v>3716</v>
      </c>
      <c r="F1983" s="650" t="s">
        <v>3634</v>
      </c>
      <c r="G1983" s="650" t="s">
        <v>4202</v>
      </c>
      <c r="H1983" s="650" t="s">
        <v>597</v>
      </c>
      <c r="I1983" s="650" t="s">
        <v>2919</v>
      </c>
      <c r="J1983" s="650" t="s">
        <v>2920</v>
      </c>
      <c r="K1983" s="650" t="s">
        <v>4206</v>
      </c>
      <c r="L1983" s="651">
        <v>540.22</v>
      </c>
      <c r="M1983" s="651">
        <v>1620.66</v>
      </c>
      <c r="N1983" s="650">
        <v>3</v>
      </c>
      <c r="O1983" s="731">
        <v>1</v>
      </c>
      <c r="P1983" s="651"/>
      <c r="Q1983" s="666">
        <v>0</v>
      </c>
      <c r="R1983" s="650"/>
      <c r="S1983" s="666">
        <v>0</v>
      </c>
      <c r="T1983" s="731"/>
      <c r="U1983" s="689">
        <v>0</v>
      </c>
    </row>
    <row r="1984" spans="1:21" ht="14.4" customHeight="1" x14ac:dyDescent="0.3">
      <c r="A1984" s="649">
        <v>10</v>
      </c>
      <c r="B1984" s="650" t="s">
        <v>596</v>
      </c>
      <c r="C1984" s="650">
        <v>89301102</v>
      </c>
      <c r="D1984" s="729" t="s">
        <v>6861</v>
      </c>
      <c r="E1984" s="730" t="s">
        <v>3716</v>
      </c>
      <c r="F1984" s="650" t="s">
        <v>3634</v>
      </c>
      <c r="G1984" s="650" t="s">
        <v>5276</v>
      </c>
      <c r="H1984" s="650" t="s">
        <v>597</v>
      </c>
      <c r="I1984" s="650" t="s">
        <v>5277</v>
      </c>
      <c r="J1984" s="650" t="s">
        <v>5278</v>
      </c>
      <c r="K1984" s="650" t="s">
        <v>5279</v>
      </c>
      <c r="L1984" s="651">
        <v>0</v>
      </c>
      <c r="M1984" s="651">
        <v>0</v>
      </c>
      <c r="N1984" s="650">
        <v>2</v>
      </c>
      <c r="O1984" s="731">
        <v>1</v>
      </c>
      <c r="P1984" s="651"/>
      <c r="Q1984" s="666"/>
      <c r="R1984" s="650"/>
      <c r="S1984" s="666">
        <v>0</v>
      </c>
      <c r="T1984" s="731"/>
      <c r="U1984" s="689">
        <v>0</v>
      </c>
    </row>
    <row r="1985" spans="1:21" ht="14.4" customHeight="1" x14ac:dyDescent="0.3">
      <c r="A1985" s="649">
        <v>10</v>
      </c>
      <c r="B1985" s="650" t="s">
        <v>596</v>
      </c>
      <c r="C1985" s="650">
        <v>89301102</v>
      </c>
      <c r="D1985" s="729" t="s">
        <v>6861</v>
      </c>
      <c r="E1985" s="730" t="s">
        <v>3716</v>
      </c>
      <c r="F1985" s="650" t="s">
        <v>3634</v>
      </c>
      <c r="G1985" s="650" t="s">
        <v>5276</v>
      </c>
      <c r="H1985" s="650" t="s">
        <v>597</v>
      </c>
      <c r="I1985" s="650" t="s">
        <v>5280</v>
      </c>
      <c r="J1985" s="650" t="s">
        <v>5278</v>
      </c>
      <c r="K1985" s="650" t="s">
        <v>5281</v>
      </c>
      <c r="L1985" s="651">
        <v>139.46</v>
      </c>
      <c r="M1985" s="651">
        <v>278.92</v>
      </c>
      <c r="N1985" s="650">
        <v>2</v>
      </c>
      <c r="O1985" s="731">
        <v>0.5</v>
      </c>
      <c r="P1985" s="651"/>
      <c r="Q1985" s="666">
        <v>0</v>
      </c>
      <c r="R1985" s="650"/>
      <c r="S1985" s="666">
        <v>0</v>
      </c>
      <c r="T1985" s="731"/>
      <c r="U1985" s="689">
        <v>0</v>
      </c>
    </row>
    <row r="1986" spans="1:21" ht="14.4" customHeight="1" x14ac:dyDescent="0.3">
      <c r="A1986" s="649">
        <v>10</v>
      </c>
      <c r="B1986" s="650" t="s">
        <v>596</v>
      </c>
      <c r="C1986" s="650">
        <v>89301102</v>
      </c>
      <c r="D1986" s="729" t="s">
        <v>6861</v>
      </c>
      <c r="E1986" s="730" t="s">
        <v>3716</v>
      </c>
      <c r="F1986" s="650" t="s">
        <v>3634</v>
      </c>
      <c r="G1986" s="650" t="s">
        <v>3794</v>
      </c>
      <c r="H1986" s="650" t="s">
        <v>597</v>
      </c>
      <c r="I1986" s="650" t="s">
        <v>1946</v>
      </c>
      <c r="J1986" s="650" t="s">
        <v>1947</v>
      </c>
      <c r="K1986" s="650" t="s">
        <v>2087</v>
      </c>
      <c r="L1986" s="651">
        <v>137.33000000000001</v>
      </c>
      <c r="M1986" s="651">
        <v>411.99</v>
      </c>
      <c r="N1986" s="650">
        <v>3</v>
      </c>
      <c r="O1986" s="731">
        <v>0.5</v>
      </c>
      <c r="P1986" s="651"/>
      <c r="Q1986" s="666">
        <v>0</v>
      </c>
      <c r="R1986" s="650"/>
      <c r="S1986" s="666">
        <v>0</v>
      </c>
      <c r="T1986" s="731"/>
      <c r="U1986" s="689">
        <v>0</v>
      </c>
    </row>
    <row r="1987" spans="1:21" ht="14.4" customHeight="1" x14ac:dyDescent="0.3">
      <c r="A1987" s="649">
        <v>10</v>
      </c>
      <c r="B1987" s="650" t="s">
        <v>596</v>
      </c>
      <c r="C1987" s="650">
        <v>89301102</v>
      </c>
      <c r="D1987" s="729" t="s">
        <v>6861</v>
      </c>
      <c r="E1987" s="730" t="s">
        <v>3716</v>
      </c>
      <c r="F1987" s="650" t="s">
        <v>3634</v>
      </c>
      <c r="G1987" s="650" t="s">
        <v>4486</v>
      </c>
      <c r="H1987" s="650" t="s">
        <v>1072</v>
      </c>
      <c r="I1987" s="650" t="s">
        <v>2100</v>
      </c>
      <c r="J1987" s="650" t="s">
        <v>2101</v>
      </c>
      <c r="K1987" s="650" t="s">
        <v>3555</v>
      </c>
      <c r="L1987" s="651">
        <v>96.63</v>
      </c>
      <c r="M1987" s="651">
        <v>96.63</v>
      </c>
      <c r="N1987" s="650">
        <v>1</v>
      </c>
      <c r="O1987" s="731">
        <v>0.5</v>
      </c>
      <c r="P1987" s="651"/>
      <c r="Q1987" s="666">
        <v>0</v>
      </c>
      <c r="R1987" s="650"/>
      <c r="S1987" s="666">
        <v>0</v>
      </c>
      <c r="T1987" s="731"/>
      <c r="U1987" s="689">
        <v>0</v>
      </c>
    </row>
    <row r="1988" spans="1:21" ht="14.4" customHeight="1" x14ac:dyDescent="0.3">
      <c r="A1988" s="649">
        <v>10</v>
      </c>
      <c r="B1988" s="650" t="s">
        <v>596</v>
      </c>
      <c r="C1988" s="650">
        <v>89301102</v>
      </c>
      <c r="D1988" s="729" t="s">
        <v>6861</v>
      </c>
      <c r="E1988" s="730" t="s">
        <v>3716</v>
      </c>
      <c r="F1988" s="650" t="s">
        <v>3634</v>
      </c>
      <c r="G1988" s="650" t="s">
        <v>5282</v>
      </c>
      <c r="H1988" s="650" t="s">
        <v>597</v>
      </c>
      <c r="I1988" s="650" t="s">
        <v>5283</v>
      </c>
      <c r="J1988" s="650" t="s">
        <v>5284</v>
      </c>
      <c r="K1988" s="650" t="s">
        <v>5285</v>
      </c>
      <c r="L1988" s="651">
        <v>0</v>
      </c>
      <c r="M1988" s="651">
        <v>0</v>
      </c>
      <c r="N1988" s="650">
        <v>2</v>
      </c>
      <c r="O1988" s="731">
        <v>1.5</v>
      </c>
      <c r="P1988" s="651"/>
      <c r="Q1988" s="666"/>
      <c r="R1988" s="650"/>
      <c r="S1988" s="666">
        <v>0</v>
      </c>
      <c r="T1988" s="731"/>
      <c r="U1988" s="689">
        <v>0</v>
      </c>
    </row>
    <row r="1989" spans="1:21" ht="14.4" customHeight="1" x14ac:dyDescent="0.3">
      <c r="A1989" s="649">
        <v>10</v>
      </c>
      <c r="B1989" s="650" t="s">
        <v>596</v>
      </c>
      <c r="C1989" s="650">
        <v>89301102</v>
      </c>
      <c r="D1989" s="729" t="s">
        <v>6861</v>
      </c>
      <c r="E1989" s="730" t="s">
        <v>3716</v>
      </c>
      <c r="F1989" s="650" t="s">
        <v>3634</v>
      </c>
      <c r="G1989" s="650" t="s">
        <v>5282</v>
      </c>
      <c r="H1989" s="650" t="s">
        <v>597</v>
      </c>
      <c r="I1989" s="650" t="s">
        <v>5286</v>
      </c>
      <c r="J1989" s="650" t="s">
        <v>5284</v>
      </c>
      <c r="K1989" s="650" t="s">
        <v>5287</v>
      </c>
      <c r="L1989" s="651">
        <v>63.3</v>
      </c>
      <c r="M1989" s="651">
        <v>569.69999999999993</v>
      </c>
      <c r="N1989" s="650">
        <v>9</v>
      </c>
      <c r="O1989" s="731">
        <v>1.5</v>
      </c>
      <c r="P1989" s="651">
        <v>189.89999999999998</v>
      </c>
      <c r="Q1989" s="666">
        <v>0.33333333333333331</v>
      </c>
      <c r="R1989" s="650">
        <v>3</v>
      </c>
      <c r="S1989" s="666">
        <v>0.33333333333333331</v>
      </c>
      <c r="T1989" s="731">
        <v>0.5</v>
      </c>
      <c r="U1989" s="689">
        <v>0.33333333333333331</v>
      </c>
    </row>
    <row r="1990" spans="1:21" ht="14.4" customHeight="1" x14ac:dyDescent="0.3">
      <c r="A1990" s="649">
        <v>10</v>
      </c>
      <c r="B1990" s="650" t="s">
        <v>596</v>
      </c>
      <c r="C1990" s="650">
        <v>89301102</v>
      </c>
      <c r="D1990" s="729" t="s">
        <v>6861</v>
      </c>
      <c r="E1990" s="730" t="s">
        <v>3716</v>
      </c>
      <c r="F1990" s="650" t="s">
        <v>3634</v>
      </c>
      <c r="G1990" s="650" t="s">
        <v>3961</v>
      </c>
      <c r="H1990" s="650" t="s">
        <v>597</v>
      </c>
      <c r="I1990" s="650" t="s">
        <v>1745</v>
      </c>
      <c r="J1990" s="650" t="s">
        <v>1359</v>
      </c>
      <c r="K1990" s="650" t="s">
        <v>4216</v>
      </c>
      <c r="L1990" s="651">
        <v>314.89999999999998</v>
      </c>
      <c r="M1990" s="651">
        <v>629.79999999999995</v>
      </c>
      <c r="N1990" s="650">
        <v>2</v>
      </c>
      <c r="O1990" s="731">
        <v>2</v>
      </c>
      <c r="P1990" s="651"/>
      <c r="Q1990" s="666">
        <v>0</v>
      </c>
      <c r="R1990" s="650"/>
      <c r="S1990" s="666">
        <v>0</v>
      </c>
      <c r="T1990" s="731"/>
      <c r="U1990" s="689">
        <v>0</v>
      </c>
    </row>
    <row r="1991" spans="1:21" ht="14.4" customHeight="1" x14ac:dyDescent="0.3">
      <c r="A1991" s="649">
        <v>10</v>
      </c>
      <c r="B1991" s="650" t="s">
        <v>596</v>
      </c>
      <c r="C1991" s="650">
        <v>89301102</v>
      </c>
      <c r="D1991" s="729" t="s">
        <v>6861</v>
      </c>
      <c r="E1991" s="730" t="s">
        <v>3716</v>
      </c>
      <c r="F1991" s="650" t="s">
        <v>3634</v>
      </c>
      <c r="G1991" s="650" t="s">
        <v>4651</v>
      </c>
      <c r="H1991" s="650" t="s">
        <v>597</v>
      </c>
      <c r="I1991" s="650" t="s">
        <v>5288</v>
      </c>
      <c r="J1991" s="650" t="s">
        <v>5289</v>
      </c>
      <c r="K1991" s="650" t="s">
        <v>5161</v>
      </c>
      <c r="L1991" s="651">
        <v>481.8</v>
      </c>
      <c r="M1991" s="651">
        <v>1445.4</v>
      </c>
      <c r="N1991" s="650">
        <v>3</v>
      </c>
      <c r="O1991" s="731">
        <v>1</v>
      </c>
      <c r="P1991" s="651"/>
      <c r="Q1991" s="666">
        <v>0</v>
      </c>
      <c r="R1991" s="650"/>
      <c r="S1991" s="666">
        <v>0</v>
      </c>
      <c r="T1991" s="731"/>
      <c r="U1991" s="689">
        <v>0</v>
      </c>
    </row>
    <row r="1992" spans="1:21" ht="14.4" customHeight="1" x14ac:dyDescent="0.3">
      <c r="A1992" s="649">
        <v>10</v>
      </c>
      <c r="B1992" s="650" t="s">
        <v>596</v>
      </c>
      <c r="C1992" s="650">
        <v>89301102</v>
      </c>
      <c r="D1992" s="729" t="s">
        <v>6861</v>
      </c>
      <c r="E1992" s="730" t="s">
        <v>3716</v>
      </c>
      <c r="F1992" s="650" t="s">
        <v>3634</v>
      </c>
      <c r="G1992" s="650" t="s">
        <v>5290</v>
      </c>
      <c r="H1992" s="650" t="s">
        <v>597</v>
      </c>
      <c r="I1992" s="650" t="s">
        <v>5291</v>
      </c>
      <c r="J1992" s="650" t="s">
        <v>5292</v>
      </c>
      <c r="K1992" s="650" t="s">
        <v>5293</v>
      </c>
      <c r="L1992" s="651">
        <v>0</v>
      </c>
      <c r="M1992" s="651">
        <v>0</v>
      </c>
      <c r="N1992" s="650">
        <v>1</v>
      </c>
      <c r="O1992" s="731">
        <v>0.5</v>
      </c>
      <c r="P1992" s="651"/>
      <c r="Q1992" s="666"/>
      <c r="R1992" s="650"/>
      <c r="S1992" s="666">
        <v>0</v>
      </c>
      <c r="T1992" s="731"/>
      <c r="U1992" s="689">
        <v>0</v>
      </c>
    </row>
    <row r="1993" spans="1:21" ht="14.4" customHeight="1" x14ac:dyDescent="0.3">
      <c r="A1993" s="649">
        <v>10</v>
      </c>
      <c r="B1993" s="650" t="s">
        <v>596</v>
      </c>
      <c r="C1993" s="650">
        <v>89301102</v>
      </c>
      <c r="D1993" s="729" t="s">
        <v>6861</v>
      </c>
      <c r="E1993" s="730" t="s">
        <v>3716</v>
      </c>
      <c r="F1993" s="650" t="s">
        <v>3634</v>
      </c>
      <c r="G1993" s="650" t="s">
        <v>5290</v>
      </c>
      <c r="H1993" s="650" t="s">
        <v>1072</v>
      </c>
      <c r="I1993" s="650" t="s">
        <v>5294</v>
      </c>
      <c r="J1993" s="650" t="s">
        <v>5295</v>
      </c>
      <c r="K1993" s="650" t="s">
        <v>5296</v>
      </c>
      <c r="L1993" s="651">
        <v>1793.46</v>
      </c>
      <c r="M1993" s="651">
        <v>3586.92</v>
      </c>
      <c r="N1993" s="650">
        <v>2</v>
      </c>
      <c r="O1993" s="731">
        <v>0.5</v>
      </c>
      <c r="P1993" s="651"/>
      <c r="Q1993" s="666">
        <v>0</v>
      </c>
      <c r="R1993" s="650"/>
      <c r="S1993" s="666">
        <v>0</v>
      </c>
      <c r="T1993" s="731"/>
      <c r="U1993" s="689">
        <v>0</v>
      </c>
    </row>
    <row r="1994" spans="1:21" ht="14.4" customHeight="1" x14ac:dyDescent="0.3">
      <c r="A1994" s="649">
        <v>10</v>
      </c>
      <c r="B1994" s="650" t="s">
        <v>596</v>
      </c>
      <c r="C1994" s="650">
        <v>89301102</v>
      </c>
      <c r="D1994" s="729" t="s">
        <v>6861</v>
      </c>
      <c r="E1994" s="730" t="s">
        <v>3716</v>
      </c>
      <c r="F1994" s="650" t="s">
        <v>3634</v>
      </c>
      <c r="G1994" s="650" t="s">
        <v>5297</v>
      </c>
      <c r="H1994" s="650" t="s">
        <v>597</v>
      </c>
      <c r="I1994" s="650" t="s">
        <v>1409</v>
      </c>
      <c r="J1994" s="650" t="s">
        <v>5298</v>
      </c>
      <c r="K1994" s="650" t="s">
        <v>4109</v>
      </c>
      <c r="L1994" s="651">
        <v>0</v>
      </c>
      <c r="M1994" s="651">
        <v>0</v>
      </c>
      <c r="N1994" s="650">
        <v>4</v>
      </c>
      <c r="O1994" s="731">
        <v>2</v>
      </c>
      <c r="P1994" s="651"/>
      <c r="Q1994" s="666"/>
      <c r="R1994" s="650"/>
      <c r="S1994" s="666">
        <v>0</v>
      </c>
      <c r="T1994" s="731"/>
      <c r="U1994" s="689">
        <v>0</v>
      </c>
    </row>
    <row r="1995" spans="1:21" ht="14.4" customHeight="1" x14ac:dyDescent="0.3">
      <c r="A1995" s="649">
        <v>10</v>
      </c>
      <c r="B1995" s="650" t="s">
        <v>596</v>
      </c>
      <c r="C1995" s="650">
        <v>89301102</v>
      </c>
      <c r="D1995" s="729" t="s">
        <v>6861</v>
      </c>
      <c r="E1995" s="730" t="s">
        <v>3716</v>
      </c>
      <c r="F1995" s="650" t="s">
        <v>3634</v>
      </c>
      <c r="G1995" s="650" t="s">
        <v>4657</v>
      </c>
      <c r="H1995" s="650" t="s">
        <v>1072</v>
      </c>
      <c r="I1995" s="650" t="s">
        <v>4658</v>
      </c>
      <c r="J1995" s="650" t="s">
        <v>4659</v>
      </c>
      <c r="K1995" s="650" t="s">
        <v>4660</v>
      </c>
      <c r="L1995" s="651">
        <v>11723.99</v>
      </c>
      <c r="M1995" s="651">
        <v>4877179.839999998</v>
      </c>
      <c r="N1995" s="650">
        <v>416</v>
      </c>
      <c r="O1995" s="731">
        <v>46</v>
      </c>
      <c r="P1995" s="651">
        <v>3329613.1599999988</v>
      </c>
      <c r="Q1995" s="666">
        <v>0.68269230769230771</v>
      </c>
      <c r="R1995" s="650">
        <v>284</v>
      </c>
      <c r="S1995" s="666">
        <v>0.68269230769230771</v>
      </c>
      <c r="T1995" s="731">
        <v>32</v>
      </c>
      <c r="U1995" s="689">
        <v>0.69565217391304346</v>
      </c>
    </row>
    <row r="1996" spans="1:21" ht="14.4" customHeight="1" x14ac:dyDescent="0.3">
      <c r="A1996" s="649">
        <v>10</v>
      </c>
      <c r="B1996" s="650" t="s">
        <v>596</v>
      </c>
      <c r="C1996" s="650">
        <v>89301102</v>
      </c>
      <c r="D1996" s="729" t="s">
        <v>6861</v>
      </c>
      <c r="E1996" s="730" t="s">
        <v>3716</v>
      </c>
      <c r="F1996" s="650" t="s">
        <v>3634</v>
      </c>
      <c r="G1996" s="650" t="s">
        <v>4657</v>
      </c>
      <c r="H1996" s="650" t="s">
        <v>1072</v>
      </c>
      <c r="I1996" s="650" t="s">
        <v>4661</v>
      </c>
      <c r="J1996" s="650" t="s">
        <v>4662</v>
      </c>
      <c r="K1996" s="650" t="s">
        <v>4663</v>
      </c>
      <c r="L1996" s="651">
        <v>7816</v>
      </c>
      <c r="M1996" s="651">
        <v>1281824</v>
      </c>
      <c r="N1996" s="650">
        <v>164</v>
      </c>
      <c r="O1996" s="731">
        <v>20</v>
      </c>
      <c r="P1996" s="651">
        <v>1281824</v>
      </c>
      <c r="Q1996" s="666">
        <v>1</v>
      </c>
      <c r="R1996" s="650">
        <v>164</v>
      </c>
      <c r="S1996" s="666">
        <v>1</v>
      </c>
      <c r="T1996" s="731">
        <v>20</v>
      </c>
      <c r="U1996" s="689">
        <v>1</v>
      </c>
    </row>
    <row r="1997" spans="1:21" ht="14.4" customHeight="1" x14ac:dyDescent="0.3">
      <c r="A1997" s="649">
        <v>10</v>
      </c>
      <c r="B1997" s="650" t="s">
        <v>596</v>
      </c>
      <c r="C1997" s="650">
        <v>89301102</v>
      </c>
      <c r="D1997" s="729" t="s">
        <v>6861</v>
      </c>
      <c r="E1997" s="730" t="s">
        <v>3716</v>
      </c>
      <c r="F1997" s="650" t="s">
        <v>3634</v>
      </c>
      <c r="G1997" s="650" t="s">
        <v>4657</v>
      </c>
      <c r="H1997" s="650" t="s">
        <v>1072</v>
      </c>
      <c r="I1997" s="650" t="s">
        <v>5299</v>
      </c>
      <c r="J1997" s="650" t="s">
        <v>5300</v>
      </c>
      <c r="K1997" s="650" t="s">
        <v>5301</v>
      </c>
      <c r="L1997" s="651">
        <v>3907.99</v>
      </c>
      <c r="M1997" s="651">
        <v>515854.67999999993</v>
      </c>
      <c r="N1997" s="650">
        <v>132</v>
      </c>
      <c r="O1997" s="731">
        <v>11</v>
      </c>
      <c r="P1997" s="651">
        <v>515854.67999999993</v>
      </c>
      <c r="Q1997" s="666">
        <v>1</v>
      </c>
      <c r="R1997" s="650">
        <v>132</v>
      </c>
      <c r="S1997" s="666">
        <v>1</v>
      </c>
      <c r="T1997" s="731">
        <v>11</v>
      </c>
      <c r="U1997" s="689">
        <v>1</v>
      </c>
    </row>
    <row r="1998" spans="1:21" ht="14.4" customHeight="1" x14ac:dyDescent="0.3">
      <c r="A1998" s="649">
        <v>10</v>
      </c>
      <c r="B1998" s="650" t="s">
        <v>596</v>
      </c>
      <c r="C1998" s="650">
        <v>89301102</v>
      </c>
      <c r="D1998" s="729" t="s">
        <v>6861</v>
      </c>
      <c r="E1998" s="730" t="s">
        <v>3716</v>
      </c>
      <c r="F1998" s="650" t="s">
        <v>3634</v>
      </c>
      <c r="G1998" s="650" t="s">
        <v>4657</v>
      </c>
      <c r="H1998" s="650" t="s">
        <v>597</v>
      </c>
      <c r="I1998" s="650" t="s">
        <v>5302</v>
      </c>
      <c r="J1998" s="650" t="s">
        <v>5303</v>
      </c>
      <c r="K1998" s="650" t="s">
        <v>5304</v>
      </c>
      <c r="L1998" s="651">
        <v>4689.6000000000004</v>
      </c>
      <c r="M1998" s="651">
        <v>225100.80000000005</v>
      </c>
      <c r="N1998" s="650">
        <v>48</v>
      </c>
      <c r="O1998" s="731">
        <v>7</v>
      </c>
      <c r="P1998" s="651">
        <v>225100.80000000005</v>
      </c>
      <c r="Q1998" s="666">
        <v>1</v>
      </c>
      <c r="R1998" s="650">
        <v>48</v>
      </c>
      <c r="S1998" s="666">
        <v>1</v>
      </c>
      <c r="T1998" s="731">
        <v>7</v>
      </c>
      <c r="U1998" s="689">
        <v>1</v>
      </c>
    </row>
    <row r="1999" spans="1:21" ht="14.4" customHeight="1" x14ac:dyDescent="0.3">
      <c r="A1999" s="649">
        <v>10</v>
      </c>
      <c r="B1999" s="650" t="s">
        <v>596</v>
      </c>
      <c r="C1999" s="650">
        <v>89301102</v>
      </c>
      <c r="D1999" s="729" t="s">
        <v>6861</v>
      </c>
      <c r="E1999" s="730" t="s">
        <v>3716</v>
      </c>
      <c r="F1999" s="650" t="s">
        <v>3634</v>
      </c>
      <c r="G1999" s="650" t="s">
        <v>4657</v>
      </c>
      <c r="H1999" s="650" t="s">
        <v>597</v>
      </c>
      <c r="I1999" s="650" t="s">
        <v>5305</v>
      </c>
      <c r="J1999" s="650" t="s">
        <v>5306</v>
      </c>
      <c r="K1999" s="650" t="s">
        <v>5307</v>
      </c>
      <c r="L1999" s="651">
        <v>9379.19</v>
      </c>
      <c r="M1999" s="651">
        <v>1209915.51</v>
      </c>
      <c r="N1999" s="650">
        <v>129</v>
      </c>
      <c r="O1999" s="731">
        <v>13</v>
      </c>
      <c r="P1999" s="651">
        <v>1209915.51</v>
      </c>
      <c r="Q1999" s="666">
        <v>1</v>
      </c>
      <c r="R1999" s="650">
        <v>129</v>
      </c>
      <c r="S1999" s="666">
        <v>1</v>
      </c>
      <c r="T1999" s="731">
        <v>13</v>
      </c>
      <c r="U1999" s="689">
        <v>1</v>
      </c>
    </row>
    <row r="2000" spans="1:21" ht="14.4" customHeight="1" x14ac:dyDescent="0.3">
      <c r="A2000" s="649">
        <v>10</v>
      </c>
      <c r="B2000" s="650" t="s">
        <v>596</v>
      </c>
      <c r="C2000" s="650">
        <v>89301102</v>
      </c>
      <c r="D2000" s="729" t="s">
        <v>6861</v>
      </c>
      <c r="E2000" s="730" t="s">
        <v>3716</v>
      </c>
      <c r="F2000" s="650" t="s">
        <v>3634</v>
      </c>
      <c r="G2000" s="650" t="s">
        <v>4657</v>
      </c>
      <c r="H2000" s="650" t="s">
        <v>1072</v>
      </c>
      <c r="I2000" s="650" t="s">
        <v>5308</v>
      </c>
      <c r="J2000" s="650" t="s">
        <v>5309</v>
      </c>
      <c r="K2000" s="650" t="s">
        <v>5310</v>
      </c>
      <c r="L2000" s="651">
        <v>20842.650000000001</v>
      </c>
      <c r="M2000" s="651">
        <v>500223.6</v>
      </c>
      <c r="N2000" s="650">
        <v>24</v>
      </c>
      <c r="O2000" s="731">
        <v>10</v>
      </c>
      <c r="P2000" s="651">
        <v>500223.6</v>
      </c>
      <c r="Q2000" s="666">
        <v>1</v>
      </c>
      <c r="R2000" s="650">
        <v>24</v>
      </c>
      <c r="S2000" s="666">
        <v>1</v>
      </c>
      <c r="T2000" s="731">
        <v>10</v>
      </c>
      <c r="U2000" s="689">
        <v>1</v>
      </c>
    </row>
    <row r="2001" spans="1:21" ht="14.4" customHeight="1" x14ac:dyDescent="0.3">
      <c r="A2001" s="649">
        <v>10</v>
      </c>
      <c r="B2001" s="650" t="s">
        <v>596</v>
      </c>
      <c r="C2001" s="650">
        <v>89301102</v>
      </c>
      <c r="D2001" s="729" t="s">
        <v>6861</v>
      </c>
      <c r="E2001" s="730" t="s">
        <v>3716</v>
      </c>
      <c r="F2001" s="650" t="s">
        <v>3634</v>
      </c>
      <c r="G2001" s="650" t="s">
        <v>4657</v>
      </c>
      <c r="H2001" s="650" t="s">
        <v>1072</v>
      </c>
      <c r="I2001" s="650" t="s">
        <v>5311</v>
      </c>
      <c r="J2001" s="650" t="s">
        <v>5312</v>
      </c>
      <c r="K2001" s="650" t="s">
        <v>5313</v>
      </c>
      <c r="L2001" s="651">
        <v>46895.95</v>
      </c>
      <c r="M2001" s="651">
        <v>4642699.0499999989</v>
      </c>
      <c r="N2001" s="650">
        <v>99</v>
      </c>
      <c r="O2001" s="731">
        <v>45</v>
      </c>
      <c r="P2001" s="651">
        <v>3470300.2999999993</v>
      </c>
      <c r="Q2001" s="666">
        <v>0.74747474747474751</v>
      </c>
      <c r="R2001" s="650">
        <v>74</v>
      </c>
      <c r="S2001" s="666">
        <v>0.74747474747474751</v>
      </c>
      <c r="T2001" s="731">
        <v>35</v>
      </c>
      <c r="U2001" s="689">
        <v>0.77777777777777779</v>
      </c>
    </row>
    <row r="2002" spans="1:21" ht="14.4" customHeight="1" x14ac:dyDescent="0.3">
      <c r="A2002" s="649">
        <v>10</v>
      </c>
      <c r="B2002" s="650" t="s">
        <v>596</v>
      </c>
      <c r="C2002" s="650">
        <v>89301102</v>
      </c>
      <c r="D2002" s="729" t="s">
        <v>6861</v>
      </c>
      <c r="E2002" s="730" t="s">
        <v>3716</v>
      </c>
      <c r="F2002" s="650" t="s">
        <v>3634</v>
      </c>
      <c r="G2002" s="650" t="s">
        <v>4657</v>
      </c>
      <c r="H2002" s="650" t="s">
        <v>597</v>
      </c>
      <c r="I2002" s="650" t="s">
        <v>4664</v>
      </c>
      <c r="J2002" s="650" t="s">
        <v>4665</v>
      </c>
      <c r="K2002" s="650" t="s">
        <v>4666</v>
      </c>
      <c r="L2002" s="651">
        <v>23447.97</v>
      </c>
      <c r="M2002" s="651">
        <v>1758597.75</v>
      </c>
      <c r="N2002" s="650">
        <v>75</v>
      </c>
      <c r="O2002" s="731">
        <v>21</v>
      </c>
      <c r="P2002" s="651">
        <v>1758597.75</v>
      </c>
      <c r="Q2002" s="666">
        <v>1</v>
      </c>
      <c r="R2002" s="650">
        <v>75</v>
      </c>
      <c r="S2002" s="666">
        <v>1</v>
      </c>
      <c r="T2002" s="731">
        <v>21</v>
      </c>
      <c r="U2002" s="689">
        <v>1</v>
      </c>
    </row>
    <row r="2003" spans="1:21" ht="14.4" customHeight="1" x14ac:dyDescent="0.3">
      <c r="A2003" s="649">
        <v>10</v>
      </c>
      <c r="B2003" s="650" t="s">
        <v>596</v>
      </c>
      <c r="C2003" s="650">
        <v>89301102</v>
      </c>
      <c r="D2003" s="729" t="s">
        <v>6861</v>
      </c>
      <c r="E2003" s="730" t="s">
        <v>3716</v>
      </c>
      <c r="F2003" s="650" t="s">
        <v>3634</v>
      </c>
      <c r="G2003" s="650" t="s">
        <v>4657</v>
      </c>
      <c r="H2003" s="650" t="s">
        <v>597</v>
      </c>
      <c r="I2003" s="650" t="s">
        <v>4667</v>
      </c>
      <c r="J2003" s="650" t="s">
        <v>4668</v>
      </c>
      <c r="K2003" s="650" t="s">
        <v>4669</v>
      </c>
      <c r="L2003" s="651">
        <v>7816</v>
      </c>
      <c r="M2003" s="651">
        <v>1141136</v>
      </c>
      <c r="N2003" s="650">
        <v>146</v>
      </c>
      <c r="O2003" s="731">
        <v>15</v>
      </c>
      <c r="P2003" s="651">
        <v>1141136</v>
      </c>
      <c r="Q2003" s="666">
        <v>1</v>
      </c>
      <c r="R2003" s="650">
        <v>146</v>
      </c>
      <c r="S2003" s="666">
        <v>1</v>
      </c>
      <c r="T2003" s="731">
        <v>15</v>
      </c>
      <c r="U2003" s="689">
        <v>1</v>
      </c>
    </row>
    <row r="2004" spans="1:21" ht="14.4" customHeight="1" x14ac:dyDescent="0.3">
      <c r="A2004" s="649">
        <v>10</v>
      </c>
      <c r="B2004" s="650" t="s">
        <v>596</v>
      </c>
      <c r="C2004" s="650">
        <v>89301102</v>
      </c>
      <c r="D2004" s="729" t="s">
        <v>6861</v>
      </c>
      <c r="E2004" s="730" t="s">
        <v>3716</v>
      </c>
      <c r="F2004" s="650" t="s">
        <v>3634</v>
      </c>
      <c r="G2004" s="650" t="s">
        <v>4657</v>
      </c>
      <c r="H2004" s="650" t="s">
        <v>597</v>
      </c>
      <c r="I2004" s="650" t="s">
        <v>4670</v>
      </c>
      <c r="J2004" s="650" t="s">
        <v>4671</v>
      </c>
      <c r="K2004" s="650" t="s">
        <v>4672</v>
      </c>
      <c r="L2004" s="651">
        <v>15631.98</v>
      </c>
      <c r="M2004" s="651">
        <v>2704332.54</v>
      </c>
      <c r="N2004" s="650">
        <v>173</v>
      </c>
      <c r="O2004" s="731">
        <v>32</v>
      </c>
      <c r="P2004" s="651">
        <v>1610093.94</v>
      </c>
      <c r="Q2004" s="666">
        <v>0.59537572254335258</v>
      </c>
      <c r="R2004" s="650">
        <v>103</v>
      </c>
      <c r="S2004" s="666">
        <v>0.59537572254335258</v>
      </c>
      <c r="T2004" s="731">
        <v>20</v>
      </c>
      <c r="U2004" s="689">
        <v>0.625</v>
      </c>
    </row>
    <row r="2005" spans="1:21" ht="14.4" customHeight="1" x14ac:dyDescent="0.3">
      <c r="A2005" s="649">
        <v>10</v>
      </c>
      <c r="B2005" s="650" t="s">
        <v>596</v>
      </c>
      <c r="C2005" s="650">
        <v>89301102</v>
      </c>
      <c r="D2005" s="729" t="s">
        <v>6861</v>
      </c>
      <c r="E2005" s="730" t="s">
        <v>3716</v>
      </c>
      <c r="F2005" s="650" t="s">
        <v>3634</v>
      </c>
      <c r="G2005" s="650" t="s">
        <v>4657</v>
      </c>
      <c r="H2005" s="650" t="s">
        <v>597</v>
      </c>
      <c r="I2005" s="650" t="s">
        <v>4673</v>
      </c>
      <c r="J2005" s="650" t="s">
        <v>4674</v>
      </c>
      <c r="K2005" s="650" t="s">
        <v>4675</v>
      </c>
      <c r="L2005" s="651">
        <v>4689.6000000000004</v>
      </c>
      <c r="M2005" s="651">
        <v>220411.2</v>
      </c>
      <c r="N2005" s="650">
        <v>47</v>
      </c>
      <c r="O2005" s="731">
        <v>4</v>
      </c>
      <c r="P2005" s="651">
        <v>220411.2</v>
      </c>
      <c r="Q2005" s="666">
        <v>1</v>
      </c>
      <c r="R2005" s="650">
        <v>47</v>
      </c>
      <c r="S2005" s="666">
        <v>1</v>
      </c>
      <c r="T2005" s="731">
        <v>4</v>
      </c>
      <c r="U2005" s="689">
        <v>1</v>
      </c>
    </row>
    <row r="2006" spans="1:21" ht="14.4" customHeight="1" x14ac:dyDescent="0.3">
      <c r="A2006" s="649">
        <v>10</v>
      </c>
      <c r="B2006" s="650" t="s">
        <v>596</v>
      </c>
      <c r="C2006" s="650">
        <v>89301102</v>
      </c>
      <c r="D2006" s="729" t="s">
        <v>6861</v>
      </c>
      <c r="E2006" s="730" t="s">
        <v>3716</v>
      </c>
      <c r="F2006" s="650" t="s">
        <v>3634</v>
      </c>
      <c r="G2006" s="650" t="s">
        <v>4657</v>
      </c>
      <c r="H2006" s="650" t="s">
        <v>597</v>
      </c>
      <c r="I2006" s="650" t="s">
        <v>4676</v>
      </c>
      <c r="J2006" s="650" t="s">
        <v>4677</v>
      </c>
      <c r="K2006" s="650" t="s">
        <v>4678</v>
      </c>
      <c r="L2006" s="651">
        <v>9379.19</v>
      </c>
      <c r="M2006" s="651">
        <v>4408219.3</v>
      </c>
      <c r="N2006" s="650">
        <v>470</v>
      </c>
      <c r="O2006" s="731">
        <v>33</v>
      </c>
      <c r="P2006" s="651">
        <v>3376508.4</v>
      </c>
      <c r="Q2006" s="666">
        <v>0.76595744680851063</v>
      </c>
      <c r="R2006" s="650">
        <v>360</v>
      </c>
      <c r="S2006" s="666">
        <v>0.76595744680851063</v>
      </c>
      <c r="T2006" s="731">
        <v>26</v>
      </c>
      <c r="U2006" s="689">
        <v>0.78787878787878785</v>
      </c>
    </row>
    <row r="2007" spans="1:21" ht="14.4" customHeight="1" x14ac:dyDescent="0.3">
      <c r="A2007" s="649">
        <v>10</v>
      </c>
      <c r="B2007" s="650" t="s">
        <v>596</v>
      </c>
      <c r="C2007" s="650">
        <v>89301102</v>
      </c>
      <c r="D2007" s="729" t="s">
        <v>6861</v>
      </c>
      <c r="E2007" s="730" t="s">
        <v>3716</v>
      </c>
      <c r="F2007" s="650" t="s">
        <v>3634</v>
      </c>
      <c r="G2007" s="650" t="s">
        <v>4657</v>
      </c>
      <c r="H2007" s="650" t="s">
        <v>597</v>
      </c>
      <c r="I2007" s="650" t="s">
        <v>5314</v>
      </c>
      <c r="J2007" s="650" t="s">
        <v>5315</v>
      </c>
      <c r="K2007" s="650" t="s">
        <v>5316</v>
      </c>
      <c r="L2007" s="651">
        <v>0</v>
      </c>
      <c r="M2007" s="651">
        <v>0</v>
      </c>
      <c r="N2007" s="650">
        <v>226</v>
      </c>
      <c r="O2007" s="731">
        <v>15</v>
      </c>
      <c r="P2007" s="651">
        <v>0</v>
      </c>
      <c r="Q2007" s="666"/>
      <c r="R2007" s="650">
        <v>226</v>
      </c>
      <c r="S2007" s="666">
        <v>1</v>
      </c>
      <c r="T2007" s="731">
        <v>15</v>
      </c>
      <c r="U2007" s="689">
        <v>1</v>
      </c>
    </row>
    <row r="2008" spans="1:21" ht="14.4" customHeight="1" x14ac:dyDescent="0.3">
      <c r="A2008" s="649">
        <v>10</v>
      </c>
      <c r="B2008" s="650" t="s">
        <v>596</v>
      </c>
      <c r="C2008" s="650">
        <v>89301102</v>
      </c>
      <c r="D2008" s="729" t="s">
        <v>6861</v>
      </c>
      <c r="E2008" s="730" t="s">
        <v>3716</v>
      </c>
      <c r="F2008" s="650" t="s">
        <v>3634</v>
      </c>
      <c r="G2008" s="650" t="s">
        <v>4657</v>
      </c>
      <c r="H2008" s="650" t="s">
        <v>597</v>
      </c>
      <c r="I2008" s="650" t="s">
        <v>5317</v>
      </c>
      <c r="J2008" s="650" t="s">
        <v>5306</v>
      </c>
      <c r="K2008" s="650" t="s">
        <v>5318</v>
      </c>
      <c r="L2008" s="651">
        <v>0</v>
      </c>
      <c r="M2008" s="651">
        <v>0</v>
      </c>
      <c r="N2008" s="650">
        <v>22</v>
      </c>
      <c r="O2008" s="731">
        <v>2</v>
      </c>
      <c r="P2008" s="651">
        <v>0</v>
      </c>
      <c r="Q2008" s="666"/>
      <c r="R2008" s="650">
        <v>22</v>
      </c>
      <c r="S2008" s="666">
        <v>1</v>
      </c>
      <c r="T2008" s="731">
        <v>2</v>
      </c>
      <c r="U2008" s="689">
        <v>1</v>
      </c>
    </row>
    <row r="2009" spans="1:21" ht="14.4" customHeight="1" x14ac:dyDescent="0.3">
      <c r="A2009" s="649">
        <v>10</v>
      </c>
      <c r="B2009" s="650" t="s">
        <v>596</v>
      </c>
      <c r="C2009" s="650">
        <v>89301102</v>
      </c>
      <c r="D2009" s="729" t="s">
        <v>6861</v>
      </c>
      <c r="E2009" s="730" t="s">
        <v>3716</v>
      </c>
      <c r="F2009" s="650" t="s">
        <v>3634</v>
      </c>
      <c r="G2009" s="650" t="s">
        <v>4657</v>
      </c>
      <c r="H2009" s="650" t="s">
        <v>1072</v>
      </c>
      <c r="I2009" s="650" t="s">
        <v>5319</v>
      </c>
      <c r="J2009" s="650" t="s">
        <v>5309</v>
      </c>
      <c r="K2009" s="650" t="s">
        <v>5310</v>
      </c>
      <c r="L2009" s="651">
        <v>20842.650000000001</v>
      </c>
      <c r="M2009" s="651">
        <v>937919.25000000012</v>
      </c>
      <c r="N2009" s="650">
        <v>45</v>
      </c>
      <c r="O2009" s="731">
        <v>20</v>
      </c>
      <c r="P2009" s="651">
        <v>937919.25000000012</v>
      </c>
      <c r="Q2009" s="666">
        <v>1</v>
      </c>
      <c r="R2009" s="650">
        <v>45</v>
      </c>
      <c r="S2009" s="666">
        <v>1</v>
      </c>
      <c r="T2009" s="731">
        <v>20</v>
      </c>
      <c r="U2009" s="689">
        <v>1</v>
      </c>
    </row>
    <row r="2010" spans="1:21" ht="14.4" customHeight="1" x14ac:dyDescent="0.3">
      <c r="A2010" s="649">
        <v>10</v>
      </c>
      <c r="B2010" s="650" t="s">
        <v>596</v>
      </c>
      <c r="C2010" s="650">
        <v>89301102</v>
      </c>
      <c r="D2010" s="729" t="s">
        <v>6861</v>
      </c>
      <c r="E2010" s="730" t="s">
        <v>3716</v>
      </c>
      <c r="F2010" s="650" t="s">
        <v>3634</v>
      </c>
      <c r="G2010" s="650" t="s">
        <v>4657</v>
      </c>
      <c r="H2010" s="650" t="s">
        <v>1072</v>
      </c>
      <c r="I2010" s="650" t="s">
        <v>5320</v>
      </c>
      <c r="J2010" s="650" t="s">
        <v>5312</v>
      </c>
      <c r="K2010" s="650" t="s">
        <v>5313</v>
      </c>
      <c r="L2010" s="651">
        <v>46895.95</v>
      </c>
      <c r="M2010" s="651">
        <v>1922733.9499999997</v>
      </c>
      <c r="N2010" s="650">
        <v>41</v>
      </c>
      <c r="O2010" s="731">
        <v>20</v>
      </c>
      <c r="P2010" s="651">
        <v>1922733.9499999997</v>
      </c>
      <c r="Q2010" s="666">
        <v>1</v>
      </c>
      <c r="R2010" s="650">
        <v>41</v>
      </c>
      <c r="S2010" s="666">
        <v>1</v>
      </c>
      <c r="T2010" s="731">
        <v>20</v>
      </c>
      <c r="U2010" s="689">
        <v>1</v>
      </c>
    </row>
    <row r="2011" spans="1:21" ht="14.4" customHeight="1" x14ac:dyDescent="0.3">
      <c r="A2011" s="649">
        <v>10</v>
      </c>
      <c r="B2011" s="650" t="s">
        <v>596</v>
      </c>
      <c r="C2011" s="650">
        <v>89301102</v>
      </c>
      <c r="D2011" s="729" t="s">
        <v>6861</v>
      </c>
      <c r="E2011" s="730" t="s">
        <v>3716</v>
      </c>
      <c r="F2011" s="650" t="s">
        <v>3634</v>
      </c>
      <c r="G2011" s="650" t="s">
        <v>4657</v>
      </c>
      <c r="H2011" s="650" t="s">
        <v>597</v>
      </c>
      <c r="I2011" s="650" t="s">
        <v>5321</v>
      </c>
      <c r="J2011" s="650" t="s">
        <v>5315</v>
      </c>
      <c r="K2011" s="650" t="s">
        <v>5316</v>
      </c>
      <c r="L2011" s="651">
        <v>7816</v>
      </c>
      <c r="M2011" s="651">
        <v>351720</v>
      </c>
      <c r="N2011" s="650">
        <v>45</v>
      </c>
      <c r="O2011" s="731">
        <v>3</v>
      </c>
      <c r="P2011" s="651">
        <v>351720</v>
      </c>
      <c r="Q2011" s="666">
        <v>1</v>
      </c>
      <c r="R2011" s="650">
        <v>45</v>
      </c>
      <c r="S2011" s="666">
        <v>1</v>
      </c>
      <c r="T2011" s="731">
        <v>3</v>
      </c>
      <c r="U2011" s="689">
        <v>1</v>
      </c>
    </row>
    <row r="2012" spans="1:21" ht="14.4" customHeight="1" x14ac:dyDescent="0.3">
      <c r="A2012" s="649">
        <v>10</v>
      </c>
      <c r="B2012" s="650" t="s">
        <v>596</v>
      </c>
      <c r="C2012" s="650">
        <v>89301102</v>
      </c>
      <c r="D2012" s="729" t="s">
        <v>6861</v>
      </c>
      <c r="E2012" s="730" t="s">
        <v>3716</v>
      </c>
      <c r="F2012" s="650" t="s">
        <v>3634</v>
      </c>
      <c r="G2012" s="650" t="s">
        <v>4657</v>
      </c>
      <c r="H2012" s="650" t="s">
        <v>1072</v>
      </c>
      <c r="I2012" s="650" t="s">
        <v>4679</v>
      </c>
      <c r="J2012" s="650" t="s">
        <v>4668</v>
      </c>
      <c r="K2012" s="650" t="s">
        <v>4669</v>
      </c>
      <c r="L2012" s="651">
        <v>7816</v>
      </c>
      <c r="M2012" s="651">
        <v>1180216</v>
      </c>
      <c r="N2012" s="650">
        <v>151</v>
      </c>
      <c r="O2012" s="731">
        <v>14</v>
      </c>
      <c r="P2012" s="651">
        <v>1180216</v>
      </c>
      <c r="Q2012" s="666">
        <v>1</v>
      </c>
      <c r="R2012" s="650">
        <v>151</v>
      </c>
      <c r="S2012" s="666">
        <v>1</v>
      </c>
      <c r="T2012" s="731">
        <v>14</v>
      </c>
      <c r="U2012" s="689">
        <v>1</v>
      </c>
    </row>
    <row r="2013" spans="1:21" ht="14.4" customHeight="1" x14ac:dyDescent="0.3">
      <c r="A2013" s="649">
        <v>10</v>
      </c>
      <c r="B2013" s="650" t="s">
        <v>596</v>
      </c>
      <c r="C2013" s="650">
        <v>89301102</v>
      </c>
      <c r="D2013" s="729" t="s">
        <v>6861</v>
      </c>
      <c r="E2013" s="730" t="s">
        <v>3716</v>
      </c>
      <c r="F2013" s="650" t="s">
        <v>3634</v>
      </c>
      <c r="G2013" s="650" t="s">
        <v>4426</v>
      </c>
      <c r="H2013" s="650" t="s">
        <v>597</v>
      </c>
      <c r="I2013" s="650" t="s">
        <v>5322</v>
      </c>
      <c r="J2013" s="650" t="s">
        <v>4428</v>
      </c>
      <c r="K2013" s="650" t="s">
        <v>5323</v>
      </c>
      <c r="L2013" s="651">
        <v>331.34</v>
      </c>
      <c r="M2013" s="651">
        <v>14910.3</v>
      </c>
      <c r="N2013" s="650">
        <v>45</v>
      </c>
      <c r="O2013" s="731">
        <v>6.5</v>
      </c>
      <c r="P2013" s="651">
        <v>8614.84</v>
      </c>
      <c r="Q2013" s="666">
        <v>0.57777777777777783</v>
      </c>
      <c r="R2013" s="650">
        <v>26</v>
      </c>
      <c r="S2013" s="666">
        <v>0.57777777777777772</v>
      </c>
      <c r="T2013" s="731">
        <v>3.5</v>
      </c>
      <c r="U2013" s="689">
        <v>0.53846153846153844</v>
      </c>
    </row>
    <row r="2014" spans="1:21" ht="14.4" customHeight="1" x14ac:dyDescent="0.3">
      <c r="A2014" s="649">
        <v>10</v>
      </c>
      <c r="B2014" s="650" t="s">
        <v>596</v>
      </c>
      <c r="C2014" s="650">
        <v>89301102</v>
      </c>
      <c r="D2014" s="729" t="s">
        <v>6861</v>
      </c>
      <c r="E2014" s="730" t="s">
        <v>3716</v>
      </c>
      <c r="F2014" s="650" t="s">
        <v>3634</v>
      </c>
      <c r="G2014" s="650" t="s">
        <v>3966</v>
      </c>
      <c r="H2014" s="650" t="s">
        <v>597</v>
      </c>
      <c r="I2014" s="650" t="s">
        <v>3967</v>
      </c>
      <c r="J2014" s="650" t="s">
        <v>3968</v>
      </c>
      <c r="K2014" s="650" t="s">
        <v>3821</v>
      </c>
      <c r="L2014" s="651">
        <v>0</v>
      </c>
      <c r="M2014" s="651">
        <v>0</v>
      </c>
      <c r="N2014" s="650">
        <v>3</v>
      </c>
      <c r="O2014" s="731">
        <v>2</v>
      </c>
      <c r="P2014" s="651">
        <v>0</v>
      </c>
      <c r="Q2014" s="666"/>
      <c r="R2014" s="650">
        <v>2</v>
      </c>
      <c r="S2014" s="666">
        <v>0.66666666666666663</v>
      </c>
      <c r="T2014" s="731">
        <v>1</v>
      </c>
      <c r="U2014" s="689">
        <v>0.5</v>
      </c>
    </row>
    <row r="2015" spans="1:21" ht="14.4" customHeight="1" x14ac:dyDescent="0.3">
      <c r="A2015" s="649">
        <v>10</v>
      </c>
      <c r="B2015" s="650" t="s">
        <v>596</v>
      </c>
      <c r="C2015" s="650">
        <v>89301102</v>
      </c>
      <c r="D2015" s="729" t="s">
        <v>6861</v>
      </c>
      <c r="E2015" s="730" t="s">
        <v>3716</v>
      </c>
      <c r="F2015" s="650" t="s">
        <v>3634</v>
      </c>
      <c r="G2015" s="650" t="s">
        <v>3966</v>
      </c>
      <c r="H2015" s="650" t="s">
        <v>597</v>
      </c>
      <c r="I2015" s="650" t="s">
        <v>4687</v>
      </c>
      <c r="J2015" s="650" t="s">
        <v>4688</v>
      </c>
      <c r="K2015" s="650" t="s">
        <v>4689</v>
      </c>
      <c r="L2015" s="651">
        <v>0</v>
      </c>
      <c r="M2015" s="651">
        <v>0</v>
      </c>
      <c r="N2015" s="650">
        <v>1</v>
      </c>
      <c r="O2015" s="731">
        <v>1</v>
      </c>
      <c r="P2015" s="651">
        <v>0</v>
      </c>
      <c r="Q2015" s="666"/>
      <c r="R2015" s="650">
        <v>1</v>
      </c>
      <c r="S2015" s="666">
        <v>1</v>
      </c>
      <c r="T2015" s="731">
        <v>1</v>
      </c>
      <c r="U2015" s="689">
        <v>1</v>
      </c>
    </row>
    <row r="2016" spans="1:21" ht="14.4" customHeight="1" x14ac:dyDescent="0.3">
      <c r="A2016" s="649">
        <v>10</v>
      </c>
      <c r="B2016" s="650" t="s">
        <v>596</v>
      </c>
      <c r="C2016" s="650">
        <v>89301102</v>
      </c>
      <c r="D2016" s="729" t="s">
        <v>6861</v>
      </c>
      <c r="E2016" s="730" t="s">
        <v>3716</v>
      </c>
      <c r="F2016" s="650" t="s">
        <v>3634</v>
      </c>
      <c r="G2016" s="650" t="s">
        <v>3861</v>
      </c>
      <c r="H2016" s="650" t="s">
        <v>597</v>
      </c>
      <c r="I2016" s="650" t="s">
        <v>3326</v>
      </c>
      <c r="J2016" s="650" t="s">
        <v>3327</v>
      </c>
      <c r="K2016" s="650" t="s">
        <v>5324</v>
      </c>
      <c r="L2016" s="651">
        <v>38.65</v>
      </c>
      <c r="M2016" s="651">
        <v>38.65</v>
      </c>
      <c r="N2016" s="650">
        <v>1</v>
      </c>
      <c r="O2016" s="731">
        <v>1</v>
      </c>
      <c r="P2016" s="651">
        <v>38.65</v>
      </c>
      <c r="Q2016" s="666">
        <v>1</v>
      </c>
      <c r="R2016" s="650">
        <v>1</v>
      </c>
      <c r="S2016" s="666">
        <v>1</v>
      </c>
      <c r="T2016" s="731">
        <v>1</v>
      </c>
      <c r="U2016" s="689">
        <v>1</v>
      </c>
    </row>
    <row r="2017" spans="1:21" ht="14.4" customHeight="1" x14ac:dyDescent="0.3">
      <c r="A2017" s="649">
        <v>10</v>
      </c>
      <c r="B2017" s="650" t="s">
        <v>596</v>
      </c>
      <c r="C2017" s="650">
        <v>89301102</v>
      </c>
      <c r="D2017" s="729" t="s">
        <v>6861</v>
      </c>
      <c r="E2017" s="730" t="s">
        <v>3716</v>
      </c>
      <c r="F2017" s="650" t="s">
        <v>3634</v>
      </c>
      <c r="G2017" s="650" t="s">
        <v>4238</v>
      </c>
      <c r="H2017" s="650" t="s">
        <v>597</v>
      </c>
      <c r="I2017" s="650" t="s">
        <v>1368</v>
      </c>
      <c r="J2017" s="650" t="s">
        <v>1369</v>
      </c>
      <c r="K2017" s="650" t="s">
        <v>4239</v>
      </c>
      <c r="L2017" s="651">
        <v>0</v>
      </c>
      <c r="M2017" s="651">
        <v>0</v>
      </c>
      <c r="N2017" s="650">
        <v>8</v>
      </c>
      <c r="O2017" s="731">
        <v>2.5</v>
      </c>
      <c r="P2017" s="651">
        <v>0</v>
      </c>
      <c r="Q2017" s="666"/>
      <c r="R2017" s="650">
        <v>3</v>
      </c>
      <c r="S2017" s="666">
        <v>0.375</v>
      </c>
      <c r="T2017" s="731">
        <v>0.5</v>
      </c>
      <c r="U2017" s="689">
        <v>0.2</v>
      </c>
    </row>
    <row r="2018" spans="1:21" ht="14.4" customHeight="1" x14ac:dyDescent="0.3">
      <c r="A2018" s="649">
        <v>10</v>
      </c>
      <c r="B2018" s="650" t="s">
        <v>596</v>
      </c>
      <c r="C2018" s="650">
        <v>89301102</v>
      </c>
      <c r="D2018" s="729" t="s">
        <v>6861</v>
      </c>
      <c r="E2018" s="730" t="s">
        <v>3716</v>
      </c>
      <c r="F2018" s="650" t="s">
        <v>3634</v>
      </c>
      <c r="G2018" s="650" t="s">
        <v>5325</v>
      </c>
      <c r="H2018" s="650" t="s">
        <v>597</v>
      </c>
      <c r="I2018" s="650" t="s">
        <v>5326</v>
      </c>
      <c r="J2018" s="650" t="s">
        <v>5327</v>
      </c>
      <c r="K2018" s="650" t="s">
        <v>5328</v>
      </c>
      <c r="L2018" s="651">
        <v>0</v>
      </c>
      <c r="M2018" s="651">
        <v>0</v>
      </c>
      <c r="N2018" s="650">
        <v>1</v>
      </c>
      <c r="O2018" s="731">
        <v>1</v>
      </c>
      <c r="P2018" s="651"/>
      <c r="Q2018" s="666"/>
      <c r="R2018" s="650"/>
      <c r="S2018" s="666">
        <v>0</v>
      </c>
      <c r="T2018" s="731"/>
      <c r="U2018" s="689">
        <v>0</v>
      </c>
    </row>
    <row r="2019" spans="1:21" ht="14.4" customHeight="1" x14ac:dyDescent="0.3">
      <c r="A2019" s="649">
        <v>10</v>
      </c>
      <c r="B2019" s="650" t="s">
        <v>596</v>
      </c>
      <c r="C2019" s="650">
        <v>89301102</v>
      </c>
      <c r="D2019" s="729" t="s">
        <v>6861</v>
      </c>
      <c r="E2019" s="730" t="s">
        <v>3716</v>
      </c>
      <c r="F2019" s="650" t="s">
        <v>3635</v>
      </c>
      <c r="G2019" s="650" t="s">
        <v>3790</v>
      </c>
      <c r="H2019" s="650" t="s">
        <v>597</v>
      </c>
      <c r="I2019" s="650" t="s">
        <v>3890</v>
      </c>
      <c r="J2019" s="650" t="s">
        <v>3680</v>
      </c>
      <c r="K2019" s="650"/>
      <c r="L2019" s="651">
        <v>0</v>
      </c>
      <c r="M2019" s="651">
        <v>0</v>
      </c>
      <c r="N2019" s="650">
        <v>1</v>
      </c>
      <c r="O2019" s="731">
        <v>1</v>
      </c>
      <c r="P2019" s="651"/>
      <c r="Q2019" s="666"/>
      <c r="R2019" s="650"/>
      <c r="S2019" s="666">
        <v>0</v>
      </c>
      <c r="T2019" s="731"/>
      <c r="U2019" s="689">
        <v>0</v>
      </c>
    </row>
    <row r="2020" spans="1:21" ht="14.4" customHeight="1" x14ac:dyDescent="0.3">
      <c r="A2020" s="649">
        <v>10</v>
      </c>
      <c r="B2020" s="650" t="s">
        <v>596</v>
      </c>
      <c r="C2020" s="650">
        <v>89301102</v>
      </c>
      <c r="D2020" s="729" t="s">
        <v>6861</v>
      </c>
      <c r="E2020" s="730" t="s">
        <v>3716</v>
      </c>
      <c r="F2020" s="650" t="s">
        <v>3635</v>
      </c>
      <c r="G2020" s="650" t="s">
        <v>3790</v>
      </c>
      <c r="H2020" s="650" t="s">
        <v>597</v>
      </c>
      <c r="I2020" s="650" t="s">
        <v>4068</v>
      </c>
      <c r="J2020" s="650" t="s">
        <v>3680</v>
      </c>
      <c r="K2020" s="650"/>
      <c r="L2020" s="651">
        <v>0</v>
      </c>
      <c r="M2020" s="651">
        <v>0</v>
      </c>
      <c r="N2020" s="650">
        <v>2</v>
      </c>
      <c r="O2020" s="731">
        <v>1.5</v>
      </c>
      <c r="P2020" s="651"/>
      <c r="Q2020" s="666"/>
      <c r="R2020" s="650"/>
      <c r="S2020" s="666">
        <v>0</v>
      </c>
      <c r="T2020" s="731"/>
      <c r="U2020" s="689">
        <v>0</v>
      </c>
    </row>
    <row r="2021" spans="1:21" ht="14.4" customHeight="1" x14ac:dyDescent="0.3">
      <c r="A2021" s="649">
        <v>10</v>
      </c>
      <c r="B2021" s="650" t="s">
        <v>596</v>
      </c>
      <c r="C2021" s="650">
        <v>89301102</v>
      </c>
      <c r="D2021" s="729" t="s">
        <v>6861</v>
      </c>
      <c r="E2021" s="730" t="s">
        <v>3716</v>
      </c>
      <c r="F2021" s="650" t="s">
        <v>3635</v>
      </c>
      <c r="G2021" s="650" t="s">
        <v>3790</v>
      </c>
      <c r="H2021" s="650" t="s">
        <v>597</v>
      </c>
      <c r="I2021" s="650" t="s">
        <v>4500</v>
      </c>
      <c r="J2021" s="650" t="s">
        <v>3680</v>
      </c>
      <c r="K2021" s="650"/>
      <c r="L2021" s="651">
        <v>0</v>
      </c>
      <c r="M2021" s="651">
        <v>0</v>
      </c>
      <c r="N2021" s="650">
        <v>2</v>
      </c>
      <c r="O2021" s="731">
        <v>2</v>
      </c>
      <c r="P2021" s="651">
        <v>0</v>
      </c>
      <c r="Q2021" s="666"/>
      <c r="R2021" s="650">
        <v>1</v>
      </c>
      <c r="S2021" s="666">
        <v>0.5</v>
      </c>
      <c r="T2021" s="731">
        <v>1</v>
      </c>
      <c r="U2021" s="689">
        <v>0.5</v>
      </c>
    </row>
    <row r="2022" spans="1:21" ht="14.4" customHeight="1" x14ac:dyDescent="0.3">
      <c r="A2022" s="649">
        <v>10</v>
      </c>
      <c r="B2022" s="650" t="s">
        <v>596</v>
      </c>
      <c r="C2022" s="650">
        <v>89301102</v>
      </c>
      <c r="D2022" s="729" t="s">
        <v>6861</v>
      </c>
      <c r="E2022" s="730" t="s">
        <v>3716</v>
      </c>
      <c r="F2022" s="650" t="s">
        <v>3635</v>
      </c>
      <c r="G2022" s="650" t="s">
        <v>3790</v>
      </c>
      <c r="H2022" s="650" t="s">
        <v>597</v>
      </c>
      <c r="I2022" s="650" t="s">
        <v>5329</v>
      </c>
      <c r="J2022" s="650" t="s">
        <v>3680</v>
      </c>
      <c r="K2022" s="650"/>
      <c r="L2022" s="651">
        <v>0</v>
      </c>
      <c r="M2022" s="651">
        <v>0</v>
      </c>
      <c r="N2022" s="650">
        <v>1</v>
      </c>
      <c r="O2022" s="731">
        <v>1</v>
      </c>
      <c r="P2022" s="651">
        <v>0</v>
      </c>
      <c r="Q2022" s="666"/>
      <c r="R2022" s="650">
        <v>1</v>
      </c>
      <c r="S2022" s="666">
        <v>1</v>
      </c>
      <c r="T2022" s="731">
        <v>1</v>
      </c>
      <c r="U2022" s="689">
        <v>1</v>
      </c>
    </row>
    <row r="2023" spans="1:21" ht="14.4" customHeight="1" x14ac:dyDescent="0.3">
      <c r="A2023" s="649">
        <v>10</v>
      </c>
      <c r="B2023" s="650" t="s">
        <v>596</v>
      </c>
      <c r="C2023" s="650">
        <v>89301102</v>
      </c>
      <c r="D2023" s="729" t="s">
        <v>6861</v>
      </c>
      <c r="E2023" s="730" t="s">
        <v>3716</v>
      </c>
      <c r="F2023" s="650" t="s">
        <v>3635</v>
      </c>
      <c r="G2023" s="650" t="s">
        <v>3790</v>
      </c>
      <c r="H2023" s="650" t="s">
        <v>597</v>
      </c>
      <c r="I2023" s="650" t="s">
        <v>3891</v>
      </c>
      <c r="J2023" s="650" t="s">
        <v>3680</v>
      </c>
      <c r="K2023" s="650"/>
      <c r="L2023" s="651">
        <v>0</v>
      </c>
      <c r="M2023" s="651">
        <v>0</v>
      </c>
      <c r="N2023" s="650">
        <v>12</v>
      </c>
      <c r="O2023" s="731">
        <v>12</v>
      </c>
      <c r="P2023" s="651">
        <v>0</v>
      </c>
      <c r="Q2023" s="666"/>
      <c r="R2023" s="650">
        <v>2</v>
      </c>
      <c r="S2023" s="666">
        <v>0.16666666666666666</v>
      </c>
      <c r="T2023" s="731">
        <v>2</v>
      </c>
      <c r="U2023" s="689">
        <v>0.16666666666666666</v>
      </c>
    </row>
    <row r="2024" spans="1:21" ht="14.4" customHeight="1" x14ac:dyDescent="0.3">
      <c r="A2024" s="649">
        <v>10</v>
      </c>
      <c r="B2024" s="650" t="s">
        <v>596</v>
      </c>
      <c r="C2024" s="650">
        <v>89301102</v>
      </c>
      <c r="D2024" s="729" t="s">
        <v>6861</v>
      </c>
      <c r="E2024" s="730" t="s">
        <v>3716</v>
      </c>
      <c r="F2024" s="650" t="s">
        <v>3636</v>
      </c>
      <c r="G2024" s="650" t="s">
        <v>3892</v>
      </c>
      <c r="H2024" s="650" t="s">
        <v>597</v>
      </c>
      <c r="I2024" s="650" t="s">
        <v>3893</v>
      </c>
      <c r="J2024" s="650" t="s">
        <v>3894</v>
      </c>
      <c r="K2024" s="650" t="s">
        <v>3895</v>
      </c>
      <c r="L2024" s="651">
        <v>56.2</v>
      </c>
      <c r="M2024" s="651">
        <v>393.4</v>
      </c>
      <c r="N2024" s="650">
        <v>7</v>
      </c>
      <c r="O2024" s="731">
        <v>7</v>
      </c>
      <c r="P2024" s="651"/>
      <c r="Q2024" s="666">
        <v>0</v>
      </c>
      <c r="R2024" s="650"/>
      <c r="S2024" s="666">
        <v>0</v>
      </c>
      <c r="T2024" s="731"/>
      <c r="U2024" s="689">
        <v>0</v>
      </c>
    </row>
    <row r="2025" spans="1:21" ht="14.4" customHeight="1" x14ac:dyDescent="0.3">
      <c r="A2025" s="649">
        <v>10</v>
      </c>
      <c r="B2025" s="650" t="s">
        <v>596</v>
      </c>
      <c r="C2025" s="650">
        <v>89301102</v>
      </c>
      <c r="D2025" s="729" t="s">
        <v>6861</v>
      </c>
      <c r="E2025" s="730" t="s">
        <v>3716</v>
      </c>
      <c r="F2025" s="650" t="s">
        <v>3636</v>
      </c>
      <c r="G2025" s="650" t="s">
        <v>3892</v>
      </c>
      <c r="H2025" s="650" t="s">
        <v>597</v>
      </c>
      <c r="I2025" s="650" t="s">
        <v>3896</v>
      </c>
      <c r="J2025" s="650" t="s">
        <v>3897</v>
      </c>
      <c r="K2025" s="650" t="s">
        <v>3898</v>
      </c>
      <c r="L2025" s="651">
        <v>39.369999999999997</v>
      </c>
      <c r="M2025" s="651">
        <v>118.10999999999999</v>
      </c>
      <c r="N2025" s="650">
        <v>3</v>
      </c>
      <c r="O2025" s="731">
        <v>2</v>
      </c>
      <c r="P2025" s="651"/>
      <c r="Q2025" s="666">
        <v>0</v>
      </c>
      <c r="R2025" s="650"/>
      <c r="S2025" s="666">
        <v>0</v>
      </c>
      <c r="T2025" s="731"/>
      <c r="U2025" s="689">
        <v>0</v>
      </c>
    </row>
    <row r="2026" spans="1:21" ht="14.4" customHeight="1" x14ac:dyDescent="0.3">
      <c r="A2026" s="649">
        <v>10</v>
      </c>
      <c r="B2026" s="650" t="s">
        <v>596</v>
      </c>
      <c r="C2026" s="650">
        <v>89301102</v>
      </c>
      <c r="D2026" s="729" t="s">
        <v>6861</v>
      </c>
      <c r="E2026" s="730" t="s">
        <v>3716</v>
      </c>
      <c r="F2026" s="650" t="s">
        <v>3636</v>
      </c>
      <c r="G2026" s="650" t="s">
        <v>3899</v>
      </c>
      <c r="H2026" s="650" t="s">
        <v>597</v>
      </c>
      <c r="I2026" s="650" t="s">
        <v>3907</v>
      </c>
      <c r="J2026" s="650" t="s">
        <v>3908</v>
      </c>
      <c r="K2026" s="650" t="s">
        <v>3909</v>
      </c>
      <c r="L2026" s="651">
        <v>86.25</v>
      </c>
      <c r="M2026" s="651">
        <v>172.5</v>
      </c>
      <c r="N2026" s="650">
        <v>2</v>
      </c>
      <c r="O2026" s="731">
        <v>1</v>
      </c>
      <c r="P2026" s="651">
        <v>172.5</v>
      </c>
      <c r="Q2026" s="666">
        <v>1</v>
      </c>
      <c r="R2026" s="650">
        <v>2</v>
      </c>
      <c r="S2026" s="666">
        <v>1</v>
      </c>
      <c r="T2026" s="731">
        <v>1</v>
      </c>
      <c r="U2026" s="689">
        <v>1</v>
      </c>
    </row>
    <row r="2027" spans="1:21" ht="14.4" customHeight="1" x14ac:dyDescent="0.3">
      <c r="A2027" s="649">
        <v>10</v>
      </c>
      <c r="B2027" s="650" t="s">
        <v>596</v>
      </c>
      <c r="C2027" s="650">
        <v>89301102</v>
      </c>
      <c r="D2027" s="729" t="s">
        <v>6861</v>
      </c>
      <c r="E2027" s="730" t="s">
        <v>3716</v>
      </c>
      <c r="F2027" s="650" t="s">
        <v>3636</v>
      </c>
      <c r="G2027" s="650" t="s">
        <v>3899</v>
      </c>
      <c r="H2027" s="650" t="s">
        <v>597</v>
      </c>
      <c r="I2027" s="650" t="s">
        <v>3916</v>
      </c>
      <c r="J2027" s="650" t="s">
        <v>3917</v>
      </c>
      <c r="K2027" s="650" t="s">
        <v>3981</v>
      </c>
      <c r="L2027" s="651">
        <v>400</v>
      </c>
      <c r="M2027" s="651">
        <v>3200</v>
      </c>
      <c r="N2027" s="650">
        <v>8</v>
      </c>
      <c r="O2027" s="731">
        <v>1</v>
      </c>
      <c r="P2027" s="651">
        <v>3200</v>
      </c>
      <c r="Q2027" s="666">
        <v>1</v>
      </c>
      <c r="R2027" s="650">
        <v>8</v>
      </c>
      <c r="S2027" s="666">
        <v>1</v>
      </c>
      <c r="T2027" s="731">
        <v>1</v>
      </c>
      <c r="U2027" s="689">
        <v>1</v>
      </c>
    </row>
    <row r="2028" spans="1:21" ht="14.4" customHeight="1" x14ac:dyDescent="0.3">
      <c r="A2028" s="649">
        <v>10</v>
      </c>
      <c r="B2028" s="650" t="s">
        <v>596</v>
      </c>
      <c r="C2028" s="650">
        <v>89301102</v>
      </c>
      <c r="D2028" s="729" t="s">
        <v>6861</v>
      </c>
      <c r="E2028" s="730" t="s">
        <v>3716</v>
      </c>
      <c r="F2028" s="650" t="s">
        <v>3636</v>
      </c>
      <c r="G2028" s="650" t="s">
        <v>3899</v>
      </c>
      <c r="H2028" s="650" t="s">
        <v>597</v>
      </c>
      <c r="I2028" s="650" t="s">
        <v>4010</v>
      </c>
      <c r="J2028" s="650" t="s">
        <v>4011</v>
      </c>
      <c r="K2028" s="650" t="s">
        <v>4012</v>
      </c>
      <c r="L2028" s="651">
        <v>859.86</v>
      </c>
      <c r="M2028" s="651">
        <v>1719.72</v>
      </c>
      <c r="N2028" s="650">
        <v>2</v>
      </c>
      <c r="O2028" s="731">
        <v>1</v>
      </c>
      <c r="P2028" s="651">
        <v>1719.72</v>
      </c>
      <c r="Q2028" s="666">
        <v>1</v>
      </c>
      <c r="R2028" s="650">
        <v>2</v>
      </c>
      <c r="S2028" s="666">
        <v>1</v>
      </c>
      <c r="T2028" s="731">
        <v>1</v>
      </c>
      <c r="U2028" s="689">
        <v>1</v>
      </c>
    </row>
    <row r="2029" spans="1:21" ht="14.4" customHeight="1" x14ac:dyDescent="0.3">
      <c r="A2029" s="649">
        <v>10</v>
      </c>
      <c r="B2029" s="650" t="s">
        <v>596</v>
      </c>
      <c r="C2029" s="650">
        <v>89301102</v>
      </c>
      <c r="D2029" s="729" t="s">
        <v>6861</v>
      </c>
      <c r="E2029" s="730" t="s">
        <v>3716</v>
      </c>
      <c r="F2029" s="650" t="s">
        <v>3636</v>
      </c>
      <c r="G2029" s="650" t="s">
        <v>3899</v>
      </c>
      <c r="H2029" s="650" t="s">
        <v>597</v>
      </c>
      <c r="I2029" s="650" t="s">
        <v>3918</v>
      </c>
      <c r="J2029" s="650" t="s">
        <v>3919</v>
      </c>
      <c r="K2029" s="650" t="s">
        <v>3903</v>
      </c>
      <c r="L2029" s="651">
        <v>400</v>
      </c>
      <c r="M2029" s="651">
        <v>3200</v>
      </c>
      <c r="N2029" s="650">
        <v>8</v>
      </c>
      <c r="O2029" s="731">
        <v>1</v>
      </c>
      <c r="P2029" s="651">
        <v>3200</v>
      </c>
      <c r="Q2029" s="666">
        <v>1</v>
      </c>
      <c r="R2029" s="650">
        <v>8</v>
      </c>
      <c r="S2029" s="666">
        <v>1</v>
      </c>
      <c r="T2029" s="731">
        <v>1</v>
      </c>
      <c r="U2029" s="689">
        <v>1</v>
      </c>
    </row>
    <row r="2030" spans="1:21" ht="14.4" customHeight="1" x14ac:dyDescent="0.3">
      <c r="A2030" s="649">
        <v>10</v>
      </c>
      <c r="B2030" s="650" t="s">
        <v>596</v>
      </c>
      <c r="C2030" s="650">
        <v>89301102</v>
      </c>
      <c r="D2030" s="729" t="s">
        <v>6861</v>
      </c>
      <c r="E2030" s="730" t="s">
        <v>3717</v>
      </c>
      <c r="F2030" s="650" t="s">
        <v>3634</v>
      </c>
      <c r="G2030" s="650" t="s">
        <v>3743</v>
      </c>
      <c r="H2030" s="650" t="s">
        <v>597</v>
      </c>
      <c r="I2030" s="650" t="s">
        <v>1230</v>
      </c>
      <c r="J2030" s="650" t="s">
        <v>1231</v>
      </c>
      <c r="K2030" s="650" t="s">
        <v>1232</v>
      </c>
      <c r="L2030" s="651">
        <v>99.7</v>
      </c>
      <c r="M2030" s="651">
        <v>199.4</v>
      </c>
      <c r="N2030" s="650">
        <v>2</v>
      </c>
      <c r="O2030" s="731">
        <v>2</v>
      </c>
      <c r="P2030" s="651">
        <v>199.4</v>
      </c>
      <c r="Q2030" s="666">
        <v>1</v>
      </c>
      <c r="R2030" s="650">
        <v>2</v>
      </c>
      <c r="S2030" s="666">
        <v>1</v>
      </c>
      <c r="T2030" s="731">
        <v>2</v>
      </c>
      <c r="U2030" s="689">
        <v>1</v>
      </c>
    </row>
    <row r="2031" spans="1:21" ht="14.4" customHeight="1" x14ac:dyDescent="0.3">
      <c r="A2031" s="649">
        <v>10</v>
      </c>
      <c r="B2031" s="650" t="s">
        <v>596</v>
      </c>
      <c r="C2031" s="650">
        <v>89301102</v>
      </c>
      <c r="D2031" s="729" t="s">
        <v>6861</v>
      </c>
      <c r="E2031" s="730" t="s">
        <v>3717</v>
      </c>
      <c r="F2031" s="650" t="s">
        <v>3634</v>
      </c>
      <c r="G2031" s="650" t="s">
        <v>4534</v>
      </c>
      <c r="H2031" s="650" t="s">
        <v>597</v>
      </c>
      <c r="I2031" s="650" t="s">
        <v>1273</v>
      </c>
      <c r="J2031" s="650" t="s">
        <v>4535</v>
      </c>
      <c r="K2031" s="650" t="s">
        <v>3496</v>
      </c>
      <c r="L2031" s="651">
        <v>61.85</v>
      </c>
      <c r="M2031" s="651">
        <v>123.7</v>
      </c>
      <c r="N2031" s="650">
        <v>2</v>
      </c>
      <c r="O2031" s="731">
        <v>2</v>
      </c>
      <c r="P2031" s="651">
        <v>61.85</v>
      </c>
      <c r="Q2031" s="666">
        <v>0.5</v>
      </c>
      <c r="R2031" s="650">
        <v>1</v>
      </c>
      <c r="S2031" s="666">
        <v>0.5</v>
      </c>
      <c r="T2031" s="731">
        <v>1</v>
      </c>
      <c r="U2031" s="689">
        <v>0.5</v>
      </c>
    </row>
    <row r="2032" spans="1:21" ht="14.4" customHeight="1" x14ac:dyDescent="0.3">
      <c r="A2032" s="649">
        <v>10</v>
      </c>
      <c r="B2032" s="650" t="s">
        <v>596</v>
      </c>
      <c r="C2032" s="650">
        <v>89301102</v>
      </c>
      <c r="D2032" s="729" t="s">
        <v>6861</v>
      </c>
      <c r="E2032" s="730" t="s">
        <v>3717</v>
      </c>
      <c r="F2032" s="650" t="s">
        <v>3634</v>
      </c>
      <c r="G2032" s="650" t="s">
        <v>3732</v>
      </c>
      <c r="H2032" s="650" t="s">
        <v>1072</v>
      </c>
      <c r="I2032" s="650" t="s">
        <v>4165</v>
      </c>
      <c r="J2032" s="650" t="s">
        <v>1296</v>
      </c>
      <c r="K2032" s="650" t="s">
        <v>839</v>
      </c>
      <c r="L2032" s="651">
        <v>0</v>
      </c>
      <c r="M2032" s="651">
        <v>0</v>
      </c>
      <c r="N2032" s="650">
        <v>1</v>
      </c>
      <c r="O2032" s="731">
        <v>1</v>
      </c>
      <c r="P2032" s="651"/>
      <c r="Q2032" s="666"/>
      <c r="R2032" s="650"/>
      <c r="S2032" s="666">
        <v>0</v>
      </c>
      <c r="T2032" s="731"/>
      <c r="U2032" s="689">
        <v>0</v>
      </c>
    </row>
    <row r="2033" spans="1:21" ht="14.4" customHeight="1" x14ac:dyDescent="0.3">
      <c r="A2033" s="649">
        <v>10</v>
      </c>
      <c r="B2033" s="650" t="s">
        <v>596</v>
      </c>
      <c r="C2033" s="650">
        <v>89301102</v>
      </c>
      <c r="D2033" s="729" t="s">
        <v>6861</v>
      </c>
      <c r="E2033" s="730" t="s">
        <v>3717</v>
      </c>
      <c r="F2033" s="650" t="s">
        <v>3634</v>
      </c>
      <c r="G2033" s="650" t="s">
        <v>3732</v>
      </c>
      <c r="H2033" s="650" t="s">
        <v>1072</v>
      </c>
      <c r="I2033" s="650" t="s">
        <v>1295</v>
      </c>
      <c r="J2033" s="650" t="s">
        <v>1296</v>
      </c>
      <c r="K2033" s="650" t="s">
        <v>3482</v>
      </c>
      <c r="L2033" s="651">
        <v>46.05</v>
      </c>
      <c r="M2033" s="651">
        <v>46.05</v>
      </c>
      <c r="N2033" s="650">
        <v>1</v>
      </c>
      <c r="O2033" s="731">
        <v>1</v>
      </c>
      <c r="P2033" s="651">
        <v>46.05</v>
      </c>
      <c r="Q2033" s="666">
        <v>1</v>
      </c>
      <c r="R2033" s="650">
        <v>1</v>
      </c>
      <c r="S2033" s="666">
        <v>1</v>
      </c>
      <c r="T2033" s="731">
        <v>1</v>
      </c>
      <c r="U2033" s="689">
        <v>1</v>
      </c>
    </row>
    <row r="2034" spans="1:21" ht="14.4" customHeight="1" x14ac:dyDescent="0.3">
      <c r="A2034" s="649">
        <v>10</v>
      </c>
      <c r="B2034" s="650" t="s">
        <v>596</v>
      </c>
      <c r="C2034" s="650">
        <v>89301102</v>
      </c>
      <c r="D2034" s="729" t="s">
        <v>6861</v>
      </c>
      <c r="E2034" s="730" t="s">
        <v>3717</v>
      </c>
      <c r="F2034" s="650" t="s">
        <v>3634</v>
      </c>
      <c r="G2034" s="650" t="s">
        <v>3732</v>
      </c>
      <c r="H2034" s="650" t="s">
        <v>1072</v>
      </c>
      <c r="I2034" s="650" t="s">
        <v>4508</v>
      </c>
      <c r="J2034" s="650" t="s">
        <v>1720</v>
      </c>
      <c r="K2034" s="650" t="s">
        <v>839</v>
      </c>
      <c r="L2034" s="651">
        <v>0</v>
      </c>
      <c r="M2034" s="651">
        <v>0</v>
      </c>
      <c r="N2034" s="650">
        <v>2</v>
      </c>
      <c r="O2034" s="731">
        <v>1.5</v>
      </c>
      <c r="P2034" s="651"/>
      <c r="Q2034" s="666"/>
      <c r="R2034" s="650"/>
      <c r="S2034" s="666">
        <v>0</v>
      </c>
      <c r="T2034" s="731"/>
      <c r="U2034" s="689">
        <v>0</v>
      </c>
    </row>
    <row r="2035" spans="1:21" ht="14.4" customHeight="1" x14ac:dyDescent="0.3">
      <c r="A2035" s="649">
        <v>10</v>
      </c>
      <c r="B2035" s="650" t="s">
        <v>596</v>
      </c>
      <c r="C2035" s="650">
        <v>89301102</v>
      </c>
      <c r="D2035" s="729" t="s">
        <v>6861</v>
      </c>
      <c r="E2035" s="730" t="s">
        <v>3717</v>
      </c>
      <c r="F2035" s="650" t="s">
        <v>3634</v>
      </c>
      <c r="G2035" s="650" t="s">
        <v>3732</v>
      </c>
      <c r="H2035" s="650" t="s">
        <v>1072</v>
      </c>
      <c r="I2035" s="650" t="s">
        <v>1719</v>
      </c>
      <c r="J2035" s="650" t="s">
        <v>1720</v>
      </c>
      <c r="K2035" s="650" t="s">
        <v>3519</v>
      </c>
      <c r="L2035" s="651">
        <v>138.16</v>
      </c>
      <c r="M2035" s="651">
        <v>690.8</v>
      </c>
      <c r="N2035" s="650">
        <v>5</v>
      </c>
      <c r="O2035" s="731">
        <v>2.5</v>
      </c>
      <c r="P2035" s="651"/>
      <c r="Q2035" s="666">
        <v>0</v>
      </c>
      <c r="R2035" s="650"/>
      <c r="S2035" s="666">
        <v>0</v>
      </c>
      <c r="T2035" s="731"/>
      <c r="U2035" s="689">
        <v>0</v>
      </c>
    </row>
    <row r="2036" spans="1:21" ht="14.4" customHeight="1" x14ac:dyDescent="0.3">
      <c r="A2036" s="649">
        <v>10</v>
      </c>
      <c r="B2036" s="650" t="s">
        <v>596</v>
      </c>
      <c r="C2036" s="650">
        <v>89301102</v>
      </c>
      <c r="D2036" s="729" t="s">
        <v>6861</v>
      </c>
      <c r="E2036" s="730" t="s">
        <v>3717</v>
      </c>
      <c r="F2036" s="650" t="s">
        <v>3634</v>
      </c>
      <c r="G2036" s="650" t="s">
        <v>3929</v>
      </c>
      <c r="H2036" s="650" t="s">
        <v>597</v>
      </c>
      <c r="I2036" s="650" t="s">
        <v>5330</v>
      </c>
      <c r="J2036" s="650" t="s">
        <v>2965</v>
      </c>
      <c r="K2036" s="650" t="s">
        <v>5331</v>
      </c>
      <c r="L2036" s="651">
        <v>0</v>
      </c>
      <c r="M2036" s="651">
        <v>0</v>
      </c>
      <c r="N2036" s="650">
        <v>1</v>
      </c>
      <c r="O2036" s="731">
        <v>1</v>
      </c>
      <c r="P2036" s="651">
        <v>0</v>
      </c>
      <c r="Q2036" s="666"/>
      <c r="R2036" s="650">
        <v>1</v>
      </c>
      <c r="S2036" s="666">
        <v>1</v>
      </c>
      <c r="T2036" s="731">
        <v>1</v>
      </c>
      <c r="U2036" s="689">
        <v>1</v>
      </c>
    </row>
    <row r="2037" spans="1:21" ht="14.4" customHeight="1" x14ac:dyDescent="0.3">
      <c r="A2037" s="649">
        <v>10</v>
      </c>
      <c r="B2037" s="650" t="s">
        <v>596</v>
      </c>
      <c r="C2037" s="650">
        <v>89301102</v>
      </c>
      <c r="D2037" s="729" t="s">
        <v>6861</v>
      </c>
      <c r="E2037" s="730" t="s">
        <v>3717</v>
      </c>
      <c r="F2037" s="650" t="s">
        <v>3634</v>
      </c>
      <c r="G2037" s="650" t="s">
        <v>3929</v>
      </c>
      <c r="H2037" s="650" t="s">
        <v>597</v>
      </c>
      <c r="I2037" s="650" t="s">
        <v>2623</v>
      </c>
      <c r="J2037" s="650" t="s">
        <v>2624</v>
      </c>
      <c r="K2037" s="650" t="s">
        <v>2625</v>
      </c>
      <c r="L2037" s="651">
        <v>59.41</v>
      </c>
      <c r="M2037" s="651">
        <v>59.41</v>
      </c>
      <c r="N2037" s="650">
        <v>1</v>
      </c>
      <c r="O2037" s="731">
        <v>0.5</v>
      </c>
      <c r="P2037" s="651"/>
      <c r="Q2037" s="666">
        <v>0</v>
      </c>
      <c r="R2037" s="650"/>
      <c r="S2037" s="666">
        <v>0</v>
      </c>
      <c r="T2037" s="731"/>
      <c r="U2037" s="689">
        <v>0</v>
      </c>
    </row>
    <row r="2038" spans="1:21" ht="14.4" customHeight="1" x14ac:dyDescent="0.3">
      <c r="A2038" s="649">
        <v>10</v>
      </c>
      <c r="B2038" s="650" t="s">
        <v>596</v>
      </c>
      <c r="C2038" s="650">
        <v>89301102</v>
      </c>
      <c r="D2038" s="729" t="s">
        <v>6861</v>
      </c>
      <c r="E2038" s="730" t="s">
        <v>3717</v>
      </c>
      <c r="F2038" s="650" t="s">
        <v>3634</v>
      </c>
      <c r="G2038" s="650" t="s">
        <v>3929</v>
      </c>
      <c r="H2038" s="650" t="s">
        <v>597</v>
      </c>
      <c r="I2038" s="650" t="s">
        <v>3185</v>
      </c>
      <c r="J2038" s="650" t="s">
        <v>933</v>
      </c>
      <c r="K2038" s="650" t="s">
        <v>5332</v>
      </c>
      <c r="L2038" s="651">
        <v>23.76</v>
      </c>
      <c r="M2038" s="651">
        <v>47.52</v>
      </c>
      <c r="N2038" s="650">
        <v>2</v>
      </c>
      <c r="O2038" s="731">
        <v>2</v>
      </c>
      <c r="P2038" s="651">
        <v>23.76</v>
      </c>
      <c r="Q2038" s="666">
        <v>0.5</v>
      </c>
      <c r="R2038" s="650">
        <v>1</v>
      </c>
      <c r="S2038" s="666">
        <v>0.5</v>
      </c>
      <c r="T2038" s="731">
        <v>1</v>
      </c>
      <c r="U2038" s="689">
        <v>0.5</v>
      </c>
    </row>
    <row r="2039" spans="1:21" ht="14.4" customHeight="1" x14ac:dyDescent="0.3">
      <c r="A2039" s="649">
        <v>10</v>
      </c>
      <c r="B2039" s="650" t="s">
        <v>596</v>
      </c>
      <c r="C2039" s="650">
        <v>89301102</v>
      </c>
      <c r="D2039" s="729" t="s">
        <v>6861</v>
      </c>
      <c r="E2039" s="730" t="s">
        <v>3717</v>
      </c>
      <c r="F2039" s="650" t="s">
        <v>3634</v>
      </c>
      <c r="G2039" s="650" t="s">
        <v>3929</v>
      </c>
      <c r="H2039" s="650" t="s">
        <v>597</v>
      </c>
      <c r="I2039" s="650" t="s">
        <v>5333</v>
      </c>
      <c r="J2039" s="650" t="s">
        <v>2624</v>
      </c>
      <c r="K2039" s="650" t="s">
        <v>5334</v>
      </c>
      <c r="L2039" s="651">
        <v>0</v>
      </c>
      <c r="M2039" s="651">
        <v>0</v>
      </c>
      <c r="N2039" s="650">
        <v>1</v>
      </c>
      <c r="O2039" s="731">
        <v>1</v>
      </c>
      <c r="P2039" s="651"/>
      <c r="Q2039" s="666"/>
      <c r="R2039" s="650"/>
      <c r="S2039" s="666">
        <v>0</v>
      </c>
      <c r="T2039" s="731"/>
      <c r="U2039" s="689">
        <v>0</v>
      </c>
    </row>
    <row r="2040" spans="1:21" ht="14.4" customHeight="1" x14ac:dyDescent="0.3">
      <c r="A2040" s="649">
        <v>10</v>
      </c>
      <c r="B2040" s="650" t="s">
        <v>596</v>
      </c>
      <c r="C2040" s="650">
        <v>89301102</v>
      </c>
      <c r="D2040" s="729" t="s">
        <v>6861</v>
      </c>
      <c r="E2040" s="730" t="s">
        <v>3717</v>
      </c>
      <c r="F2040" s="650" t="s">
        <v>3634</v>
      </c>
      <c r="G2040" s="650" t="s">
        <v>3930</v>
      </c>
      <c r="H2040" s="650" t="s">
        <v>597</v>
      </c>
      <c r="I2040" s="650" t="s">
        <v>837</v>
      </c>
      <c r="J2040" s="650" t="s">
        <v>838</v>
      </c>
      <c r="K2040" s="650" t="s">
        <v>4182</v>
      </c>
      <c r="L2040" s="651">
        <v>75.19</v>
      </c>
      <c r="M2040" s="651">
        <v>150.38</v>
      </c>
      <c r="N2040" s="650">
        <v>2</v>
      </c>
      <c r="O2040" s="731">
        <v>1.5</v>
      </c>
      <c r="P2040" s="651">
        <v>75.19</v>
      </c>
      <c r="Q2040" s="666">
        <v>0.5</v>
      </c>
      <c r="R2040" s="650">
        <v>1</v>
      </c>
      <c r="S2040" s="666">
        <v>0.5</v>
      </c>
      <c r="T2040" s="731">
        <v>1</v>
      </c>
      <c r="U2040" s="689">
        <v>0.66666666666666663</v>
      </c>
    </row>
    <row r="2041" spans="1:21" ht="14.4" customHeight="1" x14ac:dyDescent="0.3">
      <c r="A2041" s="649">
        <v>10</v>
      </c>
      <c r="B2041" s="650" t="s">
        <v>596</v>
      </c>
      <c r="C2041" s="650">
        <v>89301102</v>
      </c>
      <c r="D2041" s="729" t="s">
        <v>6861</v>
      </c>
      <c r="E2041" s="730" t="s">
        <v>3717</v>
      </c>
      <c r="F2041" s="650" t="s">
        <v>3634</v>
      </c>
      <c r="G2041" s="650" t="s">
        <v>3930</v>
      </c>
      <c r="H2041" s="650" t="s">
        <v>597</v>
      </c>
      <c r="I2041" s="650" t="s">
        <v>4261</v>
      </c>
      <c r="J2041" s="650" t="s">
        <v>838</v>
      </c>
      <c r="K2041" s="650" t="s">
        <v>4262</v>
      </c>
      <c r="L2041" s="651">
        <v>0</v>
      </c>
      <c r="M2041" s="651">
        <v>0</v>
      </c>
      <c r="N2041" s="650">
        <v>1</v>
      </c>
      <c r="O2041" s="731">
        <v>1</v>
      </c>
      <c r="P2041" s="651"/>
      <c r="Q2041" s="666"/>
      <c r="R2041" s="650"/>
      <c r="S2041" s="666">
        <v>0</v>
      </c>
      <c r="T2041" s="731"/>
      <c r="U2041" s="689">
        <v>0</v>
      </c>
    </row>
    <row r="2042" spans="1:21" ht="14.4" customHeight="1" x14ac:dyDescent="0.3">
      <c r="A2042" s="649">
        <v>10</v>
      </c>
      <c r="B2042" s="650" t="s">
        <v>596</v>
      </c>
      <c r="C2042" s="650">
        <v>89301102</v>
      </c>
      <c r="D2042" s="729" t="s">
        <v>6861</v>
      </c>
      <c r="E2042" s="730" t="s">
        <v>3717</v>
      </c>
      <c r="F2042" s="650" t="s">
        <v>3634</v>
      </c>
      <c r="G2042" s="650" t="s">
        <v>3930</v>
      </c>
      <c r="H2042" s="650" t="s">
        <v>597</v>
      </c>
      <c r="I2042" s="650" t="s">
        <v>4940</v>
      </c>
      <c r="J2042" s="650" t="s">
        <v>838</v>
      </c>
      <c r="K2042" s="650" t="s">
        <v>4941</v>
      </c>
      <c r="L2042" s="651">
        <v>0</v>
      </c>
      <c r="M2042" s="651">
        <v>0</v>
      </c>
      <c r="N2042" s="650">
        <v>1</v>
      </c>
      <c r="O2042" s="731">
        <v>1</v>
      </c>
      <c r="P2042" s="651"/>
      <c r="Q2042" s="666"/>
      <c r="R2042" s="650"/>
      <c r="S2042" s="666">
        <v>0</v>
      </c>
      <c r="T2042" s="731"/>
      <c r="U2042" s="689">
        <v>0</v>
      </c>
    </row>
    <row r="2043" spans="1:21" ht="14.4" customHeight="1" x14ac:dyDescent="0.3">
      <c r="A2043" s="649">
        <v>10</v>
      </c>
      <c r="B2043" s="650" t="s">
        <v>596</v>
      </c>
      <c r="C2043" s="650">
        <v>89301102</v>
      </c>
      <c r="D2043" s="729" t="s">
        <v>6861</v>
      </c>
      <c r="E2043" s="730" t="s">
        <v>3717</v>
      </c>
      <c r="F2043" s="650" t="s">
        <v>3634</v>
      </c>
      <c r="G2043" s="650" t="s">
        <v>4188</v>
      </c>
      <c r="H2043" s="650" t="s">
        <v>597</v>
      </c>
      <c r="I2043" s="650" t="s">
        <v>4263</v>
      </c>
      <c r="J2043" s="650" t="s">
        <v>4190</v>
      </c>
      <c r="K2043" s="650" t="s">
        <v>4264</v>
      </c>
      <c r="L2043" s="651">
        <v>0</v>
      </c>
      <c r="M2043" s="651">
        <v>0</v>
      </c>
      <c r="N2043" s="650">
        <v>1</v>
      </c>
      <c r="O2043" s="731">
        <v>1</v>
      </c>
      <c r="P2043" s="651"/>
      <c r="Q2043" s="666"/>
      <c r="R2043" s="650"/>
      <c r="S2043" s="666">
        <v>0</v>
      </c>
      <c r="T2043" s="731"/>
      <c r="U2043" s="689">
        <v>0</v>
      </c>
    </row>
    <row r="2044" spans="1:21" ht="14.4" customHeight="1" x14ac:dyDescent="0.3">
      <c r="A2044" s="649">
        <v>10</v>
      </c>
      <c r="B2044" s="650" t="s">
        <v>596</v>
      </c>
      <c r="C2044" s="650">
        <v>89301102</v>
      </c>
      <c r="D2044" s="729" t="s">
        <v>6861</v>
      </c>
      <c r="E2044" s="730" t="s">
        <v>3717</v>
      </c>
      <c r="F2044" s="650" t="s">
        <v>3634</v>
      </c>
      <c r="G2044" s="650" t="s">
        <v>3822</v>
      </c>
      <c r="H2044" s="650" t="s">
        <v>597</v>
      </c>
      <c r="I2044" s="650" t="s">
        <v>1913</v>
      </c>
      <c r="J2044" s="650" t="s">
        <v>1914</v>
      </c>
      <c r="K2044" s="650" t="s">
        <v>3823</v>
      </c>
      <c r="L2044" s="651">
        <v>0</v>
      </c>
      <c r="M2044" s="651">
        <v>0</v>
      </c>
      <c r="N2044" s="650">
        <v>1</v>
      </c>
      <c r="O2044" s="731">
        <v>1</v>
      </c>
      <c r="P2044" s="651"/>
      <c r="Q2044" s="666"/>
      <c r="R2044" s="650"/>
      <c r="S2044" s="666">
        <v>0</v>
      </c>
      <c r="T2044" s="731"/>
      <c r="U2044" s="689">
        <v>0</v>
      </c>
    </row>
    <row r="2045" spans="1:21" ht="14.4" customHeight="1" x14ac:dyDescent="0.3">
      <c r="A2045" s="649">
        <v>10</v>
      </c>
      <c r="B2045" s="650" t="s">
        <v>596</v>
      </c>
      <c r="C2045" s="650">
        <v>89301102</v>
      </c>
      <c r="D2045" s="729" t="s">
        <v>6861</v>
      </c>
      <c r="E2045" s="730" t="s">
        <v>3717</v>
      </c>
      <c r="F2045" s="650" t="s">
        <v>3634</v>
      </c>
      <c r="G2045" s="650" t="s">
        <v>3936</v>
      </c>
      <c r="H2045" s="650" t="s">
        <v>597</v>
      </c>
      <c r="I2045" s="650" t="s">
        <v>5335</v>
      </c>
      <c r="J2045" s="650" t="s">
        <v>5336</v>
      </c>
      <c r="K2045" s="650" t="s">
        <v>5337</v>
      </c>
      <c r="L2045" s="651">
        <v>0</v>
      </c>
      <c r="M2045" s="651">
        <v>0</v>
      </c>
      <c r="N2045" s="650">
        <v>1</v>
      </c>
      <c r="O2045" s="731">
        <v>1</v>
      </c>
      <c r="P2045" s="651"/>
      <c r="Q2045" s="666"/>
      <c r="R2045" s="650"/>
      <c r="S2045" s="666">
        <v>0</v>
      </c>
      <c r="T2045" s="731"/>
      <c r="U2045" s="689">
        <v>0</v>
      </c>
    </row>
    <row r="2046" spans="1:21" ht="14.4" customHeight="1" x14ac:dyDescent="0.3">
      <c r="A2046" s="649">
        <v>10</v>
      </c>
      <c r="B2046" s="650" t="s">
        <v>596</v>
      </c>
      <c r="C2046" s="650">
        <v>89301102</v>
      </c>
      <c r="D2046" s="729" t="s">
        <v>6861</v>
      </c>
      <c r="E2046" s="730" t="s">
        <v>3717</v>
      </c>
      <c r="F2046" s="650" t="s">
        <v>3634</v>
      </c>
      <c r="G2046" s="650" t="s">
        <v>3824</v>
      </c>
      <c r="H2046" s="650" t="s">
        <v>597</v>
      </c>
      <c r="I2046" s="650" t="s">
        <v>5338</v>
      </c>
      <c r="J2046" s="650" t="s">
        <v>3825</v>
      </c>
      <c r="K2046" s="650" t="s">
        <v>4602</v>
      </c>
      <c r="L2046" s="651">
        <v>0</v>
      </c>
      <c r="M2046" s="651">
        <v>0</v>
      </c>
      <c r="N2046" s="650">
        <v>1</v>
      </c>
      <c r="O2046" s="731">
        <v>1</v>
      </c>
      <c r="P2046" s="651"/>
      <c r="Q2046" s="666"/>
      <c r="R2046" s="650"/>
      <c r="S2046" s="666">
        <v>0</v>
      </c>
      <c r="T2046" s="731"/>
      <c r="U2046" s="689">
        <v>0</v>
      </c>
    </row>
    <row r="2047" spans="1:21" ht="14.4" customHeight="1" x14ac:dyDescent="0.3">
      <c r="A2047" s="649">
        <v>10</v>
      </c>
      <c r="B2047" s="650" t="s">
        <v>596</v>
      </c>
      <c r="C2047" s="650">
        <v>89301102</v>
      </c>
      <c r="D2047" s="729" t="s">
        <v>6861</v>
      </c>
      <c r="E2047" s="730" t="s">
        <v>3717</v>
      </c>
      <c r="F2047" s="650" t="s">
        <v>3634</v>
      </c>
      <c r="G2047" s="650" t="s">
        <v>4192</v>
      </c>
      <c r="H2047" s="650" t="s">
        <v>597</v>
      </c>
      <c r="I2047" s="650" t="s">
        <v>690</v>
      </c>
      <c r="J2047" s="650" t="s">
        <v>691</v>
      </c>
      <c r="K2047" s="650" t="s">
        <v>4193</v>
      </c>
      <c r="L2047" s="651">
        <v>28.52</v>
      </c>
      <c r="M2047" s="651">
        <v>57.04</v>
      </c>
      <c r="N2047" s="650">
        <v>2</v>
      </c>
      <c r="O2047" s="731">
        <v>1.5</v>
      </c>
      <c r="P2047" s="651">
        <v>28.52</v>
      </c>
      <c r="Q2047" s="666">
        <v>0.5</v>
      </c>
      <c r="R2047" s="650">
        <v>1</v>
      </c>
      <c r="S2047" s="666">
        <v>0.5</v>
      </c>
      <c r="T2047" s="731">
        <v>1</v>
      </c>
      <c r="U2047" s="689">
        <v>0.66666666666666663</v>
      </c>
    </row>
    <row r="2048" spans="1:21" ht="14.4" customHeight="1" x14ac:dyDescent="0.3">
      <c r="A2048" s="649">
        <v>10</v>
      </c>
      <c r="B2048" s="650" t="s">
        <v>596</v>
      </c>
      <c r="C2048" s="650">
        <v>89301102</v>
      </c>
      <c r="D2048" s="729" t="s">
        <v>6861</v>
      </c>
      <c r="E2048" s="730" t="s">
        <v>3717</v>
      </c>
      <c r="F2048" s="650" t="s">
        <v>3634</v>
      </c>
      <c r="G2048" s="650" t="s">
        <v>3736</v>
      </c>
      <c r="H2048" s="650" t="s">
        <v>1072</v>
      </c>
      <c r="I2048" s="650" t="s">
        <v>1712</v>
      </c>
      <c r="J2048" s="650" t="s">
        <v>1713</v>
      </c>
      <c r="K2048" s="650" t="s">
        <v>3522</v>
      </c>
      <c r="L2048" s="651">
        <v>116.8</v>
      </c>
      <c r="M2048" s="651">
        <v>233.6</v>
      </c>
      <c r="N2048" s="650">
        <v>2</v>
      </c>
      <c r="O2048" s="731">
        <v>1</v>
      </c>
      <c r="P2048" s="651">
        <v>233.6</v>
      </c>
      <c r="Q2048" s="666">
        <v>1</v>
      </c>
      <c r="R2048" s="650">
        <v>2</v>
      </c>
      <c r="S2048" s="666">
        <v>1</v>
      </c>
      <c r="T2048" s="731">
        <v>1</v>
      </c>
      <c r="U2048" s="689">
        <v>1</v>
      </c>
    </row>
    <row r="2049" spans="1:21" ht="14.4" customHeight="1" x14ac:dyDescent="0.3">
      <c r="A2049" s="649">
        <v>10</v>
      </c>
      <c r="B2049" s="650" t="s">
        <v>596</v>
      </c>
      <c r="C2049" s="650">
        <v>89301102</v>
      </c>
      <c r="D2049" s="729" t="s">
        <v>6861</v>
      </c>
      <c r="E2049" s="730" t="s">
        <v>3717</v>
      </c>
      <c r="F2049" s="650" t="s">
        <v>3634</v>
      </c>
      <c r="G2049" s="650" t="s">
        <v>3736</v>
      </c>
      <c r="H2049" s="650" t="s">
        <v>1072</v>
      </c>
      <c r="I2049" s="650" t="s">
        <v>1303</v>
      </c>
      <c r="J2049" s="650" t="s">
        <v>3490</v>
      </c>
      <c r="K2049" s="650" t="s">
        <v>3488</v>
      </c>
      <c r="L2049" s="651">
        <v>41.3</v>
      </c>
      <c r="M2049" s="651">
        <v>41.3</v>
      </c>
      <c r="N2049" s="650">
        <v>1</v>
      </c>
      <c r="O2049" s="731">
        <v>1</v>
      </c>
      <c r="P2049" s="651"/>
      <c r="Q2049" s="666">
        <v>0</v>
      </c>
      <c r="R2049" s="650"/>
      <c r="S2049" s="666">
        <v>0</v>
      </c>
      <c r="T2049" s="731"/>
      <c r="U2049" s="689">
        <v>0</v>
      </c>
    </row>
    <row r="2050" spans="1:21" ht="14.4" customHeight="1" x14ac:dyDescent="0.3">
      <c r="A2050" s="649">
        <v>10</v>
      </c>
      <c r="B2050" s="650" t="s">
        <v>596</v>
      </c>
      <c r="C2050" s="650">
        <v>89301102</v>
      </c>
      <c r="D2050" s="729" t="s">
        <v>6861</v>
      </c>
      <c r="E2050" s="730" t="s">
        <v>3717</v>
      </c>
      <c r="F2050" s="650" t="s">
        <v>3634</v>
      </c>
      <c r="G2050" s="650" t="s">
        <v>3736</v>
      </c>
      <c r="H2050" s="650" t="s">
        <v>1072</v>
      </c>
      <c r="I2050" s="650" t="s">
        <v>4146</v>
      </c>
      <c r="J2050" s="650" t="s">
        <v>3547</v>
      </c>
      <c r="K2050" s="650" t="s">
        <v>4147</v>
      </c>
      <c r="L2050" s="651">
        <v>87.6</v>
      </c>
      <c r="M2050" s="651">
        <v>87.6</v>
      </c>
      <c r="N2050" s="650">
        <v>1</v>
      </c>
      <c r="O2050" s="731">
        <v>0.5</v>
      </c>
      <c r="P2050" s="651"/>
      <c r="Q2050" s="666">
        <v>0</v>
      </c>
      <c r="R2050" s="650"/>
      <c r="S2050" s="666">
        <v>0</v>
      </c>
      <c r="T2050" s="731"/>
      <c r="U2050" s="689">
        <v>0</v>
      </c>
    </row>
    <row r="2051" spans="1:21" ht="14.4" customHeight="1" x14ac:dyDescent="0.3">
      <c r="A2051" s="649">
        <v>10</v>
      </c>
      <c r="B2051" s="650" t="s">
        <v>596</v>
      </c>
      <c r="C2051" s="650">
        <v>89301102</v>
      </c>
      <c r="D2051" s="729" t="s">
        <v>6861</v>
      </c>
      <c r="E2051" s="730" t="s">
        <v>3717</v>
      </c>
      <c r="F2051" s="650" t="s">
        <v>3634</v>
      </c>
      <c r="G2051" s="650" t="s">
        <v>3736</v>
      </c>
      <c r="H2051" s="650" t="s">
        <v>1072</v>
      </c>
      <c r="I2051" s="650" t="s">
        <v>1306</v>
      </c>
      <c r="J2051" s="650" t="s">
        <v>3490</v>
      </c>
      <c r="K2051" s="650" t="s">
        <v>839</v>
      </c>
      <c r="L2051" s="651">
        <v>68.83</v>
      </c>
      <c r="M2051" s="651">
        <v>344.15</v>
      </c>
      <c r="N2051" s="650">
        <v>5</v>
      </c>
      <c r="O2051" s="731">
        <v>4</v>
      </c>
      <c r="P2051" s="651">
        <v>206.49</v>
      </c>
      <c r="Q2051" s="666">
        <v>0.60000000000000009</v>
      </c>
      <c r="R2051" s="650">
        <v>3</v>
      </c>
      <c r="S2051" s="666">
        <v>0.6</v>
      </c>
      <c r="T2051" s="731">
        <v>2.5</v>
      </c>
      <c r="U2051" s="689">
        <v>0.625</v>
      </c>
    </row>
    <row r="2052" spans="1:21" ht="14.4" customHeight="1" x14ac:dyDescent="0.3">
      <c r="A2052" s="649">
        <v>10</v>
      </c>
      <c r="B2052" s="650" t="s">
        <v>596</v>
      </c>
      <c r="C2052" s="650">
        <v>89301102</v>
      </c>
      <c r="D2052" s="729" t="s">
        <v>6861</v>
      </c>
      <c r="E2052" s="730" t="s">
        <v>3717</v>
      </c>
      <c r="F2052" s="650" t="s">
        <v>3634</v>
      </c>
      <c r="G2052" s="650" t="s">
        <v>3736</v>
      </c>
      <c r="H2052" s="650" t="s">
        <v>1072</v>
      </c>
      <c r="I2052" s="650" t="s">
        <v>2237</v>
      </c>
      <c r="J2052" s="650" t="s">
        <v>3547</v>
      </c>
      <c r="K2052" s="650" t="s">
        <v>3519</v>
      </c>
      <c r="L2052" s="651">
        <v>62.57</v>
      </c>
      <c r="M2052" s="651">
        <v>250.28</v>
      </c>
      <c r="N2052" s="650">
        <v>4</v>
      </c>
      <c r="O2052" s="731">
        <v>2</v>
      </c>
      <c r="P2052" s="651">
        <v>125.14</v>
      </c>
      <c r="Q2052" s="666">
        <v>0.5</v>
      </c>
      <c r="R2052" s="650">
        <v>2</v>
      </c>
      <c r="S2052" s="666">
        <v>0.5</v>
      </c>
      <c r="T2052" s="731">
        <v>1</v>
      </c>
      <c r="U2052" s="689">
        <v>0.5</v>
      </c>
    </row>
    <row r="2053" spans="1:21" ht="14.4" customHeight="1" x14ac:dyDescent="0.3">
      <c r="A2053" s="649">
        <v>10</v>
      </c>
      <c r="B2053" s="650" t="s">
        <v>596</v>
      </c>
      <c r="C2053" s="650">
        <v>89301102</v>
      </c>
      <c r="D2053" s="729" t="s">
        <v>6861</v>
      </c>
      <c r="E2053" s="730" t="s">
        <v>3717</v>
      </c>
      <c r="F2053" s="650" t="s">
        <v>3634</v>
      </c>
      <c r="G2053" s="650" t="s">
        <v>4539</v>
      </c>
      <c r="H2053" s="650" t="s">
        <v>597</v>
      </c>
      <c r="I2053" s="650" t="s">
        <v>1065</v>
      </c>
      <c r="J2053" s="650" t="s">
        <v>1066</v>
      </c>
      <c r="K2053" s="650" t="s">
        <v>3280</v>
      </c>
      <c r="L2053" s="651">
        <v>0</v>
      </c>
      <c r="M2053" s="651">
        <v>0</v>
      </c>
      <c r="N2053" s="650">
        <v>1</v>
      </c>
      <c r="O2053" s="731">
        <v>1</v>
      </c>
      <c r="P2053" s="651">
        <v>0</v>
      </c>
      <c r="Q2053" s="666"/>
      <c r="R2053" s="650">
        <v>1</v>
      </c>
      <c r="S2053" s="666">
        <v>1</v>
      </c>
      <c r="T2053" s="731">
        <v>1</v>
      </c>
      <c r="U2053" s="689">
        <v>1</v>
      </c>
    </row>
    <row r="2054" spans="1:21" ht="14.4" customHeight="1" x14ac:dyDescent="0.3">
      <c r="A2054" s="649">
        <v>10</v>
      </c>
      <c r="B2054" s="650" t="s">
        <v>596</v>
      </c>
      <c r="C2054" s="650">
        <v>89301102</v>
      </c>
      <c r="D2054" s="729" t="s">
        <v>6861</v>
      </c>
      <c r="E2054" s="730" t="s">
        <v>3717</v>
      </c>
      <c r="F2054" s="650" t="s">
        <v>3634</v>
      </c>
      <c r="G2054" s="650" t="s">
        <v>4144</v>
      </c>
      <c r="H2054" s="650" t="s">
        <v>1072</v>
      </c>
      <c r="I2054" s="650" t="s">
        <v>1184</v>
      </c>
      <c r="J2054" s="650" t="s">
        <v>1185</v>
      </c>
      <c r="K2054" s="650" t="s">
        <v>1194</v>
      </c>
      <c r="L2054" s="651">
        <v>1431.26</v>
      </c>
      <c r="M2054" s="651">
        <v>2862.52</v>
      </c>
      <c r="N2054" s="650">
        <v>2</v>
      </c>
      <c r="O2054" s="731">
        <v>1</v>
      </c>
      <c r="P2054" s="651">
        <v>2862.52</v>
      </c>
      <c r="Q2054" s="666">
        <v>1</v>
      </c>
      <c r="R2054" s="650">
        <v>2</v>
      </c>
      <c r="S2054" s="666">
        <v>1</v>
      </c>
      <c r="T2054" s="731">
        <v>1</v>
      </c>
      <c r="U2054" s="689">
        <v>1</v>
      </c>
    </row>
    <row r="2055" spans="1:21" ht="14.4" customHeight="1" x14ac:dyDescent="0.3">
      <c r="A2055" s="649">
        <v>10</v>
      </c>
      <c r="B2055" s="650" t="s">
        <v>596</v>
      </c>
      <c r="C2055" s="650">
        <v>89301102</v>
      </c>
      <c r="D2055" s="729" t="s">
        <v>6861</v>
      </c>
      <c r="E2055" s="730" t="s">
        <v>3717</v>
      </c>
      <c r="F2055" s="650" t="s">
        <v>3634</v>
      </c>
      <c r="G2055" s="650" t="s">
        <v>3741</v>
      </c>
      <c r="H2055" s="650" t="s">
        <v>597</v>
      </c>
      <c r="I2055" s="650" t="s">
        <v>1421</v>
      </c>
      <c r="J2055" s="650" t="s">
        <v>1422</v>
      </c>
      <c r="K2055" s="650" t="s">
        <v>1423</v>
      </c>
      <c r="L2055" s="651">
        <v>57.03</v>
      </c>
      <c r="M2055" s="651">
        <v>57.03</v>
      </c>
      <c r="N2055" s="650">
        <v>1</v>
      </c>
      <c r="O2055" s="731">
        <v>1</v>
      </c>
      <c r="P2055" s="651"/>
      <c r="Q2055" s="666">
        <v>0</v>
      </c>
      <c r="R2055" s="650"/>
      <c r="S2055" s="666">
        <v>0</v>
      </c>
      <c r="T2055" s="731"/>
      <c r="U2055" s="689">
        <v>0</v>
      </c>
    </row>
    <row r="2056" spans="1:21" ht="14.4" customHeight="1" x14ac:dyDescent="0.3">
      <c r="A2056" s="649">
        <v>10</v>
      </c>
      <c r="B2056" s="650" t="s">
        <v>596</v>
      </c>
      <c r="C2056" s="650">
        <v>89301102</v>
      </c>
      <c r="D2056" s="729" t="s">
        <v>6861</v>
      </c>
      <c r="E2056" s="730" t="s">
        <v>3717</v>
      </c>
      <c r="F2056" s="650" t="s">
        <v>3634</v>
      </c>
      <c r="G2056" s="650" t="s">
        <v>4268</v>
      </c>
      <c r="H2056" s="650" t="s">
        <v>1072</v>
      </c>
      <c r="I2056" s="650" t="s">
        <v>4929</v>
      </c>
      <c r="J2056" s="650" t="s">
        <v>4930</v>
      </c>
      <c r="K2056" s="650" t="s">
        <v>3496</v>
      </c>
      <c r="L2056" s="651">
        <v>25.54</v>
      </c>
      <c r="M2056" s="651">
        <v>25.54</v>
      </c>
      <c r="N2056" s="650">
        <v>1</v>
      </c>
      <c r="O2056" s="731">
        <v>0.5</v>
      </c>
      <c r="P2056" s="651">
        <v>25.54</v>
      </c>
      <c r="Q2056" s="666">
        <v>1</v>
      </c>
      <c r="R2056" s="650">
        <v>1</v>
      </c>
      <c r="S2056" s="666">
        <v>1</v>
      </c>
      <c r="T2056" s="731">
        <v>0.5</v>
      </c>
      <c r="U2056" s="689">
        <v>1</v>
      </c>
    </row>
    <row r="2057" spans="1:21" ht="14.4" customHeight="1" x14ac:dyDescent="0.3">
      <c r="A2057" s="649">
        <v>10</v>
      </c>
      <c r="B2057" s="650" t="s">
        <v>596</v>
      </c>
      <c r="C2057" s="650">
        <v>89301102</v>
      </c>
      <c r="D2057" s="729" t="s">
        <v>6861</v>
      </c>
      <c r="E2057" s="730" t="s">
        <v>3717</v>
      </c>
      <c r="F2057" s="650" t="s">
        <v>3634</v>
      </c>
      <c r="G2057" s="650" t="s">
        <v>3868</v>
      </c>
      <c r="H2057" s="650" t="s">
        <v>597</v>
      </c>
      <c r="I2057" s="650" t="s">
        <v>1650</v>
      </c>
      <c r="J2057" s="650" t="s">
        <v>1277</v>
      </c>
      <c r="K2057" s="650" t="s">
        <v>3965</v>
      </c>
      <c r="L2057" s="651">
        <v>23.46</v>
      </c>
      <c r="M2057" s="651">
        <v>23.46</v>
      </c>
      <c r="N2057" s="650">
        <v>1</v>
      </c>
      <c r="O2057" s="731">
        <v>1</v>
      </c>
      <c r="P2057" s="651"/>
      <c r="Q2057" s="666">
        <v>0</v>
      </c>
      <c r="R2057" s="650"/>
      <c r="S2057" s="666">
        <v>0</v>
      </c>
      <c r="T2057" s="731"/>
      <c r="U2057" s="689">
        <v>0</v>
      </c>
    </row>
    <row r="2058" spans="1:21" ht="14.4" customHeight="1" x14ac:dyDescent="0.3">
      <c r="A2058" s="649">
        <v>10</v>
      </c>
      <c r="B2058" s="650" t="s">
        <v>596</v>
      </c>
      <c r="C2058" s="650">
        <v>89301102</v>
      </c>
      <c r="D2058" s="729" t="s">
        <v>6861</v>
      </c>
      <c r="E2058" s="730" t="s">
        <v>3717</v>
      </c>
      <c r="F2058" s="650" t="s">
        <v>3634</v>
      </c>
      <c r="G2058" s="650" t="s">
        <v>4117</v>
      </c>
      <c r="H2058" s="650" t="s">
        <v>597</v>
      </c>
      <c r="I2058" s="650" t="s">
        <v>1372</v>
      </c>
      <c r="J2058" s="650" t="s">
        <v>4118</v>
      </c>
      <c r="K2058" s="650" t="s">
        <v>4119</v>
      </c>
      <c r="L2058" s="651">
        <v>85.49</v>
      </c>
      <c r="M2058" s="651">
        <v>170.98</v>
      </c>
      <c r="N2058" s="650">
        <v>2</v>
      </c>
      <c r="O2058" s="731">
        <v>2</v>
      </c>
      <c r="P2058" s="651">
        <v>85.49</v>
      </c>
      <c r="Q2058" s="666">
        <v>0.5</v>
      </c>
      <c r="R2058" s="650">
        <v>1</v>
      </c>
      <c r="S2058" s="666">
        <v>0.5</v>
      </c>
      <c r="T2058" s="731">
        <v>1</v>
      </c>
      <c r="U2058" s="689">
        <v>0.5</v>
      </c>
    </row>
    <row r="2059" spans="1:21" ht="14.4" customHeight="1" x14ac:dyDescent="0.3">
      <c r="A2059" s="649">
        <v>10</v>
      </c>
      <c r="B2059" s="650" t="s">
        <v>596</v>
      </c>
      <c r="C2059" s="650">
        <v>89301102</v>
      </c>
      <c r="D2059" s="729" t="s">
        <v>6861</v>
      </c>
      <c r="E2059" s="730" t="s">
        <v>3717</v>
      </c>
      <c r="F2059" s="650" t="s">
        <v>3635</v>
      </c>
      <c r="G2059" s="650" t="s">
        <v>3790</v>
      </c>
      <c r="H2059" s="650" t="s">
        <v>597</v>
      </c>
      <c r="I2059" s="650" t="s">
        <v>4595</v>
      </c>
      <c r="J2059" s="650" t="s">
        <v>3680</v>
      </c>
      <c r="K2059" s="650"/>
      <c r="L2059" s="651">
        <v>0</v>
      </c>
      <c r="M2059" s="651">
        <v>0</v>
      </c>
      <c r="N2059" s="650">
        <v>1</v>
      </c>
      <c r="O2059" s="731">
        <v>1</v>
      </c>
      <c r="P2059" s="651">
        <v>0</v>
      </c>
      <c r="Q2059" s="666"/>
      <c r="R2059" s="650">
        <v>1</v>
      </c>
      <c r="S2059" s="666">
        <v>1</v>
      </c>
      <c r="T2059" s="731">
        <v>1</v>
      </c>
      <c r="U2059" s="689">
        <v>1</v>
      </c>
    </row>
    <row r="2060" spans="1:21" ht="14.4" customHeight="1" x14ac:dyDescent="0.3">
      <c r="A2060" s="649">
        <v>10</v>
      </c>
      <c r="B2060" s="650" t="s">
        <v>596</v>
      </c>
      <c r="C2060" s="650">
        <v>89301102</v>
      </c>
      <c r="D2060" s="729" t="s">
        <v>6861</v>
      </c>
      <c r="E2060" s="730" t="s">
        <v>3717</v>
      </c>
      <c r="F2060" s="650" t="s">
        <v>3635</v>
      </c>
      <c r="G2060" s="650" t="s">
        <v>3790</v>
      </c>
      <c r="H2060" s="650" t="s">
        <v>597</v>
      </c>
      <c r="I2060" s="650" t="s">
        <v>4275</v>
      </c>
      <c r="J2060" s="650" t="s">
        <v>3680</v>
      </c>
      <c r="K2060" s="650"/>
      <c r="L2060" s="651">
        <v>0</v>
      </c>
      <c r="M2060" s="651">
        <v>0</v>
      </c>
      <c r="N2060" s="650">
        <v>1</v>
      </c>
      <c r="O2060" s="731">
        <v>0.5</v>
      </c>
      <c r="P2060" s="651"/>
      <c r="Q2060" s="666"/>
      <c r="R2060" s="650"/>
      <c r="S2060" s="666">
        <v>0</v>
      </c>
      <c r="T2060" s="731"/>
      <c r="U2060" s="689">
        <v>0</v>
      </c>
    </row>
    <row r="2061" spans="1:21" ht="14.4" customHeight="1" x14ac:dyDescent="0.3">
      <c r="A2061" s="649">
        <v>10</v>
      </c>
      <c r="B2061" s="650" t="s">
        <v>596</v>
      </c>
      <c r="C2061" s="650">
        <v>89301102</v>
      </c>
      <c r="D2061" s="729" t="s">
        <v>6861</v>
      </c>
      <c r="E2061" s="730" t="s">
        <v>3717</v>
      </c>
      <c r="F2061" s="650" t="s">
        <v>3636</v>
      </c>
      <c r="G2061" s="650" t="s">
        <v>4505</v>
      </c>
      <c r="H2061" s="650" t="s">
        <v>597</v>
      </c>
      <c r="I2061" s="650" t="s">
        <v>5339</v>
      </c>
      <c r="J2061" s="650" t="s">
        <v>5340</v>
      </c>
      <c r="K2061" s="650" t="s">
        <v>5341</v>
      </c>
      <c r="L2061" s="651">
        <v>200</v>
      </c>
      <c r="M2061" s="651">
        <v>200</v>
      </c>
      <c r="N2061" s="650">
        <v>1</v>
      </c>
      <c r="O2061" s="731">
        <v>1</v>
      </c>
      <c r="P2061" s="651">
        <v>200</v>
      </c>
      <c r="Q2061" s="666">
        <v>1</v>
      </c>
      <c r="R2061" s="650">
        <v>1</v>
      </c>
      <c r="S2061" s="666">
        <v>1</v>
      </c>
      <c r="T2061" s="731">
        <v>1</v>
      </c>
      <c r="U2061" s="689">
        <v>1</v>
      </c>
    </row>
    <row r="2062" spans="1:21" ht="14.4" customHeight="1" x14ac:dyDescent="0.3">
      <c r="A2062" s="649">
        <v>10</v>
      </c>
      <c r="B2062" s="650" t="s">
        <v>596</v>
      </c>
      <c r="C2062" s="650">
        <v>89301102</v>
      </c>
      <c r="D2062" s="729" t="s">
        <v>6861</v>
      </c>
      <c r="E2062" s="730" t="s">
        <v>3718</v>
      </c>
      <c r="F2062" s="650" t="s">
        <v>3634</v>
      </c>
      <c r="G2062" s="650" t="s">
        <v>5342</v>
      </c>
      <c r="H2062" s="650" t="s">
        <v>597</v>
      </c>
      <c r="I2062" s="650" t="s">
        <v>5343</v>
      </c>
      <c r="J2062" s="650" t="s">
        <v>5344</v>
      </c>
      <c r="K2062" s="650" t="s">
        <v>4116</v>
      </c>
      <c r="L2062" s="651">
        <v>0</v>
      </c>
      <c r="M2062" s="651">
        <v>0</v>
      </c>
      <c r="N2062" s="650">
        <v>1</v>
      </c>
      <c r="O2062" s="731">
        <v>1</v>
      </c>
      <c r="P2062" s="651">
        <v>0</v>
      </c>
      <c r="Q2062" s="666"/>
      <c r="R2062" s="650">
        <v>1</v>
      </c>
      <c r="S2062" s="666">
        <v>1</v>
      </c>
      <c r="T2062" s="731">
        <v>1</v>
      </c>
      <c r="U2062" s="689">
        <v>1</v>
      </c>
    </row>
    <row r="2063" spans="1:21" ht="14.4" customHeight="1" x14ac:dyDescent="0.3">
      <c r="A2063" s="649">
        <v>10</v>
      </c>
      <c r="B2063" s="650" t="s">
        <v>596</v>
      </c>
      <c r="C2063" s="650">
        <v>89301102</v>
      </c>
      <c r="D2063" s="729" t="s">
        <v>6861</v>
      </c>
      <c r="E2063" s="730" t="s">
        <v>3718</v>
      </c>
      <c r="F2063" s="650" t="s">
        <v>3634</v>
      </c>
      <c r="G2063" s="650" t="s">
        <v>3930</v>
      </c>
      <c r="H2063" s="650" t="s">
        <v>597</v>
      </c>
      <c r="I2063" s="650" t="s">
        <v>5345</v>
      </c>
      <c r="J2063" s="650" t="s">
        <v>838</v>
      </c>
      <c r="K2063" s="650" t="s">
        <v>5346</v>
      </c>
      <c r="L2063" s="651">
        <v>64.45</v>
      </c>
      <c r="M2063" s="651">
        <v>64.45</v>
      </c>
      <c r="N2063" s="650">
        <v>1</v>
      </c>
      <c r="O2063" s="731">
        <v>1</v>
      </c>
      <c r="P2063" s="651">
        <v>64.45</v>
      </c>
      <c r="Q2063" s="666">
        <v>1</v>
      </c>
      <c r="R2063" s="650">
        <v>1</v>
      </c>
      <c r="S2063" s="666">
        <v>1</v>
      </c>
      <c r="T2063" s="731">
        <v>1</v>
      </c>
      <c r="U2063" s="689">
        <v>1</v>
      </c>
    </row>
    <row r="2064" spans="1:21" ht="14.4" customHeight="1" x14ac:dyDescent="0.3">
      <c r="A2064" s="649">
        <v>10</v>
      </c>
      <c r="B2064" s="650" t="s">
        <v>596</v>
      </c>
      <c r="C2064" s="650">
        <v>89301102</v>
      </c>
      <c r="D2064" s="729" t="s">
        <v>6861</v>
      </c>
      <c r="E2064" s="730" t="s">
        <v>3721</v>
      </c>
      <c r="F2064" s="650" t="s">
        <v>3634</v>
      </c>
      <c r="G2064" s="650" t="s">
        <v>3732</v>
      </c>
      <c r="H2064" s="650" t="s">
        <v>1072</v>
      </c>
      <c r="I2064" s="650" t="s">
        <v>4165</v>
      </c>
      <c r="J2064" s="650" t="s">
        <v>1296</v>
      </c>
      <c r="K2064" s="650" t="s">
        <v>839</v>
      </c>
      <c r="L2064" s="651">
        <v>0</v>
      </c>
      <c r="M2064" s="651">
        <v>0</v>
      </c>
      <c r="N2064" s="650">
        <v>2</v>
      </c>
      <c r="O2064" s="731">
        <v>1</v>
      </c>
      <c r="P2064" s="651"/>
      <c r="Q2064" s="666"/>
      <c r="R2064" s="650"/>
      <c r="S2064" s="666">
        <v>0</v>
      </c>
      <c r="T2064" s="731"/>
      <c r="U2064" s="689">
        <v>0</v>
      </c>
    </row>
    <row r="2065" spans="1:21" ht="14.4" customHeight="1" x14ac:dyDescent="0.3">
      <c r="A2065" s="649">
        <v>10</v>
      </c>
      <c r="B2065" s="650" t="s">
        <v>596</v>
      </c>
      <c r="C2065" s="650">
        <v>89301102</v>
      </c>
      <c r="D2065" s="729" t="s">
        <v>6861</v>
      </c>
      <c r="E2065" s="730" t="s">
        <v>3722</v>
      </c>
      <c r="F2065" s="650" t="s">
        <v>3634</v>
      </c>
      <c r="G2065" s="650" t="s">
        <v>3743</v>
      </c>
      <c r="H2065" s="650" t="s">
        <v>597</v>
      </c>
      <c r="I2065" s="650" t="s">
        <v>1646</v>
      </c>
      <c r="J2065" s="650" t="s">
        <v>3514</v>
      </c>
      <c r="K2065" s="650" t="s">
        <v>3515</v>
      </c>
      <c r="L2065" s="651">
        <v>156.86000000000001</v>
      </c>
      <c r="M2065" s="651">
        <v>156.86000000000001</v>
      </c>
      <c r="N2065" s="650">
        <v>1</v>
      </c>
      <c r="O2065" s="731">
        <v>1</v>
      </c>
      <c r="P2065" s="651"/>
      <c r="Q2065" s="666">
        <v>0</v>
      </c>
      <c r="R2065" s="650"/>
      <c r="S2065" s="666">
        <v>0</v>
      </c>
      <c r="T2065" s="731"/>
      <c r="U2065" s="689">
        <v>0</v>
      </c>
    </row>
    <row r="2066" spans="1:21" ht="14.4" customHeight="1" x14ac:dyDescent="0.3">
      <c r="A2066" s="649">
        <v>10</v>
      </c>
      <c r="B2066" s="650" t="s">
        <v>596</v>
      </c>
      <c r="C2066" s="650">
        <v>89301102</v>
      </c>
      <c r="D2066" s="729" t="s">
        <v>6861</v>
      </c>
      <c r="E2066" s="730" t="s">
        <v>3722</v>
      </c>
      <c r="F2066" s="650" t="s">
        <v>3634</v>
      </c>
      <c r="G2066" s="650" t="s">
        <v>3743</v>
      </c>
      <c r="H2066" s="650" t="s">
        <v>597</v>
      </c>
      <c r="I2066" s="650" t="s">
        <v>1230</v>
      </c>
      <c r="J2066" s="650" t="s">
        <v>1231</v>
      </c>
      <c r="K2066" s="650" t="s">
        <v>1232</v>
      </c>
      <c r="L2066" s="651">
        <v>99.7</v>
      </c>
      <c r="M2066" s="651">
        <v>99.7</v>
      </c>
      <c r="N2066" s="650">
        <v>1</v>
      </c>
      <c r="O2066" s="731">
        <v>1</v>
      </c>
      <c r="P2066" s="651"/>
      <c r="Q2066" s="666">
        <v>0</v>
      </c>
      <c r="R2066" s="650"/>
      <c r="S2066" s="666">
        <v>0</v>
      </c>
      <c r="T2066" s="731"/>
      <c r="U2066" s="689">
        <v>0</v>
      </c>
    </row>
    <row r="2067" spans="1:21" ht="14.4" customHeight="1" x14ac:dyDescent="0.3">
      <c r="A2067" s="649">
        <v>10</v>
      </c>
      <c r="B2067" s="650" t="s">
        <v>596</v>
      </c>
      <c r="C2067" s="650">
        <v>89301102</v>
      </c>
      <c r="D2067" s="729" t="s">
        <v>6861</v>
      </c>
      <c r="E2067" s="730" t="s">
        <v>3722</v>
      </c>
      <c r="F2067" s="650" t="s">
        <v>3634</v>
      </c>
      <c r="G2067" s="650" t="s">
        <v>4287</v>
      </c>
      <c r="H2067" s="650" t="s">
        <v>597</v>
      </c>
      <c r="I2067" s="650" t="s">
        <v>1741</v>
      </c>
      <c r="J2067" s="650" t="s">
        <v>1742</v>
      </c>
      <c r="K2067" s="650" t="s">
        <v>1743</v>
      </c>
      <c r="L2067" s="651">
        <v>0</v>
      </c>
      <c r="M2067" s="651">
        <v>0</v>
      </c>
      <c r="N2067" s="650">
        <v>2</v>
      </c>
      <c r="O2067" s="731">
        <v>1</v>
      </c>
      <c r="P2067" s="651">
        <v>0</v>
      </c>
      <c r="Q2067" s="666"/>
      <c r="R2067" s="650">
        <v>2</v>
      </c>
      <c r="S2067" s="666">
        <v>1</v>
      </c>
      <c r="T2067" s="731">
        <v>1</v>
      </c>
      <c r="U2067" s="689">
        <v>1</v>
      </c>
    </row>
    <row r="2068" spans="1:21" ht="14.4" customHeight="1" x14ac:dyDescent="0.3">
      <c r="A2068" s="649">
        <v>10</v>
      </c>
      <c r="B2068" s="650" t="s">
        <v>596</v>
      </c>
      <c r="C2068" s="650">
        <v>89301102</v>
      </c>
      <c r="D2068" s="729" t="s">
        <v>6861</v>
      </c>
      <c r="E2068" s="730" t="s">
        <v>3722</v>
      </c>
      <c r="F2068" s="650" t="s">
        <v>3634</v>
      </c>
      <c r="G2068" s="650" t="s">
        <v>3736</v>
      </c>
      <c r="H2068" s="650" t="s">
        <v>1072</v>
      </c>
      <c r="I2068" s="650" t="s">
        <v>4146</v>
      </c>
      <c r="J2068" s="650" t="s">
        <v>3547</v>
      </c>
      <c r="K2068" s="650" t="s">
        <v>4147</v>
      </c>
      <c r="L2068" s="651">
        <v>87.6</v>
      </c>
      <c r="M2068" s="651">
        <v>175.2</v>
      </c>
      <c r="N2068" s="650">
        <v>2</v>
      </c>
      <c r="O2068" s="731">
        <v>1</v>
      </c>
      <c r="P2068" s="651">
        <v>175.2</v>
      </c>
      <c r="Q2068" s="666">
        <v>1</v>
      </c>
      <c r="R2068" s="650">
        <v>2</v>
      </c>
      <c r="S2068" s="666">
        <v>1</v>
      </c>
      <c r="T2068" s="731">
        <v>1</v>
      </c>
      <c r="U2068" s="689">
        <v>1</v>
      </c>
    </row>
    <row r="2069" spans="1:21" ht="14.4" customHeight="1" x14ac:dyDescent="0.3">
      <c r="A2069" s="649">
        <v>10</v>
      </c>
      <c r="B2069" s="650" t="s">
        <v>596</v>
      </c>
      <c r="C2069" s="650">
        <v>89301102</v>
      </c>
      <c r="D2069" s="729" t="s">
        <v>6861</v>
      </c>
      <c r="E2069" s="730" t="s">
        <v>3722</v>
      </c>
      <c r="F2069" s="650" t="s">
        <v>3634</v>
      </c>
      <c r="G2069" s="650" t="s">
        <v>3736</v>
      </c>
      <c r="H2069" s="650" t="s">
        <v>1072</v>
      </c>
      <c r="I2069" s="650" t="s">
        <v>1306</v>
      </c>
      <c r="J2069" s="650" t="s">
        <v>3490</v>
      </c>
      <c r="K2069" s="650" t="s">
        <v>839</v>
      </c>
      <c r="L2069" s="651">
        <v>68.83</v>
      </c>
      <c r="M2069" s="651">
        <v>68.83</v>
      </c>
      <c r="N2069" s="650">
        <v>1</v>
      </c>
      <c r="O2069" s="731">
        <v>1</v>
      </c>
      <c r="P2069" s="651"/>
      <c r="Q2069" s="666">
        <v>0</v>
      </c>
      <c r="R2069" s="650"/>
      <c r="S2069" s="666">
        <v>0</v>
      </c>
      <c r="T2069" s="731"/>
      <c r="U2069" s="689">
        <v>0</v>
      </c>
    </row>
    <row r="2070" spans="1:21" ht="14.4" customHeight="1" x14ac:dyDescent="0.3">
      <c r="A2070" s="649">
        <v>10</v>
      </c>
      <c r="B2070" s="650" t="s">
        <v>596</v>
      </c>
      <c r="C2070" s="650">
        <v>89301102</v>
      </c>
      <c r="D2070" s="729" t="s">
        <v>6861</v>
      </c>
      <c r="E2070" s="730" t="s">
        <v>3722</v>
      </c>
      <c r="F2070" s="650" t="s">
        <v>3634</v>
      </c>
      <c r="G2070" s="650" t="s">
        <v>3810</v>
      </c>
      <c r="H2070" s="650" t="s">
        <v>597</v>
      </c>
      <c r="I2070" s="650" t="s">
        <v>1310</v>
      </c>
      <c r="J2070" s="650" t="s">
        <v>1311</v>
      </c>
      <c r="K2070" s="650" t="s">
        <v>1312</v>
      </c>
      <c r="L2070" s="651">
        <v>0</v>
      </c>
      <c r="M2070" s="651">
        <v>0</v>
      </c>
      <c r="N2070" s="650">
        <v>1</v>
      </c>
      <c r="O2070" s="731">
        <v>1</v>
      </c>
      <c r="P2070" s="651">
        <v>0</v>
      </c>
      <c r="Q2070" s="666"/>
      <c r="R2070" s="650">
        <v>1</v>
      </c>
      <c r="S2070" s="666">
        <v>1</v>
      </c>
      <c r="T2070" s="731">
        <v>1</v>
      </c>
      <c r="U2070" s="689">
        <v>1</v>
      </c>
    </row>
    <row r="2071" spans="1:21" ht="14.4" customHeight="1" x14ac:dyDescent="0.3">
      <c r="A2071" s="649">
        <v>10</v>
      </c>
      <c r="B2071" s="650" t="s">
        <v>596</v>
      </c>
      <c r="C2071" s="650">
        <v>89301102</v>
      </c>
      <c r="D2071" s="729" t="s">
        <v>6861</v>
      </c>
      <c r="E2071" s="730" t="s">
        <v>3722</v>
      </c>
      <c r="F2071" s="650" t="s">
        <v>3634</v>
      </c>
      <c r="G2071" s="650" t="s">
        <v>4195</v>
      </c>
      <c r="H2071" s="650" t="s">
        <v>597</v>
      </c>
      <c r="I2071" s="650" t="s">
        <v>4199</v>
      </c>
      <c r="J2071" s="650" t="s">
        <v>4200</v>
      </c>
      <c r="K2071" s="650" t="s">
        <v>4201</v>
      </c>
      <c r="L2071" s="651">
        <v>0</v>
      </c>
      <c r="M2071" s="651">
        <v>0</v>
      </c>
      <c r="N2071" s="650">
        <v>1</v>
      </c>
      <c r="O2071" s="731">
        <v>1</v>
      </c>
      <c r="P2071" s="651"/>
      <c r="Q2071" s="666"/>
      <c r="R2071" s="650"/>
      <c r="S2071" s="666">
        <v>0</v>
      </c>
      <c r="T2071" s="731"/>
      <c r="U2071" s="689">
        <v>0</v>
      </c>
    </row>
    <row r="2072" spans="1:21" ht="14.4" customHeight="1" x14ac:dyDescent="0.3">
      <c r="A2072" s="649">
        <v>10</v>
      </c>
      <c r="B2072" s="650" t="s">
        <v>596</v>
      </c>
      <c r="C2072" s="650">
        <v>89301102</v>
      </c>
      <c r="D2072" s="729" t="s">
        <v>6861</v>
      </c>
      <c r="E2072" s="730" t="s">
        <v>3722</v>
      </c>
      <c r="F2072" s="650" t="s">
        <v>3634</v>
      </c>
      <c r="G2072" s="650" t="s">
        <v>4268</v>
      </c>
      <c r="H2072" s="650" t="s">
        <v>1072</v>
      </c>
      <c r="I2072" s="650" t="s">
        <v>1094</v>
      </c>
      <c r="J2072" s="650" t="s">
        <v>1095</v>
      </c>
      <c r="K2072" s="650" t="s">
        <v>3501</v>
      </c>
      <c r="L2072" s="651">
        <v>94.8</v>
      </c>
      <c r="M2072" s="651">
        <v>94.8</v>
      </c>
      <c r="N2072" s="650">
        <v>1</v>
      </c>
      <c r="O2072" s="731">
        <v>1</v>
      </c>
      <c r="P2072" s="651"/>
      <c r="Q2072" s="666">
        <v>0</v>
      </c>
      <c r="R2072" s="650"/>
      <c r="S2072" s="666">
        <v>0</v>
      </c>
      <c r="T2072" s="731"/>
      <c r="U2072" s="689">
        <v>0</v>
      </c>
    </row>
    <row r="2073" spans="1:21" ht="14.4" customHeight="1" x14ac:dyDescent="0.3">
      <c r="A2073" s="649">
        <v>10</v>
      </c>
      <c r="B2073" s="650" t="s">
        <v>596</v>
      </c>
      <c r="C2073" s="650">
        <v>89301102</v>
      </c>
      <c r="D2073" s="729" t="s">
        <v>6861</v>
      </c>
      <c r="E2073" s="730" t="s">
        <v>3722</v>
      </c>
      <c r="F2073" s="650" t="s">
        <v>3635</v>
      </c>
      <c r="G2073" s="650" t="s">
        <v>3790</v>
      </c>
      <c r="H2073" s="650" t="s">
        <v>597</v>
      </c>
      <c r="I2073" s="650" t="s">
        <v>4306</v>
      </c>
      <c r="J2073" s="650" t="s">
        <v>3680</v>
      </c>
      <c r="K2073" s="650"/>
      <c r="L2073" s="651">
        <v>0</v>
      </c>
      <c r="M2073" s="651">
        <v>0</v>
      </c>
      <c r="N2073" s="650">
        <v>1</v>
      </c>
      <c r="O2073" s="731">
        <v>1</v>
      </c>
      <c r="P2073" s="651"/>
      <c r="Q2073" s="666"/>
      <c r="R2073" s="650"/>
      <c r="S2073" s="666">
        <v>0</v>
      </c>
      <c r="T2073" s="731"/>
      <c r="U2073" s="689">
        <v>0</v>
      </c>
    </row>
    <row r="2074" spans="1:21" ht="14.4" customHeight="1" x14ac:dyDescent="0.3">
      <c r="A2074" s="649">
        <v>10</v>
      </c>
      <c r="B2074" s="650" t="s">
        <v>596</v>
      </c>
      <c r="C2074" s="650">
        <v>89301106</v>
      </c>
      <c r="D2074" s="729" t="s">
        <v>6864</v>
      </c>
      <c r="E2074" s="730" t="s">
        <v>3676</v>
      </c>
      <c r="F2074" s="650" t="s">
        <v>3634</v>
      </c>
      <c r="G2074" s="650" t="s">
        <v>5347</v>
      </c>
      <c r="H2074" s="650" t="s">
        <v>597</v>
      </c>
      <c r="I2074" s="650" t="s">
        <v>5348</v>
      </c>
      <c r="J2074" s="650" t="s">
        <v>5349</v>
      </c>
      <c r="K2074" s="650" t="s">
        <v>5030</v>
      </c>
      <c r="L2074" s="651">
        <v>97.42</v>
      </c>
      <c r="M2074" s="651">
        <v>1169.04</v>
      </c>
      <c r="N2074" s="650">
        <v>12</v>
      </c>
      <c r="O2074" s="731">
        <v>3</v>
      </c>
      <c r="P2074" s="651">
        <v>974.2</v>
      </c>
      <c r="Q2074" s="666">
        <v>0.83333333333333337</v>
      </c>
      <c r="R2074" s="650">
        <v>10</v>
      </c>
      <c r="S2074" s="666">
        <v>0.83333333333333337</v>
      </c>
      <c r="T2074" s="731">
        <v>2.5</v>
      </c>
      <c r="U2074" s="689">
        <v>0.83333333333333337</v>
      </c>
    </row>
    <row r="2075" spans="1:21" ht="14.4" customHeight="1" x14ac:dyDescent="0.3">
      <c r="A2075" s="649">
        <v>10</v>
      </c>
      <c r="B2075" s="650" t="s">
        <v>596</v>
      </c>
      <c r="C2075" s="650">
        <v>89301106</v>
      </c>
      <c r="D2075" s="729" t="s">
        <v>6864</v>
      </c>
      <c r="E2075" s="730" t="s">
        <v>3676</v>
      </c>
      <c r="F2075" s="650" t="s">
        <v>3634</v>
      </c>
      <c r="G2075" s="650" t="s">
        <v>5347</v>
      </c>
      <c r="H2075" s="650" t="s">
        <v>597</v>
      </c>
      <c r="I2075" s="650" t="s">
        <v>5350</v>
      </c>
      <c r="J2075" s="650" t="s">
        <v>5351</v>
      </c>
      <c r="K2075" s="650" t="s">
        <v>5352</v>
      </c>
      <c r="L2075" s="651">
        <v>142.49</v>
      </c>
      <c r="M2075" s="651">
        <v>3419.76</v>
      </c>
      <c r="N2075" s="650">
        <v>24</v>
      </c>
      <c r="O2075" s="731">
        <v>3.5</v>
      </c>
      <c r="P2075" s="651">
        <v>854.94</v>
      </c>
      <c r="Q2075" s="666">
        <v>0.25</v>
      </c>
      <c r="R2075" s="650">
        <v>6</v>
      </c>
      <c r="S2075" s="666">
        <v>0.25</v>
      </c>
      <c r="T2075" s="731">
        <v>1</v>
      </c>
      <c r="U2075" s="689">
        <v>0.2857142857142857</v>
      </c>
    </row>
    <row r="2076" spans="1:21" ht="14.4" customHeight="1" x14ac:dyDescent="0.3">
      <c r="A2076" s="649">
        <v>10</v>
      </c>
      <c r="B2076" s="650" t="s">
        <v>596</v>
      </c>
      <c r="C2076" s="650">
        <v>89301106</v>
      </c>
      <c r="D2076" s="729" t="s">
        <v>6864</v>
      </c>
      <c r="E2076" s="730" t="s">
        <v>3676</v>
      </c>
      <c r="F2076" s="650" t="s">
        <v>3634</v>
      </c>
      <c r="G2076" s="650" t="s">
        <v>4289</v>
      </c>
      <c r="H2076" s="650" t="s">
        <v>597</v>
      </c>
      <c r="I2076" s="650" t="s">
        <v>4290</v>
      </c>
      <c r="J2076" s="650" t="s">
        <v>4291</v>
      </c>
      <c r="K2076" s="650" t="s">
        <v>2306</v>
      </c>
      <c r="L2076" s="651">
        <v>0</v>
      </c>
      <c r="M2076" s="651">
        <v>0</v>
      </c>
      <c r="N2076" s="650">
        <v>66</v>
      </c>
      <c r="O2076" s="731">
        <v>11.5</v>
      </c>
      <c r="P2076" s="651">
        <v>0</v>
      </c>
      <c r="Q2076" s="666"/>
      <c r="R2076" s="650">
        <v>16</v>
      </c>
      <c r="S2076" s="666">
        <v>0.24242424242424243</v>
      </c>
      <c r="T2076" s="731">
        <v>4</v>
      </c>
      <c r="U2076" s="689">
        <v>0.34782608695652173</v>
      </c>
    </row>
    <row r="2077" spans="1:21" ht="14.4" customHeight="1" x14ac:dyDescent="0.3">
      <c r="A2077" s="649">
        <v>10</v>
      </c>
      <c r="B2077" s="650" t="s">
        <v>596</v>
      </c>
      <c r="C2077" s="650">
        <v>89301106</v>
      </c>
      <c r="D2077" s="729" t="s">
        <v>6864</v>
      </c>
      <c r="E2077" s="730" t="s">
        <v>3676</v>
      </c>
      <c r="F2077" s="650" t="s">
        <v>3634</v>
      </c>
      <c r="G2077" s="650" t="s">
        <v>4289</v>
      </c>
      <c r="H2077" s="650" t="s">
        <v>597</v>
      </c>
      <c r="I2077" s="650" t="s">
        <v>5353</v>
      </c>
      <c r="J2077" s="650" t="s">
        <v>4291</v>
      </c>
      <c r="K2077" s="650" t="s">
        <v>5354</v>
      </c>
      <c r="L2077" s="651">
        <v>0</v>
      </c>
      <c r="M2077" s="651">
        <v>0</v>
      </c>
      <c r="N2077" s="650">
        <v>5</v>
      </c>
      <c r="O2077" s="731">
        <v>0.5</v>
      </c>
      <c r="P2077" s="651"/>
      <c r="Q2077" s="666"/>
      <c r="R2077" s="650"/>
      <c r="S2077" s="666">
        <v>0</v>
      </c>
      <c r="T2077" s="731"/>
      <c r="U2077" s="689">
        <v>0</v>
      </c>
    </row>
    <row r="2078" spans="1:21" ht="14.4" customHeight="1" x14ac:dyDescent="0.3">
      <c r="A2078" s="649">
        <v>10</v>
      </c>
      <c r="B2078" s="650" t="s">
        <v>596</v>
      </c>
      <c r="C2078" s="650">
        <v>89301106</v>
      </c>
      <c r="D2078" s="729" t="s">
        <v>6864</v>
      </c>
      <c r="E2078" s="730" t="s">
        <v>3676</v>
      </c>
      <c r="F2078" s="650" t="s">
        <v>3634</v>
      </c>
      <c r="G2078" s="650" t="s">
        <v>4132</v>
      </c>
      <c r="H2078" s="650" t="s">
        <v>597</v>
      </c>
      <c r="I2078" s="650" t="s">
        <v>687</v>
      </c>
      <c r="J2078" s="650" t="s">
        <v>4133</v>
      </c>
      <c r="K2078" s="650" t="s">
        <v>4107</v>
      </c>
      <c r="L2078" s="651">
        <v>14.2</v>
      </c>
      <c r="M2078" s="651">
        <v>113.6</v>
      </c>
      <c r="N2078" s="650">
        <v>8</v>
      </c>
      <c r="O2078" s="731">
        <v>3.5</v>
      </c>
      <c r="P2078" s="651">
        <v>56.8</v>
      </c>
      <c r="Q2078" s="666">
        <v>0.5</v>
      </c>
      <c r="R2078" s="650">
        <v>4</v>
      </c>
      <c r="S2078" s="666">
        <v>0.5</v>
      </c>
      <c r="T2078" s="731">
        <v>1.5</v>
      </c>
      <c r="U2078" s="689">
        <v>0.42857142857142855</v>
      </c>
    </row>
    <row r="2079" spans="1:21" ht="14.4" customHeight="1" x14ac:dyDescent="0.3">
      <c r="A2079" s="649">
        <v>10</v>
      </c>
      <c r="B2079" s="650" t="s">
        <v>596</v>
      </c>
      <c r="C2079" s="650">
        <v>89301106</v>
      </c>
      <c r="D2079" s="729" t="s">
        <v>6864</v>
      </c>
      <c r="E2079" s="730" t="s">
        <v>3676</v>
      </c>
      <c r="F2079" s="650" t="s">
        <v>3634</v>
      </c>
      <c r="G2079" s="650" t="s">
        <v>4132</v>
      </c>
      <c r="H2079" s="650" t="s">
        <v>597</v>
      </c>
      <c r="I2079" s="650" t="s">
        <v>1330</v>
      </c>
      <c r="J2079" s="650" t="s">
        <v>4314</v>
      </c>
      <c r="K2079" s="650" t="s">
        <v>4315</v>
      </c>
      <c r="L2079" s="651">
        <v>18.940000000000001</v>
      </c>
      <c r="M2079" s="651">
        <v>189.4</v>
      </c>
      <c r="N2079" s="650">
        <v>10</v>
      </c>
      <c r="O2079" s="731">
        <v>0.5</v>
      </c>
      <c r="P2079" s="651"/>
      <c r="Q2079" s="666">
        <v>0</v>
      </c>
      <c r="R2079" s="650"/>
      <c r="S2079" s="666">
        <v>0</v>
      </c>
      <c r="T2079" s="731"/>
      <c r="U2079" s="689">
        <v>0</v>
      </c>
    </row>
    <row r="2080" spans="1:21" ht="14.4" customHeight="1" x14ac:dyDescent="0.3">
      <c r="A2080" s="649">
        <v>10</v>
      </c>
      <c r="B2080" s="650" t="s">
        <v>596</v>
      </c>
      <c r="C2080" s="650">
        <v>89301106</v>
      </c>
      <c r="D2080" s="729" t="s">
        <v>6864</v>
      </c>
      <c r="E2080" s="730" t="s">
        <v>3676</v>
      </c>
      <c r="F2080" s="650" t="s">
        <v>3634</v>
      </c>
      <c r="G2080" s="650" t="s">
        <v>4132</v>
      </c>
      <c r="H2080" s="650" t="s">
        <v>597</v>
      </c>
      <c r="I2080" s="650" t="s">
        <v>956</v>
      </c>
      <c r="J2080" s="650" t="s">
        <v>4244</v>
      </c>
      <c r="K2080" s="650" t="s">
        <v>4245</v>
      </c>
      <c r="L2080" s="651">
        <v>94.89</v>
      </c>
      <c r="M2080" s="651">
        <v>664.23</v>
      </c>
      <c r="N2080" s="650">
        <v>7</v>
      </c>
      <c r="O2080" s="731">
        <v>4</v>
      </c>
      <c r="P2080" s="651">
        <v>189.78</v>
      </c>
      <c r="Q2080" s="666">
        <v>0.2857142857142857</v>
      </c>
      <c r="R2080" s="650">
        <v>2</v>
      </c>
      <c r="S2080" s="666">
        <v>0.2857142857142857</v>
      </c>
      <c r="T2080" s="731">
        <v>1</v>
      </c>
      <c r="U2080" s="689">
        <v>0.25</v>
      </c>
    </row>
    <row r="2081" spans="1:21" ht="14.4" customHeight="1" x14ac:dyDescent="0.3">
      <c r="A2081" s="649">
        <v>10</v>
      </c>
      <c r="B2081" s="650" t="s">
        <v>596</v>
      </c>
      <c r="C2081" s="650">
        <v>89301106</v>
      </c>
      <c r="D2081" s="729" t="s">
        <v>6864</v>
      </c>
      <c r="E2081" s="730" t="s">
        <v>3676</v>
      </c>
      <c r="F2081" s="650" t="s">
        <v>3634</v>
      </c>
      <c r="G2081" s="650" t="s">
        <v>4132</v>
      </c>
      <c r="H2081" s="650" t="s">
        <v>597</v>
      </c>
      <c r="I2081" s="650" t="s">
        <v>2011</v>
      </c>
      <c r="J2081" s="650" t="s">
        <v>4134</v>
      </c>
      <c r="K2081" s="650" t="s">
        <v>4135</v>
      </c>
      <c r="L2081" s="651">
        <v>189.78</v>
      </c>
      <c r="M2081" s="651">
        <v>3036.4800000000005</v>
      </c>
      <c r="N2081" s="650">
        <v>16</v>
      </c>
      <c r="O2081" s="731">
        <v>7.5</v>
      </c>
      <c r="P2081" s="651">
        <v>1138.68</v>
      </c>
      <c r="Q2081" s="666">
        <v>0.37499999999999994</v>
      </c>
      <c r="R2081" s="650">
        <v>6</v>
      </c>
      <c r="S2081" s="666">
        <v>0.375</v>
      </c>
      <c r="T2081" s="731">
        <v>3</v>
      </c>
      <c r="U2081" s="689">
        <v>0.4</v>
      </c>
    </row>
    <row r="2082" spans="1:21" ht="14.4" customHeight="1" x14ac:dyDescent="0.3">
      <c r="A2082" s="649">
        <v>10</v>
      </c>
      <c r="B2082" s="650" t="s">
        <v>596</v>
      </c>
      <c r="C2082" s="650">
        <v>89301106</v>
      </c>
      <c r="D2082" s="729" t="s">
        <v>6864</v>
      </c>
      <c r="E2082" s="730" t="s">
        <v>3676</v>
      </c>
      <c r="F2082" s="650" t="s">
        <v>3634</v>
      </c>
      <c r="G2082" s="650" t="s">
        <v>4389</v>
      </c>
      <c r="H2082" s="650" t="s">
        <v>597</v>
      </c>
      <c r="I2082" s="650" t="s">
        <v>1551</v>
      </c>
      <c r="J2082" s="650" t="s">
        <v>1552</v>
      </c>
      <c r="K2082" s="650" t="s">
        <v>4390</v>
      </c>
      <c r="L2082" s="651">
        <v>63.29</v>
      </c>
      <c r="M2082" s="651">
        <v>3291.08</v>
      </c>
      <c r="N2082" s="650">
        <v>52</v>
      </c>
      <c r="O2082" s="731">
        <v>9</v>
      </c>
      <c r="P2082" s="651">
        <v>379.74</v>
      </c>
      <c r="Q2082" s="666">
        <v>0.11538461538461539</v>
      </c>
      <c r="R2082" s="650">
        <v>6</v>
      </c>
      <c r="S2082" s="666">
        <v>0.11538461538461539</v>
      </c>
      <c r="T2082" s="731">
        <v>1</v>
      </c>
      <c r="U2082" s="689">
        <v>0.1111111111111111</v>
      </c>
    </row>
    <row r="2083" spans="1:21" ht="14.4" customHeight="1" x14ac:dyDescent="0.3">
      <c r="A2083" s="649">
        <v>10</v>
      </c>
      <c r="B2083" s="650" t="s">
        <v>596</v>
      </c>
      <c r="C2083" s="650">
        <v>89301106</v>
      </c>
      <c r="D2083" s="729" t="s">
        <v>6864</v>
      </c>
      <c r="E2083" s="730" t="s">
        <v>3676</v>
      </c>
      <c r="F2083" s="650" t="s">
        <v>3634</v>
      </c>
      <c r="G2083" s="650" t="s">
        <v>4389</v>
      </c>
      <c r="H2083" s="650" t="s">
        <v>597</v>
      </c>
      <c r="I2083" s="650" t="s">
        <v>5355</v>
      </c>
      <c r="J2083" s="650" t="s">
        <v>5356</v>
      </c>
      <c r="K2083" s="650" t="s">
        <v>5357</v>
      </c>
      <c r="L2083" s="651">
        <v>139.1</v>
      </c>
      <c r="M2083" s="651">
        <v>1391</v>
      </c>
      <c r="N2083" s="650">
        <v>10</v>
      </c>
      <c r="O2083" s="731">
        <v>3</v>
      </c>
      <c r="P2083" s="651">
        <v>278.2</v>
      </c>
      <c r="Q2083" s="666">
        <v>0.19999999999999998</v>
      </c>
      <c r="R2083" s="650">
        <v>2</v>
      </c>
      <c r="S2083" s="666">
        <v>0.2</v>
      </c>
      <c r="T2083" s="731">
        <v>1</v>
      </c>
      <c r="U2083" s="689">
        <v>0.33333333333333331</v>
      </c>
    </row>
    <row r="2084" spans="1:21" ht="14.4" customHeight="1" x14ac:dyDescent="0.3">
      <c r="A2084" s="649">
        <v>10</v>
      </c>
      <c r="B2084" s="650" t="s">
        <v>596</v>
      </c>
      <c r="C2084" s="650">
        <v>89301106</v>
      </c>
      <c r="D2084" s="729" t="s">
        <v>6864</v>
      </c>
      <c r="E2084" s="730" t="s">
        <v>3676</v>
      </c>
      <c r="F2084" s="650" t="s">
        <v>3634</v>
      </c>
      <c r="G2084" s="650" t="s">
        <v>5358</v>
      </c>
      <c r="H2084" s="650" t="s">
        <v>597</v>
      </c>
      <c r="I2084" s="650" t="s">
        <v>5359</v>
      </c>
      <c r="J2084" s="650" t="s">
        <v>5360</v>
      </c>
      <c r="K2084" s="650" t="s">
        <v>5361</v>
      </c>
      <c r="L2084" s="651">
        <v>720.54</v>
      </c>
      <c r="M2084" s="651">
        <v>720.54</v>
      </c>
      <c r="N2084" s="650">
        <v>1</v>
      </c>
      <c r="O2084" s="731">
        <v>1</v>
      </c>
      <c r="P2084" s="651">
        <v>720.54</v>
      </c>
      <c r="Q2084" s="666">
        <v>1</v>
      </c>
      <c r="R2084" s="650">
        <v>1</v>
      </c>
      <c r="S2084" s="666">
        <v>1</v>
      </c>
      <c r="T2084" s="731">
        <v>1</v>
      </c>
      <c r="U2084" s="689">
        <v>1</v>
      </c>
    </row>
    <row r="2085" spans="1:21" ht="14.4" customHeight="1" x14ac:dyDescent="0.3">
      <c r="A2085" s="649">
        <v>10</v>
      </c>
      <c r="B2085" s="650" t="s">
        <v>596</v>
      </c>
      <c r="C2085" s="650">
        <v>89301106</v>
      </c>
      <c r="D2085" s="729" t="s">
        <v>6864</v>
      </c>
      <c r="E2085" s="730" t="s">
        <v>3676</v>
      </c>
      <c r="F2085" s="650" t="s">
        <v>3634</v>
      </c>
      <c r="G2085" s="650" t="s">
        <v>4391</v>
      </c>
      <c r="H2085" s="650" t="s">
        <v>1072</v>
      </c>
      <c r="I2085" s="650" t="s">
        <v>5362</v>
      </c>
      <c r="J2085" s="650" t="s">
        <v>5363</v>
      </c>
      <c r="K2085" s="650" t="s">
        <v>5293</v>
      </c>
      <c r="L2085" s="651">
        <v>561.54</v>
      </c>
      <c r="M2085" s="651">
        <v>2246.16</v>
      </c>
      <c r="N2085" s="650">
        <v>4</v>
      </c>
      <c r="O2085" s="731">
        <v>0.5</v>
      </c>
      <c r="P2085" s="651"/>
      <c r="Q2085" s="666">
        <v>0</v>
      </c>
      <c r="R2085" s="650"/>
      <c r="S2085" s="666">
        <v>0</v>
      </c>
      <c r="T2085" s="731"/>
      <c r="U2085" s="689">
        <v>0</v>
      </c>
    </row>
    <row r="2086" spans="1:21" ht="14.4" customHeight="1" x14ac:dyDescent="0.3">
      <c r="A2086" s="649">
        <v>10</v>
      </c>
      <c r="B2086" s="650" t="s">
        <v>596</v>
      </c>
      <c r="C2086" s="650">
        <v>89301106</v>
      </c>
      <c r="D2086" s="729" t="s">
        <v>6864</v>
      </c>
      <c r="E2086" s="730" t="s">
        <v>3676</v>
      </c>
      <c r="F2086" s="650" t="s">
        <v>3634</v>
      </c>
      <c r="G2086" s="650" t="s">
        <v>3936</v>
      </c>
      <c r="H2086" s="650" t="s">
        <v>597</v>
      </c>
      <c r="I2086" s="650" t="s">
        <v>1770</v>
      </c>
      <c r="J2086" s="650" t="s">
        <v>1771</v>
      </c>
      <c r="K2086" s="650" t="s">
        <v>3937</v>
      </c>
      <c r="L2086" s="651">
        <v>163.9</v>
      </c>
      <c r="M2086" s="651">
        <v>4425.3</v>
      </c>
      <c r="N2086" s="650">
        <v>27</v>
      </c>
      <c r="O2086" s="731">
        <v>8.5</v>
      </c>
      <c r="P2086" s="651">
        <v>491.70000000000005</v>
      </c>
      <c r="Q2086" s="666">
        <v>0.11111111111111112</v>
      </c>
      <c r="R2086" s="650">
        <v>3</v>
      </c>
      <c r="S2086" s="666">
        <v>0.1111111111111111</v>
      </c>
      <c r="T2086" s="731">
        <v>0.5</v>
      </c>
      <c r="U2086" s="689">
        <v>5.8823529411764705E-2</v>
      </c>
    </row>
    <row r="2087" spans="1:21" ht="14.4" customHeight="1" x14ac:dyDescent="0.3">
      <c r="A2087" s="649">
        <v>10</v>
      </c>
      <c r="B2087" s="650" t="s">
        <v>596</v>
      </c>
      <c r="C2087" s="650">
        <v>89301106</v>
      </c>
      <c r="D2087" s="729" t="s">
        <v>6864</v>
      </c>
      <c r="E2087" s="730" t="s">
        <v>3676</v>
      </c>
      <c r="F2087" s="650" t="s">
        <v>3634</v>
      </c>
      <c r="G2087" s="650" t="s">
        <v>4192</v>
      </c>
      <c r="H2087" s="650" t="s">
        <v>597</v>
      </c>
      <c r="I2087" s="650" t="s">
        <v>690</v>
      </c>
      <c r="J2087" s="650" t="s">
        <v>691</v>
      </c>
      <c r="K2087" s="650" t="s">
        <v>4193</v>
      </c>
      <c r="L2087" s="651">
        <v>26.17</v>
      </c>
      <c r="M2087" s="651">
        <v>157.02000000000001</v>
      </c>
      <c r="N2087" s="650">
        <v>6</v>
      </c>
      <c r="O2087" s="731">
        <v>3.5</v>
      </c>
      <c r="P2087" s="651">
        <v>52.34</v>
      </c>
      <c r="Q2087" s="666">
        <v>0.33333333333333331</v>
      </c>
      <c r="R2087" s="650">
        <v>2</v>
      </c>
      <c r="S2087" s="666">
        <v>0.33333333333333331</v>
      </c>
      <c r="T2087" s="731">
        <v>2</v>
      </c>
      <c r="U2087" s="689">
        <v>0.5714285714285714</v>
      </c>
    </row>
    <row r="2088" spans="1:21" ht="14.4" customHeight="1" x14ac:dyDescent="0.3">
      <c r="A2088" s="649">
        <v>10</v>
      </c>
      <c r="B2088" s="650" t="s">
        <v>596</v>
      </c>
      <c r="C2088" s="650">
        <v>89301106</v>
      </c>
      <c r="D2088" s="729" t="s">
        <v>6864</v>
      </c>
      <c r="E2088" s="730" t="s">
        <v>3676</v>
      </c>
      <c r="F2088" s="650" t="s">
        <v>3634</v>
      </c>
      <c r="G2088" s="650" t="s">
        <v>3863</v>
      </c>
      <c r="H2088" s="650" t="s">
        <v>597</v>
      </c>
      <c r="I2088" s="650" t="s">
        <v>3076</v>
      </c>
      <c r="J2088" s="650" t="s">
        <v>3077</v>
      </c>
      <c r="K2088" s="650" t="s">
        <v>3864</v>
      </c>
      <c r="L2088" s="651">
        <v>121.76</v>
      </c>
      <c r="M2088" s="651">
        <v>852.32</v>
      </c>
      <c r="N2088" s="650">
        <v>7</v>
      </c>
      <c r="O2088" s="731">
        <v>1.5</v>
      </c>
      <c r="P2088" s="651"/>
      <c r="Q2088" s="666">
        <v>0</v>
      </c>
      <c r="R2088" s="650"/>
      <c r="S2088" s="666">
        <v>0</v>
      </c>
      <c r="T2088" s="731"/>
      <c r="U2088" s="689">
        <v>0</v>
      </c>
    </row>
    <row r="2089" spans="1:21" ht="14.4" customHeight="1" x14ac:dyDescent="0.3">
      <c r="A2089" s="649">
        <v>10</v>
      </c>
      <c r="B2089" s="650" t="s">
        <v>596</v>
      </c>
      <c r="C2089" s="650">
        <v>89301106</v>
      </c>
      <c r="D2089" s="729" t="s">
        <v>6864</v>
      </c>
      <c r="E2089" s="730" t="s">
        <v>3676</v>
      </c>
      <c r="F2089" s="650" t="s">
        <v>3634</v>
      </c>
      <c r="G2089" s="650" t="s">
        <v>3863</v>
      </c>
      <c r="H2089" s="650" t="s">
        <v>597</v>
      </c>
      <c r="I2089" s="650" t="s">
        <v>5364</v>
      </c>
      <c r="J2089" s="650" t="s">
        <v>5365</v>
      </c>
      <c r="K2089" s="650" t="s">
        <v>5366</v>
      </c>
      <c r="L2089" s="651">
        <v>144.01</v>
      </c>
      <c r="M2089" s="651">
        <v>576.04</v>
      </c>
      <c r="N2089" s="650">
        <v>4</v>
      </c>
      <c r="O2089" s="731">
        <v>1.5</v>
      </c>
      <c r="P2089" s="651"/>
      <c r="Q2089" s="666">
        <v>0</v>
      </c>
      <c r="R2089" s="650"/>
      <c r="S2089" s="666">
        <v>0</v>
      </c>
      <c r="T2089" s="731"/>
      <c r="U2089" s="689">
        <v>0</v>
      </c>
    </row>
    <row r="2090" spans="1:21" ht="14.4" customHeight="1" x14ac:dyDescent="0.3">
      <c r="A2090" s="649">
        <v>10</v>
      </c>
      <c r="B2090" s="650" t="s">
        <v>596</v>
      </c>
      <c r="C2090" s="650">
        <v>89301106</v>
      </c>
      <c r="D2090" s="729" t="s">
        <v>6864</v>
      </c>
      <c r="E2090" s="730" t="s">
        <v>3676</v>
      </c>
      <c r="F2090" s="650" t="s">
        <v>3634</v>
      </c>
      <c r="G2090" s="650" t="s">
        <v>3863</v>
      </c>
      <c r="H2090" s="650" t="s">
        <v>597</v>
      </c>
      <c r="I2090" s="650" t="s">
        <v>5367</v>
      </c>
      <c r="J2090" s="650" t="s">
        <v>5365</v>
      </c>
      <c r="K2090" s="650" t="s">
        <v>5368</v>
      </c>
      <c r="L2090" s="651">
        <v>288.01</v>
      </c>
      <c r="M2090" s="651">
        <v>1440.05</v>
      </c>
      <c r="N2090" s="650">
        <v>5</v>
      </c>
      <c r="O2090" s="731">
        <v>1</v>
      </c>
      <c r="P2090" s="651"/>
      <c r="Q2090" s="666">
        <v>0</v>
      </c>
      <c r="R2090" s="650"/>
      <c r="S2090" s="666">
        <v>0</v>
      </c>
      <c r="T2090" s="731"/>
      <c r="U2090" s="689">
        <v>0</v>
      </c>
    </row>
    <row r="2091" spans="1:21" ht="14.4" customHeight="1" x14ac:dyDescent="0.3">
      <c r="A2091" s="649">
        <v>10</v>
      </c>
      <c r="B2091" s="650" t="s">
        <v>596</v>
      </c>
      <c r="C2091" s="650">
        <v>89301106</v>
      </c>
      <c r="D2091" s="729" t="s">
        <v>6864</v>
      </c>
      <c r="E2091" s="730" t="s">
        <v>3676</v>
      </c>
      <c r="F2091" s="650" t="s">
        <v>3634</v>
      </c>
      <c r="G2091" s="650" t="s">
        <v>3863</v>
      </c>
      <c r="H2091" s="650" t="s">
        <v>597</v>
      </c>
      <c r="I2091" s="650" t="s">
        <v>3238</v>
      </c>
      <c r="J2091" s="650" t="s">
        <v>5369</v>
      </c>
      <c r="K2091" s="650" t="s">
        <v>5370</v>
      </c>
      <c r="L2091" s="651">
        <v>108.05</v>
      </c>
      <c r="M2091" s="651">
        <v>1836.8500000000001</v>
      </c>
      <c r="N2091" s="650">
        <v>17</v>
      </c>
      <c r="O2091" s="731">
        <v>3.5</v>
      </c>
      <c r="P2091" s="651">
        <v>432.2</v>
      </c>
      <c r="Q2091" s="666">
        <v>0.23529411764705879</v>
      </c>
      <c r="R2091" s="650">
        <v>4</v>
      </c>
      <c r="S2091" s="666">
        <v>0.23529411764705882</v>
      </c>
      <c r="T2091" s="731">
        <v>1</v>
      </c>
      <c r="U2091" s="689">
        <v>0.2857142857142857</v>
      </c>
    </row>
    <row r="2092" spans="1:21" ht="14.4" customHeight="1" x14ac:dyDescent="0.3">
      <c r="A2092" s="649">
        <v>10</v>
      </c>
      <c r="B2092" s="650" t="s">
        <v>596</v>
      </c>
      <c r="C2092" s="650">
        <v>89301106</v>
      </c>
      <c r="D2092" s="729" t="s">
        <v>6864</v>
      </c>
      <c r="E2092" s="730" t="s">
        <v>3676</v>
      </c>
      <c r="F2092" s="650" t="s">
        <v>3634</v>
      </c>
      <c r="G2092" s="650" t="s">
        <v>3863</v>
      </c>
      <c r="H2092" s="650" t="s">
        <v>597</v>
      </c>
      <c r="I2092" s="650" t="s">
        <v>5371</v>
      </c>
      <c r="J2092" s="650" t="s">
        <v>5369</v>
      </c>
      <c r="K2092" s="650" t="s">
        <v>5372</v>
      </c>
      <c r="L2092" s="651">
        <v>0</v>
      </c>
      <c r="M2092" s="651">
        <v>0</v>
      </c>
      <c r="N2092" s="650">
        <v>1</v>
      </c>
      <c r="O2092" s="731">
        <v>0.5</v>
      </c>
      <c r="P2092" s="651">
        <v>0</v>
      </c>
      <c r="Q2092" s="666"/>
      <c r="R2092" s="650">
        <v>1</v>
      </c>
      <c r="S2092" s="666">
        <v>1</v>
      </c>
      <c r="T2092" s="731">
        <v>0.5</v>
      </c>
      <c r="U2092" s="689">
        <v>1</v>
      </c>
    </row>
    <row r="2093" spans="1:21" ht="14.4" customHeight="1" x14ac:dyDescent="0.3">
      <c r="A2093" s="649">
        <v>10</v>
      </c>
      <c r="B2093" s="650" t="s">
        <v>596</v>
      </c>
      <c r="C2093" s="650">
        <v>89301106</v>
      </c>
      <c r="D2093" s="729" t="s">
        <v>6864</v>
      </c>
      <c r="E2093" s="730" t="s">
        <v>3676</v>
      </c>
      <c r="F2093" s="650" t="s">
        <v>3634</v>
      </c>
      <c r="G2093" s="650" t="s">
        <v>5373</v>
      </c>
      <c r="H2093" s="650" t="s">
        <v>597</v>
      </c>
      <c r="I2093" s="650" t="s">
        <v>5374</v>
      </c>
      <c r="J2093" s="650" t="s">
        <v>5375</v>
      </c>
      <c r="K2093" s="650" t="s">
        <v>4315</v>
      </c>
      <c r="L2093" s="651">
        <v>58.42</v>
      </c>
      <c r="M2093" s="651">
        <v>993.14</v>
      </c>
      <c r="N2093" s="650">
        <v>17</v>
      </c>
      <c r="O2093" s="731">
        <v>3</v>
      </c>
      <c r="P2093" s="651">
        <v>350.52</v>
      </c>
      <c r="Q2093" s="666">
        <v>0.3529411764705882</v>
      </c>
      <c r="R2093" s="650">
        <v>6</v>
      </c>
      <c r="S2093" s="666">
        <v>0.35294117647058826</v>
      </c>
      <c r="T2093" s="731">
        <v>1</v>
      </c>
      <c r="U2093" s="689">
        <v>0.33333333333333331</v>
      </c>
    </row>
    <row r="2094" spans="1:21" ht="14.4" customHeight="1" x14ac:dyDescent="0.3">
      <c r="A2094" s="649">
        <v>10</v>
      </c>
      <c r="B2094" s="650" t="s">
        <v>596</v>
      </c>
      <c r="C2094" s="650">
        <v>89301106</v>
      </c>
      <c r="D2094" s="729" t="s">
        <v>6864</v>
      </c>
      <c r="E2094" s="730" t="s">
        <v>3676</v>
      </c>
      <c r="F2094" s="650" t="s">
        <v>3634</v>
      </c>
      <c r="G2094" s="650" t="s">
        <v>4316</v>
      </c>
      <c r="H2094" s="650" t="s">
        <v>597</v>
      </c>
      <c r="I2094" s="650" t="s">
        <v>5262</v>
      </c>
      <c r="J2094" s="650" t="s">
        <v>5263</v>
      </c>
      <c r="K2094" s="650" t="s">
        <v>5264</v>
      </c>
      <c r="L2094" s="651">
        <v>55.71</v>
      </c>
      <c r="M2094" s="651">
        <v>612.80999999999995</v>
      </c>
      <c r="N2094" s="650">
        <v>11</v>
      </c>
      <c r="O2094" s="731">
        <v>1.5</v>
      </c>
      <c r="P2094" s="651"/>
      <c r="Q2094" s="666">
        <v>0</v>
      </c>
      <c r="R2094" s="650"/>
      <c r="S2094" s="666">
        <v>0</v>
      </c>
      <c r="T2094" s="731"/>
      <c r="U2094" s="689">
        <v>0</v>
      </c>
    </row>
    <row r="2095" spans="1:21" ht="14.4" customHeight="1" x14ac:dyDescent="0.3">
      <c r="A2095" s="649">
        <v>10</v>
      </c>
      <c r="B2095" s="650" t="s">
        <v>596</v>
      </c>
      <c r="C2095" s="650">
        <v>89301106</v>
      </c>
      <c r="D2095" s="729" t="s">
        <v>6864</v>
      </c>
      <c r="E2095" s="730" t="s">
        <v>3676</v>
      </c>
      <c r="F2095" s="650" t="s">
        <v>3634</v>
      </c>
      <c r="G2095" s="650" t="s">
        <v>4316</v>
      </c>
      <c r="H2095" s="650" t="s">
        <v>597</v>
      </c>
      <c r="I2095" s="650" t="s">
        <v>3126</v>
      </c>
      <c r="J2095" s="650" t="s">
        <v>4317</v>
      </c>
      <c r="K2095" s="650" t="s">
        <v>876</v>
      </c>
      <c r="L2095" s="651">
        <v>16.5</v>
      </c>
      <c r="M2095" s="651">
        <v>709.5</v>
      </c>
      <c r="N2095" s="650">
        <v>43</v>
      </c>
      <c r="O2095" s="731">
        <v>6.5</v>
      </c>
      <c r="P2095" s="651">
        <v>429</v>
      </c>
      <c r="Q2095" s="666">
        <v>0.60465116279069764</v>
      </c>
      <c r="R2095" s="650">
        <v>26</v>
      </c>
      <c r="S2095" s="666">
        <v>0.60465116279069764</v>
      </c>
      <c r="T2095" s="731">
        <v>3</v>
      </c>
      <c r="U2095" s="689">
        <v>0.46153846153846156</v>
      </c>
    </row>
    <row r="2096" spans="1:21" ht="14.4" customHeight="1" x14ac:dyDescent="0.3">
      <c r="A2096" s="649">
        <v>10</v>
      </c>
      <c r="B2096" s="650" t="s">
        <v>596</v>
      </c>
      <c r="C2096" s="650">
        <v>89301106</v>
      </c>
      <c r="D2096" s="729" t="s">
        <v>6864</v>
      </c>
      <c r="E2096" s="730" t="s">
        <v>3676</v>
      </c>
      <c r="F2096" s="650" t="s">
        <v>3634</v>
      </c>
      <c r="G2096" s="650" t="s">
        <v>4128</v>
      </c>
      <c r="H2096" s="650" t="s">
        <v>597</v>
      </c>
      <c r="I2096" s="650" t="s">
        <v>1018</v>
      </c>
      <c r="J2096" s="650" t="s">
        <v>1019</v>
      </c>
      <c r="K2096" s="650" t="s">
        <v>1020</v>
      </c>
      <c r="L2096" s="651">
        <v>383.45</v>
      </c>
      <c r="M2096" s="651">
        <v>383.45</v>
      </c>
      <c r="N2096" s="650">
        <v>1</v>
      </c>
      <c r="O2096" s="731">
        <v>1</v>
      </c>
      <c r="P2096" s="651"/>
      <c r="Q2096" s="666">
        <v>0</v>
      </c>
      <c r="R2096" s="650"/>
      <c r="S2096" s="666">
        <v>0</v>
      </c>
      <c r="T2096" s="731"/>
      <c r="U2096" s="689">
        <v>0</v>
      </c>
    </row>
    <row r="2097" spans="1:21" ht="14.4" customHeight="1" x14ac:dyDescent="0.3">
      <c r="A2097" s="649">
        <v>10</v>
      </c>
      <c r="B2097" s="650" t="s">
        <v>596</v>
      </c>
      <c r="C2097" s="650">
        <v>89301106</v>
      </c>
      <c r="D2097" s="729" t="s">
        <v>6864</v>
      </c>
      <c r="E2097" s="730" t="s">
        <v>3676</v>
      </c>
      <c r="F2097" s="650" t="s">
        <v>3634</v>
      </c>
      <c r="G2097" s="650" t="s">
        <v>4405</v>
      </c>
      <c r="H2097" s="650" t="s">
        <v>597</v>
      </c>
      <c r="I2097" s="650" t="s">
        <v>5376</v>
      </c>
      <c r="J2097" s="650" t="s">
        <v>2932</v>
      </c>
      <c r="K2097" s="650" t="s">
        <v>4987</v>
      </c>
      <c r="L2097" s="651">
        <v>279.42</v>
      </c>
      <c r="M2097" s="651">
        <v>279.42</v>
      </c>
      <c r="N2097" s="650">
        <v>1</v>
      </c>
      <c r="O2097" s="731">
        <v>1</v>
      </c>
      <c r="P2097" s="651"/>
      <c r="Q2097" s="666">
        <v>0</v>
      </c>
      <c r="R2097" s="650"/>
      <c r="S2097" s="666">
        <v>0</v>
      </c>
      <c r="T2097" s="731"/>
      <c r="U2097" s="689">
        <v>0</v>
      </c>
    </row>
    <row r="2098" spans="1:21" ht="14.4" customHeight="1" x14ac:dyDescent="0.3">
      <c r="A2098" s="649">
        <v>10</v>
      </c>
      <c r="B2098" s="650" t="s">
        <v>596</v>
      </c>
      <c r="C2098" s="650">
        <v>89301106</v>
      </c>
      <c r="D2098" s="729" t="s">
        <v>6864</v>
      </c>
      <c r="E2098" s="730" t="s">
        <v>3676</v>
      </c>
      <c r="F2098" s="650" t="s">
        <v>3634</v>
      </c>
      <c r="G2098" s="650" t="s">
        <v>4405</v>
      </c>
      <c r="H2098" s="650" t="s">
        <v>597</v>
      </c>
      <c r="I2098" s="650" t="s">
        <v>5377</v>
      </c>
      <c r="J2098" s="650" t="s">
        <v>3612</v>
      </c>
      <c r="K2098" s="650" t="s">
        <v>5378</v>
      </c>
      <c r="L2098" s="651">
        <v>0</v>
      </c>
      <c r="M2098" s="651">
        <v>0</v>
      </c>
      <c r="N2098" s="650">
        <v>2</v>
      </c>
      <c r="O2098" s="731">
        <v>1.5</v>
      </c>
      <c r="P2098" s="651"/>
      <c r="Q2098" s="666"/>
      <c r="R2098" s="650"/>
      <c r="S2098" s="666">
        <v>0</v>
      </c>
      <c r="T2098" s="731"/>
      <c r="U2098" s="689">
        <v>0</v>
      </c>
    </row>
    <row r="2099" spans="1:21" ht="14.4" customHeight="1" x14ac:dyDescent="0.3">
      <c r="A2099" s="649">
        <v>10</v>
      </c>
      <c r="B2099" s="650" t="s">
        <v>596</v>
      </c>
      <c r="C2099" s="650">
        <v>89301106</v>
      </c>
      <c r="D2099" s="729" t="s">
        <v>6864</v>
      </c>
      <c r="E2099" s="730" t="s">
        <v>3676</v>
      </c>
      <c r="F2099" s="650" t="s">
        <v>3634</v>
      </c>
      <c r="G2099" s="650" t="s">
        <v>4405</v>
      </c>
      <c r="H2099" s="650" t="s">
        <v>597</v>
      </c>
      <c r="I2099" s="650" t="s">
        <v>5379</v>
      </c>
      <c r="J2099" s="650" t="s">
        <v>5192</v>
      </c>
      <c r="K2099" s="650" t="s">
        <v>5380</v>
      </c>
      <c r="L2099" s="651">
        <v>0</v>
      </c>
      <c r="M2099" s="651">
        <v>0</v>
      </c>
      <c r="N2099" s="650">
        <v>4</v>
      </c>
      <c r="O2099" s="731">
        <v>1</v>
      </c>
      <c r="P2099" s="651"/>
      <c r="Q2099" s="666"/>
      <c r="R2099" s="650"/>
      <c r="S2099" s="666">
        <v>0</v>
      </c>
      <c r="T2099" s="731"/>
      <c r="U2099" s="689">
        <v>0</v>
      </c>
    </row>
    <row r="2100" spans="1:21" ht="14.4" customHeight="1" x14ac:dyDescent="0.3">
      <c r="A2100" s="649">
        <v>10</v>
      </c>
      <c r="B2100" s="650" t="s">
        <v>596</v>
      </c>
      <c r="C2100" s="650">
        <v>89301106</v>
      </c>
      <c r="D2100" s="729" t="s">
        <v>6864</v>
      </c>
      <c r="E2100" s="730" t="s">
        <v>3676</v>
      </c>
      <c r="F2100" s="650" t="s">
        <v>3634</v>
      </c>
      <c r="G2100" s="650" t="s">
        <v>4405</v>
      </c>
      <c r="H2100" s="650" t="s">
        <v>597</v>
      </c>
      <c r="I2100" s="650" t="s">
        <v>5381</v>
      </c>
      <c r="J2100" s="650" t="s">
        <v>5192</v>
      </c>
      <c r="K2100" s="650" t="s">
        <v>5382</v>
      </c>
      <c r="L2100" s="651">
        <v>0</v>
      </c>
      <c r="M2100" s="651">
        <v>0</v>
      </c>
      <c r="N2100" s="650">
        <v>6</v>
      </c>
      <c r="O2100" s="731">
        <v>2.5</v>
      </c>
      <c r="P2100" s="651">
        <v>0</v>
      </c>
      <c r="Q2100" s="666"/>
      <c r="R2100" s="650">
        <v>6</v>
      </c>
      <c r="S2100" s="666">
        <v>1</v>
      </c>
      <c r="T2100" s="731">
        <v>2.5</v>
      </c>
      <c r="U2100" s="689">
        <v>1</v>
      </c>
    </row>
    <row r="2101" spans="1:21" ht="14.4" customHeight="1" x14ac:dyDescent="0.3">
      <c r="A2101" s="649">
        <v>10</v>
      </c>
      <c r="B2101" s="650" t="s">
        <v>596</v>
      </c>
      <c r="C2101" s="650">
        <v>89301106</v>
      </c>
      <c r="D2101" s="729" t="s">
        <v>6864</v>
      </c>
      <c r="E2101" s="730" t="s">
        <v>3676</v>
      </c>
      <c r="F2101" s="650" t="s">
        <v>3634</v>
      </c>
      <c r="G2101" s="650" t="s">
        <v>4405</v>
      </c>
      <c r="H2101" s="650" t="s">
        <v>1072</v>
      </c>
      <c r="I2101" s="650" t="s">
        <v>5383</v>
      </c>
      <c r="J2101" s="650" t="s">
        <v>3556</v>
      </c>
      <c r="K2101" s="650" t="s">
        <v>4205</v>
      </c>
      <c r="L2101" s="651">
        <v>465.7</v>
      </c>
      <c r="M2101" s="651">
        <v>6519.7999999999993</v>
      </c>
      <c r="N2101" s="650">
        <v>14</v>
      </c>
      <c r="O2101" s="731">
        <v>9</v>
      </c>
      <c r="P2101" s="651">
        <v>2794.2</v>
      </c>
      <c r="Q2101" s="666">
        <v>0.4285714285714286</v>
      </c>
      <c r="R2101" s="650">
        <v>6</v>
      </c>
      <c r="S2101" s="666">
        <v>0.42857142857142855</v>
      </c>
      <c r="T2101" s="731">
        <v>3.5</v>
      </c>
      <c r="U2101" s="689">
        <v>0.3888888888888889</v>
      </c>
    </row>
    <row r="2102" spans="1:21" ht="14.4" customHeight="1" x14ac:dyDescent="0.3">
      <c r="A2102" s="649">
        <v>10</v>
      </c>
      <c r="B2102" s="650" t="s">
        <v>596</v>
      </c>
      <c r="C2102" s="650">
        <v>89301106</v>
      </c>
      <c r="D2102" s="729" t="s">
        <v>6864</v>
      </c>
      <c r="E2102" s="730" t="s">
        <v>3676</v>
      </c>
      <c r="F2102" s="650" t="s">
        <v>3634</v>
      </c>
      <c r="G2102" s="650" t="s">
        <v>4405</v>
      </c>
      <c r="H2102" s="650" t="s">
        <v>597</v>
      </c>
      <c r="I2102" s="650" t="s">
        <v>2927</v>
      </c>
      <c r="J2102" s="650" t="s">
        <v>3612</v>
      </c>
      <c r="K2102" s="650" t="s">
        <v>3613</v>
      </c>
      <c r="L2102" s="651">
        <v>141.34</v>
      </c>
      <c r="M2102" s="651">
        <v>989.38</v>
      </c>
      <c r="N2102" s="650">
        <v>7</v>
      </c>
      <c r="O2102" s="731">
        <v>2</v>
      </c>
      <c r="P2102" s="651">
        <v>848.04</v>
      </c>
      <c r="Q2102" s="666">
        <v>0.8571428571428571</v>
      </c>
      <c r="R2102" s="650">
        <v>6</v>
      </c>
      <c r="S2102" s="666">
        <v>0.8571428571428571</v>
      </c>
      <c r="T2102" s="731">
        <v>1.5</v>
      </c>
      <c r="U2102" s="689">
        <v>0.75</v>
      </c>
    </row>
    <row r="2103" spans="1:21" ht="14.4" customHeight="1" x14ac:dyDescent="0.3">
      <c r="A2103" s="649">
        <v>10</v>
      </c>
      <c r="B2103" s="650" t="s">
        <v>596</v>
      </c>
      <c r="C2103" s="650">
        <v>89301106</v>
      </c>
      <c r="D2103" s="729" t="s">
        <v>6864</v>
      </c>
      <c r="E2103" s="730" t="s">
        <v>3676</v>
      </c>
      <c r="F2103" s="650" t="s">
        <v>3634</v>
      </c>
      <c r="G2103" s="650" t="s">
        <v>4405</v>
      </c>
      <c r="H2103" s="650" t="s">
        <v>597</v>
      </c>
      <c r="I2103" s="650" t="s">
        <v>5384</v>
      </c>
      <c r="J2103" s="650" t="s">
        <v>3612</v>
      </c>
      <c r="K2103" s="650" t="s">
        <v>5385</v>
      </c>
      <c r="L2103" s="651">
        <v>0</v>
      </c>
      <c r="M2103" s="651">
        <v>0</v>
      </c>
      <c r="N2103" s="650">
        <v>15</v>
      </c>
      <c r="O2103" s="731">
        <v>7</v>
      </c>
      <c r="P2103" s="651">
        <v>0</v>
      </c>
      <c r="Q2103" s="666"/>
      <c r="R2103" s="650">
        <v>6</v>
      </c>
      <c r="S2103" s="666">
        <v>0.4</v>
      </c>
      <c r="T2103" s="731">
        <v>3.5</v>
      </c>
      <c r="U2103" s="689">
        <v>0.5</v>
      </c>
    </row>
    <row r="2104" spans="1:21" ht="14.4" customHeight="1" x14ac:dyDescent="0.3">
      <c r="A2104" s="649">
        <v>10</v>
      </c>
      <c r="B2104" s="650" t="s">
        <v>596</v>
      </c>
      <c r="C2104" s="650">
        <v>89301106</v>
      </c>
      <c r="D2104" s="729" t="s">
        <v>6864</v>
      </c>
      <c r="E2104" s="730" t="s">
        <v>3676</v>
      </c>
      <c r="F2104" s="650" t="s">
        <v>3634</v>
      </c>
      <c r="G2104" s="650" t="s">
        <v>4405</v>
      </c>
      <c r="H2104" s="650" t="s">
        <v>597</v>
      </c>
      <c r="I2104" s="650" t="s">
        <v>5191</v>
      </c>
      <c r="J2104" s="650" t="s">
        <v>5192</v>
      </c>
      <c r="K2104" s="650" t="s">
        <v>5193</v>
      </c>
      <c r="L2104" s="651">
        <v>188.38</v>
      </c>
      <c r="M2104" s="651">
        <v>2260.56</v>
      </c>
      <c r="N2104" s="650">
        <v>12</v>
      </c>
      <c r="O2104" s="731">
        <v>4.5</v>
      </c>
      <c r="P2104" s="651">
        <v>1507.04</v>
      </c>
      <c r="Q2104" s="666">
        <v>0.66666666666666663</v>
      </c>
      <c r="R2104" s="650">
        <v>8</v>
      </c>
      <c r="S2104" s="666">
        <v>0.66666666666666663</v>
      </c>
      <c r="T2104" s="731">
        <v>3.5</v>
      </c>
      <c r="U2104" s="689">
        <v>0.77777777777777779</v>
      </c>
    </row>
    <row r="2105" spans="1:21" ht="14.4" customHeight="1" x14ac:dyDescent="0.3">
      <c r="A2105" s="649">
        <v>10</v>
      </c>
      <c r="B2105" s="650" t="s">
        <v>596</v>
      </c>
      <c r="C2105" s="650">
        <v>89301106</v>
      </c>
      <c r="D2105" s="729" t="s">
        <v>6864</v>
      </c>
      <c r="E2105" s="730" t="s">
        <v>3676</v>
      </c>
      <c r="F2105" s="650" t="s">
        <v>3634</v>
      </c>
      <c r="G2105" s="650" t="s">
        <v>4405</v>
      </c>
      <c r="H2105" s="650" t="s">
        <v>597</v>
      </c>
      <c r="I2105" s="650" t="s">
        <v>5386</v>
      </c>
      <c r="J2105" s="650" t="s">
        <v>5192</v>
      </c>
      <c r="K2105" s="650" t="s">
        <v>5387</v>
      </c>
      <c r="L2105" s="651">
        <v>0</v>
      </c>
      <c r="M2105" s="651">
        <v>0</v>
      </c>
      <c r="N2105" s="650">
        <v>13</v>
      </c>
      <c r="O2105" s="731">
        <v>5</v>
      </c>
      <c r="P2105" s="651">
        <v>0</v>
      </c>
      <c r="Q2105" s="666"/>
      <c r="R2105" s="650">
        <v>1</v>
      </c>
      <c r="S2105" s="666">
        <v>7.6923076923076927E-2</v>
      </c>
      <c r="T2105" s="731">
        <v>0.5</v>
      </c>
      <c r="U2105" s="689">
        <v>0.1</v>
      </c>
    </row>
    <row r="2106" spans="1:21" ht="14.4" customHeight="1" x14ac:dyDescent="0.3">
      <c r="A2106" s="649">
        <v>10</v>
      </c>
      <c r="B2106" s="650" t="s">
        <v>596</v>
      </c>
      <c r="C2106" s="650">
        <v>89301106</v>
      </c>
      <c r="D2106" s="729" t="s">
        <v>6864</v>
      </c>
      <c r="E2106" s="730" t="s">
        <v>3676</v>
      </c>
      <c r="F2106" s="650" t="s">
        <v>3634</v>
      </c>
      <c r="G2106" s="650" t="s">
        <v>4405</v>
      </c>
      <c r="H2106" s="650" t="s">
        <v>597</v>
      </c>
      <c r="I2106" s="650" t="s">
        <v>5388</v>
      </c>
      <c r="J2106" s="650" t="s">
        <v>5189</v>
      </c>
      <c r="K2106" s="650" t="s">
        <v>5389</v>
      </c>
      <c r="L2106" s="651">
        <v>232.85</v>
      </c>
      <c r="M2106" s="651">
        <v>1862.8</v>
      </c>
      <c r="N2106" s="650">
        <v>8</v>
      </c>
      <c r="O2106" s="731">
        <v>3</v>
      </c>
      <c r="P2106" s="651">
        <v>465.7</v>
      </c>
      <c r="Q2106" s="666">
        <v>0.25</v>
      </c>
      <c r="R2106" s="650">
        <v>2</v>
      </c>
      <c r="S2106" s="666">
        <v>0.25</v>
      </c>
      <c r="T2106" s="731">
        <v>1</v>
      </c>
      <c r="U2106" s="689">
        <v>0.33333333333333331</v>
      </c>
    </row>
    <row r="2107" spans="1:21" ht="14.4" customHeight="1" x14ac:dyDescent="0.3">
      <c r="A2107" s="649">
        <v>10</v>
      </c>
      <c r="B2107" s="650" t="s">
        <v>596</v>
      </c>
      <c r="C2107" s="650">
        <v>89301106</v>
      </c>
      <c r="D2107" s="729" t="s">
        <v>6864</v>
      </c>
      <c r="E2107" s="730" t="s">
        <v>3676</v>
      </c>
      <c r="F2107" s="650" t="s">
        <v>3634</v>
      </c>
      <c r="G2107" s="650" t="s">
        <v>4405</v>
      </c>
      <c r="H2107" s="650" t="s">
        <v>1072</v>
      </c>
      <c r="I2107" s="650" t="s">
        <v>1117</v>
      </c>
      <c r="J2107" s="650" t="s">
        <v>1118</v>
      </c>
      <c r="K2107" s="650" t="s">
        <v>3496</v>
      </c>
      <c r="L2107" s="651">
        <v>80.47</v>
      </c>
      <c r="M2107" s="651">
        <v>3862.5600000000004</v>
      </c>
      <c r="N2107" s="650">
        <v>48</v>
      </c>
      <c r="O2107" s="731">
        <v>12</v>
      </c>
      <c r="P2107" s="651">
        <v>1931.2800000000002</v>
      </c>
      <c r="Q2107" s="666">
        <v>0.5</v>
      </c>
      <c r="R2107" s="650">
        <v>24</v>
      </c>
      <c r="S2107" s="666">
        <v>0.5</v>
      </c>
      <c r="T2107" s="731">
        <v>6</v>
      </c>
      <c r="U2107" s="689">
        <v>0.5</v>
      </c>
    </row>
    <row r="2108" spans="1:21" ht="14.4" customHeight="1" x14ac:dyDescent="0.3">
      <c r="A2108" s="649">
        <v>10</v>
      </c>
      <c r="B2108" s="650" t="s">
        <v>596</v>
      </c>
      <c r="C2108" s="650">
        <v>89301106</v>
      </c>
      <c r="D2108" s="729" t="s">
        <v>6864</v>
      </c>
      <c r="E2108" s="730" t="s">
        <v>3676</v>
      </c>
      <c r="F2108" s="650" t="s">
        <v>3634</v>
      </c>
      <c r="G2108" s="650" t="s">
        <v>4405</v>
      </c>
      <c r="H2108" s="650" t="s">
        <v>597</v>
      </c>
      <c r="I2108" s="650" t="s">
        <v>2931</v>
      </c>
      <c r="J2108" s="650" t="s">
        <v>2932</v>
      </c>
      <c r="K2108" s="650" t="s">
        <v>3280</v>
      </c>
      <c r="L2108" s="651">
        <v>46.57</v>
      </c>
      <c r="M2108" s="651">
        <v>745.12</v>
      </c>
      <c r="N2108" s="650">
        <v>16</v>
      </c>
      <c r="O2108" s="731">
        <v>1</v>
      </c>
      <c r="P2108" s="651"/>
      <c r="Q2108" s="666">
        <v>0</v>
      </c>
      <c r="R2108" s="650"/>
      <c r="S2108" s="666">
        <v>0</v>
      </c>
      <c r="T2108" s="731"/>
      <c r="U2108" s="689">
        <v>0</v>
      </c>
    </row>
    <row r="2109" spans="1:21" ht="14.4" customHeight="1" x14ac:dyDescent="0.3">
      <c r="A2109" s="649">
        <v>10</v>
      </c>
      <c r="B2109" s="650" t="s">
        <v>596</v>
      </c>
      <c r="C2109" s="650">
        <v>89301106</v>
      </c>
      <c r="D2109" s="729" t="s">
        <v>6864</v>
      </c>
      <c r="E2109" s="730" t="s">
        <v>3676</v>
      </c>
      <c r="F2109" s="650" t="s">
        <v>3634</v>
      </c>
      <c r="G2109" s="650" t="s">
        <v>4405</v>
      </c>
      <c r="H2109" s="650" t="s">
        <v>1072</v>
      </c>
      <c r="I2109" s="650" t="s">
        <v>3260</v>
      </c>
      <c r="J2109" s="650" t="s">
        <v>3614</v>
      </c>
      <c r="K2109" s="650" t="s">
        <v>3615</v>
      </c>
      <c r="L2109" s="651">
        <v>376.75</v>
      </c>
      <c r="M2109" s="651">
        <v>3014</v>
      </c>
      <c r="N2109" s="650">
        <v>8</v>
      </c>
      <c r="O2109" s="731">
        <v>6.5</v>
      </c>
      <c r="P2109" s="651">
        <v>376.75</v>
      </c>
      <c r="Q2109" s="666">
        <v>0.125</v>
      </c>
      <c r="R2109" s="650">
        <v>1</v>
      </c>
      <c r="S2109" s="666">
        <v>0.125</v>
      </c>
      <c r="T2109" s="731">
        <v>1</v>
      </c>
      <c r="U2109" s="689">
        <v>0.15384615384615385</v>
      </c>
    </row>
    <row r="2110" spans="1:21" ht="14.4" customHeight="1" x14ac:dyDescent="0.3">
      <c r="A2110" s="649">
        <v>10</v>
      </c>
      <c r="B2110" s="650" t="s">
        <v>596</v>
      </c>
      <c r="C2110" s="650">
        <v>89301106</v>
      </c>
      <c r="D2110" s="729" t="s">
        <v>6864</v>
      </c>
      <c r="E2110" s="730" t="s">
        <v>3676</v>
      </c>
      <c r="F2110" s="650" t="s">
        <v>3634</v>
      </c>
      <c r="G2110" s="650" t="s">
        <v>4405</v>
      </c>
      <c r="H2110" s="650" t="s">
        <v>1072</v>
      </c>
      <c r="I2110" s="650" t="s">
        <v>2128</v>
      </c>
      <c r="J2110" s="650" t="s">
        <v>3556</v>
      </c>
      <c r="K2110" s="650" t="s">
        <v>3557</v>
      </c>
      <c r="L2110" s="651">
        <v>139.71</v>
      </c>
      <c r="M2110" s="651">
        <v>838.26</v>
      </c>
      <c r="N2110" s="650">
        <v>6</v>
      </c>
      <c r="O2110" s="731">
        <v>2</v>
      </c>
      <c r="P2110" s="651"/>
      <c r="Q2110" s="666">
        <v>0</v>
      </c>
      <c r="R2110" s="650"/>
      <c r="S2110" s="666">
        <v>0</v>
      </c>
      <c r="T2110" s="731"/>
      <c r="U2110" s="689">
        <v>0</v>
      </c>
    </row>
    <row r="2111" spans="1:21" ht="14.4" customHeight="1" x14ac:dyDescent="0.3">
      <c r="A2111" s="649">
        <v>10</v>
      </c>
      <c r="B2111" s="650" t="s">
        <v>596</v>
      </c>
      <c r="C2111" s="650">
        <v>89301106</v>
      </c>
      <c r="D2111" s="729" t="s">
        <v>6864</v>
      </c>
      <c r="E2111" s="730" t="s">
        <v>3676</v>
      </c>
      <c r="F2111" s="650" t="s">
        <v>3634</v>
      </c>
      <c r="G2111" s="650" t="s">
        <v>4405</v>
      </c>
      <c r="H2111" s="650" t="s">
        <v>597</v>
      </c>
      <c r="I2111" s="650" t="s">
        <v>4986</v>
      </c>
      <c r="J2111" s="650" t="s">
        <v>2932</v>
      </c>
      <c r="K2111" s="650" t="s">
        <v>4987</v>
      </c>
      <c r="L2111" s="651">
        <v>279.42</v>
      </c>
      <c r="M2111" s="651">
        <v>279.42</v>
      </c>
      <c r="N2111" s="650">
        <v>1</v>
      </c>
      <c r="O2111" s="731">
        <v>1</v>
      </c>
      <c r="P2111" s="651"/>
      <c r="Q2111" s="666">
        <v>0</v>
      </c>
      <c r="R2111" s="650"/>
      <c r="S2111" s="666">
        <v>0</v>
      </c>
      <c r="T2111" s="731"/>
      <c r="U2111" s="689">
        <v>0</v>
      </c>
    </row>
    <row r="2112" spans="1:21" ht="14.4" customHeight="1" x14ac:dyDescent="0.3">
      <c r="A2112" s="649">
        <v>10</v>
      </c>
      <c r="B2112" s="650" t="s">
        <v>596</v>
      </c>
      <c r="C2112" s="650">
        <v>89301106</v>
      </c>
      <c r="D2112" s="729" t="s">
        <v>6864</v>
      </c>
      <c r="E2112" s="730" t="s">
        <v>3676</v>
      </c>
      <c r="F2112" s="650" t="s">
        <v>3634</v>
      </c>
      <c r="G2112" s="650" t="s">
        <v>5390</v>
      </c>
      <c r="H2112" s="650" t="s">
        <v>597</v>
      </c>
      <c r="I2112" s="650" t="s">
        <v>5391</v>
      </c>
      <c r="J2112" s="650" t="s">
        <v>5392</v>
      </c>
      <c r="K2112" s="650" t="s">
        <v>5393</v>
      </c>
      <c r="L2112" s="651">
        <v>3212.64</v>
      </c>
      <c r="M2112" s="651">
        <v>3212.64</v>
      </c>
      <c r="N2112" s="650">
        <v>1</v>
      </c>
      <c r="O2112" s="731">
        <v>0.5</v>
      </c>
      <c r="P2112" s="651"/>
      <c r="Q2112" s="666">
        <v>0</v>
      </c>
      <c r="R2112" s="650"/>
      <c r="S2112" s="666">
        <v>0</v>
      </c>
      <c r="T2112" s="731"/>
      <c r="U2112" s="689">
        <v>0</v>
      </c>
    </row>
    <row r="2113" spans="1:21" ht="14.4" customHeight="1" x14ac:dyDescent="0.3">
      <c r="A2113" s="649">
        <v>10</v>
      </c>
      <c r="B2113" s="650" t="s">
        <v>596</v>
      </c>
      <c r="C2113" s="650">
        <v>89301106</v>
      </c>
      <c r="D2113" s="729" t="s">
        <v>6864</v>
      </c>
      <c r="E2113" s="730" t="s">
        <v>3676</v>
      </c>
      <c r="F2113" s="650" t="s">
        <v>3634</v>
      </c>
      <c r="G2113" s="650" t="s">
        <v>4550</v>
      </c>
      <c r="H2113" s="650" t="s">
        <v>1072</v>
      </c>
      <c r="I2113" s="650" t="s">
        <v>1599</v>
      </c>
      <c r="J2113" s="650" t="s">
        <v>1099</v>
      </c>
      <c r="K2113" s="650" t="s">
        <v>1600</v>
      </c>
      <c r="L2113" s="651">
        <v>0</v>
      </c>
      <c r="M2113" s="651">
        <v>0</v>
      </c>
      <c r="N2113" s="650">
        <v>1</v>
      </c>
      <c r="O2113" s="731">
        <v>0.5</v>
      </c>
      <c r="P2113" s="651"/>
      <c r="Q2113" s="666"/>
      <c r="R2113" s="650"/>
      <c r="S2113" s="666">
        <v>0</v>
      </c>
      <c r="T2113" s="731"/>
      <c r="U2113" s="689">
        <v>0</v>
      </c>
    </row>
    <row r="2114" spans="1:21" ht="14.4" customHeight="1" x14ac:dyDescent="0.3">
      <c r="A2114" s="649">
        <v>10</v>
      </c>
      <c r="B2114" s="650" t="s">
        <v>596</v>
      </c>
      <c r="C2114" s="650">
        <v>89301106</v>
      </c>
      <c r="D2114" s="729" t="s">
        <v>6864</v>
      </c>
      <c r="E2114" s="730" t="s">
        <v>3676</v>
      </c>
      <c r="F2114" s="650" t="s">
        <v>3634</v>
      </c>
      <c r="G2114" s="650" t="s">
        <v>4988</v>
      </c>
      <c r="H2114" s="650" t="s">
        <v>1072</v>
      </c>
      <c r="I2114" s="650" t="s">
        <v>5394</v>
      </c>
      <c r="J2114" s="650" t="s">
        <v>5395</v>
      </c>
      <c r="K2114" s="650" t="s">
        <v>5396</v>
      </c>
      <c r="L2114" s="651">
        <v>566.66999999999996</v>
      </c>
      <c r="M2114" s="651">
        <v>4533.3599999999997</v>
      </c>
      <c r="N2114" s="650">
        <v>8</v>
      </c>
      <c r="O2114" s="731">
        <v>2.5</v>
      </c>
      <c r="P2114" s="651"/>
      <c r="Q2114" s="666">
        <v>0</v>
      </c>
      <c r="R2114" s="650"/>
      <c r="S2114" s="666">
        <v>0</v>
      </c>
      <c r="T2114" s="731"/>
      <c r="U2114" s="689">
        <v>0</v>
      </c>
    </row>
    <row r="2115" spans="1:21" ht="14.4" customHeight="1" x14ac:dyDescent="0.3">
      <c r="A2115" s="649">
        <v>10</v>
      </c>
      <c r="B2115" s="650" t="s">
        <v>596</v>
      </c>
      <c r="C2115" s="650">
        <v>89301106</v>
      </c>
      <c r="D2115" s="729" t="s">
        <v>6864</v>
      </c>
      <c r="E2115" s="730" t="s">
        <v>3676</v>
      </c>
      <c r="F2115" s="650" t="s">
        <v>3634</v>
      </c>
      <c r="G2115" s="650" t="s">
        <v>4988</v>
      </c>
      <c r="H2115" s="650" t="s">
        <v>1072</v>
      </c>
      <c r="I2115" s="650" t="s">
        <v>5397</v>
      </c>
      <c r="J2115" s="650" t="s">
        <v>5398</v>
      </c>
      <c r="K2115" s="650" t="s">
        <v>5399</v>
      </c>
      <c r="L2115" s="651">
        <v>18.22</v>
      </c>
      <c r="M2115" s="651">
        <v>327.96</v>
      </c>
      <c r="N2115" s="650">
        <v>18</v>
      </c>
      <c r="O2115" s="731">
        <v>1</v>
      </c>
      <c r="P2115" s="651"/>
      <c r="Q2115" s="666">
        <v>0</v>
      </c>
      <c r="R2115" s="650"/>
      <c r="S2115" s="666">
        <v>0</v>
      </c>
      <c r="T2115" s="731"/>
      <c r="U2115" s="689">
        <v>0</v>
      </c>
    </row>
    <row r="2116" spans="1:21" ht="14.4" customHeight="1" x14ac:dyDescent="0.3">
      <c r="A2116" s="649">
        <v>10</v>
      </c>
      <c r="B2116" s="650" t="s">
        <v>596</v>
      </c>
      <c r="C2116" s="650">
        <v>89301106</v>
      </c>
      <c r="D2116" s="729" t="s">
        <v>6864</v>
      </c>
      <c r="E2116" s="730" t="s">
        <v>3676</v>
      </c>
      <c r="F2116" s="650" t="s">
        <v>3634</v>
      </c>
      <c r="G2116" s="650" t="s">
        <v>4988</v>
      </c>
      <c r="H2116" s="650" t="s">
        <v>1072</v>
      </c>
      <c r="I2116" s="650" t="s">
        <v>5400</v>
      </c>
      <c r="J2116" s="650" t="s">
        <v>5401</v>
      </c>
      <c r="K2116" s="650" t="s">
        <v>5402</v>
      </c>
      <c r="L2116" s="651">
        <v>65.06</v>
      </c>
      <c r="M2116" s="651">
        <v>455.42</v>
      </c>
      <c r="N2116" s="650">
        <v>7</v>
      </c>
      <c r="O2116" s="731">
        <v>0.5</v>
      </c>
      <c r="P2116" s="651"/>
      <c r="Q2116" s="666">
        <v>0</v>
      </c>
      <c r="R2116" s="650"/>
      <c r="S2116" s="666">
        <v>0</v>
      </c>
      <c r="T2116" s="731"/>
      <c r="U2116" s="689">
        <v>0</v>
      </c>
    </row>
    <row r="2117" spans="1:21" ht="14.4" customHeight="1" x14ac:dyDescent="0.3">
      <c r="A2117" s="649">
        <v>10</v>
      </c>
      <c r="B2117" s="650" t="s">
        <v>596</v>
      </c>
      <c r="C2117" s="650">
        <v>89301106</v>
      </c>
      <c r="D2117" s="729" t="s">
        <v>6864</v>
      </c>
      <c r="E2117" s="730" t="s">
        <v>3676</v>
      </c>
      <c r="F2117" s="650" t="s">
        <v>3634</v>
      </c>
      <c r="G2117" s="650" t="s">
        <v>4988</v>
      </c>
      <c r="H2117" s="650" t="s">
        <v>1072</v>
      </c>
      <c r="I2117" s="650" t="s">
        <v>5403</v>
      </c>
      <c r="J2117" s="650" t="s">
        <v>5401</v>
      </c>
      <c r="K2117" s="650" t="s">
        <v>5404</v>
      </c>
      <c r="L2117" s="651">
        <v>91.07</v>
      </c>
      <c r="M2117" s="651">
        <v>455.34999999999997</v>
      </c>
      <c r="N2117" s="650">
        <v>5</v>
      </c>
      <c r="O2117" s="731">
        <v>0.5</v>
      </c>
      <c r="P2117" s="651"/>
      <c r="Q2117" s="666">
        <v>0</v>
      </c>
      <c r="R2117" s="650"/>
      <c r="S2117" s="666">
        <v>0</v>
      </c>
      <c r="T2117" s="731"/>
      <c r="U2117" s="689">
        <v>0</v>
      </c>
    </row>
    <row r="2118" spans="1:21" ht="14.4" customHeight="1" x14ac:dyDescent="0.3">
      <c r="A2118" s="649">
        <v>10</v>
      </c>
      <c r="B2118" s="650" t="s">
        <v>596</v>
      </c>
      <c r="C2118" s="650">
        <v>89301106</v>
      </c>
      <c r="D2118" s="729" t="s">
        <v>6864</v>
      </c>
      <c r="E2118" s="730" t="s">
        <v>3676</v>
      </c>
      <c r="F2118" s="650" t="s">
        <v>3634</v>
      </c>
      <c r="G2118" s="650" t="s">
        <v>4988</v>
      </c>
      <c r="H2118" s="650" t="s">
        <v>1072</v>
      </c>
      <c r="I2118" s="650" t="s">
        <v>5405</v>
      </c>
      <c r="J2118" s="650" t="s">
        <v>4990</v>
      </c>
      <c r="K2118" s="650" t="s">
        <v>5406</v>
      </c>
      <c r="L2118" s="651">
        <v>0</v>
      </c>
      <c r="M2118" s="651">
        <v>0</v>
      </c>
      <c r="N2118" s="650">
        <v>6</v>
      </c>
      <c r="O2118" s="731">
        <v>0.5</v>
      </c>
      <c r="P2118" s="651"/>
      <c r="Q2118" s="666"/>
      <c r="R2118" s="650"/>
      <c r="S2118" s="666">
        <v>0</v>
      </c>
      <c r="T2118" s="731"/>
      <c r="U2118" s="689">
        <v>0</v>
      </c>
    </row>
    <row r="2119" spans="1:21" ht="14.4" customHeight="1" x14ac:dyDescent="0.3">
      <c r="A2119" s="649">
        <v>10</v>
      </c>
      <c r="B2119" s="650" t="s">
        <v>596</v>
      </c>
      <c r="C2119" s="650">
        <v>89301106</v>
      </c>
      <c r="D2119" s="729" t="s">
        <v>6864</v>
      </c>
      <c r="E2119" s="730" t="s">
        <v>3676</v>
      </c>
      <c r="F2119" s="650" t="s">
        <v>3634</v>
      </c>
      <c r="G2119" s="650" t="s">
        <v>4988</v>
      </c>
      <c r="H2119" s="650" t="s">
        <v>1072</v>
      </c>
      <c r="I2119" s="650" t="s">
        <v>4989</v>
      </c>
      <c r="J2119" s="650" t="s">
        <v>4990</v>
      </c>
      <c r="K2119" s="650" t="s">
        <v>4991</v>
      </c>
      <c r="L2119" s="651">
        <v>182.14</v>
      </c>
      <c r="M2119" s="651">
        <v>1092.8399999999999</v>
      </c>
      <c r="N2119" s="650">
        <v>6</v>
      </c>
      <c r="O2119" s="731">
        <v>0.5</v>
      </c>
      <c r="P2119" s="651"/>
      <c r="Q2119" s="666">
        <v>0</v>
      </c>
      <c r="R2119" s="650"/>
      <c r="S2119" s="666">
        <v>0</v>
      </c>
      <c r="T2119" s="731"/>
      <c r="U2119" s="689">
        <v>0</v>
      </c>
    </row>
    <row r="2120" spans="1:21" ht="14.4" customHeight="1" x14ac:dyDescent="0.3">
      <c r="A2120" s="649">
        <v>10</v>
      </c>
      <c r="B2120" s="650" t="s">
        <v>596</v>
      </c>
      <c r="C2120" s="650">
        <v>89301106</v>
      </c>
      <c r="D2120" s="729" t="s">
        <v>6864</v>
      </c>
      <c r="E2120" s="730" t="s">
        <v>3676</v>
      </c>
      <c r="F2120" s="650" t="s">
        <v>3634</v>
      </c>
      <c r="G2120" s="650" t="s">
        <v>4988</v>
      </c>
      <c r="H2120" s="650" t="s">
        <v>1072</v>
      </c>
      <c r="I2120" s="650" t="s">
        <v>5407</v>
      </c>
      <c r="J2120" s="650" t="s">
        <v>5398</v>
      </c>
      <c r="K2120" s="650" t="s">
        <v>5408</v>
      </c>
      <c r="L2120" s="651">
        <v>0</v>
      </c>
      <c r="M2120" s="651">
        <v>0</v>
      </c>
      <c r="N2120" s="650">
        <v>18</v>
      </c>
      <c r="O2120" s="731">
        <v>1</v>
      </c>
      <c r="P2120" s="651"/>
      <c r="Q2120" s="666"/>
      <c r="R2120" s="650"/>
      <c r="S2120" s="666">
        <v>0</v>
      </c>
      <c r="T2120" s="731"/>
      <c r="U2120" s="689">
        <v>0</v>
      </c>
    </row>
    <row r="2121" spans="1:21" ht="14.4" customHeight="1" x14ac:dyDescent="0.3">
      <c r="A2121" s="649">
        <v>10</v>
      </c>
      <c r="B2121" s="650" t="s">
        <v>596</v>
      </c>
      <c r="C2121" s="650">
        <v>89301106</v>
      </c>
      <c r="D2121" s="729" t="s">
        <v>6864</v>
      </c>
      <c r="E2121" s="730" t="s">
        <v>3676</v>
      </c>
      <c r="F2121" s="650" t="s">
        <v>3634</v>
      </c>
      <c r="G2121" s="650" t="s">
        <v>4318</v>
      </c>
      <c r="H2121" s="650" t="s">
        <v>597</v>
      </c>
      <c r="I2121" s="650" t="s">
        <v>4322</v>
      </c>
      <c r="J2121" s="650" t="s">
        <v>4323</v>
      </c>
      <c r="K2121" s="650" t="s">
        <v>4321</v>
      </c>
      <c r="L2121" s="651">
        <v>306.04000000000002</v>
      </c>
      <c r="M2121" s="651">
        <v>1530.2</v>
      </c>
      <c r="N2121" s="650">
        <v>5</v>
      </c>
      <c r="O2121" s="731">
        <v>1</v>
      </c>
      <c r="P2121" s="651"/>
      <c r="Q2121" s="666">
        <v>0</v>
      </c>
      <c r="R2121" s="650"/>
      <c r="S2121" s="666">
        <v>0</v>
      </c>
      <c r="T2121" s="731"/>
      <c r="U2121" s="689">
        <v>0</v>
      </c>
    </row>
    <row r="2122" spans="1:21" ht="14.4" customHeight="1" x14ac:dyDescent="0.3">
      <c r="A2122" s="649">
        <v>10</v>
      </c>
      <c r="B2122" s="650" t="s">
        <v>596</v>
      </c>
      <c r="C2122" s="650">
        <v>89301106</v>
      </c>
      <c r="D2122" s="729" t="s">
        <v>6864</v>
      </c>
      <c r="E2122" s="730" t="s">
        <v>3676</v>
      </c>
      <c r="F2122" s="650" t="s">
        <v>3634</v>
      </c>
      <c r="G2122" s="650" t="s">
        <v>4318</v>
      </c>
      <c r="H2122" s="650" t="s">
        <v>597</v>
      </c>
      <c r="I2122" s="650" t="s">
        <v>5409</v>
      </c>
      <c r="J2122" s="650" t="s">
        <v>4323</v>
      </c>
      <c r="K2122" s="650" t="s">
        <v>5410</v>
      </c>
      <c r="L2122" s="651">
        <v>0</v>
      </c>
      <c r="M2122" s="651">
        <v>0</v>
      </c>
      <c r="N2122" s="650">
        <v>5</v>
      </c>
      <c r="O2122" s="731">
        <v>1</v>
      </c>
      <c r="P2122" s="651"/>
      <c r="Q2122" s="666"/>
      <c r="R2122" s="650"/>
      <c r="S2122" s="666">
        <v>0</v>
      </c>
      <c r="T2122" s="731"/>
      <c r="U2122" s="689">
        <v>0</v>
      </c>
    </row>
    <row r="2123" spans="1:21" ht="14.4" customHeight="1" x14ac:dyDescent="0.3">
      <c r="A2123" s="649">
        <v>10</v>
      </c>
      <c r="B2123" s="650" t="s">
        <v>596</v>
      </c>
      <c r="C2123" s="650">
        <v>89301106</v>
      </c>
      <c r="D2123" s="729" t="s">
        <v>6864</v>
      </c>
      <c r="E2123" s="730" t="s">
        <v>3676</v>
      </c>
      <c r="F2123" s="650" t="s">
        <v>3634</v>
      </c>
      <c r="G2123" s="650" t="s">
        <v>4318</v>
      </c>
      <c r="H2123" s="650" t="s">
        <v>597</v>
      </c>
      <c r="I2123" s="650" t="s">
        <v>5411</v>
      </c>
      <c r="J2123" s="650" t="s">
        <v>4325</v>
      </c>
      <c r="K2123" s="650" t="s">
        <v>4140</v>
      </c>
      <c r="L2123" s="651">
        <v>1224.1500000000001</v>
      </c>
      <c r="M2123" s="651">
        <v>2448.3000000000002</v>
      </c>
      <c r="N2123" s="650">
        <v>2</v>
      </c>
      <c r="O2123" s="731">
        <v>0.5</v>
      </c>
      <c r="P2123" s="651"/>
      <c r="Q2123" s="666">
        <v>0</v>
      </c>
      <c r="R2123" s="650"/>
      <c r="S2123" s="666">
        <v>0</v>
      </c>
      <c r="T2123" s="731"/>
      <c r="U2123" s="689">
        <v>0</v>
      </c>
    </row>
    <row r="2124" spans="1:21" ht="14.4" customHeight="1" x14ac:dyDescent="0.3">
      <c r="A2124" s="649">
        <v>10</v>
      </c>
      <c r="B2124" s="650" t="s">
        <v>596</v>
      </c>
      <c r="C2124" s="650">
        <v>89301106</v>
      </c>
      <c r="D2124" s="729" t="s">
        <v>6864</v>
      </c>
      <c r="E2124" s="730" t="s">
        <v>3676</v>
      </c>
      <c r="F2124" s="650" t="s">
        <v>3634</v>
      </c>
      <c r="G2124" s="650" t="s">
        <v>4318</v>
      </c>
      <c r="H2124" s="650" t="s">
        <v>597</v>
      </c>
      <c r="I2124" s="650" t="s">
        <v>5412</v>
      </c>
      <c r="J2124" s="650" t="s">
        <v>5413</v>
      </c>
      <c r="K2124" s="650" t="s">
        <v>5414</v>
      </c>
      <c r="L2124" s="651">
        <v>1224.1500000000001</v>
      </c>
      <c r="M2124" s="651">
        <v>6120.75</v>
      </c>
      <c r="N2124" s="650">
        <v>5</v>
      </c>
      <c r="O2124" s="731">
        <v>1.5</v>
      </c>
      <c r="P2124" s="651"/>
      <c r="Q2124" s="666">
        <v>0</v>
      </c>
      <c r="R2124" s="650"/>
      <c r="S2124" s="666">
        <v>0</v>
      </c>
      <c r="T2124" s="731"/>
      <c r="U2124" s="689">
        <v>0</v>
      </c>
    </row>
    <row r="2125" spans="1:21" ht="14.4" customHeight="1" x14ac:dyDescent="0.3">
      <c r="A2125" s="649">
        <v>10</v>
      </c>
      <c r="B2125" s="650" t="s">
        <v>596</v>
      </c>
      <c r="C2125" s="650">
        <v>89301106</v>
      </c>
      <c r="D2125" s="729" t="s">
        <v>6864</v>
      </c>
      <c r="E2125" s="730" t="s">
        <v>3676</v>
      </c>
      <c r="F2125" s="650" t="s">
        <v>3634</v>
      </c>
      <c r="G2125" s="650" t="s">
        <v>4318</v>
      </c>
      <c r="H2125" s="650" t="s">
        <v>597</v>
      </c>
      <c r="I2125" s="650" t="s">
        <v>4603</v>
      </c>
      <c r="J2125" s="650" t="s">
        <v>4604</v>
      </c>
      <c r="K2125" s="650" t="s">
        <v>4605</v>
      </c>
      <c r="L2125" s="651">
        <v>734.49</v>
      </c>
      <c r="M2125" s="651">
        <v>2203.4700000000003</v>
      </c>
      <c r="N2125" s="650">
        <v>3</v>
      </c>
      <c r="O2125" s="731">
        <v>1.5</v>
      </c>
      <c r="P2125" s="651"/>
      <c r="Q2125" s="666">
        <v>0</v>
      </c>
      <c r="R2125" s="650"/>
      <c r="S2125" s="666">
        <v>0</v>
      </c>
      <c r="T2125" s="731"/>
      <c r="U2125" s="689">
        <v>0</v>
      </c>
    </row>
    <row r="2126" spans="1:21" ht="14.4" customHeight="1" x14ac:dyDescent="0.3">
      <c r="A2126" s="649">
        <v>10</v>
      </c>
      <c r="B2126" s="650" t="s">
        <v>596</v>
      </c>
      <c r="C2126" s="650">
        <v>89301106</v>
      </c>
      <c r="D2126" s="729" t="s">
        <v>6864</v>
      </c>
      <c r="E2126" s="730" t="s">
        <v>3676</v>
      </c>
      <c r="F2126" s="650" t="s">
        <v>3634</v>
      </c>
      <c r="G2126" s="650" t="s">
        <v>4094</v>
      </c>
      <c r="H2126" s="650" t="s">
        <v>597</v>
      </c>
      <c r="I2126" s="650" t="s">
        <v>1386</v>
      </c>
      <c r="J2126" s="650" t="s">
        <v>5415</v>
      </c>
      <c r="K2126" s="650" t="s">
        <v>5416</v>
      </c>
      <c r="L2126" s="651">
        <v>0</v>
      </c>
      <c r="M2126" s="651">
        <v>0</v>
      </c>
      <c r="N2126" s="650">
        <v>2</v>
      </c>
      <c r="O2126" s="731">
        <v>0.5</v>
      </c>
      <c r="P2126" s="651"/>
      <c r="Q2126" s="666"/>
      <c r="R2126" s="650"/>
      <c r="S2126" s="666">
        <v>0</v>
      </c>
      <c r="T2126" s="731"/>
      <c r="U2126" s="689">
        <v>0</v>
      </c>
    </row>
    <row r="2127" spans="1:21" ht="14.4" customHeight="1" x14ac:dyDescent="0.3">
      <c r="A2127" s="649">
        <v>10</v>
      </c>
      <c r="B2127" s="650" t="s">
        <v>596</v>
      </c>
      <c r="C2127" s="650">
        <v>89301106</v>
      </c>
      <c r="D2127" s="729" t="s">
        <v>6864</v>
      </c>
      <c r="E2127" s="730" t="s">
        <v>3676</v>
      </c>
      <c r="F2127" s="650" t="s">
        <v>3634</v>
      </c>
      <c r="G2127" s="650" t="s">
        <v>3961</v>
      </c>
      <c r="H2127" s="650" t="s">
        <v>597</v>
      </c>
      <c r="I2127" s="650" t="s">
        <v>5417</v>
      </c>
      <c r="J2127" s="650" t="s">
        <v>4809</v>
      </c>
      <c r="K2127" s="650" t="s">
        <v>5082</v>
      </c>
      <c r="L2127" s="651">
        <v>349.88</v>
      </c>
      <c r="M2127" s="651">
        <v>349.88</v>
      </c>
      <c r="N2127" s="650">
        <v>1</v>
      </c>
      <c r="O2127" s="731">
        <v>1</v>
      </c>
      <c r="P2127" s="651">
        <v>349.88</v>
      </c>
      <c r="Q2127" s="666">
        <v>1</v>
      </c>
      <c r="R2127" s="650">
        <v>1</v>
      </c>
      <c r="S2127" s="666">
        <v>1</v>
      </c>
      <c r="T2127" s="731">
        <v>1</v>
      </c>
      <c r="U2127" s="689">
        <v>1</v>
      </c>
    </row>
    <row r="2128" spans="1:21" ht="14.4" customHeight="1" x14ac:dyDescent="0.3">
      <c r="A2128" s="649">
        <v>10</v>
      </c>
      <c r="B2128" s="650" t="s">
        <v>596</v>
      </c>
      <c r="C2128" s="650">
        <v>89301106</v>
      </c>
      <c r="D2128" s="729" t="s">
        <v>6864</v>
      </c>
      <c r="E2128" s="730" t="s">
        <v>3676</v>
      </c>
      <c r="F2128" s="650" t="s">
        <v>3634</v>
      </c>
      <c r="G2128" s="650" t="s">
        <v>3961</v>
      </c>
      <c r="H2128" s="650" t="s">
        <v>597</v>
      </c>
      <c r="I2128" s="650" t="s">
        <v>788</v>
      </c>
      <c r="J2128" s="650" t="s">
        <v>785</v>
      </c>
      <c r="K2128" s="650" t="s">
        <v>4574</v>
      </c>
      <c r="L2128" s="651">
        <v>0</v>
      </c>
      <c r="M2128" s="651">
        <v>0</v>
      </c>
      <c r="N2128" s="650">
        <v>3</v>
      </c>
      <c r="O2128" s="731">
        <v>0.5</v>
      </c>
      <c r="P2128" s="651"/>
      <c r="Q2128" s="666"/>
      <c r="R2128" s="650"/>
      <c r="S2128" s="666">
        <v>0</v>
      </c>
      <c r="T2128" s="731"/>
      <c r="U2128" s="689">
        <v>0</v>
      </c>
    </row>
    <row r="2129" spans="1:21" ht="14.4" customHeight="1" x14ac:dyDescent="0.3">
      <c r="A2129" s="649">
        <v>10</v>
      </c>
      <c r="B2129" s="650" t="s">
        <v>596</v>
      </c>
      <c r="C2129" s="650">
        <v>89301106</v>
      </c>
      <c r="D2129" s="729" t="s">
        <v>6864</v>
      </c>
      <c r="E2129" s="730" t="s">
        <v>3676</v>
      </c>
      <c r="F2129" s="650" t="s">
        <v>3634</v>
      </c>
      <c r="G2129" s="650" t="s">
        <v>4054</v>
      </c>
      <c r="H2129" s="650" t="s">
        <v>597</v>
      </c>
      <c r="I2129" s="650" t="s">
        <v>1837</v>
      </c>
      <c r="J2129" s="650" t="s">
        <v>4055</v>
      </c>
      <c r="K2129" s="650" t="s">
        <v>4056</v>
      </c>
      <c r="L2129" s="651">
        <v>0</v>
      </c>
      <c r="M2129" s="651">
        <v>0</v>
      </c>
      <c r="N2129" s="650">
        <v>4</v>
      </c>
      <c r="O2129" s="731">
        <v>1.5</v>
      </c>
      <c r="P2129" s="651"/>
      <c r="Q2129" s="666"/>
      <c r="R2129" s="650"/>
      <c r="S2129" s="666">
        <v>0</v>
      </c>
      <c r="T2129" s="731"/>
      <c r="U2129" s="689">
        <v>0</v>
      </c>
    </row>
    <row r="2130" spans="1:21" ht="14.4" customHeight="1" x14ac:dyDescent="0.3">
      <c r="A2130" s="649">
        <v>10</v>
      </c>
      <c r="B2130" s="650" t="s">
        <v>596</v>
      </c>
      <c r="C2130" s="650">
        <v>89301106</v>
      </c>
      <c r="D2130" s="729" t="s">
        <v>6864</v>
      </c>
      <c r="E2130" s="730" t="s">
        <v>3676</v>
      </c>
      <c r="F2130" s="650" t="s">
        <v>3634</v>
      </c>
      <c r="G2130" s="650" t="s">
        <v>4054</v>
      </c>
      <c r="H2130" s="650" t="s">
        <v>597</v>
      </c>
      <c r="I2130" s="650" t="s">
        <v>5418</v>
      </c>
      <c r="J2130" s="650" t="s">
        <v>5419</v>
      </c>
      <c r="K2130" s="650" t="s">
        <v>5420</v>
      </c>
      <c r="L2130" s="651">
        <v>0</v>
      </c>
      <c r="M2130" s="651">
        <v>0</v>
      </c>
      <c r="N2130" s="650">
        <v>5</v>
      </c>
      <c r="O2130" s="731">
        <v>1</v>
      </c>
      <c r="P2130" s="651"/>
      <c r="Q2130" s="666"/>
      <c r="R2130" s="650"/>
      <c r="S2130" s="666">
        <v>0</v>
      </c>
      <c r="T2130" s="731"/>
      <c r="U2130" s="689">
        <v>0</v>
      </c>
    </row>
    <row r="2131" spans="1:21" ht="14.4" customHeight="1" x14ac:dyDescent="0.3">
      <c r="A2131" s="649">
        <v>10</v>
      </c>
      <c r="B2131" s="650" t="s">
        <v>596</v>
      </c>
      <c r="C2131" s="650">
        <v>89301106</v>
      </c>
      <c r="D2131" s="729" t="s">
        <v>6864</v>
      </c>
      <c r="E2131" s="730" t="s">
        <v>3676</v>
      </c>
      <c r="F2131" s="650" t="s">
        <v>3634</v>
      </c>
      <c r="G2131" s="650" t="s">
        <v>4144</v>
      </c>
      <c r="H2131" s="650" t="s">
        <v>1072</v>
      </c>
      <c r="I2131" s="650" t="s">
        <v>4544</v>
      </c>
      <c r="J2131" s="650" t="s">
        <v>4545</v>
      </c>
      <c r="K2131" s="650" t="s">
        <v>1140</v>
      </c>
      <c r="L2131" s="651">
        <v>65.81</v>
      </c>
      <c r="M2131" s="651">
        <v>17768.7</v>
      </c>
      <c r="N2131" s="650">
        <v>270</v>
      </c>
      <c r="O2131" s="731">
        <v>4.5</v>
      </c>
      <c r="P2131" s="651">
        <v>9871.5</v>
      </c>
      <c r="Q2131" s="666">
        <v>0.55555555555555558</v>
      </c>
      <c r="R2131" s="650">
        <v>150</v>
      </c>
      <c r="S2131" s="666">
        <v>0.55555555555555558</v>
      </c>
      <c r="T2131" s="731">
        <v>3</v>
      </c>
      <c r="U2131" s="689">
        <v>0.66666666666666663</v>
      </c>
    </row>
    <row r="2132" spans="1:21" ht="14.4" customHeight="1" x14ac:dyDescent="0.3">
      <c r="A2132" s="649">
        <v>10</v>
      </c>
      <c r="B2132" s="650" t="s">
        <v>596</v>
      </c>
      <c r="C2132" s="650">
        <v>89301106</v>
      </c>
      <c r="D2132" s="729" t="s">
        <v>6864</v>
      </c>
      <c r="E2132" s="730" t="s">
        <v>3676</v>
      </c>
      <c r="F2132" s="650" t="s">
        <v>3634</v>
      </c>
      <c r="G2132" s="650" t="s">
        <v>5290</v>
      </c>
      <c r="H2132" s="650" t="s">
        <v>1072</v>
      </c>
      <c r="I2132" s="650" t="s">
        <v>5421</v>
      </c>
      <c r="J2132" s="650" t="s">
        <v>5422</v>
      </c>
      <c r="K2132" s="650" t="s">
        <v>5423</v>
      </c>
      <c r="L2132" s="651">
        <v>1344.66</v>
      </c>
      <c r="M2132" s="651">
        <v>9412.6200000000008</v>
      </c>
      <c r="N2132" s="650">
        <v>7</v>
      </c>
      <c r="O2132" s="731">
        <v>0.5</v>
      </c>
      <c r="P2132" s="651"/>
      <c r="Q2132" s="666">
        <v>0</v>
      </c>
      <c r="R2132" s="650"/>
      <c r="S2132" s="666">
        <v>0</v>
      </c>
      <c r="T2132" s="731"/>
      <c r="U2132" s="689">
        <v>0</v>
      </c>
    </row>
    <row r="2133" spans="1:21" ht="14.4" customHeight="1" x14ac:dyDescent="0.3">
      <c r="A2133" s="649">
        <v>10</v>
      </c>
      <c r="B2133" s="650" t="s">
        <v>596</v>
      </c>
      <c r="C2133" s="650">
        <v>89301106</v>
      </c>
      <c r="D2133" s="729" t="s">
        <v>6864</v>
      </c>
      <c r="E2133" s="730" t="s">
        <v>3676</v>
      </c>
      <c r="F2133" s="650" t="s">
        <v>3634</v>
      </c>
      <c r="G2133" s="650" t="s">
        <v>5424</v>
      </c>
      <c r="H2133" s="650" t="s">
        <v>597</v>
      </c>
      <c r="I2133" s="650" t="s">
        <v>5425</v>
      </c>
      <c r="J2133" s="650" t="s">
        <v>5426</v>
      </c>
      <c r="K2133" s="650" t="s">
        <v>5427</v>
      </c>
      <c r="L2133" s="651">
        <v>816.44</v>
      </c>
      <c r="M2133" s="651">
        <v>3265.76</v>
      </c>
      <c r="N2133" s="650">
        <v>4</v>
      </c>
      <c r="O2133" s="731">
        <v>1</v>
      </c>
      <c r="P2133" s="651">
        <v>3265.76</v>
      </c>
      <c r="Q2133" s="666">
        <v>1</v>
      </c>
      <c r="R2133" s="650">
        <v>4</v>
      </c>
      <c r="S2133" s="666">
        <v>1</v>
      </c>
      <c r="T2133" s="731">
        <v>1</v>
      </c>
      <c r="U2133" s="689">
        <v>1</v>
      </c>
    </row>
    <row r="2134" spans="1:21" ht="14.4" customHeight="1" x14ac:dyDescent="0.3">
      <c r="A2134" s="649">
        <v>10</v>
      </c>
      <c r="B2134" s="650" t="s">
        <v>596</v>
      </c>
      <c r="C2134" s="650">
        <v>89301106</v>
      </c>
      <c r="D2134" s="729" t="s">
        <v>6864</v>
      </c>
      <c r="E2134" s="730" t="s">
        <v>3676</v>
      </c>
      <c r="F2134" s="650" t="s">
        <v>3634</v>
      </c>
      <c r="G2134" s="650" t="s">
        <v>5428</v>
      </c>
      <c r="H2134" s="650" t="s">
        <v>597</v>
      </c>
      <c r="I2134" s="650" t="s">
        <v>5429</v>
      </c>
      <c r="J2134" s="650" t="s">
        <v>5430</v>
      </c>
      <c r="K2134" s="650" t="s">
        <v>5431</v>
      </c>
      <c r="L2134" s="651">
        <v>2195.44</v>
      </c>
      <c r="M2134" s="651">
        <v>13172.64</v>
      </c>
      <c r="N2134" s="650">
        <v>6</v>
      </c>
      <c r="O2134" s="731">
        <v>0.5</v>
      </c>
      <c r="P2134" s="651"/>
      <c r="Q2134" s="666">
        <v>0</v>
      </c>
      <c r="R2134" s="650"/>
      <c r="S2134" s="666">
        <v>0</v>
      </c>
      <c r="T2134" s="731"/>
      <c r="U2134" s="689">
        <v>0</v>
      </c>
    </row>
    <row r="2135" spans="1:21" ht="14.4" customHeight="1" x14ac:dyDescent="0.3">
      <c r="A2135" s="649">
        <v>10</v>
      </c>
      <c r="B2135" s="650" t="s">
        <v>596</v>
      </c>
      <c r="C2135" s="650">
        <v>89301106</v>
      </c>
      <c r="D2135" s="729" t="s">
        <v>6864</v>
      </c>
      <c r="E2135" s="730" t="s">
        <v>3676</v>
      </c>
      <c r="F2135" s="650" t="s">
        <v>3634</v>
      </c>
      <c r="G2135" s="650" t="s">
        <v>5428</v>
      </c>
      <c r="H2135" s="650" t="s">
        <v>597</v>
      </c>
      <c r="I2135" s="650" t="s">
        <v>5432</v>
      </c>
      <c r="J2135" s="650" t="s">
        <v>5433</v>
      </c>
      <c r="K2135" s="650" t="s">
        <v>5434</v>
      </c>
      <c r="L2135" s="651">
        <v>2928.4</v>
      </c>
      <c r="M2135" s="651">
        <v>11713.6</v>
      </c>
      <c r="N2135" s="650">
        <v>4</v>
      </c>
      <c r="O2135" s="731">
        <v>0.5</v>
      </c>
      <c r="P2135" s="651"/>
      <c r="Q2135" s="666">
        <v>0</v>
      </c>
      <c r="R2135" s="650"/>
      <c r="S2135" s="666">
        <v>0</v>
      </c>
      <c r="T2135" s="731"/>
      <c r="U2135" s="689">
        <v>0</v>
      </c>
    </row>
    <row r="2136" spans="1:21" ht="14.4" customHeight="1" x14ac:dyDescent="0.3">
      <c r="A2136" s="649">
        <v>10</v>
      </c>
      <c r="B2136" s="650" t="s">
        <v>596</v>
      </c>
      <c r="C2136" s="650">
        <v>89301106</v>
      </c>
      <c r="D2136" s="729" t="s">
        <v>6864</v>
      </c>
      <c r="E2136" s="730" t="s">
        <v>3676</v>
      </c>
      <c r="F2136" s="650" t="s">
        <v>3634</v>
      </c>
      <c r="G2136" s="650" t="s">
        <v>3742</v>
      </c>
      <c r="H2136" s="650" t="s">
        <v>597</v>
      </c>
      <c r="I2136" s="650" t="s">
        <v>866</v>
      </c>
      <c r="J2136" s="650" t="s">
        <v>867</v>
      </c>
      <c r="K2136" s="650" t="s">
        <v>2733</v>
      </c>
      <c r="L2136" s="651">
        <v>6.47</v>
      </c>
      <c r="M2136" s="651">
        <v>6.47</v>
      </c>
      <c r="N2136" s="650">
        <v>1</v>
      </c>
      <c r="O2136" s="731">
        <v>1</v>
      </c>
      <c r="P2136" s="651"/>
      <c r="Q2136" s="666">
        <v>0</v>
      </c>
      <c r="R2136" s="650"/>
      <c r="S2136" s="666">
        <v>0</v>
      </c>
      <c r="T2136" s="731"/>
      <c r="U2136" s="689">
        <v>0</v>
      </c>
    </row>
    <row r="2137" spans="1:21" ht="14.4" customHeight="1" x14ac:dyDescent="0.3">
      <c r="A2137" s="649">
        <v>10</v>
      </c>
      <c r="B2137" s="650" t="s">
        <v>596</v>
      </c>
      <c r="C2137" s="650">
        <v>89301106</v>
      </c>
      <c r="D2137" s="729" t="s">
        <v>6864</v>
      </c>
      <c r="E2137" s="730" t="s">
        <v>3676</v>
      </c>
      <c r="F2137" s="650" t="s">
        <v>3634</v>
      </c>
      <c r="G2137" s="650" t="s">
        <v>5435</v>
      </c>
      <c r="H2137" s="650" t="s">
        <v>597</v>
      </c>
      <c r="I2137" s="650" t="s">
        <v>5436</v>
      </c>
      <c r="J2137" s="650" t="s">
        <v>5437</v>
      </c>
      <c r="K2137" s="650" t="s">
        <v>5438</v>
      </c>
      <c r="L2137" s="651">
        <v>317.22000000000003</v>
      </c>
      <c r="M2137" s="651">
        <v>2537.7600000000002</v>
      </c>
      <c r="N2137" s="650">
        <v>8</v>
      </c>
      <c r="O2137" s="731">
        <v>3</v>
      </c>
      <c r="P2137" s="651"/>
      <c r="Q2137" s="666">
        <v>0</v>
      </c>
      <c r="R2137" s="650"/>
      <c r="S2137" s="666">
        <v>0</v>
      </c>
      <c r="T2137" s="731"/>
      <c r="U2137" s="689">
        <v>0</v>
      </c>
    </row>
    <row r="2138" spans="1:21" ht="14.4" customHeight="1" x14ac:dyDescent="0.3">
      <c r="A2138" s="649">
        <v>10</v>
      </c>
      <c r="B2138" s="650" t="s">
        <v>596</v>
      </c>
      <c r="C2138" s="650">
        <v>89301106</v>
      </c>
      <c r="D2138" s="729" t="s">
        <v>6864</v>
      </c>
      <c r="E2138" s="730" t="s">
        <v>3676</v>
      </c>
      <c r="F2138" s="650" t="s">
        <v>3634</v>
      </c>
      <c r="G2138" s="650" t="s">
        <v>5439</v>
      </c>
      <c r="H2138" s="650" t="s">
        <v>1072</v>
      </c>
      <c r="I2138" s="650" t="s">
        <v>5440</v>
      </c>
      <c r="J2138" s="650" t="s">
        <v>5441</v>
      </c>
      <c r="K2138" s="650" t="s">
        <v>5442</v>
      </c>
      <c r="L2138" s="651">
        <v>428.4</v>
      </c>
      <c r="M2138" s="651">
        <v>3855.6</v>
      </c>
      <c r="N2138" s="650">
        <v>9</v>
      </c>
      <c r="O2138" s="731">
        <v>3</v>
      </c>
      <c r="P2138" s="651">
        <v>2142</v>
      </c>
      <c r="Q2138" s="666">
        <v>0.55555555555555558</v>
      </c>
      <c r="R2138" s="650">
        <v>5</v>
      </c>
      <c r="S2138" s="666">
        <v>0.55555555555555558</v>
      </c>
      <c r="T2138" s="731">
        <v>2</v>
      </c>
      <c r="U2138" s="689">
        <v>0.66666666666666663</v>
      </c>
    </row>
    <row r="2139" spans="1:21" ht="14.4" customHeight="1" x14ac:dyDescent="0.3">
      <c r="A2139" s="649">
        <v>10</v>
      </c>
      <c r="B2139" s="650" t="s">
        <v>596</v>
      </c>
      <c r="C2139" s="650">
        <v>89301106</v>
      </c>
      <c r="D2139" s="729" t="s">
        <v>6864</v>
      </c>
      <c r="E2139" s="730" t="s">
        <v>3676</v>
      </c>
      <c r="F2139" s="650" t="s">
        <v>3634</v>
      </c>
      <c r="G2139" s="650" t="s">
        <v>5439</v>
      </c>
      <c r="H2139" s="650" t="s">
        <v>1072</v>
      </c>
      <c r="I2139" s="650" t="s">
        <v>5443</v>
      </c>
      <c r="J2139" s="650" t="s">
        <v>5444</v>
      </c>
      <c r="K2139" s="650" t="s">
        <v>5442</v>
      </c>
      <c r="L2139" s="651">
        <v>0</v>
      </c>
      <c r="M2139" s="651">
        <v>0</v>
      </c>
      <c r="N2139" s="650">
        <v>2</v>
      </c>
      <c r="O2139" s="731">
        <v>1</v>
      </c>
      <c r="P2139" s="651"/>
      <c r="Q2139" s="666"/>
      <c r="R2139" s="650"/>
      <c r="S2139" s="666">
        <v>0</v>
      </c>
      <c r="T2139" s="731"/>
      <c r="U2139" s="689">
        <v>0</v>
      </c>
    </row>
    <row r="2140" spans="1:21" ht="14.4" customHeight="1" x14ac:dyDescent="0.3">
      <c r="A2140" s="649">
        <v>10</v>
      </c>
      <c r="B2140" s="650" t="s">
        <v>596</v>
      </c>
      <c r="C2140" s="650">
        <v>89301106</v>
      </c>
      <c r="D2140" s="729" t="s">
        <v>6864</v>
      </c>
      <c r="E2140" s="730" t="s">
        <v>3676</v>
      </c>
      <c r="F2140" s="650" t="s">
        <v>3634</v>
      </c>
      <c r="G2140" s="650" t="s">
        <v>5445</v>
      </c>
      <c r="H2140" s="650" t="s">
        <v>597</v>
      </c>
      <c r="I2140" s="650" t="s">
        <v>2731</v>
      </c>
      <c r="J2140" s="650" t="s">
        <v>2732</v>
      </c>
      <c r="K2140" s="650" t="s">
        <v>2733</v>
      </c>
      <c r="L2140" s="651">
        <v>82.59</v>
      </c>
      <c r="M2140" s="651">
        <v>247.77</v>
      </c>
      <c r="N2140" s="650">
        <v>3</v>
      </c>
      <c r="O2140" s="731">
        <v>1</v>
      </c>
      <c r="P2140" s="651"/>
      <c r="Q2140" s="666">
        <v>0</v>
      </c>
      <c r="R2140" s="650"/>
      <c r="S2140" s="666">
        <v>0</v>
      </c>
      <c r="T2140" s="731"/>
      <c r="U2140" s="689">
        <v>0</v>
      </c>
    </row>
    <row r="2141" spans="1:21" ht="14.4" customHeight="1" x14ac:dyDescent="0.3">
      <c r="A2141" s="649">
        <v>10</v>
      </c>
      <c r="B2141" s="650" t="s">
        <v>596</v>
      </c>
      <c r="C2141" s="650">
        <v>89301106</v>
      </c>
      <c r="D2141" s="729" t="s">
        <v>6864</v>
      </c>
      <c r="E2141" s="730" t="s">
        <v>3676</v>
      </c>
      <c r="F2141" s="650" t="s">
        <v>3634</v>
      </c>
      <c r="G2141" s="650" t="s">
        <v>5446</v>
      </c>
      <c r="H2141" s="650" t="s">
        <v>1072</v>
      </c>
      <c r="I2141" s="650" t="s">
        <v>5447</v>
      </c>
      <c r="J2141" s="650" t="s">
        <v>5448</v>
      </c>
      <c r="K2141" s="650" t="s">
        <v>5449</v>
      </c>
      <c r="L2141" s="651">
        <v>1492.11</v>
      </c>
      <c r="M2141" s="651">
        <v>1492.11</v>
      </c>
      <c r="N2141" s="650">
        <v>1</v>
      </c>
      <c r="O2141" s="731">
        <v>1</v>
      </c>
      <c r="P2141" s="651">
        <v>1492.11</v>
      </c>
      <c r="Q2141" s="666">
        <v>1</v>
      </c>
      <c r="R2141" s="650">
        <v>1</v>
      </c>
      <c r="S2141" s="666">
        <v>1</v>
      </c>
      <c r="T2141" s="731">
        <v>1</v>
      </c>
      <c r="U2141" s="689">
        <v>1</v>
      </c>
    </row>
    <row r="2142" spans="1:21" ht="14.4" customHeight="1" x14ac:dyDescent="0.3">
      <c r="A2142" s="649">
        <v>10</v>
      </c>
      <c r="B2142" s="650" t="s">
        <v>596</v>
      </c>
      <c r="C2142" s="650">
        <v>89301106</v>
      </c>
      <c r="D2142" s="729" t="s">
        <v>6864</v>
      </c>
      <c r="E2142" s="730" t="s">
        <v>3676</v>
      </c>
      <c r="F2142" s="650" t="s">
        <v>3634</v>
      </c>
      <c r="G2142" s="650" t="s">
        <v>5215</v>
      </c>
      <c r="H2142" s="650" t="s">
        <v>597</v>
      </c>
      <c r="I2142" s="650" t="s">
        <v>2716</v>
      </c>
      <c r="J2142" s="650" t="s">
        <v>2717</v>
      </c>
      <c r="K2142" s="650" t="s">
        <v>4140</v>
      </c>
      <c r="L2142" s="651">
        <v>1359.4</v>
      </c>
      <c r="M2142" s="651">
        <v>21750.400000000001</v>
      </c>
      <c r="N2142" s="650">
        <v>16</v>
      </c>
      <c r="O2142" s="731">
        <v>5</v>
      </c>
      <c r="P2142" s="651">
        <v>13594</v>
      </c>
      <c r="Q2142" s="666">
        <v>0.625</v>
      </c>
      <c r="R2142" s="650">
        <v>10</v>
      </c>
      <c r="S2142" s="666">
        <v>0.625</v>
      </c>
      <c r="T2142" s="731">
        <v>3.5</v>
      </c>
      <c r="U2142" s="689">
        <v>0.7</v>
      </c>
    </row>
    <row r="2143" spans="1:21" ht="14.4" customHeight="1" x14ac:dyDescent="0.3">
      <c r="A2143" s="649">
        <v>10</v>
      </c>
      <c r="B2143" s="650" t="s">
        <v>596</v>
      </c>
      <c r="C2143" s="650">
        <v>89301106</v>
      </c>
      <c r="D2143" s="729" t="s">
        <v>6864</v>
      </c>
      <c r="E2143" s="730" t="s">
        <v>3676</v>
      </c>
      <c r="F2143" s="650" t="s">
        <v>3634</v>
      </c>
      <c r="G2143" s="650" t="s">
        <v>4931</v>
      </c>
      <c r="H2143" s="650" t="s">
        <v>597</v>
      </c>
      <c r="I2143" s="650" t="s">
        <v>4932</v>
      </c>
      <c r="J2143" s="650" t="s">
        <v>4933</v>
      </c>
      <c r="K2143" s="650" t="s">
        <v>2981</v>
      </c>
      <c r="L2143" s="651">
        <v>0</v>
      </c>
      <c r="M2143" s="651">
        <v>0</v>
      </c>
      <c r="N2143" s="650">
        <v>3</v>
      </c>
      <c r="O2143" s="731">
        <v>0.5</v>
      </c>
      <c r="P2143" s="651"/>
      <c r="Q2143" s="666"/>
      <c r="R2143" s="650"/>
      <c r="S2143" s="666">
        <v>0</v>
      </c>
      <c r="T2143" s="731"/>
      <c r="U2143" s="689">
        <v>0</v>
      </c>
    </row>
    <row r="2144" spans="1:21" ht="14.4" customHeight="1" x14ac:dyDescent="0.3">
      <c r="A2144" s="649">
        <v>10</v>
      </c>
      <c r="B2144" s="650" t="s">
        <v>596</v>
      </c>
      <c r="C2144" s="650">
        <v>89301106</v>
      </c>
      <c r="D2144" s="729" t="s">
        <v>6864</v>
      </c>
      <c r="E2144" s="730" t="s">
        <v>3676</v>
      </c>
      <c r="F2144" s="650" t="s">
        <v>3634</v>
      </c>
      <c r="G2144" s="650" t="s">
        <v>4992</v>
      </c>
      <c r="H2144" s="650" t="s">
        <v>597</v>
      </c>
      <c r="I2144" s="650" t="s">
        <v>5450</v>
      </c>
      <c r="J2144" s="650" t="s">
        <v>4994</v>
      </c>
      <c r="K2144" s="650" t="s">
        <v>5451</v>
      </c>
      <c r="L2144" s="651">
        <v>512.35</v>
      </c>
      <c r="M2144" s="651">
        <v>4098.8</v>
      </c>
      <c r="N2144" s="650">
        <v>8</v>
      </c>
      <c r="O2144" s="731">
        <v>1</v>
      </c>
      <c r="P2144" s="651"/>
      <c r="Q2144" s="666">
        <v>0</v>
      </c>
      <c r="R2144" s="650"/>
      <c r="S2144" s="666">
        <v>0</v>
      </c>
      <c r="T2144" s="731"/>
      <c r="U2144" s="689">
        <v>0</v>
      </c>
    </row>
    <row r="2145" spans="1:21" ht="14.4" customHeight="1" x14ac:dyDescent="0.3">
      <c r="A2145" s="649">
        <v>10</v>
      </c>
      <c r="B2145" s="650" t="s">
        <v>596</v>
      </c>
      <c r="C2145" s="650">
        <v>89301106</v>
      </c>
      <c r="D2145" s="729" t="s">
        <v>6864</v>
      </c>
      <c r="E2145" s="730" t="s">
        <v>3676</v>
      </c>
      <c r="F2145" s="650" t="s">
        <v>3634</v>
      </c>
      <c r="G2145" s="650" t="s">
        <v>5109</v>
      </c>
      <c r="H2145" s="650" t="s">
        <v>597</v>
      </c>
      <c r="I2145" s="650" t="s">
        <v>5452</v>
      </c>
      <c r="J2145" s="650" t="s">
        <v>5453</v>
      </c>
      <c r="K2145" s="650" t="s">
        <v>4793</v>
      </c>
      <c r="L2145" s="651">
        <v>288.32</v>
      </c>
      <c r="M2145" s="651">
        <v>864.96</v>
      </c>
      <c r="N2145" s="650">
        <v>3</v>
      </c>
      <c r="O2145" s="731">
        <v>1</v>
      </c>
      <c r="P2145" s="651"/>
      <c r="Q2145" s="666">
        <v>0</v>
      </c>
      <c r="R2145" s="650"/>
      <c r="S2145" s="666">
        <v>0</v>
      </c>
      <c r="T2145" s="731"/>
      <c r="U2145" s="689">
        <v>0</v>
      </c>
    </row>
    <row r="2146" spans="1:21" ht="14.4" customHeight="1" x14ac:dyDescent="0.3">
      <c r="A2146" s="649">
        <v>10</v>
      </c>
      <c r="B2146" s="650" t="s">
        <v>596</v>
      </c>
      <c r="C2146" s="650">
        <v>89301106</v>
      </c>
      <c r="D2146" s="729" t="s">
        <v>6864</v>
      </c>
      <c r="E2146" s="730" t="s">
        <v>3676</v>
      </c>
      <c r="F2146" s="650" t="s">
        <v>3634</v>
      </c>
      <c r="G2146" s="650" t="s">
        <v>5109</v>
      </c>
      <c r="H2146" s="650" t="s">
        <v>597</v>
      </c>
      <c r="I2146" s="650" t="s">
        <v>5454</v>
      </c>
      <c r="J2146" s="650" t="s">
        <v>5111</v>
      </c>
      <c r="K2146" s="650" t="s">
        <v>4580</v>
      </c>
      <c r="L2146" s="651">
        <v>1097.04</v>
      </c>
      <c r="M2146" s="651">
        <v>20843.759999999998</v>
      </c>
      <c r="N2146" s="650">
        <v>19</v>
      </c>
      <c r="O2146" s="731">
        <v>3.5</v>
      </c>
      <c r="P2146" s="651">
        <v>12067.439999999999</v>
      </c>
      <c r="Q2146" s="666">
        <v>0.57894736842105265</v>
      </c>
      <c r="R2146" s="650">
        <v>11</v>
      </c>
      <c r="S2146" s="666">
        <v>0.57894736842105265</v>
      </c>
      <c r="T2146" s="731">
        <v>2</v>
      </c>
      <c r="U2146" s="689">
        <v>0.5714285714285714</v>
      </c>
    </row>
    <row r="2147" spans="1:21" ht="14.4" customHeight="1" x14ac:dyDescent="0.3">
      <c r="A2147" s="649">
        <v>10</v>
      </c>
      <c r="B2147" s="650" t="s">
        <v>596</v>
      </c>
      <c r="C2147" s="650">
        <v>89301106</v>
      </c>
      <c r="D2147" s="729" t="s">
        <v>6864</v>
      </c>
      <c r="E2147" s="730" t="s">
        <v>3676</v>
      </c>
      <c r="F2147" s="650" t="s">
        <v>3634</v>
      </c>
      <c r="G2147" s="650" t="s">
        <v>5109</v>
      </c>
      <c r="H2147" s="650" t="s">
        <v>597</v>
      </c>
      <c r="I2147" s="650" t="s">
        <v>5455</v>
      </c>
      <c r="J2147" s="650" t="s">
        <v>5456</v>
      </c>
      <c r="K2147" s="650" t="s">
        <v>5006</v>
      </c>
      <c r="L2147" s="651">
        <v>1950.62</v>
      </c>
      <c r="M2147" s="651">
        <v>3901.24</v>
      </c>
      <c r="N2147" s="650">
        <v>2</v>
      </c>
      <c r="O2147" s="731">
        <v>0.5</v>
      </c>
      <c r="P2147" s="651">
        <v>3901.24</v>
      </c>
      <c r="Q2147" s="666">
        <v>1</v>
      </c>
      <c r="R2147" s="650">
        <v>2</v>
      </c>
      <c r="S2147" s="666">
        <v>1</v>
      </c>
      <c r="T2147" s="731">
        <v>0.5</v>
      </c>
      <c r="U2147" s="689">
        <v>1</v>
      </c>
    </row>
    <row r="2148" spans="1:21" ht="14.4" customHeight="1" x14ac:dyDescent="0.3">
      <c r="A2148" s="649">
        <v>10</v>
      </c>
      <c r="B2148" s="650" t="s">
        <v>596</v>
      </c>
      <c r="C2148" s="650">
        <v>89301106</v>
      </c>
      <c r="D2148" s="729" t="s">
        <v>6864</v>
      </c>
      <c r="E2148" s="730" t="s">
        <v>3676</v>
      </c>
      <c r="F2148" s="650" t="s">
        <v>3634</v>
      </c>
      <c r="G2148" s="650" t="s">
        <v>5109</v>
      </c>
      <c r="H2148" s="650" t="s">
        <v>597</v>
      </c>
      <c r="I2148" s="650" t="s">
        <v>5457</v>
      </c>
      <c r="J2148" s="650" t="s">
        <v>5111</v>
      </c>
      <c r="K2148" s="650" t="s">
        <v>4157</v>
      </c>
      <c r="L2148" s="651">
        <v>0</v>
      </c>
      <c r="M2148" s="651">
        <v>0</v>
      </c>
      <c r="N2148" s="650">
        <v>2</v>
      </c>
      <c r="O2148" s="731">
        <v>1</v>
      </c>
      <c r="P2148" s="651"/>
      <c r="Q2148" s="666"/>
      <c r="R2148" s="650"/>
      <c r="S2148" s="666">
        <v>0</v>
      </c>
      <c r="T2148" s="731"/>
      <c r="U2148" s="689">
        <v>0</v>
      </c>
    </row>
    <row r="2149" spans="1:21" ht="14.4" customHeight="1" x14ac:dyDescent="0.3">
      <c r="A2149" s="649">
        <v>10</v>
      </c>
      <c r="B2149" s="650" t="s">
        <v>596</v>
      </c>
      <c r="C2149" s="650">
        <v>89301106</v>
      </c>
      <c r="D2149" s="729" t="s">
        <v>6864</v>
      </c>
      <c r="E2149" s="730" t="s">
        <v>3676</v>
      </c>
      <c r="F2149" s="650" t="s">
        <v>3634</v>
      </c>
      <c r="G2149" s="650" t="s">
        <v>5109</v>
      </c>
      <c r="H2149" s="650" t="s">
        <v>597</v>
      </c>
      <c r="I2149" s="650" t="s">
        <v>5458</v>
      </c>
      <c r="J2149" s="650" t="s">
        <v>5453</v>
      </c>
      <c r="K2149" s="650" t="s">
        <v>5459</v>
      </c>
      <c r="L2149" s="651">
        <v>0</v>
      </c>
      <c r="M2149" s="651">
        <v>0</v>
      </c>
      <c r="N2149" s="650">
        <v>3</v>
      </c>
      <c r="O2149" s="731">
        <v>1</v>
      </c>
      <c r="P2149" s="651"/>
      <c r="Q2149" s="666"/>
      <c r="R2149" s="650"/>
      <c r="S2149" s="666">
        <v>0</v>
      </c>
      <c r="T2149" s="731"/>
      <c r="U2149" s="689">
        <v>0</v>
      </c>
    </row>
    <row r="2150" spans="1:21" ht="14.4" customHeight="1" x14ac:dyDescent="0.3">
      <c r="A2150" s="649">
        <v>10</v>
      </c>
      <c r="B2150" s="650" t="s">
        <v>596</v>
      </c>
      <c r="C2150" s="650">
        <v>89301106</v>
      </c>
      <c r="D2150" s="729" t="s">
        <v>6864</v>
      </c>
      <c r="E2150" s="730" t="s">
        <v>3676</v>
      </c>
      <c r="F2150" s="650" t="s">
        <v>3634</v>
      </c>
      <c r="G2150" s="650" t="s">
        <v>5109</v>
      </c>
      <c r="H2150" s="650" t="s">
        <v>597</v>
      </c>
      <c r="I2150" s="650" t="s">
        <v>5460</v>
      </c>
      <c r="J2150" s="650" t="s">
        <v>5453</v>
      </c>
      <c r="K2150" s="650" t="s">
        <v>5461</v>
      </c>
      <c r="L2150" s="651">
        <v>0</v>
      </c>
      <c r="M2150" s="651">
        <v>0</v>
      </c>
      <c r="N2150" s="650">
        <v>14</v>
      </c>
      <c r="O2150" s="731">
        <v>3.5</v>
      </c>
      <c r="P2150" s="651">
        <v>0</v>
      </c>
      <c r="Q2150" s="666"/>
      <c r="R2150" s="650">
        <v>10</v>
      </c>
      <c r="S2150" s="666">
        <v>0.7142857142857143</v>
      </c>
      <c r="T2150" s="731">
        <v>2</v>
      </c>
      <c r="U2150" s="689">
        <v>0.5714285714285714</v>
      </c>
    </row>
    <row r="2151" spans="1:21" ht="14.4" customHeight="1" x14ac:dyDescent="0.3">
      <c r="A2151" s="649">
        <v>10</v>
      </c>
      <c r="B2151" s="650" t="s">
        <v>596</v>
      </c>
      <c r="C2151" s="650">
        <v>89301106</v>
      </c>
      <c r="D2151" s="729" t="s">
        <v>6864</v>
      </c>
      <c r="E2151" s="730" t="s">
        <v>3676</v>
      </c>
      <c r="F2151" s="650" t="s">
        <v>3634</v>
      </c>
      <c r="G2151" s="650" t="s">
        <v>5109</v>
      </c>
      <c r="H2151" s="650" t="s">
        <v>597</v>
      </c>
      <c r="I2151" s="650" t="s">
        <v>5462</v>
      </c>
      <c r="J2151" s="650" t="s">
        <v>5456</v>
      </c>
      <c r="K2151" s="650" t="s">
        <v>5006</v>
      </c>
      <c r="L2151" s="651">
        <v>1950.62</v>
      </c>
      <c r="M2151" s="651">
        <v>5851.86</v>
      </c>
      <c r="N2151" s="650">
        <v>3</v>
      </c>
      <c r="O2151" s="731">
        <v>0.5</v>
      </c>
      <c r="P2151" s="651"/>
      <c r="Q2151" s="666">
        <v>0</v>
      </c>
      <c r="R2151" s="650"/>
      <c r="S2151" s="666">
        <v>0</v>
      </c>
      <c r="T2151" s="731"/>
      <c r="U2151" s="689">
        <v>0</v>
      </c>
    </row>
    <row r="2152" spans="1:21" ht="14.4" customHeight="1" x14ac:dyDescent="0.3">
      <c r="A2152" s="649">
        <v>10</v>
      </c>
      <c r="B2152" s="650" t="s">
        <v>596</v>
      </c>
      <c r="C2152" s="650">
        <v>89301106</v>
      </c>
      <c r="D2152" s="729" t="s">
        <v>6864</v>
      </c>
      <c r="E2152" s="730" t="s">
        <v>3676</v>
      </c>
      <c r="F2152" s="650" t="s">
        <v>3634</v>
      </c>
      <c r="G2152" s="650" t="s">
        <v>5109</v>
      </c>
      <c r="H2152" s="650" t="s">
        <v>597</v>
      </c>
      <c r="I2152" s="650" t="s">
        <v>5463</v>
      </c>
      <c r="J2152" s="650" t="s">
        <v>5453</v>
      </c>
      <c r="K2152" s="650" t="s">
        <v>5464</v>
      </c>
      <c r="L2152" s="651">
        <v>0</v>
      </c>
      <c r="M2152" s="651">
        <v>0</v>
      </c>
      <c r="N2152" s="650">
        <v>6</v>
      </c>
      <c r="O2152" s="731">
        <v>0.5</v>
      </c>
      <c r="P2152" s="651"/>
      <c r="Q2152" s="666"/>
      <c r="R2152" s="650"/>
      <c r="S2152" s="666">
        <v>0</v>
      </c>
      <c r="T2152" s="731"/>
      <c r="U2152" s="689">
        <v>0</v>
      </c>
    </row>
    <row r="2153" spans="1:21" ht="14.4" customHeight="1" x14ac:dyDescent="0.3">
      <c r="A2153" s="649">
        <v>10</v>
      </c>
      <c r="B2153" s="650" t="s">
        <v>596</v>
      </c>
      <c r="C2153" s="650">
        <v>89301106</v>
      </c>
      <c r="D2153" s="729" t="s">
        <v>6864</v>
      </c>
      <c r="E2153" s="730" t="s">
        <v>3676</v>
      </c>
      <c r="F2153" s="650" t="s">
        <v>3634</v>
      </c>
      <c r="G2153" s="650" t="s">
        <v>5109</v>
      </c>
      <c r="H2153" s="650" t="s">
        <v>597</v>
      </c>
      <c r="I2153" s="650" t="s">
        <v>5465</v>
      </c>
      <c r="J2153" s="650" t="s">
        <v>5466</v>
      </c>
      <c r="K2153" s="650" t="s">
        <v>5467</v>
      </c>
      <c r="L2153" s="651">
        <v>0</v>
      </c>
      <c r="M2153" s="651">
        <v>0</v>
      </c>
      <c r="N2153" s="650">
        <v>2</v>
      </c>
      <c r="O2153" s="731">
        <v>0.5</v>
      </c>
      <c r="P2153" s="651"/>
      <c r="Q2153" s="666"/>
      <c r="R2153" s="650"/>
      <c r="S2153" s="666">
        <v>0</v>
      </c>
      <c r="T2153" s="731"/>
      <c r="U2153" s="689">
        <v>0</v>
      </c>
    </row>
    <row r="2154" spans="1:21" ht="14.4" customHeight="1" x14ac:dyDescent="0.3">
      <c r="A2154" s="649">
        <v>10</v>
      </c>
      <c r="B2154" s="650" t="s">
        <v>596</v>
      </c>
      <c r="C2154" s="650">
        <v>89301106</v>
      </c>
      <c r="D2154" s="729" t="s">
        <v>6864</v>
      </c>
      <c r="E2154" s="730" t="s">
        <v>3676</v>
      </c>
      <c r="F2154" s="650" t="s">
        <v>3634</v>
      </c>
      <c r="G2154" s="650" t="s">
        <v>5109</v>
      </c>
      <c r="H2154" s="650" t="s">
        <v>597</v>
      </c>
      <c r="I2154" s="650" t="s">
        <v>5468</v>
      </c>
      <c r="J2154" s="650" t="s">
        <v>5111</v>
      </c>
      <c r="K2154" s="650" t="s">
        <v>4157</v>
      </c>
      <c r="L2154" s="651">
        <v>0</v>
      </c>
      <c r="M2154" s="651">
        <v>0</v>
      </c>
      <c r="N2154" s="650">
        <v>2</v>
      </c>
      <c r="O2154" s="731">
        <v>0.5</v>
      </c>
      <c r="P2154" s="651"/>
      <c r="Q2154" s="666"/>
      <c r="R2154" s="650"/>
      <c r="S2154" s="666">
        <v>0</v>
      </c>
      <c r="T2154" s="731"/>
      <c r="U2154" s="689">
        <v>0</v>
      </c>
    </row>
    <row r="2155" spans="1:21" ht="14.4" customHeight="1" x14ac:dyDescent="0.3">
      <c r="A2155" s="649">
        <v>10</v>
      </c>
      <c r="B2155" s="650" t="s">
        <v>596</v>
      </c>
      <c r="C2155" s="650">
        <v>89301106</v>
      </c>
      <c r="D2155" s="729" t="s">
        <v>6864</v>
      </c>
      <c r="E2155" s="730" t="s">
        <v>3676</v>
      </c>
      <c r="F2155" s="650" t="s">
        <v>3635</v>
      </c>
      <c r="G2155" s="650" t="s">
        <v>3790</v>
      </c>
      <c r="H2155" s="650" t="s">
        <v>597</v>
      </c>
      <c r="I2155" s="650" t="s">
        <v>3890</v>
      </c>
      <c r="J2155" s="650" t="s">
        <v>3680</v>
      </c>
      <c r="K2155" s="650"/>
      <c r="L2155" s="651">
        <v>0</v>
      </c>
      <c r="M2155" s="651">
        <v>0</v>
      </c>
      <c r="N2155" s="650">
        <v>1</v>
      </c>
      <c r="O2155" s="731">
        <v>1</v>
      </c>
      <c r="P2155" s="651"/>
      <c r="Q2155" s="666"/>
      <c r="R2155" s="650"/>
      <c r="S2155" s="666">
        <v>0</v>
      </c>
      <c r="T2155" s="731"/>
      <c r="U2155" s="689">
        <v>0</v>
      </c>
    </row>
    <row r="2156" spans="1:21" ht="14.4" customHeight="1" x14ac:dyDescent="0.3">
      <c r="A2156" s="649">
        <v>10</v>
      </c>
      <c r="B2156" s="650" t="s">
        <v>596</v>
      </c>
      <c r="C2156" s="650">
        <v>89301106</v>
      </c>
      <c r="D2156" s="729" t="s">
        <v>6864</v>
      </c>
      <c r="E2156" s="730" t="s">
        <v>3676</v>
      </c>
      <c r="F2156" s="650" t="s">
        <v>3635</v>
      </c>
      <c r="G2156" s="650" t="s">
        <v>3790</v>
      </c>
      <c r="H2156" s="650" t="s">
        <v>597</v>
      </c>
      <c r="I2156" s="650" t="s">
        <v>5469</v>
      </c>
      <c r="J2156" s="650" t="s">
        <v>3680</v>
      </c>
      <c r="K2156" s="650"/>
      <c r="L2156" s="651">
        <v>0</v>
      </c>
      <c r="M2156" s="651">
        <v>0</v>
      </c>
      <c r="N2156" s="650">
        <v>1</v>
      </c>
      <c r="O2156" s="731">
        <v>0.5</v>
      </c>
      <c r="P2156" s="651"/>
      <c r="Q2156" s="666"/>
      <c r="R2156" s="650"/>
      <c r="S2156" s="666">
        <v>0</v>
      </c>
      <c r="T2156" s="731"/>
      <c r="U2156" s="689">
        <v>0</v>
      </c>
    </row>
    <row r="2157" spans="1:21" ht="14.4" customHeight="1" x14ac:dyDescent="0.3">
      <c r="A2157" s="649">
        <v>10</v>
      </c>
      <c r="B2157" s="650" t="s">
        <v>596</v>
      </c>
      <c r="C2157" s="650">
        <v>89301106</v>
      </c>
      <c r="D2157" s="729" t="s">
        <v>6864</v>
      </c>
      <c r="E2157" s="730" t="s">
        <v>3676</v>
      </c>
      <c r="F2157" s="650" t="s">
        <v>3635</v>
      </c>
      <c r="G2157" s="650" t="s">
        <v>3790</v>
      </c>
      <c r="H2157" s="650" t="s">
        <v>597</v>
      </c>
      <c r="I2157" s="650" t="s">
        <v>4275</v>
      </c>
      <c r="J2157" s="650" t="s">
        <v>3680</v>
      </c>
      <c r="K2157" s="650"/>
      <c r="L2157" s="651">
        <v>0</v>
      </c>
      <c r="M2157" s="651">
        <v>0</v>
      </c>
      <c r="N2157" s="650">
        <v>2</v>
      </c>
      <c r="O2157" s="731">
        <v>1.5</v>
      </c>
      <c r="P2157" s="651"/>
      <c r="Q2157" s="666"/>
      <c r="R2157" s="650"/>
      <c r="S2157" s="666">
        <v>0</v>
      </c>
      <c r="T2157" s="731"/>
      <c r="U2157" s="689">
        <v>0</v>
      </c>
    </row>
    <row r="2158" spans="1:21" ht="14.4" customHeight="1" x14ac:dyDescent="0.3">
      <c r="A2158" s="649">
        <v>10</v>
      </c>
      <c r="B2158" s="650" t="s">
        <v>596</v>
      </c>
      <c r="C2158" s="650">
        <v>89301106</v>
      </c>
      <c r="D2158" s="729" t="s">
        <v>6864</v>
      </c>
      <c r="E2158" s="730" t="s">
        <v>3676</v>
      </c>
      <c r="F2158" s="650" t="s">
        <v>3635</v>
      </c>
      <c r="G2158" s="650" t="s">
        <v>3790</v>
      </c>
      <c r="H2158" s="650" t="s">
        <v>597</v>
      </c>
      <c r="I2158" s="650" t="s">
        <v>799</v>
      </c>
      <c r="J2158" s="650" t="s">
        <v>3680</v>
      </c>
      <c r="K2158" s="650"/>
      <c r="L2158" s="651">
        <v>0</v>
      </c>
      <c r="M2158" s="651">
        <v>0</v>
      </c>
      <c r="N2158" s="650">
        <v>4</v>
      </c>
      <c r="O2158" s="731">
        <v>3</v>
      </c>
      <c r="P2158" s="651">
        <v>0</v>
      </c>
      <c r="Q2158" s="666"/>
      <c r="R2158" s="650">
        <v>2</v>
      </c>
      <c r="S2158" s="666">
        <v>0.5</v>
      </c>
      <c r="T2158" s="731">
        <v>2</v>
      </c>
      <c r="U2158" s="689">
        <v>0.66666666666666663</v>
      </c>
    </row>
    <row r="2159" spans="1:21" ht="14.4" customHeight="1" x14ac:dyDescent="0.3">
      <c r="A2159" s="649">
        <v>10</v>
      </c>
      <c r="B2159" s="650" t="s">
        <v>596</v>
      </c>
      <c r="C2159" s="650">
        <v>89301106</v>
      </c>
      <c r="D2159" s="729" t="s">
        <v>6864</v>
      </c>
      <c r="E2159" s="730" t="s">
        <v>3676</v>
      </c>
      <c r="F2159" s="650" t="s">
        <v>3636</v>
      </c>
      <c r="G2159" s="650" t="s">
        <v>4381</v>
      </c>
      <c r="H2159" s="650" t="s">
        <v>597</v>
      </c>
      <c r="I2159" s="650" t="s">
        <v>5470</v>
      </c>
      <c r="J2159" s="650" t="s">
        <v>5471</v>
      </c>
      <c r="K2159" s="650" t="s">
        <v>5472</v>
      </c>
      <c r="L2159" s="651">
        <v>1510</v>
      </c>
      <c r="M2159" s="651">
        <v>1510</v>
      </c>
      <c r="N2159" s="650">
        <v>1</v>
      </c>
      <c r="O2159" s="731">
        <v>1</v>
      </c>
      <c r="P2159" s="651">
        <v>1510</v>
      </c>
      <c r="Q2159" s="666">
        <v>1</v>
      </c>
      <c r="R2159" s="650">
        <v>1</v>
      </c>
      <c r="S2159" s="666">
        <v>1</v>
      </c>
      <c r="T2159" s="731">
        <v>1</v>
      </c>
      <c r="U2159" s="689">
        <v>1</v>
      </c>
    </row>
    <row r="2160" spans="1:21" ht="14.4" customHeight="1" x14ac:dyDescent="0.3">
      <c r="A2160" s="649">
        <v>10</v>
      </c>
      <c r="B2160" s="650" t="s">
        <v>596</v>
      </c>
      <c r="C2160" s="650">
        <v>89301106</v>
      </c>
      <c r="D2160" s="729" t="s">
        <v>6864</v>
      </c>
      <c r="E2160" s="730" t="s">
        <v>3676</v>
      </c>
      <c r="F2160" s="650" t="s">
        <v>3636</v>
      </c>
      <c r="G2160" s="650" t="s">
        <v>4381</v>
      </c>
      <c r="H2160" s="650" t="s">
        <v>597</v>
      </c>
      <c r="I2160" s="650" t="s">
        <v>5473</v>
      </c>
      <c r="J2160" s="650" t="s">
        <v>5474</v>
      </c>
      <c r="K2160" s="650" t="s">
        <v>5475</v>
      </c>
      <c r="L2160" s="651">
        <v>3539.26</v>
      </c>
      <c r="M2160" s="651">
        <v>38931.860000000015</v>
      </c>
      <c r="N2160" s="650">
        <v>11</v>
      </c>
      <c r="O2160" s="731">
        <v>11</v>
      </c>
      <c r="P2160" s="651"/>
      <c r="Q2160" s="666">
        <v>0</v>
      </c>
      <c r="R2160" s="650"/>
      <c r="S2160" s="666">
        <v>0</v>
      </c>
      <c r="T2160" s="731"/>
      <c r="U2160" s="689">
        <v>0</v>
      </c>
    </row>
    <row r="2161" spans="1:21" ht="14.4" customHeight="1" x14ac:dyDescent="0.3">
      <c r="A2161" s="649">
        <v>10</v>
      </c>
      <c r="B2161" s="650" t="s">
        <v>596</v>
      </c>
      <c r="C2161" s="650">
        <v>89301106</v>
      </c>
      <c r="D2161" s="729" t="s">
        <v>6864</v>
      </c>
      <c r="E2161" s="730" t="s">
        <v>3676</v>
      </c>
      <c r="F2161" s="650" t="s">
        <v>3636</v>
      </c>
      <c r="G2161" s="650" t="s">
        <v>4381</v>
      </c>
      <c r="H2161" s="650" t="s">
        <v>597</v>
      </c>
      <c r="I2161" s="650" t="s">
        <v>5476</v>
      </c>
      <c r="J2161" s="650" t="s">
        <v>5474</v>
      </c>
      <c r="K2161" s="650" t="s">
        <v>5477</v>
      </c>
      <c r="L2161" s="651">
        <v>8046.49</v>
      </c>
      <c r="M2161" s="651">
        <v>80464.899999999994</v>
      </c>
      <c r="N2161" s="650">
        <v>10</v>
      </c>
      <c r="O2161" s="731">
        <v>10</v>
      </c>
      <c r="P2161" s="651">
        <v>8046.49</v>
      </c>
      <c r="Q2161" s="666">
        <v>0.1</v>
      </c>
      <c r="R2161" s="650">
        <v>1</v>
      </c>
      <c r="S2161" s="666">
        <v>0.1</v>
      </c>
      <c r="T2161" s="731">
        <v>1</v>
      </c>
      <c r="U2161" s="689">
        <v>0.1</v>
      </c>
    </row>
    <row r="2162" spans="1:21" ht="14.4" customHeight="1" x14ac:dyDescent="0.3">
      <c r="A2162" s="649">
        <v>10</v>
      </c>
      <c r="B2162" s="650" t="s">
        <v>596</v>
      </c>
      <c r="C2162" s="650">
        <v>89301106</v>
      </c>
      <c r="D2162" s="729" t="s">
        <v>6864</v>
      </c>
      <c r="E2162" s="730" t="s">
        <v>3676</v>
      </c>
      <c r="F2162" s="650" t="s">
        <v>3636</v>
      </c>
      <c r="G2162" s="650" t="s">
        <v>4381</v>
      </c>
      <c r="H2162" s="650" t="s">
        <v>597</v>
      </c>
      <c r="I2162" s="650" t="s">
        <v>5478</v>
      </c>
      <c r="J2162" s="650" t="s">
        <v>5479</v>
      </c>
      <c r="K2162" s="650" t="s">
        <v>5480</v>
      </c>
      <c r="L2162" s="651">
        <v>1680</v>
      </c>
      <c r="M2162" s="651">
        <v>20160</v>
      </c>
      <c r="N2162" s="650">
        <v>12</v>
      </c>
      <c r="O2162" s="731">
        <v>12</v>
      </c>
      <c r="P2162" s="651"/>
      <c r="Q2162" s="666">
        <v>0</v>
      </c>
      <c r="R2162" s="650"/>
      <c r="S2162" s="666">
        <v>0</v>
      </c>
      <c r="T2162" s="731"/>
      <c r="U2162" s="689">
        <v>0</v>
      </c>
    </row>
    <row r="2163" spans="1:21" ht="14.4" customHeight="1" x14ac:dyDescent="0.3">
      <c r="A2163" s="649">
        <v>10</v>
      </c>
      <c r="B2163" s="650" t="s">
        <v>596</v>
      </c>
      <c r="C2163" s="650">
        <v>89301106</v>
      </c>
      <c r="D2163" s="729" t="s">
        <v>6864</v>
      </c>
      <c r="E2163" s="730" t="s">
        <v>3676</v>
      </c>
      <c r="F2163" s="650" t="s">
        <v>3636</v>
      </c>
      <c r="G2163" s="650" t="s">
        <v>4381</v>
      </c>
      <c r="H2163" s="650" t="s">
        <v>597</v>
      </c>
      <c r="I2163" s="650" t="s">
        <v>5481</v>
      </c>
      <c r="J2163" s="650" t="s">
        <v>5479</v>
      </c>
      <c r="K2163" s="650" t="s">
        <v>5482</v>
      </c>
      <c r="L2163" s="651">
        <v>1850</v>
      </c>
      <c r="M2163" s="651">
        <v>18500</v>
      </c>
      <c r="N2163" s="650">
        <v>10</v>
      </c>
      <c r="O2163" s="731">
        <v>10</v>
      </c>
      <c r="P2163" s="651"/>
      <c r="Q2163" s="666">
        <v>0</v>
      </c>
      <c r="R2163" s="650"/>
      <c r="S2163" s="666">
        <v>0</v>
      </c>
      <c r="T2163" s="731"/>
      <c r="U2163" s="689">
        <v>0</v>
      </c>
    </row>
    <row r="2164" spans="1:21" ht="14.4" customHeight="1" x14ac:dyDescent="0.3">
      <c r="A2164" s="649">
        <v>10</v>
      </c>
      <c r="B2164" s="650" t="s">
        <v>596</v>
      </c>
      <c r="C2164" s="650">
        <v>89301106</v>
      </c>
      <c r="D2164" s="729" t="s">
        <v>6864</v>
      </c>
      <c r="E2164" s="730" t="s">
        <v>3676</v>
      </c>
      <c r="F2164" s="650" t="s">
        <v>3636</v>
      </c>
      <c r="G2164" s="650" t="s">
        <v>4381</v>
      </c>
      <c r="H2164" s="650" t="s">
        <v>597</v>
      </c>
      <c r="I2164" s="650" t="s">
        <v>5483</v>
      </c>
      <c r="J2164" s="650" t="s">
        <v>5484</v>
      </c>
      <c r="K2164" s="650" t="s">
        <v>5485</v>
      </c>
      <c r="L2164" s="651">
        <v>60000</v>
      </c>
      <c r="M2164" s="651">
        <v>240000</v>
      </c>
      <c r="N2164" s="650">
        <v>4</v>
      </c>
      <c r="O2164" s="731">
        <v>4</v>
      </c>
      <c r="P2164" s="651"/>
      <c r="Q2164" s="666">
        <v>0</v>
      </c>
      <c r="R2164" s="650"/>
      <c r="S2164" s="666">
        <v>0</v>
      </c>
      <c r="T2164" s="731"/>
      <c r="U2164" s="689">
        <v>0</v>
      </c>
    </row>
    <row r="2165" spans="1:21" ht="14.4" customHeight="1" x14ac:dyDescent="0.3">
      <c r="A2165" s="649">
        <v>10</v>
      </c>
      <c r="B2165" s="650" t="s">
        <v>596</v>
      </c>
      <c r="C2165" s="650">
        <v>89301106</v>
      </c>
      <c r="D2165" s="729" t="s">
        <v>6864</v>
      </c>
      <c r="E2165" s="730" t="s">
        <v>3676</v>
      </c>
      <c r="F2165" s="650" t="s">
        <v>3636</v>
      </c>
      <c r="G2165" s="650" t="s">
        <v>4381</v>
      </c>
      <c r="H2165" s="650" t="s">
        <v>597</v>
      </c>
      <c r="I2165" s="650" t="s">
        <v>5486</v>
      </c>
      <c r="J2165" s="650" t="s">
        <v>5487</v>
      </c>
      <c r="K2165" s="650" t="s">
        <v>5488</v>
      </c>
      <c r="L2165" s="651">
        <v>3317</v>
      </c>
      <c r="M2165" s="651">
        <v>3317</v>
      </c>
      <c r="N2165" s="650">
        <v>1</v>
      </c>
      <c r="O2165" s="731">
        <v>1</v>
      </c>
      <c r="P2165" s="651"/>
      <c r="Q2165" s="666">
        <v>0</v>
      </c>
      <c r="R2165" s="650"/>
      <c r="S2165" s="666">
        <v>0</v>
      </c>
      <c r="T2165" s="731"/>
      <c r="U2165" s="689">
        <v>0</v>
      </c>
    </row>
    <row r="2166" spans="1:21" ht="14.4" customHeight="1" x14ac:dyDescent="0.3">
      <c r="A2166" s="649">
        <v>10</v>
      </c>
      <c r="B2166" s="650" t="s">
        <v>596</v>
      </c>
      <c r="C2166" s="650">
        <v>89301106</v>
      </c>
      <c r="D2166" s="729" t="s">
        <v>6864</v>
      </c>
      <c r="E2166" s="730" t="s">
        <v>3676</v>
      </c>
      <c r="F2166" s="650" t="s">
        <v>3636</v>
      </c>
      <c r="G2166" s="650" t="s">
        <v>4381</v>
      </c>
      <c r="H2166" s="650" t="s">
        <v>597</v>
      </c>
      <c r="I2166" s="650" t="s">
        <v>5489</v>
      </c>
      <c r="J2166" s="650" t="s">
        <v>5490</v>
      </c>
      <c r="K2166" s="650"/>
      <c r="L2166" s="651">
        <v>29198</v>
      </c>
      <c r="M2166" s="651">
        <v>29198</v>
      </c>
      <c r="N2166" s="650">
        <v>1</v>
      </c>
      <c r="O2166" s="731">
        <v>1</v>
      </c>
      <c r="P2166" s="651"/>
      <c r="Q2166" s="666">
        <v>0</v>
      </c>
      <c r="R2166" s="650"/>
      <c r="S2166" s="666">
        <v>0</v>
      </c>
      <c r="T2166" s="731"/>
      <c r="U2166" s="689">
        <v>0</v>
      </c>
    </row>
    <row r="2167" spans="1:21" ht="14.4" customHeight="1" x14ac:dyDescent="0.3">
      <c r="A2167" s="649">
        <v>10</v>
      </c>
      <c r="B2167" s="650" t="s">
        <v>596</v>
      </c>
      <c r="C2167" s="650">
        <v>89301106</v>
      </c>
      <c r="D2167" s="729" t="s">
        <v>6864</v>
      </c>
      <c r="E2167" s="730" t="s">
        <v>3676</v>
      </c>
      <c r="F2167" s="650" t="s">
        <v>3636</v>
      </c>
      <c r="G2167" s="650" t="s">
        <v>4381</v>
      </c>
      <c r="H2167" s="650" t="s">
        <v>597</v>
      </c>
      <c r="I2167" s="650" t="s">
        <v>5491</v>
      </c>
      <c r="J2167" s="650" t="s">
        <v>5479</v>
      </c>
      <c r="K2167" s="650" t="s">
        <v>5492</v>
      </c>
      <c r="L2167" s="651">
        <v>5414</v>
      </c>
      <c r="M2167" s="651">
        <v>5414</v>
      </c>
      <c r="N2167" s="650">
        <v>1</v>
      </c>
      <c r="O2167" s="731">
        <v>1</v>
      </c>
      <c r="P2167" s="651"/>
      <c r="Q2167" s="666">
        <v>0</v>
      </c>
      <c r="R2167" s="650"/>
      <c r="S2167" s="666">
        <v>0</v>
      </c>
      <c r="T2167" s="731"/>
      <c r="U2167" s="689">
        <v>0</v>
      </c>
    </row>
    <row r="2168" spans="1:21" ht="14.4" customHeight="1" x14ac:dyDescent="0.3">
      <c r="A2168" s="649">
        <v>10</v>
      </c>
      <c r="B2168" s="650" t="s">
        <v>596</v>
      </c>
      <c r="C2168" s="650">
        <v>89301106</v>
      </c>
      <c r="D2168" s="729" t="s">
        <v>6864</v>
      </c>
      <c r="E2168" s="730" t="s">
        <v>3676</v>
      </c>
      <c r="F2168" s="650" t="s">
        <v>3636</v>
      </c>
      <c r="G2168" s="650" t="s">
        <v>4381</v>
      </c>
      <c r="H2168" s="650" t="s">
        <v>597</v>
      </c>
      <c r="I2168" s="650" t="s">
        <v>5493</v>
      </c>
      <c r="J2168" s="650" t="s">
        <v>5494</v>
      </c>
      <c r="K2168" s="650" t="s">
        <v>5495</v>
      </c>
      <c r="L2168" s="651">
        <v>58643.5</v>
      </c>
      <c r="M2168" s="651">
        <v>117287</v>
      </c>
      <c r="N2168" s="650">
        <v>2</v>
      </c>
      <c r="O2168" s="731">
        <v>2</v>
      </c>
      <c r="P2168" s="651"/>
      <c r="Q2168" s="666">
        <v>0</v>
      </c>
      <c r="R2168" s="650"/>
      <c r="S2168" s="666">
        <v>0</v>
      </c>
      <c r="T2168" s="731"/>
      <c r="U2168" s="689">
        <v>0</v>
      </c>
    </row>
    <row r="2169" spans="1:21" ht="14.4" customHeight="1" x14ac:dyDescent="0.3">
      <c r="A2169" s="649">
        <v>10</v>
      </c>
      <c r="B2169" s="650" t="s">
        <v>596</v>
      </c>
      <c r="C2169" s="650">
        <v>89301106</v>
      </c>
      <c r="D2169" s="729" t="s">
        <v>6864</v>
      </c>
      <c r="E2169" s="730" t="s">
        <v>3676</v>
      </c>
      <c r="F2169" s="650" t="s">
        <v>3636</v>
      </c>
      <c r="G2169" s="650" t="s">
        <v>4381</v>
      </c>
      <c r="H2169" s="650" t="s">
        <v>597</v>
      </c>
      <c r="I2169" s="650" t="s">
        <v>5496</v>
      </c>
      <c r="J2169" s="650" t="s">
        <v>5497</v>
      </c>
      <c r="K2169" s="650" t="s">
        <v>5498</v>
      </c>
      <c r="L2169" s="651">
        <v>1150</v>
      </c>
      <c r="M2169" s="651">
        <v>1150</v>
      </c>
      <c r="N2169" s="650">
        <v>1</v>
      </c>
      <c r="O2169" s="731">
        <v>1</v>
      </c>
      <c r="P2169" s="651"/>
      <c r="Q2169" s="666">
        <v>0</v>
      </c>
      <c r="R2169" s="650"/>
      <c r="S2169" s="666">
        <v>0</v>
      </c>
      <c r="T2169" s="731"/>
      <c r="U2169" s="689">
        <v>0</v>
      </c>
    </row>
    <row r="2170" spans="1:21" ht="14.4" customHeight="1" x14ac:dyDescent="0.3">
      <c r="A2170" s="649">
        <v>10</v>
      </c>
      <c r="B2170" s="650" t="s">
        <v>596</v>
      </c>
      <c r="C2170" s="650">
        <v>89301106</v>
      </c>
      <c r="D2170" s="729" t="s">
        <v>6864</v>
      </c>
      <c r="E2170" s="730" t="s">
        <v>3676</v>
      </c>
      <c r="F2170" s="650" t="s">
        <v>3636</v>
      </c>
      <c r="G2170" s="650" t="s">
        <v>4381</v>
      </c>
      <c r="H2170" s="650" t="s">
        <v>597</v>
      </c>
      <c r="I2170" s="650" t="s">
        <v>5499</v>
      </c>
      <c r="J2170" s="650" t="s">
        <v>5500</v>
      </c>
      <c r="K2170" s="650" t="s">
        <v>5501</v>
      </c>
      <c r="L2170" s="651">
        <v>2000</v>
      </c>
      <c r="M2170" s="651">
        <v>2000</v>
      </c>
      <c r="N2170" s="650">
        <v>1</v>
      </c>
      <c r="O2170" s="731">
        <v>1</v>
      </c>
      <c r="P2170" s="651"/>
      <c r="Q2170" s="666">
        <v>0</v>
      </c>
      <c r="R2170" s="650"/>
      <c r="S2170" s="666">
        <v>0</v>
      </c>
      <c r="T2170" s="731"/>
      <c r="U2170" s="689">
        <v>0</v>
      </c>
    </row>
    <row r="2171" spans="1:21" ht="14.4" customHeight="1" x14ac:dyDescent="0.3">
      <c r="A2171" s="649">
        <v>10</v>
      </c>
      <c r="B2171" s="650" t="s">
        <v>596</v>
      </c>
      <c r="C2171" s="650">
        <v>89301106</v>
      </c>
      <c r="D2171" s="729" t="s">
        <v>6864</v>
      </c>
      <c r="E2171" s="730" t="s">
        <v>3676</v>
      </c>
      <c r="F2171" s="650" t="s">
        <v>3636</v>
      </c>
      <c r="G2171" s="650" t="s">
        <v>4381</v>
      </c>
      <c r="H2171" s="650" t="s">
        <v>597</v>
      </c>
      <c r="I2171" s="650" t="s">
        <v>5502</v>
      </c>
      <c r="J2171" s="650" t="s">
        <v>5503</v>
      </c>
      <c r="K2171" s="650" t="s">
        <v>5504</v>
      </c>
      <c r="L2171" s="651">
        <v>57271</v>
      </c>
      <c r="M2171" s="651">
        <v>57271</v>
      </c>
      <c r="N2171" s="650">
        <v>1</v>
      </c>
      <c r="O2171" s="731">
        <v>1</v>
      </c>
      <c r="P2171" s="651"/>
      <c r="Q2171" s="666">
        <v>0</v>
      </c>
      <c r="R2171" s="650"/>
      <c r="S2171" s="666">
        <v>0</v>
      </c>
      <c r="T2171" s="731"/>
      <c r="U2171" s="689">
        <v>0</v>
      </c>
    </row>
    <row r="2172" spans="1:21" ht="14.4" customHeight="1" x14ac:dyDescent="0.3">
      <c r="A2172" s="649">
        <v>10</v>
      </c>
      <c r="B2172" s="650" t="s">
        <v>596</v>
      </c>
      <c r="C2172" s="650">
        <v>89301106</v>
      </c>
      <c r="D2172" s="729" t="s">
        <v>6864</v>
      </c>
      <c r="E2172" s="730" t="s">
        <v>3676</v>
      </c>
      <c r="F2172" s="650" t="s">
        <v>3636</v>
      </c>
      <c r="G2172" s="650" t="s">
        <v>4381</v>
      </c>
      <c r="H2172" s="650" t="s">
        <v>597</v>
      </c>
      <c r="I2172" s="650" t="s">
        <v>5505</v>
      </c>
      <c r="J2172" s="650" t="s">
        <v>5506</v>
      </c>
      <c r="K2172" s="650" t="s">
        <v>5507</v>
      </c>
      <c r="L2172" s="651">
        <v>4919</v>
      </c>
      <c r="M2172" s="651">
        <v>4919</v>
      </c>
      <c r="N2172" s="650">
        <v>1</v>
      </c>
      <c r="O2172" s="731">
        <v>1</v>
      </c>
      <c r="P2172" s="651"/>
      <c r="Q2172" s="666">
        <v>0</v>
      </c>
      <c r="R2172" s="650"/>
      <c r="S2172" s="666">
        <v>0</v>
      </c>
      <c r="T2172" s="731"/>
      <c r="U2172" s="689">
        <v>0</v>
      </c>
    </row>
    <row r="2173" spans="1:21" ht="14.4" customHeight="1" x14ac:dyDescent="0.3">
      <c r="A2173" s="649">
        <v>10</v>
      </c>
      <c r="B2173" s="650" t="s">
        <v>596</v>
      </c>
      <c r="C2173" s="650">
        <v>89301106</v>
      </c>
      <c r="D2173" s="729" t="s">
        <v>6864</v>
      </c>
      <c r="E2173" s="730" t="s">
        <v>3676</v>
      </c>
      <c r="F2173" s="650" t="s">
        <v>3636</v>
      </c>
      <c r="G2173" s="650" t="s">
        <v>4381</v>
      </c>
      <c r="H2173" s="650" t="s">
        <v>597</v>
      </c>
      <c r="I2173" s="650" t="s">
        <v>5508</v>
      </c>
      <c r="J2173" s="650" t="s">
        <v>5509</v>
      </c>
      <c r="K2173" s="650" t="s">
        <v>5510</v>
      </c>
      <c r="L2173" s="651">
        <v>6357</v>
      </c>
      <c r="M2173" s="651">
        <v>6357</v>
      </c>
      <c r="N2173" s="650">
        <v>1</v>
      </c>
      <c r="O2173" s="731">
        <v>1</v>
      </c>
      <c r="P2173" s="651"/>
      <c r="Q2173" s="666">
        <v>0</v>
      </c>
      <c r="R2173" s="650"/>
      <c r="S2173" s="666">
        <v>0</v>
      </c>
      <c r="T2173" s="731"/>
      <c r="U2173" s="689">
        <v>0</v>
      </c>
    </row>
    <row r="2174" spans="1:21" ht="14.4" customHeight="1" x14ac:dyDescent="0.3">
      <c r="A2174" s="649">
        <v>10</v>
      </c>
      <c r="B2174" s="650" t="s">
        <v>596</v>
      </c>
      <c r="C2174" s="650">
        <v>89301106</v>
      </c>
      <c r="D2174" s="729" t="s">
        <v>6864</v>
      </c>
      <c r="E2174" s="730" t="s">
        <v>3676</v>
      </c>
      <c r="F2174" s="650" t="s">
        <v>3636</v>
      </c>
      <c r="G2174" s="650" t="s">
        <v>4381</v>
      </c>
      <c r="H2174" s="650" t="s">
        <v>597</v>
      </c>
      <c r="I2174" s="650" t="s">
        <v>5511</v>
      </c>
      <c r="J2174" s="650" t="s">
        <v>5512</v>
      </c>
      <c r="K2174" s="650" t="s">
        <v>5513</v>
      </c>
      <c r="L2174" s="651">
        <v>3005</v>
      </c>
      <c r="M2174" s="651">
        <v>3005</v>
      </c>
      <c r="N2174" s="650">
        <v>1</v>
      </c>
      <c r="O2174" s="731">
        <v>1</v>
      </c>
      <c r="P2174" s="651"/>
      <c r="Q2174" s="666">
        <v>0</v>
      </c>
      <c r="R2174" s="650"/>
      <c r="S2174" s="666">
        <v>0</v>
      </c>
      <c r="T2174" s="731"/>
      <c r="U2174" s="689">
        <v>0</v>
      </c>
    </row>
    <row r="2175" spans="1:21" ht="14.4" customHeight="1" x14ac:dyDescent="0.3">
      <c r="A2175" s="649">
        <v>10</v>
      </c>
      <c r="B2175" s="650" t="s">
        <v>596</v>
      </c>
      <c r="C2175" s="650">
        <v>89301106</v>
      </c>
      <c r="D2175" s="729" t="s">
        <v>6864</v>
      </c>
      <c r="E2175" s="730" t="s">
        <v>3676</v>
      </c>
      <c r="F2175" s="650" t="s">
        <v>3636</v>
      </c>
      <c r="G2175" s="650" t="s">
        <v>4381</v>
      </c>
      <c r="H2175" s="650" t="s">
        <v>597</v>
      </c>
      <c r="I2175" s="650" t="s">
        <v>5514</v>
      </c>
      <c r="J2175" s="650" t="s">
        <v>5512</v>
      </c>
      <c r="K2175" s="650" t="s">
        <v>5515</v>
      </c>
      <c r="L2175" s="651">
        <v>3821</v>
      </c>
      <c r="M2175" s="651">
        <v>3821</v>
      </c>
      <c r="N2175" s="650">
        <v>1</v>
      </c>
      <c r="O2175" s="731">
        <v>1</v>
      </c>
      <c r="P2175" s="651"/>
      <c r="Q2175" s="666">
        <v>0</v>
      </c>
      <c r="R2175" s="650"/>
      <c r="S2175" s="666">
        <v>0</v>
      </c>
      <c r="T2175" s="731"/>
      <c r="U2175" s="689">
        <v>0</v>
      </c>
    </row>
    <row r="2176" spans="1:21" ht="14.4" customHeight="1" x14ac:dyDescent="0.3">
      <c r="A2176" s="649">
        <v>10</v>
      </c>
      <c r="B2176" s="650" t="s">
        <v>596</v>
      </c>
      <c r="C2176" s="650">
        <v>89301106</v>
      </c>
      <c r="D2176" s="729" t="s">
        <v>6864</v>
      </c>
      <c r="E2176" s="730" t="s">
        <v>3676</v>
      </c>
      <c r="F2176" s="650" t="s">
        <v>3636</v>
      </c>
      <c r="G2176" s="650" t="s">
        <v>4381</v>
      </c>
      <c r="H2176" s="650" t="s">
        <v>597</v>
      </c>
      <c r="I2176" s="650" t="s">
        <v>5516</v>
      </c>
      <c r="J2176" s="650" t="s">
        <v>5512</v>
      </c>
      <c r="K2176" s="650" t="s">
        <v>5517</v>
      </c>
      <c r="L2176" s="651">
        <v>3973</v>
      </c>
      <c r="M2176" s="651">
        <v>3973</v>
      </c>
      <c r="N2176" s="650">
        <v>1</v>
      </c>
      <c r="O2176" s="731">
        <v>1</v>
      </c>
      <c r="P2176" s="651"/>
      <c r="Q2176" s="666">
        <v>0</v>
      </c>
      <c r="R2176" s="650"/>
      <c r="S2176" s="666">
        <v>0</v>
      </c>
      <c r="T2176" s="731"/>
      <c r="U2176" s="689">
        <v>0</v>
      </c>
    </row>
    <row r="2177" spans="1:21" ht="14.4" customHeight="1" x14ac:dyDescent="0.3">
      <c r="A2177" s="649">
        <v>10</v>
      </c>
      <c r="B2177" s="650" t="s">
        <v>596</v>
      </c>
      <c r="C2177" s="650">
        <v>89301106</v>
      </c>
      <c r="D2177" s="729" t="s">
        <v>6864</v>
      </c>
      <c r="E2177" s="730" t="s">
        <v>3676</v>
      </c>
      <c r="F2177" s="650" t="s">
        <v>3636</v>
      </c>
      <c r="G2177" s="650" t="s">
        <v>4381</v>
      </c>
      <c r="H2177" s="650" t="s">
        <v>597</v>
      </c>
      <c r="I2177" s="650" t="s">
        <v>5518</v>
      </c>
      <c r="J2177" s="650" t="s">
        <v>5512</v>
      </c>
      <c r="K2177" s="650" t="s">
        <v>5519</v>
      </c>
      <c r="L2177" s="651">
        <v>1221</v>
      </c>
      <c r="M2177" s="651">
        <v>1221</v>
      </c>
      <c r="N2177" s="650">
        <v>1</v>
      </c>
      <c r="O2177" s="731">
        <v>1</v>
      </c>
      <c r="P2177" s="651"/>
      <c r="Q2177" s="666">
        <v>0</v>
      </c>
      <c r="R2177" s="650"/>
      <c r="S2177" s="666">
        <v>0</v>
      </c>
      <c r="T2177" s="731"/>
      <c r="U2177" s="689">
        <v>0</v>
      </c>
    </row>
    <row r="2178" spans="1:21" ht="14.4" customHeight="1" x14ac:dyDescent="0.3">
      <c r="A2178" s="649">
        <v>10</v>
      </c>
      <c r="B2178" s="650" t="s">
        <v>596</v>
      </c>
      <c r="C2178" s="650">
        <v>89301106</v>
      </c>
      <c r="D2178" s="729" t="s">
        <v>6864</v>
      </c>
      <c r="E2178" s="730" t="s">
        <v>3676</v>
      </c>
      <c r="F2178" s="650" t="s">
        <v>3636</v>
      </c>
      <c r="G2178" s="650" t="s">
        <v>4381</v>
      </c>
      <c r="H2178" s="650" t="s">
        <v>597</v>
      </c>
      <c r="I2178" s="650" t="s">
        <v>5520</v>
      </c>
      <c r="J2178" s="650" t="s">
        <v>5512</v>
      </c>
      <c r="K2178" s="650" t="s">
        <v>5521</v>
      </c>
      <c r="L2178" s="651">
        <v>2241</v>
      </c>
      <c r="M2178" s="651">
        <v>2241</v>
      </c>
      <c r="N2178" s="650">
        <v>1</v>
      </c>
      <c r="O2178" s="731">
        <v>1</v>
      </c>
      <c r="P2178" s="651"/>
      <c r="Q2178" s="666">
        <v>0</v>
      </c>
      <c r="R2178" s="650"/>
      <c r="S2178" s="666">
        <v>0</v>
      </c>
      <c r="T2178" s="731"/>
      <c r="U2178" s="689">
        <v>0</v>
      </c>
    </row>
    <row r="2179" spans="1:21" ht="14.4" customHeight="1" x14ac:dyDescent="0.3">
      <c r="A2179" s="649">
        <v>10</v>
      </c>
      <c r="B2179" s="650" t="s">
        <v>596</v>
      </c>
      <c r="C2179" s="650">
        <v>89301106</v>
      </c>
      <c r="D2179" s="729" t="s">
        <v>6864</v>
      </c>
      <c r="E2179" s="730" t="s">
        <v>3676</v>
      </c>
      <c r="F2179" s="650" t="s">
        <v>3636</v>
      </c>
      <c r="G2179" s="650" t="s">
        <v>4501</v>
      </c>
      <c r="H2179" s="650" t="s">
        <v>597</v>
      </c>
      <c r="I2179" s="650" t="s">
        <v>4818</v>
      </c>
      <c r="J2179" s="650" t="s">
        <v>5522</v>
      </c>
      <c r="K2179" s="650" t="s">
        <v>5523</v>
      </c>
      <c r="L2179" s="651">
        <v>1800</v>
      </c>
      <c r="M2179" s="651">
        <v>1800</v>
      </c>
      <c r="N2179" s="650">
        <v>1</v>
      </c>
      <c r="O2179" s="731">
        <v>1</v>
      </c>
      <c r="P2179" s="651"/>
      <c r="Q2179" s="666">
        <v>0</v>
      </c>
      <c r="R2179" s="650"/>
      <c r="S2179" s="666">
        <v>0</v>
      </c>
      <c r="T2179" s="731"/>
      <c r="U2179" s="689">
        <v>0</v>
      </c>
    </row>
    <row r="2180" spans="1:21" ht="14.4" customHeight="1" x14ac:dyDescent="0.3">
      <c r="A2180" s="649">
        <v>10</v>
      </c>
      <c r="B2180" s="650" t="s">
        <v>596</v>
      </c>
      <c r="C2180" s="650">
        <v>89301106</v>
      </c>
      <c r="D2180" s="729" t="s">
        <v>6864</v>
      </c>
      <c r="E2180" s="730" t="s">
        <v>3676</v>
      </c>
      <c r="F2180" s="650" t="s">
        <v>3636</v>
      </c>
      <c r="G2180" s="650" t="s">
        <v>4501</v>
      </c>
      <c r="H2180" s="650" t="s">
        <v>597</v>
      </c>
      <c r="I2180" s="650" t="s">
        <v>5524</v>
      </c>
      <c r="J2180" s="650" t="s">
        <v>5525</v>
      </c>
      <c r="K2180" s="650" t="s">
        <v>5526</v>
      </c>
      <c r="L2180" s="651">
        <v>3402</v>
      </c>
      <c r="M2180" s="651">
        <v>3402</v>
      </c>
      <c r="N2180" s="650">
        <v>1</v>
      </c>
      <c r="O2180" s="731">
        <v>1</v>
      </c>
      <c r="P2180" s="651"/>
      <c r="Q2180" s="666">
        <v>0</v>
      </c>
      <c r="R2180" s="650"/>
      <c r="S2180" s="666">
        <v>0</v>
      </c>
      <c r="T2180" s="731"/>
      <c r="U2180" s="689">
        <v>0</v>
      </c>
    </row>
    <row r="2181" spans="1:21" ht="14.4" customHeight="1" x14ac:dyDescent="0.3">
      <c r="A2181" s="649">
        <v>10</v>
      </c>
      <c r="B2181" s="650" t="s">
        <v>596</v>
      </c>
      <c r="C2181" s="650">
        <v>89301106</v>
      </c>
      <c r="D2181" s="729" t="s">
        <v>6864</v>
      </c>
      <c r="E2181" s="730" t="s">
        <v>3676</v>
      </c>
      <c r="F2181" s="650" t="s">
        <v>3636</v>
      </c>
      <c r="G2181" s="650" t="s">
        <v>4501</v>
      </c>
      <c r="H2181" s="650" t="s">
        <v>597</v>
      </c>
      <c r="I2181" s="650" t="s">
        <v>5527</v>
      </c>
      <c r="J2181" s="650" t="s">
        <v>5528</v>
      </c>
      <c r="K2181" s="650" t="s">
        <v>5529</v>
      </c>
      <c r="L2181" s="651">
        <v>2760</v>
      </c>
      <c r="M2181" s="651">
        <v>2760</v>
      </c>
      <c r="N2181" s="650">
        <v>1</v>
      </c>
      <c r="O2181" s="731">
        <v>1</v>
      </c>
      <c r="P2181" s="651"/>
      <c r="Q2181" s="666">
        <v>0</v>
      </c>
      <c r="R2181" s="650"/>
      <c r="S2181" s="666">
        <v>0</v>
      </c>
      <c r="T2181" s="731"/>
      <c r="U2181" s="689">
        <v>0</v>
      </c>
    </row>
    <row r="2182" spans="1:21" ht="14.4" customHeight="1" x14ac:dyDescent="0.3">
      <c r="A2182" s="649">
        <v>10</v>
      </c>
      <c r="B2182" s="650" t="s">
        <v>596</v>
      </c>
      <c r="C2182" s="650">
        <v>89301106</v>
      </c>
      <c r="D2182" s="729" t="s">
        <v>6864</v>
      </c>
      <c r="E2182" s="730" t="s">
        <v>3676</v>
      </c>
      <c r="F2182" s="650" t="s">
        <v>3636</v>
      </c>
      <c r="G2182" s="650" t="s">
        <v>4501</v>
      </c>
      <c r="H2182" s="650" t="s">
        <v>597</v>
      </c>
      <c r="I2182" s="650" t="s">
        <v>5530</v>
      </c>
      <c r="J2182" s="650" t="s">
        <v>5531</v>
      </c>
      <c r="K2182" s="650" t="s">
        <v>5532</v>
      </c>
      <c r="L2182" s="651">
        <v>11000</v>
      </c>
      <c r="M2182" s="651">
        <v>11000</v>
      </c>
      <c r="N2182" s="650">
        <v>1</v>
      </c>
      <c r="O2182" s="731">
        <v>1</v>
      </c>
      <c r="P2182" s="651"/>
      <c r="Q2182" s="666">
        <v>0</v>
      </c>
      <c r="R2182" s="650"/>
      <c r="S2182" s="666">
        <v>0</v>
      </c>
      <c r="T2182" s="731"/>
      <c r="U2182" s="689">
        <v>0</v>
      </c>
    </row>
    <row r="2183" spans="1:21" ht="14.4" customHeight="1" x14ac:dyDescent="0.3">
      <c r="A2183" s="649">
        <v>10</v>
      </c>
      <c r="B2183" s="650" t="s">
        <v>596</v>
      </c>
      <c r="C2183" s="650">
        <v>89301106</v>
      </c>
      <c r="D2183" s="729" t="s">
        <v>6864</v>
      </c>
      <c r="E2183" s="730" t="s">
        <v>3676</v>
      </c>
      <c r="F2183" s="650" t="s">
        <v>3636</v>
      </c>
      <c r="G2183" s="650" t="s">
        <v>4501</v>
      </c>
      <c r="H2183" s="650" t="s">
        <v>597</v>
      </c>
      <c r="I2183" s="650" t="s">
        <v>5533</v>
      </c>
      <c r="J2183" s="650" t="s">
        <v>5534</v>
      </c>
      <c r="K2183" s="650" t="s">
        <v>5535</v>
      </c>
      <c r="L2183" s="651">
        <v>2500</v>
      </c>
      <c r="M2183" s="651">
        <v>2500</v>
      </c>
      <c r="N2183" s="650">
        <v>1</v>
      </c>
      <c r="O2183" s="731">
        <v>1</v>
      </c>
      <c r="P2183" s="651"/>
      <c r="Q2183" s="666">
        <v>0</v>
      </c>
      <c r="R2183" s="650"/>
      <c r="S2183" s="666">
        <v>0</v>
      </c>
      <c r="T2183" s="731"/>
      <c r="U2183" s="689">
        <v>0</v>
      </c>
    </row>
    <row r="2184" spans="1:21" ht="14.4" customHeight="1" x14ac:dyDescent="0.3">
      <c r="A2184" s="649">
        <v>10</v>
      </c>
      <c r="B2184" s="650" t="s">
        <v>596</v>
      </c>
      <c r="C2184" s="650">
        <v>89301106</v>
      </c>
      <c r="D2184" s="729" t="s">
        <v>6864</v>
      </c>
      <c r="E2184" s="730" t="s">
        <v>3676</v>
      </c>
      <c r="F2184" s="650" t="s">
        <v>3636</v>
      </c>
      <c r="G2184" s="650" t="s">
        <v>5536</v>
      </c>
      <c r="H2184" s="650" t="s">
        <v>597</v>
      </c>
      <c r="I2184" s="650" t="s">
        <v>5537</v>
      </c>
      <c r="J2184" s="650" t="s">
        <v>5538</v>
      </c>
      <c r="K2184" s="650" t="s">
        <v>5539</v>
      </c>
      <c r="L2184" s="651">
        <v>0</v>
      </c>
      <c r="M2184" s="651">
        <v>0</v>
      </c>
      <c r="N2184" s="650">
        <v>3</v>
      </c>
      <c r="O2184" s="731">
        <v>3</v>
      </c>
      <c r="P2184" s="651"/>
      <c r="Q2184" s="666"/>
      <c r="R2184" s="650"/>
      <c r="S2184" s="666">
        <v>0</v>
      </c>
      <c r="T2184" s="731"/>
      <c r="U2184" s="689">
        <v>0</v>
      </c>
    </row>
    <row r="2185" spans="1:21" ht="14.4" customHeight="1" x14ac:dyDescent="0.3">
      <c r="A2185" s="649">
        <v>10</v>
      </c>
      <c r="B2185" s="650" t="s">
        <v>596</v>
      </c>
      <c r="C2185" s="650">
        <v>89301106</v>
      </c>
      <c r="D2185" s="729" t="s">
        <v>6864</v>
      </c>
      <c r="E2185" s="730" t="s">
        <v>3676</v>
      </c>
      <c r="F2185" s="650" t="s">
        <v>3636</v>
      </c>
      <c r="G2185" s="650" t="s">
        <v>5536</v>
      </c>
      <c r="H2185" s="650" t="s">
        <v>597</v>
      </c>
      <c r="I2185" s="650" t="s">
        <v>5540</v>
      </c>
      <c r="J2185" s="650" t="s">
        <v>5541</v>
      </c>
      <c r="K2185" s="650" t="s">
        <v>5542</v>
      </c>
      <c r="L2185" s="651">
        <v>25000</v>
      </c>
      <c r="M2185" s="651">
        <v>275000</v>
      </c>
      <c r="N2185" s="650">
        <v>11</v>
      </c>
      <c r="O2185" s="731">
        <v>11</v>
      </c>
      <c r="P2185" s="651">
        <v>25000</v>
      </c>
      <c r="Q2185" s="666">
        <v>9.0909090909090912E-2</v>
      </c>
      <c r="R2185" s="650">
        <v>1</v>
      </c>
      <c r="S2185" s="666">
        <v>9.0909090909090912E-2</v>
      </c>
      <c r="T2185" s="731">
        <v>1</v>
      </c>
      <c r="U2185" s="689">
        <v>9.0909090909090912E-2</v>
      </c>
    </row>
    <row r="2186" spans="1:21" ht="14.4" customHeight="1" x14ac:dyDescent="0.3">
      <c r="A2186" s="649">
        <v>10</v>
      </c>
      <c r="B2186" s="650" t="s">
        <v>596</v>
      </c>
      <c r="C2186" s="650">
        <v>89301106</v>
      </c>
      <c r="D2186" s="729" t="s">
        <v>6864</v>
      </c>
      <c r="E2186" s="730" t="s">
        <v>3676</v>
      </c>
      <c r="F2186" s="650" t="s">
        <v>3636</v>
      </c>
      <c r="G2186" s="650" t="s">
        <v>5536</v>
      </c>
      <c r="H2186" s="650" t="s">
        <v>597</v>
      </c>
      <c r="I2186" s="650" t="s">
        <v>5543</v>
      </c>
      <c r="J2186" s="650" t="s">
        <v>5544</v>
      </c>
      <c r="K2186" s="650" t="s">
        <v>5545</v>
      </c>
      <c r="L2186" s="651">
        <v>0</v>
      </c>
      <c r="M2186" s="651">
        <v>0</v>
      </c>
      <c r="N2186" s="650">
        <v>4</v>
      </c>
      <c r="O2186" s="731">
        <v>4</v>
      </c>
      <c r="P2186" s="651"/>
      <c r="Q2186" s="666"/>
      <c r="R2186" s="650"/>
      <c r="S2186" s="666">
        <v>0</v>
      </c>
      <c r="T2186" s="731"/>
      <c r="U2186" s="689">
        <v>0</v>
      </c>
    </row>
    <row r="2187" spans="1:21" ht="14.4" customHeight="1" x14ac:dyDescent="0.3">
      <c r="A2187" s="649">
        <v>10</v>
      </c>
      <c r="B2187" s="650" t="s">
        <v>596</v>
      </c>
      <c r="C2187" s="650">
        <v>89301106</v>
      </c>
      <c r="D2187" s="729" t="s">
        <v>6864</v>
      </c>
      <c r="E2187" s="730" t="s">
        <v>3676</v>
      </c>
      <c r="F2187" s="650" t="s">
        <v>3636</v>
      </c>
      <c r="G2187" s="650" t="s">
        <v>5546</v>
      </c>
      <c r="H2187" s="650" t="s">
        <v>597</v>
      </c>
      <c r="I2187" s="650" t="s">
        <v>5547</v>
      </c>
      <c r="J2187" s="650" t="s">
        <v>5548</v>
      </c>
      <c r="K2187" s="650" t="s">
        <v>5549</v>
      </c>
      <c r="L2187" s="651">
        <v>8098</v>
      </c>
      <c r="M2187" s="651">
        <v>8098</v>
      </c>
      <c r="N2187" s="650">
        <v>1</v>
      </c>
      <c r="O2187" s="731">
        <v>1</v>
      </c>
      <c r="P2187" s="651"/>
      <c r="Q2187" s="666">
        <v>0</v>
      </c>
      <c r="R2187" s="650"/>
      <c r="S2187" s="666">
        <v>0</v>
      </c>
      <c r="T2187" s="731"/>
      <c r="U2187" s="689">
        <v>0</v>
      </c>
    </row>
    <row r="2188" spans="1:21" ht="14.4" customHeight="1" x14ac:dyDescent="0.3">
      <c r="A2188" s="649">
        <v>10</v>
      </c>
      <c r="B2188" s="650" t="s">
        <v>596</v>
      </c>
      <c r="C2188" s="650">
        <v>89301106</v>
      </c>
      <c r="D2188" s="729" t="s">
        <v>6864</v>
      </c>
      <c r="E2188" s="730" t="s">
        <v>3676</v>
      </c>
      <c r="F2188" s="650" t="s">
        <v>3636</v>
      </c>
      <c r="G2188" s="650" t="s">
        <v>5546</v>
      </c>
      <c r="H2188" s="650" t="s">
        <v>597</v>
      </c>
      <c r="I2188" s="650" t="s">
        <v>5550</v>
      </c>
      <c r="J2188" s="650" t="s">
        <v>5551</v>
      </c>
      <c r="K2188" s="650"/>
      <c r="L2188" s="651">
        <v>0</v>
      </c>
      <c r="M2188" s="651">
        <v>0</v>
      </c>
      <c r="N2188" s="650">
        <v>3</v>
      </c>
      <c r="O2188" s="731">
        <v>3</v>
      </c>
      <c r="P2188" s="651"/>
      <c r="Q2188" s="666"/>
      <c r="R2188" s="650"/>
      <c r="S2188" s="666">
        <v>0</v>
      </c>
      <c r="T2188" s="731"/>
      <c r="U2188" s="689">
        <v>0</v>
      </c>
    </row>
    <row r="2189" spans="1:21" ht="14.4" customHeight="1" x14ac:dyDescent="0.3">
      <c r="A2189" s="649">
        <v>10</v>
      </c>
      <c r="B2189" s="650" t="s">
        <v>596</v>
      </c>
      <c r="C2189" s="650">
        <v>89301106</v>
      </c>
      <c r="D2189" s="729" t="s">
        <v>6864</v>
      </c>
      <c r="E2189" s="730" t="s">
        <v>3676</v>
      </c>
      <c r="F2189" s="650" t="s">
        <v>3636</v>
      </c>
      <c r="G2189" s="650" t="s">
        <v>5546</v>
      </c>
      <c r="H2189" s="650" t="s">
        <v>597</v>
      </c>
      <c r="I2189" s="650" t="s">
        <v>5552</v>
      </c>
      <c r="J2189" s="650" t="s">
        <v>5553</v>
      </c>
      <c r="K2189" s="650" t="s">
        <v>5554</v>
      </c>
      <c r="L2189" s="651">
        <v>1711</v>
      </c>
      <c r="M2189" s="651">
        <v>1711</v>
      </c>
      <c r="N2189" s="650">
        <v>1</v>
      </c>
      <c r="O2189" s="731">
        <v>1</v>
      </c>
      <c r="P2189" s="651"/>
      <c r="Q2189" s="666">
        <v>0</v>
      </c>
      <c r="R2189" s="650"/>
      <c r="S2189" s="666">
        <v>0</v>
      </c>
      <c r="T2189" s="731"/>
      <c r="U2189" s="689">
        <v>0</v>
      </c>
    </row>
    <row r="2190" spans="1:21" ht="14.4" customHeight="1" x14ac:dyDescent="0.3">
      <c r="A2190" s="649">
        <v>10</v>
      </c>
      <c r="B2190" s="650" t="s">
        <v>596</v>
      </c>
      <c r="C2190" s="650">
        <v>89301106</v>
      </c>
      <c r="D2190" s="729" t="s">
        <v>6864</v>
      </c>
      <c r="E2190" s="730" t="s">
        <v>3676</v>
      </c>
      <c r="F2190" s="650" t="s">
        <v>3636</v>
      </c>
      <c r="G2190" s="650" t="s">
        <v>5546</v>
      </c>
      <c r="H2190" s="650" t="s">
        <v>597</v>
      </c>
      <c r="I2190" s="650" t="s">
        <v>5555</v>
      </c>
      <c r="J2190" s="650" t="s">
        <v>5556</v>
      </c>
      <c r="K2190" s="650" t="s">
        <v>5557</v>
      </c>
      <c r="L2190" s="651">
        <v>6240</v>
      </c>
      <c r="M2190" s="651">
        <v>12480</v>
      </c>
      <c r="N2190" s="650">
        <v>2</v>
      </c>
      <c r="O2190" s="731">
        <v>2</v>
      </c>
      <c r="P2190" s="651"/>
      <c r="Q2190" s="666">
        <v>0</v>
      </c>
      <c r="R2190" s="650"/>
      <c r="S2190" s="666">
        <v>0</v>
      </c>
      <c r="T2190" s="731"/>
      <c r="U2190" s="689">
        <v>0</v>
      </c>
    </row>
    <row r="2191" spans="1:21" ht="14.4" customHeight="1" x14ac:dyDescent="0.3">
      <c r="A2191" s="649">
        <v>10</v>
      </c>
      <c r="B2191" s="650" t="s">
        <v>596</v>
      </c>
      <c r="C2191" s="650">
        <v>89301106</v>
      </c>
      <c r="D2191" s="729" t="s">
        <v>6864</v>
      </c>
      <c r="E2191" s="730" t="s">
        <v>3676</v>
      </c>
      <c r="F2191" s="650" t="s">
        <v>3636</v>
      </c>
      <c r="G2191" s="650" t="s">
        <v>5546</v>
      </c>
      <c r="H2191" s="650" t="s">
        <v>597</v>
      </c>
      <c r="I2191" s="650" t="s">
        <v>5558</v>
      </c>
      <c r="J2191" s="650" t="s">
        <v>5559</v>
      </c>
      <c r="K2191" s="650" t="s">
        <v>5560</v>
      </c>
      <c r="L2191" s="651">
        <v>15100</v>
      </c>
      <c r="M2191" s="651">
        <v>15100</v>
      </c>
      <c r="N2191" s="650">
        <v>1</v>
      </c>
      <c r="O2191" s="731">
        <v>1</v>
      </c>
      <c r="P2191" s="651"/>
      <c r="Q2191" s="666">
        <v>0</v>
      </c>
      <c r="R2191" s="650"/>
      <c r="S2191" s="666">
        <v>0</v>
      </c>
      <c r="T2191" s="731"/>
      <c r="U2191" s="689">
        <v>0</v>
      </c>
    </row>
    <row r="2192" spans="1:21" ht="14.4" customHeight="1" x14ac:dyDescent="0.3">
      <c r="A2192" s="649">
        <v>10</v>
      </c>
      <c r="B2192" s="650" t="s">
        <v>596</v>
      </c>
      <c r="C2192" s="650">
        <v>89301106</v>
      </c>
      <c r="D2192" s="729" t="s">
        <v>6864</v>
      </c>
      <c r="E2192" s="730" t="s">
        <v>3676</v>
      </c>
      <c r="F2192" s="650" t="s">
        <v>3636</v>
      </c>
      <c r="G2192" s="650" t="s">
        <v>5546</v>
      </c>
      <c r="H2192" s="650" t="s">
        <v>597</v>
      </c>
      <c r="I2192" s="650" t="s">
        <v>5561</v>
      </c>
      <c r="J2192" s="650" t="s">
        <v>5562</v>
      </c>
      <c r="K2192" s="650" t="s">
        <v>5563</v>
      </c>
      <c r="L2192" s="651">
        <v>21000</v>
      </c>
      <c r="M2192" s="651">
        <v>21000</v>
      </c>
      <c r="N2192" s="650">
        <v>1</v>
      </c>
      <c r="O2192" s="731">
        <v>1</v>
      </c>
      <c r="P2192" s="651"/>
      <c r="Q2192" s="666">
        <v>0</v>
      </c>
      <c r="R2192" s="650"/>
      <c r="S2192" s="666">
        <v>0</v>
      </c>
      <c r="T2192" s="731"/>
      <c r="U2192" s="689">
        <v>0</v>
      </c>
    </row>
    <row r="2193" spans="1:21" ht="14.4" customHeight="1" x14ac:dyDescent="0.3">
      <c r="A2193" s="649">
        <v>10</v>
      </c>
      <c r="B2193" s="650" t="s">
        <v>596</v>
      </c>
      <c r="C2193" s="650">
        <v>89301106</v>
      </c>
      <c r="D2193" s="729" t="s">
        <v>6864</v>
      </c>
      <c r="E2193" s="730" t="s">
        <v>3676</v>
      </c>
      <c r="F2193" s="650" t="s">
        <v>3636</v>
      </c>
      <c r="G2193" s="650" t="s">
        <v>5546</v>
      </c>
      <c r="H2193" s="650" t="s">
        <v>597</v>
      </c>
      <c r="I2193" s="650" t="s">
        <v>5564</v>
      </c>
      <c r="J2193" s="650" t="s">
        <v>5556</v>
      </c>
      <c r="K2193" s="650" t="s">
        <v>5477</v>
      </c>
      <c r="L2193" s="651">
        <v>7790</v>
      </c>
      <c r="M2193" s="651">
        <v>7790</v>
      </c>
      <c r="N2193" s="650">
        <v>1</v>
      </c>
      <c r="O2193" s="731">
        <v>1</v>
      </c>
      <c r="P2193" s="651"/>
      <c r="Q2193" s="666">
        <v>0</v>
      </c>
      <c r="R2193" s="650"/>
      <c r="S2193" s="666">
        <v>0</v>
      </c>
      <c r="T2193" s="731"/>
      <c r="U2193" s="689">
        <v>0</v>
      </c>
    </row>
    <row r="2194" spans="1:21" ht="14.4" customHeight="1" x14ac:dyDescent="0.3">
      <c r="A2194" s="649">
        <v>10</v>
      </c>
      <c r="B2194" s="650" t="s">
        <v>596</v>
      </c>
      <c r="C2194" s="650">
        <v>89301106</v>
      </c>
      <c r="D2194" s="729" t="s">
        <v>6864</v>
      </c>
      <c r="E2194" s="730" t="s">
        <v>3676</v>
      </c>
      <c r="F2194" s="650" t="s">
        <v>3636</v>
      </c>
      <c r="G2194" s="650" t="s">
        <v>5546</v>
      </c>
      <c r="H2194" s="650" t="s">
        <v>597</v>
      </c>
      <c r="I2194" s="650" t="s">
        <v>5565</v>
      </c>
      <c r="J2194" s="650" t="s">
        <v>5556</v>
      </c>
      <c r="K2194" s="650" t="s">
        <v>5566</v>
      </c>
      <c r="L2194" s="651">
        <v>4850</v>
      </c>
      <c r="M2194" s="651">
        <v>4850</v>
      </c>
      <c r="N2194" s="650">
        <v>1</v>
      </c>
      <c r="O2194" s="731">
        <v>1</v>
      </c>
      <c r="P2194" s="651"/>
      <c r="Q2194" s="666">
        <v>0</v>
      </c>
      <c r="R2194" s="650"/>
      <c r="S2194" s="666">
        <v>0</v>
      </c>
      <c r="T2194" s="731"/>
      <c r="U2194" s="689">
        <v>0</v>
      </c>
    </row>
    <row r="2195" spans="1:21" ht="14.4" customHeight="1" x14ac:dyDescent="0.3">
      <c r="A2195" s="649">
        <v>10</v>
      </c>
      <c r="B2195" s="650" t="s">
        <v>596</v>
      </c>
      <c r="C2195" s="650">
        <v>89301106</v>
      </c>
      <c r="D2195" s="729" t="s">
        <v>6864</v>
      </c>
      <c r="E2195" s="730" t="s">
        <v>3676</v>
      </c>
      <c r="F2195" s="650" t="s">
        <v>3636</v>
      </c>
      <c r="G2195" s="650" t="s">
        <v>5546</v>
      </c>
      <c r="H2195" s="650" t="s">
        <v>597</v>
      </c>
      <c r="I2195" s="650" t="s">
        <v>5567</v>
      </c>
      <c r="J2195" s="650" t="s">
        <v>5568</v>
      </c>
      <c r="K2195" s="650" t="s">
        <v>5569</v>
      </c>
      <c r="L2195" s="651">
        <v>3917.78</v>
      </c>
      <c r="M2195" s="651">
        <v>11753.34</v>
      </c>
      <c r="N2195" s="650">
        <v>3</v>
      </c>
      <c r="O2195" s="731">
        <v>3</v>
      </c>
      <c r="P2195" s="651"/>
      <c r="Q2195" s="666">
        <v>0</v>
      </c>
      <c r="R2195" s="650"/>
      <c r="S2195" s="666">
        <v>0</v>
      </c>
      <c r="T2195" s="731"/>
      <c r="U2195" s="689">
        <v>0</v>
      </c>
    </row>
    <row r="2196" spans="1:21" ht="14.4" customHeight="1" x14ac:dyDescent="0.3">
      <c r="A2196" s="649">
        <v>10</v>
      </c>
      <c r="B2196" s="650" t="s">
        <v>596</v>
      </c>
      <c r="C2196" s="650">
        <v>89301106</v>
      </c>
      <c r="D2196" s="729" t="s">
        <v>6864</v>
      </c>
      <c r="E2196" s="730" t="s">
        <v>3676</v>
      </c>
      <c r="F2196" s="650" t="s">
        <v>3636</v>
      </c>
      <c r="G2196" s="650" t="s">
        <v>5546</v>
      </c>
      <c r="H2196" s="650" t="s">
        <v>597</v>
      </c>
      <c r="I2196" s="650" t="s">
        <v>5570</v>
      </c>
      <c r="J2196" s="650" t="s">
        <v>5571</v>
      </c>
      <c r="K2196" s="650" t="s">
        <v>5572</v>
      </c>
      <c r="L2196" s="651">
        <v>1877</v>
      </c>
      <c r="M2196" s="651">
        <v>1877</v>
      </c>
      <c r="N2196" s="650">
        <v>1</v>
      </c>
      <c r="O2196" s="731">
        <v>1</v>
      </c>
      <c r="P2196" s="651"/>
      <c r="Q2196" s="666">
        <v>0</v>
      </c>
      <c r="R2196" s="650"/>
      <c r="S2196" s="666">
        <v>0</v>
      </c>
      <c r="T2196" s="731"/>
      <c r="U2196" s="689">
        <v>0</v>
      </c>
    </row>
    <row r="2197" spans="1:21" ht="14.4" customHeight="1" x14ac:dyDescent="0.3">
      <c r="A2197" s="649">
        <v>10</v>
      </c>
      <c r="B2197" s="650" t="s">
        <v>596</v>
      </c>
      <c r="C2197" s="650">
        <v>89301106</v>
      </c>
      <c r="D2197" s="729" t="s">
        <v>6864</v>
      </c>
      <c r="E2197" s="730" t="s">
        <v>3676</v>
      </c>
      <c r="F2197" s="650" t="s">
        <v>3636</v>
      </c>
      <c r="G2197" s="650" t="s">
        <v>5546</v>
      </c>
      <c r="H2197" s="650" t="s">
        <v>597</v>
      </c>
      <c r="I2197" s="650" t="s">
        <v>5573</v>
      </c>
      <c r="J2197" s="650" t="s">
        <v>5574</v>
      </c>
      <c r="K2197" s="650" t="s">
        <v>5575</v>
      </c>
      <c r="L2197" s="651">
        <v>21000</v>
      </c>
      <c r="M2197" s="651">
        <v>105000</v>
      </c>
      <c r="N2197" s="650">
        <v>5</v>
      </c>
      <c r="O2197" s="731">
        <v>5</v>
      </c>
      <c r="P2197" s="651"/>
      <c r="Q2197" s="666">
        <v>0</v>
      </c>
      <c r="R2197" s="650"/>
      <c r="S2197" s="666">
        <v>0</v>
      </c>
      <c r="T2197" s="731"/>
      <c r="U2197" s="689">
        <v>0</v>
      </c>
    </row>
    <row r="2198" spans="1:21" ht="14.4" customHeight="1" x14ac:dyDescent="0.3">
      <c r="A2198" s="649">
        <v>10</v>
      </c>
      <c r="B2198" s="650" t="s">
        <v>596</v>
      </c>
      <c r="C2198" s="650">
        <v>89301106</v>
      </c>
      <c r="D2198" s="729" t="s">
        <v>6864</v>
      </c>
      <c r="E2198" s="730" t="s">
        <v>3676</v>
      </c>
      <c r="F2198" s="650" t="s">
        <v>3636</v>
      </c>
      <c r="G2198" s="650" t="s">
        <v>5546</v>
      </c>
      <c r="H2198" s="650" t="s">
        <v>597</v>
      </c>
      <c r="I2198" s="650" t="s">
        <v>5576</v>
      </c>
      <c r="J2198" s="650" t="s">
        <v>5577</v>
      </c>
      <c r="K2198" s="650" t="s">
        <v>5578</v>
      </c>
      <c r="L2198" s="651">
        <v>1250</v>
      </c>
      <c r="M2198" s="651">
        <v>3750</v>
      </c>
      <c r="N2198" s="650">
        <v>3</v>
      </c>
      <c r="O2198" s="731">
        <v>3</v>
      </c>
      <c r="P2198" s="651"/>
      <c r="Q2198" s="666">
        <v>0</v>
      </c>
      <c r="R2198" s="650"/>
      <c r="S2198" s="666">
        <v>0</v>
      </c>
      <c r="T2198" s="731"/>
      <c r="U2198" s="689">
        <v>0</v>
      </c>
    </row>
    <row r="2199" spans="1:21" ht="14.4" customHeight="1" x14ac:dyDescent="0.3">
      <c r="A2199" s="649">
        <v>10</v>
      </c>
      <c r="B2199" s="650" t="s">
        <v>596</v>
      </c>
      <c r="C2199" s="650">
        <v>89301106</v>
      </c>
      <c r="D2199" s="729" t="s">
        <v>6864</v>
      </c>
      <c r="E2199" s="730" t="s">
        <v>3676</v>
      </c>
      <c r="F2199" s="650" t="s">
        <v>3636</v>
      </c>
      <c r="G2199" s="650" t="s">
        <v>5546</v>
      </c>
      <c r="H2199" s="650" t="s">
        <v>597</v>
      </c>
      <c r="I2199" s="650" t="s">
        <v>5579</v>
      </c>
      <c r="J2199" s="650" t="s">
        <v>5577</v>
      </c>
      <c r="K2199" s="650" t="s">
        <v>5580</v>
      </c>
      <c r="L2199" s="651">
        <v>1377</v>
      </c>
      <c r="M2199" s="651">
        <v>6885</v>
      </c>
      <c r="N2199" s="650">
        <v>5</v>
      </c>
      <c r="O2199" s="731">
        <v>5</v>
      </c>
      <c r="P2199" s="651"/>
      <c r="Q2199" s="666">
        <v>0</v>
      </c>
      <c r="R2199" s="650"/>
      <c r="S2199" s="666">
        <v>0</v>
      </c>
      <c r="T2199" s="731"/>
      <c r="U2199" s="689">
        <v>0</v>
      </c>
    </row>
    <row r="2200" spans="1:21" ht="14.4" customHeight="1" x14ac:dyDescent="0.3">
      <c r="A2200" s="649">
        <v>10</v>
      </c>
      <c r="B2200" s="650" t="s">
        <v>596</v>
      </c>
      <c r="C2200" s="650">
        <v>89301106</v>
      </c>
      <c r="D2200" s="729" t="s">
        <v>6864</v>
      </c>
      <c r="E2200" s="730" t="s">
        <v>3676</v>
      </c>
      <c r="F2200" s="650" t="s">
        <v>3636</v>
      </c>
      <c r="G2200" s="650" t="s">
        <v>5546</v>
      </c>
      <c r="H2200" s="650" t="s">
        <v>597</v>
      </c>
      <c r="I2200" s="650" t="s">
        <v>5581</v>
      </c>
      <c r="J2200" s="650" t="s">
        <v>5577</v>
      </c>
      <c r="K2200" s="650" t="s">
        <v>5582</v>
      </c>
      <c r="L2200" s="651">
        <v>1259</v>
      </c>
      <c r="M2200" s="651">
        <v>5036</v>
      </c>
      <c r="N2200" s="650">
        <v>4</v>
      </c>
      <c r="O2200" s="731">
        <v>4</v>
      </c>
      <c r="P2200" s="651"/>
      <c r="Q2200" s="666">
        <v>0</v>
      </c>
      <c r="R2200" s="650"/>
      <c r="S2200" s="666">
        <v>0</v>
      </c>
      <c r="T2200" s="731"/>
      <c r="U2200" s="689">
        <v>0</v>
      </c>
    </row>
    <row r="2201" spans="1:21" ht="14.4" customHeight="1" x14ac:dyDescent="0.3">
      <c r="A2201" s="649">
        <v>10</v>
      </c>
      <c r="B2201" s="650" t="s">
        <v>596</v>
      </c>
      <c r="C2201" s="650">
        <v>89301106</v>
      </c>
      <c r="D2201" s="729" t="s">
        <v>6864</v>
      </c>
      <c r="E2201" s="730" t="s">
        <v>3676</v>
      </c>
      <c r="F2201" s="650" t="s">
        <v>3636</v>
      </c>
      <c r="G2201" s="650" t="s">
        <v>5546</v>
      </c>
      <c r="H2201" s="650" t="s">
        <v>597</v>
      </c>
      <c r="I2201" s="650" t="s">
        <v>5583</v>
      </c>
      <c r="J2201" s="650" t="s">
        <v>5548</v>
      </c>
      <c r="K2201" s="650" t="s">
        <v>5584</v>
      </c>
      <c r="L2201" s="651">
        <v>4000</v>
      </c>
      <c r="M2201" s="651">
        <v>12000</v>
      </c>
      <c r="N2201" s="650">
        <v>3</v>
      </c>
      <c r="O2201" s="731">
        <v>3</v>
      </c>
      <c r="P2201" s="651"/>
      <c r="Q2201" s="666">
        <v>0</v>
      </c>
      <c r="R2201" s="650"/>
      <c r="S2201" s="666">
        <v>0</v>
      </c>
      <c r="T2201" s="731"/>
      <c r="U2201" s="689">
        <v>0</v>
      </c>
    </row>
    <row r="2202" spans="1:21" ht="14.4" customHeight="1" x14ac:dyDescent="0.3">
      <c r="A2202" s="649">
        <v>10</v>
      </c>
      <c r="B2202" s="650" t="s">
        <v>596</v>
      </c>
      <c r="C2202" s="650">
        <v>89301106</v>
      </c>
      <c r="D2202" s="729" t="s">
        <v>6864</v>
      </c>
      <c r="E2202" s="730" t="s">
        <v>3676</v>
      </c>
      <c r="F2202" s="650" t="s">
        <v>3636</v>
      </c>
      <c r="G2202" s="650" t="s">
        <v>5546</v>
      </c>
      <c r="H2202" s="650" t="s">
        <v>597</v>
      </c>
      <c r="I2202" s="650" t="s">
        <v>5585</v>
      </c>
      <c r="J2202" s="650" t="s">
        <v>5586</v>
      </c>
      <c r="K2202" s="650" t="s">
        <v>5587</v>
      </c>
      <c r="L2202" s="651">
        <v>55000</v>
      </c>
      <c r="M2202" s="651">
        <v>55000</v>
      </c>
      <c r="N2202" s="650">
        <v>1</v>
      </c>
      <c r="O2202" s="731">
        <v>1</v>
      </c>
      <c r="P2202" s="651"/>
      <c r="Q2202" s="666">
        <v>0</v>
      </c>
      <c r="R2202" s="650"/>
      <c r="S2202" s="666">
        <v>0</v>
      </c>
      <c r="T2202" s="731"/>
      <c r="U2202" s="689">
        <v>0</v>
      </c>
    </row>
    <row r="2203" spans="1:21" ht="14.4" customHeight="1" x14ac:dyDescent="0.3">
      <c r="A2203" s="649">
        <v>10</v>
      </c>
      <c r="B2203" s="650" t="s">
        <v>596</v>
      </c>
      <c r="C2203" s="650">
        <v>89301106</v>
      </c>
      <c r="D2203" s="729" t="s">
        <v>6864</v>
      </c>
      <c r="E2203" s="730" t="s">
        <v>3676</v>
      </c>
      <c r="F2203" s="650" t="s">
        <v>3636</v>
      </c>
      <c r="G2203" s="650" t="s">
        <v>5546</v>
      </c>
      <c r="H2203" s="650" t="s">
        <v>597</v>
      </c>
      <c r="I2203" s="650" t="s">
        <v>5588</v>
      </c>
      <c r="J2203" s="650" t="s">
        <v>5589</v>
      </c>
      <c r="K2203" s="650" t="s">
        <v>5590</v>
      </c>
      <c r="L2203" s="651">
        <v>5800</v>
      </c>
      <c r="M2203" s="651">
        <v>5800</v>
      </c>
      <c r="N2203" s="650">
        <v>1</v>
      </c>
      <c r="O2203" s="731">
        <v>1</v>
      </c>
      <c r="P2203" s="651"/>
      <c r="Q2203" s="666">
        <v>0</v>
      </c>
      <c r="R2203" s="650"/>
      <c r="S2203" s="666">
        <v>0</v>
      </c>
      <c r="T2203" s="731"/>
      <c r="U2203" s="689">
        <v>0</v>
      </c>
    </row>
    <row r="2204" spans="1:21" ht="14.4" customHeight="1" x14ac:dyDescent="0.3">
      <c r="A2204" s="649">
        <v>10</v>
      </c>
      <c r="B2204" s="650" t="s">
        <v>596</v>
      </c>
      <c r="C2204" s="650">
        <v>89301106</v>
      </c>
      <c r="D2204" s="729" t="s">
        <v>6864</v>
      </c>
      <c r="E2204" s="730" t="s">
        <v>3676</v>
      </c>
      <c r="F2204" s="650" t="s">
        <v>3636</v>
      </c>
      <c r="G2204" s="650" t="s">
        <v>5546</v>
      </c>
      <c r="H2204" s="650" t="s">
        <v>597</v>
      </c>
      <c r="I2204" s="650" t="s">
        <v>5591</v>
      </c>
      <c r="J2204" s="650" t="s">
        <v>5589</v>
      </c>
      <c r="K2204" s="650" t="s">
        <v>5592</v>
      </c>
      <c r="L2204" s="651">
        <v>2400</v>
      </c>
      <c r="M2204" s="651">
        <v>2400</v>
      </c>
      <c r="N2204" s="650">
        <v>1</v>
      </c>
      <c r="O2204" s="731">
        <v>1</v>
      </c>
      <c r="P2204" s="651"/>
      <c r="Q2204" s="666">
        <v>0</v>
      </c>
      <c r="R2204" s="650"/>
      <c r="S2204" s="666">
        <v>0</v>
      </c>
      <c r="T2204" s="731"/>
      <c r="U2204" s="689">
        <v>0</v>
      </c>
    </row>
    <row r="2205" spans="1:21" ht="14.4" customHeight="1" x14ac:dyDescent="0.3">
      <c r="A2205" s="649">
        <v>10</v>
      </c>
      <c r="B2205" s="650" t="s">
        <v>596</v>
      </c>
      <c r="C2205" s="650">
        <v>89301106</v>
      </c>
      <c r="D2205" s="729" t="s">
        <v>6864</v>
      </c>
      <c r="E2205" s="730" t="s">
        <v>3676</v>
      </c>
      <c r="F2205" s="650" t="s">
        <v>3636</v>
      </c>
      <c r="G2205" s="650" t="s">
        <v>5546</v>
      </c>
      <c r="H2205" s="650" t="s">
        <v>597</v>
      </c>
      <c r="I2205" s="650" t="s">
        <v>5593</v>
      </c>
      <c r="J2205" s="650" t="s">
        <v>5589</v>
      </c>
      <c r="K2205" s="650" t="s">
        <v>5594</v>
      </c>
      <c r="L2205" s="651">
        <v>512</v>
      </c>
      <c r="M2205" s="651">
        <v>512</v>
      </c>
      <c r="N2205" s="650">
        <v>1</v>
      </c>
      <c r="O2205" s="731">
        <v>1</v>
      </c>
      <c r="P2205" s="651"/>
      <c r="Q2205" s="666">
        <v>0</v>
      </c>
      <c r="R2205" s="650"/>
      <c r="S2205" s="666">
        <v>0</v>
      </c>
      <c r="T2205" s="731"/>
      <c r="U2205" s="689">
        <v>0</v>
      </c>
    </row>
    <row r="2206" spans="1:21" ht="14.4" customHeight="1" x14ac:dyDescent="0.3">
      <c r="A2206" s="649">
        <v>10</v>
      </c>
      <c r="B2206" s="650" t="s">
        <v>596</v>
      </c>
      <c r="C2206" s="650">
        <v>89301106</v>
      </c>
      <c r="D2206" s="729" t="s">
        <v>6864</v>
      </c>
      <c r="E2206" s="730" t="s">
        <v>3676</v>
      </c>
      <c r="F2206" s="650" t="s">
        <v>3636</v>
      </c>
      <c r="G2206" s="650" t="s">
        <v>5546</v>
      </c>
      <c r="H2206" s="650" t="s">
        <v>597</v>
      </c>
      <c r="I2206" s="650" t="s">
        <v>5595</v>
      </c>
      <c r="J2206" s="650" t="s">
        <v>5556</v>
      </c>
      <c r="K2206" s="650" t="s">
        <v>5596</v>
      </c>
      <c r="L2206" s="651">
        <v>24300</v>
      </c>
      <c r="M2206" s="651">
        <v>24300</v>
      </c>
      <c r="N2206" s="650">
        <v>1</v>
      </c>
      <c r="O2206" s="731">
        <v>1</v>
      </c>
      <c r="P2206" s="651"/>
      <c r="Q2206" s="666">
        <v>0</v>
      </c>
      <c r="R2206" s="650"/>
      <c r="S2206" s="666">
        <v>0</v>
      </c>
      <c r="T2206" s="731"/>
      <c r="U2206" s="689">
        <v>0</v>
      </c>
    </row>
    <row r="2207" spans="1:21" ht="14.4" customHeight="1" x14ac:dyDescent="0.3">
      <c r="A2207" s="649">
        <v>10</v>
      </c>
      <c r="B2207" s="650" t="s">
        <v>596</v>
      </c>
      <c r="C2207" s="650">
        <v>89301106</v>
      </c>
      <c r="D2207" s="729" t="s">
        <v>6864</v>
      </c>
      <c r="E2207" s="730" t="s">
        <v>3676</v>
      </c>
      <c r="F2207" s="650" t="s">
        <v>3636</v>
      </c>
      <c r="G2207" s="650" t="s">
        <v>5546</v>
      </c>
      <c r="H2207" s="650" t="s">
        <v>597</v>
      </c>
      <c r="I2207" s="650" t="s">
        <v>5597</v>
      </c>
      <c r="J2207" s="650" t="s">
        <v>5556</v>
      </c>
      <c r="K2207" s="650" t="s">
        <v>5598</v>
      </c>
      <c r="L2207" s="651">
        <v>17700</v>
      </c>
      <c r="M2207" s="651">
        <v>17700</v>
      </c>
      <c r="N2207" s="650">
        <v>1</v>
      </c>
      <c r="O2207" s="731">
        <v>1</v>
      </c>
      <c r="P2207" s="651"/>
      <c r="Q2207" s="666">
        <v>0</v>
      </c>
      <c r="R2207" s="650"/>
      <c r="S2207" s="666">
        <v>0</v>
      </c>
      <c r="T2207" s="731"/>
      <c r="U2207" s="689">
        <v>0</v>
      </c>
    </row>
    <row r="2208" spans="1:21" ht="14.4" customHeight="1" x14ac:dyDescent="0.3">
      <c r="A2208" s="649">
        <v>10</v>
      </c>
      <c r="B2208" s="650" t="s">
        <v>596</v>
      </c>
      <c r="C2208" s="650">
        <v>89301106</v>
      </c>
      <c r="D2208" s="729" t="s">
        <v>6864</v>
      </c>
      <c r="E2208" s="730" t="s">
        <v>3676</v>
      </c>
      <c r="F2208" s="650" t="s">
        <v>3636</v>
      </c>
      <c r="G2208" s="650" t="s">
        <v>5546</v>
      </c>
      <c r="H2208" s="650" t="s">
        <v>597</v>
      </c>
      <c r="I2208" s="650" t="s">
        <v>5599</v>
      </c>
      <c r="J2208" s="650" t="s">
        <v>5600</v>
      </c>
      <c r="K2208" s="650" t="s">
        <v>5601</v>
      </c>
      <c r="L2208" s="651">
        <v>2374</v>
      </c>
      <c r="M2208" s="651">
        <v>2374</v>
      </c>
      <c r="N2208" s="650">
        <v>1</v>
      </c>
      <c r="O2208" s="731">
        <v>1</v>
      </c>
      <c r="P2208" s="651"/>
      <c r="Q2208" s="666">
        <v>0</v>
      </c>
      <c r="R2208" s="650"/>
      <c r="S2208" s="666">
        <v>0</v>
      </c>
      <c r="T2208" s="731"/>
      <c r="U2208" s="689">
        <v>0</v>
      </c>
    </row>
    <row r="2209" spans="1:21" ht="14.4" customHeight="1" x14ac:dyDescent="0.3">
      <c r="A2209" s="649">
        <v>10</v>
      </c>
      <c r="B2209" s="650" t="s">
        <v>596</v>
      </c>
      <c r="C2209" s="650">
        <v>89301106</v>
      </c>
      <c r="D2209" s="729" t="s">
        <v>6864</v>
      </c>
      <c r="E2209" s="730" t="s">
        <v>3676</v>
      </c>
      <c r="F2209" s="650" t="s">
        <v>3636</v>
      </c>
      <c r="G2209" s="650" t="s">
        <v>5546</v>
      </c>
      <c r="H2209" s="650" t="s">
        <v>597</v>
      </c>
      <c r="I2209" s="650" t="s">
        <v>5602</v>
      </c>
      <c r="J2209" s="650" t="s">
        <v>5603</v>
      </c>
      <c r="K2209" s="650" t="s">
        <v>5604</v>
      </c>
      <c r="L2209" s="651">
        <v>3642</v>
      </c>
      <c r="M2209" s="651">
        <v>3642</v>
      </c>
      <c r="N2209" s="650">
        <v>1</v>
      </c>
      <c r="O2209" s="731">
        <v>1</v>
      </c>
      <c r="P2209" s="651"/>
      <c r="Q2209" s="666">
        <v>0</v>
      </c>
      <c r="R2209" s="650"/>
      <c r="S2209" s="666">
        <v>0</v>
      </c>
      <c r="T2209" s="731"/>
      <c r="U2209" s="689">
        <v>0</v>
      </c>
    </row>
    <row r="2210" spans="1:21" ht="14.4" customHeight="1" x14ac:dyDescent="0.3">
      <c r="A2210" s="649">
        <v>10</v>
      </c>
      <c r="B2210" s="650" t="s">
        <v>596</v>
      </c>
      <c r="C2210" s="650">
        <v>89301106</v>
      </c>
      <c r="D2210" s="729" t="s">
        <v>6864</v>
      </c>
      <c r="E2210" s="730" t="s">
        <v>3676</v>
      </c>
      <c r="F2210" s="650" t="s">
        <v>3636</v>
      </c>
      <c r="G2210" s="650" t="s">
        <v>5546</v>
      </c>
      <c r="H2210" s="650" t="s">
        <v>597</v>
      </c>
      <c r="I2210" s="650" t="s">
        <v>5605</v>
      </c>
      <c r="J2210" s="650" t="s">
        <v>5603</v>
      </c>
      <c r="K2210" s="650" t="s">
        <v>5590</v>
      </c>
      <c r="L2210" s="651">
        <v>7931</v>
      </c>
      <c r="M2210" s="651">
        <v>7931</v>
      </c>
      <c r="N2210" s="650">
        <v>1</v>
      </c>
      <c r="O2210" s="731">
        <v>1</v>
      </c>
      <c r="P2210" s="651"/>
      <c r="Q2210" s="666">
        <v>0</v>
      </c>
      <c r="R2210" s="650"/>
      <c r="S2210" s="666">
        <v>0</v>
      </c>
      <c r="T2210" s="731"/>
      <c r="U2210" s="689">
        <v>0</v>
      </c>
    </row>
    <row r="2211" spans="1:21" ht="14.4" customHeight="1" x14ac:dyDescent="0.3">
      <c r="A2211" s="649">
        <v>10</v>
      </c>
      <c r="B2211" s="650" t="s">
        <v>596</v>
      </c>
      <c r="C2211" s="650">
        <v>89301106</v>
      </c>
      <c r="D2211" s="729" t="s">
        <v>6864</v>
      </c>
      <c r="E2211" s="730" t="s">
        <v>3676</v>
      </c>
      <c r="F2211" s="650" t="s">
        <v>3636</v>
      </c>
      <c r="G2211" s="650" t="s">
        <v>5546</v>
      </c>
      <c r="H2211" s="650" t="s">
        <v>597</v>
      </c>
      <c r="I2211" s="650" t="s">
        <v>5606</v>
      </c>
      <c r="J2211" s="650" t="s">
        <v>5607</v>
      </c>
      <c r="K2211" s="650" t="s">
        <v>5608</v>
      </c>
      <c r="L2211" s="651">
        <v>21000</v>
      </c>
      <c r="M2211" s="651">
        <v>21000</v>
      </c>
      <c r="N2211" s="650">
        <v>1</v>
      </c>
      <c r="O2211" s="731">
        <v>1</v>
      </c>
      <c r="P2211" s="651"/>
      <c r="Q2211" s="666">
        <v>0</v>
      </c>
      <c r="R2211" s="650"/>
      <c r="S2211" s="666">
        <v>0</v>
      </c>
      <c r="T2211" s="731"/>
      <c r="U2211" s="689">
        <v>0</v>
      </c>
    </row>
    <row r="2212" spans="1:21" ht="14.4" customHeight="1" x14ac:dyDescent="0.3">
      <c r="A2212" s="649">
        <v>10</v>
      </c>
      <c r="B2212" s="650" t="s">
        <v>596</v>
      </c>
      <c r="C2212" s="650">
        <v>89301106</v>
      </c>
      <c r="D2212" s="729" t="s">
        <v>6864</v>
      </c>
      <c r="E2212" s="730" t="s">
        <v>3676</v>
      </c>
      <c r="F2212" s="650" t="s">
        <v>3636</v>
      </c>
      <c r="G2212" s="650" t="s">
        <v>5546</v>
      </c>
      <c r="H2212" s="650" t="s">
        <v>597</v>
      </c>
      <c r="I2212" s="650" t="s">
        <v>5609</v>
      </c>
      <c r="J2212" s="650" t="s">
        <v>5610</v>
      </c>
      <c r="K2212" s="650" t="s">
        <v>5611</v>
      </c>
      <c r="L2212" s="651">
        <v>21000</v>
      </c>
      <c r="M2212" s="651">
        <v>63000</v>
      </c>
      <c r="N2212" s="650">
        <v>3</v>
      </c>
      <c r="O2212" s="731">
        <v>3</v>
      </c>
      <c r="P2212" s="651"/>
      <c r="Q2212" s="666">
        <v>0</v>
      </c>
      <c r="R2212" s="650"/>
      <c r="S2212" s="666">
        <v>0</v>
      </c>
      <c r="T2212" s="731"/>
      <c r="U2212" s="689">
        <v>0</v>
      </c>
    </row>
    <row r="2213" spans="1:21" ht="14.4" customHeight="1" x14ac:dyDescent="0.3">
      <c r="A2213" s="649">
        <v>10</v>
      </c>
      <c r="B2213" s="650" t="s">
        <v>596</v>
      </c>
      <c r="C2213" s="650">
        <v>89301106</v>
      </c>
      <c r="D2213" s="729" t="s">
        <v>6864</v>
      </c>
      <c r="E2213" s="730" t="s">
        <v>3676</v>
      </c>
      <c r="F2213" s="650" t="s">
        <v>3636</v>
      </c>
      <c r="G2213" s="650" t="s">
        <v>5546</v>
      </c>
      <c r="H2213" s="650" t="s">
        <v>597</v>
      </c>
      <c r="I2213" s="650" t="s">
        <v>5612</v>
      </c>
      <c r="J2213" s="650" t="s">
        <v>5568</v>
      </c>
      <c r="K2213" s="650" t="s">
        <v>5613</v>
      </c>
      <c r="L2213" s="651">
        <v>2803.98</v>
      </c>
      <c r="M2213" s="651">
        <v>5607.96</v>
      </c>
      <c r="N2213" s="650">
        <v>2</v>
      </c>
      <c r="O2213" s="731">
        <v>2</v>
      </c>
      <c r="P2213" s="651"/>
      <c r="Q2213" s="666">
        <v>0</v>
      </c>
      <c r="R2213" s="650"/>
      <c r="S2213" s="666">
        <v>0</v>
      </c>
      <c r="T2213" s="731"/>
      <c r="U2213" s="689">
        <v>0</v>
      </c>
    </row>
    <row r="2214" spans="1:21" ht="14.4" customHeight="1" x14ac:dyDescent="0.3">
      <c r="A2214" s="649">
        <v>10</v>
      </c>
      <c r="B2214" s="650" t="s">
        <v>596</v>
      </c>
      <c r="C2214" s="650">
        <v>89301106</v>
      </c>
      <c r="D2214" s="729" t="s">
        <v>6864</v>
      </c>
      <c r="E2214" s="730" t="s">
        <v>3676</v>
      </c>
      <c r="F2214" s="650" t="s">
        <v>3636</v>
      </c>
      <c r="G2214" s="650" t="s">
        <v>5546</v>
      </c>
      <c r="H2214" s="650" t="s">
        <v>597</v>
      </c>
      <c r="I2214" s="650" t="s">
        <v>5614</v>
      </c>
      <c r="J2214" s="650" t="s">
        <v>5568</v>
      </c>
      <c r="K2214" s="650" t="s">
        <v>5615</v>
      </c>
      <c r="L2214" s="651">
        <v>1924.22</v>
      </c>
      <c r="M2214" s="651">
        <v>3848.44</v>
      </c>
      <c r="N2214" s="650">
        <v>2</v>
      </c>
      <c r="O2214" s="731">
        <v>2</v>
      </c>
      <c r="P2214" s="651"/>
      <c r="Q2214" s="666">
        <v>0</v>
      </c>
      <c r="R2214" s="650"/>
      <c r="S2214" s="666">
        <v>0</v>
      </c>
      <c r="T2214" s="731"/>
      <c r="U2214" s="689">
        <v>0</v>
      </c>
    </row>
    <row r="2215" spans="1:21" ht="14.4" customHeight="1" x14ac:dyDescent="0.3">
      <c r="A2215" s="649">
        <v>10</v>
      </c>
      <c r="B2215" s="650" t="s">
        <v>596</v>
      </c>
      <c r="C2215" s="650">
        <v>89301106</v>
      </c>
      <c r="D2215" s="729" t="s">
        <v>6864</v>
      </c>
      <c r="E2215" s="730" t="s">
        <v>3676</v>
      </c>
      <c r="F2215" s="650" t="s">
        <v>3636</v>
      </c>
      <c r="G2215" s="650" t="s">
        <v>5546</v>
      </c>
      <c r="H2215" s="650" t="s">
        <v>597</v>
      </c>
      <c r="I2215" s="650" t="s">
        <v>5616</v>
      </c>
      <c r="J2215" s="650" t="s">
        <v>5568</v>
      </c>
      <c r="K2215" s="650" t="s">
        <v>5617</v>
      </c>
      <c r="L2215" s="651">
        <v>6297.05</v>
      </c>
      <c r="M2215" s="651">
        <v>12594.1</v>
      </c>
      <c r="N2215" s="650">
        <v>2</v>
      </c>
      <c r="O2215" s="731">
        <v>2</v>
      </c>
      <c r="P2215" s="651"/>
      <c r="Q2215" s="666">
        <v>0</v>
      </c>
      <c r="R2215" s="650"/>
      <c r="S2215" s="666">
        <v>0</v>
      </c>
      <c r="T2215" s="731"/>
      <c r="U2215" s="689">
        <v>0</v>
      </c>
    </row>
    <row r="2216" spans="1:21" ht="14.4" customHeight="1" x14ac:dyDescent="0.3">
      <c r="A2216" s="649">
        <v>10</v>
      </c>
      <c r="B2216" s="650" t="s">
        <v>596</v>
      </c>
      <c r="C2216" s="650">
        <v>89301106</v>
      </c>
      <c r="D2216" s="729" t="s">
        <v>6864</v>
      </c>
      <c r="E2216" s="730" t="s">
        <v>3676</v>
      </c>
      <c r="F2216" s="650" t="s">
        <v>3636</v>
      </c>
      <c r="G2216" s="650" t="s">
        <v>5546</v>
      </c>
      <c r="H2216" s="650" t="s">
        <v>597</v>
      </c>
      <c r="I2216" s="650" t="s">
        <v>5618</v>
      </c>
      <c r="J2216" s="650" t="s">
        <v>5568</v>
      </c>
      <c r="K2216" s="650" t="s">
        <v>5619</v>
      </c>
      <c r="L2216" s="651">
        <v>5210</v>
      </c>
      <c r="M2216" s="651">
        <v>10420</v>
      </c>
      <c r="N2216" s="650">
        <v>2</v>
      </c>
      <c r="O2216" s="731">
        <v>2</v>
      </c>
      <c r="P2216" s="651"/>
      <c r="Q2216" s="666">
        <v>0</v>
      </c>
      <c r="R2216" s="650"/>
      <c r="S2216" s="666">
        <v>0</v>
      </c>
      <c r="T2216" s="731"/>
      <c r="U2216" s="689">
        <v>0</v>
      </c>
    </row>
    <row r="2217" spans="1:21" ht="14.4" customHeight="1" x14ac:dyDescent="0.3">
      <c r="A2217" s="649">
        <v>10</v>
      </c>
      <c r="B2217" s="650" t="s">
        <v>596</v>
      </c>
      <c r="C2217" s="650">
        <v>89301106</v>
      </c>
      <c r="D2217" s="729" t="s">
        <v>6864</v>
      </c>
      <c r="E2217" s="730" t="s">
        <v>3676</v>
      </c>
      <c r="F2217" s="650" t="s">
        <v>3636</v>
      </c>
      <c r="G2217" s="650" t="s">
        <v>5546</v>
      </c>
      <c r="H2217" s="650" t="s">
        <v>597</v>
      </c>
      <c r="I2217" s="650" t="s">
        <v>5620</v>
      </c>
      <c r="J2217" s="650" t="s">
        <v>5568</v>
      </c>
      <c r="K2217" s="650" t="s">
        <v>5621</v>
      </c>
      <c r="L2217" s="651">
        <v>4850</v>
      </c>
      <c r="M2217" s="651">
        <v>9700</v>
      </c>
      <c r="N2217" s="650">
        <v>2</v>
      </c>
      <c r="O2217" s="731">
        <v>2</v>
      </c>
      <c r="P2217" s="651"/>
      <c r="Q2217" s="666">
        <v>0</v>
      </c>
      <c r="R2217" s="650"/>
      <c r="S2217" s="666">
        <v>0</v>
      </c>
      <c r="T2217" s="731"/>
      <c r="U2217" s="689">
        <v>0</v>
      </c>
    </row>
    <row r="2218" spans="1:21" ht="14.4" customHeight="1" x14ac:dyDescent="0.3">
      <c r="A2218" s="649">
        <v>10</v>
      </c>
      <c r="B2218" s="650" t="s">
        <v>596</v>
      </c>
      <c r="C2218" s="650">
        <v>89301106</v>
      </c>
      <c r="D2218" s="729" t="s">
        <v>6864</v>
      </c>
      <c r="E2218" s="730" t="s">
        <v>3676</v>
      </c>
      <c r="F2218" s="650" t="s">
        <v>3636</v>
      </c>
      <c r="G2218" s="650" t="s">
        <v>5546</v>
      </c>
      <c r="H2218" s="650" t="s">
        <v>597</v>
      </c>
      <c r="I2218" s="650" t="s">
        <v>5622</v>
      </c>
      <c r="J2218" s="650" t="s">
        <v>5623</v>
      </c>
      <c r="K2218" s="650" t="s">
        <v>5624</v>
      </c>
      <c r="L2218" s="651">
        <v>7760</v>
      </c>
      <c r="M2218" s="651">
        <v>7760</v>
      </c>
      <c r="N2218" s="650">
        <v>1</v>
      </c>
      <c r="O2218" s="731">
        <v>1</v>
      </c>
      <c r="P2218" s="651"/>
      <c r="Q2218" s="666">
        <v>0</v>
      </c>
      <c r="R2218" s="650"/>
      <c r="S2218" s="666">
        <v>0</v>
      </c>
      <c r="T2218" s="731"/>
      <c r="U2218" s="689">
        <v>0</v>
      </c>
    </row>
    <row r="2219" spans="1:21" ht="14.4" customHeight="1" x14ac:dyDescent="0.3">
      <c r="A2219" s="649">
        <v>10</v>
      </c>
      <c r="B2219" s="650" t="s">
        <v>596</v>
      </c>
      <c r="C2219" s="650">
        <v>89301106</v>
      </c>
      <c r="D2219" s="729" t="s">
        <v>6864</v>
      </c>
      <c r="E2219" s="730" t="s">
        <v>3676</v>
      </c>
      <c r="F2219" s="650" t="s">
        <v>3636</v>
      </c>
      <c r="G2219" s="650" t="s">
        <v>5546</v>
      </c>
      <c r="H2219" s="650" t="s">
        <v>597</v>
      </c>
      <c r="I2219" s="650" t="s">
        <v>5625</v>
      </c>
      <c r="J2219" s="650" t="s">
        <v>5548</v>
      </c>
      <c r="K2219" s="650" t="s">
        <v>5626</v>
      </c>
      <c r="L2219" s="651">
        <v>1462</v>
      </c>
      <c r="M2219" s="651">
        <v>1462</v>
      </c>
      <c r="N2219" s="650">
        <v>1</v>
      </c>
      <c r="O2219" s="731">
        <v>1</v>
      </c>
      <c r="P2219" s="651"/>
      <c r="Q2219" s="666">
        <v>0</v>
      </c>
      <c r="R2219" s="650"/>
      <c r="S2219" s="666">
        <v>0</v>
      </c>
      <c r="T2219" s="731"/>
      <c r="U2219" s="689">
        <v>0</v>
      </c>
    </row>
    <row r="2220" spans="1:21" ht="14.4" customHeight="1" x14ac:dyDescent="0.3">
      <c r="A2220" s="649">
        <v>10</v>
      </c>
      <c r="B2220" s="650" t="s">
        <v>596</v>
      </c>
      <c r="C2220" s="650">
        <v>89301106</v>
      </c>
      <c r="D2220" s="729" t="s">
        <v>6864</v>
      </c>
      <c r="E2220" s="730" t="s">
        <v>3676</v>
      </c>
      <c r="F2220" s="650" t="s">
        <v>3636</v>
      </c>
      <c r="G2220" s="650" t="s">
        <v>5546</v>
      </c>
      <c r="H2220" s="650" t="s">
        <v>597</v>
      </c>
      <c r="I2220" s="650" t="s">
        <v>5627</v>
      </c>
      <c r="J2220" s="650" t="s">
        <v>5548</v>
      </c>
      <c r="K2220" s="650" t="s">
        <v>5628</v>
      </c>
      <c r="L2220" s="651">
        <v>1882</v>
      </c>
      <c r="M2220" s="651">
        <v>1882</v>
      </c>
      <c r="N2220" s="650">
        <v>1</v>
      </c>
      <c r="O2220" s="731">
        <v>1</v>
      </c>
      <c r="P2220" s="651"/>
      <c r="Q2220" s="666">
        <v>0</v>
      </c>
      <c r="R2220" s="650"/>
      <c r="S2220" s="666">
        <v>0</v>
      </c>
      <c r="T2220" s="731"/>
      <c r="U2220" s="689">
        <v>0</v>
      </c>
    </row>
    <row r="2221" spans="1:21" ht="14.4" customHeight="1" x14ac:dyDescent="0.3">
      <c r="A2221" s="649">
        <v>10</v>
      </c>
      <c r="B2221" s="650" t="s">
        <v>596</v>
      </c>
      <c r="C2221" s="650">
        <v>89301106</v>
      </c>
      <c r="D2221" s="729" t="s">
        <v>6864</v>
      </c>
      <c r="E2221" s="730" t="s">
        <v>3676</v>
      </c>
      <c r="F2221" s="650" t="s">
        <v>3636</v>
      </c>
      <c r="G2221" s="650" t="s">
        <v>5546</v>
      </c>
      <c r="H2221" s="650" t="s">
        <v>597</v>
      </c>
      <c r="I2221" s="650" t="s">
        <v>5629</v>
      </c>
      <c r="J2221" s="650" t="s">
        <v>5548</v>
      </c>
      <c r="K2221" s="650" t="s">
        <v>5630</v>
      </c>
      <c r="L2221" s="651">
        <v>2772</v>
      </c>
      <c r="M2221" s="651">
        <v>5544</v>
      </c>
      <c r="N2221" s="650">
        <v>2</v>
      </c>
      <c r="O2221" s="731">
        <v>2</v>
      </c>
      <c r="P2221" s="651"/>
      <c r="Q2221" s="666">
        <v>0</v>
      </c>
      <c r="R2221" s="650"/>
      <c r="S2221" s="666">
        <v>0</v>
      </c>
      <c r="T2221" s="731"/>
      <c r="U2221" s="689">
        <v>0</v>
      </c>
    </row>
    <row r="2222" spans="1:21" ht="14.4" customHeight="1" x14ac:dyDescent="0.3">
      <c r="A2222" s="649">
        <v>10</v>
      </c>
      <c r="B2222" s="650" t="s">
        <v>596</v>
      </c>
      <c r="C2222" s="650">
        <v>89301106</v>
      </c>
      <c r="D2222" s="729" t="s">
        <v>6864</v>
      </c>
      <c r="E2222" s="730" t="s">
        <v>3676</v>
      </c>
      <c r="F2222" s="650" t="s">
        <v>3636</v>
      </c>
      <c r="G2222" s="650" t="s">
        <v>5546</v>
      </c>
      <c r="H2222" s="650" t="s">
        <v>597</v>
      </c>
      <c r="I2222" s="650" t="s">
        <v>5631</v>
      </c>
      <c r="J2222" s="650" t="s">
        <v>5600</v>
      </c>
      <c r="K2222" s="650" t="s">
        <v>5632</v>
      </c>
      <c r="L2222" s="651">
        <v>7666</v>
      </c>
      <c r="M2222" s="651">
        <v>15332</v>
      </c>
      <c r="N2222" s="650">
        <v>2</v>
      </c>
      <c r="O2222" s="731">
        <v>2</v>
      </c>
      <c r="P2222" s="651"/>
      <c r="Q2222" s="666">
        <v>0</v>
      </c>
      <c r="R2222" s="650"/>
      <c r="S2222" s="666">
        <v>0</v>
      </c>
      <c r="T2222" s="731"/>
      <c r="U2222" s="689">
        <v>0</v>
      </c>
    </row>
    <row r="2223" spans="1:21" ht="14.4" customHeight="1" x14ac:dyDescent="0.3">
      <c r="A2223" s="649">
        <v>10</v>
      </c>
      <c r="B2223" s="650" t="s">
        <v>596</v>
      </c>
      <c r="C2223" s="650">
        <v>89301106</v>
      </c>
      <c r="D2223" s="729" t="s">
        <v>6864</v>
      </c>
      <c r="E2223" s="730" t="s">
        <v>3676</v>
      </c>
      <c r="F2223" s="650" t="s">
        <v>3636</v>
      </c>
      <c r="G2223" s="650" t="s">
        <v>5546</v>
      </c>
      <c r="H2223" s="650" t="s">
        <v>597</v>
      </c>
      <c r="I2223" s="650" t="s">
        <v>5633</v>
      </c>
      <c r="J2223" s="650" t="s">
        <v>5634</v>
      </c>
      <c r="K2223" s="650" t="s">
        <v>5635</v>
      </c>
      <c r="L2223" s="651">
        <v>17350</v>
      </c>
      <c r="M2223" s="651">
        <v>17350</v>
      </c>
      <c r="N2223" s="650">
        <v>1</v>
      </c>
      <c r="O2223" s="731">
        <v>1</v>
      </c>
      <c r="P2223" s="651"/>
      <c r="Q2223" s="666">
        <v>0</v>
      </c>
      <c r="R2223" s="650"/>
      <c r="S2223" s="666">
        <v>0</v>
      </c>
      <c r="T2223" s="731"/>
      <c r="U2223" s="689">
        <v>0</v>
      </c>
    </row>
    <row r="2224" spans="1:21" ht="14.4" customHeight="1" x14ac:dyDescent="0.3">
      <c r="A2224" s="649">
        <v>10</v>
      </c>
      <c r="B2224" s="650" t="s">
        <v>596</v>
      </c>
      <c r="C2224" s="650">
        <v>89301106</v>
      </c>
      <c r="D2224" s="729" t="s">
        <v>6864</v>
      </c>
      <c r="E2224" s="730" t="s">
        <v>3676</v>
      </c>
      <c r="F2224" s="650" t="s">
        <v>3636</v>
      </c>
      <c r="G2224" s="650" t="s">
        <v>5546</v>
      </c>
      <c r="H2224" s="650" t="s">
        <v>597</v>
      </c>
      <c r="I2224" s="650" t="s">
        <v>5636</v>
      </c>
      <c r="J2224" s="650" t="s">
        <v>5637</v>
      </c>
      <c r="K2224" s="650" t="s">
        <v>5638</v>
      </c>
      <c r="L2224" s="651">
        <v>2911</v>
      </c>
      <c r="M2224" s="651">
        <v>2911</v>
      </c>
      <c r="N2224" s="650">
        <v>1</v>
      </c>
      <c r="O2224" s="731">
        <v>1</v>
      </c>
      <c r="P2224" s="651"/>
      <c r="Q2224" s="666">
        <v>0</v>
      </c>
      <c r="R2224" s="650"/>
      <c r="S2224" s="666">
        <v>0</v>
      </c>
      <c r="T2224" s="731"/>
      <c r="U2224" s="689">
        <v>0</v>
      </c>
    </row>
    <row r="2225" spans="1:21" ht="14.4" customHeight="1" x14ac:dyDescent="0.3">
      <c r="A2225" s="649">
        <v>10</v>
      </c>
      <c r="B2225" s="650" t="s">
        <v>596</v>
      </c>
      <c r="C2225" s="650">
        <v>89301106</v>
      </c>
      <c r="D2225" s="729" t="s">
        <v>6864</v>
      </c>
      <c r="E2225" s="730" t="s">
        <v>3676</v>
      </c>
      <c r="F2225" s="650" t="s">
        <v>3636</v>
      </c>
      <c r="G2225" s="650" t="s">
        <v>5546</v>
      </c>
      <c r="H2225" s="650" t="s">
        <v>597</v>
      </c>
      <c r="I2225" s="650" t="s">
        <v>5639</v>
      </c>
      <c r="J2225" s="650" t="s">
        <v>5640</v>
      </c>
      <c r="K2225" s="650"/>
      <c r="L2225" s="651">
        <v>0</v>
      </c>
      <c r="M2225" s="651">
        <v>0</v>
      </c>
      <c r="N2225" s="650">
        <v>3</v>
      </c>
      <c r="O2225" s="731">
        <v>3</v>
      </c>
      <c r="P2225" s="651"/>
      <c r="Q2225" s="666"/>
      <c r="R2225" s="650"/>
      <c r="S2225" s="666">
        <v>0</v>
      </c>
      <c r="T2225" s="731"/>
      <c r="U2225" s="689">
        <v>0</v>
      </c>
    </row>
    <row r="2226" spans="1:21" ht="14.4" customHeight="1" x14ac:dyDescent="0.3">
      <c r="A2226" s="649">
        <v>10</v>
      </c>
      <c r="B2226" s="650" t="s">
        <v>596</v>
      </c>
      <c r="C2226" s="650">
        <v>89301106</v>
      </c>
      <c r="D2226" s="729" t="s">
        <v>6864</v>
      </c>
      <c r="E2226" s="730" t="s">
        <v>3676</v>
      </c>
      <c r="F2226" s="650" t="s">
        <v>3636</v>
      </c>
      <c r="G2226" s="650" t="s">
        <v>5546</v>
      </c>
      <c r="H2226" s="650" t="s">
        <v>597</v>
      </c>
      <c r="I2226" s="650" t="s">
        <v>5641</v>
      </c>
      <c r="J2226" s="650" t="s">
        <v>5642</v>
      </c>
      <c r="K2226" s="650" t="s">
        <v>5643</v>
      </c>
      <c r="L2226" s="651">
        <v>2752</v>
      </c>
      <c r="M2226" s="651">
        <v>2752</v>
      </c>
      <c r="N2226" s="650">
        <v>1</v>
      </c>
      <c r="O2226" s="731">
        <v>1</v>
      </c>
      <c r="P2226" s="651"/>
      <c r="Q2226" s="666">
        <v>0</v>
      </c>
      <c r="R2226" s="650"/>
      <c r="S2226" s="666">
        <v>0</v>
      </c>
      <c r="T2226" s="731"/>
      <c r="U2226" s="689">
        <v>0</v>
      </c>
    </row>
    <row r="2227" spans="1:21" ht="14.4" customHeight="1" x14ac:dyDescent="0.3">
      <c r="A2227" s="649">
        <v>10</v>
      </c>
      <c r="B2227" s="650" t="s">
        <v>596</v>
      </c>
      <c r="C2227" s="650">
        <v>89301106</v>
      </c>
      <c r="D2227" s="729" t="s">
        <v>6864</v>
      </c>
      <c r="E2227" s="730" t="s">
        <v>3676</v>
      </c>
      <c r="F2227" s="650" t="s">
        <v>3636</v>
      </c>
      <c r="G2227" s="650" t="s">
        <v>5546</v>
      </c>
      <c r="H2227" s="650" t="s">
        <v>597</v>
      </c>
      <c r="I2227" s="650" t="s">
        <v>5644</v>
      </c>
      <c r="J2227" s="650" t="s">
        <v>5645</v>
      </c>
      <c r="K2227" s="650" t="s">
        <v>5646</v>
      </c>
      <c r="L2227" s="651">
        <v>1027</v>
      </c>
      <c r="M2227" s="651">
        <v>1027</v>
      </c>
      <c r="N2227" s="650">
        <v>1</v>
      </c>
      <c r="O2227" s="731">
        <v>1</v>
      </c>
      <c r="P2227" s="651"/>
      <c r="Q2227" s="666">
        <v>0</v>
      </c>
      <c r="R2227" s="650"/>
      <c r="S2227" s="666">
        <v>0</v>
      </c>
      <c r="T2227" s="731"/>
      <c r="U2227" s="689">
        <v>0</v>
      </c>
    </row>
    <row r="2228" spans="1:21" ht="14.4" customHeight="1" x14ac:dyDescent="0.3">
      <c r="A2228" s="649">
        <v>10</v>
      </c>
      <c r="B2228" s="650" t="s">
        <v>596</v>
      </c>
      <c r="C2228" s="650">
        <v>89301106</v>
      </c>
      <c r="D2228" s="729" t="s">
        <v>6864</v>
      </c>
      <c r="E2228" s="730" t="s">
        <v>3676</v>
      </c>
      <c r="F2228" s="650" t="s">
        <v>3636</v>
      </c>
      <c r="G2228" s="650" t="s">
        <v>5546</v>
      </c>
      <c r="H2228" s="650" t="s">
        <v>597</v>
      </c>
      <c r="I2228" s="650" t="s">
        <v>5647</v>
      </c>
      <c r="J2228" s="650" t="s">
        <v>5648</v>
      </c>
      <c r="K2228" s="650" t="s">
        <v>5649</v>
      </c>
      <c r="L2228" s="651">
        <v>21000</v>
      </c>
      <c r="M2228" s="651">
        <v>21000</v>
      </c>
      <c r="N2228" s="650">
        <v>1</v>
      </c>
      <c r="O2228" s="731">
        <v>1</v>
      </c>
      <c r="P2228" s="651"/>
      <c r="Q2228" s="666">
        <v>0</v>
      </c>
      <c r="R2228" s="650"/>
      <c r="S2228" s="666">
        <v>0</v>
      </c>
      <c r="T2228" s="731"/>
      <c r="U2228" s="689">
        <v>0</v>
      </c>
    </row>
    <row r="2229" spans="1:21" ht="14.4" customHeight="1" x14ac:dyDescent="0.3">
      <c r="A2229" s="649">
        <v>10</v>
      </c>
      <c r="B2229" s="650" t="s">
        <v>596</v>
      </c>
      <c r="C2229" s="650">
        <v>89301106</v>
      </c>
      <c r="D2229" s="729" t="s">
        <v>6864</v>
      </c>
      <c r="E2229" s="730" t="s">
        <v>3676</v>
      </c>
      <c r="F2229" s="650" t="s">
        <v>3636</v>
      </c>
      <c r="G2229" s="650" t="s">
        <v>5546</v>
      </c>
      <c r="H2229" s="650" t="s">
        <v>597</v>
      </c>
      <c r="I2229" s="650" t="s">
        <v>5650</v>
      </c>
      <c r="J2229" s="650" t="s">
        <v>5651</v>
      </c>
      <c r="K2229" s="650" t="s">
        <v>5521</v>
      </c>
      <c r="L2229" s="651">
        <v>2211</v>
      </c>
      <c r="M2229" s="651">
        <v>2211</v>
      </c>
      <c r="N2229" s="650">
        <v>1</v>
      </c>
      <c r="O2229" s="731">
        <v>1</v>
      </c>
      <c r="P2229" s="651"/>
      <c r="Q2229" s="666">
        <v>0</v>
      </c>
      <c r="R2229" s="650"/>
      <c r="S2229" s="666">
        <v>0</v>
      </c>
      <c r="T2229" s="731"/>
      <c r="U2229" s="689">
        <v>0</v>
      </c>
    </row>
    <row r="2230" spans="1:21" ht="14.4" customHeight="1" x14ac:dyDescent="0.3">
      <c r="A2230" s="649">
        <v>10</v>
      </c>
      <c r="B2230" s="650" t="s">
        <v>596</v>
      </c>
      <c r="C2230" s="650">
        <v>89301106</v>
      </c>
      <c r="D2230" s="729" t="s">
        <v>6864</v>
      </c>
      <c r="E2230" s="730" t="s">
        <v>3676</v>
      </c>
      <c r="F2230" s="650" t="s">
        <v>3636</v>
      </c>
      <c r="G2230" s="650" t="s">
        <v>5546</v>
      </c>
      <c r="H2230" s="650" t="s">
        <v>597</v>
      </c>
      <c r="I2230" s="650" t="s">
        <v>5652</v>
      </c>
      <c r="J2230" s="650" t="s">
        <v>5651</v>
      </c>
      <c r="K2230" s="650" t="s">
        <v>5653</v>
      </c>
      <c r="L2230" s="651">
        <v>829</v>
      </c>
      <c r="M2230" s="651">
        <v>829</v>
      </c>
      <c r="N2230" s="650">
        <v>1</v>
      </c>
      <c r="O2230" s="731">
        <v>1</v>
      </c>
      <c r="P2230" s="651"/>
      <c r="Q2230" s="666">
        <v>0</v>
      </c>
      <c r="R2230" s="650"/>
      <c r="S2230" s="666">
        <v>0</v>
      </c>
      <c r="T2230" s="731"/>
      <c r="U2230" s="689">
        <v>0</v>
      </c>
    </row>
    <row r="2231" spans="1:21" ht="14.4" customHeight="1" x14ac:dyDescent="0.3">
      <c r="A2231" s="649">
        <v>10</v>
      </c>
      <c r="B2231" s="650" t="s">
        <v>596</v>
      </c>
      <c r="C2231" s="650">
        <v>89301106</v>
      </c>
      <c r="D2231" s="729" t="s">
        <v>6864</v>
      </c>
      <c r="E2231" s="730" t="s">
        <v>3676</v>
      </c>
      <c r="F2231" s="650" t="s">
        <v>3636</v>
      </c>
      <c r="G2231" s="650" t="s">
        <v>5546</v>
      </c>
      <c r="H2231" s="650" t="s">
        <v>597</v>
      </c>
      <c r="I2231" s="650" t="s">
        <v>5654</v>
      </c>
      <c r="J2231" s="650" t="s">
        <v>5651</v>
      </c>
      <c r="K2231" s="650" t="s">
        <v>5655</v>
      </c>
      <c r="L2231" s="651">
        <v>1658</v>
      </c>
      <c r="M2231" s="651">
        <v>1658</v>
      </c>
      <c r="N2231" s="650">
        <v>1</v>
      </c>
      <c r="O2231" s="731">
        <v>1</v>
      </c>
      <c r="P2231" s="651"/>
      <c r="Q2231" s="666">
        <v>0</v>
      </c>
      <c r="R2231" s="650"/>
      <c r="S2231" s="666">
        <v>0</v>
      </c>
      <c r="T2231" s="731"/>
      <c r="U2231" s="689">
        <v>0</v>
      </c>
    </row>
    <row r="2232" spans="1:21" ht="14.4" customHeight="1" x14ac:dyDescent="0.3">
      <c r="A2232" s="649">
        <v>10</v>
      </c>
      <c r="B2232" s="650" t="s">
        <v>596</v>
      </c>
      <c r="C2232" s="650">
        <v>89301106</v>
      </c>
      <c r="D2232" s="729" t="s">
        <v>6864</v>
      </c>
      <c r="E2232" s="730" t="s">
        <v>3676</v>
      </c>
      <c r="F2232" s="650" t="s">
        <v>3636</v>
      </c>
      <c r="G2232" s="650" t="s">
        <v>5546</v>
      </c>
      <c r="H2232" s="650" t="s">
        <v>597</v>
      </c>
      <c r="I2232" s="650" t="s">
        <v>5656</v>
      </c>
      <c r="J2232" s="650" t="s">
        <v>5657</v>
      </c>
      <c r="K2232" s="650" t="s">
        <v>5658</v>
      </c>
      <c r="L2232" s="651">
        <v>21000</v>
      </c>
      <c r="M2232" s="651">
        <v>21000</v>
      </c>
      <c r="N2232" s="650">
        <v>1</v>
      </c>
      <c r="O2232" s="731">
        <v>1</v>
      </c>
      <c r="P2232" s="651"/>
      <c r="Q2232" s="666">
        <v>0</v>
      </c>
      <c r="R2232" s="650"/>
      <c r="S2232" s="666">
        <v>0</v>
      </c>
      <c r="T2232" s="731"/>
      <c r="U2232" s="689">
        <v>0</v>
      </c>
    </row>
    <row r="2233" spans="1:21" ht="14.4" customHeight="1" x14ac:dyDescent="0.3">
      <c r="A2233" s="649">
        <v>10</v>
      </c>
      <c r="B2233" s="650" t="s">
        <v>596</v>
      </c>
      <c r="C2233" s="650">
        <v>89301106</v>
      </c>
      <c r="D2233" s="729" t="s">
        <v>6864</v>
      </c>
      <c r="E2233" s="730" t="s">
        <v>3676</v>
      </c>
      <c r="F2233" s="650" t="s">
        <v>3636</v>
      </c>
      <c r="G2233" s="650" t="s">
        <v>5546</v>
      </c>
      <c r="H2233" s="650" t="s">
        <v>597</v>
      </c>
      <c r="I2233" s="650" t="s">
        <v>5659</v>
      </c>
      <c r="J2233" s="650" t="s">
        <v>5660</v>
      </c>
      <c r="K2233" s="650" t="s">
        <v>5661</v>
      </c>
      <c r="L2233" s="651">
        <v>4000</v>
      </c>
      <c r="M2233" s="651">
        <v>4000</v>
      </c>
      <c r="N2233" s="650">
        <v>1</v>
      </c>
      <c r="O2233" s="731">
        <v>1</v>
      </c>
      <c r="P2233" s="651"/>
      <c r="Q2233" s="666">
        <v>0</v>
      </c>
      <c r="R2233" s="650"/>
      <c r="S2233" s="666">
        <v>0</v>
      </c>
      <c r="T2233" s="731"/>
      <c r="U2233" s="689">
        <v>0</v>
      </c>
    </row>
    <row r="2234" spans="1:21" ht="14.4" customHeight="1" x14ac:dyDescent="0.3">
      <c r="A2234" s="649">
        <v>10</v>
      </c>
      <c r="B2234" s="650" t="s">
        <v>596</v>
      </c>
      <c r="C2234" s="650">
        <v>89301106</v>
      </c>
      <c r="D2234" s="729" t="s">
        <v>6864</v>
      </c>
      <c r="E2234" s="730" t="s">
        <v>3676</v>
      </c>
      <c r="F2234" s="650" t="s">
        <v>3636</v>
      </c>
      <c r="G2234" s="650" t="s">
        <v>5546</v>
      </c>
      <c r="H2234" s="650" t="s">
        <v>597</v>
      </c>
      <c r="I2234" s="650" t="s">
        <v>5662</v>
      </c>
      <c r="J2234" s="650" t="s">
        <v>5663</v>
      </c>
      <c r="K2234" s="650" t="s">
        <v>5664</v>
      </c>
      <c r="L2234" s="651">
        <v>1783</v>
      </c>
      <c r="M2234" s="651">
        <v>1783</v>
      </c>
      <c r="N2234" s="650">
        <v>1</v>
      </c>
      <c r="O2234" s="731">
        <v>1</v>
      </c>
      <c r="P2234" s="651"/>
      <c r="Q2234" s="666">
        <v>0</v>
      </c>
      <c r="R2234" s="650"/>
      <c r="S2234" s="666">
        <v>0</v>
      </c>
      <c r="T2234" s="731"/>
      <c r="U2234" s="689">
        <v>0</v>
      </c>
    </row>
    <row r="2235" spans="1:21" ht="14.4" customHeight="1" x14ac:dyDescent="0.3">
      <c r="A2235" s="649">
        <v>10</v>
      </c>
      <c r="B2235" s="650" t="s">
        <v>596</v>
      </c>
      <c r="C2235" s="650">
        <v>89301106</v>
      </c>
      <c r="D2235" s="729" t="s">
        <v>6864</v>
      </c>
      <c r="E2235" s="730" t="s">
        <v>3676</v>
      </c>
      <c r="F2235" s="650" t="s">
        <v>3636</v>
      </c>
      <c r="G2235" s="650" t="s">
        <v>5546</v>
      </c>
      <c r="H2235" s="650" t="s">
        <v>597</v>
      </c>
      <c r="I2235" s="650" t="s">
        <v>5665</v>
      </c>
      <c r="J2235" s="650" t="s">
        <v>5603</v>
      </c>
      <c r="K2235" s="650" t="s">
        <v>5666</v>
      </c>
      <c r="L2235" s="651">
        <v>1822</v>
      </c>
      <c r="M2235" s="651">
        <v>1822</v>
      </c>
      <c r="N2235" s="650">
        <v>1</v>
      </c>
      <c r="O2235" s="731">
        <v>1</v>
      </c>
      <c r="P2235" s="651"/>
      <c r="Q2235" s="666">
        <v>0</v>
      </c>
      <c r="R2235" s="650"/>
      <c r="S2235" s="666">
        <v>0</v>
      </c>
      <c r="T2235" s="731"/>
      <c r="U2235" s="689">
        <v>0</v>
      </c>
    </row>
    <row r="2236" spans="1:21" ht="14.4" customHeight="1" x14ac:dyDescent="0.3">
      <c r="A2236" s="649">
        <v>10</v>
      </c>
      <c r="B2236" s="650" t="s">
        <v>596</v>
      </c>
      <c r="C2236" s="650">
        <v>89301106</v>
      </c>
      <c r="D2236" s="729" t="s">
        <v>6864</v>
      </c>
      <c r="E2236" s="730" t="s">
        <v>3676</v>
      </c>
      <c r="F2236" s="650" t="s">
        <v>3636</v>
      </c>
      <c r="G2236" s="650" t="s">
        <v>5546</v>
      </c>
      <c r="H2236" s="650" t="s">
        <v>597</v>
      </c>
      <c r="I2236" s="650" t="s">
        <v>5667</v>
      </c>
      <c r="J2236" s="650" t="s">
        <v>5603</v>
      </c>
      <c r="K2236" s="650" t="s">
        <v>5584</v>
      </c>
      <c r="L2236" s="651">
        <v>1133</v>
      </c>
      <c r="M2236" s="651">
        <v>1133</v>
      </c>
      <c r="N2236" s="650">
        <v>1</v>
      </c>
      <c r="O2236" s="731">
        <v>1</v>
      </c>
      <c r="P2236" s="651"/>
      <c r="Q2236" s="666">
        <v>0</v>
      </c>
      <c r="R2236" s="650"/>
      <c r="S2236" s="666">
        <v>0</v>
      </c>
      <c r="T2236" s="731"/>
      <c r="U2236" s="689">
        <v>0</v>
      </c>
    </row>
    <row r="2237" spans="1:21" ht="14.4" customHeight="1" x14ac:dyDescent="0.3">
      <c r="A2237" s="649">
        <v>10</v>
      </c>
      <c r="B2237" s="650" t="s">
        <v>596</v>
      </c>
      <c r="C2237" s="650">
        <v>89301106</v>
      </c>
      <c r="D2237" s="729" t="s">
        <v>6864</v>
      </c>
      <c r="E2237" s="730" t="s">
        <v>3676</v>
      </c>
      <c r="F2237" s="650" t="s">
        <v>3636</v>
      </c>
      <c r="G2237" s="650" t="s">
        <v>5546</v>
      </c>
      <c r="H2237" s="650" t="s">
        <v>597</v>
      </c>
      <c r="I2237" s="650" t="s">
        <v>5668</v>
      </c>
      <c r="J2237" s="650" t="s">
        <v>5603</v>
      </c>
      <c r="K2237" s="650" t="s">
        <v>5669</v>
      </c>
      <c r="L2237" s="651">
        <v>3448</v>
      </c>
      <c r="M2237" s="651">
        <v>3448</v>
      </c>
      <c r="N2237" s="650">
        <v>1</v>
      </c>
      <c r="O2237" s="731">
        <v>1</v>
      </c>
      <c r="P2237" s="651"/>
      <c r="Q2237" s="666">
        <v>0</v>
      </c>
      <c r="R2237" s="650"/>
      <c r="S2237" s="666">
        <v>0</v>
      </c>
      <c r="T2237" s="731"/>
      <c r="U2237" s="689">
        <v>0</v>
      </c>
    </row>
    <row r="2238" spans="1:21" ht="14.4" customHeight="1" x14ac:dyDescent="0.3">
      <c r="A2238" s="649">
        <v>10</v>
      </c>
      <c r="B2238" s="650" t="s">
        <v>596</v>
      </c>
      <c r="C2238" s="650">
        <v>89301106</v>
      </c>
      <c r="D2238" s="729" t="s">
        <v>6864</v>
      </c>
      <c r="E2238" s="730" t="s">
        <v>3676</v>
      </c>
      <c r="F2238" s="650" t="s">
        <v>3636</v>
      </c>
      <c r="G2238" s="650" t="s">
        <v>5546</v>
      </c>
      <c r="H2238" s="650" t="s">
        <v>597</v>
      </c>
      <c r="I2238" s="650" t="s">
        <v>5670</v>
      </c>
      <c r="J2238" s="650" t="s">
        <v>5671</v>
      </c>
      <c r="K2238" s="650" t="s">
        <v>5672</v>
      </c>
      <c r="L2238" s="651">
        <v>1871</v>
      </c>
      <c r="M2238" s="651">
        <v>1871</v>
      </c>
      <c r="N2238" s="650">
        <v>1</v>
      </c>
      <c r="O2238" s="731">
        <v>1</v>
      </c>
      <c r="P2238" s="651"/>
      <c r="Q2238" s="666">
        <v>0</v>
      </c>
      <c r="R2238" s="650"/>
      <c r="S2238" s="666">
        <v>0</v>
      </c>
      <c r="T2238" s="731"/>
      <c r="U2238" s="689">
        <v>0</v>
      </c>
    </row>
    <row r="2239" spans="1:21" ht="14.4" customHeight="1" x14ac:dyDescent="0.3">
      <c r="A2239" s="649">
        <v>10</v>
      </c>
      <c r="B2239" s="650" t="s">
        <v>596</v>
      </c>
      <c r="C2239" s="650">
        <v>89301106</v>
      </c>
      <c r="D2239" s="729" t="s">
        <v>6864</v>
      </c>
      <c r="E2239" s="730" t="s">
        <v>3676</v>
      </c>
      <c r="F2239" s="650" t="s">
        <v>3636</v>
      </c>
      <c r="G2239" s="650" t="s">
        <v>5546</v>
      </c>
      <c r="H2239" s="650" t="s">
        <v>597</v>
      </c>
      <c r="I2239" s="650" t="s">
        <v>5673</v>
      </c>
      <c r="J2239" s="650" t="s">
        <v>5674</v>
      </c>
      <c r="K2239" s="650" t="s">
        <v>5549</v>
      </c>
      <c r="L2239" s="651">
        <v>2266</v>
      </c>
      <c r="M2239" s="651">
        <v>2266</v>
      </c>
      <c r="N2239" s="650">
        <v>1</v>
      </c>
      <c r="O2239" s="731">
        <v>1</v>
      </c>
      <c r="P2239" s="651"/>
      <c r="Q2239" s="666">
        <v>0</v>
      </c>
      <c r="R2239" s="650"/>
      <c r="S2239" s="666">
        <v>0</v>
      </c>
      <c r="T2239" s="731"/>
      <c r="U2239" s="689">
        <v>0</v>
      </c>
    </row>
    <row r="2240" spans="1:21" ht="14.4" customHeight="1" x14ac:dyDescent="0.3">
      <c r="A2240" s="649">
        <v>10</v>
      </c>
      <c r="B2240" s="650" t="s">
        <v>596</v>
      </c>
      <c r="C2240" s="650">
        <v>89301106</v>
      </c>
      <c r="D2240" s="729" t="s">
        <v>6864</v>
      </c>
      <c r="E2240" s="730" t="s">
        <v>3676</v>
      </c>
      <c r="F2240" s="650" t="s">
        <v>3636</v>
      </c>
      <c r="G2240" s="650" t="s">
        <v>5546</v>
      </c>
      <c r="H2240" s="650" t="s">
        <v>597</v>
      </c>
      <c r="I2240" s="650" t="s">
        <v>5675</v>
      </c>
      <c r="J2240" s="650" t="s">
        <v>5603</v>
      </c>
      <c r="K2240" s="650" t="s">
        <v>5676</v>
      </c>
      <c r="L2240" s="651">
        <v>5616</v>
      </c>
      <c r="M2240" s="651">
        <v>5616</v>
      </c>
      <c r="N2240" s="650">
        <v>1</v>
      </c>
      <c r="O2240" s="731">
        <v>1</v>
      </c>
      <c r="P2240" s="651"/>
      <c r="Q2240" s="666">
        <v>0</v>
      </c>
      <c r="R2240" s="650"/>
      <c r="S2240" s="666">
        <v>0</v>
      </c>
      <c r="T2240" s="731"/>
      <c r="U2240" s="689">
        <v>0</v>
      </c>
    </row>
    <row r="2241" spans="1:21" ht="14.4" customHeight="1" x14ac:dyDescent="0.3">
      <c r="A2241" s="649">
        <v>10</v>
      </c>
      <c r="B2241" s="650" t="s">
        <v>596</v>
      </c>
      <c r="C2241" s="650">
        <v>89301106</v>
      </c>
      <c r="D2241" s="729" t="s">
        <v>6864</v>
      </c>
      <c r="E2241" s="730" t="s">
        <v>3676</v>
      </c>
      <c r="F2241" s="650" t="s">
        <v>3636</v>
      </c>
      <c r="G2241" s="650" t="s">
        <v>5546</v>
      </c>
      <c r="H2241" s="650" t="s">
        <v>597</v>
      </c>
      <c r="I2241" s="650" t="s">
        <v>5677</v>
      </c>
      <c r="J2241" s="650" t="s">
        <v>5603</v>
      </c>
      <c r="K2241" s="650" t="s">
        <v>5678</v>
      </c>
      <c r="L2241" s="651">
        <v>2069</v>
      </c>
      <c r="M2241" s="651">
        <v>2069</v>
      </c>
      <c r="N2241" s="650">
        <v>1</v>
      </c>
      <c r="O2241" s="731">
        <v>1</v>
      </c>
      <c r="P2241" s="651"/>
      <c r="Q2241" s="666">
        <v>0</v>
      </c>
      <c r="R2241" s="650"/>
      <c r="S2241" s="666">
        <v>0</v>
      </c>
      <c r="T2241" s="731"/>
      <c r="U2241" s="689">
        <v>0</v>
      </c>
    </row>
    <row r="2242" spans="1:21" ht="14.4" customHeight="1" x14ac:dyDescent="0.3">
      <c r="A2242" s="649">
        <v>10</v>
      </c>
      <c r="B2242" s="650" t="s">
        <v>596</v>
      </c>
      <c r="C2242" s="650">
        <v>89301106</v>
      </c>
      <c r="D2242" s="729" t="s">
        <v>6864</v>
      </c>
      <c r="E2242" s="730" t="s">
        <v>3676</v>
      </c>
      <c r="F2242" s="650" t="s">
        <v>3636</v>
      </c>
      <c r="G2242" s="650" t="s">
        <v>5546</v>
      </c>
      <c r="H2242" s="650" t="s">
        <v>597</v>
      </c>
      <c r="I2242" s="650" t="s">
        <v>5679</v>
      </c>
      <c r="J2242" s="650" t="s">
        <v>5680</v>
      </c>
      <c r="K2242" s="650" t="s">
        <v>5681</v>
      </c>
      <c r="L2242" s="651">
        <v>21000</v>
      </c>
      <c r="M2242" s="651">
        <v>21000</v>
      </c>
      <c r="N2242" s="650">
        <v>1</v>
      </c>
      <c r="O2242" s="731">
        <v>1</v>
      </c>
      <c r="P2242" s="651"/>
      <c r="Q2242" s="666">
        <v>0</v>
      </c>
      <c r="R2242" s="650"/>
      <c r="S2242" s="666">
        <v>0</v>
      </c>
      <c r="T2242" s="731"/>
      <c r="U2242" s="689">
        <v>0</v>
      </c>
    </row>
    <row r="2243" spans="1:21" ht="14.4" customHeight="1" x14ac:dyDescent="0.3">
      <c r="A2243" s="649">
        <v>10</v>
      </c>
      <c r="B2243" s="650" t="s">
        <v>596</v>
      </c>
      <c r="C2243" s="650">
        <v>89301106</v>
      </c>
      <c r="D2243" s="729" t="s">
        <v>6864</v>
      </c>
      <c r="E2243" s="730" t="s">
        <v>3690</v>
      </c>
      <c r="F2243" s="650" t="s">
        <v>3634</v>
      </c>
      <c r="G2243" s="650" t="s">
        <v>3743</v>
      </c>
      <c r="H2243" s="650" t="s">
        <v>597</v>
      </c>
      <c r="I2243" s="650" t="s">
        <v>1646</v>
      </c>
      <c r="J2243" s="650" t="s">
        <v>3514</v>
      </c>
      <c r="K2243" s="650" t="s">
        <v>3515</v>
      </c>
      <c r="L2243" s="651">
        <v>333.31</v>
      </c>
      <c r="M2243" s="651">
        <v>333.31</v>
      </c>
      <c r="N2243" s="650">
        <v>1</v>
      </c>
      <c r="O2243" s="731">
        <v>0.5</v>
      </c>
      <c r="P2243" s="651"/>
      <c r="Q2243" s="666">
        <v>0</v>
      </c>
      <c r="R2243" s="650"/>
      <c r="S2243" s="666">
        <v>0</v>
      </c>
      <c r="T2243" s="731"/>
      <c r="U2243" s="689">
        <v>0</v>
      </c>
    </row>
    <row r="2244" spans="1:21" ht="14.4" customHeight="1" x14ac:dyDescent="0.3">
      <c r="A2244" s="649">
        <v>10</v>
      </c>
      <c r="B2244" s="650" t="s">
        <v>596</v>
      </c>
      <c r="C2244" s="650">
        <v>89301106</v>
      </c>
      <c r="D2244" s="729" t="s">
        <v>6864</v>
      </c>
      <c r="E2244" s="730" t="s">
        <v>3690</v>
      </c>
      <c r="F2244" s="650" t="s">
        <v>3634</v>
      </c>
      <c r="G2244" s="650" t="s">
        <v>5347</v>
      </c>
      <c r="H2244" s="650" t="s">
        <v>597</v>
      </c>
      <c r="I2244" s="650" t="s">
        <v>5348</v>
      </c>
      <c r="J2244" s="650" t="s">
        <v>5349</v>
      </c>
      <c r="K2244" s="650" t="s">
        <v>5030</v>
      </c>
      <c r="L2244" s="651">
        <v>97.42</v>
      </c>
      <c r="M2244" s="651">
        <v>2435.5</v>
      </c>
      <c r="N2244" s="650">
        <v>25</v>
      </c>
      <c r="O2244" s="731">
        <v>4</v>
      </c>
      <c r="P2244" s="651">
        <v>974.2</v>
      </c>
      <c r="Q2244" s="666">
        <v>0.4</v>
      </c>
      <c r="R2244" s="650">
        <v>10</v>
      </c>
      <c r="S2244" s="666">
        <v>0.4</v>
      </c>
      <c r="T2244" s="731">
        <v>1</v>
      </c>
      <c r="U2244" s="689">
        <v>0.25</v>
      </c>
    </row>
    <row r="2245" spans="1:21" ht="14.4" customHeight="1" x14ac:dyDescent="0.3">
      <c r="A2245" s="649">
        <v>10</v>
      </c>
      <c r="B2245" s="650" t="s">
        <v>596</v>
      </c>
      <c r="C2245" s="650">
        <v>89301106</v>
      </c>
      <c r="D2245" s="729" t="s">
        <v>6864</v>
      </c>
      <c r="E2245" s="730" t="s">
        <v>3690</v>
      </c>
      <c r="F2245" s="650" t="s">
        <v>3634</v>
      </c>
      <c r="G2245" s="650" t="s">
        <v>5347</v>
      </c>
      <c r="H2245" s="650" t="s">
        <v>597</v>
      </c>
      <c r="I2245" s="650" t="s">
        <v>5350</v>
      </c>
      <c r="J2245" s="650" t="s">
        <v>5351</v>
      </c>
      <c r="K2245" s="650" t="s">
        <v>5352</v>
      </c>
      <c r="L2245" s="651">
        <v>142.49</v>
      </c>
      <c r="M2245" s="651">
        <v>854.94</v>
      </c>
      <c r="N2245" s="650">
        <v>6</v>
      </c>
      <c r="O2245" s="731">
        <v>1.5</v>
      </c>
      <c r="P2245" s="651">
        <v>427.47</v>
      </c>
      <c r="Q2245" s="666">
        <v>0.5</v>
      </c>
      <c r="R2245" s="650">
        <v>3</v>
      </c>
      <c r="S2245" s="666">
        <v>0.5</v>
      </c>
      <c r="T2245" s="731">
        <v>0.5</v>
      </c>
      <c r="U2245" s="689">
        <v>0.33333333333333331</v>
      </c>
    </row>
    <row r="2246" spans="1:21" ht="14.4" customHeight="1" x14ac:dyDescent="0.3">
      <c r="A2246" s="649">
        <v>10</v>
      </c>
      <c r="B2246" s="650" t="s">
        <v>596</v>
      </c>
      <c r="C2246" s="650">
        <v>89301106</v>
      </c>
      <c r="D2246" s="729" t="s">
        <v>6864</v>
      </c>
      <c r="E2246" s="730" t="s">
        <v>3690</v>
      </c>
      <c r="F2246" s="650" t="s">
        <v>3634</v>
      </c>
      <c r="G2246" s="650" t="s">
        <v>3747</v>
      </c>
      <c r="H2246" s="650" t="s">
        <v>1072</v>
      </c>
      <c r="I2246" s="650" t="s">
        <v>2097</v>
      </c>
      <c r="J2246" s="650" t="s">
        <v>1087</v>
      </c>
      <c r="K2246" s="650" t="s">
        <v>3560</v>
      </c>
      <c r="L2246" s="651">
        <v>237.65</v>
      </c>
      <c r="M2246" s="651">
        <v>237.65</v>
      </c>
      <c r="N2246" s="650">
        <v>1</v>
      </c>
      <c r="O2246" s="731">
        <v>0.5</v>
      </c>
      <c r="P2246" s="651"/>
      <c r="Q2246" s="666">
        <v>0</v>
      </c>
      <c r="R2246" s="650"/>
      <c r="S2246" s="666">
        <v>0</v>
      </c>
      <c r="T2246" s="731"/>
      <c r="U2246" s="689">
        <v>0</v>
      </c>
    </row>
    <row r="2247" spans="1:21" ht="14.4" customHeight="1" x14ac:dyDescent="0.3">
      <c r="A2247" s="649">
        <v>10</v>
      </c>
      <c r="B2247" s="650" t="s">
        <v>596</v>
      </c>
      <c r="C2247" s="650">
        <v>89301106</v>
      </c>
      <c r="D2247" s="729" t="s">
        <v>6864</v>
      </c>
      <c r="E2247" s="730" t="s">
        <v>3690</v>
      </c>
      <c r="F2247" s="650" t="s">
        <v>3634</v>
      </c>
      <c r="G2247" s="650" t="s">
        <v>3747</v>
      </c>
      <c r="H2247" s="650" t="s">
        <v>1072</v>
      </c>
      <c r="I2247" s="650" t="s">
        <v>1086</v>
      </c>
      <c r="J2247" s="650" t="s">
        <v>1087</v>
      </c>
      <c r="K2247" s="650" t="s">
        <v>762</v>
      </c>
      <c r="L2247" s="651">
        <v>0</v>
      </c>
      <c r="M2247" s="651">
        <v>0</v>
      </c>
      <c r="N2247" s="650">
        <v>1</v>
      </c>
      <c r="O2247" s="731">
        <v>1</v>
      </c>
      <c r="P2247" s="651">
        <v>0</v>
      </c>
      <c r="Q2247" s="666"/>
      <c r="R2247" s="650">
        <v>1</v>
      </c>
      <c r="S2247" s="666">
        <v>1</v>
      </c>
      <c r="T2247" s="731">
        <v>1</v>
      </c>
      <c r="U2247" s="689">
        <v>1</v>
      </c>
    </row>
    <row r="2248" spans="1:21" ht="14.4" customHeight="1" x14ac:dyDescent="0.3">
      <c r="A2248" s="649">
        <v>10</v>
      </c>
      <c r="B2248" s="650" t="s">
        <v>596</v>
      </c>
      <c r="C2248" s="650">
        <v>89301106</v>
      </c>
      <c r="D2248" s="729" t="s">
        <v>6864</v>
      </c>
      <c r="E2248" s="730" t="s">
        <v>3690</v>
      </c>
      <c r="F2248" s="650" t="s">
        <v>3634</v>
      </c>
      <c r="G2248" s="650" t="s">
        <v>4953</v>
      </c>
      <c r="H2248" s="650" t="s">
        <v>1072</v>
      </c>
      <c r="I2248" s="650" t="s">
        <v>5682</v>
      </c>
      <c r="J2248" s="650" t="s">
        <v>4955</v>
      </c>
      <c r="K2248" s="650" t="s">
        <v>5683</v>
      </c>
      <c r="L2248" s="651">
        <v>162.13</v>
      </c>
      <c r="M2248" s="651">
        <v>162.13</v>
      </c>
      <c r="N2248" s="650">
        <v>1</v>
      </c>
      <c r="O2248" s="731">
        <v>1</v>
      </c>
      <c r="P2248" s="651"/>
      <c r="Q2248" s="666">
        <v>0</v>
      </c>
      <c r="R2248" s="650"/>
      <c r="S2248" s="666">
        <v>0</v>
      </c>
      <c r="T2248" s="731"/>
      <c r="U2248" s="689">
        <v>0</v>
      </c>
    </row>
    <row r="2249" spans="1:21" ht="14.4" customHeight="1" x14ac:dyDescent="0.3">
      <c r="A2249" s="649">
        <v>10</v>
      </c>
      <c r="B2249" s="650" t="s">
        <v>596</v>
      </c>
      <c r="C2249" s="650">
        <v>89301106</v>
      </c>
      <c r="D2249" s="729" t="s">
        <v>6864</v>
      </c>
      <c r="E2249" s="730" t="s">
        <v>3690</v>
      </c>
      <c r="F2249" s="650" t="s">
        <v>3634</v>
      </c>
      <c r="G2249" s="650" t="s">
        <v>4289</v>
      </c>
      <c r="H2249" s="650" t="s">
        <v>597</v>
      </c>
      <c r="I2249" s="650" t="s">
        <v>4290</v>
      </c>
      <c r="J2249" s="650" t="s">
        <v>4291</v>
      </c>
      <c r="K2249" s="650" t="s">
        <v>2306</v>
      </c>
      <c r="L2249" s="651">
        <v>0</v>
      </c>
      <c r="M2249" s="651">
        <v>0</v>
      </c>
      <c r="N2249" s="650">
        <v>50</v>
      </c>
      <c r="O2249" s="731">
        <v>12.5</v>
      </c>
      <c r="P2249" s="651">
        <v>0</v>
      </c>
      <c r="Q2249" s="666"/>
      <c r="R2249" s="650">
        <v>14</v>
      </c>
      <c r="S2249" s="666">
        <v>0.28000000000000003</v>
      </c>
      <c r="T2249" s="731">
        <v>4.5</v>
      </c>
      <c r="U2249" s="689">
        <v>0.36</v>
      </c>
    </row>
    <row r="2250" spans="1:21" ht="14.4" customHeight="1" x14ac:dyDescent="0.3">
      <c r="A2250" s="649">
        <v>10</v>
      </c>
      <c r="B2250" s="650" t="s">
        <v>596</v>
      </c>
      <c r="C2250" s="650">
        <v>89301106</v>
      </c>
      <c r="D2250" s="729" t="s">
        <v>6864</v>
      </c>
      <c r="E2250" s="730" t="s">
        <v>3690</v>
      </c>
      <c r="F2250" s="650" t="s">
        <v>3634</v>
      </c>
      <c r="G2250" s="650" t="s">
        <v>4289</v>
      </c>
      <c r="H2250" s="650" t="s">
        <v>597</v>
      </c>
      <c r="I2250" s="650" t="s">
        <v>5353</v>
      </c>
      <c r="J2250" s="650" t="s">
        <v>4291</v>
      </c>
      <c r="K2250" s="650" t="s">
        <v>5354</v>
      </c>
      <c r="L2250" s="651">
        <v>0</v>
      </c>
      <c r="M2250" s="651">
        <v>0</v>
      </c>
      <c r="N2250" s="650">
        <v>9</v>
      </c>
      <c r="O2250" s="731">
        <v>1.5</v>
      </c>
      <c r="P2250" s="651"/>
      <c r="Q2250" s="666"/>
      <c r="R2250" s="650"/>
      <c r="S2250" s="666">
        <v>0</v>
      </c>
      <c r="T2250" s="731"/>
      <c r="U2250" s="689">
        <v>0</v>
      </c>
    </row>
    <row r="2251" spans="1:21" ht="14.4" customHeight="1" x14ac:dyDescent="0.3">
      <c r="A2251" s="649">
        <v>10</v>
      </c>
      <c r="B2251" s="650" t="s">
        <v>596</v>
      </c>
      <c r="C2251" s="650">
        <v>89301106</v>
      </c>
      <c r="D2251" s="729" t="s">
        <v>6864</v>
      </c>
      <c r="E2251" s="730" t="s">
        <v>3690</v>
      </c>
      <c r="F2251" s="650" t="s">
        <v>3634</v>
      </c>
      <c r="G2251" s="650" t="s">
        <v>3929</v>
      </c>
      <c r="H2251" s="650" t="s">
        <v>597</v>
      </c>
      <c r="I2251" s="650" t="s">
        <v>5684</v>
      </c>
      <c r="J2251" s="650" t="s">
        <v>2965</v>
      </c>
      <c r="K2251" s="650" t="s">
        <v>5685</v>
      </c>
      <c r="L2251" s="651">
        <v>0</v>
      </c>
      <c r="M2251" s="651">
        <v>0</v>
      </c>
      <c r="N2251" s="650">
        <v>1</v>
      </c>
      <c r="O2251" s="731">
        <v>1</v>
      </c>
      <c r="P2251" s="651"/>
      <c r="Q2251" s="666"/>
      <c r="R2251" s="650"/>
      <c r="S2251" s="666">
        <v>0</v>
      </c>
      <c r="T2251" s="731"/>
      <c r="U2251" s="689">
        <v>0</v>
      </c>
    </row>
    <row r="2252" spans="1:21" ht="14.4" customHeight="1" x14ac:dyDescent="0.3">
      <c r="A2252" s="649">
        <v>10</v>
      </c>
      <c r="B2252" s="650" t="s">
        <v>596</v>
      </c>
      <c r="C2252" s="650">
        <v>89301106</v>
      </c>
      <c r="D2252" s="729" t="s">
        <v>6864</v>
      </c>
      <c r="E2252" s="730" t="s">
        <v>3690</v>
      </c>
      <c r="F2252" s="650" t="s">
        <v>3634</v>
      </c>
      <c r="G2252" s="650" t="s">
        <v>4132</v>
      </c>
      <c r="H2252" s="650" t="s">
        <v>597</v>
      </c>
      <c r="I2252" s="650" t="s">
        <v>687</v>
      </c>
      <c r="J2252" s="650" t="s">
        <v>4133</v>
      </c>
      <c r="K2252" s="650" t="s">
        <v>4107</v>
      </c>
      <c r="L2252" s="651">
        <v>14.2</v>
      </c>
      <c r="M2252" s="651">
        <v>156.20000000000002</v>
      </c>
      <c r="N2252" s="650">
        <v>11</v>
      </c>
      <c r="O2252" s="731">
        <v>7</v>
      </c>
      <c r="P2252" s="651">
        <v>28.4</v>
      </c>
      <c r="Q2252" s="666">
        <v>0.1818181818181818</v>
      </c>
      <c r="R2252" s="650">
        <v>2</v>
      </c>
      <c r="S2252" s="666">
        <v>0.18181818181818182</v>
      </c>
      <c r="T2252" s="731">
        <v>2</v>
      </c>
      <c r="U2252" s="689">
        <v>0.2857142857142857</v>
      </c>
    </row>
    <row r="2253" spans="1:21" ht="14.4" customHeight="1" x14ac:dyDescent="0.3">
      <c r="A2253" s="649">
        <v>10</v>
      </c>
      <c r="B2253" s="650" t="s">
        <v>596</v>
      </c>
      <c r="C2253" s="650">
        <v>89301106</v>
      </c>
      <c r="D2253" s="729" t="s">
        <v>6864</v>
      </c>
      <c r="E2253" s="730" t="s">
        <v>3690</v>
      </c>
      <c r="F2253" s="650" t="s">
        <v>3634</v>
      </c>
      <c r="G2253" s="650" t="s">
        <v>4132</v>
      </c>
      <c r="H2253" s="650" t="s">
        <v>597</v>
      </c>
      <c r="I2253" s="650" t="s">
        <v>1330</v>
      </c>
      <c r="J2253" s="650" t="s">
        <v>4314</v>
      </c>
      <c r="K2253" s="650" t="s">
        <v>4315</v>
      </c>
      <c r="L2253" s="651">
        <v>18.940000000000001</v>
      </c>
      <c r="M2253" s="651">
        <v>587.14</v>
      </c>
      <c r="N2253" s="650">
        <v>31</v>
      </c>
      <c r="O2253" s="731">
        <v>3</v>
      </c>
      <c r="P2253" s="651">
        <v>416.68</v>
      </c>
      <c r="Q2253" s="666">
        <v>0.70967741935483875</v>
      </c>
      <c r="R2253" s="650">
        <v>22</v>
      </c>
      <c r="S2253" s="666">
        <v>0.70967741935483875</v>
      </c>
      <c r="T2253" s="731">
        <v>1.5</v>
      </c>
      <c r="U2253" s="689">
        <v>0.5</v>
      </c>
    </row>
    <row r="2254" spans="1:21" ht="14.4" customHeight="1" x14ac:dyDescent="0.3">
      <c r="A2254" s="649">
        <v>10</v>
      </c>
      <c r="B2254" s="650" t="s">
        <v>596</v>
      </c>
      <c r="C2254" s="650">
        <v>89301106</v>
      </c>
      <c r="D2254" s="729" t="s">
        <v>6864</v>
      </c>
      <c r="E2254" s="730" t="s">
        <v>3690</v>
      </c>
      <c r="F2254" s="650" t="s">
        <v>3634</v>
      </c>
      <c r="G2254" s="650" t="s">
        <v>4132</v>
      </c>
      <c r="H2254" s="650" t="s">
        <v>597</v>
      </c>
      <c r="I2254" s="650" t="s">
        <v>956</v>
      </c>
      <c r="J2254" s="650" t="s">
        <v>4244</v>
      </c>
      <c r="K2254" s="650" t="s">
        <v>4245</v>
      </c>
      <c r="L2254" s="651">
        <v>94.89</v>
      </c>
      <c r="M2254" s="651">
        <v>474.45000000000005</v>
      </c>
      <c r="N2254" s="650">
        <v>5</v>
      </c>
      <c r="O2254" s="731">
        <v>4</v>
      </c>
      <c r="P2254" s="651">
        <v>284.67</v>
      </c>
      <c r="Q2254" s="666">
        <v>0.6</v>
      </c>
      <c r="R2254" s="650">
        <v>3</v>
      </c>
      <c r="S2254" s="666">
        <v>0.6</v>
      </c>
      <c r="T2254" s="731">
        <v>2.5</v>
      </c>
      <c r="U2254" s="689">
        <v>0.625</v>
      </c>
    </row>
    <row r="2255" spans="1:21" ht="14.4" customHeight="1" x14ac:dyDescent="0.3">
      <c r="A2255" s="649">
        <v>10</v>
      </c>
      <c r="B2255" s="650" t="s">
        <v>596</v>
      </c>
      <c r="C2255" s="650">
        <v>89301106</v>
      </c>
      <c r="D2255" s="729" t="s">
        <v>6864</v>
      </c>
      <c r="E2255" s="730" t="s">
        <v>3690</v>
      </c>
      <c r="F2255" s="650" t="s">
        <v>3634</v>
      </c>
      <c r="G2255" s="650" t="s">
        <v>4132</v>
      </c>
      <c r="H2255" s="650" t="s">
        <v>597</v>
      </c>
      <c r="I2255" s="650" t="s">
        <v>2011</v>
      </c>
      <c r="J2255" s="650" t="s">
        <v>4134</v>
      </c>
      <c r="K2255" s="650" t="s">
        <v>4135</v>
      </c>
      <c r="L2255" s="651">
        <v>189.78</v>
      </c>
      <c r="M2255" s="651">
        <v>4175.1600000000008</v>
      </c>
      <c r="N2255" s="650">
        <v>22</v>
      </c>
      <c r="O2255" s="731">
        <v>14</v>
      </c>
      <c r="P2255" s="651">
        <v>1138.68</v>
      </c>
      <c r="Q2255" s="666">
        <v>0.27272727272727271</v>
      </c>
      <c r="R2255" s="650">
        <v>6</v>
      </c>
      <c r="S2255" s="666">
        <v>0.27272727272727271</v>
      </c>
      <c r="T2255" s="731">
        <v>3.5</v>
      </c>
      <c r="U2255" s="689">
        <v>0.25</v>
      </c>
    </row>
    <row r="2256" spans="1:21" ht="14.4" customHeight="1" x14ac:dyDescent="0.3">
      <c r="A2256" s="649">
        <v>10</v>
      </c>
      <c r="B2256" s="650" t="s">
        <v>596</v>
      </c>
      <c r="C2256" s="650">
        <v>89301106</v>
      </c>
      <c r="D2256" s="729" t="s">
        <v>6864</v>
      </c>
      <c r="E2256" s="730" t="s">
        <v>3690</v>
      </c>
      <c r="F2256" s="650" t="s">
        <v>3634</v>
      </c>
      <c r="G2256" s="650" t="s">
        <v>5686</v>
      </c>
      <c r="H2256" s="650" t="s">
        <v>597</v>
      </c>
      <c r="I2256" s="650" t="s">
        <v>5687</v>
      </c>
      <c r="J2256" s="650" t="s">
        <v>5688</v>
      </c>
      <c r="K2256" s="650" t="s">
        <v>5689</v>
      </c>
      <c r="L2256" s="651">
        <v>0</v>
      </c>
      <c r="M2256" s="651">
        <v>0</v>
      </c>
      <c r="N2256" s="650">
        <v>1</v>
      </c>
      <c r="O2256" s="731">
        <v>0.5</v>
      </c>
      <c r="P2256" s="651">
        <v>0</v>
      </c>
      <c r="Q2256" s="666"/>
      <c r="R2256" s="650">
        <v>1</v>
      </c>
      <c r="S2256" s="666">
        <v>1</v>
      </c>
      <c r="T2256" s="731">
        <v>0.5</v>
      </c>
      <c r="U2256" s="689">
        <v>1</v>
      </c>
    </row>
    <row r="2257" spans="1:21" ht="14.4" customHeight="1" x14ac:dyDescent="0.3">
      <c r="A2257" s="649">
        <v>10</v>
      </c>
      <c r="B2257" s="650" t="s">
        <v>596</v>
      </c>
      <c r="C2257" s="650">
        <v>89301106</v>
      </c>
      <c r="D2257" s="729" t="s">
        <v>6864</v>
      </c>
      <c r="E2257" s="730" t="s">
        <v>3690</v>
      </c>
      <c r="F2257" s="650" t="s">
        <v>3634</v>
      </c>
      <c r="G2257" s="650" t="s">
        <v>4176</v>
      </c>
      <c r="H2257" s="650" t="s">
        <v>597</v>
      </c>
      <c r="I2257" s="650" t="s">
        <v>859</v>
      </c>
      <c r="J2257" s="650" t="s">
        <v>860</v>
      </c>
      <c r="K2257" s="650" t="s">
        <v>2796</v>
      </c>
      <c r="L2257" s="651">
        <v>0</v>
      </c>
      <c r="M2257" s="651">
        <v>0</v>
      </c>
      <c r="N2257" s="650">
        <v>3</v>
      </c>
      <c r="O2257" s="731">
        <v>0.5</v>
      </c>
      <c r="P2257" s="651"/>
      <c r="Q2257" s="666"/>
      <c r="R2257" s="650"/>
      <c r="S2257" s="666">
        <v>0</v>
      </c>
      <c r="T2257" s="731"/>
      <c r="U2257" s="689">
        <v>0</v>
      </c>
    </row>
    <row r="2258" spans="1:21" ht="14.4" customHeight="1" x14ac:dyDescent="0.3">
      <c r="A2258" s="649">
        <v>10</v>
      </c>
      <c r="B2258" s="650" t="s">
        <v>596</v>
      </c>
      <c r="C2258" s="650">
        <v>89301106</v>
      </c>
      <c r="D2258" s="729" t="s">
        <v>6864</v>
      </c>
      <c r="E2258" s="730" t="s">
        <v>3690</v>
      </c>
      <c r="F2258" s="650" t="s">
        <v>3634</v>
      </c>
      <c r="G2258" s="650" t="s">
        <v>5690</v>
      </c>
      <c r="H2258" s="650" t="s">
        <v>597</v>
      </c>
      <c r="I2258" s="650" t="s">
        <v>5691</v>
      </c>
      <c r="J2258" s="650" t="s">
        <v>5692</v>
      </c>
      <c r="K2258" s="650" t="s">
        <v>5693</v>
      </c>
      <c r="L2258" s="651">
        <v>25.8</v>
      </c>
      <c r="M2258" s="651">
        <v>206.4</v>
      </c>
      <c r="N2258" s="650">
        <v>8</v>
      </c>
      <c r="O2258" s="731">
        <v>1</v>
      </c>
      <c r="P2258" s="651">
        <v>154.80000000000001</v>
      </c>
      <c r="Q2258" s="666">
        <v>0.75</v>
      </c>
      <c r="R2258" s="650">
        <v>6</v>
      </c>
      <c r="S2258" s="666">
        <v>0.75</v>
      </c>
      <c r="T2258" s="731">
        <v>0.5</v>
      </c>
      <c r="U2258" s="689">
        <v>0.5</v>
      </c>
    </row>
    <row r="2259" spans="1:21" ht="14.4" customHeight="1" x14ac:dyDescent="0.3">
      <c r="A2259" s="649">
        <v>10</v>
      </c>
      <c r="B2259" s="650" t="s">
        <v>596</v>
      </c>
      <c r="C2259" s="650">
        <v>89301106</v>
      </c>
      <c r="D2259" s="729" t="s">
        <v>6864</v>
      </c>
      <c r="E2259" s="730" t="s">
        <v>3690</v>
      </c>
      <c r="F2259" s="650" t="s">
        <v>3634</v>
      </c>
      <c r="G2259" s="650" t="s">
        <v>5694</v>
      </c>
      <c r="H2259" s="650" t="s">
        <v>597</v>
      </c>
      <c r="I2259" s="650" t="s">
        <v>5695</v>
      </c>
      <c r="J2259" s="650" t="s">
        <v>5696</v>
      </c>
      <c r="K2259" s="650" t="s">
        <v>5697</v>
      </c>
      <c r="L2259" s="651">
        <v>283.27</v>
      </c>
      <c r="M2259" s="651">
        <v>566.54</v>
      </c>
      <c r="N2259" s="650">
        <v>2</v>
      </c>
      <c r="O2259" s="731">
        <v>0.5</v>
      </c>
      <c r="P2259" s="651">
        <v>566.54</v>
      </c>
      <c r="Q2259" s="666">
        <v>1</v>
      </c>
      <c r="R2259" s="650">
        <v>2</v>
      </c>
      <c r="S2259" s="666">
        <v>1</v>
      </c>
      <c r="T2259" s="731">
        <v>0.5</v>
      </c>
      <c r="U2259" s="689">
        <v>1</v>
      </c>
    </row>
    <row r="2260" spans="1:21" ht="14.4" customHeight="1" x14ac:dyDescent="0.3">
      <c r="A2260" s="649">
        <v>10</v>
      </c>
      <c r="B2260" s="650" t="s">
        <v>596</v>
      </c>
      <c r="C2260" s="650">
        <v>89301106</v>
      </c>
      <c r="D2260" s="729" t="s">
        <v>6864</v>
      </c>
      <c r="E2260" s="730" t="s">
        <v>3690</v>
      </c>
      <c r="F2260" s="650" t="s">
        <v>3634</v>
      </c>
      <c r="G2260" s="650" t="s">
        <v>5694</v>
      </c>
      <c r="H2260" s="650" t="s">
        <v>597</v>
      </c>
      <c r="I2260" s="650" t="s">
        <v>5698</v>
      </c>
      <c r="J2260" s="650" t="s">
        <v>5696</v>
      </c>
      <c r="K2260" s="650" t="s">
        <v>5697</v>
      </c>
      <c r="L2260" s="651">
        <v>283.27</v>
      </c>
      <c r="M2260" s="651">
        <v>283.27</v>
      </c>
      <c r="N2260" s="650">
        <v>1</v>
      </c>
      <c r="O2260" s="731">
        <v>0.5</v>
      </c>
      <c r="P2260" s="651"/>
      <c r="Q2260" s="666">
        <v>0</v>
      </c>
      <c r="R2260" s="650"/>
      <c r="S2260" s="666">
        <v>0</v>
      </c>
      <c r="T2260" s="731"/>
      <c r="U2260" s="689">
        <v>0</v>
      </c>
    </row>
    <row r="2261" spans="1:21" ht="14.4" customHeight="1" x14ac:dyDescent="0.3">
      <c r="A2261" s="649">
        <v>10</v>
      </c>
      <c r="B2261" s="650" t="s">
        <v>596</v>
      </c>
      <c r="C2261" s="650">
        <v>89301106</v>
      </c>
      <c r="D2261" s="729" t="s">
        <v>6864</v>
      </c>
      <c r="E2261" s="730" t="s">
        <v>3690</v>
      </c>
      <c r="F2261" s="650" t="s">
        <v>3634</v>
      </c>
      <c r="G2261" s="650" t="s">
        <v>4389</v>
      </c>
      <c r="H2261" s="650" t="s">
        <v>597</v>
      </c>
      <c r="I2261" s="650" t="s">
        <v>1551</v>
      </c>
      <c r="J2261" s="650" t="s">
        <v>1552</v>
      </c>
      <c r="K2261" s="650" t="s">
        <v>4390</v>
      </c>
      <c r="L2261" s="651">
        <v>63.29</v>
      </c>
      <c r="M2261" s="651">
        <v>1265.8000000000002</v>
      </c>
      <c r="N2261" s="650">
        <v>20</v>
      </c>
      <c r="O2261" s="731">
        <v>4</v>
      </c>
      <c r="P2261" s="651">
        <v>253.16</v>
      </c>
      <c r="Q2261" s="666">
        <v>0.19999999999999996</v>
      </c>
      <c r="R2261" s="650">
        <v>4</v>
      </c>
      <c r="S2261" s="666">
        <v>0.2</v>
      </c>
      <c r="T2261" s="731">
        <v>1.5</v>
      </c>
      <c r="U2261" s="689">
        <v>0.375</v>
      </c>
    </row>
    <row r="2262" spans="1:21" ht="14.4" customHeight="1" x14ac:dyDescent="0.3">
      <c r="A2262" s="649">
        <v>10</v>
      </c>
      <c r="B2262" s="650" t="s">
        <v>596</v>
      </c>
      <c r="C2262" s="650">
        <v>89301106</v>
      </c>
      <c r="D2262" s="729" t="s">
        <v>6864</v>
      </c>
      <c r="E2262" s="730" t="s">
        <v>3690</v>
      </c>
      <c r="F2262" s="650" t="s">
        <v>3634</v>
      </c>
      <c r="G2262" s="650" t="s">
        <v>4389</v>
      </c>
      <c r="H2262" s="650" t="s">
        <v>597</v>
      </c>
      <c r="I2262" s="650" t="s">
        <v>5355</v>
      </c>
      <c r="J2262" s="650" t="s">
        <v>5356</v>
      </c>
      <c r="K2262" s="650" t="s">
        <v>5357</v>
      </c>
      <c r="L2262" s="651">
        <v>139.1</v>
      </c>
      <c r="M2262" s="651">
        <v>278.2</v>
      </c>
      <c r="N2262" s="650">
        <v>2</v>
      </c>
      <c r="O2262" s="731">
        <v>0.5</v>
      </c>
      <c r="P2262" s="651">
        <v>278.2</v>
      </c>
      <c r="Q2262" s="666">
        <v>1</v>
      </c>
      <c r="R2262" s="650">
        <v>2</v>
      </c>
      <c r="S2262" s="666">
        <v>1</v>
      </c>
      <c r="T2262" s="731">
        <v>0.5</v>
      </c>
      <c r="U2262" s="689">
        <v>1</v>
      </c>
    </row>
    <row r="2263" spans="1:21" ht="14.4" customHeight="1" x14ac:dyDescent="0.3">
      <c r="A2263" s="649">
        <v>10</v>
      </c>
      <c r="B2263" s="650" t="s">
        <v>596</v>
      </c>
      <c r="C2263" s="650">
        <v>89301106</v>
      </c>
      <c r="D2263" s="729" t="s">
        <v>6864</v>
      </c>
      <c r="E2263" s="730" t="s">
        <v>3690</v>
      </c>
      <c r="F2263" s="650" t="s">
        <v>3634</v>
      </c>
      <c r="G2263" s="650" t="s">
        <v>5699</v>
      </c>
      <c r="H2263" s="650" t="s">
        <v>597</v>
      </c>
      <c r="I2263" s="650" t="s">
        <v>3129</v>
      </c>
      <c r="J2263" s="650" t="s">
        <v>3130</v>
      </c>
      <c r="K2263" s="650" t="s">
        <v>2489</v>
      </c>
      <c r="L2263" s="651">
        <v>79.53</v>
      </c>
      <c r="M2263" s="651">
        <v>318.12</v>
      </c>
      <c r="N2263" s="650">
        <v>4</v>
      </c>
      <c r="O2263" s="731">
        <v>1</v>
      </c>
      <c r="P2263" s="651"/>
      <c r="Q2263" s="666">
        <v>0</v>
      </c>
      <c r="R2263" s="650"/>
      <c r="S2263" s="666">
        <v>0</v>
      </c>
      <c r="T2263" s="731"/>
      <c r="U2263" s="689">
        <v>0</v>
      </c>
    </row>
    <row r="2264" spans="1:21" ht="14.4" customHeight="1" x14ac:dyDescent="0.3">
      <c r="A2264" s="649">
        <v>10</v>
      </c>
      <c r="B2264" s="650" t="s">
        <v>596</v>
      </c>
      <c r="C2264" s="650">
        <v>89301106</v>
      </c>
      <c r="D2264" s="729" t="s">
        <v>6864</v>
      </c>
      <c r="E2264" s="730" t="s">
        <v>3690</v>
      </c>
      <c r="F2264" s="650" t="s">
        <v>3634</v>
      </c>
      <c r="G2264" s="650" t="s">
        <v>5699</v>
      </c>
      <c r="H2264" s="650" t="s">
        <v>597</v>
      </c>
      <c r="I2264" s="650" t="s">
        <v>5700</v>
      </c>
      <c r="J2264" s="650" t="s">
        <v>3130</v>
      </c>
      <c r="K2264" s="650" t="s">
        <v>2489</v>
      </c>
      <c r="L2264" s="651">
        <v>79.53</v>
      </c>
      <c r="M2264" s="651">
        <v>238.59</v>
      </c>
      <c r="N2264" s="650">
        <v>3</v>
      </c>
      <c r="O2264" s="731">
        <v>1</v>
      </c>
      <c r="P2264" s="651"/>
      <c r="Q2264" s="666">
        <v>0</v>
      </c>
      <c r="R2264" s="650"/>
      <c r="S2264" s="666">
        <v>0</v>
      </c>
      <c r="T2264" s="731"/>
      <c r="U2264" s="689">
        <v>0</v>
      </c>
    </row>
    <row r="2265" spans="1:21" ht="14.4" customHeight="1" x14ac:dyDescent="0.3">
      <c r="A2265" s="649">
        <v>10</v>
      </c>
      <c r="B2265" s="650" t="s">
        <v>596</v>
      </c>
      <c r="C2265" s="650">
        <v>89301106</v>
      </c>
      <c r="D2265" s="729" t="s">
        <v>6864</v>
      </c>
      <c r="E2265" s="730" t="s">
        <v>3690</v>
      </c>
      <c r="F2265" s="650" t="s">
        <v>3634</v>
      </c>
      <c r="G2265" s="650" t="s">
        <v>4391</v>
      </c>
      <c r="H2265" s="650" t="s">
        <v>1072</v>
      </c>
      <c r="I2265" s="650" t="s">
        <v>5362</v>
      </c>
      <c r="J2265" s="650" t="s">
        <v>5363</v>
      </c>
      <c r="K2265" s="650" t="s">
        <v>5293</v>
      </c>
      <c r="L2265" s="651">
        <v>561.54</v>
      </c>
      <c r="M2265" s="651">
        <v>5615.4</v>
      </c>
      <c r="N2265" s="650">
        <v>10</v>
      </c>
      <c r="O2265" s="731">
        <v>3</v>
      </c>
      <c r="P2265" s="651">
        <v>561.54</v>
      </c>
      <c r="Q2265" s="666">
        <v>0.1</v>
      </c>
      <c r="R2265" s="650">
        <v>1</v>
      </c>
      <c r="S2265" s="666">
        <v>0.1</v>
      </c>
      <c r="T2265" s="731">
        <v>0.5</v>
      </c>
      <c r="U2265" s="689">
        <v>0.16666666666666666</v>
      </c>
    </row>
    <row r="2266" spans="1:21" ht="14.4" customHeight="1" x14ac:dyDescent="0.3">
      <c r="A2266" s="649">
        <v>10</v>
      </c>
      <c r="B2266" s="650" t="s">
        <v>596</v>
      </c>
      <c r="C2266" s="650">
        <v>89301106</v>
      </c>
      <c r="D2266" s="729" t="s">
        <v>6864</v>
      </c>
      <c r="E2266" s="730" t="s">
        <v>3690</v>
      </c>
      <c r="F2266" s="650" t="s">
        <v>3634</v>
      </c>
      <c r="G2266" s="650" t="s">
        <v>3936</v>
      </c>
      <c r="H2266" s="650" t="s">
        <v>597</v>
      </c>
      <c r="I2266" s="650" t="s">
        <v>5335</v>
      </c>
      <c r="J2266" s="650" t="s">
        <v>5336</v>
      </c>
      <c r="K2266" s="650" t="s">
        <v>5337</v>
      </c>
      <c r="L2266" s="651">
        <v>0</v>
      </c>
      <c r="M2266" s="651">
        <v>0</v>
      </c>
      <c r="N2266" s="650">
        <v>9</v>
      </c>
      <c r="O2266" s="731">
        <v>3.5</v>
      </c>
      <c r="P2266" s="651"/>
      <c r="Q2266" s="666"/>
      <c r="R2266" s="650"/>
      <c r="S2266" s="666">
        <v>0</v>
      </c>
      <c r="T2266" s="731"/>
      <c r="U2266" s="689">
        <v>0</v>
      </c>
    </row>
    <row r="2267" spans="1:21" ht="14.4" customHeight="1" x14ac:dyDescent="0.3">
      <c r="A2267" s="649">
        <v>10</v>
      </c>
      <c r="B2267" s="650" t="s">
        <v>596</v>
      </c>
      <c r="C2267" s="650">
        <v>89301106</v>
      </c>
      <c r="D2267" s="729" t="s">
        <v>6864</v>
      </c>
      <c r="E2267" s="730" t="s">
        <v>3690</v>
      </c>
      <c r="F2267" s="650" t="s">
        <v>3634</v>
      </c>
      <c r="G2267" s="650" t="s">
        <v>3936</v>
      </c>
      <c r="H2267" s="650" t="s">
        <v>597</v>
      </c>
      <c r="I2267" s="650" t="s">
        <v>1770</v>
      </c>
      <c r="J2267" s="650" t="s">
        <v>1771</v>
      </c>
      <c r="K2267" s="650" t="s">
        <v>3937</v>
      </c>
      <c r="L2267" s="651">
        <v>163.9</v>
      </c>
      <c r="M2267" s="651">
        <v>7867.2000000000025</v>
      </c>
      <c r="N2267" s="650">
        <v>48</v>
      </c>
      <c r="O2267" s="731">
        <v>21.5</v>
      </c>
      <c r="P2267" s="651">
        <v>2458.5000000000005</v>
      </c>
      <c r="Q2267" s="666">
        <v>0.31249999999999994</v>
      </c>
      <c r="R2267" s="650">
        <v>15</v>
      </c>
      <c r="S2267" s="666">
        <v>0.3125</v>
      </c>
      <c r="T2267" s="731">
        <v>7</v>
      </c>
      <c r="U2267" s="689">
        <v>0.32558139534883723</v>
      </c>
    </row>
    <row r="2268" spans="1:21" ht="14.4" customHeight="1" x14ac:dyDescent="0.3">
      <c r="A2268" s="649">
        <v>10</v>
      </c>
      <c r="B2268" s="650" t="s">
        <v>596</v>
      </c>
      <c r="C2268" s="650">
        <v>89301106</v>
      </c>
      <c r="D2268" s="729" t="s">
        <v>6864</v>
      </c>
      <c r="E2268" s="730" t="s">
        <v>3690</v>
      </c>
      <c r="F2268" s="650" t="s">
        <v>3634</v>
      </c>
      <c r="G2268" s="650" t="s">
        <v>5701</v>
      </c>
      <c r="H2268" s="650" t="s">
        <v>597</v>
      </c>
      <c r="I2268" s="650" t="s">
        <v>5702</v>
      </c>
      <c r="J2268" s="650" t="s">
        <v>5703</v>
      </c>
      <c r="K2268" s="650" t="s">
        <v>880</v>
      </c>
      <c r="L2268" s="651">
        <v>33.36</v>
      </c>
      <c r="M2268" s="651">
        <v>100.08</v>
      </c>
      <c r="N2268" s="650">
        <v>3</v>
      </c>
      <c r="O2268" s="731">
        <v>1</v>
      </c>
      <c r="P2268" s="651"/>
      <c r="Q2268" s="666">
        <v>0</v>
      </c>
      <c r="R2268" s="650"/>
      <c r="S2268" s="666">
        <v>0</v>
      </c>
      <c r="T2268" s="731"/>
      <c r="U2268" s="689">
        <v>0</v>
      </c>
    </row>
    <row r="2269" spans="1:21" ht="14.4" customHeight="1" x14ac:dyDescent="0.3">
      <c r="A2269" s="649">
        <v>10</v>
      </c>
      <c r="B2269" s="650" t="s">
        <v>596</v>
      </c>
      <c r="C2269" s="650">
        <v>89301106</v>
      </c>
      <c r="D2269" s="729" t="s">
        <v>6864</v>
      </c>
      <c r="E2269" s="730" t="s">
        <v>3690</v>
      </c>
      <c r="F2269" s="650" t="s">
        <v>3634</v>
      </c>
      <c r="G2269" s="650" t="s">
        <v>5704</v>
      </c>
      <c r="H2269" s="650" t="s">
        <v>597</v>
      </c>
      <c r="I2269" s="650" t="s">
        <v>5705</v>
      </c>
      <c r="J2269" s="650" t="s">
        <v>5706</v>
      </c>
      <c r="K2269" s="650" t="s">
        <v>1198</v>
      </c>
      <c r="L2269" s="651">
        <v>0</v>
      </c>
      <c r="M2269" s="651">
        <v>0</v>
      </c>
      <c r="N2269" s="650">
        <v>3</v>
      </c>
      <c r="O2269" s="731">
        <v>2</v>
      </c>
      <c r="P2269" s="651">
        <v>0</v>
      </c>
      <c r="Q2269" s="666"/>
      <c r="R2269" s="650">
        <v>2</v>
      </c>
      <c r="S2269" s="666">
        <v>0.66666666666666663</v>
      </c>
      <c r="T2269" s="731">
        <v>1.5</v>
      </c>
      <c r="U2269" s="689">
        <v>0.75</v>
      </c>
    </row>
    <row r="2270" spans="1:21" ht="14.4" customHeight="1" x14ac:dyDescent="0.3">
      <c r="A2270" s="649">
        <v>10</v>
      </c>
      <c r="B2270" s="650" t="s">
        <v>596</v>
      </c>
      <c r="C2270" s="650">
        <v>89301106</v>
      </c>
      <c r="D2270" s="729" t="s">
        <v>6864</v>
      </c>
      <c r="E2270" s="730" t="s">
        <v>3690</v>
      </c>
      <c r="F2270" s="650" t="s">
        <v>3634</v>
      </c>
      <c r="G2270" s="650" t="s">
        <v>5704</v>
      </c>
      <c r="H2270" s="650" t="s">
        <v>597</v>
      </c>
      <c r="I2270" s="650" t="s">
        <v>5707</v>
      </c>
      <c r="J2270" s="650" t="s">
        <v>5706</v>
      </c>
      <c r="K2270" s="650" t="s">
        <v>1140</v>
      </c>
      <c r="L2270" s="651">
        <v>0</v>
      </c>
      <c r="M2270" s="651">
        <v>0</v>
      </c>
      <c r="N2270" s="650">
        <v>1</v>
      </c>
      <c r="O2270" s="731">
        <v>1</v>
      </c>
      <c r="P2270" s="651"/>
      <c r="Q2270" s="666"/>
      <c r="R2270" s="650"/>
      <c r="S2270" s="666">
        <v>0</v>
      </c>
      <c r="T2270" s="731"/>
      <c r="U2270" s="689">
        <v>0</v>
      </c>
    </row>
    <row r="2271" spans="1:21" ht="14.4" customHeight="1" x14ac:dyDescent="0.3">
      <c r="A2271" s="649">
        <v>10</v>
      </c>
      <c r="B2271" s="650" t="s">
        <v>596</v>
      </c>
      <c r="C2271" s="650">
        <v>89301106</v>
      </c>
      <c r="D2271" s="729" t="s">
        <v>6864</v>
      </c>
      <c r="E2271" s="730" t="s">
        <v>3690</v>
      </c>
      <c r="F2271" s="650" t="s">
        <v>3634</v>
      </c>
      <c r="G2271" s="650" t="s">
        <v>4246</v>
      </c>
      <c r="H2271" s="650" t="s">
        <v>597</v>
      </c>
      <c r="I2271" s="650" t="s">
        <v>5708</v>
      </c>
      <c r="J2271" s="650" t="s">
        <v>5709</v>
      </c>
      <c r="K2271" s="650" t="s">
        <v>1419</v>
      </c>
      <c r="L2271" s="651">
        <v>0</v>
      </c>
      <c r="M2271" s="651">
        <v>0</v>
      </c>
      <c r="N2271" s="650">
        <v>1</v>
      </c>
      <c r="O2271" s="731">
        <v>1</v>
      </c>
      <c r="P2271" s="651"/>
      <c r="Q2271" s="666"/>
      <c r="R2271" s="650"/>
      <c r="S2271" s="666">
        <v>0</v>
      </c>
      <c r="T2271" s="731"/>
      <c r="U2271" s="689">
        <v>0</v>
      </c>
    </row>
    <row r="2272" spans="1:21" ht="14.4" customHeight="1" x14ac:dyDescent="0.3">
      <c r="A2272" s="649">
        <v>10</v>
      </c>
      <c r="B2272" s="650" t="s">
        <v>596</v>
      </c>
      <c r="C2272" s="650">
        <v>89301106</v>
      </c>
      <c r="D2272" s="729" t="s">
        <v>6864</v>
      </c>
      <c r="E2272" s="730" t="s">
        <v>3690</v>
      </c>
      <c r="F2272" s="650" t="s">
        <v>3634</v>
      </c>
      <c r="G2272" s="650" t="s">
        <v>3760</v>
      </c>
      <c r="H2272" s="650" t="s">
        <v>597</v>
      </c>
      <c r="I2272" s="650" t="s">
        <v>5710</v>
      </c>
      <c r="J2272" s="650" t="s">
        <v>5711</v>
      </c>
      <c r="K2272" s="650" t="s">
        <v>3763</v>
      </c>
      <c r="L2272" s="651">
        <v>0</v>
      </c>
      <c r="M2272" s="651">
        <v>0</v>
      </c>
      <c r="N2272" s="650">
        <v>1</v>
      </c>
      <c r="O2272" s="731">
        <v>0.5</v>
      </c>
      <c r="P2272" s="651"/>
      <c r="Q2272" s="666"/>
      <c r="R2272" s="650"/>
      <c r="S2272" s="666">
        <v>0</v>
      </c>
      <c r="T2272" s="731"/>
      <c r="U2272" s="689">
        <v>0</v>
      </c>
    </row>
    <row r="2273" spans="1:21" ht="14.4" customHeight="1" x14ac:dyDescent="0.3">
      <c r="A2273" s="649">
        <v>10</v>
      </c>
      <c r="B2273" s="650" t="s">
        <v>596</v>
      </c>
      <c r="C2273" s="650">
        <v>89301106</v>
      </c>
      <c r="D2273" s="729" t="s">
        <v>6864</v>
      </c>
      <c r="E2273" s="730" t="s">
        <v>3690</v>
      </c>
      <c r="F2273" s="650" t="s">
        <v>3634</v>
      </c>
      <c r="G2273" s="650" t="s">
        <v>3824</v>
      </c>
      <c r="H2273" s="650" t="s">
        <v>597</v>
      </c>
      <c r="I2273" s="650" t="s">
        <v>629</v>
      </c>
      <c r="J2273" s="650" t="s">
        <v>1209</v>
      </c>
      <c r="K2273" s="650" t="s">
        <v>3887</v>
      </c>
      <c r="L2273" s="651">
        <v>50.27</v>
      </c>
      <c r="M2273" s="651">
        <v>50.27</v>
      </c>
      <c r="N2273" s="650">
        <v>1</v>
      </c>
      <c r="O2273" s="731">
        <v>1</v>
      </c>
      <c r="P2273" s="651"/>
      <c r="Q2273" s="666">
        <v>0</v>
      </c>
      <c r="R2273" s="650"/>
      <c r="S2273" s="666">
        <v>0</v>
      </c>
      <c r="T2273" s="731"/>
      <c r="U2273" s="689">
        <v>0</v>
      </c>
    </row>
    <row r="2274" spans="1:21" ht="14.4" customHeight="1" x14ac:dyDescent="0.3">
      <c r="A2274" s="649">
        <v>10</v>
      </c>
      <c r="B2274" s="650" t="s">
        <v>596</v>
      </c>
      <c r="C2274" s="650">
        <v>89301106</v>
      </c>
      <c r="D2274" s="729" t="s">
        <v>6864</v>
      </c>
      <c r="E2274" s="730" t="s">
        <v>3690</v>
      </c>
      <c r="F2274" s="650" t="s">
        <v>3634</v>
      </c>
      <c r="G2274" s="650" t="s">
        <v>4192</v>
      </c>
      <c r="H2274" s="650" t="s">
        <v>597</v>
      </c>
      <c r="I2274" s="650" t="s">
        <v>690</v>
      </c>
      <c r="J2274" s="650" t="s">
        <v>691</v>
      </c>
      <c r="K2274" s="650" t="s">
        <v>4193</v>
      </c>
      <c r="L2274" s="651">
        <v>26.17</v>
      </c>
      <c r="M2274" s="651">
        <v>209.36000000000004</v>
      </c>
      <c r="N2274" s="650">
        <v>8</v>
      </c>
      <c r="O2274" s="731">
        <v>5</v>
      </c>
      <c r="P2274" s="651">
        <v>52.34</v>
      </c>
      <c r="Q2274" s="666">
        <v>0.24999999999999997</v>
      </c>
      <c r="R2274" s="650">
        <v>2</v>
      </c>
      <c r="S2274" s="666">
        <v>0.25</v>
      </c>
      <c r="T2274" s="731">
        <v>2</v>
      </c>
      <c r="U2274" s="689">
        <v>0.4</v>
      </c>
    </row>
    <row r="2275" spans="1:21" ht="14.4" customHeight="1" x14ac:dyDescent="0.3">
      <c r="A2275" s="649">
        <v>10</v>
      </c>
      <c r="B2275" s="650" t="s">
        <v>596</v>
      </c>
      <c r="C2275" s="650">
        <v>89301106</v>
      </c>
      <c r="D2275" s="729" t="s">
        <v>6864</v>
      </c>
      <c r="E2275" s="730" t="s">
        <v>3690</v>
      </c>
      <c r="F2275" s="650" t="s">
        <v>3634</v>
      </c>
      <c r="G2275" s="650" t="s">
        <v>3863</v>
      </c>
      <c r="H2275" s="650" t="s">
        <v>597</v>
      </c>
      <c r="I2275" s="650" t="s">
        <v>5712</v>
      </c>
      <c r="J2275" s="650" t="s">
        <v>5713</v>
      </c>
      <c r="K2275" s="650" t="s">
        <v>5714</v>
      </c>
      <c r="L2275" s="651">
        <v>71.2</v>
      </c>
      <c r="M2275" s="651">
        <v>925.60000000000014</v>
      </c>
      <c r="N2275" s="650">
        <v>13</v>
      </c>
      <c r="O2275" s="731">
        <v>3.5</v>
      </c>
      <c r="P2275" s="651">
        <v>640.80000000000007</v>
      </c>
      <c r="Q2275" s="666">
        <v>0.69230769230769229</v>
      </c>
      <c r="R2275" s="650">
        <v>9</v>
      </c>
      <c r="S2275" s="666">
        <v>0.69230769230769229</v>
      </c>
      <c r="T2275" s="731">
        <v>2.5</v>
      </c>
      <c r="U2275" s="689">
        <v>0.7142857142857143</v>
      </c>
    </row>
    <row r="2276" spans="1:21" ht="14.4" customHeight="1" x14ac:dyDescent="0.3">
      <c r="A2276" s="649">
        <v>10</v>
      </c>
      <c r="B2276" s="650" t="s">
        <v>596</v>
      </c>
      <c r="C2276" s="650">
        <v>89301106</v>
      </c>
      <c r="D2276" s="729" t="s">
        <v>6864</v>
      </c>
      <c r="E2276" s="730" t="s">
        <v>3690</v>
      </c>
      <c r="F2276" s="650" t="s">
        <v>3634</v>
      </c>
      <c r="G2276" s="650" t="s">
        <v>3863</v>
      </c>
      <c r="H2276" s="650" t="s">
        <v>597</v>
      </c>
      <c r="I2276" s="650" t="s">
        <v>3076</v>
      </c>
      <c r="J2276" s="650" t="s">
        <v>3077</v>
      </c>
      <c r="K2276" s="650" t="s">
        <v>3864</v>
      </c>
      <c r="L2276" s="651">
        <v>121.76</v>
      </c>
      <c r="M2276" s="651">
        <v>6818.5600000000013</v>
      </c>
      <c r="N2276" s="650">
        <v>56</v>
      </c>
      <c r="O2276" s="731">
        <v>14.5</v>
      </c>
      <c r="P2276" s="651">
        <v>1582.88</v>
      </c>
      <c r="Q2276" s="666">
        <v>0.23214285714285712</v>
      </c>
      <c r="R2276" s="650">
        <v>13</v>
      </c>
      <c r="S2276" s="666">
        <v>0.23214285714285715</v>
      </c>
      <c r="T2276" s="731">
        <v>3.5</v>
      </c>
      <c r="U2276" s="689">
        <v>0.2413793103448276</v>
      </c>
    </row>
    <row r="2277" spans="1:21" ht="14.4" customHeight="1" x14ac:dyDescent="0.3">
      <c r="A2277" s="649">
        <v>10</v>
      </c>
      <c r="B2277" s="650" t="s">
        <v>596</v>
      </c>
      <c r="C2277" s="650">
        <v>89301106</v>
      </c>
      <c r="D2277" s="729" t="s">
        <v>6864</v>
      </c>
      <c r="E2277" s="730" t="s">
        <v>3690</v>
      </c>
      <c r="F2277" s="650" t="s">
        <v>3634</v>
      </c>
      <c r="G2277" s="650" t="s">
        <v>3863</v>
      </c>
      <c r="H2277" s="650" t="s">
        <v>597</v>
      </c>
      <c r="I2277" s="650" t="s">
        <v>5364</v>
      </c>
      <c r="J2277" s="650" t="s">
        <v>5365</v>
      </c>
      <c r="K2277" s="650" t="s">
        <v>5366</v>
      </c>
      <c r="L2277" s="651">
        <v>144.01</v>
      </c>
      <c r="M2277" s="651">
        <v>6480.4499999999989</v>
      </c>
      <c r="N2277" s="650">
        <v>45</v>
      </c>
      <c r="O2277" s="731">
        <v>9.5</v>
      </c>
      <c r="P2277" s="651">
        <v>2592.1799999999998</v>
      </c>
      <c r="Q2277" s="666">
        <v>0.4</v>
      </c>
      <c r="R2277" s="650">
        <v>18</v>
      </c>
      <c r="S2277" s="666">
        <v>0.4</v>
      </c>
      <c r="T2277" s="731">
        <v>3.5</v>
      </c>
      <c r="U2277" s="689">
        <v>0.36842105263157893</v>
      </c>
    </row>
    <row r="2278" spans="1:21" ht="14.4" customHeight="1" x14ac:dyDescent="0.3">
      <c r="A2278" s="649">
        <v>10</v>
      </c>
      <c r="B2278" s="650" t="s">
        <v>596</v>
      </c>
      <c r="C2278" s="650">
        <v>89301106</v>
      </c>
      <c r="D2278" s="729" t="s">
        <v>6864</v>
      </c>
      <c r="E2278" s="730" t="s">
        <v>3690</v>
      </c>
      <c r="F2278" s="650" t="s">
        <v>3634</v>
      </c>
      <c r="G2278" s="650" t="s">
        <v>3863</v>
      </c>
      <c r="H2278" s="650" t="s">
        <v>597</v>
      </c>
      <c r="I2278" s="650" t="s">
        <v>5367</v>
      </c>
      <c r="J2278" s="650" t="s">
        <v>5365</v>
      </c>
      <c r="K2278" s="650" t="s">
        <v>5368</v>
      </c>
      <c r="L2278" s="651">
        <v>288.01</v>
      </c>
      <c r="M2278" s="651">
        <v>2016.07</v>
      </c>
      <c r="N2278" s="650">
        <v>7</v>
      </c>
      <c r="O2278" s="731">
        <v>3</v>
      </c>
      <c r="P2278" s="651"/>
      <c r="Q2278" s="666">
        <v>0</v>
      </c>
      <c r="R2278" s="650"/>
      <c r="S2278" s="666">
        <v>0</v>
      </c>
      <c r="T2278" s="731"/>
      <c r="U2278" s="689">
        <v>0</v>
      </c>
    </row>
    <row r="2279" spans="1:21" ht="14.4" customHeight="1" x14ac:dyDescent="0.3">
      <c r="A2279" s="649">
        <v>10</v>
      </c>
      <c r="B2279" s="650" t="s">
        <v>596</v>
      </c>
      <c r="C2279" s="650">
        <v>89301106</v>
      </c>
      <c r="D2279" s="729" t="s">
        <v>6864</v>
      </c>
      <c r="E2279" s="730" t="s">
        <v>3690</v>
      </c>
      <c r="F2279" s="650" t="s">
        <v>3634</v>
      </c>
      <c r="G2279" s="650" t="s">
        <v>3863</v>
      </c>
      <c r="H2279" s="650" t="s">
        <v>597</v>
      </c>
      <c r="I2279" s="650" t="s">
        <v>5715</v>
      </c>
      <c r="J2279" s="650" t="s">
        <v>5716</v>
      </c>
      <c r="K2279" s="650" t="s">
        <v>5717</v>
      </c>
      <c r="L2279" s="651">
        <v>213.61</v>
      </c>
      <c r="M2279" s="651">
        <v>854.44</v>
      </c>
      <c r="N2279" s="650">
        <v>4</v>
      </c>
      <c r="O2279" s="731">
        <v>0.5</v>
      </c>
      <c r="P2279" s="651"/>
      <c r="Q2279" s="666">
        <v>0</v>
      </c>
      <c r="R2279" s="650"/>
      <c r="S2279" s="666">
        <v>0</v>
      </c>
      <c r="T2279" s="731"/>
      <c r="U2279" s="689">
        <v>0</v>
      </c>
    </row>
    <row r="2280" spans="1:21" ht="14.4" customHeight="1" x14ac:dyDescent="0.3">
      <c r="A2280" s="649">
        <v>10</v>
      </c>
      <c r="B2280" s="650" t="s">
        <v>596</v>
      </c>
      <c r="C2280" s="650">
        <v>89301106</v>
      </c>
      <c r="D2280" s="729" t="s">
        <v>6864</v>
      </c>
      <c r="E2280" s="730" t="s">
        <v>3690</v>
      </c>
      <c r="F2280" s="650" t="s">
        <v>3634</v>
      </c>
      <c r="G2280" s="650" t="s">
        <v>3863</v>
      </c>
      <c r="H2280" s="650" t="s">
        <v>597</v>
      </c>
      <c r="I2280" s="650" t="s">
        <v>3238</v>
      </c>
      <c r="J2280" s="650" t="s">
        <v>5369</v>
      </c>
      <c r="K2280" s="650" t="s">
        <v>5370</v>
      </c>
      <c r="L2280" s="651">
        <v>108.05</v>
      </c>
      <c r="M2280" s="651">
        <v>11129.15</v>
      </c>
      <c r="N2280" s="650">
        <v>103</v>
      </c>
      <c r="O2280" s="731">
        <v>21</v>
      </c>
      <c r="P2280" s="651">
        <v>4862.2499999999991</v>
      </c>
      <c r="Q2280" s="666">
        <v>0.43689320388349506</v>
      </c>
      <c r="R2280" s="650">
        <v>45</v>
      </c>
      <c r="S2280" s="666">
        <v>0.43689320388349512</v>
      </c>
      <c r="T2280" s="731">
        <v>9</v>
      </c>
      <c r="U2280" s="689">
        <v>0.42857142857142855</v>
      </c>
    </row>
    <row r="2281" spans="1:21" ht="14.4" customHeight="1" x14ac:dyDescent="0.3">
      <c r="A2281" s="649">
        <v>10</v>
      </c>
      <c r="B2281" s="650" t="s">
        <v>596</v>
      </c>
      <c r="C2281" s="650">
        <v>89301106</v>
      </c>
      <c r="D2281" s="729" t="s">
        <v>6864</v>
      </c>
      <c r="E2281" s="730" t="s">
        <v>3690</v>
      </c>
      <c r="F2281" s="650" t="s">
        <v>3634</v>
      </c>
      <c r="G2281" s="650" t="s">
        <v>3736</v>
      </c>
      <c r="H2281" s="650" t="s">
        <v>1072</v>
      </c>
      <c r="I2281" s="650" t="s">
        <v>4921</v>
      </c>
      <c r="J2281" s="650" t="s">
        <v>4446</v>
      </c>
      <c r="K2281" s="650" t="s">
        <v>4922</v>
      </c>
      <c r="L2281" s="651">
        <v>175.19</v>
      </c>
      <c r="M2281" s="651">
        <v>175.19</v>
      </c>
      <c r="N2281" s="650">
        <v>1</v>
      </c>
      <c r="O2281" s="731">
        <v>0.5</v>
      </c>
      <c r="P2281" s="651"/>
      <c r="Q2281" s="666">
        <v>0</v>
      </c>
      <c r="R2281" s="650"/>
      <c r="S2281" s="666">
        <v>0</v>
      </c>
      <c r="T2281" s="731"/>
      <c r="U2281" s="689">
        <v>0</v>
      </c>
    </row>
    <row r="2282" spans="1:21" ht="14.4" customHeight="1" x14ac:dyDescent="0.3">
      <c r="A2282" s="649">
        <v>10</v>
      </c>
      <c r="B2282" s="650" t="s">
        <v>596</v>
      </c>
      <c r="C2282" s="650">
        <v>89301106</v>
      </c>
      <c r="D2282" s="729" t="s">
        <v>6864</v>
      </c>
      <c r="E2282" s="730" t="s">
        <v>3690</v>
      </c>
      <c r="F2282" s="650" t="s">
        <v>3634</v>
      </c>
      <c r="G2282" s="650" t="s">
        <v>3736</v>
      </c>
      <c r="H2282" s="650" t="s">
        <v>1072</v>
      </c>
      <c r="I2282" s="650" t="s">
        <v>1303</v>
      </c>
      <c r="J2282" s="650" t="s">
        <v>3490</v>
      </c>
      <c r="K2282" s="650" t="s">
        <v>3488</v>
      </c>
      <c r="L2282" s="651">
        <v>41.3</v>
      </c>
      <c r="M2282" s="651">
        <v>41.3</v>
      </c>
      <c r="N2282" s="650">
        <v>1</v>
      </c>
      <c r="O2282" s="731">
        <v>1</v>
      </c>
      <c r="P2282" s="651"/>
      <c r="Q2282" s="666">
        <v>0</v>
      </c>
      <c r="R2282" s="650"/>
      <c r="S2282" s="666">
        <v>0</v>
      </c>
      <c r="T2282" s="731"/>
      <c r="U2282" s="689">
        <v>0</v>
      </c>
    </row>
    <row r="2283" spans="1:21" ht="14.4" customHeight="1" x14ac:dyDescent="0.3">
      <c r="A2283" s="649">
        <v>10</v>
      </c>
      <c r="B2283" s="650" t="s">
        <v>596</v>
      </c>
      <c r="C2283" s="650">
        <v>89301106</v>
      </c>
      <c r="D2283" s="729" t="s">
        <v>6864</v>
      </c>
      <c r="E2283" s="730" t="s">
        <v>3690</v>
      </c>
      <c r="F2283" s="650" t="s">
        <v>3634</v>
      </c>
      <c r="G2283" s="650" t="s">
        <v>3736</v>
      </c>
      <c r="H2283" s="650" t="s">
        <v>1072</v>
      </c>
      <c r="I2283" s="650" t="s">
        <v>1306</v>
      </c>
      <c r="J2283" s="650" t="s">
        <v>3490</v>
      </c>
      <c r="K2283" s="650" t="s">
        <v>839</v>
      </c>
      <c r="L2283" s="651">
        <v>68.83</v>
      </c>
      <c r="M2283" s="651">
        <v>137.66</v>
      </c>
      <c r="N2283" s="650">
        <v>2</v>
      </c>
      <c r="O2283" s="731">
        <v>2</v>
      </c>
      <c r="P2283" s="651">
        <v>137.66</v>
      </c>
      <c r="Q2283" s="666">
        <v>1</v>
      </c>
      <c r="R2283" s="650">
        <v>2</v>
      </c>
      <c r="S2283" s="666">
        <v>1</v>
      </c>
      <c r="T2283" s="731">
        <v>2</v>
      </c>
      <c r="U2283" s="689">
        <v>1</v>
      </c>
    </row>
    <row r="2284" spans="1:21" ht="14.4" customHeight="1" x14ac:dyDescent="0.3">
      <c r="A2284" s="649">
        <v>10</v>
      </c>
      <c r="B2284" s="650" t="s">
        <v>596</v>
      </c>
      <c r="C2284" s="650">
        <v>89301106</v>
      </c>
      <c r="D2284" s="729" t="s">
        <v>6864</v>
      </c>
      <c r="E2284" s="730" t="s">
        <v>3690</v>
      </c>
      <c r="F2284" s="650" t="s">
        <v>3634</v>
      </c>
      <c r="G2284" s="650" t="s">
        <v>5373</v>
      </c>
      <c r="H2284" s="650" t="s">
        <v>597</v>
      </c>
      <c r="I2284" s="650" t="s">
        <v>5374</v>
      </c>
      <c r="J2284" s="650" t="s">
        <v>5375</v>
      </c>
      <c r="K2284" s="650" t="s">
        <v>4315</v>
      </c>
      <c r="L2284" s="651">
        <v>58.42</v>
      </c>
      <c r="M2284" s="651">
        <v>876.3</v>
      </c>
      <c r="N2284" s="650">
        <v>15</v>
      </c>
      <c r="O2284" s="731">
        <v>3</v>
      </c>
      <c r="P2284" s="651">
        <v>525.78</v>
      </c>
      <c r="Q2284" s="666">
        <v>0.6</v>
      </c>
      <c r="R2284" s="650">
        <v>9</v>
      </c>
      <c r="S2284" s="666">
        <v>0.6</v>
      </c>
      <c r="T2284" s="731">
        <v>1.5</v>
      </c>
      <c r="U2284" s="689">
        <v>0.5</v>
      </c>
    </row>
    <row r="2285" spans="1:21" ht="14.4" customHeight="1" x14ac:dyDescent="0.3">
      <c r="A2285" s="649">
        <v>10</v>
      </c>
      <c r="B2285" s="650" t="s">
        <v>596</v>
      </c>
      <c r="C2285" s="650">
        <v>89301106</v>
      </c>
      <c r="D2285" s="729" t="s">
        <v>6864</v>
      </c>
      <c r="E2285" s="730" t="s">
        <v>3690</v>
      </c>
      <c r="F2285" s="650" t="s">
        <v>3634</v>
      </c>
      <c r="G2285" s="650" t="s">
        <v>4316</v>
      </c>
      <c r="H2285" s="650" t="s">
        <v>597</v>
      </c>
      <c r="I2285" s="650" t="s">
        <v>5262</v>
      </c>
      <c r="J2285" s="650" t="s">
        <v>5263</v>
      </c>
      <c r="K2285" s="650" t="s">
        <v>5264</v>
      </c>
      <c r="L2285" s="651">
        <v>55.71</v>
      </c>
      <c r="M2285" s="651">
        <v>278.55</v>
      </c>
      <c r="N2285" s="650">
        <v>5</v>
      </c>
      <c r="O2285" s="731">
        <v>0.5</v>
      </c>
      <c r="P2285" s="651"/>
      <c r="Q2285" s="666">
        <v>0</v>
      </c>
      <c r="R2285" s="650"/>
      <c r="S2285" s="666">
        <v>0</v>
      </c>
      <c r="T2285" s="731"/>
      <c r="U2285" s="689">
        <v>0</v>
      </c>
    </row>
    <row r="2286" spans="1:21" ht="14.4" customHeight="1" x14ac:dyDescent="0.3">
      <c r="A2286" s="649">
        <v>10</v>
      </c>
      <c r="B2286" s="650" t="s">
        <v>596</v>
      </c>
      <c r="C2286" s="650">
        <v>89301106</v>
      </c>
      <c r="D2286" s="729" t="s">
        <v>6864</v>
      </c>
      <c r="E2286" s="730" t="s">
        <v>3690</v>
      </c>
      <c r="F2286" s="650" t="s">
        <v>3634</v>
      </c>
      <c r="G2286" s="650" t="s">
        <v>4316</v>
      </c>
      <c r="H2286" s="650" t="s">
        <v>597</v>
      </c>
      <c r="I2286" s="650" t="s">
        <v>5718</v>
      </c>
      <c r="J2286" s="650" t="s">
        <v>5719</v>
      </c>
      <c r="K2286" s="650" t="s">
        <v>5720</v>
      </c>
      <c r="L2286" s="651">
        <v>0</v>
      </c>
      <c r="M2286" s="651">
        <v>0</v>
      </c>
      <c r="N2286" s="650">
        <v>6</v>
      </c>
      <c r="O2286" s="731">
        <v>2</v>
      </c>
      <c r="P2286" s="651"/>
      <c r="Q2286" s="666"/>
      <c r="R2286" s="650"/>
      <c r="S2286" s="666">
        <v>0</v>
      </c>
      <c r="T2286" s="731"/>
      <c r="U2286" s="689">
        <v>0</v>
      </c>
    </row>
    <row r="2287" spans="1:21" ht="14.4" customHeight="1" x14ac:dyDescent="0.3">
      <c r="A2287" s="649">
        <v>10</v>
      </c>
      <c r="B2287" s="650" t="s">
        <v>596</v>
      </c>
      <c r="C2287" s="650">
        <v>89301106</v>
      </c>
      <c r="D2287" s="729" t="s">
        <v>6864</v>
      </c>
      <c r="E2287" s="730" t="s">
        <v>3690</v>
      </c>
      <c r="F2287" s="650" t="s">
        <v>3634</v>
      </c>
      <c r="G2287" s="650" t="s">
        <v>4316</v>
      </c>
      <c r="H2287" s="650" t="s">
        <v>597</v>
      </c>
      <c r="I2287" s="650" t="s">
        <v>3126</v>
      </c>
      <c r="J2287" s="650" t="s">
        <v>4317</v>
      </c>
      <c r="K2287" s="650" t="s">
        <v>876</v>
      </c>
      <c r="L2287" s="651">
        <v>16.5</v>
      </c>
      <c r="M2287" s="651">
        <v>792</v>
      </c>
      <c r="N2287" s="650">
        <v>48</v>
      </c>
      <c r="O2287" s="731">
        <v>11</v>
      </c>
      <c r="P2287" s="651">
        <v>379.5</v>
      </c>
      <c r="Q2287" s="666">
        <v>0.47916666666666669</v>
      </c>
      <c r="R2287" s="650">
        <v>23</v>
      </c>
      <c r="S2287" s="666">
        <v>0.47916666666666669</v>
      </c>
      <c r="T2287" s="731">
        <v>5</v>
      </c>
      <c r="U2287" s="689">
        <v>0.45454545454545453</v>
      </c>
    </row>
    <row r="2288" spans="1:21" ht="14.4" customHeight="1" x14ac:dyDescent="0.3">
      <c r="A2288" s="649">
        <v>10</v>
      </c>
      <c r="B2288" s="650" t="s">
        <v>596</v>
      </c>
      <c r="C2288" s="650">
        <v>89301106</v>
      </c>
      <c r="D2288" s="729" t="s">
        <v>6864</v>
      </c>
      <c r="E2288" s="730" t="s">
        <v>3690</v>
      </c>
      <c r="F2288" s="650" t="s">
        <v>3634</v>
      </c>
      <c r="G2288" s="650" t="s">
        <v>4355</v>
      </c>
      <c r="H2288" s="650" t="s">
        <v>597</v>
      </c>
      <c r="I2288" s="650" t="s">
        <v>1774</v>
      </c>
      <c r="J2288" s="650" t="s">
        <v>4356</v>
      </c>
      <c r="K2288" s="650" t="s">
        <v>4357</v>
      </c>
      <c r="L2288" s="651">
        <v>91.14</v>
      </c>
      <c r="M2288" s="651">
        <v>729.12</v>
      </c>
      <c r="N2288" s="650">
        <v>8</v>
      </c>
      <c r="O2288" s="731">
        <v>2</v>
      </c>
      <c r="P2288" s="651">
        <v>182.28</v>
      </c>
      <c r="Q2288" s="666">
        <v>0.25</v>
      </c>
      <c r="R2288" s="650">
        <v>2</v>
      </c>
      <c r="S2288" s="666">
        <v>0.25</v>
      </c>
      <c r="T2288" s="731">
        <v>0.5</v>
      </c>
      <c r="U2288" s="689">
        <v>0.25</v>
      </c>
    </row>
    <row r="2289" spans="1:21" ht="14.4" customHeight="1" x14ac:dyDescent="0.3">
      <c r="A2289" s="649">
        <v>10</v>
      </c>
      <c r="B2289" s="650" t="s">
        <v>596</v>
      </c>
      <c r="C2289" s="650">
        <v>89301106</v>
      </c>
      <c r="D2289" s="729" t="s">
        <v>6864</v>
      </c>
      <c r="E2289" s="730" t="s">
        <v>3690</v>
      </c>
      <c r="F2289" s="650" t="s">
        <v>3634</v>
      </c>
      <c r="G2289" s="650" t="s">
        <v>4128</v>
      </c>
      <c r="H2289" s="650" t="s">
        <v>597</v>
      </c>
      <c r="I2289" s="650" t="s">
        <v>4296</v>
      </c>
      <c r="J2289" s="650" t="s">
        <v>4130</v>
      </c>
      <c r="K2289" s="650" t="s">
        <v>4297</v>
      </c>
      <c r="L2289" s="651">
        <v>709.97</v>
      </c>
      <c r="M2289" s="651">
        <v>709.97</v>
      </c>
      <c r="N2289" s="650">
        <v>1</v>
      </c>
      <c r="O2289" s="731">
        <v>0.5</v>
      </c>
      <c r="P2289" s="651">
        <v>709.97</v>
      </c>
      <c r="Q2289" s="666">
        <v>1</v>
      </c>
      <c r="R2289" s="650">
        <v>1</v>
      </c>
      <c r="S2289" s="666">
        <v>1</v>
      </c>
      <c r="T2289" s="731">
        <v>0.5</v>
      </c>
      <c r="U2289" s="689">
        <v>1</v>
      </c>
    </row>
    <row r="2290" spans="1:21" ht="14.4" customHeight="1" x14ac:dyDescent="0.3">
      <c r="A2290" s="649">
        <v>10</v>
      </c>
      <c r="B2290" s="650" t="s">
        <v>596</v>
      </c>
      <c r="C2290" s="650">
        <v>89301106</v>
      </c>
      <c r="D2290" s="729" t="s">
        <v>6864</v>
      </c>
      <c r="E2290" s="730" t="s">
        <v>3690</v>
      </c>
      <c r="F2290" s="650" t="s">
        <v>3634</v>
      </c>
      <c r="G2290" s="650" t="s">
        <v>4405</v>
      </c>
      <c r="H2290" s="650" t="s">
        <v>597</v>
      </c>
      <c r="I2290" s="650" t="s">
        <v>5376</v>
      </c>
      <c r="J2290" s="650" t="s">
        <v>2932</v>
      </c>
      <c r="K2290" s="650" t="s">
        <v>4987</v>
      </c>
      <c r="L2290" s="651">
        <v>279.42</v>
      </c>
      <c r="M2290" s="651">
        <v>279.42</v>
      </c>
      <c r="N2290" s="650">
        <v>1</v>
      </c>
      <c r="O2290" s="731">
        <v>0.5</v>
      </c>
      <c r="P2290" s="651">
        <v>279.42</v>
      </c>
      <c r="Q2290" s="666">
        <v>1</v>
      </c>
      <c r="R2290" s="650">
        <v>1</v>
      </c>
      <c r="S2290" s="666">
        <v>1</v>
      </c>
      <c r="T2290" s="731">
        <v>0.5</v>
      </c>
      <c r="U2290" s="689">
        <v>1</v>
      </c>
    </row>
    <row r="2291" spans="1:21" ht="14.4" customHeight="1" x14ac:dyDescent="0.3">
      <c r="A2291" s="649">
        <v>10</v>
      </c>
      <c r="B2291" s="650" t="s">
        <v>596</v>
      </c>
      <c r="C2291" s="650">
        <v>89301106</v>
      </c>
      <c r="D2291" s="729" t="s">
        <v>6864</v>
      </c>
      <c r="E2291" s="730" t="s">
        <v>3690</v>
      </c>
      <c r="F2291" s="650" t="s">
        <v>3634</v>
      </c>
      <c r="G2291" s="650" t="s">
        <v>4405</v>
      </c>
      <c r="H2291" s="650" t="s">
        <v>597</v>
      </c>
      <c r="I2291" s="650" t="s">
        <v>4406</v>
      </c>
      <c r="J2291" s="650" t="s">
        <v>3612</v>
      </c>
      <c r="K2291" s="650" t="s">
        <v>4407</v>
      </c>
      <c r="L2291" s="651">
        <v>0</v>
      </c>
      <c r="M2291" s="651">
        <v>0</v>
      </c>
      <c r="N2291" s="650">
        <v>23</v>
      </c>
      <c r="O2291" s="731">
        <v>7.5</v>
      </c>
      <c r="P2291" s="651">
        <v>0</v>
      </c>
      <c r="Q2291" s="666"/>
      <c r="R2291" s="650">
        <v>8</v>
      </c>
      <c r="S2291" s="666">
        <v>0.34782608695652173</v>
      </c>
      <c r="T2291" s="731">
        <v>2</v>
      </c>
      <c r="U2291" s="689">
        <v>0.26666666666666666</v>
      </c>
    </row>
    <row r="2292" spans="1:21" ht="14.4" customHeight="1" x14ac:dyDescent="0.3">
      <c r="A2292" s="649">
        <v>10</v>
      </c>
      <c r="B2292" s="650" t="s">
        <v>596</v>
      </c>
      <c r="C2292" s="650">
        <v>89301106</v>
      </c>
      <c r="D2292" s="729" t="s">
        <v>6864</v>
      </c>
      <c r="E2292" s="730" t="s">
        <v>3690</v>
      </c>
      <c r="F2292" s="650" t="s">
        <v>3634</v>
      </c>
      <c r="G2292" s="650" t="s">
        <v>4405</v>
      </c>
      <c r="H2292" s="650" t="s">
        <v>597</v>
      </c>
      <c r="I2292" s="650" t="s">
        <v>5379</v>
      </c>
      <c r="J2292" s="650" t="s">
        <v>5192</v>
      </c>
      <c r="K2292" s="650" t="s">
        <v>5380</v>
      </c>
      <c r="L2292" s="651">
        <v>0</v>
      </c>
      <c r="M2292" s="651">
        <v>0</v>
      </c>
      <c r="N2292" s="650">
        <v>18</v>
      </c>
      <c r="O2292" s="731">
        <v>3</v>
      </c>
      <c r="P2292" s="651">
        <v>0</v>
      </c>
      <c r="Q2292" s="666"/>
      <c r="R2292" s="650">
        <v>6</v>
      </c>
      <c r="S2292" s="666">
        <v>0.33333333333333331</v>
      </c>
      <c r="T2292" s="731">
        <v>1.5</v>
      </c>
      <c r="U2292" s="689">
        <v>0.5</v>
      </c>
    </row>
    <row r="2293" spans="1:21" ht="14.4" customHeight="1" x14ac:dyDescent="0.3">
      <c r="A2293" s="649">
        <v>10</v>
      </c>
      <c r="B2293" s="650" t="s">
        <v>596</v>
      </c>
      <c r="C2293" s="650">
        <v>89301106</v>
      </c>
      <c r="D2293" s="729" t="s">
        <v>6864</v>
      </c>
      <c r="E2293" s="730" t="s">
        <v>3690</v>
      </c>
      <c r="F2293" s="650" t="s">
        <v>3634</v>
      </c>
      <c r="G2293" s="650" t="s">
        <v>4405</v>
      </c>
      <c r="H2293" s="650" t="s">
        <v>597</v>
      </c>
      <c r="I2293" s="650" t="s">
        <v>5188</v>
      </c>
      <c r="J2293" s="650" t="s">
        <v>5189</v>
      </c>
      <c r="K2293" s="650" t="s">
        <v>5190</v>
      </c>
      <c r="L2293" s="651">
        <v>0</v>
      </c>
      <c r="M2293" s="651">
        <v>0</v>
      </c>
      <c r="N2293" s="650">
        <v>8</v>
      </c>
      <c r="O2293" s="731">
        <v>3</v>
      </c>
      <c r="P2293" s="651">
        <v>0</v>
      </c>
      <c r="Q2293" s="666"/>
      <c r="R2293" s="650">
        <v>1</v>
      </c>
      <c r="S2293" s="666">
        <v>0.125</v>
      </c>
      <c r="T2293" s="731">
        <v>0.5</v>
      </c>
      <c r="U2293" s="689">
        <v>0.16666666666666666</v>
      </c>
    </row>
    <row r="2294" spans="1:21" ht="14.4" customHeight="1" x14ac:dyDescent="0.3">
      <c r="A2294" s="649">
        <v>10</v>
      </c>
      <c r="B2294" s="650" t="s">
        <v>596</v>
      </c>
      <c r="C2294" s="650">
        <v>89301106</v>
      </c>
      <c r="D2294" s="729" t="s">
        <v>6864</v>
      </c>
      <c r="E2294" s="730" t="s">
        <v>3690</v>
      </c>
      <c r="F2294" s="650" t="s">
        <v>3634</v>
      </c>
      <c r="G2294" s="650" t="s">
        <v>4405</v>
      </c>
      <c r="H2294" s="650" t="s">
        <v>1072</v>
      </c>
      <c r="I2294" s="650" t="s">
        <v>5383</v>
      </c>
      <c r="J2294" s="650" t="s">
        <v>3556</v>
      </c>
      <c r="K2294" s="650" t="s">
        <v>4205</v>
      </c>
      <c r="L2294" s="651">
        <v>465.7</v>
      </c>
      <c r="M2294" s="651">
        <v>31667.600000000009</v>
      </c>
      <c r="N2294" s="650">
        <v>68</v>
      </c>
      <c r="O2294" s="731">
        <v>41</v>
      </c>
      <c r="P2294" s="651">
        <v>11176.8</v>
      </c>
      <c r="Q2294" s="666">
        <v>0.35294117647058809</v>
      </c>
      <c r="R2294" s="650">
        <v>24</v>
      </c>
      <c r="S2294" s="666">
        <v>0.35294117647058826</v>
      </c>
      <c r="T2294" s="731">
        <v>14.5</v>
      </c>
      <c r="U2294" s="689">
        <v>0.35365853658536583</v>
      </c>
    </row>
    <row r="2295" spans="1:21" ht="14.4" customHeight="1" x14ac:dyDescent="0.3">
      <c r="A2295" s="649">
        <v>10</v>
      </c>
      <c r="B2295" s="650" t="s">
        <v>596</v>
      </c>
      <c r="C2295" s="650">
        <v>89301106</v>
      </c>
      <c r="D2295" s="729" t="s">
        <v>6864</v>
      </c>
      <c r="E2295" s="730" t="s">
        <v>3690</v>
      </c>
      <c r="F2295" s="650" t="s">
        <v>3634</v>
      </c>
      <c r="G2295" s="650" t="s">
        <v>4405</v>
      </c>
      <c r="H2295" s="650" t="s">
        <v>597</v>
      </c>
      <c r="I2295" s="650" t="s">
        <v>2927</v>
      </c>
      <c r="J2295" s="650" t="s">
        <v>3612</v>
      </c>
      <c r="K2295" s="650" t="s">
        <v>3613</v>
      </c>
      <c r="L2295" s="651">
        <v>141.34</v>
      </c>
      <c r="M2295" s="651">
        <v>4381.54</v>
      </c>
      <c r="N2295" s="650">
        <v>31</v>
      </c>
      <c r="O2295" s="731">
        <v>10.5</v>
      </c>
      <c r="P2295" s="651">
        <v>2120.1</v>
      </c>
      <c r="Q2295" s="666">
        <v>0.48387096774193544</v>
      </c>
      <c r="R2295" s="650">
        <v>15</v>
      </c>
      <c r="S2295" s="666">
        <v>0.4838709677419355</v>
      </c>
      <c r="T2295" s="731">
        <v>5</v>
      </c>
      <c r="U2295" s="689">
        <v>0.47619047619047616</v>
      </c>
    </row>
    <row r="2296" spans="1:21" ht="14.4" customHeight="1" x14ac:dyDescent="0.3">
      <c r="A2296" s="649">
        <v>10</v>
      </c>
      <c r="B2296" s="650" t="s">
        <v>596</v>
      </c>
      <c r="C2296" s="650">
        <v>89301106</v>
      </c>
      <c r="D2296" s="729" t="s">
        <v>6864</v>
      </c>
      <c r="E2296" s="730" t="s">
        <v>3690</v>
      </c>
      <c r="F2296" s="650" t="s">
        <v>3634</v>
      </c>
      <c r="G2296" s="650" t="s">
        <v>4405</v>
      </c>
      <c r="H2296" s="650" t="s">
        <v>597</v>
      </c>
      <c r="I2296" s="650" t="s">
        <v>5191</v>
      </c>
      <c r="J2296" s="650" t="s">
        <v>5192</v>
      </c>
      <c r="K2296" s="650" t="s">
        <v>5193</v>
      </c>
      <c r="L2296" s="651">
        <v>188.38</v>
      </c>
      <c r="M2296" s="651">
        <v>12809.840000000004</v>
      </c>
      <c r="N2296" s="650">
        <v>68</v>
      </c>
      <c r="O2296" s="731">
        <v>21.5</v>
      </c>
      <c r="P2296" s="651">
        <v>3202.46</v>
      </c>
      <c r="Q2296" s="666">
        <v>0.24999999999999992</v>
      </c>
      <c r="R2296" s="650">
        <v>17</v>
      </c>
      <c r="S2296" s="666">
        <v>0.25</v>
      </c>
      <c r="T2296" s="731">
        <v>6</v>
      </c>
      <c r="U2296" s="689">
        <v>0.27906976744186046</v>
      </c>
    </row>
    <row r="2297" spans="1:21" ht="14.4" customHeight="1" x14ac:dyDescent="0.3">
      <c r="A2297" s="649">
        <v>10</v>
      </c>
      <c r="B2297" s="650" t="s">
        <v>596</v>
      </c>
      <c r="C2297" s="650">
        <v>89301106</v>
      </c>
      <c r="D2297" s="729" t="s">
        <v>6864</v>
      </c>
      <c r="E2297" s="730" t="s">
        <v>3690</v>
      </c>
      <c r="F2297" s="650" t="s">
        <v>3634</v>
      </c>
      <c r="G2297" s="650" t="s">
        <v>4405</v>
      </c>
      <c r="H2297" s="650" t="s">
        <v>597</v>
      </c>
      <c r="I2297" s="650" t="s">
        <v>5388</v>
      </c>
      <c r="J2297" s="650" t="s">
        <v>5189</v>
      </c>
      <c r="K2297" s="650" t="s">
        <v>5389</v>
      </c>
      <c r="L2297" s="651">
        <v>232.85</v>
      </c>
      <c r="M2297" s="651">
        <v>7684.0499999999993</v>
      </c>
      <c r="N2297" s="650">
        <v>33</v>
      </c>
      <c r="O2297" s="731">
        <v>10.5</v>
      </c>
      <c r="P2297" s="651">
        <v>3725.6</v>
      </c>
      <c r="Q2297" s="666">
        <v>0.48484848484848486</v>
      </c>
      <c r="R2297" s="650">
        <v>16</v>
      </c>
      <c r="S2297" s="666">
        <v>0.48484848484848486</v>
      </c>
      <c r="T2297" s="731">
        <v>3</v>
      </c>
      <c r="U2297" s="689">
        <v>0.2857142857142857</v>
      </c>
    </row>
    <row r="2298" spans="1:21" ht="14.4" customHeight="1" x14ac:dyDescent="0.3">
      <c r="A2298" s="649">
        <v>10</v>
      </c>
      <c r="B2298" s="650" t="s">
        <v>596</v>
      </c>
      <c r="C2298" s="650">
        <v>89301106</v>
      </c>
      <c r="D2298" s="729" t="s">
        <v>6864</v>
      </c>
      <c r="E2298" s="730" t="s">
        <v>3690</v>
      </c>
      <c r="F2298" s="650" t="s">
        <v>3634</v>
      </c>
      <c r="G2298" s="650" t="s">
        <v>4405</v>
      </c>
      <c r="H2298" s="650" t="s">
        <v>1072</v>
      </c>
      <c r="I2298" s="650" t="s">
        <v>1117</v>
      </c>
      <c r="J2298" s="650" t="s">
        <v>1118</v>
      </c>
      <c r="K2298" s="650" t="s">
        <v>3496</v>
      </c>
      <c r="L2298" s="651">
        <v>80.47</v>
      </c>
      <c r="M2298" s="651">
        <v>8127.4699999999993</v>
      </c>
      <c r="N2298" s="650">
        <v>101</v>
      </c>
      <c r="O2298" s="731">
        <v>28</v>
      </c>
      <c r="P2298" s="651">
        <v>2575.04</v>
      </c>
      <c r="Q2298" s="666">
        <v>0.31683168316831684</v>
      </c>
      <c r="R2298" s="650">
        <v>32</v>
      </c>
      <c r="S2298" s="666">
        <v>0.31683168316831684</v>
      </c>
      <c r="T2298" s="731">
        <v>6.5</v>
      </c>
      <c r="U2298" s="689">
        <v>0.23214285714285715</v>
      </c>
    </row>
    <row r="2299" spans="1:21" ht="14.4" customHeight="1" x14ac:dyDescent="0.3">
      <c r="A2299" s="649">
        <v>10</v>
      </c>
      <c r="B2299" s="650" t="s">
        <v>596</v>
      </c>
      <c r="C2299" s="650">
        <v>89301106</v>
      </c>
      <c r="D2299" s="729" t="s">
        <v>6864</v>
      </c>
      <c r="E2299" s="730" t="s">
        <v>3690</v>
      </c>
      <c r="F2299" s="650" t="s">
        <v>3634</v>
      </c>
      <c r="G2299" s="650" t="s">
        <v>4405</v>
      </c>
      <c r="H2299" s="650" t="s">
        <v>597</v>
      </c>
      <c r="I2299" s="650" t="s">
        <v>2931</v>
      </c>
      <c r="J2299" s="650" t="s">
        <v>2932</v>
      </c>
      <c r="K2299" s="650" t="s">
        <v>3280</v>
      </c>
      <c r="L2299" s="651">
        <v>46.57</v>
      </c>
      <c r="M2299" s="651">
        <v>558.84</v>
      </c>
      <c r="N2299" s="650">
        <v>12</v>
      </c>
      <c r="O2299" s="731">
        <v>3</v>
      </c>
      <c r="P2299" s="651">
        <v>46.57</v>
      </c>
      <c r="Q2299" s="666">
        <v>8.3333333333333329E-2</v>
      </c>
      <c r="R2299" s="650">
        <v>1</v>
      </c>
      <c r="S2299" s="666">
        <v>8.3333333333333329E-2</v>
      </c>
      <c r="T2299" s="731">
        <v>1</v>
      </c>
      <c r="U2299" s="689">
        <v>0.33333333333333331</v>
      </c>
    </row>
    <row r="2300" spans="1:21" ht="14.4" customHeight="1" x14ac:dyDescent="0.3">
      <c r="A2300" s="649">
        <v>10</v>
      </c>
      <c r="B2300" s="650" t="s">
        <v>596</v>
      </c>
      <c r="C2300" s="650">
        <v>89301106</v>
      </c>
      <c r="D2300" s="729" t="s">
        <v>6864</v>
      </c>
      <c r="E2300" s="730" t="s">
        <v>3690</v>
      </c>
      <c r="F2300" s="650" t="s">
        <v>3634</v>
      </c>
      <c r="G2300" s="650" t="s">
        <v>4405</v>
      </c>
      <c r="H2300" s="650" t="s">
        <v>1072</v>
      </c>
      <c r="I2300" s="650" t="s">
        <v>3260</v>
      </c>
      <c r="J2300" s="650" t="s">
        <v>3614</v>
      </c>
      <c r="K2300" s="650" t="s">
        <v>3615</v>
      </c>
      <c r="L2300" s="651">
        <v>376.75</v>
      </c>
      <c r="M2300" s="651">
        <v>12432.75</v>
      </c>
      <c r="N2300" s="650">
        <v>33</v>
      </c>
      <c r="O2300" s="731">
        <v>26</v>
      </c>
      <c r="P2300" s="651">
        <v>3767.5</v>
      </c>
      <c r="Q2300" s="666">
        <v>0.30303030303030304</v>
      </c>
      <c r="R2300" s="650">
        <v>10</v>
      </c>
      <c r="S2300" s="666">
        <v>0.30303030303030304</v>
      </c>
      <c r="T2300" s="731">
        <v>8</v>
      </c>
      <c r="U2300" s="689">
        <v>0.30769230769230771</v>
      </c>
    </row>
    <row r="2301" spans="1:21" ht="14.4" customHeight="1" x14ac:dyDescent="0.3">
      <c r="A2301" s="649">
        <v>10</v>
      </c>
      <c r="B2301" s="650" t="s">
        <v>596</v>
      </c>
      <c r="C2301" s="650">
        <v>89301106</v>
      </c>
      <c r="D2301" s="729" t="s">
        <v>6864</v>
      </c>
      <c r="E2301" s="730" t="s">
        <v>3690</v>
      </c>
      <c r="F2301" s="650" t="s">
        <v>3634</v>
      </c>
      <c r="G2301" s="650" t="s">
        <v>4405</v>
      </c>
      <c r="H2301" s="650" t="s">
        <v>1072</v>
      </c>
      <c r="I2301" s="650" t="s">
        <v>2128</v>
      </c>
      <c r="J2301" s="650" t="s">
        <v>3556</v>
      </c>
      <c r="K2301" s="650" t="s">
        <v>3557</v>
      </c>
      <c r="L2301" s="651">
        <v>139.71</v>
      </c>
      <c r="M2301" s="651">
        <v>139.71</v>
      </c>
      <c r="N2301" s="650">
        <v>1</v>
      </c>
      <c r="O2301" s="731">
        <v>1</v>
      </c>
      <c r="P2301" s="651"/>
      <c r="Q2301" s="666">
        <v>0</v>
      </c>
      <c r="R2301" s="650"/>
      <c r="S2301" s="666">
        <v>0</v>
      </c>
      <c r="T2301" s="731"/>
      <c r="U2301" s="689">
        <v>0</v>
      </c>
    </row>
    <row r="2302" spans="1:21" ht="14.4" customHeight="1" x14ac:dyDescent="0.3">
      <c r="A2302" s="649">
        <v>10</v>
      </c>
      <c r="B2302" s="650" t="s">
        <v>596</v>
      </c>
      <c r="C2302" s="650">
        <v>89301106</v>
      </c>
      <c r="D2302" s="729" t="s">
        <v>6864</v>
      </c>
      <c r="E2302" s="730" t="s">
        <v>3690</v>
      </c>
      <c r="F2302" s="650" t="s">
        <v>3634</v>
      </c>
      <c r="G2302" s="650" t="s">
        <v>4405</v>
      </c>
      <c r="H2302" s="650" t="s">
        <v>597</v>
      </c>
      <c r="I2302" s="650" t="s">
        <v>5721</v>
      </c>
      <c r="J2302" s="650" t="s">
        <v>5722</v>
      </c>
      <c r="K2302" s="650" t="s">
        <v>5723</v>
      </c>
      <c r="L2302" s="651">
        <v>0</v>
      </c>
      <c r="M2302" s="651">
        <v>0</v>
      </c>
      <c r="N2302" s="650">
        <v>3</v>
      </c>
      <c r="O2302" s="731">
        <v>1</v>
      </c>
      <c r="P2302" s="651">
        <v>0</v>
      </c>
      <c r="Q2302" s="666"/>
      <c r="R2302" s="650">
        <v>3</v>
      </c>
      <c r="S2302" s="666">
        <v>1</v>
      </c>
      <c r="T2302" s="731">
        <v>1</v>
      </c>
      <c r="U2302" s="689">
        <v>1</v>
      </c>
    </row>
    <row r="2303" spans="1:21" ht="14.4" customHeight="1" x14ac:dyDescent="0.3">
      <c r="A2303" s="649">
        <v>10</v>
      </c>
      <c r="B2303" s="650" t="s">
        <v>596</v>
      </c>
      <c r="C2303" s="650">
        <v>89301106</v>
      </c>
      <c r="D2303" s="729" t="s">
        <v>6864</v>
      </c>
      <c r="E2303" s="730" t="s">
        <v>3690</v>
      </c>
      <c r="F2303" s="650" t="s">
        <v>3634</v>
      </c>
      <c r="G2303" s="650" t="s">
        <v>4405</v>
      </c>
      <c r="H2303" s="650" t="s">
        <v>597</v>
      </c>
      <c r="I2303" s="650" t="s">
        <v>5724</v>
      </c>
      <c r="J2303" s="650" t="s">
        <v>5725</v>
      </c>
      <c r="K2303" s="650" t="s">
        <v>5366</v>
      </c>
      <c r="L2303" s="651">
        <v>188.38</v>
      </c>
      <c r="M2303" s="651">
        <v>376.76</v>
      </c>
      <c r="N2303" s="650">
        <v>2</v>
      </c>
      <c r="O2303" s="731">
        <v>1</v>
      </c>
      <c r="P2303" s="651"/>
      <c r="Q2303" s="666">
        <v>0</v>
      </c>
      <c r="R2303" s="650"/>
      <c r="S2303" s="666">
        <v>0</v>
      </c>
      <c r="T2303" s="731"/>
      <c r="U2303" s="689">
        <v>0</v>
      </c>
    </row>
    <row r="2304" spans="1:21" ht="14.4" customHeight="1" x14ac:dyDescent="0.3">
      <c r="A2304" s="649">
        <v>10</v>
      </c>
      <c r="B2304" s="650" t="s">
        <v>596</v>
      </c>
      <c r="C2304" s="650">
        <v>89301106</v>
      </c>
      <c r="D2304" s="729" t="s">
        <v>6864</v>
      </c>
      <c r="E2304" s="730" t="s">
        <v>3690</v>
      </c>
      <c r="F2304" s="650" t="s">
        <v>3634</v>
      </c>
      <c r="G2304" s="650" t="s">
        <v>4405</v>
      </c>
      <c r="H2304" s="650" t="s">
        <v>597</v>
      </c>
      <c r="I2304" s="650" t="s">
        <v>5726</v>
      </c>
      <c r="J2304" s="650" t="s">
        <v>5727</v>
      </c>
      <c r="K2304" s="650" t="s">
        <v>5728</v>
      </c>
      <c r="L2304" s="651">
        <v>139.71</v>
      </c>
      <c r="M2304" s="651">
        <v>558.84</v>
      </c>
      <c r="N2304" s="650">
        <v>4</v>
      </c>
      <c r="O2304" s="731">
        <v>1</v>
      </c>
      <c r="P2304" s="651">
        <v>558.84</v>
      </c>
      <c r="Q2304" s="666">
        <v>1</v>
      </c>
      <c r="R2304" s="650">
        <v>4</v>
      </c>
      <c r="S2304" s="666">
        <v>1</v>
      </c>
      <c r="T2304" s="731">
        <v>1</v>
      </c>
      <c r="U2304" s="689">
        <v>1</v>
      </c>
    </row>
    <row r="2305" spans="1:21" ht="14.4" customHeight="1" x14ac:dyDescent="0.3">
      <c r="A2305" s="649">
        <v>10</v>
      </c>
      <c r="B2305" s="650" t="s">
        <v>596</v>
      </c>
      <c r="C2305" s="650">
        <v>89301106</v>
      </c>
      <c r="D2305" s="729" t="s">
        <v>6864</v>
      </c>
      <c r="E2305" s="730" t="s">
        <v>3690</v>
      </c>
      <c r="F2305" s="650" t="s">
        <v>3634</v>
      </c>
      <c r="G2305" s="650" t="s">
        <v>4405</v>
      </c>
      <c r="H2305" s="650" t="s">
        <v>597</v>
      </c>
      <c r="I2305" s="650" t="s">
        <v>5729</v>
      </c>
      <c r="J2305" s="650" t="s">
        <v>5730</v>
      </c>
      <c r="K2305" s="650" t="s">
        <v>5731</v>
      </c>
      <c r="L2305" s="651">
        <v>279.42</v>
      </c>
      <c r="M2305" s="651">
        <v>838.26</v>
      </c>
      <c r="N2305" s="650">
        <v>3</v>
      </c>
      <c r="O2305" s="731">
        <v>0.5</v>
      </c>
      <c r="P2305" s="651">
        <v>838.26</v>
      </c>
      <c r="Q2305" s="666">
        <v>1</v>
      </c>
      <c r="R2305" s="650">
        <v>3</v>
      </c>
      <c r="S2305" s="666">
        <v>1</v>
      </c>
      <c r="T2305" s="731">
        <v>0.5</v>
      </c>
      <c r="U2305" s="689">
        <v>1</v>
      </c>
    </row>
    <row r="2306" spans="1:21" ht="14.4" customHeight="1" x14ac:dyDescent="0.3">
      <c r="A2306" s="649">
        <v>10</v>
      </c>
      <c r="B2306" s="650" t="s">
        <v>596</v>
      </c>
      <c r="C2306" s="650">
        <v>89301106</v>
      </c>
      <c r="D2306" s="729" t="s">
        <v>6864</v>
      </c>
      <c r="E2306" s="730" t="s">
        <v>3690</v>
      </c>
      <c r="F2306" s="650" t="s">
        <v>3634</v>
      </c>
      <c r="G2306" s="650" t="s">
        <v>5390</v>
      </c>
      <c r="H2306" s="650" t="s">
        <v>597</v>
      </c>
      <c r="I2306" s="650" t="s">
        <v>5732</v>
      </c>
      <c r="J2306" s="650" t="s">
        <v>5733</v>
      </c>
      <c r="K2306" s="650" t="s">
        <v>5734</v>
      </c>
      <c r="L2306" s="651">
        <v>2141.7600000000002</v>
      </c>
      <c r="M2306" s="651">
        <v>17134.080000000002</v>
      </c>
      <c r="N2306" s="650">
        <v>8</v>
      </c>
      <c r="O2306" s="731">
        <v>2</v>
      </c>
      <c r="P2306" s="651">
        <v>12850.560000000001</v>
      </c>
      <c r="Q2306" s="666">
        <v>0.75</v>
      </c>
      <c r="R2306" s="650">
        <v>6</v>
      </c>
      <c r="S2306" s="666">
        <v>0.75</v>
      </c>
      <c r="T2306" s="731">
        <v>1.5</v>
      </c>
      <c r="U2306" s="689">
        <v>0.75</v>
      </c>
    </row>
    <row r="2307" spans="1:21" ht="14.4" customHeight="1" x14ac:dyDescent="0.3">
      <c r="A2307" s="649">
        <v>10</v>
      </c>
      <c r="B2307" s="650" t="s">
        <v>596</v>
      </c>
      <c r="C2307" s="650">
        <v>89301106</v>
      </c>
      <c r="D2307" s="729" t="s">
        <v>6864</v>
      </c>
      <c r="E2307" s="730" t="s">
        <v>3690</v>
      </c>
      <c r="F2307" s="650" t="s">
        <v>3634</v>
      </c>
      <c r="G2307" s="650" t="s">
        <v>5390</v>
      </c>
      <c r="H2307" s="650" t="s">
        <v>597</v>
      </c>
      <c r="I2307" s="650" t="s">
        <v>5391</v>
      </c>
      <c r="J2307" s="650" t="s">
        <v>5392</v>
      </c>
      <c r="K2307" s="650" t="s">
        <v>5393</v>
      </c>
      <c r="L2307" s="651">
        <v>3212.64</v>
      </c>
      <c r="M2307" s="651">
        <v>22488.48</v>
      </c>
      <c r="N2307" s="650">
        <v>7</v>
      </c>
      <c r="O2307" s="731">
        <v>1.5</v>
      </c>
      <c r="P2307" s="651">
        <v>3212.64</v>
      </c>
      <c r="Q2307" s="666">
        <v>0.14285714285714285</v>
      </c>
      <c r="R2307" s="650">
        <v>1</v>
      </c>
      <c r="S2307" s="666">
        <v>0.14285714285714285</v>
      </c>
      <c r="T2307" s="731">
        <v>0.5</v>
      </c>
      <c r="U2307" s="689">
        <v>0.33333333333333331</v>
      </c>
    </row>
    <row r="2308" spans="1:21" ht="14.4" customHeight="1" x14ac:dyDescent="0.3">
      <c r="A2308" s="649">
        <v>10</v>
      </c>
      <c r="B2308" s="650" t="s">
        <v>596</v>
      </c>
      <c r="C2308" s="650">
        <v>89301106</v>
      </c>
      <c r="D2308" s="729" t="s">
        <v>6864</v>
      </c>
      <c r="E2308" s="730" t="s">
        <v>3690</v>
      </c>
      <c r="F2308" s="650" t="s">
        <v>3634</v>
      </c>
      <c r="G2308" s="650" t="s">
        <v>5390</v>
      </c>
      <c r="H2308" s="650" t="s">
        <v>597</v>
      </c>
      <c r="I2308" s="650" t="s">
        <v>5735</v>
      </c>
      <c r="J2308" s="650" t="s">
        <v>5736</v>
      </c>
      <c r="K2308" s="650" t="s">
        <v>5737</v>
      </c>
      <c r="L2308" s="651">
        <v>4283.53</v>
      </c>
      <c r="M2308" s="651">
        <v>17134.12</v>
      </c>
      <c r="N2308" s="650">
        <v>4</v>
      </c>
      <c r="O2308" s="731">
        <v>0.5</v>
      </c>
      <c r="P2308" s="651">
        <v>17134.12</v>
      </c>
      <c r="Q2308" s="666">
        <v>1</v>
      </c>
      <c r="R2308" s="650">
        <v>4</v>
      </c>
      <c r="S2308" s="666">
        <v>1</v>
      </c>
      <c r="T2308" s="731">
        <v>0.5</v>
      </c>
      <c r="U2308" s="689">
        <v>1</v>
      </c>
    </row>
    <row r="2309" spans="1:21" ht="14.4" customHeight="1" x14ac:dyDescent="0.3">
      <c r="A2309" s="649">
        <v>10</v>
      </c>
      <c r="B2309" s="650" t="s">
        <v>596</v>
      </c>
      <c r="C2309" s="650">
        <v>89301106</v>
      </c>
      <c r="D2309" s="729" t="s">
        <v>6864</v>
      </c>
      <c r="E2309" s="730" t="s">
        <v>3690</v>
      </c>
      <c r="F2309" s="650" t="s">
        <v>3634</v>
      </c>
      <c r="G2309" s="650" t="s">
        <v>5390</v>
      </c>
      <c r="H2309" s="650" t="s">
        <v>597</v>
      </c>
      <c r="I2309" s="650" t="s">
        <v>5738</v>
      </c>
      <c r="J2309" s="650" t="s">
        <v>5739</v>
      </c>
      <c r="K2309" s="650" t="s">
        <v>4481</v>
      </c>
      <c r="L2309" s="651">
        <v>0</v>
      </c>
      <c r="M2309" s="651">
        <v>0</v>
      </c>
      <c r="N2309" s="650">
        <v>4</v>
      </c>
      <c r="O2309" s="731">
        <v>0.5</v>
      </c>
      <c r="P2309" s="651"/>
      <c r="Q2309" s="666"/>
      <c r="R2309" s="650"/>
      <c r="S2309" s="666">
        <v>0</v>
      </c>
      <c r="T2309" s="731"/>
      <c r="U2309" s="689">
        <v>0</v>
      </c>
    </row>
    <row r="2310" spans="1:21" ht="14.4" customHeight="1" x14ac:dyDescent="0.3">
      <c r="A2310" s="649">
        <v>10</v>
      </c>
      <c r="B2310" s="650" t="s">
        <v>596</v>
      </c>
      <c r="C2310" s="650">
        <v>89301106</v>
      </c>
      <c r="D2310" s="729" t="s">
        <v>6864</v>
      </c>
      <c r="E2310" s="730" t="s">
        <v>3690</v>
      </c>
      <c r="F2310" s="650" t="s">
        <v>3634</v>
      </c>
      <c r="G2310" s="650" t="s">
        <v>4550</v>
      </c>
      <c r="H2310" s="650" t="s">
        <v>1072</v>
      </c>
      <c r="I2310" s="650" t="s">
        <v>1098</v>
      </c>
      <c r="J2310" s="650" t="s">
        <v>1099</v>
      </c>
      <c r="K2310" s="650" t="s">
        <v>1100</v>
      </c>
      <c r="L2310" s="651">
        <v>0</v>
      </c>
      <c r="M2310" s="651">
        <v>0</v>
      </c>
      <c r="N2310" s="650">
        <v>1</v>
      </c>
      <c r="O2310" s="731">
        <v>0.5</v>
      </c>
      <c r="P2310" s="651">
        <v>0</v>
      </c>
      <c r="Q2310" s="666"/>
      <c r="R2310" s="650">
        <v>1</v>
      </c>
      <c r="S2310" s="666">
        <v>1</v>
      </c>
      <c r="T2310" s="731">
        <v>0.5</v>
      </c>
      <c r="U2310" s="689">
        <v>1</v>
      </c>
    </row>
    <row r="2311" spans="1:21" ht="14.4" customHeight="1" x14ac:dyDescent="0.3">
      <c r="A2311" s="649">
        <v>10</v>
      </c>
      <c r="B2311" s="650" t="s">
        <v>596</v>
      </c>
      <c r="C2311" s="650">
        <v>89301106</v>
      </c>
      <c r="D2311" s="729" t="s">
        <v>6864</v>
      </c>
      <c r="E2311" s="730" t="s">
        <v>3690</v>
      </c>
      <c r="F2311" s="650" t="s">
        <v>3634</v>
      </c>
      <c r="G2311" s="650" t="s">
        <v>4988</v>
      </c>
      <c r="H2311" s="650" t="s">
        <v>1072</v>
      </c>
      <c r="I2311" s="650" t="s">
        <v>5394</v>
      </c>
      <c r="J2311" s="650" t="s">
        <v>5395</v>
      </c>
      <c r="K2311" s="650" t="s">
        <v>5396</v>
      </c>
      <c r="L2311" s="651">
        <v>566.66999999999996</v>
      </c>
      <c r="M2311" s="651">
        <v>7933.3799999999992</v>
      </c>
      <c r="N2311" s="650">
        <v>14</v>
      </c>
      <c r="O2311" s="731">
        <v>3.5</v>
      </c>
      <c r="P2311" s="651">
        <v>1133.3399999999999</v>
      </c>
      <c r="Q2311" s="666">
        <v>0.14285714285714285</v>
      </c>
      <c r="R2311" s="650">
        <v>2</v>
      </c>
      <c r="S2311" s="666">
        <v>0.14285714285714285</v>
      </c>
      <c r="T2311" s="731">
        <v>0.5</v>
      </c>
      <c r="U2311" s="689">
        <v>0.14285714285714285</v>
      </c>
    </row>
    <row r="2312" spans="1:21" ht="14.4" customHeight="1" x14ac:dyDescent="0.3">
      <c r="A2312" s="649">
        <v>10</v>
      </c>
      <c r="B2312" s="650" t="s">
        <v>596</v>
      </c>
      <c r="C2312" s="650">
        <v>89301106</v>
      </c>
      <c r="D2312" s="729" t="s">
        <v>6864</v>
      </c>
      <c r="E2312" s="730" t="s">
        <v>3690</v>
      </c>
      <c r="F2312" s="650" t="s">
        <v>3634</v>
      </c>
      <c r="G2312" s="650" t="s">
        <v>4988</v>
      </c>
      <c r="H2312" s="650" t="s">
        <v>1072</v>
      </c>
      <c r="I2312" s="650" t="s">
        <v>5397</v>
      </c>
      <c r="J2312" s="650" t="s">
        <v>5398</v>
      </c>
      <c r="K2312" s="650" t="s">
        <v>5399</v>
      </c>
      <c r="L2312" s="651">
        <v>18.22</v>
      </c>
      <c r="M2312" s="651">
        <v>109.32</v>
      </c>
      <c r="N2312" s="650">
        <v>6</v>
      </c>
      <c r="O2312" s="731">
        <v>1</v>
      </c>
      <c r="P2312" s="651">
        <v>109.32</v>
      </c>
      <c r="Q2312" s="666">
        <v>1</v>
      </c>
      <c r="R2312" s="650">
        <v>6</v>
      </c>
      <c r="S2312" s="666">
        <v>1</v>
      </c>
      <c r="T2312" s="731">
        <v>1</v>
      </c>
      <c r="U2312" s="689">
        <v>1</v>
      </c>
    </row>
    <row r="2313" spans="1:21" ht="14.4" customHeight="1" x14ac:dyDescent="0.3">
      <c r="A2313" s="649">
        <v>10</v>
      </c>
      <c r="B2313" s="650" t="s">
        <v>596</v>
      </c>
      <c r="C2313" s="650">
        <v>89301106</v>
      </c>
      <c r="D2313" s="729" t="s">
        <v>6864</v>
      </c>
      <c r="E2313" s="730" t="s">
        <v>3690</v>
      </c>
      <c r="F2313" s="650" t="s">
        <v>3634</v>
      </c>
      <c r="G2313" s="650" t="s">
        <v>4988</v>
      </c>
      <c r="H2313" s="650" t="s">
        <v>1072</v>
      </c>
      <c r="I2313" s="650" t="s">
        <v>5403</v>
      </c>
      <c r="J2313" s="650" t="s">
        <v>5401</v>
      </c>
      <c r="K2313" s="650" t="s">
        <v>5404</v>
      </c>
      <c r="L2313" s="651">
        <v>91.07</v>
      </c>
      <c r="M2313" s="651">
        <v>4462.43</v>
      </c>
      <c r="N2313" s="650">
        <v>49</v>
      </c>
      <c r="O2313" s="731">
        <v>7.5</v>
      </c>
      <c r="P2313" s="651">
        <v>3187.45</v>
      </c>
      <c r="Q2313" s="666">
        <v>0.71428571428571419</v>
      </c>
      <c r="R2313" s="650">
        <v>35</v>
      </c>
      <c r="S2313" s="666">
        <v>0.7142857142857143</v>
      </c>
      <c r="T2313" s="731">
        <v>4.5</v>
      </c>
      <c r="U2313" s="689">
        <v>0.6</v>
      </c>
    </row>
    <row r="2314" spans="1:21" ht="14.4" customHeight="1" x14ac:dyDescent="0.3">
      <c r="A2314" s="649">
        <v>10</v>
      </c>
      <c r="B2314" s="650" t="s">
        <v>596</v>
      </c>
      <c r="C2314" s="650">
        <v>89301106</v>
      </c>
      <c r="D2314" s="729" t="s">
        <v>6864</v>
      </c>
      <c r="E2314" s="730" t="s">
        <v>3690</v>
      </c>
      <c r="F2314" s="650" t="s">
        <v>3634</v>
      </c>
      <c r="G2314" s="650" t="s">
        <v>4988</v>
      </c>
      <c r="H2314" s="650" t="s">
        <v>1072</v>
      </c>
      <c r="I2314" s="650" t="s">
        <v>4989</v>
      </c>
      <c r="J2314" s="650" t="s">
        <v>4990</v>
      </c>
      <c r="K2314" s="650" t="s">
        <v>4991</v>
      </c>
      <c r="L2314" s="651">
        <v>182.14</v>
      </c>
      <c r="M2314" s="651">
        <v>14206.92</v>
      </c>
      <c r="N2314" s="650">
        <v>78</v>
      </c>
      <c r="O2314" s="731">
        <v>12.5</v>
      </c>
      <c r="P2314" s="651">
        <v>4007.0799999999995</v>
      </c>
      <c r="Q2314" s="666">
        <v>0.28205128205128199</v>
      </c>
      <c r="R2314" s="650">
        <v>22</v>
      </c>
      <c r="S2314" s="666">
        <v>0.28205128205128205</v>
      </c>
      <c r="T2314" s="731">
        <v>4.5</v>
      </c>
      <c r="U2314" s="689">
        <v>0.36</v>
      </c>
    </row>
    <row r="2315" spans="1:21" ht="14.4" customHeight="1" x14ac:dyDescent="0.3">
      <c r="A2315" s="649">
        <v>10</v>
      </c>
      <c r="B2315" s="650" t="s">
        <v>596</v>
      </c>
      <c r="C2315" s="650">
        <v>89301106</v>
      </c>
      <c r="D2315" s="729" t="s">
        <v>6864</v>
      </c>
      <c r="E2315" s="730" t="s">
        <v>3690</v>
      </c>
      <c r="F2315" s="650" t="s">
        <v>3634</v>
      </c>
      <c r="G2315" s="650" t="s">
        <v>4988</v>
      </c>
      <c r="H2315" s="650" t="s">
        <v>1072</v>
      </c>
      <c r="I2315" s="650" t="s">
        <v>5740</v>
      </c>
      <c r="J2315" s="650" t="s">
        <v>5395</v>
      </c>
      <c r="K2315" s="650" t="s">
        <v>2489</v>
      </c>
      <c r="L2315" s="651">
        <v>0</v>
      </c>
      <c r="M2315" s="651">
        <v>0</v>
      </c>
      <c r="N2315" s="650">
        <v>6</v>
      </c>
      <c r="O2315" s="731">
        <v>3.5</v>
      </c>
      <c r="P2315" s="651">
        <v>0</v>
      </c>
      <c r="Q2315" s="666"/>
      <c r="R2315" s="650">
        <v>2</v>
      </c>
      <c r="S2315" s="666">
        <v>0.33333333333333331</v>
      </c>
      <c r="T2315" s="731">
        <v>1</v>
      </c>
      <c r="U2315" s="689">
        <v>0.2857142857142857</v>
      </c>
    </row>
    <row r="2316" spans="1:21" ht="14.4" customHeight="1" x14ac:dyDescent="0.3">
      <c r="A2316" s="649">
        <v>10</v>
      </c>
      <c r="B2316" s="650" t="s">
        <v>596</v>
      </c>
      <c r="C2316" s="650">
        <v>89301106</v>
      </c>
      <c r="D2316" s="729" t="s">
        <v>6864</v>
      </c>
      <c r="E2316" s="730" t="s">
        <v>3690</v>
      </c>
      <c r="F2316" s="650" t="s">
        <v>3634</v>
      </c>
      <c r="G2316" s="650" t="s">
        <v>4988</v>
      </c>
      <c r="H2316" s="650" t="s">
        <v>1072</v>
      </c>
      <c r="I2316" s="650" t="s">
        <v>5407</v>
      </c>
      <c r="J2316" s="650" t="s">
        <v>5398</v>
      </c>
      <c r="K2316" s="650" t="s">
        <v>5408</v>
      </c>
      <c r="L2316" s="651">
        <v>13.01</v>
      </c>
      <c r="M2316" s="651">
        <v>78.06</v>
      </c>
      <c r="N2316" s="650">
        <v>6</v>
      </c>
      <c r="O2316" s="731">
        <v>0.5</v>
      </c>
      <c r="P2316" s="651">
        <v>78.06</v>
      </c>
      <c r="Q2316" s="666">
        <v>1</v>
      </c>
      <c r="R2316" s="650">
        <v>6</v>
      </c>
      <c r="S2316" s="666">
        <v>1</v>
      </c>
      <c r="T2316" s="731">
        <v>0.5</v>
      </c>
      <c r="U2316" s="689">
        <v>1</v>
      </c>
    </row>
    <row r="2317" spans="1:21" ht="14.4" customHeight="1" x14ac:dyDescent="0.3">
      <c r="A2317" s="649">
        <v>10</v>
      </c>
      <c r="B2317" s="650" t="s">
        <v>596</v>
      </c>
      <c r="C2317" s="650">
        <v>89301106</v>
      </c>
      <c r="D2317" s="729" t="s">
        <v>6864</v>
      </c>
      <c r="E2317" s="730" t="s">
        <v>3690</v>
      </c>
      <c r="F2317" s="650" t="s">
        <v>3634</v>
      </c>
      <c r="G2317" s="650" t="s">
        <v>4252</v>
      </c>
      <c r="H2317" s="650" t="s">
        <v>597</v>
      </c>
      <c r="I2317" s="650" t="s">
        <v>791</v>
      </c>
      <c r="J2317" s="650" t="s">
        <v>792</v>
      </c>
      <c r="K2317" s="650" t="s">
        <v>793</v>
      </c>
      <c r="L2317" s="651">
        <v>0</v>
      </c>
      <c r="M2317" s="651">
        <v>0</v>
      </c>
      <c r="N2317" s="650">
        <v>1</v>
      </c>
      <c r="O2317" s="731">
        <v>0.5</v>
      </c>
      <c r="P2317" s="651">
        <v>0</v>
      </c>
      <c r="Q2317" s="666"/>
      <c r="R2317" s="650">
        <v>1</v>
      </c>
      <c r="S2317" s="666">
        <v>1</v>
      </c>
      <c r="T2317" s="731">
        <v>0.5</v>
      </c>
      <c r="U2317" s="689">
        <v>1</v>
      </c>
    </row>
    <row r="2318" spans="1:21" ht="14.4" customHeight="1" x14ac:dyDescent="0.3">
      <c r="A2318" s="649">
        <v>10</v>
      </c>
      <c r="B2318" s="650" t="s">
        <v>596</v>
      </c>
      <c r="C2318" s="650">
        <v>89301106</v>
      </c>
      <c r="D2318" s="729" t="s">
        <v>6864</v>
      </c>
      <c r="E2318" s="730" t="s">
        <v>3690</v>
      </c>
      <c r="F2318" s="650" t="s">
        <v>3634</v>
      </c>
      <c r="G2318" s="650" t="s">
        <v>4252</v>
      </c>
      <c r="H2318" s="650" t="s">
        <v>597</v>
      </c>
      <c r="I2318" s="650" t="s">
        <v>1804</v>
      </c>
      <c r="J2318" s="650" t="s">
        <v>792</v>
      </c>
      <c r="K2318" s="650" t="s">
        <v>4477</v>
      </c>
      <c r="L2318" s="651">
        <v>0</v>
      </c>
      <c r="M2318" s="651">
        <v>0</v>
      </c>
      <c r="N2318" s="650">
        <v>2</v>
      </c>
      <c r="O2318" s="731">
        <v>0.5</v>
      </c>
      <c r="P2318" s="651"/>
      <c r="Q2318" s="666"/>
      <c r="R2318" s="650"/>
      <c r="S2318" s="666">
        <v>0</v>
      </c>
      <c r="T2318" s="731"/>
      <c r="U2318" s="689">
        <v>0</v>
      </c>
    </row>
    <row r="2319" spans="1:21" ht="14.4" customHeight="1" x14ac:dyDescent="0.3">
      <c r="A2319" s="649">
        <v>10</v>
      </c>
      <c r="B2319" s="650" t="s">
        <v>596</v>
      </c>
      <c r="C2319" s="650">
        <v>89301106</v>
      </c>
      <c r="D2319" s="729" t="s">
        <v>6864</v>
      </c>
      <c r="E2319" s="730" t="s">
        <v>3690</v>
      </c>
      <c r="F2319" s="650" t="s">
        <v>3634</v>
      </c>
      <c r="G2319" s="650" t="s">
        <v>4318</v>
      </c>
      <c r="H2319" s="650" t="s">
        <v>1072</v>
      </c>
      <c r="I2319" s="650" t="s">
        <v>4319</v>
      </c>
      <c r="J2319" s="650" t="s">
        <v>4320</v>
      </c>
      <c r="K2319" s="650" t="s">
        <v>4321</v>
      </c>
      <c r="L2319" s="651">
        <v>306.04000000000002</v>
      </c>
      <c r="M2319" s="651">
        <v>6732.88</v>
      </c>
      <c r="N2319" s="650">
        <v>22</v>
      </c>
      <c r="O2319" s="731">
        <v>6</v>
      </c>
      <c r="P2319" s="651">
        <v>5508.72</v>
      </c>
      <c r="Q2319" s="666">
        <v>0.81818181818181823</v>
      </c>
      <c r="R2319" s="650">
        <v>18</v>
      </c>
      <c r="S2319" s="666">
        <v>0.81818181818181823</v>
      </c>
      <c r="T2319" s="731">
        <v>5</v>
      </c>
      <c r="U2319" s="689">
        <v>0.83333333333333337</v>
      </c>
    </row>
    <row r="2320" spans="1:21" ht="14.4" customHeight="1" x14ac:dyDescent="0.3">
      <c r="A2320" s="649">
        <v>10</v>
      </c>
      <c r="B2320" s="650" t="s">
        <v>596</v>
      </c>
      <c r="C2320" s="650">
        <v>89301106</v>
      </c>
      <c r="D2320" s="729" t="s">
        <v>6864</v>
      </c>
      <c r="E2320" s="730" t="s">
        <v>3690</v>
      </c>
      <c r="F2320" s="650" t="s">
        <v>3634</v>
      </c>
      <c r="G2320" s="650" t="s">
        <v>4318</v>
      </c>
      <c r="H2320" s="650" t="s">
        <v>1072</v>
      </c>
      <c r="I2320" s="650" t="s">
        <v>5741</v>
      </c>
      <c r="J2320" s="650" t="s">
        <v>5742</v>
      </c>
      <c r="K2320" s="650" t="s">
        <v>4088</v>
      </c>
      <c r="L2320" s="651">
        <v>612.08000000000004</v>
      </c>
      <c r="M2320" s="651">
        <v>2448.3200000000002</v>
      </c>
      <c r="N2320" s="650">
        <v>4</v>
      </c>
      <c r="O2320" s="731">
        <v>1</v>
      </c>
      <c r="P2320" s="651">
        <v>2448.3200000000002</v>
      </c>
      <c r="Q2320" s="666">
        <v>1</v>
      </c>
      <c r="R2320" s="650">
        <v>4</v>
      </c>
      <c r="S2320" s="666">
        <v>1</v>
      </c>
      <c r="T2320" s="731">
        <v>1</v>
      </c>
      <c r="U2320" s="689">
        <v>1</v>
      </c>
    </row>
    <row r="2321" spans="1:21" ht="14.4" customHeight="1" x14ac:dyDescent="0.3">
      <c r="A2321" s="649">
        <v>10</v>
      </c>
      <c r="B2321" s="650" t="s">
        <v>596</v>
      </c>
      <c r="C2321" s="650">
        <v>89301106</v>
      </c>
      <c r="D2321" s="729" t="s">
        <v>6864</v>
      </c>
      <c r="E2321" s="730" t="s">
        <v>3690</v>
      </c>
      <c r="F2321" s="650" t="s">
        <v>3634</v>
      </c>
      <c r="G2321" s="650" t="s">
        <v>4318</v>
      </c>
      <c r="H2321" s="650" t="s">
        <v>1072</v>
      </c>
      <c r="I2321" s="650" t="s">
        <v>5743</v>
      </c>
      <c r="J2321" s="650" t="s">
        <v>5742</v>
      </c>
      <c r="K2321" s="650" t="s">
        <v>4140</v>
      </c>
      <c r="L2321" s="651">
        <v>1224.1500000000001</v>
      </c>
      <c r="M2321" s="651">
        <v>6120.75</v>
      </c>
      <c r="N2321" s="650">
        <v>5</v>
      </c>
      <c r="O2321" s="731">
        <v>1.5</v>
      </c>
      <c r="P2321" s="651">
        <v>3672.4500000000003</v>
      </c>
      <c r="Q2321" s="666">
        <v>0.60000000000000009</v>
      </c>
      <c r="R2321" s="650">
        <v>3</v>
      </c>
      <c r="S2321" s="666">
        <v>0.6</v>
      </c>
      <c r="T2321" s="731">
        <v>1</v>
      </c>
      <c r="U2321" s="689">
        <v>0.66666666666666663</v>
      </c>
    </row>
    <row r="2322" spans="1:21" ht="14.4" customHeight="1" x14ac:dyDescent="0.3">
      <c r="A2322" s="649">
        <v>10</v>
      </c>
      <c r="B2322" s="650" t="s">
        <v>596</v>
      </c>
      <c r="C2322" s="650">
        <v>89301106</v>
      </c>
      <c r="D2322" s="729" t="s">
        <v>6864</v>
      </c>
      <c r="E2322" s="730" t="s">
        <v>3690</v>
      </c>
      <c r="F2322" s="650" t="s">
        <v>3634</v>
      </c>
      <c r="G2322" s="650" t="s">
        <v>4318</v>
      </c>
      <c r="H2322" s="650" t="s">
        <v>597</v>
      </c>
      <c r="I2322" s="650" t="s">
        <v>4322</v>
      </c>
      <c r="J2322" s="650" t="s">
        <v>4323</v>
      </c>
      <c r="K2322" s="650" t="s">
        <v>4321</v>
      </c>
      <c r="L2322" s="651">
        <v>306.04000000000002</v>
      </c>
      <c r="M2322" s="651">
        <v>7957.0400000000009</v>
      </c>
      <c r="N2322" s="650">
        <v>26</v>
      </c>
      <c r="O2322" s="731">
        <v>5</v>
      </c>
      <c r="P2322" s="651">
        <v>2142.2800000000002</v>
      </c>
      <c r="Q2322" s="666">
        <v>0.26923076923076922</v>
      </c>
      <c r="R2322" s="650">
        <v>7</v>
      </c>
      <c r="S2322" s="666">
        <v>0.26923076923076922</v>
      </c>
      <c r="T2322" s="731">
        <v>1</v>
      </c>
      <c r="U2322" s="689">
        <v>0.2</v>
      </c>
    </row>
    <row r="2323" spans="1:21" ht="14.4" customHeight="1" x14ac:dyDescent="0.3">
      <c r="A2323" s="649">
        <v>10</v>
      </c>
      <c r="B2323" s="650" t="s">
        <v>596</v>
      </c>
      <c r="C2323" s="650">
        <v>89301106</v>
      </c>
      <c r="D2323" s="729" t="s">
        <v>6864</v>
      </c>
      <c r="E2323" s="730" t="s">
        <v>3690</v>
      </c>
      <c r="F2323" s="650" t="s">
        <v>3634</v>
      </c>
      <c r="G2323" s="650" t="s">
        <v>4318</v>
      </c>
      <c r="H2323" s="650" t="s">
        <v>597</v>
      </c>
      <c r="I2323" s="650" t="s">
        <v>5409</v>
      </c>
      <c r="J2323" s="650" t="s">
        <v>4323</v>
      </c>
      <c r="K2323" s="650" t="s">
        <v>5410</v>
      </c>
      <c r="L2323" s="651">
        <v>0</v>
      </c>
      <c r="M2323" s="651">
        <v>0</v>
      </c>
      <c r="N2323" s="650">
        <v>3</v>
      </c>
      <c r="O2323" s="731">
        <v>1.5</v>
      </c>
      <c r="P2323" s="651">
        <v>0</v>
      </c>
      <c r="Q2323" s="666"/>
      <c r="R2323" s="650">
        <v>1</v>
      </c>
      <c r="S2323" s="666">
        <v>0.33333333333333331</v>
      </c>
      <c r="T2323" s="731">
        <v>0.5</v>
      </c>
      <c r="U2323" s="689">
        <v>0.33333333333333331</v>
      </c>
    </row>
    <row r="2324" spans="1:21" ht="14.4" customHeight="1" x14ac:dyDescent="0.3">
      <c r="A2324" s="649">
        <v>10</v>
      </c>
      <c r="B2324" s="650" t="s">
        <v>596</v>
      </c>
      <c r="C2324" s="650">
        <v>89301106</v>
      </c>
      <c r="D2324" s="729" t="s">
        <v>6864</v>
      </c>
      <c r="E2324" s="730" t="s">
        <v>3690</v>
      </c>
      <c r="F2324" s="650" t="s">
        <v>3634</v>
      </c>
      <c r="G2324" s="650" t="s">
        <v>4318</v>
      </c>
      <c r="H2324" s="650" t="s">
        <v>597</v>
      </c>
      <c r="I2324" s="650" t="s">
        <v>4324</v>
      </c>
      <c r="J2324" s="650" t="s">
        <v>4325</v>
      </c>
      <c r="K2324" s="650" t="s">
        <v>4088</v>
      </c>
      <c r="L2324" s="651">
        <v>612.08000000000004</v>
      </c>
      <c r="M2324" s="651">
        <v>22646.959999999999</v>
      </c>
      <c r="N2324" s="650">
        <v>37</v>
      </c>
      <c r="O2324" s="731">
        <v>8.5</v>
      </c>
      <c r="P2324" s="651">
        <v>9793.2800000000007</v>
      </c>
      <c r="Q2324" s="666">
        <v>0.43243243243243246</v>
      </c>
      <c r="R2324" s="650">
        <v>16</v>
      </c>
      <c r="S2324" s="666">
        <v>0.43243243243243246</v>
      </c>
      <c r="T2324" s="731">
        <v>3</v>
      </c>
      <c r="U2324" s="689">
        <v>0.35294117647058826</v>
      </c>
    </row>
    <row r="2325" spans="1:21" ht="14.4" customHeight="1" x14ac:dyDescent="0.3">
      <c r="A2325" s="649">
        <v>10</v>
      </c>
      <c r="B2325" s="650" t="s">
        <v>596</v>
      </c>
      <c r="C2325" s="650">
        <v>89301106</v>
      </c>
      <c r="D2325" s="729" t="s">
        <v>6864</v>
      </c>
      <c r="E2325" s="730" t="s">
        <v>3690</v>
      </c>
      <c r="F2325" s="650" t="s">
        <v>3634</v>
      </c>
      <c r="G2325" s="650" t="s">
        <v>4318</v>
      </c>
      <c r="H2325" s="650" t="s">
        <v>597</v>
      </c>
      <c r="I2325" s="650" t="s">
        <v>5411</v>
      </c>
      <c r="J2325" s="650" t="s">
        <v>4325</v>
      </c>
      <c r="K2325" s="650" t="s">
        <v>4140</v>
      </c>
      <c r="L2325" s="651">
        <v>1224.1500000000001</v>
      </c>
      <c r="M2325" s="651">
        <v>28155.449999999997</v>
      </c>
      <c r="N2325" s="650">
        <v>23</v>
      </c>
      <c r="O2325" s="731">
        <v>9</v>
      </c>
      <c r="P2325" s="651">
        <v>17138.099999999999</v>
      </c>
      <c r="Q2325" s="666">
        <v>0.60869565217391308</v>
      </c>
      <c r="R2325" s="650">
        <v>14</v>
      </c>
      <c r="S2325" s="666">
        <v>0.60869565217391308</v>
      </c>
      <c r="T2325" s="731">
        <v>5</v>
      </c>
      <c r="U2325" s="689">
        <v>0.55555555555555558</v>
      </c>
    </row>
    <row r="2326" spans="1:21" ht="14.4" customHeight="1" x14ac:dyDescent="0.3">
      <c r="A2326" s="649">
        <v>10</v>
      </c>
      <c r="B2326" s="650" t="s">
        <v>596</v>
      </c>
      <c r="C2326" s="650">
        <v>89301106</v>
      </c>
      <c r="D2326" s="729" t="s">
        <v>6864</v>
      </c>
      <c r="E2326" s="730" t="s">
        <v>3690</v>
      </c>
      <c r="F2326" s="650" t="s">
        <v>3634</v>
      </c>
      <c r="G2326" s="650" t="s">
        <v>4318</v>
      </c>
      <c r="H2326" s="650" t="s">
        <v>597</v>
      </c>
      <c r="I2326" s="650" t="s">
        <v>5412</v>
      </c>
      <c r="J2326" s="650" t="s">
        <v>5413</v>
      </c>
      <c r="K2326" s="650" t="s">
        <v>5414</v>
      </c>
      <c r="L2326" s="651">
        <v>1224.1500000000001</v>
      </c>
      <c r="M2326" s="651">
        <v>9793.2000000000007</v>
      </c>
      <c r="N2326" s="650">
        <v>8</v>
      </c>
      <c r="O2326" s="731">
        <v>1</v>
      </c>
      <c r="P2326" s="651">
        <v>9793.2000000000007</v>
      </c>
      <c r="Q2326" s="666">
        <v>1</v>
      </c>
      <c r="R2326" s="650">
        <v>8</v>
      </c>
      <c r="S2326" s="666">
        <v>1</v>
      </c>
      <c r="T2326" s="731">
        <v>1</v>
      </c>
      <c r="U2326" s="689">
        <v>1</v>
      </c>
    </row>
    <row r="2327" spans="1:21" ht="14.4" customHeight="1" x14ac:dyDescent="0.3">
      <c r="A2327" s="649">
        <v>10</v>
      </c>
      <c r="B2327" s="650" t="s">
        <v>596</v>
      </c>
      <c r="C2327" s="650">
        <v>89301106</v>
      </c>
      <c r="D2327" s="729" t="s">
        <v>6864</v>
      </c>
      <c r="E2327" s="730" t="s">
        <v>3690</v>
      </c>
      <c r="F2327" s="650" t="s">
        <v>3634</v>
      </c>
      <c r="G2327" s="650" t="s">
        <v>4318</v>
      </c>
      <c r="H2327" s="650" t="s">
        <v>597</v>
      </c>
      <c r="I2327" s="650" t="s">
        <v>5744</v>
      </c>
      <c r="J2327" s="650" t="s">
        <v>5413</v>
      </c>
      <c r="K2327" s="650" t="s">
        <v>5745</v>
      </c>
      <c r="L2327" s="651">
        <v>0</v>
      </c>
      <c r="M2327" s="651">
        <v>0</v>
      </c>
      <c r="N2327" s="650">
        <v>6</v>
      </c>
      <c r="O2327" s="731">
        <v>1.5</v>
      </c>
      <c r="P2327" s="651"/>
      <c r="Q2327" s="666"/>
      <c r="R2327" s="650"/>
      <c r="S2327" s="666">
        <v>0</v>
      </c>
      <c r="T2327" s="731"/>
      <c r="U2327" s="689">
        <v>0</v>
      </c>
    </row>
    <row r="2328" spans="1:21" ht="14.4" customHeight="1" x14ac:dyDescent="0.3">
      <c r="A2328" s="649">
        <v>10</v>
      </c>
      <c r="B2328" s="650" t="s">
        <v>596</v>
      </c>
      <c r="C2328" s="650">
        <v>89301106</v>
      </c>
      <c r="D2328" s="729" t="s">
        <v>6864</v>
      </c>
      <c r="E2328" s="730" t="s">
        <v>3690</v>
      </c>
      <c r="F2328" s="650" t="s">
        <v>3634</v>
      </c>
      <c r="G2328" s="650" t="s">
        <v>4318</v>
      </c>
      <c r="H2328" s="650" t="s">
        <v>597</v>
      </c>
      <c r="I2328" s="650" t="s">
        <v>4603</v>
      </c>
      <c r="J2328" s="650" t="s">
        <v>4604</v>
      </c>
      <c r="K2328" s="650" t="s">
        <v>4605</v>
      </c>
      <c r="L2328" s="651">
        <v>734.49</v>
      </c>
      <c r="M2328" s="651">
        <v>3672.45</v>
      </c>
      <c r="N2328" s="650">
        <v>5</v>
      </c>
      <c r="O2328" s="731">
        <v>2.5</v>
      </c>
      <c r="P2328" s="651"/>
      <c r="Q2328" s="666">
        <v>0</v>
      </c>
      <c r="R2328" s="650"/>
      <c r="S2328" s="666">
        <v>0</v>
      </c>
      <c r="T2328" s="731"/>
      <c r="U2328" s="689">
        <v>0</v>
      </c>
    </row>
    <row r="2329" spans="1:21" ht="14.4" customHeight="1" x14ac:dyDescent="0.3">
      <c r="A2329" s="649">
        <v>10</v>
      </c>
      <c r="B2329" s="650" t="s">
        <v>596</v>
      </c>
      <c r="C2329" s="650">
        <v>89301106</v>
      </c>
      <c r="D2329" s="729" t="s">
        <v>6864</v>
      </c>
      <c r="E2329" s="730" t="s">
        <v>3690</v>
      </c>
      <c r="F2329" s="650" t="s">
        <v>3634</v>
      </c>
      <c r="G2329" s="650" t="s">
        <v>4318</v>
      </c>
      <c r="H2329" s="650" t="s">
        <v>597</v>
      </c>
      <c r="I2329" s="650" t="s">
        <v>5746</v>
      </c>
      <c r="J2329" s="650" t="s">
        <v>4604</v>
      </c>
      <c r="K2329" s="650" t="s">
        <v>5747</v>
      </c>
      <c r="L2329" s="651">
        <v>367.25</v>
      </c>
      <c r="M2329" s="651">
        <v>1101.75</v>
      </c>
      <c r="N2329" s="650">
        <v>3</v>
      </c>
      <c r="O2329" s="731">
        <v>1</v>
      </c>
      <c r="P2329" s="651"/>
      <c r="Q2329" s="666">
        <v>0</v>
      </c>
      <c r="R2329" s="650"/>
      <c r="S2329" s="666">
        <v>0</v>
      </c>
      <c r="T2329" s="731"/>
      <c r="U2329" s="689">
        <v>0</v>
      </c>
    </row>
    <row r="2330" spans="1:21" ht="14.4" customHeight="1" x14ac:dyDescent="0.3">
      <c r="A2330" s="649">
        <v>10</v>
      </c>
      <c r="B2330" s="650" t="s">
        <v>596</v>
      </c>
      <c r="C2330" s="650">
        <v>89301106</v>
      </c>
      <c r="D2330" s="729" t="s">
        <v>6864</v>
      </c>
      <c r="E2330" s="730" t="s">
        <v>3690</v>
      </c>
      <c r="F2330" s="650" t="s">
        <v>3634</v>
      </c>
      <c r="G2330" s="650" t="s">
        <v>4318</v>
      </c>
      <c r="H2330" s="650" t="s">
        <v>597</v>
      </c>
      <c r="I2330" s="650" t="s">
        <v>5748</v>
      </c>
      <c r="J2330" s="650" t="s">
        <v>4604</v>
      </c>
      <c r="K2330" s="650" t="s">
        <v>5749</v>
      </c>
      <c r="L2330" s="651">
        <v>0</v>
      </c>
      <c r="M2330" s="651">
        <v>0</v>
      </c>
      <c r="N2330" s="650">
        <v>3</v>
      </c>
      <c r="O2330" s="731">
        <v>0.5</v>
      </c>
      <c r="P2330" s="651"/>
      <c r="Q2330" s="666"/>
      <c r="R2330" s="650"/>
      <c r="S2330" s="666">
        <v>0</v>
      </c>
      <c r="T2330" s="731"/>
      <c r="U2330" s="689">
        <v>0</v>
      </c>
    </row>
    <row r="2331" spans="1:21" ht="14.4" customHeight="1" x14ac:dyDescent="0.3">
      <c r="A2331" s="649">
        <v>10</v>
      </c>
      <c r="B2331" s="650" t="s">
        <v>596</v>
      </c>
      <c r="C2331" s="650">
        <v>89301106</v>
      </c>
      <c r="D2331" s="729" t="s">
        <v>6864</v>
      </c>
      <c r="E2331" s="730" t="s">
        <v>3690</v>
      </c>
      <c r="F2331" s="650" t="s">
        <v>3634</v>
      </c>
      <c r="G2331" s="650" t="s">
        <v>4195</v>
      </c>
      <c r="H2331" s="650" t="s">
        <v>597</v>
      </c>
      <c r="I2331" s="650" t="s">
        <v>4298</v>
      </c>
      <c r="J2331" s="650" t="s">
        <v>4197</v>
      </c>
      <c r="K2331" s="650" t="s">
        <v>4299</v>
      </c>
      <c r="L2331" s="651">
        <v>0</v>
      </c>
      <c r="M2331" s="651">
        <v>0</v>
      </c>
      <c r="N2331" s="650">
        <v>2</v>
      </c>
      <c r="O2331" s="731">
        <v>0.5</v>
      </c>
      <c r="P2331" s="651"/>
      <c r="Q2331" s="666"/>
      <c r="R2331" s="650"/>
      <c r="S2331" s="666">
        <v>0</v>
      </c>
      <c r="T2331" s="731"/>
      <c r="U2331" s="689">
        <v>0</v>
      </c>
    </row>
    <row r="2332" spans="1:21" ht="14.4" customHeight="1" x14ac:dyDescent="0.3">
      <c r="A2332" s="649">
        <v>10</v>
      </c>
      <c r="B2332" s="650" t="s">
        <v>596</v>
      </c>
      <c r="C2332" s="650">
        <v>89301106</v>
      </c>
      <c r="D2332" s="729" t="s">
        <v>6864</v>
      </c>
      <c r="E2332" s="730" t="s">
        <v>3690</v>
      </c>
      <c r="F2332" s="650" t="s">
        <v>3634</v>
      </c>
      <c r="G2332" s="650" t="s">
        <v>5750</v>
      </c>
      <c r="H2332" s="650" t="s">
        <v>597</v>
      </c>
      <c r="I2332" s="650" t="s">
        <v>5751</v>
      </c>
      <c r="J2332" s="650" t="s">
        <v>5752</v>
      </c>
      <c r="K2332" s="650" t="s">
        <v>5753</v>
      </c>
      <c r="L2332" s="651">
        <v>0</v>
      </c>
      <c r="M2332" s="651">
        <v>0</v>
      </c>
      <c r="N2332" s="650">
        <v>1</v>
      </c>
      <c r="O2332" s="731">
        <v>0.5</v>
      </c>
      <c r="P2332" s="651"/>
      <c r="Q2332" s="666"/>
      <c r="R2332" s="650"/>
      <c r="S2332" s="666">
        <v>0</v>
      </c>
      <c r="T2332" s="731"/>
      <c r="U2332" s="689">
        <v>0</v>
      </c>
    </row>
    <row r="2333" spans="1:21" ht="14.4" customHeight="1" x14ac:dyDescent="0.3">
      <c r="A2333" s="649">
        <v>10</v>
      </c>
      <c r="B2333" s="650" t="s">
        <v>596</v>
      </c>
      <c r="C2333" s="650">
        <v>89301106</v>
      </c>
      <c r="D2333" s="729" t="s">
        <v>6864</v>
      </c>
      <c r="E2333" s="730" t="s">
        <v>3690</v>
      </c>
      <c r="F2333" s="650" t="s">
        <v>3634</v>
      </c>
      <c r="G2333" s="650" t="s">
        <v>4486</v>
      </c>
      <c r="H2333" s="650" t="s">
        <v>1072</v>
      </c>
      <c r="I2333" s="650" t="s">
        <v>2791</v>
      </c>
      <c r="J2333" s="650" t="s">
        <v>2101</v>
      </c>
      <c r="K2333" s="650" t="s">
        <v>3588</v>
      </c>
      <c r="L2333" s="651">
        <v>48.31</v>
      </c>
      <c r="M2333" s="651">
        <v>48.31</v>
      </c>
      <c r="N2333" s="650">
        <v>1</v>
      </c>
      <c r="O2333" s="731">
        <v>1</v>
      </c>
      <c r="P2333" s="651"/>
      <c r="Q2333" s="666">
        <v>0</v>
      </c>
      <c r="R2333" s="650"/>
      <c r="S2333" s="666">
        <v>0</v>
      </c>
      <c r="T2333" s="731"/>
      <c r="U2333" s="689">
        <v>0</v>
      </c>
    </row>
    <row r="2334" spans="1:21" ht="14.4" customHeight="1" x14ac:dyDescent="0.3">
      <c r="A2334" s="649">
        <v>10</v>
      </c>
      <c r="B2334" s="650" t="s">
        <v>596</v>
      </c>
      <c r="C2334" s="650">
        <v>89301106</v>
      </c>
      <c r="D2334" s="729" t="s">
        <v>6864</v>
      </c>
      <c r="E2334" s="730" t="s">
        <v>3690</v>
      </c>
      <c r="F2334" s="650" t="s">
        <v>3634</v>
      </c>
      <c r="G2334" s="650" t="s">
        <v>4486</v>
      </c>
      <c r="H2334" s="650" t="s">
        <v>1072</v>
      </c>
      <c r="I2334" s="650" t="s">
        <v>2100</v>
      </c>
      <c r="J2334" s="650" t="s">
        <v>2101</v>
      </c>
      <c r="K2334" s="650" t="s">
        <v>3555</v>
      </c>
      <c r="L2334" s="651">
        <v>96.63</v>
      </c>
      <c r="M2334" s="651">
        <v>193.26</v>
      </c>
      <c r="N2334" s="650">
        <v>2</v>
      </c>
      <c r="O2334" s="731">
        <v>1</v>
      </c>
      <c r="P2334" s="651"/>
      <c r="Q2334" s="666">
        <v>0</v>
      </c>
      <c r="R2334" s="650"/>
      <c r="S2334" s="666">
        <v>0</v>
      </c>
      <c r="T2334" s="731"/>
      <c r="U2334" s="689">
        <v>0</v>
      </c>
    </row>
    <row r="2335" spans="1:21" ht="14.4" customHeight="1" x14ac:dyDescent="0.3">
      <c r="A2335" s="649">
        <v>10</v>
      </c>
      <c r="B2335" s="650" t="s">
        <v>596</v>
      </c>
      <c r="C2335" s="650">
        <v>89301106</v>
      </c>
      <c r="D2335" s="729" t="s">
        <v>6864</v>
      </c>
      <c r="E2335" s="730" t="s">
        <v>3690</v>
      </c>
      <c r="F2335" s="650" t="s">
        <v>3634</v>
      </c>
      <c r="G2335" s="650" t="s">
        <v>4486</v>
      </c>
      <c r="H2335" s="650" t="s">
        <v>1072</v>
      </c>
      <c r="I2335" s="650" t="s">
        <v>4487</v>
      </c>
      <c r="J2335" s="650" t="s">
        <v>2101</v>
      </c>
      <c r="K2335" s="650" t="s">
        <v>4488</v>
      </c>
      <c r="L2335" s="651">
        <v>193.26</v>
      </c>
      <c r="M2335" s="651">
        <v>579.78</v>
      </c>
      <c r="N2335" s="650">
        <v>3</v>
      </c>
      <c r="O2335" s="731">
        <v>0.5</v>
      </c>
      <c r="P2335" s="651"/>
      <c r="Q2335" s="666">
        <v>0</v>
      </c>
      <c r="R2335" s="650"/>
      <c r="S2335" s="666">
        <v>0</v>
      </c>
      <c r="T2335" s="731"/>
      <c r="U2335" s="689">
        <v>0</v>
      </c>
    </row>
    <row r="2336" spans="1:21" ht="14.4" customHeight="1" x14ac:dyDescent="0.3">
      <c r="A2336" s="649">
        <v>10</v>
      </c>
      <c r="B2336" s="650" t="s">
        <v>596</v>
      </c>
      <c r="C2336" s="650">
        <v>89301106</v>
      </c>
      <c r="D2336" s="729" t="s">
        <v>6864</v>
      </c>
      <c r="E2336" s="730" t="s">
        <v>3690</v>
      </c>
      <c r="F2336" s="650" t="s">
        <v>3634</v>
      </c>
      <c r="G2336" s="650" t="s">
        <v>4098</v>
      </c>
      <c r="H2336" s="650" t="s">
        <v>597</v>
      </c>
      <c r="I2336" s="650" t="s">
        <v>5754</v>
      </c>
      <c r="J2336" s="650" t="s">
        <v>4099</v>
      </c>
      <c r="K2336" s="650" t="s">
        <v>5755</v>
      </c>
      <c r="L2336" s="651">
        <v>152.6</v>
      </c>
      <c r="M2336" s="651">
        <v>152.6</v>
      </c>
      <c r="N2336" s="650">
        <v>1</v>
      </c>
      <c r="O2336" s="731">
        <v>1</v>
      </c>
      <c r="P2336" s="651"/>
      <c r="Q2336" s="666">
        <v>0</v>
      </c>
      <c r="R2336" s="650"/>
      <c r="S2336" s="666">
        <v>0</v>
      </c>
      <c r="T2336" s="731"/>
      <c r="U2336" s="689">
        <v>0</v>
      </c>
    </row>
    <row r="2337" spans="1:21" ht="14.4" customHeight="1" x14ac:dyDescent="0.3">
      <c r="A2337" s="649">
        <v>10</v>
      </c>
      <c r="B2337" s="650" t="s">
        <v>596</v>
      </c>
      <c r="C2337" s="650">
        <v>89301106</v>
      </c>
      <c r="D2337" s="729" t="s">
        <v>6864</v>
      </c>
      <c r="E2337" s="730" t="s">
        <v>3690</v>
      </c>
      <c r="F2337" s="650" t="s">
        <v>3634</v>
      </c>
      <c r="G2337" s="650" t="s">
        <v>3961</v>
      </c>
      <c r="H2337" s="650" t="s">
        <v>597</v>
      </c>
      <c r="I2337" s="650" t="s">
        <v>1745</v>
      </c>
      <c r="J2337" s="650" t="s">
        <v>1359</v>
      </c>
      <c r="K2337" s="650" t="s">
        <v>4216</v>
      </c>
      <c r="L2337" s="651">
        <v>314.89999999999998</v>
      </c>
      <c r="M2337" s="651">
        <v>629.79999999999995</v>
      </c>
      <c r="N2337" s="650">
        <v>2</v>
      </c>
      <c r="O2337" s="731">
        <v>1.5</v>
      </c>
      <c r="P2337" s="651"/>
      <c r="Q2337" s="666">
        <v>0</v>
      </c>
      <c r="R2337" s="650"/>
      <c r="S2337" s="666">
        <v>0</v>
      </c>
      <c r="T2337" s="731"/>
      <c r="U2337" s="689">
        <v>0</v>
      </c>
    </row>
    <row r="2338" spans="1:21" ht="14.4" customHeight="1" x14ac:dyDescent="0.3">
      <c r="A2338" s="649">
        <v>10</v>
      </c>
      <c r="B2338" s="650" t="s">
        <v>596</v>
      </c>
      <c r="C2338" s="650">
        <v>89301106</v>
      </c>
      <c r="D2338" s="729" t="s">
        <v>6864</v>
      </c>
      <c r="E2338" s="730" t="s">
        <v>3690</v>
      </c>
      <c r="F2338" s="650" t="s">
        <v>3634</v>
      </c>
      <c r="G2338" s="650" t="s">
        <v>5756</v>
      </c>
      <c r="H2338" s="650" t="s">
        <v>597</v>
      </c>
      <c r="I2338" s="650" t="s">
        <v>1340</v>
      </c>
      <c r="J2338" s="650" t="s">
        <v>5757</v>
      </c>
      <c r="K2338" s="650" t="s">
        <v>5758</v>
      </c>
      <c r="L2338" s="651">
        <v>0</v>
      </c>
      <c r="M2338" s="651">
        <v>0</v>
      </c>
      <c r="N2338" s="650">
        <v>1</v>
      </c>
      <c r="O2338" s="731">
        <v>0.5</v>
      </c>
      <c r="P2338" s="651"/>
      <c r="Q2338" s="666"/>
      <c r="R2338" s="650"/>
      <c r="S2338" s="666">
        <v>0</v>
      </c>
      <c r="T2338" s="731"/>
      <c r="U2338" s="689">
        <v>0</v>
      </c>
    </row>
    <row r="2339" spans="1:21" ht="14.4" customHeight="1" x14ac:dyDescent="0.3">
      <c r="A2339" s="649">
        <v>10</v>
      </c>
      <c r="B2339" s="650" t="s">
        <v>596</v>
      </c>
      <c r="C2339" s="650">
        <v>89301106</v>
      </c>
      <c r="D2339" s="729" t="s">
        <v>6864</v>
      </c>
      <c r="E2339" s="730" t="s">
        <v>3690</v>
      </c>
      <c r="F2339" s="650" t="s">
        <v>3634</v>
      </c>
      <c r="G2339" s="650" t="s">
        <v>4412</v>
      </c>
      <c r="H2339" s="650" t="s">
        <v>597</v>
      </c>
      <c r="I2339" s="650" t="s">
        <v>5759</v>
      </c>
      <c r="J2339" s="650" t="s">
        <v>5760</v>
      </c>
      <c r="K2339" s="650" t="s">
        <v>5761</v>
      </c>
      <c r="L2339" s="651">
        <v>169</v>
      </c>
      <c r="M2339" s="651">
        <v>169</v>
      </c>
      <c r="N2339" s="650">
        <v>1</v>
      </c>
      <c r="O2339" s="731">
        <v>0.5</v>
      </c>
      <c r="P2339" s="651"/>
      <c r="Q2339" s="666">
        <v>0</v>
      </c>
      <c r="R2339" s="650"/>
      <c r="S2339" s="666">
        <v>0</v>
      </c>
      <c r="T2339" s="731"/>
      <c r="U2339" s="689">
        <v>0</v>
      </c>
    </row>
    <row r="2340" spans="1:21" ht="14.4" customHeight="1" x14ac:dyDescent="0.3">
      <c r="A2340" s="649">
        <v>10</v>
      </c>
      <c r="B2340" s="650" t="s">
        <v>596</v>
      </c>
      <c r="C2340" s="650">
        <v>89301106</v>
      </c>
      <c r="D2340" s="729" t="s">
        <v>6864</v>
      </c>
      <c r="E2340" s="730" t="s">
        <v>3690</v>
      </c>
      <c r="F2340" s="650" t="s">
        <v>3634</v>
      </c>
      <c r="G2340" s="650" t="s">
        <v>4054</v>
      </c>
      <c r="H2340" s="650" t="s">
        <v>597</v>
      </c>
      <c r="I2340" s="650" t="s">
        <v>1837</v>
      </c>
      <c r="J2340" s="650" t="s">
        <v>4055</v>
      </c>
      <c r="K2340" s="650" t="s">
        <v>4056</v>
      </c>
      <c r="L2340" s="651">
        <v>0</v>
      </c>
      <c r="M2340" s="651">
        <v>0</v>
      </c>
      <c r="N2340" s="650">
        <v>1</v>
      </c>
      <c r="O2340" s="731">
        <v>1</v>
      </c>
      <c r="P2340" s="651"/>
      <c r="Q2340" s="666"/>
      <c r="R2340" s="650"/>
      <c r="S2340" s="666">
        <v>0</v>
      </c>
      <c r="T2340" s="731"/>
      <c r="U2340" s="689">
        <v>0</v>
      </c>
    </row>
    <row r="2341" spans="1:21" ht="14.4" customHeight="1" x14ac:dyDescent="0.3">
      <c r="A2341" s="649">
        <v>10</v>
      </c>
      <c r="B2341" s="650" t="s">
        <v>596</v>
      </c>
      <c r="C2341" s="650">
        <v>89301106</v>
      </c>
      <c r="D2341" s="729" t="s">
        <v>6864</v>
      </c>
      <c r="E2341" s="730" t="s">
        <v>3690</v>
      </c>
      <c r="F2341" s="650" t="s">
        <v>3634</v>
      </c>
      <c r="G2341" s="650" t="s">
        <v>4054</v>
      </c>
      <c r="H2341" s="650" t="s">
        <v>597</v>
      </c>
      <c r="I2341" s="650" t="s">
        <v>3123</v>
      </c>
      <c r="J2341" s="650" t="s">
        <v>4055</v>
      </c>
      <c r="K2341" s="650" t="s">
        <v>5762</v>
      </c>
      <c r="L2341" s="651">
        <v>0</v>
      </c>
      <c r="M2341" s="651">
        <v>0</v>
      </c>
      <c r="N2341" s="650">
        <v>2</v>
      </c>
      <c r="O2341" s="731">
        <v>0.5</v>
      </c>
      <c r="P2341" s="651"/>
      <c r="Q2341" s="666"/>
      <c r="R2341" s="650"/>
      <c r="S2341" s="666">
        <v>0</v>
      </c>
      <c r="T2341" s="731"/>
      <c r="U2341" s="689">
        <v>0</v>
      </c>
    </row>
    <row r="2342" spans="1:21" ht="14.4" customHeight="1" x14ac:dyDescent="0.3">
      <c r="A2342" s="649">
        <v>10</v>
      </c>
      <c r="B2342" s="650" t="s">
        <v>596</v>
      </c>
      <c r="C2342" s="650">
        <v>89301106</v>
      </c>
      <c r="D2342" s="729" t="s">
        <v>6864</v>
      </c>
      <c r="E2342" s="730" t="s">
        <v>3690</v>
      </c>
      <c r="F2342" s="650" t="s">
        <v>3634</v>
      </c>
      <c r="G2342" s="650" t="s">
        <v>4054</v>
      </c>
      <c r="H2342" s="650" t="s">
        <v>597</v>
      </c>
      <c r="I2342" s="650" t="s">
        <v>4489</v>
      </c>
      <c r="J2342" s="650" t="s">
        <v>4490</v>
      </c>
      <c r="K2342" s="650" t="s">
        <v>4056</v>
      </c>
      <c r="L2342" s="651">
        <v>0</v>
      </c>
      <c r="M2342" s="651">
        <v>0</v>
      </c>
      <c r="N2342" s="650">
        <v>1</v>
      </c>
      <c r="O2342" s="731">
        <v>1</v>
      </c>
      <c r="P2342" s="651">
        <v>0</v>
      </c>
      <c r="Q2342" s="666"/>
      <c r="R2342" s="650">
        <v>1</v>
      </c>
      <c r="S2342" s="666">
        <v>1</v>
      </c>
      <c r="T2342" s="731">
        <v>1</v>
      </c>
      <c r="U2342" s="689">
        <v>1</v>
      </c>
    </row>
    <row r="2343" spans="1:21" ht="14.4" customHeight="1" x14ac:dyDescent="0.3">
      <c r="A2343" s="649">
        <v>10</v>
      </c>
      <c r="B2343" s="650" t="s">
        <v>596</v>
      </c>
      <c r="C2343" s="650">
        <v>89301106</v>
      </c>
      <c r="D2343" s="729" t="s">
        <v>6864</v>
      </c>
      <c r="E2343" s="730" t="s">
        <v>3690</v>
      </c>
      <c r="F2343" s="650" t="s">
        <v>3634</v>
      </c>
      <c r="G2343" s="650" t="s">
        <v>4054</v>
      </c>
      <c r="H2343" s="650" t="s">
        <v>597</v>
      </c>
      <c r="I2343" s="650" t="s">
        <v>4491</v>
      </c>
      <c r="J2343" s="650" t="s">
        <v>4490</v>
      </c>
      <c r="K2343" s="650" t="s">
        <v>4492</v>
      </c>
      <c r="L2343" s="651">
        <v>0</v>
      </c>
      <c r="M2343" s="651">
        <v>0</v>
      </c>
      <c r="N2343" s="650">
        <v>1</v>
      </c>
      <c r="O2343" s="731">
        <v>1</v>
      </c>
      <c r="P2343" s="651">
        <v>0</v>
      </c>
      <c r="Q2343" s="666"/>
      <c r="R2343" s="650">
        <v>1</v>
      </c>
      <c r="S2343" s="666">
        <v>1</v>
      </c>
      <c r="T2343" s="731">
        <v>1</v>
      </c>
      <c r="U2343" s="689">
        <v>1</v>
      </c>
    </row>
    <row r="2344" spans="1:21" ht="14.4" customHeight="1" x14ac:dyDescent="0.3">
      <c r="A2344" s="649">
        <v>10</v>
      </c>
      <c r="B2344" s="650" t="s">
        <v>596</v>
      </c>
      <c r="C2344" s="650">
        <v>89301106</v>
      </c>
      <c r="D2344" s="729" t="s">
        <v>6864</v>
      </c>
      <c r="E2344" s="730" t="s">
        <v>3690</v>
      </c>
      <c r="F2344" s="650" t="s">
        <v>3634</v>
      </c>
      <c r="G2344" s="650" t="s">
        <v>3789</v>
      </c>
      <c r="H2344" s="650" t="s">
        <v>597</v>
      </c>
      <c r="I2344" s="650" t="s">
        <v>4265</v>
      </c>
      <c r="J2344" s="650" t="s">
        <v>1062</v>
      </c>
      <c r="K2344" s="650" t="s">
        <v>876</v>
      </c>
      <c r="L2344" s="651">
        <v>22.68</v>
      </c>
      <c r="M2344" s="651">
        <v>22.68</v>
      </c>
      <c r="N2344" s="650">
        <v>1</v>
      </c>
      <c r="O2344" s="731">
        <v>0.5</v>
      </c>
      <c r="P2344" s="651">
        <v>22.68</v>
      </c>
      <c r="Q2344" s="666">
        <v>1</v>
      </c>
      <c r="R2344" s="650">
        <v>1</v>
      </c>
      <c r="S2344" s="666">
        <v>1</v>
      </c>
      <c r="T2344" s="731">
        <v>0.5</v>
      </c>
      <c r="U2344" s="689">
        <v>1</v>
      </c>
    </row>
    <row r="2345" spans="1:21" ht="14.4" customHeight="1" x14ac:dyDescent="0.3">
      <c r="A2345" s="649">
        <v>10</v>
      </c>
      <c r="B2345" s="650" t="s">
        <v>596</v>
      </c>
      <c r="C2345" s="650">
        <v>89301106</v>
      </c>
      <c r="D2345" s="729" t="s">
        <v>6864</v>
      </c>
      <c r="E2345" s="730" t="s">
        <v>3690</v>
      </c>
      <c r="F2345" s="650" t="s">
        <v>3634</v>
      </c>
      <c r="G2345" s="650" t="s">
        <v>4144</v>
      </c>
      <c r="H2345" s="650" t="s">
        <v>1072</v>
      </c>
      <c r="I2345" s="650" t="s">
        <v>1632</v>
      </c>
      <c r="J2345" s="650" t="s">
        <v>3532</v>
      </c>
      <c r="K2345" s="650" t="s">
        <v>1140</v>
      </c>
      <c r="L2345" s="651">
        <v>31.59</v>
      </c>
      <c r="M2345" s="651">
        <v>31.59</v>
      </c>
      <c r="N2345" s="650">
        <v>1</v>
      </c>
      <c r="O2345" s="731">
        <v>0.5</v>
      </c>
      <c r="P2345" s="651">
        <v>31.59</v>
      </c>
      <c r="Q2345" s="666">
        <v>1</v>
      </c>
      <c r="R2345" s="650">
        <v>1</v>
      </c>
      <c r="S2345" s="666">
        <v>1</v>
      </c>
      <c r="T2345" s="731">
        <v>0.5</v>
      </c>
      <c r="U2345" s="689">
        <v>1</v>
      </c>
    </row>
    <row r="2346" spans="1:21" ht="14.4" customHeight="1" x14ac:dyDescent="0.3">
      <c r="A2346" s="649">
        <v>10</v>
      </c>
      <c r="B2346" s="650" t="s">
        <v>596</v>
      </c>
      <c r="C2346" s="650">
        <v>89301106</v>
      </c>
      <c r="D2346" s="729" t="s">
        <v>6864</v>
      </c>
      <c r="E2346" s="730" t="s">
        <v>3690</v>
      </c>
      <c r="F2346" s="650" t="s">
        <v>3634</v>
      </c>
      <c r="G2346" s="650" t="s">
        <v>4144</v>
      </c>
      <c r="H2346" s="650" t="s">
        <v>1072</v>
      </c>
      <c r="I2346" s="650" t="s">
        <v>2174</v>
      </c>
      <c r="J2346" s="650" t="s">
        <v>2175</v>
      </c>
      <c r="K2346" s="650" t="s">
        <v>2172</v>
      </c>
      <c r="L2346" s="651">
        <v>129.51</v>
      </c>
      <c r="M2346" s="651">
        <v>129.51</v>
      </c>
      <c r="N2346" s="650">
        <v>1</v>
      </c>
      <c r="O2346" s="731">
        <v>1</v>
      </c>
      <c r="P2346" s="651">
        <v>129.51</v>
      </c>
      <c r="Q2346" s="666">
        <v>1</v>
      </c>
      <c r="R2346" s="650">
        <v>1</v>
      </c>
      <c r="S2346" s="666">
        <v>1</v>
      </c>
      <c r="T2346" s="731">
        <v>1</v>
      </c>
      <c r="U2346" s="689">
        <v>1</v>
      </c>
    </row>
    <row r="2347" spans="1:21" ht="14.4" customHeight="1" x14ac:dyDescent="0.3">
      <c r="A2347" s="649">
        <v>10</v>
      </c>
      <c r="B2347" s="650" t="s">
        <v>596</v>
      </c>
      <c r="C2347" s="650">
        <v>89301106</v>
      </c>
      <c r="D2347" s="729" t="s">
        <v>6864</v>
      </c>
      <c r="E2347" s="730" t="s">
        <v>3690</v>
      </c>
      <c r="F2347" s="650" t="s">
        <v>3634</v>
      </c>
      <c r="G2347" s="650" t="s">
        <v>4144</v>
      </c>
      <c r="H2347" s="650" t="s">
        <v>1072</v>
      </c>
      <c r="I2347" s="650" t="s">
        <v>1620</v>
      </c>
      <c r="J2347" s="650" t="s">
        <v>1621</v>
      </c>
      <c r="K2347" s="650" t="s">
        <v>1140</v>
      </c>
      <c r="L2347" s="651">
        <v>31.59</v>
      </c>
      <c r="M2347" s="651">
        <v>31.59</v>
      </c>
      <c r="N2347" s="650">
        <v>1</v>
      </c>
      <c r="O2347" s="731">
        <v>0.5</v>
      </c>
      <c r="P2347" s="651">
        <v>31.59</v>
      </c>
      <c r="Q2347" s="666">
        <v>1</v>
      </c>
      <c r="R2347" s="650">
        <v>1</v>
      </c>
      <c r="S2347" s="666">
        <v>1</v>
      </c>
      <c r="T2347" s="731">
        <v>0.5</v>
      </c>
      <c r="U2347" s="689">
        <v>1</v>
      </c>
    </row>
    <row r="2348" spans="1:21" ht="14.4" customHeight="1" x14ac:dyDescent="0.3">
      <c r="A2348" s="649">
        <v>10</v>
      </c>
      <c r="B2348" s="650" t="s">
        <v>596</v>
      </c>
      <c r="C2348" s="650">
        <v>89301106</v>
      </c>
      <c r="D2348" s="729" t="s">
        <v>6864</v>
      </c>
      <c r="E2348" s="730" t="s">
        <v>3690</v>
      </c>
      <c r="F2348" s="650" t="s">
        <v>3634</v>
      </c>
      <c r="G2348" s="650" t="s">
        <v>4144</v>
      </c>
      <c r="H2348" s="650" t="s">
        <v>1072</v>
      </c>
      <c r="I2348" s="650" t="s">
        <v>5763</v>
      </c>
      <c r="J2348" s="650" t="s">
        <v>5764</v>
      </c>
      <c r="K2348" s="650" t="s">
        <v>1140</v>
      </c>
      <c r="L2348" s="651">
        <v>31.59</v>
      </c>
      <c r="M2348" s="651">
        <v>31.59</v>
      </c>
      <c r="N2348" s="650">
        <v>1</v>
      </c>
      <c r="O2348" s="731">
        <v>0.5</v>
      </c>
      <c r="P2348" s="651">
        <v>31.59</v>
      </c>
      <c r="Q2348" s="666">
        <v>1</v>
      </c>
      <c r="R2348" s="650">
        <v>1</v>
      </c>
      <c r="S2348" s="666">
        <v>1</v>
      </c>
      <c r="T2348" s="731">
        <v>0.5</v>
      </c>
      <c r="U2348" s="689">
        <v>1</v>
      </c>
    </row>
    <row r="2349" spans="1:21" ht="14.4" customHeight="1" x14ac:dyDescent="0.3">
      <c r="A2349" s="649">
        <v>10</v>
      </c>
      <c r="B2349" s="650" t="s">
        <v>596</v>
      </c>
      <c r="C2349" s="650">
        <v>89301106</v>
      </c>
      <c r="D2349" s="729" t="s">
        <v>6864</v>
      </c>
      <c r="E2349" s="730" t="s">
        <v>3690</v>
      </c>
      <c r="F2349" s="650" t="s">
        <v>3634</v>
      </c>
      <c r="G2349" s="650" t="s">
        <v>4144</v>
      </c>
      <c r="H2349" s="650" t="s">
        <v>1072</v>
      </c>
      <c r="I2349" s="650" t="s">
        <v>4225</v>
      </c>
      <c r="J2349" s="650" t="s">
        <v>4226</v>
      </c>
      <c r="K2349" s="650" t="s">
        <v>4224</v>
      </c>
      <c r="L2349" s="651">
        <v>84.19</v>
      </c>
      <c r="M2349" s="651">
        <v>168.38</v>
      </c>
      <c r="N2349" s="650">
        <v>2</v>
      </c>
      <c r="O2349" s="731">
        <v>1</v>
      </c>
      <c r="P2349" s="651">
        <v>84.19</v>
      </c>
      <c r="Q2349" s="666">
        <v>0.5</v>
      </c>
      <c r="R2349" s="650">
        <v>1</v>
      </c>
      <c r="S2349" s="666">
        <v>0.5</v>
      </c>
      <c r="T2349" s="731">
        <v>0.5</v>
      </c>
      <c r="U2349" s="689">
        <v>0.5</v>
      </c>
    </row>
    <row r="2350" spans="1:21" ht="14.4" customHeight="1" x14ac:dyDescent="0.3">
      <c r="A2350" s="649">
        <v>10</v>
      </c>
      <c r="B2350" s="650" t="s">
        <v>596</v>
      </c>
      <c r="C2350" s="650">
        <v>89301106</v>
      </c>
      <c r="D2350" s="729" t="s">
        <v>6864</v>
      </c>
      <c r="E2350" s="730" t="s">
        <v>3690</v>
      </c>
      <c r="F2350" s="650" t="s">
        <v>3634</v>
      </c>
      <c r="G2350" s="650" t="s">
        <v>4144</v>
      </c>
      <c r="H2350" s="650" t="s">
        <v>1072</v>
      </c>
      <c r="I2350" s="650" t="s">
        <v>4304</v>
      </c>
      <c r="J2350" s="650" t="s">
        <v>4305</v>
      </c>
      <c r="K2350" s="650" t="s">
        <v>4224</v>
      </c>
      <c r="L2350" s="651">
        <v>84.19</v>
      </c>
      <c r="M2350" s="651">
        <v>673.52</v>
      </c>
      <c r="N2350" s="650">
        <v>8</v>
      </c>
      <c r="O2350" s="731">
        <v>2</v>
      </c>
      <c r="P2350" s="651">
        <v>252.57</v>
      </c>
      <c r="Q2350" s="666">
        <v>0.375</v>
      </c>
      <c r="R2350" s="650">
        <v>3</v>
      </c>
      <c r="S2350" s="666">
        <v>0.375</v>
      </c>
      <c r="T2350" s="731">
        <v>1.5</v>
      </c>
      <c r="U2350" s="689">
        <v>0.75</v>
      </c>
    </row>
    <row r="2351" spans="1:21" ht="14.4" customHeight="1" x14ac:dyDescent="0.3">
      <c r="A2351" s="649">
        <v>10</v>
      </c>
      <c r="B2351" s="650" t="s">
        <v>596</v>
      </c>
      <c r="C2351" s="650">
        <v>89301106</v>
      </c>
      <c r="D2351" s="729" t="s">
        <v>6864</v>
      </c>
      <c r="E2351" s="730" t="s">
        <v>3690</v>
      </c>
      <c r="F2351" s="650" t="s">
        <v>3634</v>
      </c>
      <c r="G2351" s="650" t="s">
        <v>4144</v>
      </c>
      <c r="H2351" s="650" t="s">
        <v>1072</v>
      </c>
      <c r="I2351" s="650" t="s">
        <v>4227</v>
      </c>
      <c r="J2351" s="650" t="s">
        <v>4228</v>
      </c>
      <c r="K2351" s="650" t="s">
        <v>4224</v>
      </c>
      <c r="L2351" s="651">
        <v>84.19</v>
      </c>
      <c r="M2351" s="651">
        <v>589.32999999999993</v>
      </c>
      <c r="N2351" s="650">
        <v>7</v>
      </c>
      <c r="O2351" s="731">
        <v>1.5</v>
      </c>
      <c r="P2351" s="651">
        <v>84.19</v>
      </c>
      <c r="Q2351" s="666">
        <v>0.14285714285714288</v>
      </c>
      <c r="R2351" s="650">
        <v>1</v>
      </c>
      <c r="S2351" s="666">
        <v>0.14285714285714285</v>
      </c>
      <c r="T2351" s="731">
        <v>0.5</v>
      </c>
      <c r="U2351" s="689">
        <v>0.33333333333333331</v>
      </c>
    </row>
    <row r="2352" spans="1:21" ht="14.4" customHeight="1" x14ac:dyDescent="0.3">
      <c r="A2352" s="649">
        <v>10</v>
      </c>
      <c r="B2352" s="650" t="s">
        <v>596</v>
      </c>
      <c r="C2352" s="650">
        <v>89301106</v>
      </c>
      <c r="D2352" s="729" t="s">
        <v>6864</v>
      </c>
      <c r="E2352" s="730" t="s">
        <v>3690</v>
      </c>
      <c r="F2352" s="650" t="s">
        <v>3634</v>
      </c>
      <c r="G2352" s="650" t="s">
        <v>4326</v>
      </c>
      <c r="H2352" s="650" t="s">
        <v>597</v>
      </c>
      <c r="I2352" s="650" t="s">
        <v>4327</v>
      </c>
      <c r="J2352" s="650" t="s">
        <v>4328</v>
      </c>
      <c r="K2352" s="650" t="s">
        <v>3857</v>
      </c>
      <c r="L2352" s="651">
        <v>221.89</v>
      </c>
      <c r="M2352" s="651">
        <v>1553.2299999999998</v>
      </c>
      <c r="N2352" s="650">
        <v>7</v>
      </c>
      <c r="O2352" s="731">
        <v>2.5</v>
      </c>
      <c r="P2352" s="651"/>
      <c r="Q2352" s="666">
        <v>0</v>
      </c>
      <c r="R2352" s="650"/>
      <c r="S2352" s="666">
        <v>0</v>
      </c>
      <c r="T2352" s="731"/>
      <c r="U2352" s="689">
        <v>0</v>
      </c>
    </row>
    <row r="2353" spans="1:21" ht="14.4" customHeight="1" x14ac:dyDescent="0.3">
      <c r="A2353" s="649">
        <v>10</v>
      </c>
      <c r="B2353" s="650" t="s">
        <v>596</v>
      </c>
      <c r="C2353" s="650">
        <v>89301106</v>
      </c>
      <c r="D2353" s="729" t="s">
        <v>6864</v>
      </c>
      <c r="E2353" s="730" t="s">
        <v>3690</v>
      </c>
      <c r="F2353" s="650" t="s">
        <v>3634</v>
      </c>
      <c r="G2353" s="650" t="s">
        <v>4654</v>
      </c>
      <c r="H2353" s="650" t="s">
        <v>597</v>
      </c>
      <c r="I2353" s="650" t="s">
        <v>4655</v>
      </c>
      <c r="J2353" s="650" t="s">
        <v>1767</v>
      </c>
      <c r="K2353" s="650" t="s">
        <v>4656</v>
      </c>
      <c r="L2353" s="651">
        <v>0</v>
      </c>
      <c r="M2353" s="651">
        <v>0</v>
      </c>
      <c r="N2353" s="650">
        <v>1</v>
      </c>
      <c r="O2353" s="731">
        <v>0.5</v>
      </c>
      <c r="P2353" s="651"/>
      <c r="Q2353" s="666"/>
      <c r="R2353" s="650"/>
      <c r="S2353" s="666">
        <v>0</v>
      </c>
      <c r="T2353" s="731"/>
      <c r="U2353" s="689">
        <v>0</v>
      </c>
    </row>
    <row r="2354" spans="1:21" ht="14.4" customHeight="1" x14ac:dyDescent="0.3">
      <c r="A2354" s="649">
        <v>10</v>
      </c>
      <c r="B2354" s="650" t="s">
        <v>596</v>
      </c>
      <c r="C2354" s="650">
        <v>89301106</v>
      </c>
      <c r="D2354" s="729" t="s">
        <v>6864</v>
      </c>
      <c r="E2354" s="730" t="s">
        <v>3690</v>
      </c>
      <c r="F2354" s="650" t="s">
        <v>3634</v>
      </c>
      <c r="G2354" s="650" t="s">
        <v>5297</v>
      </c>
      <c r="H2354" s="650" t="s">
        <v>597</v>
      </c>
      <c r="I2354" s="650" t="s">
        <v>1409</v>
      </c>
      <c r="J2354" s="650" t="s">
        <v>5298</v>
      </c>
      <c r="K2354" s="650" t="s">
        <v>4109</v>
      </c>
      <c r="L2354" s="651">
        <v>0</v>
      </c>
      <c r="M2354" s="651">
        <v>0</v>
      </c>
      <c r="N2354" s="650">
        <v>2</v>
      </c>
      <c r="O2354" s="731">
        <v>1</v>
      </c>
      <c r="P2354" s="651">
        <v>0</v>
      </c>
      <c r="Q2354" s="666"/>
      <c r="R2354" s="650">
        <v>1</v>
      </c>
      <c r="S2354" s="666">
        <v>0.5</v>
      </c>
      <c r="T2354" s="731">
        <v>0.5</v>
      </c>
      <c r="U2354" s="689">
        <v>0.5</v>
      </c>
    </row>
    <row r="2355" spans="1:21" ht="14.4" customHeight="1" x14ac:dyDescent="0.3">
      <c r="A2355" s="649">
        <v>10</v>
      </c>
      <c r="B2355" s="650" t="s">
        <v>596</v>
      </c>
      <c r="C2355" s="650">
        <v>89301106</v>
      </c>
      <c r="D2355" s="729" t="s">
        <v>6864</v>
      </c>
      <c r="E2355" s="730" t="s">
        <v>3690</v>
      </c>
      <c r="F2355" s="650" t="s">
        <v>3634</v>
      </c>
      <c r="G2355" s="650" t="s">
        <v>5765</v>
      </c>
      <c r="H2355" s="650" t="s">
        <v>597</v>
      </c>
      <c r="I2355" s="650" t="s">
        <v>5766</v>
      </c>
      <c r="J2355" s="650" t="s">
        <v>5767</v>
      </c>
      <c r="K2355" s="650" t="s">
        <v>5768</v>
      </c>
      <c r="L2355" s="651">
        <v>0</v>
      </c>
      <c r="M2355" s="651">
        <v>0</v>
      </c>
      <c r="N2355" s="650">
        <v>1</v>
      </c>
      <c r="O2355" s="731">
        <v>1</v>
      </c>
      <c r="P2355" s="651"/>
      <c r="Q2355" s="666"/>
      <c r="R2355" s="650"/>
      <c r="S2355" s="666">
        <v>0</v>
      </c>
      <c r="T2355" s="731"/>
      <c r="U2355" s="689">
        <v>0</v>
      </c>
    </row>
    <row r="2356" spans="1:21" ht="14.4" customHeight="1" x14ac:dyDescent="0.3">
      <c r="A2356" s="649">
        <v>10</v>
      </c>
      <c r="B2356" s="650" t="s">
        <v>596</v>
      </c>
      <c r="C2356" s="650">
        <v>89301106</v>
      </c>
      <c r="D2356" s="729" t="s">
        <v>6864</v>
      </c>
      <c r="E2356" s="730" t="s">
        <v>3690</v>
      </c>
      <c r="F2356" s="650" t="s">
        <v>3634</v>
      </c>
      <c r="G2356" s="650" t="s">
        <v>5057</v>
      </c>
      <c r="H2356" s="650" t="s">
        <v>597</v>
      </c>
      <c r="I2356" s="650" t="s">
        <v>5058</v>
      </c>
      <c r="J2356" s="650" t="s">
        <v>5059</v>
      </c>
      <c r="K2356" s="650" t="s">
        <v>5060</v>
      </c>
      <c r="L2356" s="651">
        <v>264.69</v>
      </c>
      <c r="M2356" s="651">
        <v>264.69</v>
      </c>
      <c r="N2356" s="650">
        <v>1</v>
      </c>
      <c r="O2356" s="731">
        <v>1</v>
      </c>
      <c r="P2356" s="651"/>
      <c r="Q2356" s="666">
        <v>0</v>
      </c>
      <c r="R2356" s="650"/>
      <c r="S2356" s="666">
        <v>0</v>
      </c>
      <c r="T2356" s="731"/>
      <c r="U2356" s="689">
        <v>0</v>
      </c>
    </row>
    <row r="2357" spans="1:21" ht="14.4" customHeight="1" x14ac:dyDescent="0.3">
      <c r="A2357" s="649">
        <v>10</v>
      </c>
      <c r="B2357" s="650" t="s">
        <v>596</v>
      </c>
      <c r="C2357" s="650">
        <v>89301106</v>
      </c>
      <c r="D2357" s="729" t="s">
        <v>6864</v>
      </c>
      <c r="E2357" s="730" t="s">
        <v>3690</v>
      </c>
      <c r="F2357" s="650" t="s">
        <v>3634</v>
      </c>
      <c r="G2357" s="650" t="s">
        <v>5057</v>
      </c>
      <c r="H2357" s="650" t="s">
        <v>597</v>
      </c>
      <c r="I2357" s="650" t="s">
        <v>5769</v>
      </c>
      <c r="J2357" s="650" t="s">
        <v>5770</v>
      </c>
      <c r="K2357" s="650" t="s">
        <v>5771</v>
      </c>
      <c r="L2357" s="651">
        <v>353.36</v>
      </c>
      <c r="M2357" s="651">
        <v>2120.16</v>
      </c>
      <c r="N2357" s="650">
        <v>6</v>
      </c>
      <c r="O2357" s="731">
        <v>1.5</v>
      </c>
      <c r="P2357" s="651">
        <v>1060.08</v>
      </c>
      <c r="Q2357" s="666">
        <v>0.5</v>
      </c>
      <c r="R2357" s="650">
        <v>3</v>
      </c>
      <c r="S2357" s="666">
        <v>0.5</v>
      </c>
      <c r="T2357" s="731">
        <v>1</v>
      </c>
      <c r="U2357" s="689">
        <v>0.66666666666666663</v>
      </c>
    </row>
    <row r="2358" spans="1:21" ht="14.4" customHeight="1" x14ac:dyDescent="0.3">
      <c r="A2358" s="649">
        <v>10</v>
      </c>
      <c r="B2358" s="650" t="s">
        <v>596</v>
      </c>
      <c r="C2358" s="650">
        <v>89301106</v>
      </c>
      <c r="D2358" s="729" t="s">
        <v>6864</v>
      </c>
      <c r="E2358" s="730" t="s">
        <v>3690</v>
      </c>
      <c r="F2358" s="650" t="s">
        <v>3634</v>
      </c>
      <c r="G2358" s="650" t="s">
        <v>5428</v>
      </c>
      <c r="H2358" s="650" t="s">
        <v>597</v>
      </c>
      <c r="I2358" s="650" t="s">
        <v>5432</v>
      </c>
      <c r="J2358" s="650" t="s">
        <v>5433</v>
      </c>
      <c r="K2358" s="650" t="s">
        <v>5434</v>
      </c>
      <c r="L2358" s="651">
        <v>2928.4</v>
      </c>
      <c r="M2358" s="651">
        <v>23427.200000000001</v>
      </c>
      <c r="N2358" s="650">
        <v>8</v>
      </c>
      <c r="O2358" s="731">
        <v>1</v>
      </c>
      <c r="P2358" s="651">
        <v>11713.6</v>
      </c>
      <c r="Q2358" s="666">
        <v>0.5</v>
      </c>
      <c r="R2358" s="650">
        <v>4</v>
      </c>
      <c r="S2358" s="666">
        <v>0.5</v>
      </c>
      <c r="T2358" s="731">
        <v>0.5</v>
      </c>
      <c r="U2358" s="689">
        <v>0.5</v>
      </c>
    </row>
    <row r="2359" spans="1:21" ht="14.4" customHeight="1" x14ac:dyDescent="0.3">
      <c r="A2359" s="649">
        <v>10</v>
      </c>
      <c r="B2359" s="650" t="s">
        <v>596</v>
      </c>
      <c r="C2359" s="650">
        <v>89301106</v>
      </c>
      <c r="D2359" s="729" t="s">
        <v>6864</v>
      </c>
      <c r="E2359" s="730" t="s">
        <v>3690</v>
      </c>
      <c r="F2359" s="650" t="s">
        <v>3634</v>
      </c>
      <c r="G2359" s="650" t="s">
        <v>5428</v>
      </c>
      <c r="H2359" s="650" t="s">
        <v>597</v>
      </c>
      <c r="I2359" s="650" t="s">
        <v>5772</v>
      </c>
      <c r="J2359" s="650" t="s">
        <v>5430</v>
      </c>
      <c r="K2359" s="650" t="s">
        <v>5773</v>
      </c>
      <c r="L2359" s="651">
        <v>0</v>
      </c>
      <c r="M2359" s="651">
        <v>0</v>
      </c>
      <c r="N2359" s="650">
        <v>9</v>
      </c>
      <c r="O2359" s="731">
        <v>1.5</v>
      </c>
      <c r="P2359" s="651">
        <v>0</v>
      </c>
      <c r="Q2359" s="666"/>
      <c r="R2359" s="650">
        <v>5</v>
      </c>
      <c r="S2359" s="666">
        <v>0.55555555555555558</v>
      </c>
      <c r="T2359" s="731">
        <v>1</v>
      </c>
      <c r="U2359" s="689">
        <v>0.66666666666666663</v>
      </c>
    </row>
    <row r="2360" spans="1:21" ht="14.4" customHeight="1" x14ac:dyDescent="0.3">
      <c r="A2360" s="649">
        <v>10</v>
      </c>
      <c r="B2360" s="650" t="s">
        <v>596</v>
      </c>
      <c r="C2360" s="650">
        <v>89301106</v>
      </c>
      <c r="D2360" s="729" t="s">
        <v>6864</v>
      </c>
      <c r="E2360" s="730" t="s">
        <v>3690</v>
      </c>
      <c r="F2360" s="650" t="s">
        <v>3634</v>
      </c>
      <c r="G2360" s="650" t="s">
        <v>3742</v>
      </c>
      <c r="H2360" s="650" t="s">
        <v>597</v>
      </c>
      <c r="I2360" s="650" t="s">
        <v>5005</v>
      </c>
      <c r="J2360" s="650" t="s">
        <v>2472</v>
      </c>
      <c r="K2360" s="650" t="s">
        <v>5006</v>
      </c>
      <c r="L2360" s="651">
        <v>0</v>
      </c>
      <c r="M2360" s="651">
        <v>0</v>
      </c>
      <c r="N2360" s="650">
        <v>2</v>
      </c>
      <c r="O2360" s="731">
        <v>0.5</v>
      </c>
      <c r="P2360" s="651"/>
      <c r="Q2360" s="666"/>
      <c r="R2360" s="650"/>
      <c r="S2360" s="666">
        <v>0</v>
      </c>
      <c r="T2360" s="731"/>
      <c r="U2360" s="689">
        <v>0</v>
      </c>
    </row>
    <row r="2361" spans="1:21" ht="14.4" customHeight="1" x14ac:dyDescent="0.3">
      <c r="A2361" s="649">
        <v>10</v>
      </c>
      <c r="B2361" s="650" t="s">
        <v>596</v>
      </c>
      <c r="C2361" s="650">
        <v>89301106</v>
      </c>
      <c r="D2361" s="729" t="s">
        <v>6864</v>
      </c>
      <c r="E2361" s="730" t="s">
        <v>3690</v>
      </c>
      <c r="F2361" s="650" t="s">
        <v>3634</v>
      </c>
      <c r="G2361" s="650" t="s">
        <v>3742</v>
      </c>
      <c r="H2361" s="650" t="s">
        <v>597</v>
      </c>
      <c r="I2361" s="650" t="s">
        <v>4974</v>
      </c>
      <c r="J2361" s="650" t="s">
        <v>2472</v>
      </c>
      <c r="K2361" s="650" t="s">
        <v>4975</v>
      </c>
      <c r="L2361" s="651">
        <v>224.25</v>
      </c>
      <c r="M2361" s="651">
        <v>224.25</v>
      </c>
      <c r="N2361" s="650">
        <v>1</v>
      </c>
      <c r="O2361" s="731">
        <v>0.5</v>
      </c>
      <c r="P2361" s="651"/>
      <c r="Q2361" s="666">
        <v>0</v>
      </c>
      <c r="R2361" s="650"/>
      <c r="S2361" s="666">
        <v>0</v>
      </c>
      <c r="T2361" s="731"/>
      <c r="U2361" s="689">
        <v>0</v>
      </c>
    </row>
    <row r="2362" spans="1:21" ht="14.4" customHeight="1" x14ac:dyDescent="0.3">
      <c r="A2362" s="649">
        <v>10</v>
      </c>
      <c r="B2362" s="650" t="s">
        <v>596</v>
      </c>
      <c r="C2362" s="650">
        <v>89301106</v>
      </c>
      <c r="D2362" s="729" t="s">
        <v>6864</v>
      </c>
      <c r="E2362" s="730" t="s">
        <v>3690</v>
      </c>
      <c r="F2362" s="650" t="s">
        <v>3634</v>
      </c>
      <c r="G2362" s="650" t="s">
        <v>5774</v>
      </c>
      <c r="H2362" s="650" t="s">
        <v>597</v>
      </c>
      <c r="I2362" s="650" t="s">
        <v>5775</v>
      </c>
      <c r="J2362" s="650" t="s">
        <v>5776</v>
      </c>
      <c r="K2362" s="650" t="s">
        <v>5777</v>
      </c>
      <c r="L2362" s="651">
        <v>87.55</v>
      </c>
      <c r="M2362" s="651">
        <v>87.55</v>
      </c>
      <c r="N2362" s="650">
        <v>1</v>
      </c>
      <c r="O2362" s="731">
        <v>0.5</v>
      </c>
      <c r="P2362" s="651">
        <v>87.55</v>
      </c>
      <c r="Q2362" s="666">
        <v>1</v>
      </c>
      <c r="R2362" s="650">
        <v>1</v>
      </c>
      <c r="S2362" s="666">
        <v>1</v>
      </c>
      <c r="T2362" s="731">
        <v>0.5</v>
      </c>
      <c r="U2362" s="689">
        <v>1</v>
      </c>
    </row>
    <row r="2363" spans="1:21" ht="14.4" customHeight="1" x14ac:dyDescent="0.3">
      <c r="A2363" s="649">
        <v>10</v>
      </c>
      <c r="B2363" s="650" t="s">
        <v>596</v>
      </c>
      <c r="C2363" s="650">
        <v>89301106</v>
      </c>
      <c r="D2363" s="729" t="s">
        <v>6864</v>
      </c>
      <c r="E2363" s="730" t="s">
        <v>3690</v>
      </c>
      <c r="F2363" s="650" t="s">
        <v>3634</v>
      </c>
      <c r="G2363" s="650" t="s">
        <v>5435</v>
      </c>
      <c r="H2363" s="650" t="s">
        <v>597</v>
      </c>
      <c r="I2363" s="650" t="s">
        <v>5436</v>
      </c>
      <c r="J2363" s="650" t="s">
        <v>5437</v>
      </c>
      <c r="K2363" s="650" t="s">
        <v>5438</v>
      </c>
      <c r="L2363" s="651">
        <v>317.22000000000003</v>
      </c>
      <c r="M2363" s="651">
        <v>1903.3200000000002</v>
      </c>
      <c r="N2363" s="650">
        <v>6</v>
      </c>
      <c r="O2363" s="731">
        <v>2</v>
      </c>
      <c r="P2363" s="651"/>
      <c r="Q2363" s="666">
        <v>0</v>
      </c>
      <c r="R2363" s="650"/>
      <c r="S2363" s="666">
        <v>0</v>
      </c>
      <c r="T2363" s="731"/>
      <c r="U2363" s="689">
        <v>0</v>
      </c>
    </row>
    <row r="2364" spans="1:21" ht="14.4" customHeight="1" x14ac:dyDescent="0.3">
      <c r="A2364" s="649">
        <v>10</v>
      </c>
      <c r="B2364" s="650" t="s">
        <v>596</v>
      </c>
      <c r="C2364" s="650">
        <v>89301106</v>
      </c>
      <c r="D2364" s="729" t="s">
        <v>6864</v>
      </c>
      <c r="E2364" s="730" t="s">
        <v>3690</v>
      </c>
      <c r="F2364" s="650" t="s">
        <v>3634</v>
      </c>
      <c r="G2364" s="650" t="s">
        <v>5439</v>
      </c>
      <c r="H2364" s="650" t="s">
        <v>1072</v>
      </c>
      <c r="I2364" s="650" t="s">
        <v>5440</v>
      </c>
      <c r="J2364" s="650" t="s">
        <v>5441</v>
      </c>
      <c r="K2364" s="650" t="s">
        <v>5442</v>
      </c>
      <c r="L2364" s="651">
        <v>428.4</v>
      </c>
      <c r="M2364" s="651">
        <v>856.8</v>
      </c>
      <c r="N2364" s="650">
        <v>2</v>
      </c>
      <c r="O2364" s="731">
        <v>0.5</v>
      </c>
      <c r="P2364" s="651"/>
      <c r="Q2364" s="666">
        <v>0</v>
      </c>
      <c r="R2364" s="650"/>
      <c r="S2364" s="666">
        <v>0</v>
      </c>
      <c r="T2364" s="731"/>
      <c r="U2364" s="689">
        <v>0</v>
      </c>
    </row>
    <row r="2365" spans="1:21" ht="14.4" customHeight="1" x14ac:dyDescent="0.3">
      <c r="A2365" s="649">
        <v>10</v>
      </c>
      <c r="B2365" s="650" t="s">
        <v>596</v>
      </c>
      <c r="C2365" s="650">
        <v>89301106</v>
      </c>
      <c r="D2365" s="729" t="s">
        <v>6864</v>
      </c>
      <c r="E2365" s="730" t="s">
        <v>3690</v>
      </c>
      <c r="F2365" s="650" t="s">
        <v>3634</v>
      </c>
      <c r="G2365" s="650" t="s">
        <v>3966</v>
      </c>
      <c r="H2365" s="650" t="s">
        <v>597</v>
      </c>
      <c r="I2365" s="650" t="s">
        <v>3967</v>
      </c>
      <c r="J2365" s="650" t="s">
        <v>3968</v>
      </c>
      <c r="K2365" s="650" t="s">
        <v>3821</v>
      </c>
      <c r="L2365" s="651">
        <v>0</v>
      </c>
      <c r="M2365" s="651">
        <v>0</v>
      </c>
      <c r="N2365" s="650">
        <v>1</v>
      </c>
      <c r="O2365" s="731">
        <v>0.5</v>
      </c>
      <c r="P2365" s="651"/>
      <c r="Q2365" s="666"/>
      <c r="R2365" s="650"/>
      <c r="S2365" s="666">
        <v>0</v>
      </c>
      <c r="T2365" s="731"/>
      <c r="U2365" s="689">
        <v>0</v>
      </c>
    </row>
    <row r="2366" spans="1:21" ht="14.4" customHeight="1" x14ac:dyDescent="0.3">
      <c r="A2366" s="649">
        <v>10</v>
      </c>
      <c r="B2366" s="650" t="s">
        <v>596</v>
      </c>
      <c r="C2366" s="650">
        <v>89301106</v>
      </c>
      <c r="D2366" s="729" t="s">
        <v>6864</v>
      </c>
      <c r="E2366" s="730" t="s">
        <v>3690</v>
      </c>
      <c r="F2366" s="650" t="s">
        <v>3634</v>
      </c>
      <c r="G2366" s="650" t="s">
        <v>5445</v>
      </c>
      <c r="H2366" s="650" t="s">
        <v>597</v>
      </c>
      <c r="I2366" s="650" t="s">
        <v>2731</v>
      </c>
      <c r="J2366" s="650" t="s">
        <v>2732</v>
      </c>
      <c r="K2366" s="650" t="s">
        <v>2733</v>
      </c>
      <c r="L2366" s="651">
        <v>82.59</v>
      </c>
      <c r="M2366" s="651">
        <v>165.18</v>
      </c>
      <c r="N2366" s="650">
        <v>2</v>
      </c>
      <c r="O2366" s="731">
        <v>0.5</v>
      </c>
      <c r="P2366" s="651"/>
      <c r="Q2366" s="666">
        <v>0</v>
      </c>
      <c r="R2366" s="650"/>
      <c r="S2366" s="666">
        <v>0</v>
      </c>
      <c r="T2366" s="731"/>
      <c r="U2366" s="689">
        <v>0</v>
      </c>
    </row>
    <row r="2367" spans="1:21" ht="14.4" customHeight="1" x14ac:dyDescent="0.3">
      <c r="A2367" s="649">
        <v>10</v>
      </c>
      <c r="B2367" s="650" t="s">
        <v>596</v>
      </c>
      <c r="C2367" s="650">
        <v>89301106</v>
      </c>
      <c r="D2367" s="729" t="s">
        <v>6864</v>
      </c>
      <c r="E2367" s="730" t="s">
        <v>3690</v>
      </c>
      <c r="F2367" s="650" t="s">
        <v>3634</v>
      </c>
      <c r="G2367" s="650" t="s">
        <v>5445</v>
      </c>
      <c r="H2367" s="650" t="s">
        <v>597</v>
      </c>
      <c r="I2367" s="650" t="s">
        <v>5778</v>
      </c>
      <c r="J2367" s="650" t="s">
        <v>2732</v>
      </c>
      <c r="K2367" s="650" t="s">
        <v>3606</v>
      </c>
      <c r="L2367" s="651">
        <v>98.31</v>
      </c>
      <c r="M2367" s="651">
        <v>98.31</v>
      </c>
      <c r="N2367" s="650">
        <v>1</v>
      </c>
      <c r="O2367" s="731">
        <v>0.5</v>
      </c>
      <c r="P2367" s="651">
        <v>98.31</v>
      </c>
      <c r="Q2367" s="666">
        <v>1</v>
      </c>
      <c r="R2367" s="650">
        <v>1</v>
      </c>
      <c r="S2367" s="666">
        <v>1</v>
      </c>
      <c r="T2367" s="731">
        <v>0.5</v>
      </c>
      <c r="U2367" s="689">
        <v>1</v>
      </c>
    </row>
    <row r="2368" spans="1:21" ht="14.4" customHeight="1" x14ac:dyDescent="0.3">
      <c r="A2368" s="649">
        <v>10</v>
      </c>
      <c r="B2368" s="650" t="s">
        <v>596</v>
      </c>
      <c r="C2368" s="650">
        <v>89301106</v>
      </c>
      <c r="D2368" s="729" t="s">
        <v>6864</v>
      </c>
      <c r="E2368" s="730" t="s">
        <v>3690</v>
      </c>
      <c r="F2368" s="650" t="s">
        <v>3634</v>
      </c>
      <c r="G2368" s="650" t="s">
        <v>5779</v>
      </c>
      <c r="H2368" s="650" t="s">
        <v>597</v>
      </c>
      <c r="I2368" s="650" t="s">
        <v>5780</v>
      </c>
      <c r="J2368" s="650" t="s">
        <v>5781</v>
      </c>
      <c r="K2368" s="650" t="s">
        <v>5782</v>
      </c>
      <c r="L2368" s="651">
        <v>64.13</v>
      </c>
      <c r="M2368" s="651">
        <v>192.39</v>
      </c>
      <c r="N2368" s="650">
        <v>3</v>
      </c>
      <c r="O2368" s="731">
        <v>0.5</v>
      </c>
      <c r="P2368" s="651">
        <v>192.39</v>
      </c>
      <c r="Q2368" s="666">
        <v>1</v>
      </c>
      <c r="R2368" s="650">
        <v>3</v>
      </c>
      <c r="S2368" s="666">
        <v>1</v>
      </c>
      <c r="T2368" s="731">
        <v>0.5</v>
      </c>
      <c r="U2368" s="689">
        <v>1</v>
      </c>
    </row>
    <row r="2369" spans="1:21" ht="14.4" customHeight="1" x14ac:dyDescent="0.3">
      <c r="A2369" s="649">
        <v>10</v>
      </c>
      <c r="B2369" s="650" t="s">
        <v>596</v>
      </c>
      <c r="C2369" s="650">
        <v>89301106</v>
      </c>
      <c r="D2369" s="729" t="s">
        <v>6864</v>
      </c>
      <c r="E2369" s="730" t="s">
        <v>3690</v>
      </c>
      <c r="F2369" s="650" t="s">
        <v>3634</v>
      </c>
      <c r="G2369" s="650" t="s">
        <v>4117</v>
      </c>
      <c r="H2369" s="650" t="s">
        <v>597</v>
      </c>
      <c r="I2369" s="650" t="s">
        <v>1372</v>
      </c>
      <c r="J2369" s="650" t="s">
        <v>4118</v>
      </c>
      <c r="K2369" s="650" t="s">
        <v>4119</v>
      </c>
      <c r="L2369" s="651">
        <v>85.49</v>
      </c>
      <c r="M2369" s="651">
        <v>170.98</v>
      </c>
      <c r="N2369" s="650">
        <v>2</v>
      </c>
      <c r="O2369" s="731">
        <v>1.5</v>
      </c>
      <c r="P2369" s="651"/>
      <c r="Q2369" s="666">
        <v>0</v>
      </c>
      <c r="R2369" s="650"/>
      <c r="S2369" s="666">
        <v>0</v>
      </c>
      <c r="T2369" s="731"/>
      <c r="U2369" s="689">
        <v>0</v>
      </c>
    </row>
    <row r="2370" spans="1:21" ht="14.4" customHeight="1" x14ac:dyDescent="0.3">
      <c r="A2370" s="649">
        <v>10</v>
      </c>
      <c r="B2370" s="650" t="s">
        <v>596</v>
      </c>
      <c r="C2370" s="650">
        <v>89301106</v>
      </c>
      <c r="D2370" s="729" t="s">
        <v>6864</v>
      </c>
      <c r="E2370" s="730" t="s">
        <v>3690</v>
      </c>
      <c r="F2370" s="650" t="s">
        <v>3634</v>
      </c>
      <c r="G2370" s="650" t="s">
        <v>3843</v>
      </c>
      <c r="H2370" s="650" t="s">
        <v>597</v>
      </c>
      <c r="I2370" s="650" t="s">
        <v>5783</v>
      </c>
      <c r="J2370" s="650" t="s">
        <v>5784</v>
      </c>
      <c r="K2370" s="650" t="s">
        <v>1884</v>
      </c>
      <c r="L2370" s="651">
        <v>60.97</v>
      </c>
      <c r="M2370" s="651">
        <v>60.97</v>
      </c>
      <c r="N2370" s="650">
        <v>1</v>
      </c>
      <c r="O2370" s="731">
        <v>0.5</v>
      </c>
      <c r="P2370" s="651">
        <v>60.97</v>
      </c>
      <c r="Q2370" s="666">
        <v>1</v>
      </c>
      <c r="R2370" s="650">
        <v>1</v>
      </c>
      <c r="S2370" s="666">
        <v>1</v>
      </c>
      <c r="T2370" s="731">
        <v>0.5</v>
      </c>
      <c r="U2370" s="689">
        <v>1</v>
      </c>
    </row>
    <row r="2371" spans="1:21" ht="14.4" customHeight="1" x14ac:dyDescent="0.3">
      <c r="A2371" s="649">
        <v>10</v>
      </c>
      <c r="B2371" s="650" t="s">
        <v>596</v>
      </c>
      <c r="C2371" s="650">
        <v>89301106</v>
      </c>
      <c r="D2371" s="729" t="s">
        <v>6864</v>
      </c>
      <c r="E2371" s="730" t="s">
        <v>3690</v>
      </c>
      <c r="F2371" s="650" t="s">
        <v>3634</v>
      </c>
      <c r="G2371" s="650" t="s">
        <v>5785</v>
      </c>
      <c r="H2371" s="650" t="s">
        <v>597</v>
      </c>
      <c r="I2371" s="650" t="s">
        <v>5786</v>
      </c>
      <c r="J2371" s="650" t="s">
        <v>5787</v>
      </c>
      <c r="K2371" s="650" t="s">
        <v>5788</v>
      </c>
      <c r="L2371" s="651">
        <v>286.63</v>
      </c>
      <c r="M2371" s="651">
        <v>286.63</v>
      </c>
      <c r="N2371" s="650">
        <v>1</v>
      </c>
      <c r="O2371" s="731">
        <v>0.5</v>
      </c>
      <c r="P2371" s="651">
        <v>286.63</v>
      </c>
      <c r="Q2371" s="666">
        <v>1</v>
      </c>
      <c r="R2371" s="650">
        <v>1</v>
      </c>
      <c r="S2371" s="666">
        <v>1</v>
      </c>
      <c r="T2371" s="731">
        <v>0.5</v>
      </c>
      <c r="U2371" s="689">
        <v>1</v>
      </c>
    </row>
    <row r="2372" spans="1:21" ht="14.4" customHeight="1" x14ac:dyDescent="0.3">
      <c r="A2372" s="649">
        <v>10</v>
      </c>
      <c r="B2372" s="650" t="s">
        <v>596</v>
      </c>
      <c r="C2372" s="650">
        <v>89301106</v>
      </c>
      <c r="D2372" s="729" t="s">
        <v>6864</v>
      </c>
      <c r="E2372" s="730" t="s">
        <v>3690</v>
      </c>
      <c r="F2372" s="650" t="s">
        <v>3634</v>
      </c>
      <c r="G2372" s="650" t="s">
        <v>5215</v>
      </c>
      <c r="H2372" s="650" t="s">
        <v>597</v>
      </c>
      <c r="I2372" s="650" t="s">
        <v>2716</v>
      </c>
      <c r="J2372" s="650" t="s">
        <v>2717</v>
      </c>
      <c r="K2372" s="650" t="s">
        <v>4140</v>
      </c>
      <c r="L2372" s="651">
        <v>1359.4</v>
      </c>
      <c r="M2372" s="651">
        <v>42141.4</v>
      </c>
      <c r="N2372" s="650">
        <v>31</v>
      </c>
      <c r="O2372" s="731">
        <v>9</v>
      </c>
      <c r="P2372" s="651">
        <v>29906.800000000003</v>
      </c>
      <c r="Q2372" s="666">
        <v>0.70967741935483875</v>
      </c>
      <c r="R2372" s="650">
        <v>22</v>
      </c>
      <c r="S2372" s="666">
        <v>0.70967741935483875</v>
      </c>
      <c r="T2372" s="731">
        <v>6</v>
      </c>
      <c r="U2372" s="689">
        <v>0.66666666666666663</v>
      </c>
    </row>
    <row r="2373" spans="1:21" ht="14.4" customHeight="1" x14ac:dyDescent="0.3">
      <c r="A2373" s="649">
        <v>10</v>
      </c>
      <c r="B2373" s="650" t="s">
        <v>596</v>
      </c>
      <c r="C2373" s="650">
        <v>89301106</v>
      </c>
      <c r="D2373" s="729" t="s">
        <v>6864</v>
      </c>
      <c r="E2373" s="730" t="s">
        <v>3690</v>
      </c>
      <c r="F2373" s="650" t="s">
        <v>3634</v>
      </c>
      <c r="G2373" s="650" t="s">
        <v>4982</v>
      </c>
      <c r="H2373" s="650" t="s">
        <v>597</v>
      </c>
      <c r="I2373" s="650" t="s">
        <v>4983</v>
      </c>
      <c r="J2373" s="650" t="s">
        <v>4984</v>
      </c>
      <c r="K2373" s="650" t="s">
        <v>2518</v>
      </c>
      <c r="L2373" s="651">
        <v>0</v>
      </c>
      <c r="M2373" s="651">
        <v>0</v>
      </c>
      <c r="N2373" s="650">
        <v>1</v>
      </c>
      <c r="O2373" s="731">
        <v>1</v>
      </c>
      <c r="P2373" s="651"/>
      <c r="Q2373" s="666"/>
      <c r="R2373" s="650"/>
      <c r="S2373" s="666">
        <v>0</v>
      </c>
      <c r="T2373" s="731"/>
      <c r="U2373" s="689">
        <v>0</v>
      </c>
    </row>
    <row r="2374" spans="1:21" ht="14.4" customHeight="1" x14ac:dyDescent="0.3">
      <c r="A2374" s="649">
        <v>10</v>
      </c>
      <c r="B2374" s="650" t="s">
        <v>596</v>
      </c>
      <c r="C2374" s="650">
        <v>89301106</v>
      </c>
      <c r="D2374" s="729" t="s">
        <v>6864</v>
      </c>
      <c r="E2374" s="730" t="s">
        <v>3690</v>
      </c>
      <c r="F2374" s="650" t="s">
        <v>3634</v>
      </c>
      <c r="G2374" s="650" t="s">
        <v>4992</v>
      </c>
      <c r="H2374" s="650" t="s">
        <v>597</v>
      </c>
      <c r="I2374" s="650" t="s">
        <v>5789</v>
      </c>
      <c r="J2374" s="650" t="s">
        <v>4997</v>
      </c>
      <c r="K2374" s="650" t="s">
        <v>5790</v>
      </c>
      <c r="L2374" s="651">
        <v>3748.09</v>
      </c>
      <c r="M2374" s="651">
        <v>33732.81</v>
      </c>
      <c r="N2374" s="650">
        <v>9</v>
      </c>
      <c r="O2374" s="731">
        <v>2</v>
      </c>
      <c r="P2374" s="651">
        <v>26236.63</v>
      </c>
      <c r="Q2374" s="666">
        <v>0.7777777777777779</v>
      </c>
      <c r="R2374" s="650">
        <v>7</v>
      </c>
      <c r="S2374" s="666">
        <v>0.77777777777777779</v>
      </c>
      <c r="T2374" s="731">
        <v>1.5</v>
      </c>
      <c r="U2374" s="689">
        <v>0.75</v>
      </c>
    </row>
    <row r="2375" spans="1:21" ht="14.4" customHeight="1" x14ac:dyDescent="0.3">
      <c r="A2375" s="649">
        <v>10</v>
      </c>
      <c r="B2375" s="650" t="s">
        <v>596</v>
      </c>
      <c r="C2375" s="650">
        <v>89301106</v>
      </c>
      <c r="D2375" s="729" t="s">
        <v>6864</v>
      </c>
      <c r="E2375" s="730" t="s">
        <v>3690</v>
      </c>
      <c r="F2375" s="650" t="s">
        <v>3634</v>
      </c>
      <c r="G2375" s="650" t="s">
        <v>4992</v>
      </c>
      <c r="H2375" s="650" t="s">
        <v>597</v>
      </c>
      <c r="I2375" s="650" t="s">
        <v>5450</v>
      </c>
      <c r="J2375" s="650" t="s">
        <v>4994</v>
      </c>
      <c r="K2375" s="650" t="s">
        <v>5451</v>
      </c>
      <c r="L2375" s="651">
        <v>512.35</v>
      </c>
      <c r="M2375" s="651">
        <v>1024.7</v>
      </c>
      <c r="N2375" s="650">
        <v>2</v>
      </c>
      <c r="O2375" s="731">
        <v>1</v>
      </c>
      <c r="P2375" s="651"/>
      <c r="Q2375" s="666">
        <v>0</v>
      </c>
      <c r="R2375" s="650"/>
      <c r="S2375" s="666">
        <v>0</v>
      </c>
      <c r="T2375" s="731"/>
      <c r="U2375" s="689">
        <v>0</v>
      </c>
    </row>
    <row r="2376" spans="1:21" ht="14.4" customHeight="1" x14ac:dyDescent="0.3">
      <c r="A2376" s="649">
        <v>10</v>
      </c>
      <c r="B2376" s="650" t="s">
        <v>596</v>
      </c>
      <c r="C2376" s="650">
        <v>89301106</v>
      </c>
      <c r="D2376" s="729" t="s">
        <v>6864</v>
      </c>
      <c r="E2376" s="730" t="s">
        <v>3690</v>
      </c>
      <c r="F2376" s="650" t="s">
        <v>3634</v>
      </c>
      <c r="G2376" s="650" t="s">
        <v>4992</v>
      </c>
      <c r="H2376" s="650" t="s">
        <v>597</v>
      </c>
      <c r="I2376" s="650" t="s">
        <v>5791</v>
      </c>
      <c r="J2376" s="650" t="s">
        <v>5792</v>
      </c>
      <c r="K2376" s="650" t="s">
        <v>5793</v>
      </c>
      <c r="L2376" s="651">
        <v>1365.24</v>
      </c>
      <c r="M2376" s="651">
        <v>2730.48</v>
      </c>
      <c r="N2376" s="650">
        <v>2</v>
      </c>
      <c r="O2376" s="731">
        <v>1</v>
      </c>
      <c r="P2376" s="651">
        <v>2730.48</v>
      </c>
      <c r="Q2376" s="666">
        <v>1</v>
      </c>
      <c r="R2376" s="650">
        <v>2</v>
      </c>
      <c r="S2376" s="666">
        <v>1</v>
      </c>
      <c r="T2376" s="731">
        <v>1</v>
      </c>
      <c r="U2376" s="689">
        <v>1</v>
      </c>
    </row>
    <row r="2377" spans="1:21" ht="14.4" customHeight="1" x14ac:dyDescent="0.3">
      <c r="A2377" s="649">
        <v>10</v>
      </c>
      <c r="B2377" s="650" t="s">
        <v>596</v>
      </c>
      <c r="C2377" s="650">
        <v>89301106</v>
      </c>
      <c r="D2377" s="729" t="s">
        <v>6864</v>
      </c>
      <c r="E2377" s="730" t="s">
        <v>3690</v>
      </c>
      <c r="F2377" s="650" t="s">
        <v>3634</v>
      </c>
      <c r="G2377" s="650" t="s">
        <v>4992</v>
      </c>
      <c r="H2377" s="650" t="s">
        <v>597</v>
      </c>
      <c r="I2377" s="650" t="s">
        <v>5794</v>
      </c>
      <c r="J2377" s="650" t="s">
        <v>5792</v>
      </c>
      <c r="K2377" s="650" t="s">
        <v>5795</v>
      </c>
      <c r="L2377" s="651">
        <v>0</v>
      </c>
      <c r="M2377" s="651">
        <v>0</v>
      </c>
      <c r="N2377" s="650">
        <v>4</v>
      </c>
      <c r="O2377" s="731">
        <v>1</v>
      </c>
      <c r="P2377" s="651"/>
      <c r="Q2377" s="666"/>
      <c r="R2377" s="650"/>
      <c r="S2377" s="666">
        <v>0</v>
      </c>
      <c r="T2377" s="731"/>
      <c r="U2377" s="689">
        <v>0</v>
      </c>
    </row>
    <row r="2378" spans="1:21" ht="14.4" customHeight="1" x14ac:dyDescent="0.3">
      <c r="A2378" s="649">
        <v>10</v>
      </c>
      <c r="B2378" s="650" t="s">
        <v>596</v>
      </c>
      <c r="C2378" s="650">
        <v>89301106</v>
      </c>
      <c r="D2378" s="729" t="s">
        <v>6864</v>
      </c>
      <c r="E2378" s="730" t="s">
        <v>3690</v>
      </c>
      <c r="F2378" s="650" t="s">
        <v>3634</v>
      </c>
      <c r="G2378" s="650" t="s">
        <v>5325</v>
      </c>
      <c r="H2378" s="650" t="s">
        <v>597</v>
      </c>
      <c r="I2378" s="650" t="s">
        <v>5796</v>
      </c>
      <c r="J2378" s="650" t="s">
        <v>5797</v>
      </c>
      <c r="K2378" s="650" t="s">
        <v>5328</v>
      </c>
      <c r="L2378" s="651">
        <v>0</v>
      </c>
      <c r="M2378" s="651">
        <v>0</v>
      </c>
      <c r="N2378" s="650">
        <v>1</v>
      </c>
      <c r="O2378" s="731">
        <v>1</v>
      </c>
      <c r="P2378" s="651"/>
      <c r="Q2378" s="666"/>
      <c r="R2378" s="650"/>
      <c r="S2378" s="666">
        <v>0</v>
      </c>
      <c r="T2378" s="731"/>
      <c r="U2378" s="689">
        <v>0</v>
      </c>
    </row>
    <row r="2379" spans="1:21" ht="14.4" customHeight="1" x14ac:dyDescent="0.3">
      <c r="A2379" s="649">
        <v>10</v>
      </c>
      <c r="B2379" s="650" t="s">
        <v>596</v>
      </c>
      <c r="C2379" s="650">
        <v>89301106</v>
      </c>
      <c r="D2379" s="729" t="s">
        <v>6864</v>
      </c>
      <c r="E2379" s="730" t="s">
        <v>3690</v>
      </c>
      <c r="F2379" s="650" t="s">
        <v>3634</v>
      </c>
      <c r="G2379" s="650" t="s">
        <v>5109</v>
      </c>
      <c r="H2379" s="650" t="s">
        <v>597</v>
      </c>
      <c r="I2379" s="650" t="s">
        <v>5452</v>
      </c>
      <c r="J2379" s="650" t="s">
        <v>5453</v>
      </c>
      <c r="K2379" s="650" t="s">
        <v>4793</v>
      </c>
      <c r="L2379" s="651">
        <v>288.32</v>
      </c>
      <c r="M2379" s="651">
        <v>15569.279999999999</v>
      </c>
      <c r="N2379" s="650">
        <v>54</v>
      </c>
      <c r="O2379" s="731">
        <v>5.5</v>
      </c>
      <c r="P2379" s="651">
        <v>864.96</v>
      </c>
      <c r="Q2379" s="666">
        <v>5.5555555555555559E-2</v>
      </c>
      <c r="R2379" s="650">
        <v>3</v>
      </c>
      <c r="S2379" s="666">
        <v>5.5555555555555552E-2</v>
      </c>
      <c r="T2379" s="731">
        <v>0.5</v>
      </c>
      <c r="U2379" s="689">
        <v>9.0909090909090912E-2</v>
      </c>
    </row>
    <row r="2380" spans="1:21" ht="14.4" customHeight="1" x14ac:dyDescent="0.3">
      <c r="A2380" s="649">
        <v>10</v>
      </c>
      <c r="B2380" s="650" t="s">
        <v>596</v>
      </c>
      <c r="C2380" s="650">
        <v>89301106</v>
      </c>
      <c r="D2380" s="729" t="s">
        <v>6864</v>
      </c>
      <c r="E2380" s="730" t="s">
        <v>3690</v>
      </c>
      <c r="F2380" s="650" t="s">
        <v>3634</v>
      </c>
      <c r="G2380" s="650" t="s">
        <v>5109</v>
      </c>
      <c r="H2380" s="650" t="s">
        <v>597</v>
      </c>
      <c r="I2380" s="650" t="s">
        <v>5454</v>
      </c>
      <c r="J2380" s="650" t="s">
        <v>5111</v>
      </c>
      <c r="K2380" s="650" t="s">
        <v>4580</v>
      </c>
      <c r="L2380" s="651">
        <v>1097.04</v>
      </c>
      <c r="M2380" s="651">
        <v>85569.12</v>
      </c>
      <c r="N2380" s="650">
        <v>78</v>
      </c>
      <c r="O2380" s="731">
        <v>17</v>
      </c>
      <c r="P2380" s="651">
        <v>49366.799999999996</v>
      </c>
      <c r="Q2380" s="666">
        <v>0.57692307692307687</v>
      </c>
      <c r="R2380" s="650">
        <v>45</v>
      </c>
      <c r="S2380" s="666">
        <v>0.57692307692307687</v>
      </c>
      <c r="T2380" s="731">
        <v>8.5</v>
      </c>
      <c r="U2380" s="689">
        <v>0.5</v>
      </c>
    </row>
    <row r="2381" spans="1:21" ht="14.4" customHeight="1" x14ac:dyDescent="0.3">
      <c r="A2381" s="649">
        <v>10</v>
      </c>
      <c r="B2381" s="650" t="s">
        <v>596</v>
      </c>
      <c r="C2381" s="650">
        <v>89301106</v>
      </c>
      <c r="D2381" s="729" t="s">
        <v>6864</v>
      </c>
      <c r="E2381" s="730" t="s">
        <v>3690</v>
      </c>
      <c r="F2381" s="650" t="s">
        <v>3634</v>
      </c>
      <c r="G2381" s="650" t="s">
        <v>5109</v>
      </c>
      <c r="H2381" s="650" t="s">
        <v>597</v>
      </c>
      <c r="I2381" s="650" t="s">
        <v>5110</v>
      </c>
      <c r="J2381" s="650" t="s">
        <v>5111</v>
      </c>
      <c r="K2381" s="650" t="s">
        <v>4580</v>
      </c>
      <c r="L2381" s="651">
        <v>0</v>
      </c>
      <c r="M2381" s="651">
        <v>0</v>
      </c>
      <c r="N2381" s="650">
        <v>2</v>
      </c>
      <c r="O2381" s="731">
        <v>1</v>
      </c>
      <c r="P2381" s="651"/>
      <c r="Q2381" s="666"/>
      <c r="R2381" s="650"/>
      <c r="S2381" s="666">
        <v>0</v>
      </c>
      <c r="T2381" s="731"/>
      <c r="U2381" s="689">
        <v>0</v>
      </c>
    </row>
    <row r="2382" spans="1:21" ht="14.4" customHeight="1" x14ac:dyDescent="0.3">
      <c r="A2382" s="649">
        <v>10</v>
      </c>
      <c r="B2382" s="650" t="s">
        <v>596</v>
      </c>
      <c r="C2382" s="650">
        <v>89301106</v>
      </c>
      <c r="D2382" s="729" t="s">
        <v>6864</v>
      </c>
      <c r="E2382" s="730" t="s">
        <v>3690</v>
      </c>
      <c r="F2382" s="650" t="s">
        <v>3634</v>
      </c>
      <c r="G2382" s="650" t="s">
        <v>5109</v>
      </c>
      <c r="H2382" s="650" t="s">
        <v>597</v>
      </c>
      <c r="I2382" s="650" t="s">
        <v>5458</v>
      </c>
      <c r="J2382" s="650" t="s">
        <v>5453</v>
      </c>
      <c r="K2382" s="650" t="s">
        <v>5459</v>
      </c>
      <c r="L2382" s="651">
        <v>0</v>
      </c>
      <c r="M2382" s="651">
        <v>0</v>
      </c>
      <c r="N2382" s="650">
        <v>6</v>
      </c>
      <c r="O2382" s="731">
        <v>1.5</v>
      </c>
      <c r="P2382" s="651">
        <v>0</v>
      </c>
      <c r="Q2382" s="666"/>
      <c r="R2382" s="650">
        <v>3</v>
      </c>
      <c r="S2382" s="666">
        <v>0.5</v>
      </c>
      <c r="T2382" s="731">
        <v>1</v>
      </c>
      <c r="U2382" s="689">
        <v>0.66666666666666663</v>
      </c>
    </row>
    <row r="2383" spans="1:21" ht="14.4" customHeight="1" x14ac:dyDescent="0.3">
      <c r="A2383" s="649">
        <v>10</v>
      </c>
      <c r="B2383" s="650" t="s">
        <v>596</v>
      </c>
      <c r="C2383" s="650">
        <v>89301106</v>
      </c>
      <c r="D2383" s="729" t="s">
        <v>6864</v>
      </c>
      <c r="E2383" s="730" t="s">
        <v>3690</v>
      </c>
      <c r="F2383" s="650" t="s">
        <v>3634</v>
      </c>
      <c r="G2383" s="650" t="s">
        <v>5109</v>
      </c>
      <c r="H2383" s="650" t="s">
        <v>597</v>
      </c>
      <c r="I2383" s="650" t="s">
        <v>5460</v>
      </c>
      <c r="J2383" s="650" t="s">
        <v>5453</v>
      </c>
      <c r="K2383" s="650" t="s">
        <v>5461</v>
      </c>
      <c r="L2383" s="651">
        <v>0</v>
      </c>
      <c r="M2383" s="651">
        <v>0</v>
      </c>
      <c r="N2383" s="650">
        <v>11</v>
      </c>
      <c r="O2383" s="731">
        <v>3</v>
      </c>
      <c r="P2383" s="651"/>
      <c r="Q2383" s="666"/>
      <c r="R2383" s="650"/>
      <c r="S2383" s="666">
        <v>0</v>
      </c>
      <c r="T2383" s="731"/>
      <c r="U2383" s="689">
        <v>0</v>
      </c>
    </row>
    <row r="2384" spans="1:21" ht="14.4" customHeight="1" x14ac:dyDescent="0.3">
      <c r="A2384" s="649">
        <v>10</v>
      </c>
      <c r="B2384" s="650" t="s">
        <v>596</v>
      </c>
      <c r="C2384" s="650">
        <v>89301106</v>
      </c>
      <c r="D2384" s="729" t="s">
        <v>6864</v>
      </c>
      <c r="E2384" s="730" t="s">
        <v>3690</v>
      </c>
      <c r="F2384" s="650" t="s">
        <v>3634</v>
      </c>
      <c r="G2384" s="650" t="s">
        <v>5109</v>
      </c>
      <c r="H2384" s="650" t="s">
        <v>597</v>
      </c>
      <c r="I2384" s="650" t="s">
        <v>5462</v>
      </c>
      <c r="J2384" s="650" t="s">
        <v>5456</v>
      </c>
      <c r="K2384" s="650" t="s">
        <v>5006</v>
      </c>
      <c r="L2384" s="651">
        <v>1950.62</v>
      </c>
      <c r="M2384" s="651">
        <v>13654.34</v>
      </c>
      <c r="N2384" s="650">
        <v>7</v>
      </c>
      <c r="O2384" s="731">
        <v>1.5</v>
      </c>
      <c r="P2384" s="651"/>
      <c r="Q2384" s="666">
        <v>0</v>
      </c>
      <c r="R2384" s="650"/>
      <c r="S2384" s="666">
        <v>0</v>
      </c>
      <c r="T2384" s="731"/>
      <c r="U2384" s="689">
        <v>0</v>
      </c>
    </row>
    <row r="2385" spans="1:21" ht="14.4" customHeight="1" x14ac:dyDescent="0.3">
      <c r="A2385" s="649">
        <v>10</v>
      </c>
      <c r="B2385" s="650" t="s">
        <v>596</v>
      </c>
      <c r="C2385" s="650">
        <v>89301106</v>
      </c>
      <c r="D2385" s="729" t="s">
        <v>6864</v>
      </c>
      <c r="E2385" s="730" t="s">
        <v>3690</v>
      </c>
      <c r="F2385" s="650" t="s">
        <v>3634</v>
      </c>
      <c r="G2385" s="650" t="s">
        <v>5109</v>
      </c>
      <c r="H2385" s="650" t="s">
        <v>597</v>
      </c>
      <c r="I2385" s="650" t="s">
        <v>5798</v>
      </c>
      <c r="J2385" s="650" t="s">
        <v>5453</v>
      </c>
      <c r="K2385" s="650" t="s">
        <v>5451</v>
      </c>
      <c r="L2385" s="651">
        <v>0</v>
      </c>
      <c r="M2385" s="651">
        <v>0</v>
      </c>
      <c r="N2385" s="650">
        <v>10</v>
      </c>
      <c r="O2385" s="731">
        <v>1</v>
      </c>
      <c r="P2385" s="651">
        <v>0</v>
      </c>
      <c r="Q2385" s="666"/>
      <c r="R2385" s="650">
        <v>10</v>
      </c>
      <c r="S2385" s="666">
        <v>1</v>
      </c>
      <c r="T2385" s="731">
        <v>1</v>
      </c>
      <c r="U2385" s="689">
        <v>1</v>
      </c>
    </row>
    <row r="2386" spans="1:21" ht="14.4" customHeight="1" x14ac:dyDescent="0.3">
      <c r="A2386" s="649">
        <v>10</v>
      </c>
      <c r="B2386" s="650" t="s">
        <v>596</v>
      </c>
      <c r="C2386" s="650">
        <v>89301106</v>
      </c>
      <c r="D2386" s="729" t="s">
        <v>6864</v>
      </c>
      <c r="E2386" s="730" t="s">
        <v>3690</v>
      </c>
      <c r="F2386" s="650" t="s">
        <v>3634</v>
      </c>
      <c r="G2386" s="650" t="s">
        <v>5109</v>
      </c>
      <c r="H2386" s="650" t="s">
        <v>597</v>
      </c>
      <c r="I2386" s="650" t="s">
        <v>5799</v>
      </c>
      <c r="J2386" s="650" t="s">
        <v>5466</v>
      </c>
      <c r="K2386" s="650" t="s">
        <v>5800</v>
      </c>
      <c r="L2386" s="651">
        <v>845.36</v>
      </c>
      <c r="M2386" s="651">
        <v>2536.08</v>
      </c>
      <c r="N2386" s="650">
        <v>3</v>
      </c>
      <c r="O2386" s="731">
        <v>1</v>
      </c>
      <c r="P2386" s="651"/>
      <c r="Q2386" s="666">
        <v>0</v>
      </c>
      <c r="R2386" s="650"/>
      <c r="S2386" s="666">
        <v>0</v>
      </c>
      <c r="T2386" s="731"/>
      <c r="U2386" s="689">
        <v>0</v>
      </c>
    </row>
    <row r="2387" spans="1:21" ht="14.4" customHeight="1" x14ac:dyDescent="0.3">
      <c r="A2387" s="649">
        <v>10</v>
      </c>
      <c r="B2387" s="650" t="s">
        <v>596</v>
      </c>
      <c r="C2387" s="650">
        <v>89301106</v>
      </c>
      <c r="D2387" s="729" t="s">
        <v>6864</v>
      </c>
      <c r="E2387" s="730" t="s">
        <v>3690</v>
      </c>
      <c r="F2387" s="650" t="s">
        <v>3635</v>
      </c>
      <c r="G2387" s="650" t="s">
        <v>3790</v>
      </c>
      <c r="H2387" s="650" t="s">
        <v>597</v>
      </c>
      <c r="I2387" s="650" t="s">
        <v>3890</v>
      </c>
      <c r="J2387" s="650" t="s">
        <v>3680</v>
      </c>
      <c r="K2387" s="650"/>
      <c r="L2387" s="651">
        <v>0</v>
      </c>
      <c r="M2387" s="651">
        <v>0</v>
      </c>
      <c r="N2387" s="650">
        <v>25</v>
      </c>
      <c r="O2387" s="731">
        <v>22</v>
      </c>
      <c r="P2387" s="651">
        <v>0</v>
      </c>
      <c r="Q2387" s="666"/>
      <c r="R2387" s="650">
        <v>9</v>
      </c>
      <c r="S2387" s="666">
        <v>0.36</v>
      </c>
      <c r="T2387" s="731">
        <v>8</v>
      </c>
      <c r="U2387" s="689">
        <v>0.36363636363636365</v>
      </c>
    </row>
    <row r="2388" spans="1:21" ht="14.4" customHeight="1" x14ac:dyDescent="0.3">
      <c r="A2388" s="649">
        <v>10</v>
      </c>
      <c r="B2388" s="650" t="s">
        <v>596</v>
      </c>
      <c r="C2388" s="650">
        <v>89301106</v>
      </c>
      <c r="D2388" s="729" t="s">
        <v>6864</v>
      </c>
      <c r="E2388" s="730" t="s">
        <v>3690</v>
      </c>
      <c r="F2388" s="650" t="s">
        <v>3635</v>
      </c>
      <c r="G2388" s="650" t="s">
        <v>3790</v>
      </c>
      <c r="H2388" s="650" t="s">
        <v>597</v>
      </c>
      <c r="I2388" s="650" t="s">
        <v>4068</v>
      </c>
      <c r="J2388" s="650" t="s">
        <v>3680</v>
      </c>
      <c r="K2388" s="650"/>
      <c r="L2388" s="651">
        <v>0</v>
      </c>
      <c r="M2388" s="651">
        <v>0</v>
      </c>
      <c r="N2388" s="650">
        <v>1</v>
      </c>
      <c r="O2388" s="731">
        <v>1</v>
      </c>
      <c r="P2388" s="651">
        <v>0</v>
      </c>
      <c r="Q2388" s="666"/>
      <c r="R2388" s="650">
        <v>1</v>
      </c>
      <c r="S2388" s="666">
        <v>1</v>
      </c>
      <c r="T2388" s="731">
        <v>1</v>
      </c>
      <c r="U2388" s="689">
        <v>1</v>
      </c>
    </row>
    <row r="2389" spans="1:21" ht="14.4" customHeight="1" x14ac:dyDescent="0.3">
      <c r="A2389" s="649">
        <v>10</v>
      </c>
      <c r="B2389" s="650" t="s">
        <v>596</v>
      </c>
      <c r="C2389" s="650">
        <v>89301106</v>
      </c>
      <c r="D2389" s="729" t="s">
        <v>6864</v>
      </c>
      <c r="E2389" s="730" t="s">
        <v>3690</v>
      </c>
      <c r="F2389" s="650" t="s">
        <v>3635</v>
      </c>
      <c r="G2389" s="650" t="s">
        <v>3790</v>
      </c>
      <c r="H2389" s="650" t="s">
        <v>597</v>
      </c>
      <c r="I2389" s="650" t="s">
        <v>4556</v>
      </c>
      <c r="J2389" s="650" t="s">
        <v>3680</v>
      </c>
      <c r="K2389" s="650"/>
      <c r="L2389" s="651">
        <v>0</v>
      </c>
      <c r="M2389" s="651">
        <v>0</v>
      </c>
      <c r="N2389" s="650">
        <v>1</v>
      </c>
      <c r="O2389" s="731">
        <v>1</v>
      </c>
      <c r="P2389" s="651">
        <v>0</v>
      </c>
      <c r="Q2389" s="666"/>
      <c r="R2389" s="650">
        <v>1</v>
      </c>
      <c r="S2389" s="666">
        <v>1</v>
      </c>
      <c r="T2389" s="731">
        <v>1</v>
      </c>
      <c r="U2389" s="689">
        <v>1</v>
      </c>
    </row>
    <row r="2390" spans="1:21" ht="14.4" customHeight="1" x14ac:dyDescent="0.3">
      <c r="A2390" s="649">
        <v>10</v>
      </c>
      <c r="B2390" s="650" t="s">
        <v>596</v>
      </c>
      <c r="C2390" s="650">
        <v>89301106</v>
      </c>
      <c r="D2390" s="729" t="s">
        <v>6864</v>
      </c>
      <c r="E2390" s="730" t="s">
        <v>3690</v>
      </c>
      <c r="F2390" s="650" t="s">
        <v>3635</v>
      </c>
      <c r="G2390" s="650" t="s">
        <v>3790</v>
      </c>
      <c r="H2390" s="650" t="s">
        <v>597</v>
      </c>
      <c r="I2390" s="650" t="s">
        <v>4329</v>
      </c>
      <c r="J2390" s="650" t="s">
        <v>3680</v>
      </c>
      <c r="K2390" s="650"/>
      <c r="L2390" s="651">
        <v>0</v>
      </c>
      <c r="M2390" s="651">
        <v>0</v>
      </c>
      <c r="N2390" s="650">
        <v>1</v>
      </c>
      <c r="O2390" s="731">
        <v>0.5</v>
      </c>
      <c r="P2390" s="651">
        <v>0</v>
      </c>
      <c r="Q2390" s="666"/>
      <c r="R2390" s="650">
        <v>1</v>
      </c>
      <c r="S2390" s="666">
        <v>1</v>
      </c>
      <c r="T2390" s="731">
        <v>0.5</v>
      </c>
      <c r="U2390" s="689">
        <v>1</v>
      </c>
    </row>
    <row r="2391" spans="1:21" ht="14.4" customHeight="1" x14ac:dyDescent="0.3">
      <c r="A2391" s="649">
        <v>10</v>
      </c>
      <c r="B2391" s="650" t="s">
        <v>596</v>
      </c>
      <c r="C2391" s="650">
        <v>89301106</v>
      </c>
      <c r="D2391" s="729" t="s">
        <v>6864</v>
      </c>
      <c r="E2391" s="730" t="s">
        <v>3690</v>
      </c>
      <c r="F2391" s="650" t="s">
        <v>3635</v>
      </c>
      <c r="G2391" s="650" t="s">
        <v>3790</v>
      </c>
      <c r="H2391" s="650" t="s">
        <v>597</v>
      </c>
      <c r="I2391" s="650" t="s">
        <v>5469</v>
      </c>
      <c r="J2391" s="650" t="s">
        <v>3680</v>
      </c>
      <c r="K2391" s="650"/>
      <c r="L2391" s="651">
        <v>0</v>
      </c>
      <c r="M2391" s="651">
        <v>0</v>
      </c>
      <c r="N2391" s="650">
        <v>4</v>
      </c>
      <c r="O2391" s="731">
        <v>4</v>
      </c>
      <c r="P2391" s="651">
        <v>0</v>
      </c>
      <c r="Q2391" s="666"/>
      <c r="R2391" s="650">
        <v>4</v>
      </c>
      <c r="S2391" s="666">
        <v>1</v>
      </c>
      <c r="T2391" s="731">
        <v>4</v>
      </c>
      <c r="U2391" s="689">
        <v>1</v>
      </c>
    </row>
    <row r="2392" spans="1:21" ht="14.4" customHeight="1" x14ac:dyDescent="0.3">
      <c r="A2392" s="649">
        <v>10</v>
      </c>
      <c r="B2392" s="650" t="s">
        <v>596</v>
      </c>
      <c r="C2392" s="650">
        <v>89301106</v>
      </c>
      <c r="D2392" s="729" t="s">
        <v>6864</v>
      </c>
      <c r="E2392" s="730" t="s">
        <v>3690</v>
      </c>
      <c r="F2392" s="650" t="s">
        <v>3635</v>
      </c>
      <c r="G2392" s="650" t="s">
        <v>3790</v>
      </c>
      <c r="H2392" s="650" t="s">
        <v>597</v>
      </c>
      <c r="I2392" s="650" t="s">
        <v>5801</v>
      </c>
      <c r="J2392" s="650" t="s">
        <v>3680</v>
      </c>
      <c r="K2392" s="650"/>
      <c r="L2392" s="651">
        <v>0</v>
      </c>
      <c r="M2392" s="651">
        <v>0</v>
      </c>
      <c r="N2392" s="650">
        <v>1</v>
      </c>
      <c r="O2392" s="731">
        <v>1</v>
      </c>
      <c r="P2392" s="651"/>
      <c r="Q2392" s="666"/>
      <c r="R2392" s="650"/>
      <c r="S2392" s="666">
        <v>0</v>
      </c>
      <c r="T2392" s="731"/>
      <c r="U2392" s="689">
        <v>0</v>
      </c>
    </row>
    <row r="2393" spans="1:21" ht="14.4" customHeight="1" x14ac:dyDescent="0.3">
      <c r="A2393" s="649">
        <v>10</v>
      </c>
      <c r="B2393" s="650" t="s">
        <v>596</v>
      </c>
      <c r="C2393" s="650">
        <v>89301106</v>
      </c>
      <c r="D2393" s="729" t="s">
        <v>6864</v>
      </c>
      <c r="E2393" s="730" t="s">
        <v>3690</v>
      </c>
      <c r="F2393" s="650" t="s">
        <v>3636</v>
      </c>
      <c r="G2393" s="650" t="s">
        <v>4381</v>
      </c>
      <c r="H2393" s="650" t="s">
        <v>597</v>
      </c>
      <c r="I2393" s="650" t="s">
        <v>5802</v>
      </c>
      <c r="J2393" s="650" t="s">
        <v>5803</v>
      </c>
      <c r="K2393" s="650" t="s">
        <v>5804</v>
      </c>
      <c r="L2393" s="651">
        <v>25800</v>
      </c>
      <c r="M2393" s="651">
        <v>51600</v>
      </c>
      <c r="N2393" s="650">
        <v>2</v>
      </c>
      <c r="O2393" s="731">
        <v>2</v>
      </c>
      <c r="P2393" s="651"/>
      <c r="Q2393" s="666">
        <v>0</v>
      </c>
      <c r="R2393" s="650"/>
      <c r="S2393" s="666">
        <v>0</v>
      </c>
      <c r="T2393" s="731"/>
      <c r="U2393" s="689">
        <v>0</v>
      </c>
    </row>
    <row r="2394" spans="1:21" ht="14.4" customHeight="1" x14ac:dyDescent="0.3">
      <c r="A2394" s="649">
        <v>10</v>
      </c>
      <c r="B2394" s="650" t="s">
        <v>596</v>
      </c>
      <c r="C2394" s="650">
        <v>89301106</v>
      </c>
      <c r="D2394" s="729" t="s">
        <v>6864</v>
      </c>
      <c r="E2394" s="730" t="s">
        <v>3690</v>
      </c>
      <c r="F2394" s="650" t="s">
        <v>3636</v>
      </c>
      <c r="G2394" s="650" t="s">
        <v>4381</v>
      </c>
      <c r="H2394" s="650" t="s">
        <v>597</v>
      </c>
      <c r="I2394" s="650" t="s">
        <v>5805</v>
      </c>
      <c r="J2394" s="650" t="s">
        <v>5806</v>
      </c>
      <c r="K2394" s="650" t="s">
        <v>5807</v>
      </c>
      <c r="L2394" s="651">
        <v>772</v>
      </c>
      <c r="M2394" s="651">
        <v>772</v>
      </c>
      <c r="N2394" s="650">
        <v>1</v>
      </c>
      <c r="O2394" s="731">
        <v>1</v>
      </c>
      <c r="P2394" s="651"/>
      <c r="Q2394" s="666">
        <v>0</v>
      </c>
      <c r="R2394" s="650"/>
      <c r="S2394" s="666">
        <v>0</v>
      </c>
      <c r="T2394" s="731"/>
      <c r="U2394" s="689">
        <v>0</v>
      </c>
    </row>
    <row r="2395" spans="1:21" ht="14.4" customHeight="1" x14ac:dyDescent="0.3">
      <c r="A2395" s="649">
        <v>10</v>
      </c>
      <c r="B2395" s="650" t="s">
        <v>596</v>
      </c>
      <c r="C2395" s="650">
        <v>89301106</v>
      </c>
      <c r="D2395" s="729" t="s">
        <v>6864</v>
      </c>
      <c r="E2395" s="730" t="s">
        <v>3690</v>
      </c>
      <c r="F2395" s="650" t="s">
        <v>3636</v>
      </c>
      <c r="G2395" s="650" t="s">
        <v>4381</v>
      </c>
      <c r="H2395" s="650" t="s">
        <v>597</v>
      </c>
      <c r="I2395" s="650" t="s">
        <v>5473</v>
      </c>
      <c r="J2395" s="650" t="s">
        <v>5474</v>
      </c>
      <c r="K2395" s="650" t="s">
        <v>5475</v>
      </c>
      <c r="L2395" s="651">
        <v>3539.26</v>
      </c>
      <c r="M2395" s="651">
        <v>3539.26</v>
      </c>
      <c r="N2395" s="650">
        <v>1</v>
      </c>
      <c r="O2395" s="731">
        <v>1</v>
      </c>
      <c r="P2395" s="651"/>
      <c r="Q2395" s="666">
        <v>0</v>
      </c>
      <c r="R2395" s="650"/>
      <c r="S2395" s="666">
        <v>0</v>
      </c>
      <c r="T2395" s="731"/>
      <c r="U2395" s="689">
        <v>0</v>
      </c>
    </row>
    <row r="2396" spans="1:21" ht="14.4" customHeight="1" x14ac:dyDescent="0.3">
      <c r="A2396" s="649">
        <v>10</v>
      </c>
      <c r="B2396" s="650" t="s">
        <v>596</v>
      </c>
      <c r="C2396" s="650">
        <v>89301106</v>
      </c>
      <c r="D2396" s="729" t="s">
        <v>6864</v>
      </c>
      <c r="E2396" s="730" t="s">
        <v>3690</v>
      </c>
      <c r="F2396" s="650" t="s">
        <v>3636</v>
      </c>
      <c r="G2396" s="650" t="s">
        <v>4381</v>
      </c>
      <c r="H2396" s="650" t="s">
        <v>597</v>
      </c>
      <c r="I2396" s="650" t="s">
        <v>5476</v>
      </c>
      <c r="J2396" s="650" t="s">
        <v>5474</v>
      </c>
      <c r="K2396" s="650" t="s">
        <v>5477</v>
      </c>
      <c r="L2396" s="651">
        <v>8046.49</v>
      </c>
      <c r="M2396" s="651">
        <v>8046.49</v>
      </c>
      <c r="N2396" s="650">
        <v>1</v>
      </c>
      <c r="O2396" s="731">
        <v>1</v>
      </c>
      <c r="P2396" s="651"/>
      <c r="Q2396" s="666">
        <v>0</v>
      </c>
      <c r="R2396" s="650"/>
      <c r="S2396" s="666">
        <v>0</v>
      </c>
      <c r="T2396" s="731"/>
      <c r="U2396" s="689">
        <v>0</v>
      </c>
    </row>
    <row r="2397" spans="1:21" ht="14.4" customHeight="1" x14ac:dyDescent="0.3">
      <c r="A2397" s="649">
        <v>10</v>
      </c>
      <c r="B2397" s="650" t="s">
        <v>596</v>
      </c>
      <c r="C2397" s="650">
        <v>89301106</v>
      </c>
      <c r="D2397" s="729" t="s">
        <v>6864</v>
      </c>
      <c r="E2397" s="730" t="s">
        <v>3690</v>
      </c>
      <c r="F2397" s="650" t="s">
        <v>3636</v>
      </c>
      <c r="G2397" s="650" t="s">
        <v>4381</v>
      </c>
      <c r="H2397" s="650" t="s">
        <v>597</v>
      </c>
      <c r="I2397" s="650" t="s">
        <v>5478</v>
      </c>
      <c r="J2397" s="650" t="s">
        <v>5479</v>
      </c>
      <c r="K2397" s="650" t="s">
        <v>5480</v>
      </c>
      <c r="L2397" s="651">
        <v>1680</v>
      </c>
      <c r="M2397" s="651">
        <v>1680</v>
      </c>
      <c r="N2397" s="650">
        <v>1</v>
      </c>
      <c r="O2397" s="731">
        <v>1</v>
      </c>
      <c r="P2397" s="651"/>
      <c r="Q2397" s="666">
        <v>0</v>
      </c>
      <c r="R2397" s="650"/>
      <c r="S2397" s="666">
        <v>0</v>
      </c>
      <c r="T2397" s="731"/>
      <c r="U2397" s="689">
        <v>0</v>
      </c>
    </row>
    <row r="2398" spans="1:21" ht="14.4" customHeight="1" x14ac:dyDescent="0.3">
      <c r="A2398" s="649">
        <v>10</v>
      </c>
      <c r="B2398" s="650" t="s">
        <v>596</v>
      </c>
      <c r="C2398" s="650">
        <v>89301106</v>
      </c>
      <c r="D2398" s="729" t="s">
        <v>6864</v>
      </c>
      <c r="E2398" s="730" t="s">
        <v>3690</v>
      </c>
      <c r="F2398" s="650" t="s">
        <v>3636</v>
      </c>
      <c r="G2398" s="650" t="s">
        <v>4381</v>
      </c>
      <c r="H2398" s="650" t="s">
        <v>597</v>
      </c>
      <c r="I2398" s="650" t="s">
        <v>5481</v>
      </c>
      <c r="J2398" s="650" t="s">
        <v>5479</v>
      </c>
      <c r="K2398" s="650" t="s">
        <v>5482</v>
      </c>
      <c r="L2398" s="651">
        <v>1850</v>
      </c>
      <c r="M2398" s="651">
        <v>1850</v>
      </c>
      <c r="N2398" s="650">
        <v>1</v>
      </c>
      <c r="O2398" s="731">
        <v>1</v>
      </c>
      <c r="P2398" s="651"/>
      <c r="Q2398" s="666">
        <v>0</v>
      </c>
      <c r="R2398" s="650"/>
      <c r="S2398" s="666">
        <v>0</v>
      </c>
      <c r="T2398" s="731"/>
      <c r="U2398" s="689">
        <v>0</v>
      </c>
    </row>
    <row r="2399" spans="1:21" ht="14.4" customHeight="1" x14ac:dyDescent="0.3">
      <c r="A2399" s="649">
        <v>10</v>
      </c>
      <c r="B2399" s="650" t="s">
        <v>596</v>
      </c>
      <c r="C2399" s="650">
        <v>89301106</v>
      </c>
      <c r="D2399" s="729" t="s">
        <v>6864</v>
      </c>
      <c r="E2399" s="730" t="s">
        <v>3690</v>
      </c>
      <c r="F2399" s="650" t="s">
        <v>3636</v>
      </c>
      <c r="G2399" s="650" t="s">
        <v>4381</v>
      </c>
      <c r="H2399" s="650" t="s">
        <v>597</v>
      </c>
      <c r="I2399" s="650" t="s">
        <v>5483</v>
      </c>
      <c r="J2399" s="650" t="s">
        <v>5484</v>
      </c>
      <c r="K2399" s="650" t="s">
        <v>5485</v>
      </c>
      <c r="L2399" s="651">
        <v>60000</v>
      </c>
      <c r="M2399" s="651">
        <v>60000</v>
      </c>
      <c r="N2399" s="650">
        <v>1</v>
      </c>
      <c r="O2399" s="731">
        <v>1</v>
      </c>
      <c r="P2399" s="651"/>
      <c r="Q2399" s="666">
        <v>0</v>
      </c>
      <c r="R2399" s="650"/>
      <c r="S2399" s="666">
        <v>0</v>
      </c>
      <c r="T2399" s="731"/>
      <c r="U2399" s="689">
        <v>0</v>
      </c>
    </row>
    <row r="2400" spans="1:21" ht="14.4" customHeight="1" x14ac:dyDescent="0.3">
      <c r="A2400" s="649">
        <v>10</v>
      </c>
      <c r="B2400" s="650" t="s">
        <v>596</v>
      </c>
      <c r="C2400" s="650">
        <v>89301106</v>
      </c>
      <c r="D2400" s="729" t="s">
        <v>6864</v>
      </c>
      <c r="E2400" s="730" t="s">
        <v>3690</v>
      </c>
      <c r="F2400" s="650" t="s">
        <v>3636</v>
      </c>
      <c r="G2400" s="650" t="s">
        <v>4381</v>
      </c>
      <c r="H2400" s="650" t="s">
        <v>597</v>
      </c>
      <c r="I2400" s="650" t="s">
        <v>5489</v>
      </c>
      <c r="J2400" s="650" t="s">
        <v>5490</v>
      </c>
      <c r="K2400" s="650"/>
      <c r="L2400" s="651">
        <v>29198</v>
      </c>
      <c r="M2400" s="651">
        <v>58396</v>
      </c>
      <c r="N2400" s="650">
        <v>2</v>
      </c>
      <c r="O2400" s="731">
        <v>2</v>
      </c>
      <c r="P2400" s="651"/>
      <c r="Q2400" s="666">
        <v>0</v>
      </c>
      <c r="R2400" s="650"/>
      <c r="S2400" s="666">
        <v>0</v>
      </c>
      <c r="T2400" s="731"/>
      <c r="U2400" s="689">
        <v>0</v>
      </c>
    </row>
    <row r="2401" spans="1:21" ht="14.4" customHeight="1" x14ac:dyDescent="0.3">
      <c r="A2401" s="649">
        <v>10</v>
      </c>
      <c r="B2401" s="650" t="s">
        <v>596</v>
      </c>
      <c r="C2401" s="650">
        <v>89301106</v>
      </c>
      <c r="D2401" s="729" t="s">
        <v>6864</v>
      </c>
      <c r="E2401" s="730" t="s">
        <v>3690</v>
      </c>
      <c r="F2401" s="650" t="s">
        <v>3636</v>
      </c>
      <c r="G2401" s="650" t="s">
        <v>4381</v>
      </c>
      <c r="H2401" s="650" t="s">
        <v>597</v>
      </c>
      <c r="I2401" s="650" t="s">
        <v>5808</v>
      </c>
      <c r="J2401" s="650" t="s">
        <v>5809</v>
      </c>
      <c r="K2401" s="650" t="s">
        <v>5810</v>
      </c>
      <c r="L2401" s="651">
        <v>31062</v>
      </c>
      <c r="M2401" s="651">
        <v>31062</v>
      </c>
      <c r="N2401" s="650">
        <v>1</v>
      </c>
      <c r="O2401" s="731">
        <v>1</v>
      </c>
      <c r="P2401" s="651"/>
      <c r="Q2401" s="666">
        <v>0</v>
      </c>
      <c r="R2401" s="650"/>
      <c r="S2401" s="666">
        <v>0</v>
      </c>
      <c r="T2401" s="731"/>
      <c r="U2401" s="689">
        <v>0</v>
      </c>
    </row>
    <row r="2402" spans="1:21" ht="14.4" customHeight="1" x14ac:dyDescent="0.3">
      <c r="A2402" s="649">
        <v>10</v>
      </c>
      <c r="B2402" s="650" t="s">
        <v>596</v>
      </c>
      <c r="C2402" s="650">
        <v>89301106</v>
      </c>
      <c r="D2402" s="729" t="s">
        <v>6864</v>
      </c>
      <c r="E2402" s="730" t="s">
        <v>3690</v>
      </c>
      <c r="F2402" s="650" t="s">
        <v>3636</v>
      </c>
      <c r="G2402" s="650" t="s">
        <v>4381</v>
      </c>
      <c r="H2402" s="650" t="s">
        <v>597</v>
      </c>
      <c r="I2402" s="650" t="s">
        <v>5811</v>
      </c>
      <c r="J2402" s="650" t="s">
        <v>5806</v>
      </c>
      <c r="K2402" s="650" t="s">
        <v>5812</v>
      </c>
      <c r="L2402" s="651">
        <v>922</v>
      </c>
      <c r="M2402" s="651">
        <v>922</v>
      </c>
      <c r="N2402" s="650">
        <v>1</v>
      </c>
      <c r="O2402" s="731">
        <v>1</v>
      </c>
      <c r="P2402" s="651"/>
      <c r="Q2402" s="666">
        <v>0</v>
      </c>
      <c r="R2402" s="650"/>
      <c r="S2402" s="666">
        <v>0</v>
      </c>
      <c r="T2402" s="731"/>
      <c r="U2402" s="689">
        <v>0</v>
      </c>
    </row>
    <row r="2403" spans="1:21" ht="14.4" customHeight="1" x14ac:dyDescent="0.3">
      <c r="A2403" s="649">
        <v>10</v>
      </c>
      <c r="B2403" s="650" t="s">
        <v>596</v>
      </c>
      <c r="C2403" s="650">
        <v>89301106</v>
      </c>
      <c r="D2403" s="729" t="s">
        <v>6864</v>
      </c>
      <c r="E2403" s="730" t="s">
        <v>3690</v>
      </c>
      <c r="F2403" s="650" t="s">
        <v>3636</v>
      </c>
      <c r="G2403" s="650" t="s">
        <v>4381</v>
      </c>
      <c r="H2403" s="650" t="s">
        <v>597</v>
      </c>
      <c r="I2403" s="650" t="s">
        <v>5813</v>
      </c>
      <c r="J2403" s="650" t="s">
        <v>5806</v>
      </c>
      <c r="K2403" s="650" t="s">
        <v>5814</v>
      </c>
      <c r="L2403" s="651">
        <v>1850</v>
      </c>
      <c r="M2403" s="651">
        <v>1850</v>
      </c>
      <c r="N2403" s="650">
        <v>1</v>
      </c>
      <c r="O2403" s="731">
        <v>1</v>
      </c>
      <c r="P2403" s="651"/>
      <c r="Q2403" s="666">
        <v>0</v>
      </c>
      <c r="R2403" s="650"/>
      <c r="S2403" s="666">
        <v>0</v>
      </c>
      <c r="T2403" s="731"/>
      <c r="U2403" s="689">
        <v>0</v>
      </c>
    </row>
    <row r="2404" spans="1:21" ht="14.4" customHeight="1" x14ac:dyDescent="0.3">
      <c r="A2404" s="649">
        <v>10</v>
      </c>
      <c r="B2404" s="650" t="s">
        <v>596</v>
      </c>
      <c r="C2404" s="650">
        <v>89301106</v>
      </c>
      <c r="D2404" s="729" t="s">
        <v>6864</v>
      </c>
      <c r="E2404" s="730" t="s">
        <v>3690</v>
      </c>
      <c r="F2404" s="650" t="s">
        <v>3636</v>
      </c>
      <c r="G2404" s="650" t="s">
        <v>4501</v>
      </c>
      <c r="H2404" s="650" t="s">
        <v>597</v>
      </c>
      <c r="I2404" s="650" t="s">
        <v>5815</v>
      </c>
      <c r="J2404" s="650" t="s">
        <v>5816</v>
      </c>
      <c r="K2404" s="650" t="s">
        <v>5817</v>
      </c>
      <c r="L2404" s="651">
        <v>2605</v>
      </c>
      <c r="M2404" s="651">
        <v>7815</v>
      </c>
      <c r="N2404" s="650">
        <v>3</v>
      </c>
      <c r="O2404" s="731">
        <v>3</v>
      </c>
      <c r="P2404" s="651"/>
      <c r="Q2404" s="666">
        <v>0</v>
      </c>
      <c r="R2404" s="650"/>
      <c r="S2404" s="666">
        <v>0</v>
      </c>
      <c r="T2404" s="731"/>
      <c r="U2404" s="689">
        <v>0</v>
      </c>
    </row>
    <row r="2405" spans="1:21" ht="14.4" customHeight="1" x14ac:dyDescent="0.3">
      <c r="A2405" s="649">
        <v>10</v>
      </c>
      <c r="B2405" s="650" t="s">
        <v>596</v>
      </c>
      <c r="C2405" s="650">
        <v>89301106</v>
      </c>
      <c r="D2405" s="729" t="s">
        <v>6864</v>
      </c>
      <c r="E2405" s="730" t="s">
        <v>3690</v>
      </c>
      <c r="F2405" s="650" t="s">
        <v>3636</v>
      </c>
      <c r="G2405" s="650" t="s">
        <v>4501</v>
      </c>
      <c r="H2405" s="650" t="s">
        <v>597</v>
      </c>
      <c r="I2405" s="650" t="s">
        <v>5818</v>
      </c>
      <c r="J2405" s="650" t="s">
        <v>5819</v>
      </c>
      <c r="K2405" s="650" t="s">
        <v>5820</v>
      </c>
      <c r="L2405" s="651">
        <v>3000</v>
      </c>
      <c r="M2405" s="651">
        <v>6000</v>
      </c>
      <c r="N2405" s="650">
        <v>2</v>
      </c>
      <c r="O2405" s="731">
        <v>2</v>
      </c>
      <c r="P2405" s="651"/>
      <c r="Q2405" s="666">
        <v>0</v>
      </c>
      <c r="R2405" s="650"/>
      <c r="S2405" s="666">
        <v>0</v>
      </c>
      <c r="T2405" s="731"/>
      <c r="U2405" s="689">
        <v>0</v>
      </c>
    </row>
    <row r="2406" spans="1:21" ht="14.4" customHeight="1" x14ac:dyDescent="0.3">
      <c r="A2406" s="649">
        <v>10</v>
      </c>
      <c r="B2406" s="650" t="s">
        <v>596</v>
      </c>
      <c r="C2406" s="650">
        <v>89301106</v>
      </c>
      <c r="D2406" s="729" t="s">
        <v>6864</v>
      </c>
      <c r="E2406" s="730" t="s">
        <v>3690</v>
      </c>
      <c r="F2406" s="650" t="s">
        <v>3636</v>
      </c>
      <c r="G2406" s="650" t="s">
        <v>4501</v>
      </c>
      <c r="H2406" s="650" t="s">
        <v>597</v>
      </c>
      <c r="I2406" s="650" t="s">
        <v>5821</v>
      </c>
      <c r="J2406" s="650" t="s">
        <v>5822</v>
      </c>
      <c r="K2406" s="650" t="s">
        <v>5823</v>
      </c>
      <c r="L2406" s="651">
        <v>3000</v>
      </c>
      <c r="M2406" s="651">
        <v>3000</v>
      </c>
      <c r="N2406" s="650">
        <v>1</v>
      </c>
      <c r="O2406" s="731">
        <v>1</v>
      </c>
      <c r="P2406" s="651"/>
      <c r="Q2406" s="666">
        <v>0</v>
      </c>
      <c r="R2406" s="650"/>
      <c r="S2406" s="666">
        <v>0</v>
      </c>
      <c r="T2406" s="731"/>
      <c r="U2406" s="689">
        <v>0</v>
      </c>
    </row>
    <row r="2407" spans="1:21" ht="14.4" customHeight="1" x14ac:dyDescent="0.3">
      <c r="A2407" s="649">
        <v>10</v>
      </c>
      <c r="B2407" s="650" t="s">
        <v>596</v>
      </c>
      <c r="C2407" s="650">
        <v>89301106</v>
      </c>
      <c r="D2407" s="729" t="s">
        <v>6864</v>
      </c>
      <c r="E2407" s="730" t="s">
        <v>3690</v>
      </c>
      <c r="F2407" s="650" t="s">
        <v>3636</v>
      </c>
      <c r="G2407" s="650" t="s">
        <v>4501</v>
      </c>
      <c r="H2407" s="650" t="s">
        <v>597</v>
      </c>
      <c r="I2407" s="650" t="s">
        <v>5824</v>
      </c>
      <c r="J2407" s="650" t="s">
        <v>5825</v>
      </c>
      <c r="K2407" s="650" t="s">
        <v>5826</v>
      </c>
      <c r="L2407" s="651">
        <v>2952.6</v>
      </c>
      <c r="M2407" s="651">
        <v>2952.6</v>
      </c>
      <c r="N2407" s="650">
        <v>1</v>
      </c>
      <c r="O2407" s="731">
        <v>1</v>
      </c>
      <c r="P2407" s="651"/>
      <c r="Q2407" s="666">
        <v>0</v>
      </c>
      <c r="R2407" s="650"/>
      <c r="S2407" s="666">
        <v>0</v>
      </c>
      <c r="T2407" s="731"/>
      <c r="U2407" s="689">
        <v>0</v>
      </c>
    </row>
    <row r="2408" spans="1:21" ht="14.4" customHeight="1" x14ac:dyDescent="0.3">
      <c r="A2408" s="649">
        <v>10</v>
      </c>
      <c r="B2408" s="650" t="s">
        <v>596</v>
      </c>
      <c r="C2408" s="650">
        <v>89301106</v>
      </c>
      <c r="D2408" s="729" t="s">
        <v>6864</v>
      </c>
      <c r="E2408" s="730" t="s">
        <v>3690</v>
      </c>
      <c r="F2408" s="650" t="s">
        <v>3636</v>
      </c>
      <c r="G2408" s="650" t="s">
        <v>4501</v>
      </c>
      <c r="H2408" s="650" t="s">
        <v>597</v>
      </c>
      <c r="I2408" s="650" t="s">
        <v>5827</v>
      </c>
      <c r="J2408" s="650" t="s">
        <v>5828</v>
      </c>
      <c r="K2408" s="650"/>
      <c r="L2408" s="651">
        <v>3780</v>
      </c>
      <c r="M2408" s="651">
        <v>3780</v>
      </c>
      <c r="N2408" s="650">
        <v>1</v>
      </c>
      <c r="O2408" s="731">
        <v>1</v>
      </c>
      <c r="P2408" s="651">
        <v>3780</v>
      </c>
      <c r="Q2408" s="666">
        <v>1</v>
      </c>
      <c r="R2408" s="650">
        <v>1</v>
      </c>
      <c r="S2408" s="666">
        <v>1</v>
      </c>
      <c r="T2408" s="731">
        <v>1</v>
      </c>
      <c r="U2408" s="689">
        <v>1</v>
      </c>
    </row>
    <row r="2409" spans="1:21" ht="14.4" customHeight="1" x14ac:dyDescent="0.3">
      <c r="A2409" s="649">
        <v>10</v>
      </c>
      <c r="B2409" s="650" t="s">
        <v>596</v>
      </c>
      <c r="C2409" s="650">
        <v>89301106</v>
      </c>
      <c r="D2409" s="729" t="s">
        <v>6864</v>
      </c>
      <c r="E2409" s="730" t="s">
        <v>3690</v>
      </c>
      <c r="F2409" s="650" t="s">
        <v>3636</v>
      </c>
      <c r="G2409" s="650" t="s">
        <v>4501</v>
      </c>
      <c r="H2409" s="650" t="s">
        <v>597</v>
      </c>
      <c r="I2409" s="650" t="s">
        <v>5829</v>
      </c>
      <c r="J2409" s="650" t="s">
        <v>5830</v>
      </c>
      <c r="K2409" s="650" t="s">
        <v>5831</v>
      </c>
      <c r="L2409" s="651">
        <v>1470</v>
      </c>
      <c r="M2409" s="651">
        <v>1470</v>
      </c>
      <c r="N2409" s="650">
        <v>1</v>
      </c>
      <c r="O2409" s="731">
        <v>1</v>
      </c>
      <c r="P2409" s="651"/>
      <c r="Q2409" s="666">
        <v>0</v>
      </c>
      <c r="R2409" s="650"/>
      <c r="S2409" s="666">
        <v>0</v>
      </c>
      <c r="T2409" s="731"/>
      <c r="U2409" s="689">
        <v>0</v>
      </c>
    </row>
    <row r="2410" spans="1:21" ht="14.4" customHeight="1" x14ac:dyDescent="0.3">
      <c r="A2410" s="649">
        <v>10</v>
      </c>
      <c r="B2410" s="650" t="s">
        <v>596</v>
      </c>
      <c r="C2410" s="650">
        <v>89301106</v>
      </c>
      <c r="D2410" s="729" t="s">
        <v>6864</v>
      </c>
      <c r="E2410" s="730" t="s">
        <v>3690</v>
      </c>
      <c r="F2410" s="650" t="s">
        <v>3636</v>
      </c>
      <c r="G2410" s="650" t="s">
        <v>4501</v>
      </c>
      <c r="H2410" s="650" t="s">
        <v>597</v>
      </c>
      <c r="I2410" s="650" t="s">
        <v>5832</v>
      </c>
      <c r="J2410" s="650" t="s">
        <v>5833</v>
      </c>
      <c r="K2410" s="650" t="s">
        <v>5834</v>
      </c>
      <c r="L2410" s="651">
        <v>2980</v>
      </c>
      <c r="M2410" s="651">
        <v>2980</v>
      </c>
      <c r="N2410" s="650">
        <v>1</v>
      </c>
      <c r="O2410" s="731">
        <v>1</v>
      </c>
      <c r="P2410" s="651"/>
      <c r="Q2410" s="666">
        <v>0</v>
      </c>
      <c r="R2410" s="650"/>
      <c r="S2410" s="666">
        <v>0</v>
      </c>
      <c r="T2410" s="731"/>
      <c r="U2410" s="689">
        <v>0</v>
      </c>
    </row>
    <row r="2411" spans="1:21" ht="14.4" customHeight="1" x14ac:dyDescent="0.3">
      <c r="A2411" s="649">
        <v>10</v>
      </c>
      <c r="B2411" s="650" t="s">
        <v>596</v>
      </c>
      <c r="C2411" s="650">
        <v>89301106</v>
      </c>
      <c r="D2411" s="729" t="s">
        <v>6864</v>
      </c>
      <c r="E2411" s="730" t="s">
        <v>3690</v>
      </c>
      <c r="F2411" s="650" t="s">
        <v>3636</v>
      </c>
      <c r="G2411" s="650" t="s">
        <v>4501</v>
      </c>
      <c r="H2411" s="650" t="s">
        <v>597</v>
      </c>
      <c r="I2411" s="650" t="s">
        <v>5835</v>
      </c>
      <c r="J2411" s="650" t="s">
        <v>5836</v>
      </c>
      <c r="K2411" s="650" t="s">
        <v>5837</v>
      </c>
      <c r="L2411" s="651">
        <v>2503</v>
      </c>
      <c r="M2411" s="651">
        <v>2503</v>
      </c>
      <c r="N2411" s="650">
        <v>1</v>
      </c>
      <c r="O2411" s="731">
        <v>1</v>
      </c>
      <c r="P2411" s="651"/>
      <c r="Q2411" s="666">
        <v>0</v>
      </c>
      <c r="R2411" s="650"/>
      <c r="S2411" s="666">
        <v>0</v>
      </c>
      <c r="T2411" s="731"/>
      <c r="U2411" s="689">
        <v>0</v>
      </c>
    </row>
    <row r="2412" spans="1:21" ht="14.4" customHeight="1" x14ac:dyDescent="0.3">
      <c r="A2412" s="649">
        <v>10</v>
      </c>
      <c r="B2412" s="650" t="s">
        <v>596</v>
      </c>
      <c r="C2412" s="650">
        <v>89301106</v>
      </c>
      <c r="D2412" s="729" t="s">
        <v>6864</v>
      </c>
      <c r="E2412" s="730" t="s">
        <v>3690</v>
      </c>
      <c r="F2412" s="650" t="s">
        <v>3636</v>
      </c>
      <c r="G2412" s="650" t="s">
        <v>4505</v>
      </c>
      <c r="H2412" s="650" t="s">
        <v>597</v>
      </c>
      <c r="I2412" s="650" t="s">
        <v>4506</v>
      </c>
      <c r="J2412" s="650" t="s">
        <v>4507</v>
      </c>
      <c r="K2412" s="650"/>
      <c r="L2412" s="651">
        <v>200</v>
      </c>
      <c r="M2412" s="651">
        <v>600</v>
      </c>
      <c r="N2412" s="650">
        <v>3</v>
      </c>
      <c r="O2412" s="731">
        <v>3</v>
      </c>
      <c r="P2412" s="651">
        <v>400</v>
      </c>
      <c r="Q2412" s="666">
        <v>0.66666666666666663</v>
      </c>
      <c r="R2412" s="650">
        <v>2</v>
      </c>
      <c r="S2412" s="666">
        <v>0.66666666666666663</v>
      </c>
      <c r="T2412" s="731">
        <v>2</v>
      </c>
      <c r="U2412" s="689">
        <v>0.66666666666666663</v>
      </c>
    </row>
    <row r="2413" spans="1:21" ht="14.4" customHeight="1" x14ac:dyDescent="0.3">
      <c r="A2413" s="649">
        <v>10</v>
      </c>
      <c r="B2413" s="650" t="s">
        <v>596</v>
      </c>
      <c r="C2413" s="650">
        <v>89301106</v>
      </c>
      <c r="D2413" s="729" t="s">
        <v>6864</v>
      </c>
      <c r="E2413" s="730" t="s">
        <v>3690</v>
      </c>
      <c r="F2413" s="650" t="s">
        <v>3636</v>
      </c>
      <c r="G2413" s="650" t="s">
        <v>5536</v>
      </c>
      <c r="H2413" s="650" t="s">
        <v>597</v>
      </c>
      <c r="I2413" s="650" t="s">
        <v>5537</v>
      </c>
      <c r="J2413" s="650" t="s">
        <v>5538</v>
      </c>
      <c r="K2413" s="650" t="s">
        <v>5539</v>
      </c>
      <c r="L2413" s="651">
        <v>0</v>
      </c>
      <c r="M2413" s="651">
        <v>0</v>
      </c>
      <c r="N2413" s="650">
        <v>1</v>
      </c>
      <c r="O2413" s="731">
        <v>1</v>
      </c>
      <c r="P2413" s="651"/>
      <c r="Q2413" s="666"/>
      <c r="R2413" s="650"/>
      <c r="S2413" s="666">
        <v>0</v>
      </c>
      <c r="T2413" s="731"/>
      <c r="U2413" s="689">
        <v>0</v>
      </c>
    </row>
    <row r="2414" spans="1:21" ht="14.4" customHeight="1" x14ac:dyDescent="0.3">
      <c r="A2414" s="649">
        <v>10</v>
      </c>
      <c r="B2414" s="650" t="s">
        <v>596</v>
      </c>
      <c r="C2414" s="650">
        <v>89301106</v>
      </c>
      <c r="D2414" s="729" t="s">
        <v>6864</v>
      </c>
      <c r="E2414" s="730" t="s">
        <v>3690</v>
      </c>
      <c r="F2414" s="650" t="s">
        <v>3636</v>
      </c>
      <c r="G2414" s="650" t="s">
        <v>5536</v>
      </c>
      <c r="H2414" s="650" t="s">
        <v>597</v>
      </c>
      <c r="I2414" s="650" t="s">
        <v>5540</v>
      </c>
      <c r="J2414" s="650" t="s">
        <v>5541</v>
      </c>
      <c r="K2414" s="650" t="s">
        <v>5542</v>
      </c>
      <c r="L2414" s="651">
        <v>25000</v>
      </c>
      <c r="M2414" s="651">
        <v>100000</v>
      </c>
      <c r="N2414" s="650">
        <v>4</v>
      </c>
      <c r="O2414" s="731">
        <v>4</v>
      </c>
      <c r="P2414" s="651"/>
      <c r="Q2414" s="666">
        <v>0</v>
      </c>
      <c r="R2414" s="650"/>
      <c r="S2414" s="666">
        <v>0</v>
      </c>
      <c r="T2414" s="731"/>
      <c r="U2414" s="689">
        <v>0</v>
      </c>
    </row>
    <row r="2415" spans="1:21" ht="14.4" customHeight="1" x14ac:dyDescent="0.3">
      <c r="A2415" s="649">
        <v>10</v>
      </c>
      <c r="B2415" s="650" t="s">
        <v>596</v>
      </c>
      <c r="C2415" s="650">
        <v>89301106</v>
      </c>
      <c r="D2415" s="729" t="s">
        <v>6864</v>
      </c>
      <c r="E2415" s="730" t="s">
        <v>3690</v>
      </c>
      <c r="F2415" s="650" t="s">
        <v>3636</v>
      </c>
      <c r="G2415" s="650" t="s">
        <v>5536</v>
      </c>
      <c r="H2415" s="650" t="s">
        <v>597</v>
      </c>
      <c r="I2415" s="650" t="s">
        <v>5543</v>
      </c>
      <c r="J2415" s="650" t="s">
        <v>5544</v>
      </c>
      <c r="K2415" s="650" t="s">
        <v>5545</v>
      </c>
      <c r="L2415" s="651">
        <v>0</v>
      </c>
      <c r="M2415" s="651">
        <v>0</v>
      </c>
      <c r="N2415" s="650">
        <v>5</v>
      </c>
      <c r="O2415" s="731">
        <v>5</v>
      </c>
      <c r="P2415" s="651"/>
      <c r="Q2415" s="666"/>
      <c r="R2415" s="650"/>
      <c r="S2415" s="666">
        <v>0</v>
      </c>
      <c r="T2415" s="731"/>
      <c r="U2415" s="689">
        <v>0</v>
      </c>
    </row>
    <row r="2416" spans="1:21" ht="14.4" customHeight="1" x14ac:dyDescent="0.3">
      <c r="A2416" s="649">
        <v>10</v>
      </c>
      <c r="B2416" s="650" t="s">
        <v>596</v>
      </c>
      <c r="C2416" s="650">
        <v>89301106</v>
      </c>
      <c r="D2416" s="729" t="s">
        <v>6864</v>
      </c>
      <c r="E2416" s="730" t="s">
        <v>3690</v>
      </c>
      <c r="F2416" s="650" t="s">
        <v>3636</v>
      </c>
      <c r="G2416" s="650" t="s">
        <v>5536</v>
      </c>
      <c r="H2416" s="650" t="s">
        <v>597</v>
      </c>
      <c r="I2416" s="650" t="s">
        <v>5838</v>
      </c>
      <c r="J2416" s="650" t="s">
        <v>5839</v>
      </c>
      <c r="K2416" s="650" t="s">
        <v>5840</v>
      </c>
      <c r="L2416" s="651">
        <v>0</v>
      </c>
      <c r="M2416" s="651">
        <v>0</v>
      </c>
      <c r="N2416" s="650">
        <v>1</v>
      </c>
      <c r="O2416" s="731">
        <v>1</v>
      </c>
      <c r="P2416" s="651"/>
      <c r="Q2416" s="666"/>
      <c r="R2416" s="650"/>
      <c r="S2416" s="666">
        <v>0</v>
      </c>
      <c r="T2416" s="731"/>
      <c r="U2416" s="689">
        <v>0</v>
      </c>
    </row>
    <row r="2417" spans="1:21" ht="14.4" customHeight="1" x14ac:dyDescent="0.3">
      <c r="A2417" s="649">
        <v>10</v>
      </c>
      <c r="B2417" s="650" t="s">
        <v>596</v>
      </c>
      <c r="C2417" s="650">
        <v>89301106</v>
      </c>
      <c r="D2417" s="729" t="s">
        <v>6864</v>
      </c>
      <c r="E2417" s="730" t="s">
        <v>3690</v>
      </c>
      <c r="F2417" s="650" t="s">
        <v>3636</v>
      </c>
      <c r="G2417" s="650" t="s">
        <v>5546</v>
      </c>
      <c r="H2417" s="650" t="s">
        <v>597</v>
      </c>
      <c r="I2417" s="650" t="s">
        <v>5841</v>
      </c>
      <c r="J2417" s="650" t="s">
        <v>5842</v>
      </c>
      <c r="K2417" s="650" t="s">
        <v>5843</v>
      </c>
      <c r="L2417" s="651">
        <v>14440</v>
      </c>
      <c r="M2417" s="651">
        <v>28880</v>
      </c>
      <c r="N2417" s="650">
        <v>2</v>
      </c>
      <c r="O2417" s="731">
        <v>2</v>
      </c>
      <c r="P2417" s="651"/>
      <c r="Q2417" s="666">
        <v>0</v>
      </c>
      <c r="R2417" s="650"/>
      <c r="S2417" s="666">
        <v>0</v>
      </c>
      <c r="T2417" s="731"/>
      <c r="U2417" s="689">
        <v>0</v>
      </c>
    </row>
    <row r="2418" spans="1:21" ht="14.4" customHeight="1" x14ac:dyDescent="0.3">
      <c r="A2418" s="649">
        <v>10</v>
      </c>
      <c r="B2418" s="650" t="s">
        <v>596</v>
      </c>
      <c r="C2418" s="650">
        <v>89301106</v>
      </c>
      <c r="D2418" s="729" t="s">
        <v>6864</v>
      </c>
      <c r="E2418" s="730" t="s">
        <v>3690</v>
      </c>
      <c r="F2418" s="650" t="s">
        <v>3636</v>
      </c>
      <c r="G2418" s="650" t="s">
        <v>5546</v>
      </c>
      <c r="H2418" s="650" t="s">
        <v>597</v>
      </c>
      <c r="I2418" s="650" t="s">
        <v>5844</v>
      </c>
      <c r="J2418" s="650" t="s">
        <v>5845</v>
      </c>
      <c r="K2418" s="650" t="s">
        <v>5846</v>
      </c>
      <c r="L2418" s="651">
        <v>17921</v>
      </c>
      <c r="M2418" s="651">
        <v>35842</v>
      </c>
      <c r="N2418" s="650">
        <v>2</v>
      </c>
      <c r="O2418" s="731">
        <v>2</v>
      </c>
      <c r="P2418" s="651"/>
      <c r="Q2418" s="666">
        <v>0</v>
      </c>
      <c r="R2418" s="650"/>
      <c r="S2418" s="666">
        <v>0</v>
      </c>
      <c r="T2418" s="731"/>
      <c r="U2418" s="689">
        <v>0</v>
      </c>
    </row>
    <row r="2419" spans="1:21" ht="14.4" customHeight="1" x14ac:dyDescent="0.3">
      <c r="A2419" s="649">
        <v>10</v>
      </c>
      <c r="B2419" s="650" t="s">
        <v>596</v>
      </c>
      <c r="C2419" s="650">
        <v>89301106</v>
      </c>
      <c r="D2419" s="729" t="s">
        <v>6864</v>
      </c>
      <c r="E2419" s="730" t="s">
        <v>3690</v>
      </c>
      <c r="F2419" s="650" t="s">
        <v>3636</v>
      </c>
      <c r="G2419" s="650" t="s">
        <v>5546</v>
      </c>
      <c r="H2419" s="650" t="s">
        <v>597</v>
      </c>
      <c r="I2419" s="650" t="s">
        <v>654</v>
      </c>
      <c r="J2419" s="650" t="s">
        <v>5847</v>
      </c>
      <c r="K2419" s="650" t="s">
        <v>5848</v>
      </c>
      <c r="L2419" s="651">
        <v>0</v>
      </c>
      <c r="M2419" s="651">
        <v>0</v>
      </c>
      <c r="N2419" s="650">
        <v>1</v>
      </c>
      <c r="O2419" s="731">
        <v>1</v>
      </c>
      <c r="P2419" s="651"/>
      <c r="Q2419" s="666"/>
      <c r="R2419" s="650"/>
      <c r="S2419" s="666">
        <v>0</v>
      </c>
      <c r="T2419" s="731"/>
      <c r="U2419" s="689">
        <v>0</v>
      </c>
    </row>
    <row r="2420" spans="1:21" ht="14.4" customHeight="1" x14ac:dyDescent="0.3">
      <c r="A2420" s="649">
        <v>10</v>
      </c>
      <c r="B2420" s="650" t="s">
        <v>596</v>
      </c>
      <c r="C2420" s="650">
        <v>89301106</v>
      </c>
      <c r="D2420" s="729" t="s">
        <v>6864</v>
      </c>
      <c r="E2420" s="730" t="s">
        <v>3690</v>
      </c>
      <c r="F2420" s="650" t="s">
        <v>3636</v>
      </c>
      <c r="G2420" s="650" t="s">
        <v>5546</v>
      </c>
      <c r="H2420" s="650" t="s">
        <v>597</v>
      </c>
      <c r="I2420" s="650" t="s">
        <v>5849</v>
      </c>
      <c r="J2420" s="650" t="s">
        <v>5850</v>
      </c>
      <c r="K2420" s="650" t="s">
        <v>5851</v>
      </c>
      <c r="L2420" s="651">
        <v>1850</v>
      </c>
      <c r="M2420" s="651">
        <v>3700</v>
      </c>
      <c r="N2420" s="650">
        <v>2</v>
      </c>
      <c r="O2420" s="731">
        <v>2</v>
      </c>
      <c r="P2420" s="651"/>
      <c r="Q2420" s="666">
        <v>0</v>
      </c>
      <c r="R2420" s="650"/>
      <c r="S2420" s="666">
        <v>0</v>
      </c>
      <c r="T2420" s="731"/>
      <c r="U2420" s="689">
        <v>0</v>
      </c>
    </row>
    <row r="2421" spans="1:21" ht="14.4" customHeight="1" x14ac:dyDescent="0.3">
      <c r="A2421" s="649">
        <v>10</v>
      </c>
      <c r="B2421" s="650" t="s">
        <v>596</v>
      </c>
      <c r="C2421" s="650">
        <v>89301106</v>
      </c>
      <c r="D2421" s="729" t="s">
        <v>6864</v>
      </c>
      <c r="E2421" s="730" t="s">
        <v>3690</v>
      </c>
      <c r="F2421" s="650" t="s">
        <v>3636</v>
      </c>
      <c r="G2421" s="650" t="s">
        <v>5546</v>
      </c>
      <c r="H2421" s="650" t="s">
        <v>597</v>
      </c>
      <c r="I2421" s="650" t="s">
        <v>5852</v>
      </c>
      <c r="J2421" s="650" t="s">
        <v>5850</v>
      </c>
      <c r="K2421" s="650" t="s">
        <v>5521</v>
      </c>
      <c r="L2421" s="651">
        <v>772</v>
      </c>
      <c r="M2421" s="651">
        <v>1544</v>
      </c>
      <c r="N2421" s="650">
        <v>2</v>
      </c>
      <c r="O2421" s="731">
        <v>2</v>
      </c>
      <c r="P2421" s="651"/>
      <c r="Q2421" s="666">
        <v>0</v>
      </c>
      <c r="R2421" s="650"/>
      <c r="S2421" s="666">
        <v>0</v>
      </c>
      <c r="T2421" s="731"/>
      <c r="U2421" s="689">
        <v>0</v>
      </c>
    </row>
    <row r="2422" spans="1:21" ht="14.4" customHeight="1" x14ac:dyDescent="0.3">
      <c r="A2422" s="649">
        <v>10</v>
      </c>
      <c r="B2422" s="650" t="s">
        <v>596</v>
      </c>
      <c r="C2422" s="650">
        <v>89301106</v>
      </c>
      <c r="D2422" s="729" t="s">
        <v>6864</v>
      </c>
      <c r="E2422" s="730" t="s">
        <v>3690</v>
      </c>
      <c r="F2422" s="650" t="s">
        <v>3636</v>
      </c>
      <c r="G2422" s="650" t="s">
        <v>5546</v>
      </c>
      <c r="H2422" s="650" t="s">
        <v>597</v>
      </c>
      <c r="I2422" s="650" t="s">
        <v>5853</v>
      </c>
      <c r="J2422" s="650" t="s">
        <v>5854</v>
      </c>
      <c r="K2422" s="650" t="s">
        <v>5855</v>
      </c>
      <c r="L2422" s="651">
        <v>2444</v>
      </c>
      <c r="M2422" s="651">
        <v>2444</v>
      </c>
      <c r="N2422" s="650">
        <v>1</v>
      </c>
      <c r="O2422" s="731">
        <v>1</v>
      </c>
      <c r="P2422" s="651"/>
      <c r="Q2422" s="666">
        <v>0</v>
      </c>
      <c r="R2422" s="650"/>
      <c r="S2422" s="666">
        <v>0</v>
      </c>
      <c r="T2422" s="731"/>
      <c r="U2422" s="689">
        <v>0</v>
      </c>
    </row>
    <row r="2423" spans="1:21" ht="14.4" customHeight="1" x14ac:dyDescent="0.3">
      <c r="A2423" s="649">
        <v>10</v>
      </c>
      <c r="B2423" s="650" t="s">
        <v>596</v>
      </c>
      <c r="C2423" s="650">
        <v>89301106</v>
      </c>
      <c r="D2423" s="729" t="s">
        <v>6864</v>
      </c>
      <c r="E2423" s="730" t="s">
        <v>3690</v>
      </c>
      <c r="F2423" s="650" t="s">
        <v>3636</v>
      </c>
      <c r="G2423" s="650" t="s">
        <v>5546</v>
      </c>
      <c r="H2423" s="650" t="s">
        <v>597</v>
      </c>
      <c r="I2423" s="650" t="s">
        <v>5856</v>
      </c>
      <c r="J2423" s="650" t="s">
        <v>5571</v>
      </c>
      <c r="K2423" s="650" t="s">
        <v>5857</v>
      </c>
      <c r="L2423" s="651">
        <v>1730</v>
      </c>
      <c r="M2423" s="651">
        <v>1730</v>
      </c>
      <c r="N2423" s="650">
        <v>1</v>
      </c>
      <c r="O2423" s="731">
        <v>1</v>
      </c>
      <c r="P2423" s="651"/>
      <c r="Q2423" s="666">
        <v>0</v>
      </c>
      <c r="R2423" s="650"/>
      <c r="S2423" s="666">
        <v>0</v>
      </c>
      <c r="T2423" s="731"/>
      <c r="U2423" s="689">
        <v>0</v>
      </c>
    </row>
    <row r="2424" spans="1:21" ht="14.4" customHeight="1" x14ac:dyDescent="0.3">
      <c r="A2424" s="649">
        <v>10</v>
      </c>
      <c r="B2424" s="650" t="s">
        <v>596</v>
      </c>
      <c r="C2424" s="650">
        <v>89301106</v>
      </c>
      <c r="D2424" s="729" t="s">
        <v>6864</v>
      </c>
      <c r="E2424" s="730" t="s">
        <v>3690</v>
      </c>
      <c r="F2424" s="650" t="s">
        <v>3636</v>
      </c>
      <c r="G2424" s="650" t="s">
        <v>5546</v>
      </c>
      <c r="H2424" s="650" t="s">
        <v>597</v>
      </c>
      <c r="I2424" s="650" t="s">
        <v>5552</v>
      </c>
      <c r="J2424" s="650" t="s">
        <v>5553</v>
      </c>
      <c r="K2424" s="650" t="s">
        <v>5554</v>
      </c>
      <c r="L2424" s="651">
        <v>1711</v>
      </c>
      <c r="M2424" s="651">
        <v>1711</v>
      </c>
      <c r="N2424" s="650">
        <v>1</v>
      </c>
      <c r="O2424" s="731">
        <v>1</v>
      </c>
      <c r="P2424" s="651"/>
      <c r="Q2424" s="666">
        <v>0</v>
      </c>
      <c r="R2424" s="650"/>
      <c r="S2424" s="666">
        <v>0</v>
      </c>
      <c r="T2424" s="731"/>
      <c r="U2424" s="689">
        <v>0</v>
      </c>
    </row>
    <row r="2425" spans="1:21" ht="14.4" customHeight="1" x14ac:dyDescent="0.3">
      <c r="A2425" s="649">
        <v>10</v>
      </c>
      <c r="B2425" s="650" t="s">
        <v>596</v>
      </c>
      <c r="C2425" s="650">
        <v>89301106</v>
      </c>
      <c r="D2425" s="729" t="s">
        <v>6864</v>
      </c>
      <c r="E2425" s="730" t="s">
        <v>3690</v>
      </c>
      <c r="F2425" s="650" t="s">
        <v>3636</v>
      </c>
      <c r="G2425" s="650" t="s">
        <v>5546</v>
      </c>
      <c r="H2425" s="650" t="s">
        <v>597</v>
      </c>
      <c r="I2425" s="650" t="s">
        <v>5858</v>
      </c>
      <c r="J2425" s="650" t="s">
        <v>5859</v>
      </c>
      <c r="K2425" s="650" t="s">
        <v>5584</v>
      </c>
      <c r="L2425" s="651">
        <v>944</v>
      </c>
      <c r="M2425" s="651">
        <v>2832</v>
      </c>
      <c r="N2425" s="650">
        <v>3</v>
      </c>
      <c r="O2425" s="731">
        <v>3</v>
      </c>
      <c r="P2425" s="651"/>
      <c r="Q2425" s="666">
        <v>0</v>
      </c>
      <c r="R2425" s="650"/>
      <c r="S2425" s="666">
        <v>0</v>
      </c>
      <c r="T2425" s="731"/>
      <c r="U2425" s="689">
        <v>0</v>
      </c>
    </row>
    <row r="2426" spans="1:21" ht="14.4" customHeight="1" x14ac:dyDescent="0.3">
      <c r="A2426" s="649">
        <v>10</v>
      </c>
      <c r="B2426" s="650" t="s">
        <v>596</v>
      </c>
      <c r="C2426" s="650">
        <v>89301106</v>
      </c>
      <c r="D2426" s="729" t="s">
        <v>6864</v>
      </c>
      <c r="E2426" s="730" t="s">
        <v>3690</v>
      </c>
      <c r="F2426" s="650" t="s">
        <v>3636</v>
      </c>
      <c r="G2426" s="650" t="s">
        <v>5546</v>
      </c>
      <c r="H2426" s="650" t="s">
        <v>597</v>
      </c>
      <c r="I2426" s="650" t="s">
        <v>5860</v>
      </c>
      <c r="J2426" s="650" t="s">
        <v>5850</v>
      </c>
      <c r="K2426" s="650" t="s">
        <v>5566</v>
      </c>
      <c r="L2426" s="651">
        <v>922</v>
      </c>
      <c r="M2426" s="651">
        <v>1844</v>
      </c>
      <c r="N2426" s="650">
        <v>2</v>
      </c>
      <c r="O2426" s="731">
        <v>2</v>
      </c>
      <c r="P2426" s="651"/>
      <c r="Q2426" s="666">
        <v>0</v>
      </c>
      <c r="R2426" s="650"/>
      <c r="S2426" s="666">
        <v>0</v>
      </c>
      <c r="T2426" s="731"/>
      <c r="U2426" s="689">
        <v>0</v>
      </c>
    </row>
    <row r="2427" spans="1:21" ht="14.4" customHeight="1" x14ac:dyDescent="0.3">
      <c r="A2427" s="649">
        <v>10</v>
      </c>
      <c r="B2427" s="650" t="s">
        <v>596</v>
      </c>
      <c r="C2427" s="650">
        <v>89301106</v>
      </c>
      <c r="D2427" s="729" t="s">
        <v>6864</v>
      </c>
      <c r="E2427" s="730" t="s">
        <v>3690</v>
      </c>
      <c r="F2427" s="650" t="s">
        <v>3636</v>
      </c>
      <c r="G2427" s="650" t="s">
        <v>5546</v>
      </c>
      <c r="H2427" s="650" t="s">
        <v>597</v>
      </c>
      <c r="I2427" s="650" t="s">
        <v>5861</v>
      </c>
      <c r="J2427" s="650" t="s">
        <v>5862</v>
      </c>
      <c r="K2427" s="650" t="s">
        <v>5863</v>
      </c>
      <c r="L2427" s="651">
        <v>9980</v>
      </c>
      <c r="M2427" s="651">
        <v>9980</v>
      </c>
      <c r="N2427" s="650">
        <v>1</v>
      </c>
      <c r="O2427" s="731">
        <v>1</v>
      </c>
      <c r="P2427" s="651">
        <v>9980</v>
      </c>
      <c r="Q2427" s="666">
        <v>1</v>
      </c>
      <c r="R2427" s="650">
        <v>1</v>
      </c>
      <c r="S2427" s="666">
        <v>1</v>
      </c>
      <c r="T2427" s="731">
        <v>1</v>
      </c>
      <c r="U2427" s="689">
        <v>1</v>
      </c>
    </row>
    <row r="2428" spans="1:21" ht="14.4" customHeight="1" x14ac:dyDescent="0.3">
      <c r="A2428" s="649">
        <v>10</v>
      </c>
      <c r="B2428" s="650" t="s">
        <v>596</v>
      </c>
      <c r="C2428" s="650">
        <v>89301106</v>
      </c>
      <c r="D2428" s="729" t="s">
        <v>6864</v>
      </c>
      <c r="E2428" s="730" t="s">
        <v>3690</v>
      </c>
      <c r="F2428" s="650" t="s">
        <v>3636</v>
      </c>
      <c r="G2428" s="650" t="s">
        <v>5546</v>
      </c>
      <c r="H2428" s="650" t="s">
        <v>597</v>
      </c>
      <c r="I2428" s="650" t="s">
        <v>5864</v>
      </c>
      <c r="J2428" s="650" t="s">
        <v>5865</v>
      </c>
      <c r="K2428" s="650" t="s">
        <v>5866</v>
      </c>
      <c r="L2428" s="651">
        <v>696</v>
      </c>
      <c r="M2428" s="651">
        <v>696</v>
      </c>
      <c r="N2428" s="650">
        <v>1</v>
      </c>
      <c r="O2428" s="731">
        <v>1</v>
      </c>
      <c r="P2428" s="651"/>
      <c r="Q2428" s="666">
        <v>0</v>
      </c>
      <c r="R2428" s="650"/>
      <c r="S2428" s="666">
        <v>0</v>
      </c>
      <c r="T2428" s="731"/>
      <c r="U2428" s="689">
        <v>0</v>
      </c>
    </row>
    <row r="2429" spans="1:21" ht="14.4" customHeight="1" x14ac:dyDescent="0.3">
      <c r="A2429" s="649">
        <v>10</v>
      </c>
      <c r="B2429" s="650" t="s">
        <v>596</v>
      </c>
      <c r="C2429" s="650">
        <v>89301106</v>
      </c>
      <c r="D2429" s="729" t="s">
        <v>6864</v>
      </c>
      <c r="E2429" s="730" t="s">
        <v>3690</v>
      </c>
      <c r="F2429" s="650" t="s">
        <v>3636</v>
      </c>
      <c r="G2429" s="650" t="s">
        <v>5546</v>
      </c>
      <c r="H2429" s="650" t="s">
        <v>597</v>
      </c>
      <c r="I2429" s="650" t="s">
        <v>5867</v>
      </c>
      <c r="J2429" s="650" t="s">
        <v>5865</v>
      </c>
      <c r="K2429" s="650" t="s">
        <v>5868</v>
      </c>
      <c r="L2429" s="651">
        <v>10985</v>
      </c>
      <c r="M2429" s="651">
        <v>10985</v>
      </c>
      <c r="N2429" s="650">
        <v>1</v>
      </c>
      <c r="O2429" s="731">
        <v>1</v>
      </c>
      <c r="P2429" s="651"/>
      <c r="Q2429" s="666">
        <v>0</v>
      </c>
      <c r="R2429" s="650"/>
      <c r="S2429" s="666">
        <v>0</v>
      </c>
      <c r="T2429" s="731"/>
      <c r="U2429" s="689">
        <v>0</v>
      </c>
    </row>
    <row r="2430" spans="1:21" ht="14.4" customHeight="1" x14ac:dyDescent="0.3">
      <c r="A2430" s="649">
        <v>10</v>
      </c>
      <c r="B2430" s="650" t="s">
        <v>596</v>
      </c>
      <c r="C2430" s="650">
        <v>89301106</v>
      </c>
      <c r="D2430" s="729" t="s">
        <v>6864</v>
      </c>
      <c r="E2430" s="730" t="s">
        <v>3690</v>
      </c>
      <c r="F2430" s="650" t="s">
        <v>3636</v>
      </c>
      <c r="G2430" s="650" t="s">
        <v>5546</v>
      </c>
      <c r="H2430" s="650" t="s">
        <v>597</v>
      </c>
      <c r="I2430" s="650" t="s">
        <v>5869</v>
      </c>
      <c r="J2430" s="650" t="s">
        <v>5859</v>
      </c>
      <c r="K2430" s="650" t="s">
        <v>5521</v>
      </c>
      <c r="L2430" s="651">
        <v>196</v>
      </c>
      <c r="M2430" s="651">
        <v>196</v>
      </c>
      <c r="N2430" s="650">
        <v>1</v>
      </c>
      <c r="O2430" s="731">
        <v>1</v>
      </c>
      <c r="P2430" s="651"/>
      <c r="Q2430" s="666">
        <v>0</v>
      </c>
      <c r="R2430" s="650"/>
      <c r="S2430" s="666">
        <v>0</v>
      </c>
      <c r="T2430" s="731"/>
      <c r="U2430" s="689">
        <v>0</v>
      </c>
    </row>
    <row r="2431" spans="1:21" ht="14.4" customHeight="1" x14ac:dyDescent="0.3">
      <c r="A2431" s="649">
        <v>10</v>
      </c>
      <c r="B2431" s="650" t="s">
        <v>596</v>
      </c>
      <c r="C2431" s="650">
        <v>89301106</v>
      </c>
      <c r="D2431" s="729" t="s">
        <v>6864</v>
      </c>
      <c r="E2431" s="730" t="s">
        <v>3690</v>
      </c>
      <c r="F2431" s="650" t="s">
        <v>3636</v>
      </c>
      <c r="G2431" s="650" t="s">
        <v>5546</v>
      </c>
      <c r="H2431" s="650" t="s">
        <v>597</v>
      </c>
      <c r="I2431" s="650" t="s">
        <v>5870</v>
      </c>
      <c r="J2431" s="650" t="s">
        <v>5871</v>
      </c>
      <c r="K2431" s="650" t="s">
        <v>5872</v>
      </c>
      <c r="L2431" s="651">
        <v>21000</v>
      </c>
      <c r="M2431" s="651">
        <v>21000</v>
      </c>
      <c r="N2431" s="650">
        <v>1</v>
      </c>
      <c r="O2431" s="731">
        <v>1</v>
      </c>
      <c r="P2431" s="651"/>
      <c r="Q2431" s="666">
        <v>0</v>
      </c>
      <c r="R2431" s="650"/>
      <c r="S2431" s="666">
        <v>0</v>
      </c>
      <c r="T2431" s="731"/>
      <c r="U2431" s="689">
        <v>0</v>
      </c>
    </row>
    <row r="2432" spans="1:21" ht="14.4" customHeight="1" x14ac:dyDescent="0.3">
      <c r="A2432" s="649">
        <v>10</v>
      </c>
      <c r="B2432" s="650" t="s">
        <v>596</v>
      </c>
      <c r="C2432" s="650">
        <v>89301106</v>
      </c>
      <c r="D2432" s="729" t="s">
        <v>6864</v>
      </c>
      <c r="E2432" s="730" t="s">
        <v>3690</v>
      </c>
      <c r="F2432" s="650" t="s">
        <v>3636</v>
      </c>
      <c r="G2432" s="650" t="s">
        <v>5546</v>
      </c>
      <c r="H2432" s="650" t="s">
        <v>597</v>
      </c>
      <c r="I2432" s="650" t="s">
        <v>5873</v>
      </c>
      <c r="J2432" s="650" t="s">
        <v>5859</v>
      </c>
      <c r="K2432" s="650" t="s">
        <v>5666</v>
      </c>
      <c r="L2432" s="651">
        <v>779</v>
      </c>
      <c r="M2432" s="651">
        <v>2337</v>
      </c>
      <c r="N2432" s="650">
        <v>3</v>
      </c>
      <c r="O2432" s="731">
        <v>3</v>
      </c>
      <c r="P2432" s="651"/>
      <c r="Q2432" s="666">
        <v>0</v>
      </c>
      <c r="R2432" s="650"/>
      <c r="S2432" s="666">
        <v>0</v>
      </c>
      <c r="T2432" s="731"/>
      <c r="U2432" s="689">
        <v>0</v>
      </c>
    </row>
    <row r="2433" spans="1:21" ht="14.4" customHeight="1" x14ac:dyDescent="0.3">
      <c r="A2433" s="649">
        <v>10</v>
      </c>
      <c r="B2433" s="650" t="s">
        <v>596</v>
      </c>
      <c r="C2433" s="650">
        <v>89301106</v>
      </c>
      <c r="D2433" s="729" t="s">
        <v>6864</v>
      </c>
      <c r="E2433" s="730" t="s">
        <v>3690</v>
      </c>
      <c r="F2433" s="650" t="s">
        <v>3636</v>
      </c>
      <c r="G2433" s="650" t="s">
        <v>5546</v>
      </c>
      <c r="H2433" s="650" t="s">
        <v>597</v>
      </c>
      <c r="I2433" s="650" t="s">
        <v>5583</v>
      </c>
      <c r="J2433" s="650" t="s">
        <v>5548</v>
      </c>
      <c r="K2433" s="650" t="s">
        <v>5584</v>
      </c>
      <c r="L2433" s="651">
        <v>4000</v>
      </c>
      <c r="M2433" s="651">
        <v>4000</v>
      </c>
      <c r="N2433" s="650">
        <v>1</v>
      </c>
      <c r="O2433" s="731">
        <v>1</v>
      </c>
      <c r="P2433" s="651"/>
      <c r="Q2433" s="666">
        <v>0</v>
      </c>
      <c r="R2433" s="650"/>
      <c r="S2433" s="666">
        <v>0</v>
      </c>
      <c r="T2433" s="731"/>
      <c r="U2433" s="689">
        <v>0</v>
      </c>
    </row>
    <row r="2434" spans="1:21" ht="14.4" customHeight="1" x14ac:dyDescent="0.3">
      <c r="A2434" s="649">
        <v>10</v>
      </c>
      <c r="B2434" s="650" t="s">
        <v>596</v>
      </c>
      <c r="C2434" s="650">
        <v>89301106</v>
      </c>
      <c r="D2434" s="729" t="s">
        <v>6864</v>
      </c>
      <c r="E2434" s="730" t="s">
        <v>3690</v>
      </c>
      <c r="F2434" s="650" t="s">
        <v>3636</v>
      </c>
      <c r="G2434" s="650" t="s">
        <v>5546</v>
      </c>
      <c r="H2434" s="650" t="s">
        <v>597</v>
      </c>
      <c r="I2434" s="650" t="s">
        <v>5874</v>
      </c>
      <c r="J2434" s="650" t="s">
        <v>5865</v>
      </c>
      <c r="K2434" s="650" t="s">
        <v>5875</v>
      </c>
      <c r="L2434" s="651">
        <v>2069</v>
      </c>
      <c r="M2434" s="651">
        <v>2069</v>
      </c>
      <c r="N2434" s="650">
        <v>1</v>
      </c>
      <c r="O2434" s="731">
        <v>1</v>
      </c>
      <c r="P2434" s="651"/>
      <c r="Q2434" s="666">
        <v>0</v>
      </c>
      <c r="R2434" s="650"/>
      <c r="S2434" s="666">
        <v>0</v>
      </c>
      <c r="T2434" s="731"/>
      <c r="U2434" s="689">
        <v>0</v>
      </c>
    </row>
    <row r="2435" spans="1:21" ht="14.4" customHeight="1" x14ac:dyDescent="0.3">
      <c r="A2435" s="649">
        <v>10</v>
      </c>
      <c r="B2435" s="650" t="s">
        <v>596</v>
      </c>
      <c r="C2435" s="650">
        <v>89301106</v>
      </c>
      <c r="D2435" s="729" t="s">
        <v>6864</v>
      </c>
      <c r="E2435" s="730" t="s">
        <v>3690</v>
      </c>
      <c r="F2435" s="650" t="s">
        <v>3636</v>
      </c>
      <c r="G2435" s="650" t="s">
        <v>5546</v>
      </c>
      <c r="H2435" s="650" t="s">
        <v>597</v>
      </c>
      <c r="I2435" s="650" t="s">
        <v>5876</v>
      </c>
      <c r="J2435" s="650" t="s">
        <v>5865</v>
      </c>
      <c r="K2435" s="650" t="s">
        <v>5877</v>
      </c>
      <c r="L2435" s="651">
        <v>2868</v>
      </c>
      <c r="M2435" s="651">
        <v>2868</v>
      </c>
      <c r="N2435" s="650">
        <v>1</v>
      </c>
      <c r="O2435" s="731">
        <v>1</v>
      </c>
      <c r="P2435" s="651"/>
      <c r="Q2435" s="666">
        <v>0</v>
      </c>
      <c r="R2435" s="650"/>
      <c r="S2435" s="666">
        <v>0</v>
      </c>
      <c r="T2435" s="731"/>
      <c r="U2435" s="689">
        <v>0</v>
      </c>
    </row>
    <row r="2436" spans="1:21" ht="14.4" customHeight="1" x14ac:dyDescent="0.3">
      <c r="A2436" s="649">
        <v>10</v>
      </c>
      <c r="B2436" s="650" t="s">
        <v>596</v>
      </c>
      <c r="C2436" s="650">
        <v>89301106</v>
      </c>
      <c r="D2436" s="729" t="s">
        <v>6864</v>
      </c>
      <c r="E2436" s="730" t="s">
        <v>3690</v>
      </c>
      <c r="F2436" s="650" t="s">
        <v>3636</v>
      </c>
      <c r="G2436" s="650" t="s">
        <v>5546</v>
      </c>
      <c r="H2436" s="650" t="s">
        <v>597</v>
      </c>
      <c r="I2436" s="650" t="s">
        <v>5878</v>
      </c>
      <c r="J2436" s="650" t="s">
        <v>5879</v>
      </c>
      <c r="K2436" s="650" t="s">
        <v>5880</v>
      </c>
      <c r="L2436" s="651">
        <v>21000</v>
      </c>
      <c r="M2436" s="651">
        <v>21000</v>
      </c>
      <c r="N2436" s="650">
        <v>1</v>
      </c>
      <c r="O2436" s="731">
        <v>1</v>
      </c>
      <c r="P2436" s="651"/>
      <c r="Q2436" s="666">
        <v>0</v>
      </c>
      <c r="R2436" s="650"/>
      <c r="S2436" s="666">
        <v>0</v>
      </c>
      <c r="T2436" s="731"/>
      <c r="U2436" s="689">
        <v>0</v>
      </c>
    </row>
    <row r="2437" spans="1:21" ht="14.4" customHeight="1" x14ac:dyDescent="0.3">
      <c r="A2437" s="649">
        <v>10</v>
      </c>
      <c r="B2437" s="650" t="s">
        <v>596</v>
      </c>
      <c r="C2437" s="650">
        <v>89301106</v>
      </c>
      <c r="D2437" s="729" t="s">
        <v>6864</v>
      </c>
      <c r="E2437" s="730" t="s">
        <v>3690</v>
      </c>
      <c r="F2437" s="650" t="s">
        <v>3636</v>
      </c>
      <c r="G2437" s="650" t="s">
        <v>5546</v>
      </c>
      <c r="H2437" s="650" t="s">
        <v>597</v>
      </c>
      <c r="I2437" s="650" t="s">
        <v>5881</v>
      </c>
      <c r="J2437" s="650" t="s">
        <v>5882</v>
      </c>
      <c r="K2437" s="650" t="s">
        <v>5661</v>
      </c>
      <c r="L2437" s="651">
        <v>1000</v>
      </c>
      <c r="M2437" s="651">
        <v>1000</v>
      </c>
      <c r="N2437" s="650">
        <v>1</v>
      </c>
      <c r="O2437" s="731">
        <v>1</v>
      </c>
      <c r="P2437" s="651"/>
      <c r="Q2437" s="666">
        <v>0</v>
      </c>
      <c r="R2437" s="650"/>
      <c r="S2437" s="666">
        <v>0</v>
      </c>
      <c r="T2437" s="731"/>
      <c r="U2437" s="689">
        <v>0</v>
      </c>
    </row>
    <row r="2438" spans="1:21" ht="14.4" customHeight="1" x14ac:dyDescent="0.3">
      <c r="A2438" s="649">
        <v>10</v>
      </c>
      <c r="B2438" s="650" t="s">
        <v>596</v>
      </c>
      <c r="C2438" s="650">
        <v>89301106</v>
      </c>
      <c r="D2438" s="729" t="s">
        <v>6864</v>
      </c>
      <c r="E2438" s="730" t="s">
        <v>3690</v>
      </c>
      <c r="F2438" s="650" t="s">
        <v>3636</v>
      </c>
      <c r="G2438" s="650" t="s">
        <v>5546</v>
      </c>
      <c r="H2438" s="650" t="s">
        <v>597</v>
      </c>
      <c r="I2438" s="650" t="s">
        <v>5883</v>
      </c>
      <c r="J2438" s="650" t="s">
        <v>5859</v>
      </c>
      <c r="K2438" s="650" t="s">
        <v>5884</v>
      </c>
      <c r="L2438" s="651">
        <v>1884</v>
      </c>
      <c r="M2438" s="651">
        <v>1884</v>
      </c>
      <c r="N2438" s="650">
        <v>1</v>
      </c>
      <c r="O2438" s="731">
        <v>1</v>
      </c>
      <c r="P2438" s="651"/>
      <c r="Q2438" s="666">
        <v>0</v>
      </c>
      <c r="R2438" s="650"/>
      <c r="S2438" s="666">
        <v>0</v>
      </c>
      <c r="T2438" s="731"/>
      <c r="U2438" s="689">
        <v>0</v>
      </c>
    </row>
    <row r="2439" spans="1:21" ht="14.4" customHeight="1" x14ac:dyDescent="0.3">
      <c r="A2439" s="649">
        <v>10</v>
      </c>
      <c r="B2439" s="650" t="s">
        <v>596</v>
      </c>
      <c r="C2439" s="650">
        <v>89301106</v>
      </c>
      <c r="D2439" s="729" t="s">
        <v>6864</v>
      </c>
      <c r="E2439" s="730" t="s">
        <v>3690</v>
      </c>
      <c r="F2439" s="650" t="s">
        <v>3636</v>
      </c>
      <c r="G2439" s="650" t="s">
        <v>5546</v>
      </c>
      <c r="H2439" s="650" t="s">
        <v>597</v>
      </c>
      <c r="I2439" s="650" t="s">
        <v>5885</v>
      </c>
      <c r="J2439" s="650" t="s">
        <v>5865</v>
      </c>
      <c r="K2439" s="650" t="s">
        <v>5886</v>
      </c>
      <c r="L2439" s="651">
        <v>3264</v>
      </c>
      <c r="M2439" s="651">
        <v>3264</v>
      </c>
      <c r="N2439" s="650">
        <v>1</v>
      </c>
      <c r="O2439" s="731">
        <v>1</v>
      </c>
      <c r="P2439" s="651"/>
      <c r="Q2439" s="666">
        <v>0</v>
      </c>
      <c r="R2439" s="650"/>
      <c r="S2439" s="666">
        <v>0</v>
      </c>
      <c r="T2439" s="731"/>
      <c r="U2439" s="689">
        <v>0</v>
      </c>
    </row>
    <row r="2440" spans="1:21" ht="14.4" customHeight="1" x14ac:dyDescent="0.3">
      <c r="A2440" s="649">
        <v>10</v>
      </c>
      <c r="B2440" s="650" t="s">
        <v>596</v>
      </c>
      <c r="C2440" s="650">
        <v>89301106</v>
      </c>
      <c r="D2440" s="729" t="s">
        <v>6864</v>
      </c>
      <c r="E2440" s="730" t="s">
        <v>3690</v>
      </c>
      <c r="F2440" s="650" t="s">
        <v>3636</v>
      </c>
      <c r="G2440" s="650" t="s">
        <v>5546</v>
      </c>
      <c r="H2440" s="650" t="s">
        <v>597</v>
      </c>
      <c r="I2440" s="650" t="s">
        <v>5887</v>
      </c>
      <c r="J2440" s="650" t="s">
        <v>5888</v>
      </c>
      <c r="K2440" s="650" t="s">
        <v>5889</v>
      </c>
      <c r="L2440" s="651">
        <v>2722</v>
      </c>
      <c r="M2440" s="651">
        <v>2722</v>
      </c>
      <c r="N2440" s="650">
        <v>1</v>
      </c>
      <c r="O2440" s="731">
        <v>1</v>
      </c>
      <c r="P2440" s="651"/>
      <c r="Q2440" s="666">
        <v>0</v>
      </c>
      <c r="R2440" s="650"/>
      <c r="S2440" s="666">
        <v>0</v>
      </c>
      <c r="T2440" s="731"/>
      <c r="U2440" s="689">
        <v>0</v>
      </c>
    </row>
    <row r="2441" spans="1:21" ht="14.4" customHeight="1" x14ac:dyDescent="0.3">
      <c r="A2441" s="649">
        <v>10</v>
      </c>
      <c r="B2441" s="650" t="s">
        <v>596</v>
      </c>
      <c r="C2441" s="650">
        <v>89301106</v>
      </c>
      <c r="D2441" s="729" t="s">
        <v>6864</v>
      </c>
      <c r="E2441" s="730" t="s">
        <v>3690</v>
      </c>
      <c r="F2441" s="650" t="s">
        <v>3636</v>
      </c>
      <c r="G2441" s="650" t="s">
        <v>5546</v>
      </c>
      <c r="H2441" s="650" t="s">
        <v>597</v>
      </c>
      <c r="I2441" s="650" t="s">
        <v>5890</v>
      </c>
      <c r="J2441" s="650" t="s">
        <v>5891</v>
      </c>
      <c r="K2441" s="650" t="s">
        <v>5892</v>
      </c>
      <c r="L2441" s="651">
        <v>1330</v>
      </c>
      <c r="M2441" s="651">
        <v>1330</v>
      </c>
      <c r="N2441" s="650">
        <v>1</v>
      </c>
      <c r="O2441" s="731">
        <v>1</v>
      </c>
      <c r="P2441" s="651"/>
      <c r="Q2441" s="666">
        <v>0</v>
      </c>
      <c r="R2441" s="650"/>
      <c r="S2441" s="666">
        <v>0</v>
      </c>
      <c r="T2441" s="731"/>
      <c r="U2441" s="689">
        <v>0</v>
      </c>
    </row>
    <row r="2442" spans="1:21" ht="14.4" customHeight="1" x14ac:dyDescent="0.3">
      <c r="A2442" s="649">
        <v>10</v>
      </c>
      <c r="B2442" s="650" t="s">
        <v>596</v>
      </c>
      <c r="C2442" s="650">
        <v>89301106</v>
      </c>
      <c r="D2442" s="729" t="s">
        <v>6864</v>
      </c>
      <c r="E2442" s="730" t="s">
        <v>3690</v>
      </c>
      <c r="F2442" s="650" t="s">
        <v>3636</v>
      </c>
      <c r="G2442" s="650" t="s">
        <v>5546</v>
      </c>
      <c r="H2442" s="650" t="s">
        <v>597</v>
      </c>
      <c r="I2442" s="650" t="s">
        <v>5622</v>
      </c>
      <c r="J2442" s="650" t="s">
        <v>5623</v>
      </c>
      <c r="K2442" s="650" t="s">
        <v>5624</v>
      </c>
      <c r="L2442" s="651">
        <v>7760</v>
      </c>
      <c r="M2442" s="651">
        <v>7760</v>
      </c>
      <c r="N2442" s="650">
        <v>1</v>
      </c>
      <c r="O2442" s="731">
        <v>1</v>
      </c>
      <c r="P2442" s="651"/>
      <c r="Q2442" s="666">
        <v>0</v>
      </c>
      <c r="R2442" s="650"/>
      <c r="S2442" s="666">
        <v>0</v>
      </c>
      <c r="T2442" s="731"/>
      <c r="U2442" s="689">
        <v>0</v>
      </c>
    </row>
    <row r="2443" spans="1:21" ht="14.4" customHeight="1" x14ac:dyDescent="0.3">
      <c r="A2443" s="649">
        <v>10</v>
      </c>
      <c r="B2443" s="650" t="s">
        <v>596</v>
      </c>
      <c r="C2443" s="650">
        <v>89301106</v>
      </c>
      <c r="D2443" s="729" t="s">
        <v>6864</v>
      </c>
      <c r="E2443" s="730" t="s">
        <v>3690</v>
      </c>
      <c r="F2443" s="650" t="s">
        <v>3636</v>
      </c>
      <c r="G2443" s="650" t="s">
        <v>5546</v>
      </c>
      <c r="H2443" s="650" t="s">
        <v>597</v>
      </c>
      <c r="I2443" s="650" t="s">
        <v>5625</v>
      </c>
      <c r="J2443" s="650" t="s">
        <v>5548</v>
      </c>
      <c r="K2443" s="650" t="s">
        <v>5626</v>
      </c>
      <c r="L2443" s="651">
        <v>1462</v>
      </c>
      <c r="M2443" s="651">
        <v>1462</v>
      </c>
      <c r="N2443" s="650">
        <v>1</v>
      </c>
      <c r="O2443" s="731">
        <v>1</v>
      </c>
      <c r="P2443" s="651"/>
      <c r="Q2443" s="666">
        <v>0</v>
      </c>
      <c r="R2443" s="650"/>
      <c r="S2443" s="666">
        <v>0</v>
      </c>
      <c r="T2443" s="731"/>
      <c r="U2443" s="689">
        <v>0</v>
      </c>
    </row>
    <row r="2444" spans="1:21" ht="14.4" customHeight="1" x14ac:dyDescent="0.3">
      <c r="A2444" s="649">
        <v>10</v>
      </c>
      <c r="B2444" s="650" t="s">
        <v>596</v>
      </c>
      <c r="C2444" s="650">
        <v>89301106</v>
      </c>
      <c r="D2444" s="729" t="s">
        <v>6864</v>
      </c>
      <c r="E2444" s="730" t="s">
        <v>3690</v>
      </c>
      <c r="F2444" s="650" t="s">
        <v>3636</v>
      </c>
      <c r="G2444" s="650" t="s">
        <v>5546</v>
      </c>
      <c r="H2444" s="650" t="s">
        <v>597</v>
      </c>
      <c r="I2444" s="650" t="s">
        <v>5627</v>
      </c>
      <c r="J2444" s="650" t="s">
        <v>5548</v>
      </c>
      <c r="K2444" s="650" t="s">
        <v>5628</v>
      </c>
      <c r="L2444" s="651">
        <v>1882</v>
      </c>
      <c r="M2444" s="651">
        <v>1882</v>
      </c>
      <c r="N2444" s="650">
        <v>1</v>
      </c>
      <c r="O2444" s="731">
        <v>1</v>
      </c>
      <c r="P2444" s="651"/>
      <c r="Q2444" s="666">
        <v>0</v>
      </c>
      <c r="R2444" s="650"/>
      <c r="S2444" s="666">
        <v>0</v>
      </c>
      <c r="T2444" s="731"/>
      <c r="U2444" s="689">
        <v>0</v>
      </c>
    </row>
    <row r="2445" spans="1:21" ht="14.4" customHeight="1" x14ac:dyDescent="0.3">
      <c r="A2445" s="649">
        <v>10</v>
      </c>
      <c r="B2445" s="650" t="s">
        <v>596</v>
      </c>
      <c r="C2445" s="650">
        <v>89301106</v>
      </c>
      <c r="D2445" s="729" t="s">
        <v>6864</v>
      </c>
      <c r="E2445" s="730" t="s">
        <v>3690</v>
      </c>
      <c r="F2445" s="650" t="s">
        <v>3636</v>
      </c>
      <c r="G2445" s="650" t="s">
        <v>5546</v>
      </c>
      <c r="H2445" s="650" t="s">
        <v>597</v>
      </c>
      <c r="I2445" s="650" t="s">
        <v>5629</v>
      </c>
      <c r="J2445" s="650" t="s">
        <v>5548</v>
      </c>
      <c r="K2445" s="650" t="s">
        <v>5630</v>
      </c>
      <c r="L2445" s="651">
        <v>2772</v>
      </c>
      <c r="M2445" s="651">
        <v>2772</v>
      </c>
      <c r="N2445" s="650">
        <v>1</v>
      </c>
      <c r="O2445" s="731">
        <v>1</v>
      </c>
      <c r="P2445" s="651"/>
      <c r="Q2445" s="666">
        <v>0</v>
      </c>
      <c r="R2445" s="650"/>
      <c r="S2445" s="666">
        <v>0</v>
      </c>
      <c r="T2445" s="731"/>
      <c r="U2445" s="689">
        <v>0</v>
      </c>
    </row>
    <row r="2446" spans="1:21" ht="14.4" customHeight="1" x14ac:dyDescent="0.3">
      <c r="A2446" s="649">
        <v>10</v>
      </c>
      <c r="B2446" s="650" t="s">
        <v>596</v>
      </c>
      <c r="C2446" s="650">
        <v>89301106</v>
      </c>
      <c r="D2446" s="729" t="s">
        <v>6864</v>
      </c>
      <c r="E2446" s="730" t="s">
        <v>3690</v>
      </c>
      <c r="F2446" s="650" t="s">
        <v>3636</v>
      </c>
      <c r="G2446" s="650" t="s">
        <v>5546</v>
      </c>
      <c r="H2446" s="650" t="s">
        <v>597</v>
      </c>
      <c r="I2446" s="650" t="s">
        <v>5893</v>
      </c>
      <c r="J2446" s="650" t="s">
        <v>5894</v>
      </c>
      <c r="K2446" s="650" t="s">
        <v>5895</v>
      </c>
      <c r="L2446" s="651">
        <v>2568</v>
      </c>
      <c r="M2446" s="651">
        <v>5136</v>
      </c>
      <c r="N2446" s="650">
        <v>2</v>
      </c>
      <c r="O2446" s="731">
        <v>2</v>
      </c>
      <c r="P2446" s="651"/>
      <c r="Q2446" s="666">
        <v>0</v>
      </c>
      <c r="R2446" s="650"/>
      <c r="S2446" s="666">
        <v>0</v>
      </c>
      <c r="T2446" s="731"/>
      <c r="U2446" s="689">
        <v>0</v>
      </c>
    </row>
    <row r="2447" spans="1:21" ht="14.4" customHeight="1" x14ac:dyDescent="0.3">
      <c r="A2447" s="649">
        <v>10</v>
      </c>
      <c r="B2447" s="650" t="s">
        <v>596</v>
      </c>
      <c r="C2447" s="650">
        <v>89301106</v>
      </c>
      <c r="D2447" s="729" t="s">
        <v>6864</v>
      </c>
      <c r="E2447" s="730" t="s">
        <v>3690</v>
      </c>
      <c r="F2447" s="650" t="s">
        <v>3636</v>
      </c>
      <c r="G2447" s="650" t="s">
        <v>5546</v>
      </c>
      <c r="H2447" s="650" t="s">
        <v>597</v>
      </c>
      <c r="I2447" s="650" t="s">
        <v>5896</v>
      </c>
      <c r="J2447" s="650" t="s">
        <v>5897</v>
      </c>
      <c r="K2447" s="650" t="s">
        <v>5898</v>
      </c>
      <c r="L2447" s="651">
        <v>21000</v>
      </c>
      <c r="M2447" s="651">
        <v>21000</v>
      </c>
      <c r="N2447" s="650">
        <v>1</v>
      </c>
      <c r="O2447" s="731">
        <v>1</v>
      </c>
      <c r="P2447" s="651"/>
      <c r="Q2447" s="666">
        <v>0</v>
      </c>
      <c r="R2447" s="650"/>
      <c r="S2447" s="666">
        <v>0</v>
      </c>
      <c r="T2447" s="731"/>
      <c r="U2447" s="689">
        <v>0</v>
      </c>
    </row>
    <row r="2448" spans="1:21" ht="14.4" customHeight="1" x14ac:dyDescent="0.3">
      <c r="A2448" s="649">
        <v>10</v>
      </c>
      <c r="B2448" s="650" t="s">
        <v>596</v>
      </c>
      <c r="C2448" s="650">
        <v>89301106</v>
      </c>
      <c r="D2448" s="729" t="s">
        <v>6864</v>
      </c>
      <c r="E2448" s="730" t="s">
        <v>3690</v>
      </c>
      <c r="F2448" s="650" t="s">
        <v>3636</v>
      </c>
      <c r="G2448" s="650" t="s">
        <v>5546</v>
      </c>
      <c r="H2448" s="650" t="s">
        <v>597</v>
      </c>
      <c r="I2448" s="650" t="s">
        <v>5899</v>
      </c>
      <c r="J2448" s="650" t="s">
        <v>5859</v>
      </c>
      <c r="K2448" s="650" t="s">
        <v>5900</v>
      </c>
      <c r="L2448" s="651">
        <v>3535</v>
      </c>
      <c r="M2448" s="651">
        <v>3535</v>
      </c>
      <c r="N2448" s="650">
        <v>1</v>
      </c>
      <c r="O2448" s="731">
        <v>1</v>
      </c>
      <c r="P2448" s="651"/>
      <c r="Q2448" s="666">
        <v>0</v>
      </c>
      <c r="R2448" s="650"/>
      <c r="S2448" s="666">
        <v>0</v>
      </c>
      <c r="T2448" s="731"/>
      <c r="U2448" s="689">
        <v>0</v>
      </c>
    </row>
    <row r="2449" spans="1:21" ht="14.4" customHeight="1" x14ac:dyDescent="0.3">
      <c r="A2449" s="649">
        <v>10</v>
      </c>
      <c r="B2449" s="650" t="s">
        <v>596</v>
      </c>
      <c r="C2449" s="650">
        <v>89301106</v>
      </c>
      <c r="D2449" s="729" t="s">
        <v>6864</v>
      </c>
      <c r="E2449" s="730" t="s">
        <v>3690</v>
      </c>
      <c r="F2449" s="650" t="s">
        <v>3636</v>
      </c>
      <c r="G2449" s="650" t="s">
        <v>5546</v>
      </c>
      <c r="H2449" s="650" t="s">
        <v>597</v>
      </c>
      <c r="I2449" s="650" t="s">
        <v>5901</v>
      </c>
      <c r="J2449" s="650" t="s">
        <v>5902</v>
      </c>
      <c r="K2449" s="650" t="s">
        <v>5903</v>
      </c>
      <c r="L2449" s="651">
        <v>21000</v>
      </c>
      <c r="M2449" s="651">
        <v>21000</v>
      </c>
      <c r="N2449" s="650">
        <v>1</v>
      </c>
      <c r="O2449" s="731">
        <v>1</v>
      </c>
      <c r="P2449" s="651"/>
      <c r="Q2449" s="666">
        <v>0</v>
      </c>
      <c r="R2449" s="650"/>
      <c r="S2449" s="666">
        <v>0</v>
      </c>
      <c r="T2449" s="731"/>
      <c r="U2449" s="689">
        <v>0</v>
      </c>
    </row>
    <row r="2450" spans="1:21" ht="14.4" customHeight="1" x14ac:dyDescent="0.3">
      <c r="A2450" s="649">
        <v>10</v>
      </c>
      <c r="B2450" s="650" t="s">
        <v>596</v>
      </c>
      <c r="C2450" s="650">
        <v>89301106</v>
      </c>
      <c r="D2450" s="729" t="s">
        <v>6864</v>
      </c>
      <c r="E2450" s="730" t="s">
        <v>3690</v>
      </c>
      <c r="F2450" s="650" t="s">
        <v>3636</v>
      </c>
      <c r="G2450" s="650" t="s">
        <v>5546</v>
      </c>
      <c r="H2450" s="650" t="s">
        <v>597</v>
      </c>
      <c r="I2450" s="650" t="s">
        <v>5904</v>
      </c>
      <c r="J2450" s="650" t="s">
        <v>5894</v>
      </c>
      <c r="K2450" s="650" t="s">
        <v>5905</v>
      </c>
      <c r="L2450" s="651">
        <v>1759</v>
      </c>
      <c r="M2450" s="651">
        <v>1759</v>
      </c>
      <c r="N2450" s="650">
        <v>1</v>
      </c>
      <c r="O2450" s="731">
        <v>1</v>
      </c>
      <c r="P2450" s="651"/>
      <c r="Q2450" s="666">
        <v>0</v>
      </c>
      <c r="R2450" s="650"/>
      <c r="S2450" s="666">
        <v>0</v>
      </c>
      <c r="T2450" s="731"/>
      <c r="U2450" s="689">
        <v>0</v>
      </c>
    </row>
    <row r="2451" spans="1:21" ht="14.4" customHeight="1" x14ac:dyDescent="0.3">
      <c r="A2451" s="649">
        <v>10</v>
      </c>
      <c r="B2451" s="650" t="s">
        <v>596</v>
      </c>
      <c r="C2451" s="650">
        <v>89301106</v>
      </c>
      <c r="D2451" s="729" t="s">
        <v>6864</v>
      </c>
      <c r="E2451" s="730" t="s">
        <v>3690</v>
      </c>
      <c r="F2451" s="650" t="s">
        <v>3636</v>
      </c>
      <c r="G2451" s="650" t="s">
        <v>5546</v>
      </c>
      <c r="H2451" s="650" t="s">
        <v>597</v>
      </c>
      <c r="I2451" s="650" t="s">
        <v>5906</v>
      </c>
      <c r="J2451" s="650" t="s">
        <v>5907</v>
      </c>
      <c r="K2451" s="650" t="s">
        <v>5908</v>
      </c>
      <c r="L2451" s="651">
        <v>21000</v>
      </c>
      <c r="M2451" s="651">
        <v>21000</v>
      </c>
      <c r="N2451" s="650">
        <v>1</v>
      </c>
      <c r="O2451" s="731">
        <v>1</v>
      </c>
      <c r="P2451" s="651"/>
      <c r="Q2451" s="666">
        <v>0</v>
      </c>
      <c r="R2451" s="650"/>
      <c r="S2451" s="666">
        <v>0</v>
      </c>
      <c r="T2451" s="731"/>
      <c r="U2451" s="689">
        <v>0</v>
      </c>
    </row>
    <row r="2452" spans="1:21" ht="14.4" customHeight="1" x14ac:dyDescent="0.3">
      <c r="A2452" s="649">
        <v>10</v>
      </c>
      <c r="B2452" s="650" t="s">
        <v>596</v>
      </c>
      <c r="C2452" s="650">
        <v>89301106</v>
      </c>
      <c r="D2452" s="729" t="s">
        <v>6864</v>
      </c>
      <c r="E2452" s="730" t="s">
        <v>3703</v>
      </c>
      <c r="F2452" s="650" t="s">
        <v>3634</v>
      </c>
      <c r="G2452" s="650" t="s">
        <v>4289</v>
      </c>
      <c r="H2452" s="650" t="s">
        <v>597</v>
      </c>
      <c r="I2452" s="650" t="s">
        <v>4290</v>
      </c>
      <c r="J2452" s="650" t="s">
        <v>4291</v>
      </c>
      <c r="K2452" s="650" t="s">
        <v>2306</v>
      </c>
      <c r="L2452" s="651">
        <v>0</v>
      </c>
      <c r="M2452" s="651">
        <v>0</v>
      </c>
      <c r="N2452" s="650">
        <v>2</v>
      </c>
      <c r="O2452" s="731">
        <v>1</v>
      </c>
      <c r="P2452" s="651">
        <v>0</v>
      </c>
      <c r="Q2452" s="666"/>
      <c r="R2452" s="650">
        <v>2</v>
      </c>
      <c r="S2452" s="666">
        <v>1</v>
      </c>
      <c r="T2452" s="731">
        <v>1</v>
      </c>
      <c r="U2452" s="689">
        <v>1</v>
      </c>
    </row>
    <row r="2453" spans="1:21" ht="14.4" customHeight="1" x14ac:dyDescent="0.3">
      <c r="A2453" s="649">
        <v>10</v>
      </c>
      <c r="B2453" s="650" t="s">
        <v>596</v>
      </c>
      <c r="C2453" s="650">
        <v>89301106</v>
      </c>
      <c r="D2453" s="729" t="s">
        <v>6864</v>
      </c>
      <c r="E2453" s="730" t="s">
        <v>3704</v>
      </c>
      <c r="F2453" s="650" t="s">
        <v>3634</v>
      </c>
      <c r="G2453" s="650" t="s">
        <v>4132</v>
      </c>
      <c r="H2453" s="650" t="s">
        <v>597</v>
      </c>
      <c r="I2453" s="650" t="s">
        <v>687</v>
      </c>
      <c r="J2453" s="650" t="s">
        <v>4133</v>
      </c>
      <c r="K2453" s="650" t="s">
        <v>4107</v>
      </c>
      <c r="L2453" s="651">
        <v>14.2</v>
      </c>
      <c r="M2453" s="651">
        <v>14.2</v>
      </c>
      <c r="N2453" s="650">
        <v>1</v>
      </c>
      <c r="O2453" s="731">
        <v>1</v>
      </c>
      <c r="P2453" s="651"/>
      <c r="Q2453" s="666">
        <v>0</v>
      </c>
      <c r="R2453" s="650"/>
      <c r="S2453" s="666">
        <v>0</v>
      </c>
      <c r="T2453" s="731"/>
      <c r="U2453" s="689">
        <v>0</v>
      </c>
    </row>
    <row r="2454" spans="1:21" ht="14.4" customHeight="1" x14ac:dyDescent="0.3">
      <c r="A2454" s="649">
        <v>10</v>
      </c>
      <c r="B2454" s="650" t="s">
        <v>596</v>
      </c>
      <c r="C2454" s="650">
        <v>89301106</v>
      </c>
      <c r="D2454" s="729" t="s">
        <v>6864</v>
      </c>
      <c r="E2454" s="730" t="s">
        <v>3704</v>
      </c>
      <c r="F2454" s="650" t="s">
        <v>3634</v>
      </c>
      <c r="G2454" s="650" t="s">
        <v>4132</v>
      </c>
      <c r="H2454" s="650" t="s">
        <v>597</v>
      </c>
      <c r="I2454" s="650" t="s">
        <v>2011</v>
      </c>
      <c r="J2454" s="650" t="s">
        <v>4134</v>
      </c>
      <c r="K2454" s="650" t="s">
        <v>4135</v>
      </c>
      <c r="L2454" s="651">
        <v>189.78</v>
      </c>
      <c r="M2454" s="651">
        <v>189.78</v>
      </c>
      <c r="N2454" s="650">
        <v>1</v>
      </c>
      <c r="O2454" s="731">
        <v>0.5</v>
      </c>
      <c r="P2454" s="651"/>
      <c r="Q2454" s="666">
        <v>0</v>
      </c>
      <c r="R2454" s="650"/>
      <c r="S2454" s="666">
        <v>0</v>
      </c>
      <c r="T2454" s="731"/>
      <c r="U2454" s="689">
        <v>0</v>
      </c>
    </row>
    <row r="2455" spans="1:21" ht="14.4" customHeight="1" x14ac:dyDescent="0.3">
      <c r="A2455" s="649">
        <v>10</v>
      </c>
      <c r="B2455" s="650" t="s">
        <v>596</v>
      </c>
      <c r="C2455" s="650">
        <v>89301106</v>
      </c>
      <c r="D2455" s="729" t="s">
        <v>6864</v>
      </c>
      <c r="E2455" s="730" t="s">
        <v>3704</v>
      </c>
      <c r="F2455" s="650" t="s">
        <v>3634</v>
      </c>
      <c r="G2455" s="650" t="s">
        <v>4405</v>
      </c>
      <c r="H2455" s="650" t="s">
        <v>1072</v>
      </c>
      <c r="I2455" s="650" t="s">
        <v>3260</v>
      </c>
      <c r="J2455" s="650" t="s">
        <v>3614</v>
      </c>
      <c r="K2455" s="650" t="s">
        <v>3615</v>
      </c>
      <c r="L2455" s="651">
        <v>376.75</v>
      </c>
      <c r="M2455" s="651">
        <v>376.75</v>
      </c>
      <c r="N2455" s="650">
        <v>1</v>
      </c>
      <c r="O2455" s="731">
        <v>0.5</v>
      </c>
      <c r="P2455" s="651"/>
      <c r="Q2455" s="666">
        <v>0</v>
      </c>
      <c r="R2455" s="650"/>
      <c r="S2455" s="666">
        <v>0</v>
      </c>
      <c r="T2455" s="731"/>
      <c r="U2455" s="689">
        <v>0</v>
      </c>
    </row>
    <row r="2456" spans="1:21" ht="14.4" customHeight="1" x14ac:dyDescent="0.3">
      <c r="A2456" s="649">
        <v>10</v>
      </c>
      <c r="B2456" s="650" t="s">
        <v>596</v>
      </c>
      <c r="C2456" s="650">
        <v>89301106</v>
      </c>
      <c r="D2456" s="729" t="s">
        <v>6864</v>
      </c>
      <c r="E2456" s="730" t="s">
        <v>3721</v>
      </c>
      <c r="F2456" s="650" t="s">
        <v>3634</v>
      </c>
      <c r="G2456" s="650" t="s">
        <v>4289</v>
      </c>
      <c r="H2456" s="650" t="s">
        <v>597</v>
      </c>
      <c r="I2456" s="650" t="s">
        <v>4290</v>
      </c>
      <c r="J2456" s="650" t="s">
        <v>4291</v>
      </c>
      <c r="K2456" s="650" t="s">
        <v>2306</v>
      </c>
      <c r="L2456" s="651">
        <v>0</v>
      </c>
      <c r="M2456" s="651">
        <v>0</v>
      </c>
      <c r="N2456" s="650">
        <v>1</v>
      </c>
      <c r="O2456" s="731">
        <v>0.5</v>
      </c>
      <c r="P2456" s="651"/>
      <c r="Q2456" s="666"/>
      <c r="R2456" s="650"/>
      <c r="S2456" s="666">
        <v>0</v>
      </c>
      <c r="T2456" s="731"/>
      <c r="U2456" s="689">
        <v>0</v>
      </c>
    </row>
    <row r="2457" spans="1:21" ht="14.4" customHeight="1" x14ac:dyDescent="0.3">
      <c r="A2457" s="649">
        <v>10</v>
      </c>
      <c r="B2457" s="650" t="s">
        <v>596</v>
      </c>
      <c r="C2457" s="650">
        <v>89301106</v>
      </c>
      <c r="D2457" s="729" t="s">
        <v>6864</v>
      </c>
      <c r="E2457" s="730" t="s">
        <v>3721</v>
      </c>
      <c r="F2457" s="650" t="s">
        <v>3634</v>
      </c>
      <c r="G2457" s="650" t="s">
        <v>3961</v>
      </c>
      <c r="H2457" s="650" t="s">
        <v>597</v>
      </c>
      <c r="I2457" s="650" t="s">
        <v>3962</v>
      </c>
      <c r="J2457" s="650" t="s">
        <v>3963</v>
      </c>
      <c r="K2457" s="650" t="s">
        <v>1746</v>
      </c>
      <c r="L2457" s="651">
        <v>314.89999999999998</v>
      </c>
      <c r="M2457" s="651">
        <v>314.89999999999998</v>
      </c>
      <c r="N2457" s="650">
        <v>1</v>
      </c>
      <c r="O2457" s="731">
        <v>0.5</v>
      </c>
      <c r="P2457" s="651"/>
      <c r="Q2457" s="666">
        <v>0</v>
      </c>
      <c r="R2457" s="650"/>
      <c r="S2457" s="666">
        <v>0</v>
      </c>
      <c r="T2457" s="731"/>
      <c r="U2457" s="689">
        <v>0</v>
      </c>
    </row>
    <row r="2458" spans="1:21" ht="14.4" customHeight="1" x14ac:dyDescent="0.3">
      <c r="A2458" s="649">
        <v>10</v>
      </c>
      <c r="B2458" s="650" t="s">
        <v>596</v>
      </c>
      <c r="C2458" s="650">
        <v>89301106</v>
      </c>
      <c r="D2458" s="729" t="s">
        <v>6864</v>
      </c>
      <c r="E2458" s="730" t="s">
        <v>3721</v>
      </c>
      <c r="F2458" s="650" t="s">
        <v>3634</v>
      </c>
      <c r="G2458" s="650" t="s">
        <v>3789</v>
      </c>
      <c r="H2458" s="650" t="s">
        <v>597</v>
      </c>
      <c r="I2458" s="650" t="s">
        <v>1061</v>
      </c>
      <c r="J2458" s="650" t="s">
        <v>1062</v>
      </c>
      <c r="K2458" s="650" t="s">
        <v>1063</v>
      </c>
      <c r="L2458" s="651">
        <v>113.37</v>
      </c>
      <c r="M2458" s="651">
        <v>113.37</v>
      </c>
      <c r="N2458" s="650">
        <v>1</v>
      </c>
      <c r="O2458" s="731">
        <v>1</v>
      </c>
      <c r="P2458" s="651"/>
      <c r="Q2458" s="666">
        <v>0</v>
      </c>
      <c r="R2458" s="650"/>
      <c r="S2458" s="666">
        <v>0</v>
      </c>
      <c r="T2458" s="731"/>
      <c r="U2458" s="689">
        <v>0</v>
      </c>
    </row>
    <row r="2459" spans="1:21" ht="14.4" customHeight="1" x14ac:dyDescent="0.3">
      <c r="A2459" s="649">
        <v>10</v>
      </c>
      <c r="B2459" s="650" t="s">
        <v>596</v>
      </c>
      <c r="C2459" s="650">
        <v>89301107</v>
      </c>
      <c r="D2459" s="729" t="s">
        <v>6865</v>
      </c>
      <c r="E2459" s="730" t="s">
        <v>3675</v>
      </c>
      <c r="F2459" s="650" t="s">
        <v>3634</v>
      </c>
      <c r="G2459" s="650" t="s">
        <v>3743</v>
      </c>
      <c r="H2459" s="650" t="s">
        <v>597</v>
      </c>
      <c r="I2459" s="650" t="s">
        <v>1646</v>
      </c>
      <c r="J2459" s="650" t="s">
        <v>3514</v>
      </c>
      <c r="K2459" s="650" t="s">
        <v>3515</v>
      </c>
      <c r="L2459" s="651">
        <v>156.86000000000001</v>
      </c>
      <c r="M2459" s="651">
        <v>156.86000000000001</v>
      </c>
      <c r="N2459" s="650">
        <v>1</v>
      </c>
      <c r="O2459" s="731">
        <v>1</v>
      </c>
      <c r="P2459" s="651"/>
      <c r="Q2459" s="666">
        <v>0</v>
      </c>
      <c r="R2459" s="650"/>
      <c r="S2459" s="666">
        <v>0</v>
      </c>
      <c r="T2459" s="731"/>
      <c r="U2459" s="689">
        <v>0</v>
      </c>
    </row>
    <row r="2460" spans="1:21" ht="14.4" customHeight="1" x14ac:dyDescent="0.3">
      <c r="A2460" s="649">
        <v>10</v>
      </c>
      <c r="B2460" s="650" t="s">
        <v>596</v>
      </c>
      <c r="C2460" s="650">
        <v>89301107</v>
      </c>
      <c r="D2460" s="729" t="s">
        <v>6865</v>
      </c>
      <c r="E2460" s="730" t="s">
        <v>3675</v>
      </c>
      <c r="F2460" s="650" t="s">
        <v>3634</v>
      </c>
      <c r="G2460" s="650" t="s">
        <v>3724</v>
      </c>
      <c r="H2460" s="650" t="s">
        <v>1072</v>
      </c>
      <c r="I2460" s="650" t="s">
        <v>2229</v>
      </c>
      <c r="J2460" s="650" t="s">
        <v>2230</v>
      </c>
      <c r="K2460" s="650" t="s">
        <v>2231</v>
      </c>
      <c r="L2460" s="651">
        <v>125.14</v>
      </c>
      <c r="M2460" s="651">
        <v>1251.4000000000001</v>
      </c>
      <c r="N2460" s="650">
        <v>10</v>
      </c>
      <c r="O2460" s="731">
        <v>1</v>
      </c>
      <c r="P2460" s="651"/>
      <c r="Q2460" s="666">
        <v>0</v>
      </c>
      <c r="R2460" s="650"/>
      <c r="S2460" s="666">
        <v>0</v>
      </c>
      <c r="T2460" s="731"/>
      <c r="U2460" s="689">
        <v>0</v>
      </c>
    </row>
    <row r="2461" spans="1:21" ht="14.4" customHeight="1" x14ac:dyDescent="0.3">
      <c r="A2461" s="649">
        <v>10</v>
      </c>
      <c r="B2461" s="650" t="s">
        <v>596</v>
      </c>
      <c r="C2461" s="650">
        <v>89301107</v>
      </c>
      <c r="D2461" s="729" t="s">
        <v>6865</v>
      </c>
      <c r="E2461" s="730" t="s">
        <v>3675</v>
      </c>
      <c r="F2461" s="650" t="s">
        <v>3634</v>
      </c>
      <c r="G2461" s="650" t="s">
        <v>3732</v>
      </c>
      <c r="H2461" s="650" t="s">
        <v>1072</v>
      </c>
      <c r="I2461" s="650" t="s">
        <v>1719</v>
      </c>
      <c r="J2461" s="650" t="s">
        <v>1720</v>
      </c>
      <c r="K2461" s="650" t="s">
        <v>3519</v>
      </c>
      <c r="L2461" s="651">
        <v>138.16</v>
      </c>
      <c r="M2461" s="651">
        <v>138.16</v>
      </c>
      <c r="N2461" s="650">
        <v>1</v>
      </c>
      <c r="O2461" s="731">
        <v>1</v>
      </c>
      <c r="P2461" s="651">
        <v>138.16</v>
      </c>
      <c r="Q2461" s="666">
        <v>1</v>
      </c>
      <c r="R2461" s="650">
        <v>1</v>
      </c>
      <c r="S2461" s="666">
        <v>1</v>
      </c>
      <c r="T2461" s="731">
        <v>1</v>
      </c>
      <c r="U2461" s="689">
        <v>1</v>
      </c>
    </row>
    <row r="2462" spans="1:21" ht="14.4" customHeight="1" x14ac:dyDescent="0.3">
      <c r="A2462" s="649">
        <v>10</v>
      </c>
      <c r="B2462" s="650" t="s">
        <v>596</v>
      </c>
      <c r="C2462" s="650">
        <v>89301107</v>
      </c>
      <c r="D2462" s="729" t="s">
        <v>6865</v>
      </c>
      <c r="E2462" s="730" t="s">
        <v>3675</v>
      </c>
      <c r="F2462" s="650" t="s">
        <v>3634</v>
      </c>
      <c r="G2462" s="650" t="s">
        <v>3747</v>
      </c>
      <c r="H2462" s="650" t="s">
        <v>597</v>
      </c>
      <c r="I2462" s="650" t="s">
        <v>5909</v>
      </c>
      <c r="J2462" s="650" t="s">
        <v>5910</v>
      </c>
      <c r="K2462" s="650" t="s">
        <v>1603</v>
      </c>
      <c r="L2462" s="651">
        <v>356.47</v>
      </c>
      <c r="M2462" s="651">
        <v>356.47</v>
      </c>
      <c r="N2462" s="650">
        <v>1</v>
      </c>
      <c r="O2462" s="731">
        <v>1</v>
      </c>
      <c r="P2462" s="651">
        <v>356.47</v>
      </c>
      <c r="Q2462" s="666">
        <v>1</v>
      </c>
      <c r="R2462" s="650">
        <v>1</v>
      </c>
      <c r="S2462" s="666">
        <v>1</v>
      </c>
      <c r="T2462" s="731">
        <v>1</v>
      </c>
      <c r="U2462" s="689">
        <v>1</v>
      </c>
    </row>
    <row r="2463" spans="1:21" ht="14.4" customHeight="1" x14ac:dyDescent="0.3">
      <c r="A2463" s="649">
        <v>10</v>
      </c>
      <c r="B2463" s="650" t="s">
        <v>596</v>
      </c>
      <c r="C2463" s="650">
        <v>89301107</v>
      </c>
      <c r="D2463" s="729" t="s">
        <v>6865</v>
      </c>
      <c r="E2463" s="730" t="s">
        <v>3675</v>
      </c>
      <c r="F2463" s="650" t="s">
        <v>3634</v>
      </c>
      <c r="G2463" s="650" t="s">
        <v>3747</v>
      </c>
      <c r="H2463" s="650" t="s">
        <v>597</v>
      </c>
      <c r="I2463" s="650" t="s">
        <v>5911</v>
      </c>
      <c r="J2463" s="650" t="s">
        <v>5910</v>
      </c>
      <c r="K2463" s="650" t="s">
        <v>930</v>
      </c>
      <c r="L2463" s="651">
        <v>0</v>
      </c>
      <c r="M2463" s="651">
        <v>0</v>
      </c>
      <c r="N2463" s="650">
        <v>1</v>
      </c>
      <c r="O2463" s="731">
        <v>1</v>
      </c>
      <c r="P2463" s="651">
        <v>0</v>
      </c>
      <c r="Q2463" s="666"/>
      <c r="R2463" s="650">
        <v>1</v>
      </c>
      <c r="S2463" s="666">
        <v>1</v>
      </c>
      <c r="T2463" s="731">
        <v>1</v>
      </c>
      <c r="U2463" s="689">
        <v>1</v>
      </c>
    </row>
    <row r="2464" spans="1:21" ht="14.4" customHeight="1" x14ac:dyDescent="0.3">
      <c r="A2464" s="649">
        <v>10</v>
      </c>
      <c r="B2464" s="650" t="s">
        <v>596</v>
      </c>
      <c r="C2464" s="650">
        <v>89301107</v>
      </c>
      <c r="D2464" s="729" t="s">
        <v>6865</v>
      </c>
      <c r="E2464" s="730" t="s">
        <v>3675</v>
      </c>
      <c r="F2464" s="650" t="s">
        <v>3634</v>
      </c>
      <c r="G2464" s="650" t="s">
        <v>3747</v>
      </c>
      <c r="H2464" s="650" t="s">
        <v>1072</v>
      </c>
      <c r="I2464" s="650" t="s">
        <v>1113</v>
      </c>
      <c r="J2464" s="650" t="s">
        <v>1114</v>
      </c>
      <c r="K2464" s="650" t="s">
        <v>930</v>
      </c>
      <c r="L2464" s="651">
        <v>0</v>
      </c>
      <c r="M2464" s="651">
        <v>0</v>
      </c>
      <c r="N2464" s="650">
        <v>15</v>
      </c>
      <c r="O2464" s="731">
        <v>10</v>
      </c>
      <c r="P2464" s="651">
        <v>0</v>
      </c>
      <c r="Q2464" s="666"/>
      <c r="R2464" s="650">
        <v>4</v>
      </c>
      <c r="S2464" s="666">
        <v>0.26666666666666666</v>
      </c>
      <c r="T2464" s="731">
        <v>3</v>
      </c>
      <c r="U2464" s="689">
        <v>0.3</v>
      </c>
    </row>
    <row r="2465" spans="1:21" ht="14.4" customHeight="1" x14ac:dyDescent="0.3">
      <c r="A2465" s="649">
        <v>10</v>
      </c>
      <c r="B2465" s="650" t="s">
        <v>596</v>
      </c>
      <c r="C2465" s="650">
        <v>89301107</v>
      </c>
      <c r="D2465" s="729" t="s">
        <v>6865</v>
      </c>
      <c r="E2465" s="730" t="s">
        <v>3675</v>
      </c>
      <c r="F2465" s="650" t="s">
        <v>3634</v>
      </c>
      <c r="G2465" s="650" t="s">
        <v>3747</v>
      </c>
      <c r="H2465" s="650" t="s">
        <v>1072</v>
      </c>
      <c r="I2465" s="650" t="s">
        <v>1602</v>
      </c>
      <c r="J2465" s="650" t="s">
        <v>1087</v>
      </c>
      <c r="K2465" s="650" t="s">
        <v>1603</v>
      </c>
      <c r="L2465" s="651">
        <v>413.22</v>
      </c>
      <c r="M2465" s="651">
        <v>826.44</v>
      </c>
      <c r="N2465" s="650">
        <v>2</v>
      </c>
      <c r="O2465" s="731">
        <v>1</v>
      </c>
      <c r="P2465" s="651"/>
      <c r="Q2465" s="666">
        <v>0</v>
      </c>
      <c r="R2465" s="650"/>
      <c r="S2465" s="666">
        <v>0</v>
      </c>
      <c r="T2465" s="731"/>
      <c r="U2465" s="689">
        <v>0</v>
      </c>
    </row>
    <row r="2466" spans="1:21" ht="14.4" customHeight="1" x14ac:dyDescent="0.3">
      <c r="A2466" s="649">
        <v>10</v>
      </c>
      <c r="B2466" s="650" t="s">
        <v>596</v>
      </c>
      <c r="C2466" s="650">
        <v>89301107</v>
      </c>
      <c r="D2466" s="729" t="s">
        <v>6865</v>
      </c>
      <c r="E2466" s="730" t="s">
        <v>3675</v>
      </c>
      <c r="F2466" s="650" t="s">
        <v>3634</v>
      </c>
      <c r="G2466" s="650" t="s">
        <v>3747</v>
      </c>
      <c r="H2466" s="650" t="s">
        <v>1072</v>
      </c>
      <c r="I2466" s="650" t="s">
        <v>1602</v>
      </c>
      <c r="J2466" s="650" t="s">
        <v>1087</v>
      </c>
      <c r="K2466" s="650" t="s">
        <v>1603</v>
      </c>
      <c r="L2466" s="651">
        <v>356.47</v>
      </c>
      <c r="M2466" s="651">
        <v>1069.4100000000001</v>
      </c>
      <c r="N2466" s="650">
        <v>3</v>
      </c>
      <c r="O2466" s="731">
        <v>1.5</v>
      </c>
      <c r="P2466" s="651"/>
      <c r="Q2466" s="666">
        <v>0</v>
      </c>
      <c r="R2466" s="650"/>
      <c r="S2466" s="666">
        <v>0</v>
      </c>
      <c r="T2466" s="731"/>
      <c r="U2466" s="689">
        <v>0</v>
      </c>
    </row>
    <row r="2467" spans="1:21" ht="14.4" customHeight="1" x14ac:dyDescent="0.3">
      <c r="A2467" s="649">
        <v>10</v>
      </c>
      <c r="B2467" s="650" t="s">
        <v>596</v>
      </c>
      <c r="C2467" s="650">
        <v>89301107</v>
      </c>
      <c r="D2467" s="729" t="s">
        <v>6865</v>
      </c>
      <c r="E2467" s="730" t="s">
        <v>3675</v>
      </c>
      <c r="F2467" s="650" t="s">
        <v>3634</v>
      </c>
      <c r="G2467" s="650" t="s">
        <v>5912</v>
      </c>
      <c r="H2467" s="650" t="s">
        <v>597</v>
      </c>
      <c r="I2467" s="650" t="s">
        <v>5913</v>
      </c>
      <c r="J2467" s="650" t="s">
        <v>5914</v>
      </c>
      <c r="K2467" s="650" t="s">
        <v>5915</v>
      </c>
      <c r="L2467" s="651">
        <v>325.44</v>
      </c>
      <c r="M2467" s="651">
        <v>976.31999999999994</v>
      </c>
      <c r="N2467" s="650">
        <v>3</v>
      </c>
      <c r="O2467" s="731">
        <v>0.5</v>
      </c>
      <c r="P2467" s="651"/>
      <c r="Q2467" s="666">
        <v>0</v>
      </c>
      <c r="R2467" s="650"/>
      <c r="S2467" s="666">
        <v>0</v>
      </c>
      <c r="T2467" s="731"/>
      <c r="U2467" s="689">
        <v>0</v>
      </c>
    </row>
    <row r="2468" spans="1:21" ht="14.4" customHeight="1" x14ac:dyDescent="0.3">
      <c r="A2468" s="649">
        <v>10</v>
      </c>
      <c r="B2468" s="650" t="s">
        <v>596</v>
      </c>
      <c r="C2468" s="650">
        <v>89301107</v>
      </c>
      <c r="D2468" s="729" t="s">
        <v>6865</v>
      </c>
      <c r="E2468" s="730" t="s">
        <v>3675</v>
      </c>
      <c r="F2468" s="650" t="s">
        <v>3634</v>
      </c>
      <c r="G2468" s="650" t="s">
        <v>5912</v>
      </c>
      <c r="H2468" s="650" t="s">
        <v>597</v>
      </c>
      <c r="I2468" s="650" t="s">
        <v>5916</v>
      </c>
      <c r="J2468" s="650" t="s">
        <v>5914</v>
      </c>
      <c r="K2468" s="650" t="s">
        <v>5917</v>
      </c>
      <c r="L2468" s="651">
        <v>0</v>
      </c>
      <c r="M2468" s="651">
        <v>0</v>
      </c>
      <c r="N2468" s="650">
        <v>2</v>
      </c>
      <c r="O2468" s="731">
        <v>1</v>
      </c>
      <c r="P2468" s="651">
        <v>0</v>
      </c>
      <c r="Q2468" s="666"/>
      <c r="R2468" s="650">
        <v>2</v>
      </c>
      <c r="S2468" s="666">
        <v>1</v>
      </c>
      <c r="T2468" s="731">
        <v>1</v>
      </c>
      <c r="U2468" s="689">
        <v>1</v>
      </c>
    </row>
    <row r="2469" spans="1:21" ht="14.4" customHeight="1" x14ac:dyDescent="0.3">
      <c r="A2469" s="649">
        <v>10</v>
      </c>
      <c r="B2469" s="650" t="s">
        <v>596</v>
      </c>
      <c r="C2469" s="650">
        <v>89301107</v>
      </c>
      <c r="D2469" s="729" t="s">
        <v>6865</v>
      </c>
      <c r="E2469" s="730" t="s">
        <v>3675</v>
      </c>
      <c r="F2469" s="650" t="s">
        <v>3634</v>
      </c>
      <c r="G2469" s="650" t="s">
        <v>3929</v>
      </c>
      <c r="H2469" s="650" t="s">
        <v>597</v>
      </c>
      <c r="I2469" s="650" t="s">
        <v>4692</v>
      </c>
      <c r="J2469" s="650" t="s">
        <v>2965</v>
      </c>
      <c r="K2469" s="650" t="s">
        <v>4689</v>
      </c>
      <c r="L2469" s="651">
        <v>0</v>
      </c>
      <c r="M2469" s="651">
        <v>0</v>
      </c>
      <c r="N2469" s="650">
        <v>7</v>
      </c>
      <c r="O2469" s="731">
        <v>5</v>
      </c>
      <c r="P2469" s="651">
        <v>0</v>
      </c>
      <c r="Q2469" s="666"/>
      <c r="R2469" s="650">
        <v>5</v>
      </c>
      <c r="S2469" s="666">
        <v>0.7142857142857143</v>
      </c>
      <c r="T2469" s="731">
        <v>3.5</v>
      </c>
      <c r="U2469" s="689">
        <v>0.7</v>
      </c>
    </row>
    <row r="2470" spans="1:21" ht="14.4" customHeight="1" x14ac:dyDescent="0.3">
      <c r="A2470" s="649">
        <v>10</v>
      </c>
      <c r="B2470" s="650" t="s">
        <v>596</v>
      </c>
      <c r="C2470" s="650">
        <v>89301107</v>
      </c>
      <c r="D2470" s="729" t="s">
        <v>6865</v>
      </c>
      <c r="E2470" s="730" t="s">
        <v>3675</v>
      </c>
      <c r="F2470" s="650" t="s">
        <v>3634</v>
      </c>
      <c r="G2470" s="650" t="s">
        <v>3929</v>
      </c>
      <c r="H2470" s="650" t="s">
        <v>597</v>
      </c>
      <c r="I2470" s="650" t="s">
        <v>5229</v>
      </c>
      <c r="J2470" s="650" t="s">
        <v>2965</v>
      </c>
      <c r="K2470" s="650" t="s">
        <v>2806</v>
      </c>
      <c r="L2470" s="651">
        <v>413.22</v>
      </c>
      <c r="M2470" s="651">
        <v>826.44</v>
      </c>
      <c r="N2470" s="650">
        <v>2</v>
      </c>
      <c r="O2470" s="731">
        <v>1</v>
      </c>
      <c r="P2470" s="651">
        <v>413.22</v>
      </c>
      <c r="Q2470" s="666">
        <v>0.5</v>
      </c>
      <c r="R2470" s="650">
        <v>1</v>
      </c>
      <c r="S2470" s="666">
        <v>0.5</v>
      </c>
      <c r="T2470" s="731">
        <v>0.5</v>
      </c>
      <c r="U2470" s="689">
        <v>0.5</v>
      </c>
    </row>
    <row r="2471" spans="1:21" ht="14.4" customHeight="1" x14ac:dyDescent="0.3">
      <c r="A2471" s="649">
        <v>10</v>
      </c>
      <c r="B2471" s="650" t="s">
        <v>596</v>
      </c>
      <c r="C2471" s="650">
        <v>89301107</v>
      </c>
      <c r="D2471" s="729" t="s">
        <v>6865</v>
      </c>
      <c r="E2471" s="730" t="s">
        <v>3675</v>
      </c>
      <c r="F2471" s="650" t="s">
        <v>3634</v>
      </c>
      <c r="G2471" s="650" t="s">
        <v>3929</v>
      </c>
      <c r="H2471" s="650" t="s">
        <v>597</v>
      </c>
      <c r="I2471" s="650" t="s">
        <v>5229</v>
      </c>
      <c r="J2471" s="650" t="s">
        <v>2965</v>
      </c>
      <c r="K2471" s="650" t="s">
        <v>2806</v>
      </c>
      <c r="L2471" s="651">
        <v>356.47</v>
      </c>
      <c r="M2471" s="651">
        <v>3208.2300000000005</v>
      </c>
      <c r="N2471" s="650">
        <v>9</v>
      </c>
      <c r="O2471" s="731">
        <v>6</v>
      </c>
      <c r="P2471" s="651">
        <v>356.47</v>
      </c>
      <c r="Q2471" s="666">
        <v>0.1111111111111111</v>
      </c>
      <c r="R2471" s="650">
        <v>1</v>
      </c>
      <c r="S2471" s="666">
        <v>0.1111111111111111</v>
      </c>
      <c r="T2471" s="731">
        <v>1</v>
      </c>
      <c r="U2471" s="689">
        <v>0.16666666666666666</v>
      </c>
    </row>
    <row r="2472" spans="1:21" ht="14.4" customHeight="1" x14ac:dyDescent="0.3">
      <c r="A2472" s="649">
        <v>10</v>
      </c>
      <c r="B2472" s="650" t="s">
        <v>596</v>
      </c>
      <c r="C2472" s="650">
        <v>89301107</v>
      </c>
      <c r="D2472" s="729" t="s">
        <v>6865</v>
      </c>
      <c r="E2472" s="730" t="s">
        <v>3675</v>
      </c>
      <c r="F2472" s="650" t="s">
        <v>3634</v>
      </c>
      <c r="G2472" s="650" t="s">
        <v>3929</v>
      </c>
      <c r="H2472" s="650" t="s">
        <v>597</v>
      </c>
      <c r="I2472" s="650" t="s">
        <v>5918</v>
      </c>
      <c r="J2472" s="650" t="s">
        <v>2965</v>
      </c>
      <c r="K2472" s="650" t="s">
        <v>5919</v>
      </c>
      <c r="L2472" s="651">
        <v>413.22</v>
      </c>
      <c r="M2472" s="651">
        <v>11983.380000000005</v>
      </c>
      <c r="N2472" s="650">
        <v>29</v>
      </c>
      <c r="O2472" s="731">
        <v>19.5</v>
      </c>
      <c r="P2472" s="651">
        <v>3305.7600000000011</v>
      </c>
      <c r="Q2472" s="666">
        <v>0.27586206896551724</v>
      </c>
      <c r="R2472" s="650">
        <v>8</v>
      </c>
      <c r="S2472" s="666">
        <v>0.27586206896551724</v>
      </c>
      <c r="T2472" s="731">
        <v>5.5</v>
      </c>
      <c r="U2472" s="689">
        <v>0.28205128205128205</v>
      </c>
    </row>
    <row r="2473" spans="1:21" ht="14.4" customHeight="1" x14ac:dyDescent="0.3">
      <c r="A2473" s="649">
        <v>10</v>
      </c>
      <c r="B2473" s="650" t="s">
        <v>596</v>
      </c>
      <c r="C2473" s="650">
        <v>89301107</v>
      </c>
      <c r="D2473" s="729" t="s">
        <v>6865</v>
      </c>
      <c r="E2473" s="730" t="s">
        <v>3675</v>
      </c>
      <c r="F2473" s="650" t="s">
        <v>3634</v>
      </c>
      <c r="G2473" s="650" t="s">
        <v>3929</v>
      </c>
      <c r="H2473" s="650" t="s">
        <v>597</v>
      </c>
      <c r="I2473" s="650" t="s">
        <v>5918</v>
      </c>
      <c r="J2473" s="650" t="s">
        <v>2965</v>
      </c>
      <c r="K2473" s="650" t="s">
        <v>5919</v>
      </c>
      <c r="L2473" s="651">
        <v>356.47</v>
      </c>
      <c r="M2473" s="651">
        <v>6059.9900000000016</v>
      </c>
      <c r="N2473" s="650">
        <v>17</v>
      </c>
      <c r="O2473" s="731">
        <v>11</v>
      </c>
      <c r="P2473" s="651">
        <v>1425.88</v>
      </c>
      <c r="Q2473" s="666">
        <v>0.23529411764705879</v>
      </c>
      <c r="R2473" s="650">
        <v>4</v>
      </c>
      <c r="S2473" s="666">
        <v>0.23529411764705882</v>
      </c>
      <c r="T2473" s="731">
        <v>2</v>
      </c>
      <c r="U2473" s="689">
        <v>0.18181818181818182</v>
      </c>
    </row>
    <row r="2474" spans="1:21" ht="14.4" customHeight="1" x14ac:dyDescent="0.3">
      <c r="A2474" s="649">
        <v>10</v>
      </c>
      <c r="B2474" s="650" t="s">
        <v>596</v>
      </c>
      <c r="C2474" s="650">
        <v>89301107</v>
      </c>
      <c r="D2474" s="729" t="s">
        <v>6865</v>
      </c>
      <c r="E2474" s="730" t="s">
        <v>3675</v>
      </c>
      <c r="F2474" s="650" t="s">
        <v>3634</v>
      </c>
      <c r="G2474" s="650" t="s">
        <v>3929</v>
      </c>
      <c r="H2474" s="650" t="s">
        <v>597</v>
      </c>
      <c r="I2474" s="650" t="s">
        <v>5920</v>
      </c>
      <c r="J2474" s="650" t="s">
        <v>2965</v>
      </c>
      <c r="K2474" s="650" t="s">
        <v>5921</v>
      </c>
      <c r="L2474" s="651">
        <v>0</v>
      </c>
      <c r="M2474" s="651">
        <v>0</v>
      </c>
      <c r="N2474" s="650">
        <v>1</v>
      </c>
      <c r="O2474" s="731">
        <v>1</v>
      </c>
      <c r="P2474" s="651"/>
      <c r="Q2474" s="666"/>
      <c r="R2474" s="650"/>
      <c r="S2474" s="666">
        <v>0</v>
      </c>
      <c r="T2474" s="731"/>
      <c r="U2474" s="689">
        <v>0</v>
      </c>
    </row>
    <row r="2475" spans="1:21" ht="14.4" customHeight="1" x14ac:dyDescent="0.3">
      <c r="A2475" s="649">
        <v>10</v>
      </c>
      <c r="B2475" s="650" t="s">
        <v>596</v>
      </c>
      <c r="C2475" s="650">
        <v>89301107</v>
      </c>
      <c r="D2475" s="729" t="s">
        <v>6865</v>
      </c>
      <c r="E2475" s="730" t="s">
        <v>3675</v>
      </c>
      <c r="F2475" s="650" t="s">
        <v>3634</v>
      </c>
      <c r="G2475" s="650" t="s">
        <v>3929</v>
      </c>
      <c r="H2475" s="650" t="s">
        <v>597</v>
      </c>
      <c r="I2475" s="650" t="s">
        <v>5143</v>
      </c>
      <c r="J2475" s="650" t="s">
        <v>2624</v>
      </c>
      <c r="K2475" s="650" t="s">
        <v>5144</v>
      </c>
      <c r="L2475" s="651">
        <v>118.82</v>
      </c>
      <c r="M2475" s="651">
        <v>118.82</v>
      </c>
      <c r="N2475" s="650">
        <v>1</v>
      </c>
      <c r="O2475" s="731">
        <v>0.5</v>
      </c>
      <c r="P2475" s="651"/>
      <c r="Q2475" s="666">
        <v>0</v>
      </c>
      <c r="R2475" s="650"/>
      <c r="S2475" s="666">
        <v>0</v>
      </c>
      <c r="T2475" s="731"/>
      <c r="U2475" s="689">
        <v>0</v>
      </c>
    </row>
    <row r="2476" spans="1:21" ht="14.4" customHeight="1" x14ac:dyDescent="0.3">
      <c r="A2476" s="649">
        <v>10</v>
      </c>
      <c r="B2476" s="650" t="s">
        <v>596</v>
      </c>
      <c r="C2476" s="650">
        <v>89301107</v>
      </c>
      <c r="D2476" s="729" t="s">
        <v>6865</v>
      </c>
      <c r="E2476" s="730" t="s">
        <v>3675</v>
      </c>
      <c r="F2476" s="650" t="s">
        <v>3634</v>
      </c>
      <c r="G2476" s="650" t="s">
        <v>3929</v>
      </c>
      <c r="H2476" s="650" t="s">
        <v>597</v>
      </c>
      <c r="I2476" s="650" t="s">
        <v>4636</v>
      </c>
      <c r="J2476" s="650" t="s">
        <v>2624</v>
      </c>
      <c r="K2476" s="650" t="s">
        <v>4637</v>
      </c>
      <c r="L2476" s="651">
        <v>309.91000000000003</v>
      </c>
      <c r="M2476" s="651">
        <v>16735.139999999996</v>
      </c>
      <c r="N2476" s="650">
        <v>54</v>
      </c>
      <c r="O2476" s="731">
        <v>35</v>
      </c>
      <c r="P2476" s="651">
        <v>4958.5599999999995</v>
      </c>
      <c r="Q2476" s="666">
        <v>0.29629629629629634</v>
      </c>
      <c r="R2476" s="650">
        <v>16</v>
      </c>
      <c r="S2476" s="666">
        <v>0.29629629629629628</v>
      </c>
      <c r="T2476" s="731">
        <v>11</v>
      </c>
      <c r="U2476" s="689">
        <v>0.31428571428571428</v>
      </c>
    </row>
    <row r="2477" spans="1:21" ht="14.4" customHeight="1" x14ac:dyDescent="0.3">
      <c r="A2477" s="649">
        <v>10</v>
      </c>
      <c r="B2477" s="650" t="s">
        <v>596</v>
      </c>
      <c r="C2477" s="650">
        <v>89301107</v>
      </c>
      <c r="D2477" s="729" t="s">
        <v>6865</v>
      </c>
      <c r="E2477" s="730" t="s">
        <v>3675</v>
      </c>
      <c r="F2477" s="650" t="s">
        <v>3634</v>
      </c>
      <c r="G2477" s="650" t="s">
        <v>3929</v>
      </c>
      <c r="H2477" s="650" t="s">
        <v>597</v>
      </c>
      <c r="I2477" s="650" t="s">
        <v>4636</v>
      </c>
      <c r="J2477" s="650" t="s">
        <v>2624</v>
      </c>
      <c r="K2477" s="650" t="s">
        <v>4637</v>
      </c>
      <c r="L2477" s="651">
        <v>178.24</v>
      </c>
      <c r="M2477" s="651">
        <v>12655.03999999999</v>
      </c>
      <c r="N2477" s="650">
        <v>71</v>
      </c>
      <c r="O2477" s="731">
        <v>51.5</v>
      </c>
      <c r="P2477" s="651">
        <v>4099.5199999999977</v>
      </c>
      <c r="Q2477" s="666">
        <v>0.32394366197183105</v>
      </c>
      <c r="R2477" s="650">
        <v>23</v>
      </c>
      <c r="S2477" s="666">
        <v>0.323943661971831</v>
      </c>
      <c r="T2477" s="731">
        <v>16</v>
      </c>
      <c r="U2477" s="689">
        <v>0.31067961165048541</v>
      </c>
    </row>
    <row r="2478" spans="1:21" ht="14.4" customHeight="1" x14ac:dyDescent="0.3">
      <c r="A2478" s="649">
        <v>10</v>
      </c>
      <c r="B2478" s="650" t="s">
        <v>596</v>
      </c>
      <c r="C2478" s="650">
        <v>89301107</v>
      </c>
      <c r="D2478" s="729" t="s">
        <v>6865</v>
      </c>
      <c r="E2478" s="730" t="s">
        <v>3675</v>
      </c>
      <c r="F2478" s="650" t="s">
        <v>3634</v>
      </c>
      <c r="G2478" s="650" t="s">
        <v>3929</v>
      </c>
      <c r="H2478" s="650" t="s">
        <v>597</v>
      </c>
      <c r="I2478" s="650" t="s">
        <v>932</v>
      </c>
      <c r="J2478" s="650" t="s">
        <v>933</v>
      </c>
      <c r="K2478" s="650" t="s">
        <v>4260</v>
      </c>
      <c r="L2478" s="651">
        <v>55.1</v>
      </c>
      <c r="M2478" s="651">
        <v>1267.3000000000002</v>
      </c>
      <c r="N2478" s="650">
        <v>23</v>
      </c>
      <c r="O2478" s="731">
        <v>16.5</v>
      </c>
      <c r="P2478" s="651">
        <v>330.6</v>
      </c>
      <c r="Q2478" s="666">
        <v>0.2608695652173913</v>
      </c>
      <c r="R2478" s="650">
        <v>6</v>
      </c>
      <c r="S2478" s="666">
        <v>0.2608695652173913</v>
      </c>
      <c r="T2478" s="731">
        <v>4</v>
      </c>
      <c r="U2478" s="689">
        <v>0.24242424242424243</v>
      </c>
    </row>
    <row r="2479" spans="1:21" ht="14.4" customHeight="1" x14ac:dyDescent="0.3">
      <c r="A2479" s="649">
        <v>10</v>
      </c>
      <c r="B2479" s="650" t="s">
        <v>596</v>
      </c>
      <c r="C2479" s="650">
        <v>89301107</v>
      </c>
      <c r="D2479" s="729" t="s">
        <v>6865</v>
      </c>
      <c r="E2479" s="730" t="s">
        <v>3675</v>
      </c>
      <c r="F2479" s="650" t="s">
        <v>3634</v>
      </c>
      <c r="G2479" s="650" t="s">
        <v>3929</v>
      </c>
      <c r="H2479" s="650" t="s">
        <v>597</v>
      </c>
      <c r="I2479" s="650" t="s">
        <v>932</v>
      </c>
      <c r="J2479" s="650" t="s">
        <v>933</v>
      </c>
      <c r="K2479" s="650" t="s">
        <v>4260</v>
      </c>
      <c r="L2479" s="651">
        <v>47.53</v>
      </c>
      <c r="M2479" s="651">
        <v>1378.3699999999997</v>
      </c>
      <c r="N2479" s="650">
        <v>29</v>
      </c>
      <c r="O2479" s="731">
        <v>19.5</v>
      </c>
      <c r="P2479" s="651">
        <v>427.77</v>
      </c>
      <c r="Q2479" s="666">
        <v>0.31034482758620696</v>
      </c>
      <c r="R2479" s="650">
        <v>9</v>
      </c>
      <c r="S2479" s="666">
        <v>0.31034482758620691</v>
      </c>
      <c r="T2479" s="731">
        <v>5</v>
      </c>
      <c r="U2479" s="689">
        <v>0.25641025641025639</v>
      </c>
    </row>
    <row r="2480" spans="1:21" ht="14.4" customHeight="1" x14ac:dyDescent="0.3">
      <c r="A2480" s="649">
        <v>10</v>
      </c>
      <c r="B2480" s="650" t="s">
        <v>596</v>
      </c>
      <c r="C2480" s="650">
        <v>89301107</v>
      </c>
      <c r="D2480" s="729" t="s">
        <v>6865</v>
      </c>
      <c r="E2480" s="730" t="s">
        <v>3675</v>
      </c>
      <c r="F2480" s="650" t="s">
        <v>3634</v>
      </c>
      <c r="G2480" s="650" t="s">
        <v>3929</v>
      </c>
      <c r="H2480" s="650" t="s">
        <v>597</v>
      </c>
      <c r="I2480" s="650" t="s">
        <v>5922</v>
      </c>
      <c r="J2480" s="650" t="s">
        <v>933</v>
      </c>
      <c r="K2480" s="650" t="s">
        <v>5923</v>
      </c>
      <c r="L2480" s="651">
        <v>0</v>
      </c>
      <c r="M2480" s="651">
        <v>0</v>
      </c>
      <c r="N2480" s="650">
        <v>1</v>
      </c>
      <c r="O2480" s="731">
        <v>0.5</v>
      </c>
      <c r="P2480" s="651"/>
      <c r="Q2480" s="666"/>
      <c r="R2480" s="650"/>
      <c r="S2480" s="666">
        <v>0</v>
      </c>
      <c r="T2480" s="731"/>
      <c r="U2480" s="689">
        <v>0</v>
      </c>
    </row>
    <row r="2481" spans="1:21" ht="14.4" customHeight="1" x14ac:dyDescent="0.3">
      <c r="A2481" s="649">
        <v>10</v>
      </c>
      <c r="B2481" s="650" t="s">
        <v>596</v>
      </c>
      <c r="C2481" s="650">
        <v>89301107</v>
      </c>
      <c r="D2481" s="729" t="s">
        <v>6865</v>
      </c>
      <c r="E2481" s="730" t="s">
        <v>3675</v>
      </c>
      <c r="F2481" s="650" t="s">
        <v>3634</v>
      </c>
      <c r="G2481" s="650" t="s">
        <v>3929</v>
      </c>
      <c r="H2481" s="650" t="s">
        <v>597</v>
      </c>
      <c r="I2481" s="650" t="s">
        <v>5924</v>
      </c>
      <c r="J2481" s="650" t="s">
        <v>933</v>
      </c>
      <c r="K2481" s="650" t="s">
        <v>4260</v>
      </c>
      <c r="L2481" s="651">
        <v>47.53</v>
      </c>
      <c r="M2481" s="651">
        <v>142.59</v>
      </c>
      <c r="N2481" s="650">
        <v>3</v>
      </c>
      <c r="O2481" s="731">
        <v>2.5</v>
      </c>
      <c r="P2481" s="651">
        <v>47.53</v>
      </c>
      <c r="Q2481" s="666">
        <v>0.33333333333333331</v>
      </c>
      <c r="R2481" s="650">
        <v>1</v>
      </c>
      <c r="S2481" s="666">
        <v>0.33333333333333331</v>
      </c>
      <c r="T2481" s="731">
        <v>0.5</v>
      </c>
      <c r="U2481" s="689">
        <v>0.2</v>
      </c>
    </row>
    <row r="2482" spans="1:21" ht="14.4" customHeight="1" x14ac:dyDescent="0.3">
      <c r="A2482" s="649">
        <v>10</v>
      </c>
      <c r="B2482" s="650" t="s">
        <v>596</v>
      </c>
      <c r="C2482" s="650">
        <v>89301107</v>
      </c>
      <c r="D2482" s="729" t="s">
        <v>6865</v>
      </c>
      <c r="E2482" s="730" t="s">
        <v>3675</v>
      </c>
      <c r="F2482" s="650" t="s">
        <v>3634</v>
      </c>
      <c r="G2482" s="650" t="s">
        <v>3929</v>
      </c>
      <c r="H2482" s="650" t="s">
        <v>597</v>
      </c>
      <c r="I2482" s="650" t="s">
        <v>5925</v>
      </c>
      <c r="J2482" s="650" t="s">
        <v>5926</v>
      </c>
      <c r="K2482" s="650" t="s">
        <v>5927</v>
      </c>
      <c r="L2482" s="651">
        <v>55.1</v>
      </c>
      <c r="M2482" s="651">
        <v>55.1</v>
      </c>
      <c r="N2482" s="650">
        <v>1</v>
      </c>
      <c r="O2482" s="731">
        <v>0.5</v>
      </c>
      <c r="P2482" s="651"/>
      <c r="Q2482" s="666">
        <v>0</v>
      </c>
      <c r="R2482" s="650"/>
      <c r="S2482" s="666">
        <v>0</v>
      </c>
      <c r="T2482" s="731"/>
      <c r="U2482" s="689">
        <v>0</v>
      </c>
    </row>
    <row r="2483" spans="1:21" ht="14.4" customHeight="1" x14ac:dyDescent="0.3">
      <c r="A2483" s="649">
        <v>10</v>
      </c>
      <c r="B2483" s="650" t="s">
        <v>596</v>
      </c>
      <c r="C2483" s="650">
        <v>89301107</v>
      </c>
      <c r="D2483" s="729" t="s">
        <v>6865</v>
      </c>
      <c r="E2483" s="730" t="s">
        <v>3675</v>
      </c>
      <c r="F2483" s="650" t="s">
        <v>3634</v>
      </c>
      <c r="G2483" s="650" t="s">
        <v>3929</v>
      </c>
      <c r="H2483" s="650" t="s">
        <v>597</v>
      </c>
      <c r="I2483" s="650" t="s">
        <v>5928</v>
      </c>
      <c r="J2483" s="650" t="s">
        <v>5926</v>
      </c>
      <c r="K2483" s="650" t="s">
        <v>5929</v>
      </c>
      <c r="L2483" s="651">
        <v>0</v>
      </c>
      <c r="M2483" s="651">
        <v>0</v>
      </c>
      <c r="N2483" s="650">
        <v>1</v>
      </c>
      <c r="O2483" s="731">
        <v>1</v>
      </c>
      <c r="P2483" s="651"/>
      <c r="Q2483" s="666"/>
      <c r="R2483" s="650"/>
      <c r="S2483" s="666">
        <v>0</v>
      </c>
      <c r="T2483" s="731"/>
      <c r="U2483" s="689">
        <v>0</v>
      </c>
    </row>
    <row r="2484" spans="1:21" ht="14.4" customHeight="1" x14ac:dyDescent="0.3">
      <c r="A2484" s="649">
        <v>10</v>
      </c>
      <c r="B2484" s="650" t="s">
        <v>596</v>
      </c>
      <c r="C2484" s="650">
        <v>89301107</v>
      </c>
      <c r="D2484" s="729" t="s">
        <v>6865</v>
      </c>
      <c r="E2484" s="730" t="s">
        <v>3675</v>
      </c>
      <c r="F2484" s="650" t="s">
        <v>3634</v>
      </c>
      <c r="G2484" s="650" t="s">
        <v>3929</v>
      </c>
      <c r="H2484" s="650" t="s">
        <v>597</v>
      </c>
      <c r="I2484" s="650" t="s">
        <v>5930</v>
      </c>
      <c r="J2484" s="650" t="s">
        <v>2965</v>
      </c>
      <c r="K2484" s="650" t="s">
        <v>5931</v>
      </c>
      <c r="L2484" s="651">
        <v>0</v>
      </c>
      <c r="M2484" s="651">
        <v>0</v>
      </c>
      <c r="N2484" s="650">
        <v>1</v>
      </c>
      <c r="O2484" s="731">
        <v>0.5</v>
      </c>
      <c r="P2484" s="651">
        <v>0</v>
      </c>
      <c r="Q2484" s="666"/>
      <c r="R2484" s="650">
        <v>1</v>
      </c>
      <c r="S2484" s="666">
        <v>1</v>
      </c>
      <c r="T2484" s="731">
        <v>0.5</v>
      </c>
      <c r="U2484" s="689">
        <v>1</v>
      </c>
    </row>
    <row r="2485" spans="1:21" ht="14.4" customHeight="1" x14ac:dyDescent="0.3">
      <c r="A2485" s="649">
        <v>10</v>
      </c>
      <c r="B2485" s="650" t="s">
        <v>596</v>
      </c>
      <c r="C2485" s="650">
        <v>89301107</v>
      </c>
      <c r="D2485" s="729" t="s">
        <v>6865</v>
      </c>
      <c r="E2485" s="730" t="s">
        <v>3675</v>
      </c>
      <c r="F2485" s="650" t="s">
        <v>3634</v>
      </c>
      <c r="G2485" s="650" t="s">
        <v>3929</v>
      </c>
      <c r="H2485" s="650" t="s">
        <v>597</v>
      </c>
      <c r="I2485" s="650" t="s">
        <v>5932</v>
      </c>
      <c r="J2485" s="650" t="s">
        <v>933</v>
      </c>
      <c r="K2485" s="650" t="s">
        <v>5933</v>
      </c>
      <c r="L2485" s="651">
        <v>0</v>
      </c>
      <c r="M2485" s="651">
        <v>0</v>
      </c>
      <c r="N2485" s="650">
        <v>1</v>
      </c>
      <c r="O2485" s="731">
        <v>1</v>
      </c>
      <c r="P2485" s="651"/>
      <c r="Q2485" s="666"/>
      <c r="R2485" s="650"/>
      <c r="S2485" s="666">
        <v>0</v>
      </c>
      <c r="T2485" s="731"/>
      <c r="U2485" s="689">
        <v>0</v>
      </c>
    </row>
    <row r="2486" spans="1:21" ht="14.4" customHeight="1" x14ac:dyDescent="0.3">
      <c r="A2486" s="649">
        <v>10</v>
      </c>
      <c r="B2486" s="650" t="s">
        <v>596</v>
      </c>
      <c r="C2486" s="650">
        <v>89301107</v>
      </c>
      <c r="D2486" s="729" t="s">
        <v>6865</v>
      </c>
      <c r="E2486" s="730" t="s">
        <v>3675</v>
      </c>
      <c r="F2486" s="650" t="s">
        <v>3634</v>
      </c>
      <c r="G2486" s="650" t="s">
        <v>4581</v>
      </c>
      <c r="H2486" s="650" t="s">
        <v>597</v>
      </c>
      <c r="I2486" s="650" t="s">
        <v>5934</v>
      </c>
      <c r="J2486" s="650" t="s">
        <v>4873</v>
      </c>
      <c r="K2486" s="650" t="s">
        <v>5935</v>
      </c>
      <c r="L2486" s="651">
        <v>0</v>
      </c>
      <c r="M2486" s="651">
        <v>0</v>
      </c>
      <c r="N2486" s="650">
        <v>1</v>
      </c>
      <c r="O2486" s="731">
        <v>1</v>
      </c>
      <c r="P2486" s="651"/>
      <c r="Q2486" s="666"/>
      <c r="R2486" s="650"/>
      <c r="S2486" s="666">
        <v>0</v>
      </c>
      <c r="T2486" s="731"/>
      <c r="U2486" s="689">
        <v>0</v>
      </c>
    </row>
    <row r="2487" spans="1:21" ht="14.4" customHeight="1" x14ac:dyDescent="0.3">
      <c r="A2487" s="649">
        <v>10</v>
      </c>
      <c r="B2487" s="650" t="s">
        <v>596</v>
      </c>
      <c r="C2487" s="650">
        <v>89301107</v>
      </c>
      <c r="D2487" s="729" t="s">
        <v>6865</v>
      </c>
      <c r="E2487" s="730" t="s">
        <v>3675</v>
      </c>
      <c r="F2487" s="650" t="s">
        <v>3634</v>
      </c>
      <c r="G2487" s="650" t="s">
        <v>4581</v>
      </c>
      <c r="H2487" s="650" t="s">
        <v>597</v>
      </c>
      <c r="I2487" s="650" t="s">
        <v>5936</v>
      </c>
      <c r="J2487" s="650" t="s">
        <v>4873</v>
      </c>
      <c r="K2487" s="650" t="s">
        <v>5937</v>
      </c>
      <c r="L2487" s="651">
        <v>0</v>
      </c>
      <c r="M2487" s="651">
        <v>0</v>
      </c>
      <c r="N2487" s="650">
        <v>1</v>
      </c>
      <c r="O2487" s="731">
        <v>1</v>
      </c>
      <c r="P2487" s="651">
        <v>0</v>
      </c>
      <c r="Q2487" s="666"/>
      <c r="R2487" s="650">
        <v>1</v>
      </c>
      <c r="S2487" s="666">
        <v>1</v>
      </c>
      <c r="T2487" s="731">
        <v>1</v>
      </c>
      <c r="U2487" s="689">
        <v>1</v>
      </c>
    </row>
    <row r="2488" spans="1:21" ht="14.4" customHeight="1" x14ac:dyDescent="0.3">
      <c r="A2488" s="649">
        <v>10</v>
      </c>
      <c r="B2488" s="650" t="s">
        <v>596</v>
      </c>
      <c r="C2488" s="650">
        <v>89301107</v>
      </c>
      <c r="D2488" s="729" t="s">
        <v>6865</v>
      </c>
      <c r="E2488" s="730" t="s">
        <v>3675</v>
      </c>
      <c r="F2488" s="650" t="s">
        <v>3634</v>
      </c>
      <c r="G2488" s="650" t="s">
        <v>4581</v>
      </c>
      <c r="H2488" s="650" t="s">
        <v>597</v>
      </c>
      <c r="I2488" s="650" t="s">
        <v>5938</v>
      </c>
      <c r="J2488" s="650" t="s">
        <v>4873</v>
      </c>
      <c r="K2488" s="650" t="s">
        <v>5939</v>
      </c>
      <c r="L2488" s="651">
        <v>0</v>
      </c>
      <c r="M2488" s="651">
        <v>0</v>
      </c>
      <c r="N2488" s="650">
        <v>1</v>
      </c>
      <c r="O2488" s="731">
        <v>0.5</v>
      </c>
      <c r="P2488" s="651"/>
      <c r="Q2488" s="666"/>
      <c r="R2488" s="650"/>
      <c r="S2488" s="666">
        <v>0</v>
      </c>
      <c r="T2488" s="731"/>
      <c r="U2488" s="689">
        <v>0</v>
      </c>
    </row>
    <row r="2489" spans="1:21" ht="14.4" customHeight="1" x14ac:dyDescent="0.3">
      <c r="A2489" s="649">
        <v>10</v>
      </c>
      <c r="B2489" s="650" t="s">
        <v>596</v>
      </c>
      <c r="C2489" s="650">
        <v>89301107</v>
      </c>
      <c r="D2489" s="729" t="s">
        <v>6865</v>
      </c>
      <c r="E2489" s="730" t="s">
        <v>3675</v>
      </c>
      <c r="F2489" s="650" t="s">
        <v>3634</v>
      </c>
      <c r="G2489" s="650" t="s">
        <v>5940</v>
      </c>
      <c r="H2489" s="650" t="s">
        <v>597</v>
      </c>
      <c r="I2489" s="650" t="s">
        <v>5941</v>
      </c>
      <c r="J2489" s="650" t="s">
        <v>5942</v>
      </c>
      <c r="K2489" s="650" t="s">
        <v>5943</v>
      </c>
      <c r="L2489" s="651">
        <v>998.57</v>
      </c>
      <c r="M2489" s="651">
        <v>2995.71</v>
      </c>
      <c r="N2489" s="650">
        <v>3</v>
      </c>
      <c r="O2489" s="731">
        <v>2.5</v>
      </c>
      <c r="P2489" s="651">
        <v>998.57</v>
      </c>
      <c r="Q2489" s="666">
        <v>0.33333333333333337</v>
      </c>
      <c r="R2489" s="650">
        <v>1</v>
      </c>
      <c r="S2489" s="666">
        <v>0.33333333333333331</v>
      </c>
      <c r="T2489" s="731">
        <v>1</v>
      </c>
      <c r="U2489" s="689">
        <v>0.4</v>
      </c>
    </row>
    <row r="2490" spans="1:21" ht="14.4" customHeight="1" x14ac:dyDescent="0.3">
      <c r="A2490" s="649">
        <v>10</v>
      </c>
      <c r="B2490" s="650" t="s">
        <v>596</v>
      </c>
      <c r="C2490" s="650">
        <v>89301107</v>
      </c>
      <c r="D2490" s="729" t="s">
        <v>6865</v>
      </c>
      <c r="E2490" s="730" t="s">
        <v>3675</v>
      </c>
      <c r="F2490" s="650" t="s">
        <v>3634</v>
      </c>
      <c r="G2490" s="650" t="s">
        <v>5940</v>
      </c>
      <c r="H2490" s="650" t="s">
        <v>597</v>
      </c>
      <c r="I2490" s="650" t="s">
        <v>5944</v>
      </c>
      <c r="J2490" s="650" t="s">
        <v>5945</v>
      </c>
      <c r="K2490" s="650" t="s">
        <v>5946</v>
      </c>
      <c r="L2490" s="651">
        <v>1029.05</v>
      </c>
      <c r="M2490" s="651">
        <v>1029.05</v>
      </c>
      <c r="N2490" s="650">
        <v>1</v>
      </c>
      <c r="O2490" s="731">
        <v>0.5</v>
      </c>
      <c r="P2490" s="651"/>
      <c r="Q2490" s="666">
        <v>0</v>
      </c>
      <c r="R2490" s="650"/>
      <c r="S2490" s="666">
        <v>0</v>
      </c>
      <c r="T2490" s="731"/>
      <c r="U2490" s="689">
        <v>0</v>
      </c>
    </row>
    <row r="2491" spans="1:21" ht="14.4" customHeight="1" x14ac:dyDescent="0.3">
      <c r="A2491" s="649">
        <v>10</v>
      </c>
      <c r="B2491" s="650" t="s">
        <v>596</v>
      </c>
      <c r="C2491" s="650">
        <v>89301107</v>
      </c>
      <c r="D2491" s="729" t="s">
        <v>6865</v>
      </c>
      <c r="E2491" s="730" t="s">
        <v>3675</v>
      </c>
      <c r="F2491" s="650" t="s">
        <v>3634</v>
      </c>
      <c r="G2491" s="650" t="s">
        <v>5940</v>
      </c>
      <c r="H2491" s="650" t="s">
        <v>597</v>
      </c>
      <c r="I2491" s="650" t="s">
        <v>5947</v>
      </c>
      <c r="J2491" s="650" t="s">
        <v>5942</v>
      </c>
      <c r="K2491" s="650" t="s">
        <v>5948</v>
      </c>
      <c r="L2491" s="651">
        <v>1997.15</v>
      </c>
      <c r="M2491" s="651">
        <v>1997.15</v>
      </c>
      <c r="N2491" s="650">
        <v>1</v>
      </c>
      <c r="O2491" s="731">
        <v>1</v>
      </c>
      <c r="P2491" s="651">
        <v>1997.15</v>
      </c>
      <c r="Q2491" s="666">
        <v>1</v>
      </c>
      <c r="R2491" s="650">
        <v>1</v>
      </c>
      <c r="S2491" s="666">
        <v>1</v>
      </c>
      <c r="T2491" s="731">
        <v>1</v>
      </c>
      <c r="U2491" s="689">
        <v>1</v>
      </c>
    </row>
    <row r="2492" spans="1:21" ht="14.4" customHeight="1" x14ac:dyDescent="0.3">
      <c r="A2492" s="649">
        <v>10</v>
      </c>
      <c r="B2492" s="650" t="s">
        <v>596</v>
      </c>
      <c r="C2492" s="650">
        <v>89301107</v>
      </c>
      <c r="D2492" s="729" t="s">
        <v>6865</v>
      </c>
      <c r="E2492" s="730" t="s">
        <v>3675</v>
      </c>
      <c r="F2492" s="650" t="s">
        <v>3634</v>
      </c>
      <c r="G2492" s="650" t="s">
        <v>5940</v>
      </c>
      <c r="H2492" s="650" t="s">
        <v>597</v>
      </c>
      <c r="I2492" s="650" t="s">
        <v>658</v>
      </c>
      <c r="J2492" s="650" t="s">
        <v>5949</v>
      </c>
      <c r="K2492" s="650" t="s">
        <v>5950</v>
      </c>
      <c r="L2492" s="651">
        <v>112.82</v>
      </c>
      <c r="M2492" s="651">
        <v>112.82</v>
      </c>
      <c r="N2492" s="650">
        <v>1</v>
      </c>
      <c r="O2492" s="731">
        <v>0.5</v>
      </c>
      <c r="P2492" s="651">
        <v>112.82</v>
      </c>
      <c r="Q2492" s="666">
        <v>1</v>
      </c>
      <c r="R2492" s="650">
        <v>1</v>
      </c>
      <c r="S2492" s="666">
        <v>1</v>
      </c>
      <c r="T2492" s="731">
        <v>0.5</v>
      </c>
      <c r="U2492" s="689">
        <v>1</v>
      </c>
    </row>
    <row r="2493" spans="1:21" ht="14.4" customHeight="1" x14ac:dyDescent="0.3">
      <c r="A2493" s="649">
        <v>10</v>
      </c>
      <c r="B2493" s="650" t="s">
        <v>596</v>
      </c>
      <c r="C2493" s="650">
        <v>89301107</v>
      </c>
      <c r="D2493" s="729" t="s">
        <v>6865</v>
      </c>
      <c r="E2493" s="730" t="s">
        <v>3675</v>
      </c>
      <c r="F2493" s="650" t="s">
        <v>3634</v>
      </c>
      <c r="G2493" s="650" t="s">
        <v>4699</v>
      </c>
      <c r="H2493" s="650" t="s">
        <v>597</v>
      </c>
      <c r="I2493" s="650" t="s">
        <v>4878</v>
      </c>
      <c r="J2493" s="650" t="s">
        <v>4701</v>
      </c>
      <c r="K2493" s="650" t="s">
        <v>4879</v>
      </c>
      <c r="L2493" s="651">
        <v>45.91</v>
      </c>
      <c r="M2493" s="651">
        <v>45.91</v>
      </c>
      <c r="N2493" s="650">
        <v>1</v>
      </c>
      <c r="O2493" s="731">
        <v>0.5</v>
      </c>
      <c r="P2493" s="651">
        <v>45.91</v>
      </c>
      <c r="Q2493" s="666">
        <v>1</v>
      </c>
      <c r="R2493" s="650">
        <v>1</v>
      </c>
      <c r="S2493" s="666">
        <v>1</v>
      </c>
      <c r="T2493" s="731">
        <v>0.5</v>
      </c>
      <c r="U2493" s="689">
        <v>1</v>
      </c>
    </row>
    <row r="2494" spans="1:21" ht="14.4" customHeight="1" x14ac:dyDescent="0.3">
      <c r="A2494" s="649">
        <v>10</v>
      </c>
      <c r="B2494" s="650" t="s">
        <v>596</v>
      </c>
      <c r="C2494" s="650">
        <v>89301107</v>
      </c>
      <c r="D2494" s="729" t="s">
        <v>6865</v>
      </c>
      <c r="E2494" s="730" t="s">
        <v>3675</v>
      </c>
      <c r="F2494" s="650" t="s">
        <v>3634</v>
      </c>
      <c r="G2494" s="650" t="s">
        <v>4699</v>
      </c>
      <c r="H2494" s="650" t="s">
        <v>597</v>
      </c>
      <c r="I2494" s="650" t="s">
        <v>5951</v>
      </c>
      <c r="J2494" s="650" t="s">
        <v>5952</v>
      </c>
      <c r="K2494" s="650" t="s">
        <v>5953</v>
      </c>
      <c r="L2494" s="651">
        <v>356.47</v>
      </c>
      <c r="M2494" s="651">
        <v>356.47</v>
      </c>
      <c r="N2494" s="650">
        <v>1</v>
      </c>
      <c r="O2494" s="731">
        <v>0.5</v>
      </c>
      <c r="P2494" s="651">
        <v>356.47</v>
      </c>
      <c r="Q2494" s="666">
        <v>1</v>
      </c>
      <c r="R2494" s="650">
        <v>1</v>
      </c>
      <c r="S2494" s="666">
        <v>1</v>
      </c>
      <c r="T2494" s="731">
        <v>0.5</v>
      </c>
      <c r="U2494" s="689">
        <v>1</v>
      </c>
    </row>
    <row r="2495" spans="1:21" ht="14.4" customHeight="1" x14ac:dyDescent="0.3">
      <c r="A2495" s="649">
        <v>10</v>
      </c>
      <c r="B2495" s="650" t="s">
        <v>596</v>
      </c>
      <c r="C2495" s="650">
        <v>89301107</v>
      </c>
      <c r="D2495" s="729" t="s">
        <v>6865</v>
      </c>
      <c r="E2495" s="730" t="s">
        <v>3675</v>
      </c>
      <c r="F2495" s="650" t="s">
        <v>3634</v>
      </c>
      <c r="G2495" s="650" t="s">
        <v>4699</v>
      </c>
      <c r="H2495" s="650" t="s">
        <v>597</v>
      </c>
      <c r="I2495" s="650" t="s">
        <v>4700</v>
      </c>
      <c r="J2495" s="650" t="s">
        <v>4701</v>
      </c>
      <c r="K2495" s="650" t="s">
        <v>4702</v>
      </c>
      <c r="L2495" s="651">
        <v>396.08</v>
      </c>
      <c r="M2495" s="651">
        <v>396.08</v>
      </c>
      <c r="N2495" s="650">
        <v>1</v>
      </c>
      <c r="O2495" s="731">
        <v>0.5</v>
      </c>
      <c r="P2495" s="651"/>
      <c r="Q2495" s="666">
        <v>0</v>
      </c>
      <c r="R2495" s="650"/>
      <c r="S2495" s="666">
        <v>0</v>
      </c>
      <c r="T2495" s="731"/>
      <c r="U2495" s="689">
        <v>0</v>
      </c>
    </row>
    <row r="2496" spans="1:21" ht="14.4" customHeight="1" x14ac:dyDescent="0.3">
      <c r="A2496" s="649">
        <v>10</v>
      </c>
      <c r="B2496" s="650" t="s">
        <v>596</v>
      </c>
      <c r="C2496" s="650">
        <v>89301107</v>
      </c>
      <c r="D2496" s="729" t="s">
        <v>6865</v>
      </c>
      <c r="E2496" s="730" t="s">
        <v>3675</v>
      </c>
      <c r="F2496" s="650" t="s">
        <v>3634</v>
      </c>
      <c r="G2496" s="650" t="s">
        <v>4139</v>
      </c>
      <c r="H2496" s="650" t="s">
        <v>1072</v>
      </c>
      <c r="I2496" s="650" t="s">
        <v>5954</v>
      </c>
      <c r="J2496" s="650" t="s">
        <v>4186</v>
      </c>
      <c r="K2496" s="650" t="s">
        <v>5955</v>
      </c>
      <c r="L2496" s="651">
        <v>0</v>
      </c>
      <c r="M2496" s="651">
        <v>0</v>
      </c>
      <c r="N2496" s="650">
        <v>12</v>
      </c>
      <c r="O2496" s="731">
        <v>4.5</v>
      </c>
      <c r="P2496" s="651">
        <v>0</v>
      </c>
      <c r="Q2496" s="666"/>
      <c r="R2496" s="650">
        <v>6</v>
      </c>
      <c r="S2496" s="666">
        <v>0.5</v>
      </c>
      <c r="T2496" s="731">
        <v>2.5</v>
      </c>
      <c r="U2496" s="689">
        <v>0.55555555555555558</v>
      </c>
    </row>
    <row r="2497" spans="1:21" ht="14.4" customHeight="1" x14ac:dyDescent="0.3">
      <c r="A2497" s="649">
        <v>10</v>
      </c>
      <c r="B2497" s="650" t="s">
        <v>596</v>
      </c>
      <c r="C2497" s="650">
        <v>89301107</v>
      </c>
      <c r="D2497" s="729" t="s">
        <v>6865</v>
      </c>
      <c r="E2497" s="730" t="s">
        <v>3675</v>
      </c>
      <c r="F2497" s="650" t="s">
        <v>3634</v>
      </c>
      <c r="G2497" s="650" t="s">
        <v>4139</v>
      </c>
      <c r="H2497" s="650" t="s">
        <v>1072</v>
      </c>
      <c r="I2497" s="650" t="s">
        <v>5175</v>
      </c>
      <c r="J2497" s="650" t="s">
        <v>5176</v>
      </c>
      <c r="K2497" s="650" t="s">
        <v>5177</v>
      </c>
      <c r="L2497" s="651">
        <v>214.03</v>
      </c>
      <c r="M2497" s="651">
        <v>1498.21</v>
      </c>
      <c r="N2497" s="650">
        <v>7</v>
      </c>
      <c r="O2497" s="731">
        <v>2.5</v>
      </c>
      <c r="P2497" s="651"/>
      <c r="Q2497" s="666">
        <v>0</v>
      </c>
      <c r="R2497" s="650"/>
      <c r="S2497" s="666">
        <v>0</v>
      </c>
      <c r="T2497" s="731"/>
      <c r="U2497" s="689">
        <v>0</v>
      </c>
    </row>
    <row r="2498" spans="1:21" ht="14.4" customHeight="1" x14ac:dyDescent="0.3">
      <c r="A2498" s="649">
        <v>10</v>
      </c>
      <c r="B2498" s="650" t="s">
        <v>596</v>
      </c>
      <c r="C2498" s="650">
        <v>89301107</v>
      </c>
      <c r="D2498" s="729" t="s">
        <v>6865</v>
      </c>
      <c r="E2498" s="730" t="s">
        <v>3675</v>
      </c>
      <c r="F2498" s="650" t="s">
        <v>3634</v>
      </c>
      <c r="G2498" s="650" t="s">
        <v>4139</v>
      </c>
      <c r="H2498" s="650" t="s">
        <v>1072</v>
      </c>
      <c r="I2498" s="650" t="s">
        <v>1109</v>
      </c>
      <c r="J2498" s="650" t="s">
        <v>1110</v>
      </c>
      <c r="K2498" s="650" t="s">
        <v>3504</v>
      </c>
      <c r="L2498" s="651">
        <v>333.26</v>
      </c>
      <c r="M2498" s="651">
        <v>26660.800000000003</v>
      </c>
      <c r="N2498" s="650">
        <v>80</v>
      </c>
      <c r="O2498" s="731">
        <v>29.5</v>
      </c>
      <c r="P2498" s="651">
        <v>4332.3799999999992</v>
      </c>
      <c r="Q2498" s="666">
        <v>0.16249999999999995</v>
      </c>
      <c r="R2498" s="650">
        <v>13</v>
      </c>
      <c r="S2498" s="666">
        <v>0.16250000000000001</v>
      </c>
      <c r="T2498" s="731">
        <v>6</v>
      </c>
      <c r="U2498" s="689">
        <v>0.20338983050847459</v>
      </c>
    </row>
    <row r="2499" spans="1:21" ht="14.4" customHeight="1" x14ac:dyDescent="0.3">
      <c r="A2499" s="649">
        <v>10</v>
      </c>
      <c r="B2499" s="650" t="s">
        <v>596</v>
      </c>
      <c r="C2499" s="650">
        <v>89301107</v>
      </c>
      <c r="D2499" s="729" t="s">
        <v>6865</v>
      </c>
      <c r="E2499" s="730" t="s">
        <v>3675</v>
      </c>
      <c r="F2499" s="650" t="s">
        <v>3634</v>
      </c>
      <c r="G2499" s="650" t="s">
        <v>4139</v>
      </c>
      <c r="H2499" s="650" t="s">
        <v>1072</v>
      </c>
      <c r="I2499" s="650" t="s">
        <v>5956</v>
      </c>
      <c r="J2499" s="650" t="s">
        <v>5957</v>
      </c>
      <c r="K2499" s="650" t="s">
        <v>5958</v>
      </c>
      <c r="L2499" s="651">
        <v>0</v>
      </c>
      <c r="M2499" s="651">
        <v>0</v>
      </c>
      <c r="N2499" s="650">
        <v>2</v>
      </c>
      <c r="O2499" s="731">
        <v>1</v>
      </c>
      <c r="P2499" s="651"/>
      <c r="Q2499" s="666"/>
      <c r="R2499" s="650"/>
      <c r="S2499" s="666">
        <v>0</v>
      </c>
      <c r="T2499" s="731"/>
      <c r="U2499" s="689">
        <v>0</v>
      </c>
    </row>
    <row r="2500" spans="1:21" ht="14.4" customHeight="1" x14ac:dyDescent="0.3">
      <c r="A2500" s="649">
        <v>10</v>
      </c>
      <c r="B2500" s="650" t="s">
        <v>596</v>
      </c>
      <c r="C2500" s="650">
        <v>89301107</v>
      </c>
      <c r="D2500" s="729" t="s">
        <v>6865</v>
      </c>
      <c r="E2500" s="730" t="s">
        <v>3675</v>
      </c>
      <c r="F2500" s="650" t="s">
        <v>3634</v>
      </c>
      <c r="G2500" s="650" t="s">
        <v>4188</v>
      </c>
      <c r="H2500" s="650" t="s">
        <v>597</v>
      </c>
      <c r="I2500" s="650" t="s">
        <v>4263</v>
      </c>
      <c r="J2500" s="650" t="s">
        <v>4190</v>
      </c>
      <c r="K2500" s="650" t="s">
        <v>4264</v>
      </c>
      <c r="L2500" s="651">
        <v>0</v>
      </c>
      <c r="M2500" s="651">
        <v>0</v>
      </c>
      <c r="N2500" s="650">
        <v>71</v>
      </c>
      <c r="O2500" s="731">
        <v>44.5</v>
      </c>
      <c r="P2500" s="651">
        <v>0</v>
      </c>
      <c r="Q2500" s="666"/>
      <c r="R2500" s="650">
        <v>17</v>
      </c>
      <c r="S2500" s="666">
        <v>0.23943661971830985</v>
      </c>
      <c r="T2500" s="731">
        <v>10.5</v>
      </c>
      <c r="U2500" s="689">
        <v>0.23595505617977527</v>
      </c>
    </row>
    <row r="2501" spans="1:21" ht="14.4" customHeight="1" x14ac:dyDescent="0.3">
      <c r="A2501" s="649">
        <v>10</v>
      </c>
      <c r="B2501" s="650" t="s">
        <v>596</v>
      </c>
      <c r="C2501" s="650">
        <v>89301107</v>
      </c>
      <c r="D2501" s="729" t="s">
        <v>6865</v>
      </c>
      <c r="E2501" s="730" t="s">
        <v>3675</v>
      </c>
      <c r="F2501" s="650" t="s">
        <v>3634</v>
      </c>
      <c r="G2501" s="650" t="s">
        <v>4188</v>
      </c>
      <c r="H2501" s="650" t="s">
        <v>597</v>
      </c>
      <c r="I2501" s="650" t="s">
        <v>916</v>
      </c>
      <c r="J2501" s="650" t="s">
        <v>4190</v>
      </c>
      <c r="K2501" s="650" t="s">
        <v>5010</v>
      </c>
      <c r="L2501" s="651">
        <v>117.71</v>
      </c>
      <c r="M2501" s="651">
        <v>706.26</v>
      </c>
      <c r="N2501" s="650">
        <v>6</v>
      </c>
      <c r="O2501" s="731">
        <v>4</v>
      </c>
      <c r="P2501" s="651">
        <v>117.71</v>
      </c>
      <c r="Q2501" s="666">
        <v>0.16666666666666666</v>
      </c>
      <c r="R2501" s="650">
        <v>1</v>
      </c>
      <c r="S2501" s="666">
        <v>0.16666666666666666</v>
      </c>
      <c r="T2501" s="731">
        <v>1</v>
      </c>
      <c r="U2501" s="689">
        <v>0.25</v>
      </c>
    </row>
    <row r="2502" spans="1:21" ht="14.4" customHeight="1" x14ac:dyDescent="0.3">
      <c r="A2502" s="649">
        <v>10</v>
      </c>
      <c r="B2502" s="650" t="s">
        <v>596</v>
      </c>
      <c r="C2502" s="650">
        <v>89301107</v>
      </c>
      <c r="D2502" s="729" t="s">
        <v>6865</v>
      </c>
      <c r="E2502" s="730" t="s">
        <v>3675</v>
      </c>
      <c r="F2502" s="650" t="s">
        <v>3634</v>
      </c>
      <c r="G2502" s="650" t="s">
        <v>3822</v>
      </c>
      <c r="H2502" s="650" t="s">
        <v>597</v>
      </c>
      <c r="I2502" s="650" t="s">
        <v>1913</v>
      </c>
      <c r="J2502" s="650" t="s">
        <v>1914</v>
      </c>
      <c r="K2502" s="650" t="s">
        <v>3823</v>
      </c>
      <c r="L2502" s="651">
        <v>0</v>
      </c>
      <c r="M2502" s="651">
        <v>0</v>
      </c>
      <c r="N2502" s="650">
        <v>1</v>
      </c>
      <c r="O2502" s="731">
        <v>1</v>
      </c>
      <c r="P2502" s="651"/>
      <c r="Q2502" s="666"/>
      <c r="R2502" s="650"/>
      <c r="S2502" s="666">
        <v>0</v>
      </c>
      <c r="T2502" s="731"/>
      <c r="U2502" s="689">
        <v>0</v>
      </c>
    </row>
    <row r="2503" spans="1:21" ht="14.4" customHeight="1" x14ac:dyDescent="0.3">
      <c r="A2503" s="649">
        <v>10</v>
      </c>
      <c r="B2503" s="650" t="s">
        <v>596</v>
      </c>
      <c r="C2503" s="650">
        <v>89301107</v>
      </c>
      <c r="D2503" s="729" t="s">
        <v>6865</v>
      </c>
      <c r="E2503" s="730" t="s">
        <v>3675</v>
      </c>
      <c r="F2503" s="650" t="s">
        <v>3634</v>
      </c>
      <c r="G2503" s="650" t="s">
        <v>4400</v>
      </c>
      <c r="H2503" s="650" t="s">
        <v>597</v>
      </c>
      <c r="I2503" s="650" t="s">
        <v>4401</v>
      </c>
      <c r="J2503" s="650" t="s">
        <v>4402</v>
      </c>
      <c r="K2503" s="650" t="s">
        <v>4403</v>
      </c>
      <c r="L2503" s="651">
        <v>510.95</v>
      </c>
      <c r="M2503" s="651">
        <v>1021.9</v>
      </c>
      <c r="N2503" s="650">
        <v>2</v>
      </c>
      <c r="O2503" s="731">
        <v>1</v>
      </c>
      <c r="P2503" s="651">
        <v>510.95</v>
      </c>
      <c r="Q2503" s="666">
        <v>0.5</v>
      </c>
      <c r="R2503" s="650">
        <v>1</v>
      </c>
      <c r="S2503" s="666">
        <v>0.5</v>
      </c>
      <c r="T2503" s="731">
        <v>0.5</v>
      </c>
      <c r="U2503" s="689">
        <v>0.5</v>
      </c>
    </row>
    <row r="2504" spans="1:21" ht="14.4" customHeight="1" x14ac:dyDescent="0.3">
      <c r="A2504" s="649">
        <v>10</v>
      </c>
      <c r="B2504" s="650" t="s">
        <v>596</v>
      </c>
      <c r="C2504" s="650">
        <v>89301107</v>
      </c>
      <c r="D2504" s="729" t="s">
        <v>6865</v>
      </c>
      <c r="E2504" s="730" t="s">
        <v>3675</v>
      </c>
      <c r="F2504" s="650" t="s">
        <v>3634</v>
      </c>
      <c r="G2504" s="650" t="s">
        <v>4400</v>
      </c>
      <c r="H2504" s="650" t="s">
        <v>597</v>
      </c>
      <c r="I2504" s="650" t="s">
        <v>5959</v>
      </c>
      <c r="J2504" s="650" t="s">
        <v>4402</v>
      </c>
      <c r="K2504" s="650" t="s">
        <v>5416</v>
      </c>
      <c r="L2504" s="651">
        <v>1021.9</v>
      </c>
      <c r="M2504" s="651">
        <v>4087.6</v>
      </c>
      <c r="N2504" s="650">
        <v>4</v>
      </c>
      <c r="O2504" s="731">
        <v>3.5</v>
      </c>
      <c r="P2504" s="651">
        <v>1021.9</v>
      </c>
      <c r="Q2504" s="666">
        <v>0.25</v>
      </c>
      <c r="R2504" s="650">
        <v>1</v>
      </c>
      <c r="S2504" s="666">
        <v>0.25</v>
      </c>
      <c r="T2504" s="731">
        <v>1</v>
      </c>
      <c r="U2504" s="689">
        <v>0.2857142857142857</v>
      </c>
    </row>
    <row r="2505" spans="1:21" ht="14.4" customHeight="1" x14ac:dyDescent="0.3">
      <c r="A2505" s="649">
        <v>10</v>
      </c>
      <c r="B2505" s="650" t="s">
        <v>596</v>
      </c>
      <c r="C2505" s="650">
        <v>89301107</v>
      </c>
      <c r="D2505" s="729" t="s">
        <v>6865</v>
      </c>
      <c r="E2505" s="730" t="s">
        <v>3675</v>
      </c>
      <c r="F2505" s="650" t="s">
        <v>3634</v>
      </c>
      <c r="G2505" s="650" t="s">
        <v>3790</v>
      </c>
      <c r="H2505" s="650" t="s">
        <v>597</v>
      </c>
      <c r="I2505" s="650" t="s">
        <v>5960</v>
      </c>
      <c r="J2505" s="650" t="s">
        <v>3680</v>
      </c>
      <c r="K2505" s="650"/>
      <c r="L2505" s="651">
        <v>0</v>
      </c>
      <c r="M2505" s="651">
        <v>0</v>
      </c>
      <c r="N2505" s="650">
        <v>1</v>
      </c>
      <c r="O2505" s="731">
        <v>1</v>
      </c>
      <c r="P2505" s="651"/>
      <c r="Q2505" s="666"/>
      <c r="R2505" s="650"/>
      <c r="S2505" s="666">
        <v>0</v>
      </c>
      <c r="T2505" s="731"/>
      <c r="U2505" s="689">
        <v>0</v>
      </c>
    </row>
    <row r="2506" spans="1:21" ht="14.4" customHeight="1" x14ac:dyDescent="0.3">
      <c r="A2506" s="649">
        <v>10</v>
      </c>
      <c r="B2506" s="650" t="s">
        <v>596</v>
      </c>
      <c r="C2506" s="650">
        <v>89301107</v>
      </c>
      <c r="D2506" s="729" t="s">
        <v>6865</v>
      </c>
      <c r="E2506" s="730" t="s">
        <v>3675</v>
      </c>
      <c r="F2506" s="650" t="s">
        <v>3634</v>
      </c>
      <c r="G2506" s="650" t="s">
        <v>4192</v>
      </c>
      <c r="H2506" s="650" t="s">
        <v>597</v>
      </c>
      <c r="I2506" s="650" t="s">
        <v>690</v>
      </c>
      <c r="J2506" s="650" t="s">
        <v>691</v>
      </c>
      <c r="K2506" s="650" t="s">
        <v>4193</v>
      </c>
      <c r="L2506" s="651">
        <v>26.17</v>
      </c>
      <c r="M2506" s="651">
        <v>104.68</v>
      </c>
      <c r="N2506" s="650">
        <v>4</v>
      </c>
      <c r="O2506" s="731">
        <v>2</v>
      </c>
      <c r="P2506" s="651">
        <v>52.34</v>
      </c>
      <c r="Q2506" s="666">
        <v>0.5</v>
      </c>
      <c r="R2506" s="650">
        <v>2</v>
      </c>
      <c r="S2506" s="666">
        <v>0.5</v>
      </c>
      <c r="T2506" s="731">
        <v>0.5</v>
      </c>
      <c r="U2506" s="689">
        <v>0.25</v>
      </c>
    </row>
    <row r="2507" spans="1:21" ht="14.4" customHeight="1" x14ac:dyDescent="0.3">
      <c r="A2507" s="649">
        <v>10</v>
      </c>
      <c r="B2507" s="650" t="s">
        <v>596</v>
      </c>
      <c r="C2507" s="650">
        <v>89301107</v>
      </c>
      <c r="D2507" s="729" t="s">
        <v>6865</v>
      </c>
      <c r="E2507" s="730" t="s">
        <v>3675</v>
      </c>
      <c r="F2507" s="650" t="s">
        <v>3634</v>
      </c>
      <c r="G2507" s="650" t="s">
        <v>4192</v>
      </c>
      <c r="H2507" s="650" t="s">
        <v>597</v>
      </c>
      <c r="I2507" s="650" t="s">
        <v>690</v>
      </c>
      <c r="J2507" s="650" t="s">
        <v>691</v>
      </c>
      <c r="K2507" s="650" t="s">
        <v>4193</v>
      </c>
      <c r="L2507" s="651">
        <v>28.52</v>
      </c>
      <c r="M2507" s="651">
        <v>85.56</v>
      </c>
      <c r="N2507" s="650">
        <v>3</v>
      </c>
      <c r="O2507" s="731">
        <v>2</v>
      </c>
      <c r="P2507" s="651"/>
      <c r="Q2507" s="666">
        <v>0</v>
      </c>
      <c r="R2507" s="650"/>
      <c r="S2507" s="666">
        <v>0</v>
      </c>
      <c r="T2507" s="731"/>
      <c r="U2507" s="689">
        <v>0</v>
      </c>
    </row>
    <row r="2508" spans="1:21" ht="14.4" customHeight="1" x14ac:dyDescent="0.3">
      <c r="A2508" s="649">
        <v>10</v>
      </c>
      <c r="B2508" s="650" t="s">
        <v>596</v>
      </c>
      <c r="C2508" s="650">
        <v>89301107</v>
      </c>
      <c r="D2508" s="729" t="s">
        <v>6865</v>
      </c>
      <c r="E2508" s="730" t="s">
        <v>3675</v>
      </c>
      <c r="F2508" s="650" t="s">
        <v>3634</v>
      </c>
      <c r="G2508" s="650" t="s">
        <v>4778</v>
      </c>
      <c r="H2508" s="650" t="s">
        <v>597</v>
      </c>
      <c r="I2508" s="650" t="s">
        <v>5961</v>
      </c>
      <c r="J2508" s="650" t="s">
        <v>5962</v>
      </c>
      <c r="K2508" s="650" t="s">
        <v>5963</v>
      </c>
      <c r="L2508" s="651">
        <v>397.49</v>
      </c>
      <c r="M2508" s="651">
        <v>397.49</v>
      </c>
      <c r="N2508" s="650">
        <v>1</v>
      </c>
      <c r="O2508" s="731">
        <v>0.5</v>
      </c>
      <c r="P2508" s="651"/>
      <c r="Q2508" s="666">
        <v>0</v>
      </c>
      <c r="R2508" s="650"/>
      <c r="S2508" s="666">
        <v>0</v>
      </c>
      <c r="T2508" s="731"/>
      <c r="U2508" s="689">
        <v>0</v>
      </c>
    </row>
    <row r="2509" spans="1:21" ht="14.4" customHeight="1" x14ac:dyDescent="0.3">
      <c r="A2509" s="649">
        <v>10</v>
      </c>
      <c r="B2509" s="650" t="s">
        <v>596</v>
      </c>
      <c r="C2509" s="650">
        <v>89301107</v>
      </c>
      <c r="D2509" s="729" t="s">
        <v>6865</v>
      </c>
      <c r="E2509" s="730" t="s">
        <v>3675</v>
      </c>
      <c r="F2509" s="650" t="s">
        <v>3634</v>
      </c>
      <c r="G2509" s="650" t="s">
        <v>4778</v>
      </c>
      <c r="H2509" s="650" t="s">
        <v>597</v>
      </c>
      <c r="I2509" s="650" t="s">
        <v>5964</v>
      </c>
      <c r="J2509" s="650" t="s">
        <v>5965</v>
      </c>
      <c r="K2509" s="650" t="s">
        <v>5966</v>
      </c>
      <c r="L2509" s="651">
        <v>397.49</v>
      </c>
      <c r="M2509" s="651">
        <v>794.98</v>
      </c>
      <c r="N2509" s="650">
        <v>2</v>
      </c>
      <c r="O2509" s="731">
        <v>1.5</v>
      </c>
      <c r="P2509" s="651">
        <v>794.98</v>
      </c>
      <c r="Q2509" s="666">
        <v>1</v>
      </c>
      <c r="R2509" s="650">
        <v>2</v>
      </c>
      <c r="S2509" s="666">
        <v>1</v>
      </c>
      <c r="T2509" s="731">
        <v>1.5</v>
      </c>
      <c r="U2509" s="689">
        <v>1</v>
      </c>
    </row>
    <row r="2510" spans="1:21" ht="14.4" customHeight="1" x14ac:dyDescent="0.3">
      <c r="A2510" s="649">
        <v>10</v>
      </c>
      <c r="B2510" s="650" t="s">
        <v>596</v>
      </c>
      <c r="C2510" s="650">
        <v>89301107</v>
      </c>
      <c r="D2510" s="729" t="s">
        <v>6865</v>
      </c>
      <c r="E2510" s="730" t="s">
        <v>3675</v>
      </c>
      <c r="F2510" s="650" t="s">
        <v>3634</v>
      </c>
      <c r="G2510" s="650" t="s">
        <v>4778</v>
      </c>
      <c r="H2510" s="650" t="s">
        <v>597</v>
      </c>
      <c r="I2510" s="650" t="s">
        <v>4883</v>
      </c>
      <c r="J2510" s="650" t="s">
        <v>4884</v>
      </c>
      <c r="K2510" s="650" t="s">
        <v>4885</v>
      </c>
      <c r="L2510" s="651">
        <v>397.49</v>
      </c>
      <c r="M2510" s="651">
        <v>5564.86</v>
      </c>
      <c r="N2510" s="650">
        <v>14</v>
      </c>
      <c r="O2510" s="731">
        <v>9.5</v>
      </c>
      <c r="P2510" s="651">
        <v>1987.45</v>
      </c>
      <c r="Q2510" s="666">
        <v>0.35714285714285715</v>
      </c>
      <c r="R2510" s="650">
        <v>5</v>
      </c>
      <c r="S2510" s="666">
        <v>0.35714285714285715</v>
      </c>
      <c r="T2510" s="731">
        <v>3.5</v>
      </c>
      <c r="U2510" s="689">
        <v>0.36842105263157893</v>
      </c>
    </row>
    <row r="2511" spans="1:21" ht="14.4" customHeight="1" x14ac:dyDescent="0.3">
      <c r="A2511" s="649">
        <v>10</v>
      </c>
      <c r="B2511" s="650" t="s">
        <v>596</v>
      </c>
      <c r="C2511" s="650">
        <v>89301107</v>
      </c>
      <c r="D2511" s="729" t="s">
        <v>6865</v>
      </c>
      <c r="E2511" s="730" t="s">
        <v>3675</v>
      </c>
      <c r="F2511" s="650" t="s">
        <v>3634</v>
      </c>
      <c r="G2511" s="650" t="s">
        <v>4778</v>
      </c>
      <c r="H2511" s="650" t="s">
        <v>597</v>
      </c>
      <c r="I2511" s="650" t="s">
        <v>5967</v>
      </c>
      <c r="J2511" s="650" t="s">
        <v>5968</v>
      </c>
      <c r="K2511" s="650" t="s">
        <v>5090</v>
      </c>
      <c r="L2511" s="651">
        <v>264.92</v>
      </c>
      <c r="M2511" s="651">
        <v>529.84</v>
      </c>
      <c r="N2511" s="650">
        <v>2</v>
      </c>
      <c r="O2511" s="731">
        <v>1</v>
      </c>
      <c r="P2511" s="651"/>
      <c r="Q2511" s="666">
        <v>0</v>
      </c>
      <c r="R2511" s="650"/>
      <c r="S2511" s="666">
        <v>0</v>
      </c>
      <c r="T2511" s="731"/>
      <c r="U2511" s="689">
        <v>0</v>
      </c>
    </row>
    <row r="2512" spans="1:21" ht="14.4" customHeight="1" x14ac:dyDescent="0.3">
      <c r="A2512" s="649">
        <v>10</v>
      </c>
      <c r="B2512" s="650" t="s">
        <v>596</v>
      </c>
      <c r="C2512" s="650">
        <v>89301107</v>
      </c>
      <c r="D2512" s="729" t="s">
        <v>6865</v>
      </c>
      <c r="E2512" s="730" t="s">
        <v>3675</v>
      </c>
      <c r="F2512" s="650" t="s">
        <v>3634</v>
      </c>
      <c r="G2512" s="650" t="s">
        <v>4778</v>
      </c>
      <c r="H2512" s="650" t="s">
        <v>597</v>
      </c>
      <c r="I2512" s="650" t="s">
        <v>5969</v>
      </c>
      <c r="J2512" s="650" t="s">
        <v>5970</v>
      </c>
      <c r="K2512" s="650" t="s">
        <v>5971</v>
      </c>
      <c r="L2512" s="651">
        <v>370.24</v>
      </c>
      <c r="M2512" s="651">
        <v>370.24</v>
      </c>
      <c r="N2512" s="650">
        <v>1</v>
      </c>
      <c r="O2512" s="731">
        <v>1</v>
      </c>
      <c r="P2512" s="651"/>
      <c r="Q2512" s="666">
        <v>0</v>
      </c>
      <c r="R2512" s="650"/>
      <c r="S2512" s="666">
        <v>0</v>
      </c>
      <c r="T2512" s="731"/>
      <c r="U2512" s="689">
        <v>0</v>
      </c>
    </row>
    <row r="2513" spans="1:21" ht="14.4" customHeight="1" x14ac:dyDescent="0.3">
      <c r="A2513" s="649">
        <v>10</v>
      </c>
      <c r="B2513" s="650" t="s">
        <v>596</v>
      </c>
      <c r="C2513" s="650">
        <v>89301107</v>
      </c>
      <c r="D2513" s="729" t="s">
        <v>6865</v>
      </c>
      <c r="E2513" s="730" t="s">
        <v>3675</v>
      </c>
      <c r="F2513" s="650" t="s">
        <v>3634</v>
      </c>
      <c r="G2513" s="650" t="s">
        <v>4778</v>
      </c>
      <c r="H2513" s="650" t="s">
        <v>597</v>
      </c>
      <c r="I2513" s="650" t="s">
        <v>5972</v>
      </c>
      <c r="J2513" s="650" t="s">
        <v>5973</v>
      </c>
      <c r="K2513" s="650" t="s">
        <v>5974</v>
      </c>
      <c r="L2513" s="651">
        <v>1207.0899999999999</v>
      </c>
      <c r="M2513" s="651">
        <v>1207.0899999999999</v>
      </c>
      <c r="N2513" s="650">
        <v>1</v>
      </c>
      <c r="O2513" s="731">
        <v>0.5</v>
      </c>
      <c r="P2513" s="651"/>
      <c r="Q2513" s="666">
        <v>0</v>
      </c>
      <c r="R2513" s="650"/>
      <c r="S2513" s="666">
        <v>0</v>
      </c>
      <c r="T2513" s="731"/>
      <c r="U2513" s="689">
        <v>0</v>
      </c>
    </row>
    <row r="2514" spans="1:21" ht="14.4" customHeight="1" x14ac:dyDescent="0.3">
      <c r="A2514" s="649">
        <v>10</v>
      </c>
      <c r="B2514" s="650" t="s">
        <v>596</v>
      </c>
      <c r="C2514" s="650">
        <v>89301107</v>
      </c>
      <c r="D2514" s="729" t="s">
        <v>6865</v>
      </c>
      <c r="E2514" s="730" t="s">
        <v>3675</v>
      </c>
      <c r="F2514" s="650" t="s">
        <v>3634</v>
      </c>
      <c r="G2514" s="650" t="s">
        <v>4778</v>
      </c>
      <c r="H2514" s="650" t="s">
        <v>597</v>
      </c>
      <c r="I2514" s="650" t="s">
        <v>5975</v>
      </c>
      <c r="J2514" s="650" t="s">
        <v>5968</v>
      </c>
      <c r="K2514" s="650" t="s">
        <v>5976</v>
      </c>
      <c r="L2514" s="651">
        <v>52.97</v>
      </c>
      <c r="M2514" s="651">
        <v>105.94</v>
      </c>
      <c r="N2514" s="650">
        <v>2</v>
      </c>
      <c r="O2514" s="731">
        <v>1.5</v>
      </c>
      <c r="P2514" s="651"/>
      <c r="Q2514" s="666">
        <v>0</v>
      </c>
      <c r="R2514" s="650"/>
      <c r="S2514" s="666">
        <v>0</v>
      </c>
      <c r="T2514" s="731"/>
      <c r="U2514" s="689">
        <v>0</v>
      </c>
    </row>
    <row r="2515" spans="1:21" ht="14.4" customHeight="1" x14ac:dyDescent="0.3">
      <c r="A2515" s="649">
        <v>10</v>
      </c>
      <c r="B2515" s="650" t="s">
        <v>596</v>
      </c>
      <c r="C2515" s="650">
        <v>89301107</v>
      </c>
      <c r="D2515" s="729" t="s">
        <v>6865</v>
      </c>
      <c r="E2515" s="730" t="s">
        <v>3675</v>
      </c>
      <c r="F2515" s="650" t="s">
        <v>3634</v>
      </c>
      <c r="G2515" s="650" t="s">
        <v>4778</v>
      </c>
      <c r="H2515" s="650" t="s">
        <v>597</v>
      </c>
      <c r="I2515" s="650" t="s">
        <v>5977</v>
      </c>
      <c r="J2515" s="650" t="s">
        <v>5968</v>
      </c>
      <c r="K2515" s="650" t="s">
        <v>5978</v>
      </c>
      <c r="L2515" s="651">
        <v>264.92</v>
      </c>
      <c r="M2515" s="651">
        <v>794.76</v>
      </c>
      <c r="N2515" s="650">
        <v>3</v>
      </c>
      <c r="O2515" s="731">
        <v>2</v>
      </c>
      <c r="P2515" s="651"/>
      <c r="Q2515" s="666">
        <v>0</v>
      </c>
      <c r="R2515" s="650"/>
      <c r="S2515" s="666">
        <v>0</v>
      </c>
      <c r="T2515" s="731"/>
      <c r="U2515" s="689">
        <v>0</v>
      </c>
    </row>
    <row r="2516" spans="1:21" ht="14.4" customHeight="1" x14ac:dyDescent="0.3">
      <c r="A2516" s="649">
        <v>10</v>
      </c>
      <c r="B2516" s="650" t="s">
        <v>596</v>
      </c>
      <c r="C2516" s="650">
        <v>89301107</v>
      </c>
      <c r="D2516" s="729" t="s">
        <v>6865</v>
      </c>
      <c r="E2516" s="730" t="s">
        <v>3675</v>
      </c>
      <c r="F2516" s="650" t="s">
        <v>3634</v>
      </c>
      <c r="G2516" s="650" t="s">
        <v>5979</v>
      </c>
      <c r="H2516" s="650" t="s">
        <v>597</v>
      </c>
      <c r="I2516" s="650" t="s">
        <v>5980</v>
      </c>
      <c r="J2516" s="650" t="s">
        <v>5981</v>
      </c>
      <c r="K2516" s="650" t="s">
        <v>5982</v>
      </c>
      <c r="L2516" s="651">
        <v>31.4</v>
      </c>
      <c r="M2516" s="651">
        <v>62.8</v>
      </c>
      <c r="N2516" s="650">
        <v>2</v>
      </c>
      <c r="O2516" s="731">
        <v>0.5</v>
      </c>
      <c r="P2516" s="651"/>
      <c r="Q2516" s="666">
        <v>0</v>
      </c>
      <c r="R2516" s="650"/>
      <c r="S2516" s="666">
        <v>0</v>
      </c>
      <c r="T2516" s="731"/>
      <c r="U2516" s="689">
        <v>0</v>
      </c>
    </row>
    <row r="2517" spans="1:21" ht="14.4" customHeight="1" x14ac:dyDescent="0.3">
      <c r="A2517" s="649">
        <v>10</v>
      </c>
      <c r="B2517" s="650" t="s">
        <v>596</v>
      </c>
      <c r="C2517" s="650">
        <v>89301107</v>
      </c>
      <c r="D2517" s="729" t="s">
        <v>6865</v>
      </c>
      <c r="E2517" s="730" t="s">
        <v>3675</v>
      </c>
      <c r="F2517" s="650" t="s">
        <v>3634</v>
      </c>
      <c r="G2517" s="650" t="s">
        <v>4888</v>
      </c>
      <c r="H2517" s="650" t="s">
        <v>1072</v>
      </c>
      <c r="I2517" s="650" t="s">
        <v>5983</v>
      </c>
      <c r="J2517" s="650" t="s">
        <v>5984</v>
      </c>
      <c r="K2517" s="650" t="s">
        <v>5985</v>
      </c>
      <c r="L2517" s="651">
        <v>65.400000000000006</v>
      </c>
      <c r="M2517" s="651">
        <v>327</v>
      </c>
      <c r="N2517" s="650">
        <v>5</v>
      </c>
      <c r="O2517" s="731">
        <v>4</v>
      </c>
      <c r="P2517" s="651">
        <v>65.400000000000006</v>
      </c>
      <c r="Q2517" s="666">
        <v>0.2</v>
      </c>
      <c r="R2517" s="650">
        <v>1</v>
      </c>
      <c r="S2517" s="666">
        <v>0.2</v>
      </c>
      <c r="T2517" s="731">
        <v>0.5</v>
      </c>
      <c r="U2517" s="689">
        <v>0.125</v>
      </c>
    </row>
    <row r="2518" spans="1:21" ht="14.4" customHeight="1" x14ac:dyDescent="0.3">
      <c r="A2518" s="649">
        <v>10</v>
      </c>
      <c r="B2518" s="650" t="s">
        <v>596</v>
      </c>
      <c r="C2518" s="650">
        <v>89301107</v>
      </c>
      <c r="D2518" s="729" t="s">
        <v>6865</v>
      </c>
      <c r="E2518" s="730" t="s">
        <v>3675</v>
      </c>
      <c r="F2518" s="650" t="s">
        <v>3634</v>
      </c>
      <c r="G2518" s="650" t="s">
        <v>4888</v>
      </c>
      <c r="H2518" s="650" t="s">
        <v>597</v>
      </c>
      <c r="I2518" s="650" t="s">
        <v>4889</v>
      </c>
      <c r="J2518" s="650" t="s">
        <v>4890</v>
      </c>
      <c r="K2518" s="650" t="s">
        <v>1100</v>
      </c>
      <c r="L2518" s="651">
        <v>0</v>
      </c>
      <c r="M2518" s="651">
        <v>0</v>
      </c>
      <c r="N2518" s="650">
        <v>12</v>
      </c>
      <c r="O2518" s="731">
        <v>9</v>
      </c>
      <c r="P2518" s="651">
        <v>0</v>
      </c>
      <c r="Q2518" s="666"/>
      <c r="R2518" s="650">
        <v>2</v>
      </c>
      <c r="S2518" s="666">
        <v>0.16666666666666666</v>
      </c>
      <c r="T2518" s="731">
        <v>2</v>
      </c>
      <c r="U2518" s="689">
        <v>0.22222222222222221</v>
      </c>
    </row>
    <row r="2519" spans="1:21" ht="14.4" customHeight="1" x14ac:dyDescent="0.3">
      <c r="A2519" s="649">
        <v>10</v>
      </c>
      <c r="B2519" s="650" t="s">
        <v>596</v>
      </c>
      <c r="C2519" s="650">
        <v>89301107</v>
      </c>
      <c r="D2519" s="729" t="s">
        <v>6865</v>
      </c>
      <c r="E2519" s="730" t="s">
        <v>3675</v>
      </c>
      <c r="F2519" s="650" t="s">
        <v>3634</v>
      </c>
      <c r="G2519" s="650" t="s">
        <v>4888</v>
      </c>
      <c r="H2519" s="650" t="s">
        <v>597</v>
      </c>
      <c r="I2519" s="650" t="s">
        <v>4891</v>
      </c>
      <c r="J2519" s="650" t="s">
        <v>4890</v>
      </c>
      <c r="K2519" s="650" t="s">
        <v>3280</v>
      </c>
      <c r="L2519" s="651">
        <v>0</v>
      </c>
      <c r="M2519" s="651">
        <v>0</v>
      </c>
      <c r="N2519" s="650">
        <v>6</v>
      </c>
      <c r="O2519" s="731">
        <v>4.5</v>
      </c>
      <c r="P2519" s="651">
        <v>0</v>
      </c>
      <c r="Q2519" s="666"/>
      <c r="R2519" s="650">
        <v>4</v>
      </c>
      <c r="S2519" s="666">
        <v>0.66666666666666663</v>
      </c>
      <c r="T2519" s="731">
        <v>2.5</v>
      </c>
      <c r="U2519" s="689">
        <v>0.55555555555555558</v>
      </c>
    </row>
    <row r="2520" spans="1:21" ht="14.4" customHeight="1" x14ac:dyDescent="0.3">
      <c r="A2520" s="649">
        <v>10</v>
      </c>
      <c r="B2520" s="650" t="s">
        <v>596</v>
      </c>
      <c r="C2520" s="650">
        <v>89301107</v>
      </c>
      <c r="D2520" s="729" t="s">
        <v>6865</v>
      </c>
      <c r="E2520" s="730" t="s">
        <v>3675</v>
      </c>
      <c r="F2520" s="650" t="s">
        <v>3634</v>
      </c>
      <c r="G2520" s="650" t="s">
        <v>3736</v>
      </c>
      <c r="H2520" s="650" t="s">
        <v>1072</v>
      </c>
      <c r="I2520" s="650" t="s">
        <v>1712</v>
      </c>
      <c r="J2520" s="650" t="s">
        <v>1713</v>
      </c>
      <c r="K2520" s="650" t="s">
        <v>3522</v>
      </c>
      <c r="L2520" s="651">
        <v>116.8</v>
      </c>
      <c r="M2520" s="651">
        <v>233.6</v>
      </c>
      <c r="N2520" s="650">
        <v>2</v>
      </c>
      <c r="O2520" s="731">
        <v>1</v>
      </c>
      <c r="P2520" s="651"/>
      <c r="Q2520" s="666">
        <v>0</v>
      </c>
      <c r="R2520" s="650"/>
      <c r="S2520" s="666">
        <v>0</v>
      </c>
      <c r="T2520" s="731"/>
      <c r="U2520" s="689">
        <v>0</v>
      </c>
    </row>
    <row r="2521" spans="1:21" ht="14.4" customHeight="1" x14ac:dyDescent="0.3">
      <c r="A2521" s="649">
        <v>10</v>
      </c>
      <c r="B2521" s="650" t="s">
        <v>596</v>
      </c>
      <c r="C2521" s="650">
        <v>89301107</v>
      </c>
      <c r="D2521" s="729" t="s">
        <v>6865</v>
      </c>
      <c r="E2521" s="730" t="s">
        <v>3675</v>
      </c>
      <c r="F2521" s="650" t="s">
        <v>3634</v>
      </c>
      <c r="G2521" s="650" t="s">
        <v>3736</v>
      </c>
      <c r="H2521" s="650" t="s">
        <v>1072</v>
      </c>
      <c r="I2521" s="650" t="s">
        <v>1306</v>
      </c>
      <c r="J2521" s="650" t="s">
        <v>3490</v>
      </c>
      <c r="K2521" s="650" t="s">
        <v>839</v>
      </c>
      <c r="L2521" s="651">
        <v>68.83</v>
      </c>
      <c r="M2521" s="651">
        <v>137.66</v>
      </c>
      <c r="N2521" s="650">
        <v>2</v>
      </c>
      <c r="O2521" s="731">
        <v>1</v>
      </c>
      <c r="P2521" s="651"/>
      <c r="Q2521" s="666">
        <v>0</v>
      </c>
      <c r="R2521" s="650"/>
      <c r="S2521" s="666">
        <v>0</v>
      </c>
      <c r="T2521" s="731"/>
      <c r="U2521" s="689">
        <v>0</v>
      </c>
    </row>
    <row r="2522" spans="1:21" ht="14.4" customHeight="1" x14ac:dyDescent="0.3">
      <c r="A2522" s="649">
        <v>10</v>
      </c>
      <c r="B2522" s="650" t="s">
        <v>596</v>
      </c>
      <c r="C2522" s="650">
        <v>89301107</v>
      </c>
      <c r="D2522" s="729" t="s">
        <v>6865</v>
      </c>
      <c r="E2522" s="730" t="s">
        <v>3675</v>
      </c>
      <c r="F2522" s="650" t="s">
        <v>3634</v>
      </c>
      <c r="G2522" s="650" t="s">
        <v>3736</v>
      </c>
      <c r="H2522" s="650" t="s">
        <v>1072</v>
      </c>
      <c r="I2522" s="650" t="s">
        <v>5986</v>
      </c>
      <c r="J2522" s="650" t="s">
        <v>1713</v>
      </c>
      <c r="K2522" s="650" t="s">
        <v>5987</v>
      </c>
      <c r="L2522" s="651">
        <v>0</v>
      </c>
      <c r="M2522" s="651">
        <v>0</v>
      </c>
      <c r="N2522" s="650">
        <v>2</v>
      </c>
      <c r="O2522" s="731">
        <v>0.5</v>
      </c>
      <c r="P2522" s="651">
        <v>0</v>
      </c>
      <c r="Q2522" s="666"/>
      <c r="R2522" s="650">
        <v>2</v>
      </c>
      <c r="S2522" s="666">
        <v>1</v>
      </c>
      <c r="T2522" s="731">
        <v>0.5</v>
      </c>
      <c r="U2522" s="689">
        <v>1</v>
      </c>
    </row>
    <row r="2523" spans="1:21" ht="14.4" customHeight="1" x14ac:dyDescent="0.3">
      <c r="A2523" s="649">
        <v>10</v>
      </c>
      <c r="B2523" s="650" t="s">
        <v>596</v>
      </c>
      <c r="C2523" s="650">
        <v>89301107</v>
      </c>
      <c r="D2523" s="729" t="s">
        <v>6865</v>
      </c>
      <c r="E2523" s="730" t="s">
        <v>3675</v>
      </c>
      <c r="F2523" s="650" t="s">
        <v>3634</v>
      </c>
      <c r="G2523" s="650" t="s">
        <v>5184</v>
      </c>
      <c r="H2523" s="650" t="s">
        <v>597</v>
      </c>
      <c r="I2523" s="650" t="s">
        <v>5988</v>
      </c>
      <c r="J2523" s="650" t="s">
        <v>5989</v>
      </c>
      <c r="K2523" s="650" t="s">
        <v>5293</v>
      </c>
      <c r="L2523" s="651">
        <v>619.66999999999996</v>
      </c>
      <c r="M2523" s="651">
        <v>619.66999999999996</v>
      </c>
      <c r="N2523" s="650">
        <v>1</v>
      </c>
      <c r="O2523" s="731">
        <v>1</v>
      </c>
      <c r="P2523" s="651"/>
      <c r="Q2523" s="666">
        <v>0</v>
      </c>
      <c r="R2523" s="650"/>
      <c r="S2523" s="666">
        <v>0</v>
      </c>
      <c r="T2523" s="731"/>
      <c r="U2523" s="689">
        <v>0</v>
      </c>
    </row>
    <row r="2524" spans="1:21" ht="14.4" customHeight="1" x14ac:dyDescent="0.3">
      <c r="A2524" s="649">
        <v>10</v>
      </c>
      <c r="B2524" s="650" t="s">
        <v>596</v>
      </c>
      <c r="C2524" s="650">
        <v>89301107</v>
      </c>
      <c r="D2524" s="729" t="s">
        <v>6865</v>
      </c>
      <c r="E2524" s="730" t="s">
        <v>3675</v>
      </c>
      <c r="F2524" s="650" t="s">
        <v>3634</v>
      </c>
      <c r="G2524" s="650" t="s">
        <v>5184</v>
      </c>
      <c r="H2524" s="650" t="s">
        <v>597</v>
      </c>
      <c r="I2524" s="650" t="s">
        <v>5988</v>
      </c>
      <c r="J2524" s="650" t="s">
        <v>5989</v>
      </c>
      <c r="K2524" s="650" t="s">
        <v>5293</v>
      </c>
      <c r="L2524" s="651">
        <v>624.72</v>
      </c>
      <c r="M2524" s="651">
        <v>1874.16</v>
      </c>
      <c r="N2524" s="650">
        <v>3</v>
      </c>
      <c r="O2524" s="731">
        <v>1.5</v>
      </c>
      <c r="P2524" s="651">
        <v>624.72</v>
      </c>
      <c r="Q2524" s="666">
        <v>0.33333333333333331</v>
      </c>
      <c r="R2524" s="650">
        <v>1</v>
      </c>
      <c r="S2524" s="666">
        <v>0.33333333333333331</v>
      </c>
      <c r="T2524" s="731">
        <v>0.5</v>
      </c>
      <c r="U2524" s="689">
        <v>0.33333333333333331</v>
      </c>
    </row>
    <row r="2525" spans="1:21" ht="14.4" customHeight="1" x14ac:dyDescent="0.3">
      <c r="A2525" s="649">
        <v>10</v>
      </c>
      <c r="B2525" s="650" t="s">
        <v>596</v>
      </c>
      <c r="C2525" s="650">
        <v>89301107</v>
      </c>
      <c r="D2525" s="729" t="s">
        <v>6865</v>
      </c>
      <c r="E2525" s="730" t="s">
        <v>3675</v>
      </c>
      <c r="F2525" s="650" t="s">
        <v>3634</v>
      </c>
      <c r="G2525" s="650" t="s">
        <v>3802</v>
      </c>
      <c r="H2525" s="650" t="s">
        <v>1072</v>
      </c>
      <c r="I2525" s="650" t="s">
        <v>2804</v>
      </c>
      <c r="J2525" s="650" t="s">
        <v>2805</v>
      </c>
      <c r="K2525" s="650" t="s">
        <v>2806</v>
      </c>
      <c r="L2525" s="651">
        <v>413.22</v>
      </c>
      <c r="M2525" s="651">
        <v>3305.7600000000011</v>
      </c>
      <c r="N2525" s="650">
        <v>8</v>
      </c>
      <c r="O2525" s="731">
        <v>5</v>
      </c>
      <c r="P2525" s="651"/>
      <c r="Q2525" s="666">
        <v>0</v>
      </c>
      <c r="R2525" s="650"/>
      <c r="S2525" s="666">
        <v>0</v>
      </c>
      <c r="T2525" s="731"/>
      <c r="U2525" s="689">
        <v>0</v>
      </c>
    </row>
    <row r="2526" spans="1:21" ht="14.4" customHeight="1" x14ac:dyDescent="0.3">
      <c r="A2526" s="649">
        <v>10</v>
      </c>
      <c r="B2526" s="650" t="s">
        <v>596</v>
      </c>
      <c r="C2526" s="650">
        <v>89301107</v>
      </c>
      <c r="D2526" s="729" t="s">
        <v>6865</v>
      </c>
      <c r="E2526" s="730" t="s">
        <v>3675</v>
      </c>
      <c r="F2526" s="650" t="s">
        <v>3634</v>
      </c>
      <c r="G2526" s="650" t="s">
        <v>3802</v>
      </c>
      <c r="H2526" s="650" t="s">
        <v>1072</v>
      </c>
      <c r="I2526" s="650" t="s">
        <v>2804</v>
      </c>
      <c r="J2526" s="650" t="s">
        <v>2805</v>
      </c>
      <c r="K2526" s="650" t="s">
        <v>2806</v>
      </c>
      <c r="L2526" s="651">
        <v>356.47</v>
      </c>
      <c r="M2526" s="651">
        <v>1782.3500000000001</v>
      </c>
      <c r="N2526" s="650">
        <v>5</v>
      </c>
      <c r="O2526" s="731">
        <v>3</v>
      </c>
      <c r="P2526" s="651">
        <v>356.47</v>
      </c>
      <c r="Q2526" s="666">
        <v>0.2</v>
      </c>
      <c r="R2526" s="650">
        <v>1</v>
      </c>
      <c r="S2526" s="666">
        <v>0.2</v>
      </c>
      <c r="T2526" s="731">
        <v>0.5</v>
      </c>
      <c r="U2526" s="689">
        <v>0.16666666666666666</v>
      </c>
    </row>
    <row r="2527" spans="1:21" ht="14.4" customHeight="1" x14ac:dyDescent="0.3">
      <c r="A2527" s="649">
        <v>10</v>
      </c>
      <c r="B2527" s="650" t="s">
        <v>596</v>
      </c>
      <c r="C2527" s="650">
        <v>89301107</v>
      </c>
      <c r="D2527" s="729" t="s">
        <v>6865</v>
      </c>
      <c r="E2527" s="730" t="s">
        <v>3675</v>
      </c>
      <c r="F2527" s="650" t="s">
        <v>3634</v>
      </c>
      <c r="G2527" s="650" t="s">
        <v>3802</v>
      </c>
      <c r="H2527" s="650" t="s">
        <v>1072</v>
      </c>
      <c r="I2527" s="650" t="s">
        <v>4923</v>
      </c>
      <c r="J2527" s="650" t="s">
        <v>2805</v>
      </c>
      <c r="K2527" s="650" t="s">
        <v>2806</v>
      </c>
      <c r="L2527" s="651">
        <v>0</v>
      </c>
      <c r="M2527" s="651">
        <v>0</v>
      </c>
      <c r="N2527" s="650">
        <v>3</v>
      </c>
      <c r="O2527" s="731">
        <v>2.5</v>
      </c>
      <c r="P2527" s="651">
        <v>0</v>
      </c>
      <c r="Q2527" s="666"/>
      <c r="R2527" s="650">
        <v>2</v>
      </c>
      <c r="S2527" s="666">
        <v>0.66666666666666663</v>
      </c>
      <c r="T2527" s="731">
        <v>2</v>
      </c>
      <c r="U2527" s="689">
        <v>0.8</v>
      </c>
    </row>
    <row r="2528" spans="1:21" ht="14.4" customHeight="1" x14ac:dyDescent="0.3">
      <c r="A2528" s="649">
        <v>10</v>
      </c>
      <c r="B2528" s="650" t="s">
        <v>596</v>
      </c>
      <c r="C2528" s="650">
        <v>89301107</v>
      </c>
      <c r="D2528" s="729" t="s">
        <v>6865</v>
      </c>
      <c r="E2528" s="730" t="s">
        <v>3675</v>
      </c>
      <c r="F2528" s="650" t="s">
        <v>3634</v>
      </c>
      <c r="G2528" s="650" t="s">
        <v>3802</v>
      </c>
      <c r="H2528" s="650" t="s">
        <v>597</v>
      </c>
      <c r="I2528" s="650" t="s">
        <v>5990</v>
      </c>
      <c r="J2528" s="650" t="s">
        <v>5991</v>
      </c>
      <c r="K2528" s="650" t="s">
        <v>5992</v>
      </c>
      <c r="L2528" s="651">
        <v>0</v>
      </c>
      <c r="M2528" s="651">
        <v>0</v>
      </c>
      <c r="N2528" s="650">
        <v>2</v>
      </c>
      <c r="O2528" s="731">
        <v>1.5</v>
      </c>
      <c r="P2528" s="651">
        <v>0</v>
      </c>
      <c r="Q2528" s="666"/>
      <c r="R2528" s="650">
        <v>1</v>
      </c>
      <c r="S2528" s="666">
        <v>0.5</v>
      </c>
      <c r="T2528" s="731">
        <v>1</v>
      </c>
      <c r="U2528" s="689">
        <v>0.66666666666666663</v>
      </c>
    </row>
    <row r="2529" spans="1:21" ht="14.4" customHeight="1" x14ac:dyDescent="0.3">
      <c r="A2529" s="649">
        <v>10</v>
      </c>
      <c r="B2529" s="650" t="s">
        <v>596</v>
      </c>
      <c r="C2529" s="650">
        <v>89301107</v>
      </c>
      <c r="D2529" s="729" t="s">
        <v>6865</v>
      </c>
      <c r="E2529" s="730" t="s">
        <v>3675</v>
      </c>
      <c r="F2529" s="650" t="s">
        <v>3634</v>
      </c>
      <c r="G2529" s="650" t="s">
        <v>3802</v>
      </c>
      <c r="H2529" s="650" t="s">
        <v>597</v>
      </c>
      <c r="I2529" s="650" t="s">
        <v>5993</v>
      </c>
      <c r="J2529" s="650" t="s">
        <v>5991</v>
      </c>
      <c r="K2529" s="650" t="s">
        <v>5994</v>
      </c>
      <c r="L2529" s="651">
        <v>0</v>
      </c>
      <c r="M2529" s="651">
        <v>0</v>
      </c>
      <c r="N2529" s="650">
        <v>1</v>
      </c>
      <c r="O2529" s="731">
        <v>0.5</v>
      </c>
      <c r="P2529" s="651"/>
      <c r="Q2529" s="666"/>
      <c r="R2529" s="650"/>
      <c r="S2529" s="666">
        <v>0</v>
      </c>
      <c r="T2529" s="731"/>
      <c r="U2529" s="689">
        <v>0</v>
      </c>
    </row>
    <row r="2530" spans="1:21" ht="14.4" customHeight="1" x14ac:dyDescent="0.3">
      <c r="A2530" s="649">
        <v>10</v>
      </c>
      <c r="B2530" s="650" t="s">
        <v>596</v>
      </c>
      <c r="C2530" s="650">
        <v>89301107</v>
      </c>
      <c r="D2530" s="729" t="s">
        <v>6865</v>
      </c>
      <c r="E2530" s="730" t="s">
        <v>3675</v>
      </c>
      <c r="F2530" s="650" t="s">
        <v>3634</v>
      </c>
      <c r="G2530" s="650" t="s">
        <v>3802</v>
      </c>
      <c r="H2530" s="650" t="s">
        <v>597</v>
      </c>
      <c r="I2530" s="650" t="s">
        <v>5995</v>
      </c>
      <c r="J2530" s="650" t="s">
        <v>5991</v>
      </c>
      <c r="K2530" s="650" t="s">
        <v>5996</v>
      </c>
      <c r="L2530" s="651">
        <v>413.22</v>
      </c>
      <c r="M2530" s="651">
        <v>413.22</v>
      </c>
      <c r="N2530" s="650">
        <v>1</v>
      </c>
      <c r="O2530" s="731">
        <v>1</v>
      </c>
      <c r="P2530" s="651"/>
      <c r="Q2530" s="666">
        <v>0</v>
      </c>
      <c r="R2530" s="650"/>
      <c r="S2530" s="666">
        <v>0</v>
      </c>
      <c r="T2530" s="731"/>
      <c r="U2530" s="689">
        <v>0</v>
      </c>
    </row>
    <row r="2531" spans="1:21" ht="14.4" customHeight="1" x14ac:dyDescent="0.3">
      <c r="A2531" s="649">
        <v>10</v>
      </c>
      <c r="B2531" s="650" t="s">
        <v>596</v>
      </c>
      <c r="C2531" s="650">
        <v>89301107</v>
      </c>
      <c r="D2531" s="729" t="s">
        <v>6865</v>
      </c>
      <c r="E2531" s="730" t="s">
        <v>3675</v>
      </c>
      <c r="F2531" s="650" t="s">
        <v>3634</v>
      </c>
      <c r="G2531" s="650" t="s">
        <v>3802</v>
      </c>
      <c r="H2531" s="650" t="s">
        <v>597</v>
      </c>
      <c r="I2531" s="650" t="s">
        <v>5997</v>
      </c>
      <c r="J2531" s="650" t="s">
        <v>5998</v>
      </c>
      <c r="K2531" s="650" t="s">
        <v>1140</v>
      </c>
      <c r="L2531" s="651">
        <v>79.22</v>
      </c>
      <c r="M2531" s="651">
        <v>79.22</v>
      </c>
      <c r="N2531" s="650">
        <v>1</v>
      </c>
      <c r="O2531" s="731">
        <v>1</v>
      </c>
      <c r="P2531" s="651">
        <v>79.22</v>
      </c>
      <c r="Q2531" s="666">
        <v>1</v>
      </c>
      <c r="R2531" s="650">
        <v>1</v>
      </c>
      <c r="S2531" s="666">
        <v>1</v>
      </c>
      <c r="T2531" s="731">
        <v>1</v>
      </c>
      <c r="U2531" s="689">
        <v>1</v>
      </c>
    </row>
    <row r="2532" spans="1:21" ht="14.4" customHeight="1" x14ac:dyDescent="0.3">
      <c r="A2532" s="649">
        <v>10</v>
      </c>
      <c r="B2532" s="650" t="s">
        <v>596</v>
      </c>
      <c r="C2532" s="650">
        <v>89301107</v>
      </c>
      <c r="D2532" s="729" t="s">
        <v>6865</v>
      </c>
      <c r="E2532" s="730" t="s">
        <v>3675</v>
      </c>
      <c r="F2532" s="650" t="s">
        <v>3634</v>
      </c>
      <c r="G2532" s="650" t="s">
        <v>3802</v>
      </c>
      <c r="H2532" s="650" t="s">
        <v>597</v>
      </c>
      <c r="I2532" s="650" t="s">
        <v>5999</v>
      </c>
      <c r="J2532" s="650" t="s">
        <v>3840</v>
      </c>
      <c r="K2532" s="650" t="s">
        <v>2806</v>
      </c>
      <c r="L2532" s="651">
        <v>413.22</v>
      </c>
      <c r="M2532" s="651">
        <v>826.44</v>
      </c>
      <c r="N2532" s="650">
        <v>2</v>
      </c>
      <c r="O2532" s="731">
        <v>1.5</v>
      </c>
      <c r="P2532" s="651">
        <v>413.22</v>
      </c>
      <c r="Q2532" s="666">
        <v>0.5</v>
      </c>
      <c r="R2532" s="650">
        <v>1</v>
      </c>
      <c r="S2532" s="666">
        <v>0.5</v>
      </c>
      <c r="T2532" s="731">
        <v>1</v>
      </c>
      <c r="U2532" s="689">
        <v>0.66666666666666663</v>
      </c>
    </row>
    <row r="2533" spans="1:21" ht="14.4" customHeight="1" x14ac:dyDescent="0.3">
      <c r="A2533" s="649">
        <v>10</v>
      </c>
      <c r="B2533" s="650" t="s">
        <v>596</v>
      </c>
      <c r="C2533" s="650">
        <v>89301107</v>
      </c>
      <c r="D2533" s="729" t="s">
        <v>6865</v>
      </c>
      <c r="E2533" s="730" t="s">
        <v>3675</v>
      </c>
      <c r="F2533" s="650" t="s">
        <v>3634</v>
      </c>
      <c r="G2533" s="650" t="s">
        <v>3802</v>
      </c>
      <c r="H2533" s="650" t="s">
        <v>597</v>
      </c>
      <c r="I2533" s="650" t="s">
        <v>5999</v>
      </c>
      <c r="J2533" s="650" t="s">
        <v>3840</v>
      </c>
      <c r="K2533" s="650" t="s">
        <v>2806</v>
      </c>
      <c r="L2533" s="651">
        <v>356.47</v>
      </c>
      <c r="M2533" s="651">
        <v>2495.29</v>
      </c>
      <c r="N2533" s="650">
        <v>7</v>
      </c>
      <c r="O2533" s="731">
        <v>5</v>
      </c>
      <c r="P2533" s="651">
        <v>356.47</v>
      </c>
      <c r="Q2533" s="666">
        <v>0.14285714285714288</v>
      </c>
      <c r="R2533" s="650">
        <v>1</v>
      </c>
      <c r="S2533" s="666">
        <v>0.14285714285714285</v>
      </c>
      <c r="T2533" s="731">
        <v>1</v>
      </c>
      <c r="U2533" s="689">
        <v>0.2</v>
      </c>
    </row>
    <row r="2534" spans="1:21" ht="14.4" customHeight="1" x14ac:dyDescent="0.3">
      <c r="A2534" s="649">
        <v>10</v>
      </c>
      <c r="B2534" s="650" t="s">
        <v>596</v>
      </c>
      <c r="C2534" s="650">
        <v>89301107</v>
      </c>
      <c r="D2534" s="729" t="s">
        <v>6865</v>
      </c>
      <c r="E2534" s="730" t="s">
        <v>3675</v>
      </c>
      <c r="F2534" s="650" t="s">
        <v>3634</v>
      </c>
      <c r="G2534" s="650" t="s">
        <v>3802</v>
      </c>
      <c r="H2534" s="650" t="s">
        <v>597</v>
      </c>
      <c r="I2534" s="650" t="s">
        <v>6000</v>
      </c>
      <c r="J2534" s="650" t="s">
        <v>3840</v>
      </c>
      <c r="K2534" s="650" t="s">
        <v>4689</v>
      </c>
      <c r="L2534" s="651">
        <v>0</v>
      </c>
      <c r="M2534" s="651">
        <v>0</v>
      </c>
      <c r="N2534" s="650">
        <v>3</v>
      </c>
      <c r="O2534" s="731">
        <v>2.5</v>
      </c>
      <c r="P2534" s="651">
        <v>0</v>
      </c>
      <c r="Q2534" s="666"/>
      <c r="R2534" s="650">
        <v>1</v>
      </c>
      <c r="S2534" s="666">
        <v>0.33333333333333331</v>
      </c>
      <c r="T2534" s="731">
        <v>1</v>
      </c>
      <c r="U2534" s="689">
        <v>0.4</v>
      </c>
    </row>
    <row r="2535" spans="1:21" ht="14.4" customHeight="1" x14ac:dyDescent="0.3">
      <c r="A2535" s="649">
        <v>10</v>
      </c>
      <c r="B2535" s="650" t="s">
        <v>596</v>
      </c>
      <c r="C2535" s="650">
        <v>89301107</v>
      </c>
      <c r="D2535" s="729" t="s">
        <v>6865</v>
      </c>
      <c r="E2535" s="730" t="s">
        <v>3675</v>
      </c>
      <c r="F2535" s="650" t="s">
        <v>3634</v>
      </c>
      <c r="G2535" s="650" t="s">
        <v>6001</v>
      </c>
      <c r="H2535" s="650" t="s">
        <v>597</v>
      </c>
      <c r="I2535" s="650" t="s">
        <v>6002</v>
      </c>
      <c r="J2535" s="650" t="s">
        <v>6003</v>
      </c>
      <c r="K2535" s="650" t="s">
        <v>6004</v>
      </c>
      <c r="L2535" s="651">
        <v>0</v>
      </c>
      <c r="M2535" s="651">
        <v>0</v>
      </c>
      <c r="N2535" s="650">
        <v>12</v>
      </c>
      <c r="O2535" s="731">
        <v>9.5</v>
      </c>
      <c r="P2535" s="651">
        <v>0</v>
      </c>
      <c r="Q2535" s="666"/>
      <c r="R2535" s="650">
        <v>3</v>
      </c>
      <c r="S2535" s="666">
        <v>0.25</v>
      </c>
      <c r="T2535" s="731">
        <v>2</v>
      </c>
      <c r="U2535" s="689">
        <v>0.21052631578947367</v>
      </c>
    </row>
    <row r="2536" spans="1:21" ht="14.4" customHeight="1" x14ac:dyDescent="0.3">
      <c r="A2536" s="649">
        <v>10</v>
      </c>
      <c r="B2536" s="650" t="s">
        <v>596</v>
      </c>
      <c r="C2536" s="650">
        <v>89301107</v>
      </c>
      <c r="D2536" s="729" t="s">
        <v>6865</v>
      </c>
      <c r="E2536" s="730" t="s">
        <v>3675</v>
      </c>
      <c r="F2536" s="650" t="s">
        <v>3634</v>
      </c>
      <c r="G2536" s="650" t="s">
        <v>5150</v>
      </c>
      <c r="H2536" s="650" t="s">
        <v>1072</v>
      </c>
      <c r="I2536" s="650" t="s">
        <v>6005</v>
      </c>
      <c r="J2536" s="650" t="s">
        <v>5152</v>
      </c>
      <c r="K2536" s="650" t="s">
        <v>6006</v>
      </c>
      <c r="L2536" s="651">
        <v>413.22</v>
      </c>
      <c r="M2536" s="651">
        <v>413.22</v>
      </c>
      <c r="N2536" s="650">
        <v>1</v>
      </c>
      <c r="O2536" s="731">
        <v>1</v>
      </c>
      <c r="P2536" s="651"/>
      <c r="Q2536" s="666">
        <v>0</v>
      </c>
      <c r="R2536" s="650"/>
      <c r="S2536" s="666">
        <v>0</v>
      </c>
      <c r="T2536" s="731"/>
      <c r="U2536" s="689">
        <v>0</v>
      </c>
    </row>
    <row r="2537" spans="1:21" ht="14.4" customHeight="1" x14ac:dyDescent="0.3">
      <c r="A2537" s="649">
        <v>10</v>
      </c>
      <c r="B2537" s="650" t="s">
        <v>596</v>
      </c>
      <c r="C2537" s="650">
        <v>89301107</v>
      </c>
      <c r="D2537" s="729" t="s">
        <v>6865</v>
      </c>
      <c r="E2537" s="730" t="s">
        <v>3675</v>
      </c>
      <c r="F2537" s="650" t="s">
        <v>3634</v>
      </c>
      <c r="G2537" s="650" t="s">
        <v>3785</v>
      </c>
      <c r="H2537" s="650" t="s">
        <v>597</v>
      </c>
      <c r="I2537" s="650" t="s">
        <v>6007</v>
      </c>
      <c r="J2537" s="650" t="s">
        <v>3056</v>
      </c>
      <c r="K2537" s="650" t="s">
        <v>6008</v>
      </c>
      <c r="L2537" s="651">
        <v>0</v>
      </c>
      <c r="M2537" s="651">
        <v>0</v>
      </c>
      <c r="N2537" s="650">
        <v>1</v>
      </c>
      <c r="O2537" s="731">
        <v>1</v>
      </c>
      <c r="P2537" s="651"/>
      <c r="Q2537" s="666"/>
      <c r="R2537" s="650"/>
      <c r="S2537" s="666">
        <v>0</v>
      </c>
      <c r="T2537" s="731"/>
      <c r="U2537" s="689">
        <v>0</v>
      </c>
    </row>
    <row r="2538" spans="1:21" ht="14.4" customHeight="1" x14ac:dyDescent="0.3">
      <c r="A2538" s="649">
        <v>10</v>
      </c>
      <c r="B2538" s="650" t="s">
        <v>596</v>
      </c>
      <c r="C2538" s="650">
        <v>89301107</v>
      </c>
      <c r="D2538" s="729" t="s">
        <v>6865</v>
      </c>
      <c r="E2538" s="730" t="s">
        <v>3675</v>
      </c>
      <c r="F2538" s="650" t="s">
        <v>3634</v>
      </c>
      <c r="G2538" s="650" t="s">
        <v>3794</v>
      </c>
      <c r="H2538" s="650" t="s">
        <v>597</v>
      </c>
      <c r="I2538" s="650" t="s">
        <v>4967</v>
      </c>
      <c r="J2538" s="650" t="s">
        <v>1947</v>
      </c>
      <c r="K2538" s="650" t="s">
        <v>4968</v>
      </c>
      <c r="L2538" s="651">
        <v>0</v>
      </c>
      <c r="M2538" s="651">
        <v>0</v>
      </c>
      <c r="N2538" s="650">
        <v>33</v>
      </c>
      <c r="O2538" s="731">
        <v>20.5</v>
      </c>
      <c r="P2538" s="651">
        <v>0</v>
      </c>
      <c r="Q2538" s="666"/>
      <c r="R2538" s="650">
        <v>10</v>
      </c>
      <c r="S2538" s="666">
        <v>0.30303030303030304</v>
      </c>
      <c r="T2538" s="731">
        <v>6</v>
      </c>
      <c r="U2538" s="689">
        <v>0.29268292682926828</v>
      </c>
    </row>
    <row r="2539" spans="1:21" ht="14.4" customHeight="1" x14ac:dyDescent="0.3">
      <c r="A2539" s="649">
        <v>10</v>
      </c>
      <c r="B2539" s="650" t="s">
        <v>596</v>
      </c>
      <c r="C2539" s="650">
        <v>89301107</v>
      </c>
      <c r="D2539" s="729" t="s">
        <v>6865</v>
      </c>
      <c r="E2539" s="730" t="s">
        <v>3675</v>
      </c>
      <c r="F2539" s="650" t="s">
        <v>3634</v>
      </c>
      <c r="G2539" s="650" t="s">
        <v>3794</v>
      </c>
      <c r="H2539" s="650" t="s">
        <v>597</v>
      </c>
      <c r="I2539" s="650" t="s">
        <v>6009</v>
      </c>
      <c r="J2539" s="650" t="s">
        <v>6010</v>
      </c>
      <c r="K2539" s="650" t="s">
        <v>6011</v>
      </c>
      <c r="L2539" s="651">
        <v>469.61</v>
      </c>
      <c r="M2539" s="651">
        <v>8922.59</v>
      </c>
      <c r="N2539" s="650">
        <v>19</v>
      </c>
      <c r="O2539" s="731">
        <v>5.5</v>
      </c>
      <c r="P2539" s="651">
        <v>4226.49</v>
      </c>
      <c r="Q2539" s="666">
        <v>0.47368421052631576</v>
      </c>
      <c r="R2539" s="650">
        <v>9</v>
      </c>
      <c r="S2539" s="666">
        <v>0.47368421052631576</v>
      </c>
      <c r="T2539" s="731">
        <v>2</v>
      </c>
      <c r="U2539" s="689">
        <v>0.36363636363636365</v>
      </c>
    </row>
    <row r="2540" spans="1:21" ht="14.4" customHeight="1" x14ac:dyDescent="0.3">
      <c r="A2540" s="649">
        <v>10</v>
      </c>
      <c r="B2540" s="650" t="s">
        <v>596</v>
      </c>
      <c r="C2540" s="650">
        <v>89301107</v>
      </c>
      <c r="D2540" s="729" t="s">
        <v>6865</v>
      </c>
      <c r="E2540" s="730" t="s">
        <v>3675</v>
      </c>
      <c r="F2540" s="650" t="s">
        <v>3634</v>
      </c>
      <c r="G2540" s="650" t="s">
        <v>4371</v>
      </c>
      <c r="H2540" s="650" t="s">
        <v>1072</v>
      </c>
      <c r="I2540" s="650" t="s">
        <v>6012</v>
      </c>
      <c r="J2540" s="650" t="s">
        <v>6013</v>
      </c>
      <c r="K2540" s="650" t="s">
        <v>2729</v>
      </c>
      <c r="L2540" s="651">
        <v>1866.4</v>
      </c>
      <c r="M2540" s="651">
        <v>5599.2000000000007</v>
      </c>
      <c r="N2540" s="650">
        <v>3</v>
      </c>
      <c r="O2540" s="731">
        <v>2.5</v>
      </c>
      <c r="P2540" s="651"/>
      <c r="Q2540" s="666">
        <v>0</v>
      </c>
      <c r="R2540" s="650"/>
      <c r="S2540" s="666">
        <v>0</v>
      </c>
      <c r="T2540" s="731"/>
      <c r="U2540" s="689">
        <v>0</v>
      </c>
    </row>
    <row r="2541" spans="1:21" ht="14.4" customHeight="1" x14ac:dyDescent="0.3">
      <c r="A2541" s="649">
        <v>10</v>
      </c>
      <c r="B2541" s="650" t="s">
        <v>596</v>
      </c>
      <c r="C2541" s="650">
        <v>89301107</v>
      </c>
      <c r="D2541" s="729" t="s">
        <v>6865</v>
      </c>
      <c r="E2541" s="730" t="s">
        <v>3675</v>
      </c>
      <c r="F2541" s="650" t="s">
        <v>3634</v>
      </c>
      <c r="G2541" s="650" t="s">
        <v>4371</v>
      </c>
      <c r="H2541" s="650" t="s">
        <v>597</v>
      </c>
      <c r="I2541" s="650" t="s">
        <v>4372</v>
      </c>
      <c r="J2541" s="650" t="s">
        <v>4373</v>
      </c>
      <c r="K2541" s="650" t="s">
        <v>4374</v>
      </c>
      <c r="L2541" s="651">
        <v>1866.4</v>
      </c>
      <c r="M2541" s="651">
        <v>89587.200000000041</v>
      </c>
      <c r="N2541" s="650">
        <v>48</v>
      </c>
      <c r="O2541" s="731">
        <v>39.5</v>
      </c>
      <c r="P2541" s="651">
        <v>35461.600000000013</v>
      </c>
      <c r="Q2541" s="666">
        <v>0.39583333333333331</v>
      </c>
      <c r="R2541" s="650">
        <v>19</v>
      </c>
      <c r="S2541" s="666">
        <v>0.39583333333333331</v>
      </c>
      <c r="T2541" s="731">
        <v>16.5</v>
      </c>
      <c r="U2541" s="689">
        <v>0.41772151898734178</v>
      </c>
    </row>
    <row r="2542" spans="1:21" ht="14.4" customHeight="1" x14ac:dyDescent="0.3">
      <c r="A2542" s="649">
        <v>10</v>
      </c>
      <c r="B2542" s="650" t="s">
        <v>596</v>
      </c>
      <c r="C2542" s="650">
        <v>89301107</v>
      </c>
      <c r="D2542" s="729" t="s">
        <v>6865</v>
      </c>
      <c r="E2542" s="730" t="s">
        <v>3675</v>
      </c>
      <c r="F2542" s="650" t="s">
        <v>3634</v>
      </c>
      <c r="G2542" s="650" t="s">
        <v>4371</v>
      </c>
      <c r="H2542" s="650" t="s">
        <v>597</v>
      </c>
      <c r="I2542" s="650" t="s">
        <v>5194</v>
      </c>
      <c r="J2542" s="650" t="s">
        <v>5195</v>
      </c>
      <c r="K2542" s="650" t="s">
        <v>5196</v>
      </c>
      <c r="L2542" s="651">
        <v>1866.4</v>
      </c>
      <c r="M2542" s="651">
        <v>29862.400000000001</v>
      </c>
      <c r="N2542" s="650">
        <v>16</v>
      </c>
      <c r="O2542" s="731">
        <v>12.5</v>
      </c>
      <c r="P2542" s="651">
        <v>9332</v>
      </c>
      <c r="Q2542" s="666">
        <v>0.3125</v>
      </c>
      <c r="R2542" s="650">
        <v>5</v>
      </c>
      <c r="S2542" s="666">
        <v>0.3125</v>
      </c>
      <c r="T2542" s="731">
        <v>3</v>
      </c>
      <c r="U2542" s="689">
        <v>0.24</v>
      </c>
    </row>
    <row r="2543" spans="1:21" ht="14.4" customHeight="1" x14ac:dyDescent="0.3">
      <c r="A2543" s="649">
        <v>10</v>
      </c>
      <c r="B2543" s="650" t="s">
        <v>596</v>
      </c>
      <c r="C2543" s="650">
        <v>89301107</v>
      </c>
      <c r="D2543" s="729" t="s">
        <v>6865</v>
      </c>
      <c r="E2543" s="730" t="s">
        <v>3675</v>
      </c>
      <c r="F2543" s="650" t="s">
        <v>3634</v>
      </c>
      <c r="G2543" s="650" t="s">
        <v>4371</v>
      </c>
      <c r="H2543" s="650" t="s">
        <v>597</v>
      </c>
      <c r="I2543" s="650" t="s">
        <v>2727</v>
      </c>
      <c r="J2543" s="650" t="s">
        <v>2728</v>
      </c>
      <c r="K2543" s="650" t="s">
        <v>2729</v>
      </c>
      <c r="L2543" s="651">
        <v>1866.4</v>
      </c>
      <c r="M2543" s="651">
        <v>14931.199999999999</v>
      </c>
      <c r="N2543" s="650">
        <v>8</v>
      </c>
      <c r="O2543" s="731">
        <v>5</v>
      </c>
      <c r="P2543" s="651">
        <v>1866.4</v>
      </c>
      <c r="Q2543" s="666">
        <v>0.12500000000000003</v>
      </c>
      <c r="R2543" s="650">
        <v>1</v>
      </c>
      <c r="S2543" s="666">
        <v>0.125</v>
      </c>
      <c r="T2543" s="731">
        <v>0.5</v>
      </c>
      <c r="U2543" s="689">
        <v>0.1</v>
      </c>
    </row>
    <row r="2544" spans="1:21" ht="14.4" customHeight="1" x14ac:dyDescent="0.3">
      <c r="A2544" s="649">
        <v>10</v>
      </c>
      <c r="B2544" s="650" t="s">
        <v>596</v>
      </c>
      <c r="C2544" s="650">
        <v>89301107</v>
      </c>
      <c r="D2544" s="729" t="s">
        <v>6865</v>
      </c>
      <c r="E2544" s="730" t="s">
        <v>3675</v>
      </c>
      <c r="F2544" s="650" t="s">
        <v>3634</v>
      </c>
      <c r="G2544" s="650" t="s">
        <v>4371</v>
      </c>
      <c r="H2544" s="650" t="s">
        <v>597</v>
      </c>
      <c r="I2544" s="650" t="s">
        <v>5197</v>
      </c>
      <c r="J2544" s="650" t="s">
        <v>5198</v>
      </c>
      <c r="K2544" s="650" t="s">
        <v>5199</v>
      </c>
      <c r="L2544" s="651">
        <v>533.26</v>
      </c>
      <c r="M2544" s="651">
        <v>6399.12</v>
      </c>
      <c r="N2544" s="650">
        <v>12</v>
      </c>
      <c r="O2544" s="731">
        <v>2.5</v>
      </c>
      <c r="P2544" s="651"/>
      <c r="Q2544" s="666">
        <v>0</v>
      </c>
      <c r="R2544" s="650"/>
      <c r="S2544" s="666">
        <v>0</v>
      </c>
      <c r="T2544" s="731"/>
      <c r="U2544" s="689">
        <v>0</v>
      </c>
    </row>
    <row r="2545" spans="1:21" ht="14.4" customHeight="1" x14ac:dyDescent="0.3">
      <c r="A2545" s="649">
        <v>10</v>
      </c>
      <c r="B2545" s="650" t="s">
        <v>596</v>
      </c>
      <c r="C2545" s="650">
        <v>89301107</v>
      </c>
      <c r="D2545" s="729" t="s">
        <v>6865</v>
      </c>
      <c r="E2545" s="730" t="s">
        <v>3675</v>
      </c>
      <c r="F2545" s="650" t="s">
        <v>3634</v>
      </c>
      <c r="G2545" s="650" t="s">
        <v>4371</v>
      </c>
      <c r="H2545" s="650" t="s">
        <v>597</v>
      </c>
      <c r="I2545" s="650" t="s">
        <v>5200</v>
      </c>
      <c r="J2545" s="650" t="s">
        <v>4373</v>
      </c>
      <c r="K2545" s="650" t="s">
        <v>5201</v>
      </c>
      <c r="L2545" s="651">
        <v>533.26</v>
      </c>
      <c r="M2545" s="651">
        <v>533.26</v>
      </c>
      <c r="N2545" s="650">
        <v>1</v>
      </c>
      <c r="O2545" s="731">
        <v>0.5</v>
      </c>
      <c r="P2545" s="651">
        <v>533.26</v>
      </c>
      <c r="Q2545" s="666">
        <v>1</v>
      </c>
      <c r="R2545" s="650">
        <v>1</v>
      </c>
      <c r="S2545" s="666">
        <v>1</v>
      </c>
      <c r="T2545" s="731">
        <v>0.5</v>
      </c>
      <c r="U2545" s="689">
        <v>1</v>
      </c>
    </row>
    <row r="2546" spans="1:21" ht="14.4" customHeight="1" x14ac:dyDescent="0.3">
      <c r="A2546" s="649">
        <v>10</v>
      </c>
      <c r="B2546" s="650" t="s">
        <v>596</v>
      </c>
      <c r="C2546" s="650">
        <v>89301107</v>
      </c>
      <c r="D2546" s="729" t="s">
        <v>6865</v>
      </c>
      <c r="E2546" s="730" t="s">
        <v>3675</v>
      </c>
      <c r="F2546" s="650" t="s">
        <v>3634</v>
      </c>
      <c r="G2546" s="650" t="s">
        <v>4371</v>
      </c>
      <c r="H2546" s="650" t="s">
        <v>1072</v>
      </c>
      <c r="I2546" s="650" t="s">
        <v>6014</v>
      </c>
      <c r="J2546" s="650" t="s">
        <v>6015</v>
      </c>
      <c r="K2546" s="650" t="s">
        <v>4374</v>
      </c>
      <c r="L2546" s="651">
        <v>1866.4</v>
      </c>
      <c r="M2546" s="651">
        <v>26129.599999999999</v>
      </c>
      <c r="N2546" s="650">
        <v>14</v>
      </c>
      <c r="O2546" s="731">
        <v>11</v>
      </c>
      <c r="P2546" s="651">
        <v>7465.6</v>
      </c>
      <c r="Q2546" s="666">
        <v>0.28571428571428575</v>
      </c>
      <c r="R2546" s="650">
        <v>4</v>
      </c>
      <c r="S2546" s="666">
        <v>0.2857142857142857</v>
      </c>
      <c r="T2546" s="731">
        <v>3</v>
      </c>
      <c r="U2546" s="689">
        <v>0.27272727272727271</v>
      </c>
    </row>
    <row r="2547" spans="1:21" ht="14.4" customHeight="1" x14ac:dyDescent="0.3">
      <c r="A2547" s="649">
        <v>10</v>
      </c>
      <c r="B2547" s="650" t="s">
        <v>596</v>
      </c>
      <c r="C2547" s="650">
        <v>89301107</v>
      </c>
      <c r="D2547" s="729" t="s">
        <v>6865</v>
      </c>
      <c r="E2547" s="730" t="s">
        <v>3675</v>
      </c>
      <c r="F2547" s="650" t="s">
        <v>3634</v>
      </c>
      <c r="G2547" s="650" t="s">
        <v>4371</v>
      </c>
      <c r="H2547" s="650" t="s">
        <v>597</v>
      </c>
      <c r="I2547" s="650" t="s">
        <v>6016</v>
      </c>
      <c r="J2547" s="650" t="s">
        <v>6017</v>
      </c>
      <c r="K2547" s="650" t="s">
        <v>5196</v>
      </c>
      <c r="L2547" s="651">
        <v>1866.4</v>
      </c>
      <c r="M2547" s="651">
        <v>1866.4</v>
      </c>
      <c r="N2547" s="650">
        <v>1</v>
      </c>
      <c r="O2547" s="731">
        <v>1</v>
      </c>
      <c r="P2547" s="651"/>
      <c r="Q2547" s="666">
        <v>0</v>
      </c>
      <c r="R2547" s="650"/>
      <c r="S2547" s="666">
        <v>0</v>
      </c>
      <c r="T2547" s="731"/>
      <c r="U2547" s="689">
        <v>0</v>
      </c>
    </row>
    <row r="2548" spans="1:21" ht="14.4" customHeight="1" x14ac:dyDescent="0.3">
      <c r="A2548" s="649">
        <v>10</v>
      </c>
      <c r="B2548" s="650" t="s">
        <v>596</v>
      </c>
      <c r="C2548" s="650">
        <v>89301107</v>
      </c>
      <c r="D2548" s="729" t="s">
        <v>6865</v>
      </c>
      <c r="E2548" s="730" t="s">
        <v>3675</v>
      </c>
      <c r="F2548" s="650" t="s">
        <v>3634</v>
      </c>
      <c r="G2548" s="650" t="s">
        <v>4371</v>
      </c>
      <c r="H2548" s="650" t="s">
        <v>597</v>
      </c>
      <c r="I2548" s="650" t="s">
        <v>6018</v>
      </c>
      <c r="J2548" s="650" t="s">
        <v>6019</v>
      </c>
      <c r="K2548" s="650" t="s">
        <v>5196</v>
      </c>
      <c r="L2548" s="651">
        <v>1866.4</v>
      </c>
      <c r="M2548" s="651">
        <v>1866.4</v>
      </c>
      <c r="N2548" s="650">
        <v>1</v>
      </c>
      <c r="O2548" s="731">
        <v>1</v>
      </c>
      <c r="P2548" s="651"/>
      <c r="Q2548" s="666">
        <v>0</v>
      </c>
      <c r="R2548" s="650"/>
      <c r="S2548" s="666">
        <v>0</v>
      </c>
      <c r="T2548" s="731"/>
      <c r="U2548" s="689">
        <v>0</v>
      </c>
    </row>
    <row r="2549" spans="1:21" ht="14.4" customHeight="1" x14ac:dyDescent="0.3">
      <c r="A2549" s="649">
        <v>10</v>
      </c>
      <c r="B2549" s="650" t="s">
        <v>596</v>
      </c>
      <c r="C2549" s="650">
        <v>89301107</v>
      </c>
      <c r="D2549" s="729" t="s">
        <v>6865</v>
      </c>
      <c r="E2549" s="730" t="s">
        <v>3675</v>
      </c>
      <c r="F2549" s="650" t="s">
        <v>3634</v>
      </c>
      <c r="G2549" s="650" t="s">
        <v>4371</v>
      </c>
      <c r="H2549" s="650" t="s">
        <v>597</v>
      </c>
      <c r="I2549" s="650" t="s">
        <v>6020</v>
      </c>
      <c r="J2549" s="650" t="s">
        <v>5198</v>
      </c>
      <c r="K2549" s="650" t="s">
        <v>6021</v>
      </c>
      <c r="L2549" s="651">
        <v>0</v>
      </c>
      <c r="M2549" s="651">
        <v>0</v>
      </c>
      <c r="N2549" s="650">
        <v>13</v>
      </c>
      <c r="O2549" s="731">
        <v>3.5</v>
      </c>
      <c r="P2549" s="651"/>
      <c r="Q2549" s="666"/>
      <c r="R2549" s="650"/>
      <c r="S2549" s="666">
        <v>0</v>
      </c>
      <c r="T2549" s="731"/>
      <c r="U2549" s="689">
        <v>0</v>
      </c>
    </row>
    <row r="2550" spans="1:21" ht="14.4" customHeight="1" x14ac:dyDescent="0.3">
      <c r="A2550" s="649">
        <v>10</v>
      </c>
      <c r="B2550" s="650" t="s">
        <v>596</v>
      </c>
      <c r="C2550" s="650">
        <v>89301107</v>
      </c>
      <c r="D2550" s="729" t="s">
        <v>6865</v>
      </c>
      <c r="E2550" s="730" t="s">
        <v>3675</v>
      </c>
      <c r="F2550" s="650" t="s">
        <v>3634</v>
      </c>
      <c r="G2550" s="650" t="s">
        <v>4371</v>
      </c>
      <c r="H2550" s="650" t="s">
        <v>1072</v>
      </c>
      <c r="I2550" s="650" t="s">
        <v>6022</v>
      </c>
      <c r="J2550" s="650" t="s">
        <v>6015</v>
      </c>
      <c r="K2550" s="650" t="s">
        <v>5201</v>
      </c>
      <c r="L2550" s="651">
        <v>533.26</v>
      </c>
      <c r="M2550" s="651">
        <v>533.26</v>
      </c>
      <c r="N2550" s="650">
        <v>1</v>
      </c>
      <c r="O2550" s="731">
        <v>0.5</v>
      </c>
      <c r="P2550" s="651"/>
      <c r="Q2550" s="666">
        <v>0</v>
      </c>
      <c r="R2550" s="650"/>
      <c r="S2550" s="666">
        <v>0</v>
      </c>
      <c r="T2550" s="731"/>
      <c r="U2550" s="689">
        <v>0</v>
      </c>
    </row>
    <row r="2551" spans="1:21" ht="14.4" customHeight="1" x14ac:dyDescent="0.3">
      <c r="A2551" s="649">
        <v>10</v>
      </c>
      <c r="B2551" s="650" t="s">
        <v>596</v>
      </c>
      <c r="C2551" s="650">
        <v>89301107</v>
      </c>
      <c r="D2551" s="729" t="s">
        <v>6865</v>
      </c>
      <c r="E2551" s="730" t="s">
        <v>3675</v>
      </c>
      <c r="F2551" s="650" t="s">
        <v>3634</v>
      </c>
      <c r="G2551" s="650" t="s">
        <v>4053</v>
      </c>
      <c r="H2551" s="650" t="s">
        <v>597</v>
      </c>
      <c r="I2551" s="650" t="s">
        <v>1663</v>
      </c>
      <c r="J2551" s="650" t="s">
        <v>1664</v>
      </c>
      <c r="K2551" s="650" t="s">
        <v>1665</v>
      </c>
      <c r="L2551" s="651">
        <v>120.37</v>
      </c>
      <c r="M2551" s="651">
        <v>240.74</v>
      </c>
      <c r="N2551" s="650">
        <v>2</v>
      </c>
      <c r="O2551" s="731">
        <v>1</v>
      </c>
      <c r="P2551" s="651">
        <v>120.37</v>
      </c>
      <c r="Q2551" s="666">
        <v>0.5</v>
      </c>
      <c r="R2551" s="650">
        <v>1</v>
      </c>
      <c r="S2551" s="666">
        <v>0.5</v>
      </c>
      <c r="T2551" s="731">
        <v>0.5</v>
      </c>
      <c r="U2551" s="689">
        <v>0.5</v>
      </c>
    </row>
    <row r="2552" spans="1:21" ht="14.4" customHeight="1" x14ac:dyDescent="0.3">
      <c r="A2552" s="649">
        <v>10</v>
      </c>
      <c r="B2552" s="650" t="s">
        <v>596</v>
      </c>
      <c r="C2552" s="650">
        <v>89301107</v>
      </c>
      <c r="D2552" s="729" t="s">
        <v>6865</v>
      </c>
      <c r="E2552" s="730" t="s">
        <v>3675</v>
      </c>
      <c r="F2552" s="650" t="s">
        <v>3634</v>
      </c>
      <c r="G2552" s="650" t="s">
        <v>3809</v>
      </c>
      <c r="H2552" s="650" t="s">
        <v>597</v>
      </c>
      <c r="I2552" s="650" t="s">
        <v>2544</v>
      </c>
      <c r="J2552" s="650" t="s">
        <v>2545</v>
      </c>
      <c r="K2552" s="650" t="s">
        <v>864</v>
      </c>
      <c r="L2552" s="651">
        <v>63.65</v>
      </c>
      <c r="M2552" s="651">
        <v>3755.3500000000022</v>
      </c>
      <c r="N2552" s="650">
        <v>59</v>
      </c>
      <c r="O2552" s="731">
        <v>39.5</v>
      </c>
      <c r="P2552" s="651">
        <v>827.44999999999982</v>
      </c>
      <c r="Q2552" s="666">
        <v>0.22033898305084729</v>
      </c>
      <c r="R2552" s="650">
        <v>13</v>
      </c>
      <c r="S2552" s="666">
        <v>0.22033898305084745</v>
      </c>
      <c r="T2552" s="731">
        <v>9</v>
      </c>
      <c r="U2552" s="689">
        <v>0.22784810126582278</v>
      </c>
    </row>
    <row r="2553" spans="1:21" ht="14.4" customHeight="1" x14ac:dyDescent="0.3">
      <c r="A2553" s="649">
        <v>10</v>
      </c>
      <c r="B2553" s="650" t="s">
        <v>596</v>
      </c>
      <c r="C2553" s="650">
        <v>89301107</v>
      </c>
      <c r="D2553" s="729" t="s">
        <v>6865</v>
      </c>
      <c r="E2553" s="730" t="s">
        <v>3675</v>
      </c>
      <c r="F2553" s="650" t="s">
        <v>3634</v>
      </c>
      <c r="G2553" s="650" t="s">
        <v>3961</v>
      </c>
      <c r="H2553" s="650" t="s">
        <v>597</v>
      </c>
      <c r="I2553" s="650" t="s">
        <v>4214</v>
      </c>
      <c r="J2553" s="650" t="s">
        <v>1359</v>
      </c>
      <c r="K2553" s="650" t="s">
        <v>4215</v>
      </c>
      <c r="L2553" s="651">
        <v>0</v>
      </c>
      <c r="M2553" s="651">
        <v>0</v>
      </c>
      <c r="N2553" s="650">
        <v>1</v>
      </c>
      <c r="O2553" s="731">
        <v>1</v>
      </c>
      <c r="P2553" s="651">
        <v>0</v>
      </c>
      <c r="Q2553" s="666"/>
      <c r="R2553" s="650">
        <v>1</v>
      </c>
      <c r="S2553" s="666">
        <v>1</v>
      </c>
      <c r="T2553" s="731">
        <v>1</v>
      </c>
      <c r="U2553" s="689">
        <v>1</v>
      </c>
    </row>
    <row r="2554" spans="1:21" ht="14.4" customHeight="1" x14ac:dyDescent="0.3">
      <c r="A2554" s="649">
        <v>10</v>
      </c>
      <c r="B2554" s="650" t="s">
        <v>596</v>
      </c>
      <c r="C2554" s="650">
        <v>89301107</v>
      </c>
      <c r="D2554" s="729" t="s">
        <v>6865</v>
      </c>
      <c r="E2554" s="730" t="s">
        <v>3675</v>
      </c>
      <c r="F2554" s="650" t="s">
        <v>3634</v>
      </c>
      <c r="G2554" s="650" t="s">
        <v>4144</v>
      </c>
      <c r="H2554" s="650" t="s">
        <v>1072</v>
      </c>
      <c r="I2554" s="650" t="s">
        <v>1202</v>
      </c>
      <c r="J2554" s="650" t="s">
        <v>1203</v>
      </c>
      <c r="K2554" s="650" t="s">
        <v>1194</v>
      </c>
      <c r="L2554" s="651">
        <v>1431.26</v>
      </c>
      <c r="M2554" s="651">
        <v>198945.14</v>
      </c>
      <c r="N2554" s="650">
        <v>139</v>
      </c>
      <c r="O2554" s="731">
        <v>11</v>
      </c>
      <c r="P2554" s="651">
        <v>81581.820000000007</v>
      </c>
      <c r="Q2554" s="666">
        <v>0.41007194244604317</v>
      </c>
      <c r="R2554" s="650">
        <v>57</v>
      </c>
      <c r="S2554" s="666">
        <v>0.41007194244604317</v>
      </c>
      <c r="T2554" s="731">
        <v>5</v>
      </c>
      <c r="U2554" s="689">
        <v>0.45454545454545453</v>
      </c>
    </row>
    <row r="2555" spans="1:21" ht="14.4" customHeight="1" x14ac:dyDescent="0.3">
      <c r="A2555" s="649">
        <v>10</v>
      </c>
      <c r="B2555" s="650" t="s">
        <v>596</v>
      </c>
      <c r="C2555" s="650">
        <v>89301107</v>
      </c>
      <c r="D2555" s="729" t="s">
        <v>6865</v>
      </c>
      <c r="E2555" s="730" t="s">
        <v>3675</v>
      </c>
      <c r="F2555" s="650" t="s">
        <v>3634</v>
      </c>
      <c r="G2555" s="650" t="s">
        <v>4144</v>
      </c>
      <c r="H2555" s="650" t="s">
        <v>597</v>
      </c>
      <c r="I2555" s="650" t="s">
        <v>6023</v>
      </c>
      <c r="J2555" s="650" t="s">
        <v>6024</v>
      </c>
      <c r="K2555" s="650" t="s">
        <v>1127</v>
      </c>
      <c r="L2555" s="651">
        <v>333.75</v>
      </c>
      <c r="M2555" s="651">
        <v>8343.75</v>
      </c>
      <c r="N2555" s="650">
        <v>25</v>
      </c>
      <c r="O2555" s="731">
        <v>2.5</v>
      </c>
      <c r="P2555" s="651">
        <v>1668.75</v>
      </c>
      <c r="Q2555" s="666">
        <v>0.2</v>
      </c>
      <c r="R2555" s="650">
        <v>5</v>
      </c>
      <c r="S2555" s="666">
        <v>0.2</v>
      </c>
      <c r="T2555" s="731">
        <v>0.5</v>
      </c>
      <c r="U2555" s="689">
        <v>0.2</v>
      </c>
    </row>
    <row r="2556" spans="1:21" ht="14.4" customHeight="1" x14ac:dyDescent="0.3">
      <c r="A2556" s="649">
        <v>10</v>
      </c>
      <c r="B2556" s="650" t="s">
        <v>596</v>
      </c>
      <c r="C2556" s="650">
        <v>89301107</v>
      </c>
      <c r="D2556" s="729" t="s">
        <v>6865</v>
      </c>
      <c r="E2556" s="730" t="s">
        <v>3675</v>
      </c>
      <c r="F2556" s="650" t="s">
        <v>3634</v>
      </c>
      <c r="G2556" s="650" t="s">
        <v>4144</v>
      </c>
      <c r="H2556" s="650" t="s">
        <v>1072</v>
      </c>
      <c r="I2556" s="650" t="s">
        <v>1184</v>
      </c>
      <c r="J2556" s="650" t="s">
        <v>1185</v>
      </c>
      <c r="K2556" s="650" t="s">
        <v>1194</v>
      </c>
      <c r="L2556" s="651">
        <v>1431.26</v>
      </c>
      <c r="M2556" s="651">
        <v>15743.86</v>
      </c>
      <c r="N2556" s="650">
        <v>11</v>
      </c>
      <c r="O2556" s="731">
        <v>2</v>
      </c>
      <c r="P2556" s="651">
        <v>14312.6</v>
      </c>
      <c r="Q2556" s="666">
        <v>0.90909090909090906</v>
      </c>
      <c r="R2556" s="650">
        <v>10</v>
      </c>
      <c r="S2556" s="666">
        <v>0.90909090909090906</v>
      </c>
      <c r="T2556" s="731">
        <v>1</v>
      </c>
      <c r="U2556" s="689">
        <v>0.5</v>
      </c>
    </row>
    <row r="2557" spans="1:21" ht="14.4" customHeight="1" x14ac:dyDescent="0.3">
      <c r="A2557" s="649">
        <v>10</v>
      </c>
      <c r="B2557" s="650" t="s">
        <v>596</v>
      </c>
      <c r="C2557" s="650">
        <v>89301107</v>
      </c>
      <c r="D2557" s="729" t="s">
        <v>6865</v>
      </c>
      <c r="E2557" s="730" t="s">
        <v>3675</v>
      </c>
      <c r="F2557" s="650" t="s">
        <v>3634</v>
      </c>
      <c r="G2557" s="650" t="s">
        <v>4144</v>
      </c>
      <c r="H2557" s="650" t="s">
        <v>597</v>
      </c>
      <c r="I2557" s="650" t="s">
        <v>6025</v>
      </c>
      <c r="J2557" s="650" t="s">
        <v>6024</v>
      </c>
      <c r="K2557" s="650" t="s">
        <v>1127</v>
      </c>
      <c r="L2557" s="651">
        <v>308.47000000000003</v>
      </c>
      <c r="M2557" s="651">
        <v>9254.1</v>
      </c>
      <c r="N2557" s="650">
        <v>30</v>
      </c>
      <c r="O2557" s="731">
        <v>4</v>
      </c>
      <c r="P2557" s="651">
        <v>4627.05</v>
      </c>
      <c r="Q2557" s="666">
        <v>0.5</v>
      </c>
      <c r="R2557" s="650">
        <v>15</v>
      </c>
      <c r="S2557" s="666">
        <v>0.5</v>
      </c>
      <c r="T2557" s="731">
        <v>2</v>
      </c>
      <c r="U2557" s="689">
        <v>0.5</v>
      </c>
    </row>
    <row r="2558" spans="1:21" ht="14.4" customHeight="1" x14ac:dyDescent="0.3">
      <c r="A2558" s="649">
        <v>10</v>
      </c>
      <c r="B2558" s="650" t="s">
        <v>596</v>
      </c>
      <c r="C2558" s="650">
        <v>89301107</v>
      </c>
      <c r="D2558" s="729" t="s">
        <v>6865</v>
      </c>
      <c r="E2558" s="730" t="s">
        <v>3675</v>
      </c>
      <c r="F2558" s="650" t="s">
        <v>3634</v>
      </c>
      <c r="G2558" s="650" t="s">
        <v>4144</v>
      </c>
      <c r="H2558" s="650" t="s">
        <v>1072</v>
      </c>
      <c r="I2558" s="650" t="s">
        <v>1199</v>
      </c>
      <c r="J2558" s="650" t="s">
        <v>1200</v>
      </c>
      <c r="K2558" s="650" t="s">
        <v>1186</v>
      </c>
      <c r="L2558" s="651">
        <v>1431.23</v>
      </c>
      <c r="M2558" s="651">
        <v>154572.84</v>
      </c>
      <c r="N2558" s="650">
        <v>108</v>
      </c>
      <c r="O2558" s="731">
        <v>11.5</v>
      </c>
      <c r="P2558" s="651">
        <v>153141.60999999999</v>
      </c>
      <c r="Q2558" s="666">
        <v>0.9907407407407407</v>
      </c>
      <c r="R2558" s="650">
        <v>107</v>
      </c>
      <c r="S2558" s="666">
        <v>0.9907407407407407</v>
      </c>
      <c r="T2558" s="731">
        <v>10.5</v>
      </c>
      <c r="U2558" s="689">
        <v>0.91304347826086951</v>
      </c>
    </row>
    <row r="2559" spans="1:21" ht="14.4" customHeight="1" x14ac:dyDescent="0.3">
      <c r="A2559" s="649">
        <v>10</v>
      </c>
      <c r="B2559" s="650" t="s">
        <v>596</v>
      </c>
      <c r="C2559" s="650">
        <v>89301107</v>
      </c>
      <c r="D2559" s="729" t="s">
        <v>6865</v>
      </c>
      <c r="E2559" s="730" t="s">
        <v>3675</v>
      </c>
      <c r="F2559" s="650" t="s">
        <v>3634</v>
      </c>
      <c r="G2559" s="650" t="s">
        <v>4144</v>
      </c>
      <c r="H2559" s="650" t="s">
        <v>597</v>
      </c>
      <c r="I2559" s="650" t="s">
        <v>1131</v>
      </c>
      <c r="J2559" s="650" t="s">
        <v>1132</v>
      </c>
      <c r="K2559" s="650" t="s">
        <v>1127</v>
      </c>
      <c r="L2559" s="651">
        <v>347.39</v>
      </c>
      <c r="M2559" s="651">
        <v>1042.17</v>
      </c>
      <c r="N2559" s="650">
        <v>3</v>
      </c>
      <c r="O2559" s="731">
        <v>1.5</v>
      </c>
      <c r="P2559" s="651">
        <v>1042.17</v>
      </c>
      <c r="Q2559" s="666">
        <v>1</v>
      </c>
      <c r="R2559" s="650">
        <v>3</v>
      </c>
      <c r="S2559" s="666">
        <v>1</v>
      </c>
      <c r="T2559" s="731">
        <v>1.5</v>
      </c>
      <c r="U2559" s="689">
        <v>1</v>
      </c>
    </row>
    <row r="2560" spans="1:21" ht="14.4" customHeight="1" x14ac:dyDescent="0.3">
      <c r="A2560" s="649">
        <v>10</v>
      </c>
      <c r="B2560" s="650" t="s">
        <v>596</v>
      </c>
      <c r="C2560" s="650">
        <v>89301107</v>
      </c>
      <c r="D2560" s="729" t="s">
        <v>6865</v>
      </c>
      <c r="E2560" s="730" t="s">
        <v>3675</v>
      </c>
      <c r="F2560" s="650" t="s">
        <v>3634</v>
      </c>
      <c r="G2560" s="650" t="s">
        <v>4105</v>
      </c>
      <c r="H2560" s="650" t="s">
        <v>597</v>
      </c>
      <c r="I2560" s="650" t="s">
        <v>833</v>
      </c>
      <c r="J2560" s="650" t="s">
        <v>4108</v>
      </c>
      <c r="K2560" s="650" t="s">
        <v>4109</v>
      </c>
      <c r="L2560" s="651">
        <v>91.52</v>
      </c>
      <c r="M2560" s="651">
        <v>274.56</v>
      </c>
      <c r="N2560" s="650">
        <v>3</v>
      </c>
      <c r="O2560" s="731">
        <v>1.5</v>
      </c>
      <c r="P2560" s="651">
        <v>91.52</v>
      </c>
      <c r="Q2560" s="666">
        <v>0.33333333333333331</v>
      </c>
      <c r="R2560" s="650">
        <v>1</v>
      </c>
      <c r="S2560" s="666">
        <v>0.33333333333333331</v>
      </c>
      <c r="T2560" s="731">
        <v>0.5</v>
      </c>
      <c r="U2560" s="689">
        <v>0.33333333333333331</v>
      </c>
    </row>
    <row r="2561" spans="1:21" ht="14.4" customHeight="1" x14ac:dyDescent="0.3">
      <c r="A2561" s="649">
        <v>10</v>
      </c>
      <c r="B2561" s="650" t="s">
        <v>596</v>
      </c>
      <c r="C2561" s="650">
        <v>89301107</v>
      </c>
      <c r="D2561" s="729" t="s">
        <v>6865</v>
      </c>
      <c r="E2561" s="730" t="s">
        <v>3675</v>
      </c>
      <c r="F2561" s="650" t="s">
        <v>3634</v>
      </c>
      <c r="G2561" s="650" t="s">
        <v>4654</v>
      </c>
      <c r="H2561" s="650" t="s">
        <v>597</v>
      </c>
      <c r="I2561" s="650" t="s">
        <v>4655</v>
      </c>
      <c r="J2561" s="650" t="s">
        <v>1767</v>
      </c>
      <c r="K2561" s="650" t="s">
        <v>4656</v>
      </c>
      <c r="L2561" s="651">
        <v>0</v>
      </c>
      <c r="M2561" s="651">
        <v>0</v>
      </c>
      <c r="N2561" s="650">
        <v>1</v>
      </c>
      <c r="O2561" s="731">
        <v>0.5</v>
      </c>
      <c r="P2561" s="651">
        <v>0</v>
      </c>
      <c r="Q2561" s="666"/>
      <c r="R2561" s="650">
        <v>1</v>
      </c>
      <c r="S2561" s="666">
        <v>1</v>
      </c>
      <c r="T2561" s="731">
        <v>0.5</v>
      </c>
      <c r="U2561" s="689">
        <v>1</v>
      </c>
    </row>
    <row r="2562" spans="1:21" ht="14.4" customHeight="1" x14ac:dyDescent="0.3">
      <c r="A2562" s="649">
        <v>10</v>
      </c>
      <c r="B2562" s="650" t="s">
        <v>596</v>
      </c>
      <c r="C2562" s="650">
        <v>89301107</v>
      </c>
      <c r="D2562" s="729" t="s">
        <v>6865</v>
      </c>
      <c r="E2562" s="730" t="s">
        <v>3675</v>
      </c>
      <c r="F2562" s="650" t="s">
        <v>3634</v>
      </c>
      <c r="G2562" s="650" t="s">
        <v>6026</v>
      </c>
      <c r="H2562" s="650" t="s">
        <v>597</v>
      </c>
      <c r="I2562" s="650" t="s">
        <v>6027</v>
      </c>
      <c r="J2562" s="650" t="s">
        <v>6028</v>
      </c>
      <c r="K2562" s="650" t="s">
        <v>6029</v>
      </c>
      <c r="L2562" s="651">
        <v>1763.71</v>
      </c>
      <c r="M2562" s="651">
        <v>26455.649999999994</v>
      </c>
      <c r="N2562" s="650">
        <v>15</v>
      </c>
      <c r="O2562" s="731">
        <v>6.5</v>
      </c>
      <c r="P2562" s="651">
        <v>3527.42</v>
      </c>
      <c r="Q2562" s="666">
        <v>0.13333333333333336</v>
      </c>
      <c r="R2562" s="650">
        <v>2</v>
      </c>
      <c r="S2562" s="666">
        <v>0.13333333333333333</v>
      </c>
      <c r="T2562" s="731">
        <v>1</v>
      </c>
      <c r="U2562" s="689">
        <v>0.15384615384615385</v>
      </c>
    </row>
    <row r="2563" spans="1:21" ht="14.4" customHeight="1" x14ac:dyDescent="0.3">
      <c r="A2563" s="649">
        <v>10</v>
      </c>
      <c r="B2563" s="650" t="s">
        <v>596</v>
      </c>
      <c r="C2563" s="650">
        <v>89301107</v>
      </c>
      <c r="D2563" s="729" t="s">
        <v>6865</v>
      </c>
      <c r="E2563" s="730" t="s">
        <v>3675</v>
      </c>
      <c r="F2563" s="650" t="s">
        <v>3634</v>
      </c>
      <c r="G2563" s="650" t="s">
        <v>4268</v>
      </c>
      <c r="H2563" s="650" t="s">
        <v>597</v>
      </c>
      <c r="I2563" s="650" t="s">
        <v>6030</v>
      </c>
      <c r="J2563" s="650" t="s">
        <v>6031</v>
      </c>
      <c r="K2563" s="650" t="s">
        <v>3501</v>
      </c>
      <c r="L2563" s="651">
        <v>94.8</v>
      </c>
      <c r="M2563" s="651">
        <v>663.6</v>
      </c>
      <c r="N2563" s="650">
        <v>7</v>
      </c>
      <c r="O2563" s="731">
        <v>5</v>
      </c>
      <c r="P2563" s="651">
        <v>189.6</v>
      </c>
      <c r="Q2563" s="666">
        <v>0.2857142857142857</v>
      </c>
      <c r="R2563" s="650">
        <v>2</v>
      </c>
      <c r="S2563" s="666">
        <v>0.2857142857142857</v>
      </c>
      <c r="T2563" s="731">
        <v>1</v>
      </c>
      <c r="U2563" s="689">
        <v>0.2</v>
      </c>
    </row>
    <row r="2564" spans="1:21" ht="14.4" customHeight="1" x14ac:dyDescent="0.3">
      <c r="A2564" s="649">
        <v>10</v>
      </c>
      <c r="B2564" s="650" t="s">
        <v>596</v>
      </c>
      <c r="C2564" s="650">
        <v>89301107</v>
      </c>
      <c r="D2564" s="729" t="s">
        <v>6865</v>
      </c>
      <c r="E2564" s="730" t="s">
        <v>3675</v>
      </c>
      <c r="F2564" s="650" t="s">
        <v>3634</v>
      </c>
      <c r="G2564" s="650" t="s">
        <v>4268</v>
      </c>
      <c r="H2564" s="650" t="s">
        <v>1072</v>
      </c>
      <c r="I2564" s="650" t="s">
        <v>1094</v>
      </c>
      <c r="J2564" s="650" t="s">
        <v>1095</v>
      </c>
      <c r="K2564" s="650" t="s">
        <v>3501</v>
      </c>
      <c r="L2564" s="651">
        <v>94.8</v>
      </c>
      <c r="M2564" s="651">
        <v>7584.0000000000055</v>
      </c>
      <c r="N2564" s="650">
        <v>80</v>
      </c>
      <c r="O2564" s="731">
        <v>52.5</v>
      </c>
      <c r="P2564" s="651">
        <v>3318.0000000000018</v>
      </c>
      <c r="Q2564" s="666">
        <v>0.43749999999999994</v>
      </c>
      <c r="R2564" s="650">
        <v>35</v>
      </c>
      <c r="S2564" s="666">
        <v>0.4375</v>
      </c>
      <c r="T2564" s="731">
        <v>23.5</v>
      </c>
      <c r="U2564" s="689">
        <v>0.44761904761904764</v>
      </c>
    </row>
    <row r="2565" spans="1:21" ht="14.4" customHeight="1" x14ac:dyDescent="0.3">
      <c r="A2565" s="649">
        <v>10</v>
      </c>
      <c r="B2565" s="650" t="s">
        <v>596</v>
      </c>
      <c r="C2565" s="650">
        <v>89301107</v>
      </c>
      <c r="D2565" s="729" t="s">
        <v>6865</v>
      </c>
      <c r="E2565" s="730" t="s">
        <v>3675</v>
      </c>
      <c r="F2565" s="650" t="s">
        <v>3634</v>
      </c>
      <c r="G2565" s="650" t="s">
        <v>4268</v>
      </c>
      <c r="H2565" s="650" t="s">
        <v>1072</v>
      </c>
      <c r="I2565" s="650" t="s">
        <v>1082</v>
      </c>
      <c r="J2565" s="650" t="s">
        <v>1083</v>
      </c>
      <c r="K2565" s="650" t="s">
        <v>1084</v>
      </c>
      <c r="L2565" s="651">
        <v>30.33</v>
      </c>
      <c r="M2565" s="651">
        <v>60.66</v>
      </c>
      <c r="N2565" s="650">
        <v>2</v>
      </c>
      <c r="O2565" s="731">
        <v>1.5</v>
      </c>
      <c r="P2565" s="651"/>
      <c r="Q2565" s="666">
        <v>0</v>
      </c>
      <c r="R2565" s="650"/>
      <c r="S2565" s="666">
        <v>0</v>
      </c>
      <c r="T2565" s="731"/>
      <c r="U2565" s="689">
        <v>0</v>
      </c>
    </row>
    <row r="2566" spans="1:21" ht="14.4" customHeight="1" x14ac:dyDescent="0.3">
      <c r="A2566" s="649">
        <v>10</v>
      </c>
      <c r="B2566" s="650" t="s">
        <v>596</v>
      </c>
      <c r="C2566" s="650">
        <v>89301107</v>
      </c>
      <c r="D2566" s="729" t="s">
        <v>6865</v>
      </c>
      <c r="E2566" s="730" t="s">
        <v>3675</v>
      </c>
      <c r="F2566" s="650" t="s">
        <v>3634</v>
      </c>
      <c r="G2566" s="650" t="s">
        <v>6032</v>
      </c>
      <c r="H2566" s="650" t="s">
        <v>597</v>
      </c>
      <c r="I2566" s="650" t="s">
        <v>6033</v>
      </c>
      <c r="J2566" s="650" t="s">
        <v>6034</v>
      </c>
      <c r="K2566" s="650" t="s">
        <v>6035</v>
      </c>
      <c r="L2566" s="651">
        <v>1997.16</v>
      </c>
      <c r="M2566" s="651">
        <v>7988.64</v>
      </c>
      <c r="N2566" s="650">
        <v>4</v>
      </c>
      <c r="O2566" s="731">
        <v>2</v>
      </c>
      <c r="P2566" s="651">
        <v>3994.32</v>
      </c>
      <c r="Q2566" s="666">
        <v>0.5</v>
      </c>
      <c r="R2566" s="650">
        <v>2</v>
      </c>
      <c r="S2566" s="666">
        <v>0.5</v>
      </c>
      <c r="T2566" s="731">
        <v>1</v>
      </c>
      <c r="U2566" s="689">
        <v>0.5</v>
      </c>
    </row>
    <row r="2567" spans="1:21" ht="14.4" customHeight="1" x14ac:dyDescent="0.3">
      <c r="A2567" s="649">
        <v>10</v>
      </c>
      <c r="B2567" s="650" t="s">
        <v>596</v>
      </c>
      <c r="C2567" s="650">
        <v>89301107</v>
      </c>
      <c r="D2567" s="729" t="s">
        <v>6865</v>
      </c>
      <c r="E2567" s="730" t="s">
        <v>3675</v>
      </c>
      <c r="F2567" s="650" t="s">
        <v>3634</v>
      </c>
      <c r="G2567" s="650" t="s">
        <v>6032</v>
      </c>
      <c r="H2567" s="650" t="s">
        <v>597</v>
      </c>
      <c r="I2567" s="650" t="s">
        <v>6036</v>
      </c>
      <c r="J2567" s="650" t="s">
        <v>6037</v>
      </c>
      <c r="K2567" s="650" t="s">
        <v>6038</v>
      </c>
      <c r="L2567" s="651">
        <v>6198.08</v>
      </c>
      <c r="M2567" s="651">
        <v>24792.32</v>
      </c>
      <c r="N2567" s="650">
        <v>4</v>
      </c>
      <c r="O2567" s="731">
        <v>2</v>
      </c>
      <c r="P2567" s="651">
        <v>12396.16</v>
      </c>
      <c r="Q2567" s="666">
        <v>0.5</v>
      </c>
      <c r="R2567" s="650">
        <v>2</v>
      </c>
      <c r="S2567" s="666">
        <v>0.5</v>
      </c>
      <c r="T2567" s="731">
        <v>1</v>
      </c>
      <c r="U2567" s="689">
        <v>0.5</v>
      </c>
    </row>
    <row r="2568" spans="1:21" ht="14.4" customHeight="1" x14ac:dyDescent="0.3">
      <c r="A2568" s="649">
        <v>10</v>
      </c>
      <c r="B2568" s="650" t="s">
        <v>596</v>
      </c>
      <c r="C2568" s="650">
        <v>89301107</v>
      </c>
      <c r="D2568" s="729" t="s">
        <v>6865</v>
      </c>
      <c r="E2568" s="730" t="s">
        <v>3675</v>
      </c>
      <c r="F2568" s="650" t="s">
        <v>3634</v>
      </c>
      <c r="G2568" s="650" t="s">
        <v>4238</v>
      </c>
      <c r="H2568" s="650" t="s">
        <v>597</v>
      </c>
      <c r="I2568" s="650" t="s">
        <v>1368</v>
      </c>
      <c r="J2568" s="650" t="s">
        <v>1369</v>
      </c>
      <c r="K2568" s="650" t="s">
        <v>4239</v>
      </c>
      <c r="L2568" s="651">
        <v>0</v>
      </c>
      <c r="M2568" s="651">
        <v>0</v>
      </c>
      <c r="N2568" s="650">
        <v>1</v>
      </c>
      <c r="O2568" s="731">
        <v>0.5</v>
      </c>
      <c r="P2568" s="651"/>
      <c r="Q2568" s="666"/>
      <c r="R2568" s="650"/>
      <c r="S2568" s="666">
        <v>0</v>
      </c>
      <c r="T2568" s="731"/>
      <c r="U2568" s="689">
        <v>0</v>
      </c>
    </row>
    <row r="2569" spans="1:21" ht="14.4" customHeight="1" x14ac:dyDescent="0.3">
      <c r="A2569" s="649">
        <v>10</v>
      </c>
      <c r="B2569" s="650" t="s">
        <v>596</v>
      </c>
      <c r="C2569" s="650">
        <v>89301107</v>
      </c>
      <c r="D2569" s="729" t="s">
        <v>6865</v>
      </c>
      <c r="E2569" s="730" t="s">
        <v>3675</v>
      </c>
      <c r="F2569" s="650" t="s">
        <v>3634</v>
      </c>
      <c r="G2569" s="650" t="s">
        <v>4269</v>
      </c>
      <c r="H2569" s="650" t="s">
        <v>1072</v>
      </c>
      <c r="I2569" s="650" t="s">
        <v>1090</v>
      </c>
      <c r="J2569" s="650" t="s">
        <v>1091</v>
      </c>
      <c r="K2569" s="650" t="s">
        <v>1092</v>
      </c>
      <c r="L2569" s="651">
        <v>974.75</v>
      </c>
      <c r="M2569" s="651">
        <v>96500.25</v>
      </c>
      <c r="N2569" s="650">
        <v>99</v>
      </c>
      <c r="O2569" s="731">
        <v>32</v>
      </c>
      <c r="P2569" s="651">
        <v>26318.25</v>
      </c>
      <c r="Q2569" s="666">
        <v>0.27272727272727271</v>
      </c>
      <c r="R2569" s="650">
        <v>27</v>
      </c>
      <c r="S2569" s="666">
        <v>0.27272727272727271</v>
      </c>
      <c r="T2569" s="731">
        <v>11</v>
      </c>
      <c r="U2569" s="689">
        <v>0.34375</v>
      </c>
    </row>
    <row r="2570" spans="1:21" ht="14.4" customHeight="1" x14ac:dyDescent="0.3">
      <c r="A2570" s="649">
        <v>10</v>
      </c>
      <c r="B2570" s="650" t="s">
        <v>596</v>
      </c>
      <c r="C2570" s="650">
        <v>89301107</v>
      </c>
      <c r="D2570" s="729" t="s">
        <v>6865</v>
      </c>
      <c r="E2570" s="730" t="s">
        <v>3675</v>
      </c>
      <c r="F2570" s="650" t="s">
        <v>3634</v>
      </c>
      <c r="G2570" s="650" t="s">
        <v>4269</v>
      </c>
      <c r="H2570" s="650" t="s">
        <v>1072</v>
      </c>
      <c r="I2570" s="650" t="s">
        <v>4903</v>
      </c>
      <c r="J2570" s="650" t="s">
        <v>4904</v>
      </c>
      <c r="K2570" s="650" t="s">
        <v>4905</v>
      </c>
      <c r="L2570" s="651">
        <v>961.21</v>
      </c>
      <c r="M2570" s="651">
        <v>15379.36</v>
      </c>
      <c r="N2570" s="650">
        <v>16</v>
      </c>
      <c r="O2570" s="731">
        <v>5</v>
      </c>
      <c r="P2570" s="651">
        <v>4806.05</v>
      </c>
      <c r="Q2570" s="666">
        <v>0.3125</v>
      </c>
      <c r="R2570" s="650">
        <v>5</v>
      </c>
      <c r="S2570" s="666">
        <v>0.3125</v>
      </c>
      <c r="T2570" s="731">
        <v>1</v>
      </c>
      <c r="U2570" s="689">
        <v>0.2</v>
      </c>
    </row>
    <row r="2571" spans="1:21" ht="14.4" customHeight="1" x14ac:dyDescent="0.3">
      <c r="A2571" s="649">
        <v>10</v>
      </c>
      <c r="B2571" s="650" t="s">
        <v>596</v>
      </c>
      <c r="C2571" s="650">
        <v>89301107</v>
      </c>
      <c r="D2571" s="729" t="s">
        <v>6865</v>
      </c>
      <c r="E2571" s="730" t="s">
        <v>3675</v>
      </c>
      <c r="F2571" s="650" t="s">
        <v>3634</v>
      </c>
      <c r="G2571" s="650" t="s">
        <v>4269</v>
      </c>
      <c r="H2571" s="650" t="s">
        <v>1072</v>
      </c>
      <c r="I2571" s="650" t="s">
        <v>5113</v>
      </c>
      <c r="J2571" s="650" t="s">
        <v>5114</v>
      </c>
      <c r="K2571" s="650" t="s">
        <v>5115</v>
      </c>
      <c r="L2571" s="651">
        <v>1309.48</v>
      </c>
      <c r="M2571" s="651">
        <v>18332.72</v>
      </c>
      <c r="N2571" s="650">
        <v>14</v>
      </c>
      <c r="O2571" s="731">
        <v>4.5</v>
      </c>
      <c r="P2571" s="651">
        <v>5237.92</v>
      </c>
      <c r="Q2571" s="666">
        <v>0.2857142857142857</v>
      </c>
      <c r="R2571" s="650">
        <v>4</v>
      </c>
      <c r="S2571" s="666">
        <v>0.2857142857142857</v>
      </c>
      <c r="T2571" s="731">
        <v>1.5</v>
      </c>
      <c r="U2571" s="689">
        <v>0.33333333333333331</v>
      </c>
    </row>
    <row r="2572" spans="1:21" ht="14.4" customHeight="1" x14ac:dyDescent="0.3">
      <c r="A2572" s="649">
        <v>10</v>
      </c>
      <c r="B2572" s="650" t="s">
        <v>596</v>
      </c>
      <c r="C2572" s="650">
        <v>89301107</v>
      </c>
      <c r="D2572" s="729" t="s">
        <v>6865</v>
      </c>
      <c r="E2572" s="730" t="s">
        <v>3675</v>
      </c>
      <c r="F2572" s="650" t="s">
        <v>3634</v>
      </c>
      <c r="G2572" s="650" t="s">
        <v>6039</v>
      </c>
      <c r="H2572" s="650" t="s">
        <v>597</v>
      </c>
      <c r="I2572" s="650" t="s">
        <v>6040</v>
      </c>
      <c r="J2572" s="650" t="s">
        <v>6041</v>
      </c>
      <c r="K2572" s="650" t="s">
        <v>6042</v>
      </c>
      <c r="L2572" s="651">
        <v>0</v>
      </c>
      <c r="M2572" s="651">
        <v>0</v>
      </c>
      <c r="N2572" s="650">
        <v>1</v>
      </c>
      <c r="O2572" s="731">
        <v>1</v>
      </c>
      <c r="P2572" s="651"/>
      <c r="Q2572" s="666"/>
      <c r="R2572" s="650"/>
      <c r="S2572" s="666">
        <v>0</v>
      </c>
      <c r="T2572" s="731"/>
      <c r="U2572" s="689">
        <v>0</v>
      </c>
    </row>
    <row r="2573" spans="1:21" ht="14.4" customHeight="1" x14ac:dyDescent="0.3">
      <c r="A2573" s="649">
        <v>10</v>
      </c>
      <c r="B2573" s="650" t="s">
        <v>596</v>
      </c>
      <c r="C2573" s="650">
        <v>89301107</v>
      </c>
      <c r="D2573" s="729" t="s">
        <v>6865</v>
      </c>
      <c r="E2573" s="730" t="s">
        <v>3675</v>
      </c>
      <c r="F2573" s="650" t="s">
        <v>3634</v>
      </c>
      <c r="G2573" s="650" t="s">
        <v>6039</v>
      </c>
      <c r="H2573" s="650" t="s">
        <v>597</v>
      </c>
      <c r="I2573" s="650" t="s">
        <v>6043</v>
      </c>
      <c r="J2573" s="650" t="s">
        <v>6041</v>
      </c>
      <c r="K2573" s="650" t="s">
        <v>6044</v>
      </c>
      <c r="L2573" s="651">
        <v>1692.27</v>
      </c>
      <c r="M2573" s="651">
        <v>1692.27</v>
      </c>
      <c r="N2573" s="650">
        <v>1</v>
      </c>
      <c r="O2573" s="731">
        <v>0.5</v>
      </c>
      <c r="P2573" s="651"/>
      <c r="Q2573" s="666">
        <v>0</v>
      </c>
      <c r="R2573" s="650"/>
      <c r="S2573" s="666">
        <v>0</v>
      </c>
      <c r="T2573" s="731"/>
      <c r="U2573" s="689">
        <v>0</v>
      </c>
    </row>
    <row r="2574" spans="1:21" ht="14.4" customHeight="1" x14ac:dyDescent="0.3">
      <c r="A2574" s="649">
        <v>10</v>
      </c>
      <c r="B2574" s="650" t="s">
        <v>596</v>
      </c>
      <c r="C2574" s="650">
        <v>89301107</v>
      </c>
      <c r="D2574" s="729" t="s">
        <v>6865</v>
      </c>
      <c r="E2574" s="730" t="s">
        <v>3675</v>
      </c>
      <c r="F2574" s="650" t="s">
        <v>3634</v>
      </c>
      <c r="G2574" s="650" t="s">
        <v>6039</v>
      </c>
      <c r="H2574" s="650" t="s">
        <v>597</v>
      </c>
      <c r="I2574" s="650" t="s">
        <v>6045</v>
      </c>
      <c r="J2574" s="650" t="s">
        <v>6046</v>
      </c>
      <c r="K2574" s="650" t="s">
        <v>6047</v>
      </c>
      <c r="L2574" s="651">
        <v>0</v>
      </c>
      <c r="M2574" s="651">
        <v>0</v>
      </c>
      <c r="N2574" s="650">
        <v>1</v>
      </c>
      <c r="O2574" s="731">
        <v>0.5</v>
      </c>
      <c r="P2574" s="651"/>
      <c r="Q2574" s="666"/>
      <c r="R2574" s="650"/>
      <c r="S2574" s="666">
        <v>0</v>
      </c>
      <c r="T2574" s="731"/>
      <c r="U2574" s="689">
        <v>0</v>
      </c>
    </row>
    <row r="2575" spans="1:21" ht="14.4" customHeight="1" x14ac:dyDescent="0.3">
      <c r="A2575" s="649">
        <v>10</v>
      </c>
      <c r="B2575" s="650" t="s">
        <v>596</v>
      </c>
      <c r="C2575" s="650">
        <v>89301107</v>
      </c>
      <c r="D2575" s="729" t="s">
        <v>6865</v>
      </c>
      <c r="E2575" s="730" t="s">
        <v>3675</v>
      </c>
      <c r="F2575" s="650" t="s">
        <v>3636</v>
      </c>
      <c r="G2575" s="650" t="s">
        <v>4270</v>
      </c>
      <c r="H2575" s="650" t="s">
        <v>597</v>
      </c>
      <c r="I2575" s="650" t="s">
        <v>4271</v>
      </c>
      <c r="J2575" s="650" t="s">
        <v>4272</v>
      </c>
      <c r="K2575" s="650" t="s">
        <v>4273</v>
      </c>
      <c r="L2575" s="651">
        <v>500</v>
      </c>
      <c r="M2575" s="651">
        <v>27500</v>
      </c>
      <c r="N2575" s="650">
        <v>55</v>
      </c>
      <c r="O2575" s="731">
        <v>55</v>
      </c>
      <c r="P2575" s="651">
        <v>21000</v>
      </c>
      <c r="Q2575" s="666">
        <v>0.76363636363636367</v>
      </c>
      <c r="R2575" s="650">
        <v>42</v>
      </c>
      <c r="S2575" s="666">
        <v>0.76363636363636367</v>
      </c>
      <c r="T2575" s="731">
        <v>42</v>
      </c>
      <c r="U2575" s="689">
        <v>0.76363636363636367</v>
      </c>
    </row>
    <row r="2576" spans="1:21" ht="14.4" customHeight="1" x14ac:dyDescent="0.3">
      <c r="A2576" s="649">
        <v>10</v>
      </c>
      <c r="B2576" s="650" t="s">
        <v>596</v>
      </c>
      <c r="C2576" s="650">
        <v>89301107</v>
      </c>
      <c r="D2576" s="729" t="s">
        <v>6865</v>
      </c>
      <c r="E2576" s="730" t="s">
        <v>3675</v>
      </c>
      <c r="F2576" s="650" t="s">
        <v>3636</v>
      </c>
      <c r="G2576" s="650" t="s">
        <v>4270</v>
      </c>
      <c r="H2576" s="650" t="s">
        <v>597</v>
      </c>
      <c r="I2576" s="650" t="s">
        <v>6048</v>
      </c>
      <c r="J2576" s="650" t="s">
        <v>6049</v>
      </c>
      <c r="K2576" s="650" t="s">
        <v>6050</v>
      </c>
      <c r="L2576" s="651">
        <v>4500</v>
      </c>
      <c r="M2576" s="651">
        <v>45000</v>
      </c>
      <c r="N2576" s="650">
        <v>10</v>
      </c>
      <c r="O2576" s="731">
        <v>10</v>
      </c>
      <c r="P2576" s="651">
        <v>36000</v>
      </c>
      <c r="Q2576" s="666">
        <v>0.8</v>
      </c>
      <c r="R2576" s="650">
        <v>8</v>
      </c>
      <c r="S2576" s="666">
        <v>0.8</v>
      </c>
      <c r="T2576" s="731">
        <v>8</v>
      </c>
      <c r="U2576" s="689">
        <v>0.8</v>
      </c>
    </row>
    <row r="2577" spans="1:21" ht="14.4" customHeight="1" x14ac:dyDescent="0.3">
      <c r="A2577" s="649">
        <v>10</v>
      </c>
      <c r="B2577" s="650" t="s">
        <v>596</v>
      </c>
      <c r="C2577" s="650">
        <v>89301107</v>
      </c>
      <c r="D2577" s="729" t="s">
        <v>6865</v>
      </c>
      <c r="E2577" s="730" t="s">
        <v>3675</v>
      </c>
      <c r="F2577" s="650" t="s">
        <v>3636</v>
      </c>
      <c r="G2577" s="650" t="s">
        <v>4270</v>
      </c>
      <c r="H2577" s="650" t="s">
        <v>597</v>
      </c>
      <c r="I2577" s="650" t="s">
        <v>6051</v>
      </c>
      <c r="J2577" s="650" t="s">
        <v>6052</v>
      </c>
      <c r="K2577" s="650" t="s">
        <v>6050</v>
      </c>
      <c r="L2577" s="651">
        <v>1658</v>
      </c>
      <c r="M2577" s="651">
        <v>1658</v>
      </c>
      <c r="N2577" s="650">
        <v>1</v>
      </c>
      <c r="O2577" s="731">
        <v>1</v>
      </c>
      <c r="P2577" s="651">
        <v>1658</v>
      </c>
      <c r="Q2577" s="666">
        <v>1</v>
      </c>
      <c r="R2577" s="650">
        <v>1</v>
      </c>
      <c r="S2577" s="666">
        <v>1</v>
      </c>
      <c r="T2577" s="731">
        <v>1</v>
      </c>
      <c r="U2577" s="689">
        <v>1</v>
      </c>
    </row>
    <row r="2578" spans="1:21" ht="14.4" customHeight="1" x14ac:dyDescent="0.3">
      <c r="A2578" s="649">
        <v>10</v>
      </c>
      <c r="B2578" s="650" t="s">
        <v>596</v>
      </c>
      <c r="C2578" s="650">
        <v>89301107</v>
      </c>
      <c r="D2578" s="729" t="s">
        <v>6865</v>
      </c>
      <c r="E2578" s="730" t="s">
        <v>3684</v>
      </c>
      <c r="F2578" s="650" t="s">
        <v>3634</v>
      </c>
      <c r="G2578" s="650" t="s">
        <v>4278</v>
      </c>
      <c r="H2578" s="650" t="s">
        <v>597</v>
      </c>
      <c r="I2578" s="650" t="s">
        <v>6053</v>
      </c>
      <c r="J2578" s="650" t="s">
        <v>2555</v>
      </c>
      <c r="K2578" s="650" t="s">
        <v>6054</v>
      </c>
      <c r="L2578" s="651">
        <v>0</v>
      </c>
      <c r="M2578" s="651">
        <v>0</v>
      </c>
      <c r="N2578" s="650">
        <v>2</v>
      </c>
      <c r="O2578" s="731">
        <v>0.5</v>
      </c>
      <c r="P2578" s="651">
        <v>0</v>
      </c>
      <c r="Q2578" s="666"/>
      <c r="R2578" s="650">
        <v>2</v>
      </c>
      <c r="S2578" s="666">
        <v>1</v>
      </c>
      <c r="T2578" s="731">
        <v>0.5</v>
      </c>
      <c r="U2578" s="689">
        <v>1</v>
      </c>
    </row>
    <row r="2579" spans="1:21" ht="14.4" customHeight="1" x14ac:dyDescent="0.3">
      <c r="A2579" s="649">
        <v>10</v>
      </c>
      <c r="B2579" s="650" t="s">
        <v>596</v>
      </c>
      <c r="C2579" s="650">
        <v>89301107</v>
      </c>
      <c r="D2579" s="729" t="s">
        <v>6865</v>
      </c>
      <c r="E2579" s="730" t="s">
        <v>3684</v>
      </c>
      <c r="F2579" s="650" t="s">
        <v>3634</v>
      </c>
      <c r="G2579" s="650" t="s">
        <v>3865</v>
      </c>
      <c r="H2579" s="650" t="s">
        <v>597</v>
      </c>
      <c r="I2579" s="650" t="s">
        <v>2530</v>
      </c>
      <c r="J2579" s="650" t="s">
        <v>6055</v>
      </c>
      <c r="K2579" s="650" t="s">
        <v>3280</v>
      </c>
      <c r="L2579" s="651">
        <v>0</v>
      </c>
      <c r="M2579" s="651">
        <v>0</v>
      </c>
      <c r="N2579" s="650">
        <v>1</v>
      </c>
      <c r="O2579" s="731">
        <v>1</v>
      </c>
      <c r="P2579" s="651"/>
      <c r="Q2579" s="666"/>
      <c r="R2579" s="650"/>
      <c r="S2579" s="666">
        <v>0</v>
      </c>
      <c r="T2579" s="731"/>
      <c r="U2579" s="689">
        <v>0</v>
      </c>
    </row>
    <row r="2580" spans="1:21" ht="14.4" customHeight="1" x14ac:dyDescent="0.3">
      <c r="A2580" s="649">
        <v>10</v>
      </c>
      <c r="B2580" s="650" t="s">
        <v>596</v>
      </c>
      <c r="C2580" s="650">
        <v>89301107</v>
      </c>
      <c r="D2580" s="729" t="s">
        <v>6865</v>
      </c>
      <c r="E2580" s="730" t="s">
        <v>3684</v>
      </c>
      <c r="F2580" s="650" t="s">
        <v>3634</v>
      </c>
      <c r="G2580" s="650" t="s">
        <v>6056</v>
      </c>
      <c r="H2580" s="650" t="s">
        <v>597</v>
      </c>
      <c r="I2580" s="650" t="s">
        <v>6057</v>
      </c>
      <c r="J2580" s="650" t="s">
        <v>6058</v>
      </c>
      <c r="K2580" s="650" t="s">
        <v>6059</v>
      </c>
      <c r="L2580" s="651">
        <v>0</v>
      </c>
      <c r="M2580" s="651">
        <v>0</v>
      </c>
      <c r="N2580" s="650">
        <v>1</v>
      </c>
      <c r="O2580" s="731">
        <v>0.5</v>
      </c>
      <c r="P2580" s="651"/>
      <c r="Q2580" s="666"/>
      <c r="R2580" s="650"/>
      <c r="S2580" s="666">
        <v>0</v>
      </c>
      <c r="T2580" s="731"/>
      <c r="U2580" s="689">
        <v>0</v>
      </c>
    </row>
    <row r="2581" spans="1:21" ht="14.4" customHeight="1" x14ac:dyDescent="0.3">
      <c r="A2581" s="649">
        <v>10</v>
      </c>
      <c r="B2581" s="650" t="s">
        <v>596</v>
      </c>
      <c r="C2581" s="650">
        <v>89301107</v>
      </c>
      <c r="D2581" s="729" t="s">
        <v>6865</v>
      </c>
      <c r="E2581" s="730" t="s">
        <v>3684</v>
      </c>
      <c r="F2581" s="650" t="s">
        <v>3634</v>
      </c>
      <c r="G2581" s="650" t="s">
        <v>6056</v>
      </c>
      <c r="H2581" s="650" t="s">
        <v>597</v>
      </c>
      <c r="I2581" s="650" t="s">
        <v>6060</v>
      </c>
      <c r="J2581" s="650" t="s">
        <v>6061</v>
      </c>
      <c r="K2581" s="650" t="s">
        <v>1847</v>
      </c>
      <c r="L2581" s="651">
        <v>0</v>
      </c>
      <c r="M2581" s="651">
        <v>0</v>
      </c>
      <c r="N2581" s="650">
        <v>3</v>
      </c>
      <c r="O2581" s="731">
        <v>2</v>
      </c>
      <c r="P2581" s="651">
        <v>0</v>
      </c>
      <c r="Q2581" s="666"/>
      <c r="R2581" s="650">
        <v>2</v>
      </c>
      <c r="S2581" s="666">
        <v>0.66666666666666663</v>
      </c>
      <c r="T2581" s="731">
        <v>1.5</v>
      </c>
      <c r="U2581" s="689">
        <v>0.75</v>
      </c>
    </row>
    <row r="2582" spans="1:21" ht="14.4" customHeight="1" x14ac:dyDescent="0.3">
      <c r="A2582" s="649">
        <v>10</v>
      </c>
      <c r="B2582" s="650" t="s">
        <v>596</v>
      </c>
      <c r="C2582" s="650">
        <v>89301107</v>
      </c>
      <c r="D2582" s="729" t="s">
        <v>6865</v>
      </c>
      <c r="E2582" s="730" t="s">
        <v>3684</v>
      </c>
      <c r="F2582" s="650" t="s">
        <v>3634</v>
      </c>
      <c r="G2582" s="650" t="s">
        <v>6056</v>
      </c>
      <c r="H2582" s="650" t="s">
        <v>597</v>
      </c>
      <c r="I2582" s="650" t="s">
        <v>6062</v>
      </c>
      <c r="J2582" s="650" t="s">
        <v>6061</v>
      </c>
      <c r="K2582" s="650" t="s">
        <v>6063</v>
      </c>
      <c r="L2582" s="651">
        <v>0</v>
      </c>
      <c r="M2582" s="651">
        <v>0</v>
      </c>
      <c r="N2582" s="650">
        <v>2</v>
      </c>
      <c r="O2582" s="731">
        <v>1.5</v>
      </c>
      <c r="P2582" s="651">
        <v>0</v>
      </c>
      <c r="Q2582" s="666"/>
      <c r="R2582" s="650">
        <v>2</v>
      </c>
      <c r="S2582" s="666">
        <v>1</v>
      </c>
      <c r="T2582" s="731">
        <v>1.5</v>
      </c>
      <c r="U2582" s="689">
        <v>1</v>
      </c>
    </row>
    <row r="2583" spans="1:21" ht="14.4" customHeight="1" x14ac:dyDescent="0.3">
      <c r="A2583" s="649">
        <v>10</v>
      </c>
      <c r="B2583" s="650" t="s">
        <v>596</v>
      </c>
      <c r="C2583" s="650">
        <v>89301107</v>
      </c>
      <c r="D2583" s="729" t="s">
        <v>6865</v>
      </c>
      <c r="E2583" s="730" t="s">
        <v>3684</v>
      </c>
      <c r="F2583" s="650" t="s">
        <v>3634</v>
      </c>
      <c r="G2583" s="650" t="s">
        <v>3724</v>
      </c>
      <c r="H2583" s="650" t="s">
        <v>597</v>
      </c>
      <c r="I2583" s="650" t="s">
        <v>4909</v>
      </c>
      <c r="J2583" s="650" t="s">
        <v>4910</v>
      </c>
      <c r="K2583" s="650" t="s">
        <v>4911</v>
      </c>
      <c r="L2583" s="651">
        <v>0</v>
      </c>
      <c r="M2583" s="651">
        <v>0</v>
      </c>
      <c r="N2583" s="650">
        <v>10</v>
      </c>
      <c r="O2583" s="731">
        <v>1</v>
      </c>
      <c r="P2583" s="651"/>
      <c r="Q2583" s="666"/>
      <c r="R2583" s="650"/>
      <c r="S2583" s="666">
        <v>0</v>
      </c>
      <c r="T2583" s="731"/>
      <c r="U2583" s="689">
        <v>0</v>
      </c>
    </row>
    <row r="2584" spans="1:21" ht="14.4" customHeight="1" x14ac:dyDescent="0.3">
      <c r="A2584" s="649">
        <v>10</v>
      </c>
      <c r="B2584" s="650" t="s">
        <v>596</v>
      </c>
      <c r="C2584" s="650">
        <v>89301107</v>
      </c>
      <c r="D2584" s="729" t="s">
        <v>6865</v>
      </c>
      <c r="E2584" s="730" t="s">
        <v>3684</v>
      </c>
      <c r="F2584" s="650" t="s">
        <v>3634</v>
      </c>
      <c r="G2584" s="650" t="s">
        <v>3732</v>
      </c>
      <c r="H2584" s="650" t="s">
        <v>1072</v>
      </c>
      <c r="I2584" s="650" t="s">
        <v>1708</v>
      </c>
      <c r="J2584" s="650" t="s">
        <v>1709</v>
      </c>
      <c r="K2584" s="650" t="s">
        <v>3520</v>
      </c>
      <c r="L2584" s="651">
        <v>184.22</v>
      </c>
      <c r="M2584" s="651">
        <v>184.22</v>
      </c>
      <c r="N2584" s="650">
        <v>1</v>
      </c>
      <c r="O2584" s="731">
        <v>1</v>
      </c>
      <c r="P2584" s="651">
        <v>184.22</v>
      </c>
      <c r="Q2584" s="666">
        <v>1</v>
      </c>
      <c r="R2584" s="650">
        <v>1</v>
      </c>
      <c r="S2584" s="666">
        <v>1</v>
      </c>
      <c r="T2584" s="731">
        <v>1</v>
      </c>
      <c r="U2584" s="689">
        <v>1</v>
      </c>
    </row>
    <row r="2585" spans="1:21" ht="14.4" customHeight="1" x14ac:dyDescent="0.3">
      <c r="A2585" s="649">
        <v>10</v>
      </c>
      <c r="B2585" s="650" t="s">
        <v>596</v>
      </c>
      <c r="C2585" s="650">
        <v>89301107</v>
      </c>
      <c r="D2585" s="729" t="s">
        <v>6865</v>
      </c>
      <c r="E2585" s="730" t="s">
        <v>3684</v>
      </c>
      <c r="F2585" s="650" t="s">
        <v>3634</v>
      </c>
      <c r="G2585" s="650" t="s">
        <v>3747</v>
      </c>
      <c r="H2585" s="650" t="s">
        <v>597</v>
      </c>
      <c r="I2585" s="650" t="s">
        <v>5909</v>
      </c>
      <c r="J2585" s="650" t="s">
        <v>5910</v>
      </c>
      <c r="K2585" s="650" t="s">
        <v>1603</v>
      </c>
      <c r="L2585" s="651">
        <v>413.22</v>
      </c>
      <c r="M2585" s="651">
        <v>826.44</v>
      </c>
      <c r="N2585" s="650">
        <v>2</v>
      </c>
      <c r="O2585" s="731">
        <v>1</v>
      </c>
      <c r="P2585" s="651">
        <v>413.22</v>
      </c>
      <c r="Q2585" s="666">
        <v>0.5</v>
      </c>
      <c r="R2585" s="650">
        <v>1</v>
      </c>
      <c r="S2585" s="666">
        <v>0.5</v>
      </c>
      <c r="T2585" s="731">
        <v>0.5</v>
      </c>
      <c r="U2585" s="689">
        <v>0.5</v>
      </c>
    </row>
    <row r="2586" spans="1:21" ht="14.4" customHeight="1" x14ac:dyDescent="0.3">
      <c r="A2586" s="649">
        <v>10</v>
      </c>
      <c r="B2586" s="650" t="s">
        <v>596</v>
      </c>
      <c r="C2586" s="650">
        <v>89301107</v>
      </c>
      <c r="D2586" s="729" t="s">
        <v>6865</v>
      </c>
      <c r="E2586" s="730" t="s">
        <v>3684</v>
      </c>
      <c r="F2586" s="650" t="s">
        <v>3634</v>
      </c>
      <c r="G2586" s="650" t="s">
        <v>3747</v>
      </c>
      <c r="H2586" s="650" t="s">
        <v>597</v>
      </c>
      <c r="I2586" s="650" t="s">
        <v>5909</v>
      </c>
      <c r="J2586" s="650" t="s">
        <v>5910</v>
      </c>
      <c r="K2586" s="650" t="s">
        <v>1603</v>
      </c>
      <c r="L2586" s="651">
        <v>356.47</v>
      </c>
      <c r="M2586" s="651">
        <v>356.47</v>
      </c>
      <c r="N2586" s="650">
        <v>1</v>
      </c>
      <c r="O2586" s="731">
        <v>0.5</v>
      </c>
      <c r="P2586" s="651"/>
      <c r="Q2586" s="666">
        <v>0</v>
      </c>
      <c r="R2586" s="650"/>
      <c r="S2586" s="666">
        <v>0</v>
      </c>
      <c r="T2586" s="731"/>
      <c r="U2586" s="689">
        <v>0</v>
      </c>
    </row>
    <row r="2587" spans="1:21" ht="14.4" customHeight="1" x14ac:dyDescent="0.3">
      <c r="A2587" s="649">
        <v>10</v>
      </c>
      <c r="B2587" s="650" t="s">
        <v>596</v>
      </c>
      <c r="C2587" s="650">
        <v>89301107</v>
      </c>
      <c r="D2587" s="729" t="s">
        <v>6865</v>
      </c>
      <c r="E2587" s="730" t="s">
        <v>3684</v>
      </c>
      <c r="F2587" s="650" t="s">
        <v>3634</v>
      </c>
      <c r="G2587" s="650" t="s">
        <v>3747</v>
      </c>
      <c r="H2587" s="650" t="s">
        <v>597</v>
      </c>
      <c r="I2587" s="650" t="s">
        <v>6064</v>
      </c>
      <c r="J2587" s="650" t="s">
        <v>6065</v>
      </c>
      <c r="K2587" s="650" t="s">
        <v>4686</v>
      </c>
      <c r="L2587" s="651">
        <v>198.04</v>
      </c>
      <c r="M2587" s="651">
        <v>198.04</v>
      </c>
      <c r="N2587" s="650">
        <v>1</v>
      </c>
      <c r="O2587" s="731">
        <v>1</v>
      </c>
      <c r="P2587" s="651"/>
      <c r="Q2587" s="666">
        <v>0</v>
      </c>
      <c r="R2587" s="650"/>
      <c r="S2587" s="666">
        <v>0</v>
      </c>
      <c r="T2587" s="731"/>
      <c r="U2587" s="689">
        <v>0</v>
      </c>
    </row>
    <row r="2588" spans="1:21" ht="14.4" customHeight="1" x14ac:dyDescent="0.3">
      <c r="A2588" s="649">
        <v>10</v>
      </c>
      <c r="B2588" s="650" t="s">
        <v>596</v>
      </c>
      <c r="C2588" s="650">
        <v>89301107</v>
      </c>
      <c r="D2588" s="729" t="s">
        <v>6865</v>
      </c>
      <c r="E2588" s="730" t="s">
        <v>3684</v>
      </c>
      <c r="F2588" s="650" t="s">
        <v>3634</v>
      </c>
      <c r="G2588" s="650" t="s">
        <v>3747</v>
      </c>
      <c r="H2588" s="650" t="s">
        <v>597</v>
      </c>
      <c r="I2588" s="650" t="s">
        <v>6066</v>
      </c>
      <c r="J2588" s="650" t="s">
        <v>5910</v>
      </c>
      <c r="K2588" s="650" t="s">
        <v>4686</v>
      </c>
      <c r="L2588" s="651">
        <v>229.57</v>
      </c>
      <c r="M2588" s="651">
        <v>229.57</v>
      </c>
      <c r="N2588" s="650">
        <v>1</v>
      </c>
      <c r="O2588" s="731">
        <v>1</v>
      </c>
      <c r="P2588" s="651"/>
      <c r="Q2588" s="666">
        <v>0</v>
      </c>
      <c r="R2588" s="650"/>
      <c r="S2588" s="666">
        <v>0</v>
      </c>
      <c r="T2588" s="731"/>
      <c r="U2588" s="689">
        <v>0</v>
      </c>
    </row>
    <row r="2589" spans="1:21" ht="14.4" customHeight="1" x14ac:dyDescent="0.3">
      <c r="A2589" s="649">
        <v>10</v>
      </c>
      <c r="B2589" s="650" t="s">
        <v>596</v>
      </c>
      <c r="C2589" s="650">
        <v>89301107</v>
      </c>
      <c r="D2589" s="729" t="s">
        <v>6865</v>
      </c>
      <c r="E2589" s="730" t="s">
        <v>3684</v>
      </c>
      <c r="F2589" s="650" t="s">
        <v>3634</v>
      </c>
      <c r="G2589" s="650" t="s">
        <v>3747</v>
      </c>
      <c r="H2589" s="650" t="s">
        <v>1072</v>
      </c>
      <c r="I2589" s="650" t="s">
        <v>2097</v>
      </c>
      <c r="J2589" s="650" t="s">
        <v>1087</v>
      </c>
      <c r="K2589" s="650" t="s">
        <v>3560</v>
      </c>
      <c r="L2589" s="651">
        <v>275.48</v>
      </c>
      <c r="M2589" s="651">
        <v>826.44</v>
      </c>
      <c r="N2589" s="650">
        <v>3</v>
      </c>
      <c r="O2589" s="731">
        <v>2</v>
      </c>
      <c r="P2589" s="651"/>
      <c r="Q2589" s="666">
        <v>0</v>
      </c>
      <c r="R2589" s="650"/>
      <c r="S2589" s="666">
        <v>0</v>
      </c>
      <c r="T2589" s="731"/>
      <c r="U2589" s="689">
        <v>0</v>
      </c>
    </row>
    <row r="2590" spans="1:21" ht="14.4" customHeight="1" x14ac:dyDescent="0.3">
      <c r="A2590" s="649">
        <v>10</v>
      </c>
      <c r="B2590" s="650" t="s">
        <v>596</v>
      </c>
      <c r="C2590" s="650">
        <v>89301107</v>
      </c>
      <c r="D2590" s="729" t="s">
        <v>6865</v>
      </c>
      <c r="E2590" s="730" t="s">
        <v>3684</v>
      </c>
      <c r="F2590" s="650" t="s">
        <v>3634</v>
      </c>
      <c r="G2590" s="650" t="s">
        <v>3747</v>
      </c>
      <c r="H2590" s="650" t="s">
        <v>1072</v>
      </c>
      <c r="I2590" s="650" t="s">
        <v>2097</v>
      </c>
      <c r="J2590" s="650" t="s">
        <v>1087</v>
      </c>
      <c r="K2590" s="650" t="s">
        <v>3560</v>
      </c>
      <c r="L2590" s="651">
        <v>237.65</v>
      </c>
      <c r="M2590" s="651">
        <v>1425.9</v>
      </c>
      <c r="N2590" s="650">
        <v>6</v>
      </c>
      <c r="O2590" s="731">
        <v>3.5</v>
      </c>
      <c r="P2590" s="651"/>
      <c r="Q2590" s="666">
        <v>0</v>
      </c>
      <c r="R2590" s="650"/>
      <c r="S2590" s="666">
        <v>0</v>
      </c>
      <c r="T2590" s="731"/>
      <c r="U2590" s="689">
        <v>0</v>
      </c>
    </row>
    <row r="2591" spans="1:21" ht="14.4" customHeight="1" x14ac:dyDescent="0.3">
      <c r="A2591" s="649">
        <v>10</v>
      </c>
      <c r="B2591" s="650" t="s">
        <v>596</v>
      </c>
      <c r="C2591" s="650">
        <v>89301107</v>
      </c>
      <c r="D2591" s="729" t="s">
        <v>6865</v>
      </c>
      <c r="E2591" s="730" t="s">
        <v>3684</v>
      </c>
      <c r="F2591" s="650" t="s">
        <v>3634</v>
      </c>
      <c r="G2591" s="650" t="s">
        <v>3747</v>
      </c>
      <c r="H2591" s="650" t="s">
        <v>1072</v>
      </c>
      <c r="I2591" s="650" t="s">
        <v>1602</v>
      </c>
      <c r="J2591" s="650" t="s">
        <v>1087</v>
      </c>
      <c r="K2591" s="650" t="s">
        <v>1603</v>
      </c>
      <c r="L2591" s="651">
        <v>413.22</v>
      </c>
      <c r="M2591" s="651">
        <v>1239.6600000000001</v>
      </c>
      <c r="N2591" s="650">
        <v>3</v>
      </c>
      <c r="O2591" s="731">
        <v>2</v>
      </c>
      <c r="P2591" s="651"/>
      <c r="Q2591" s="666">
        <v>0</v>
      </c>
      <c r="R2591" s="650"/>
      <c r="S2591" s="666">
        <v>0</v>
      </c>
      <c r="T2591" s="731"/>
      <c r="U2591" s="689">
        <v>0</v>
      </c>
    </row>
    <row r="2592" spans="1:21" ht="14.4" customHeight="1" x14ac:dyDescent="0.3">
      <c r="A2592" s="649">
        <v>10</v>
      </c>
      <c r="B2592" s="650" t="s">
        <v>596</v>
      </c>
      <c r="C2592" s="650">
        <v>89301107</v>
      </c>
      <c r="D2592" s="729" t="s">
        <v>6865</v>
      </c>
      <c r="E2592" s="730" t="s">
        <v>3684</v>
      </c>
      <c r="F2592" s="650" t="s">
        <v>3634</v>
      </c>
      <c r="G2592" s="650" t="s">
        <v>3747</v>
      </c>
      <c r="H2592" s="650" t="s">
        <v>1072</v>
      </c>
      <c r="I2592" s="650" t="s">
        <v>1602</v>
      </c>
      <c r="J2592" s="650" t="s">
        <v>1087</v>
      </c>
      <c r="K2592" s="650" t="s">
        <v>1603</v>
      </c>
      <c r="L2592" s="651">
        <v>356.47</v>
      </c>
      <c r="M2592" s="651">
        <v>1069.4100000000001</v>
      </c>
      <c r="N2592" s="650">
        <v>3</v>
      </c>
      <c r="O2592" s="731">
        <v>2</v>
      </c>
      <c r="P2592" s="651"/>
      <c r="Q2592" s="666">
        <v>0</v>
      </c>
      <c r="R2592" s="650"/>
      <c r="S2592" s="666">
        <v>0</v>
      </c>
      <c r="T2592" s="731"/>
      <c r="U2592" s="689">
        <v>0</v>
      </c>
    </row>
    <row r="2593" spans="1:21" ht="14.4" customHeight="1" x14ac:dyDescent="0.3">
      <c r="A2593" s="649">
        <v>10</v>
      </c>
      <c r="B2593" s="650" t="s">
        <v>596</v>
      </c>
      <c r="C2593" s="650">
        <v>89301107</v>
      </c>
      <c r="D2593" s="729" t="s">
        <v>6865</v>
      </c>
      <c r="E2593" s="730" t="s">
        <v>3684</v>
      </c>
      <c r="F2593" s="650" t="s">
        <v>3634</v>
      </c>
      <c r="G2593" s="650" t="s">
        <v>3747</v>
      </c>
      <c r="H2593" s="650" t="s">
        <v>597</v>
      </c>
      <c r="I2593" s="650" t="s">
        <v>6067</v>
      </c>
      <c r="J2593" s="650" t="s">
        <v>5910</v>
      </c>
      <c r="K2593" s="650" t="s">
        <v>4686</v>
      </c>
      <c r="L2593" s="651">
        <v>229.57</v>
      </c>
      <c r="M2593" s="651">
        <v>918.28</v>
      </c>
      <c r="N2593" s="650">
        <v>4</v>
      </c>
      <c r="O2593" s="731">
        <v>3</v>
      </c>
      <c r="P2593" s="651">
        <v>229.57</v>
      </c>
      <c r="Q2593" s="666">
        <v>0.25</v>
      </c>
      <c r="R2593" s="650">
        <v>1</v>
      </c>
      <c r="S2593" s="666">
        <v>0.25</v>
      </c>
      <c r="T2593" s="731">
        <v>1</v>
      </c>
      <c r="U2593" s="689">
        <v>0.33333333333333331</v>
      </c>
    </row>
    <row r="2594" spans="1:21" ht="14.4" customHeight="1" x14ac:dyDescent="0.3">
      <c r="A2594" s="649">
        <v>10</v>
      </c>
      <c r="B2594" s="650" t="s">
        <v>596</v>
      </c>
      <c r="C2594" s="650">
        <v>89301107</v>
      </c>
      <c r="D2594" s="729" t="s">
        <v>6865</v>
      </c>
      <c r="E2594" s="730" t="s">
        <v>3684</v>
      </c>
      <c r="F2594" s="650" t="s">
        <v>3634</v>
      </c>
      <c r="G2594" s="650" t="s">
        <v>3747</v>
      </c>
      <c r="H2594" s="650" t="s">
        <v>597</v>
      </c>
      <c r="I2594" s="650" t="s">
        <v>6067</v>
      </c>
      <c r="J2594" s="650" t="s">
        <v>5910</v>
      </c>
      <c r="K2594" s="650" t="s">
        <v>4686</v>
      </c>
      <c r="L2594" s="651">
        <v>198.04</v>
      </c>
      <c r="M2594" s="651">
        <v>198.04</v>
      </c>
      <c r="N2594" s="650">
        <v>1</v>
      </c>
      <c r="O2594" s="731">
        <v>0.5</v>
      </c>
      <c r="P2594" s="651"/>
      <c r="Q2594" s="666">
        <v>0</v>
      </c>
      <c r="R2594" s="650"/>
      <c r="S2594" s="666">
        <v>0</v>
      </c>
      <c r="T2594" s="731"/>
      <c r="U2594" s="689">
        <v>0</v>
      </c>
    </row>
    <row r="2595" spans="1:21" ht="14.4" customHeight="1" x14ac:dyDescent="0.3">
      <c r="A2595" s="649">
        <v>10</v>
      </c>
      <c r="B2595" s="650" t="s">
        <v>596</v>
      </c>
      <c r="C2595" s="650">
        <v>89301107</v>
      </c>
      <c r="D2595" s="729" t="s">
        <v>6865</v>
      </c>
      <c r="E2595" s="730" t="s">
        <v>3684</v>
      </c>
      <c r="F2595" s="650" t="s">
        <v>3634</v>
      </c>
      <c r="G2595" s="650" t="s">
        <v>3929</v>
      </c>
      <c r="H2595" s="650" t="s">
        <v>597</v>
      </c>
      <c r="I2595" s="650" t="s">
        <v>2070</v>
      </c>
      <c r="J2595" s="650" t="s">
        <v>2965</v>
      </c>
      <c r="K2595" s="650" t="s">
        <v>2071</v>
      </c>
      <c r="L2595" s="651">
        <v>229.57</v>
      </c>
      <c r="M2595" s="651">
        <v>3213.98</v>
      </c>
      <c r="N2595" s="650">
        <v>14</v>
      </c>
      <c r="O2595" s="731">
        <v>9</v>
      </c>
      <c r="P2595" s="651">
        <v>688.71</v>
      </c>
      <c r="Q2595" s="666">
        <v>0.2142857142857143</v>
      </c>
      <c r="R2595" s="650">
        <v>3</v>
      </c>
      <c r="S2595" s="666">
        <v>0.21428571428571427</v>
      </c>
      <c r="T2595" s="731">
        <v>1.5</v>
      </c>
      <c r="U2595" s="689">
        <v>0.16666666666666666</v>
      </c>
    </row>
    <row r="2596" spans="1:21" ht="14.4" customHeight="1" x14ac:dyDescent="0.3">
      <c r="A2596" s="649">
        <v>10</v>
      </c>
      <c r="B2596" s="650" t="s">
        <v>596</v>
      </c>
      <c r="C2596" s="650">
        <v>89301107</v>
      </c>
      <c r="D2596" s="729" t="s">
        <v>6865</v>
      </c>
      <c r="E2596" s="730" t="s">
        <v>3684</v>
      </c>
      <c r="F2596" s="650" t="s">
        <v>3634</v>
      </c>
      <c r="G2596" s="650" t="s">
        <v>3929</v>
      </c>
      <c r="H2596" s="650" t="s">
        <v>597</v>
      </c>
      <c r="I2596" s="650" t="s">
        <v>2070</v>
      </c>
      <c r="J2596" s="650" t="s">
        <v>2965</v>
      </c>
      <c r="K2596" s="650" t="s">
        <v>2071</v>
      </c>
      <c r="L2596" s="651">
        <v>198.04</v>
      </c>
      <c r="M2596" s="651">
        <v>3366.68</v>
      </c>
      <c r="N2596" s="650">
        <v>17</v>
      </c>
      <c r="O2596" s="731">
        <v>12</v>
      </c>
      <c r="P2596" s="651">
        <v>1980.3999999999999</v>
      </c>
      <c r="Q2596" s="666">
        <v>0.58823529411764708</v>
      </c>
      <c r="R2596" s="650">
        <v>10</v>
      </c>
      <c r="S2596" s="666">
        <v>0.58823529411764708</v>
      </c>
      <c r="T2596" s="731">
        <v>7</v>
      </c>
      <c r="U2596" s="689">
        <v>0.58333333333333337</v>
      </c>
    </row>
    <row r="2597" spans="1:21" ht="14.4" customHeight="1" x14ac:dyDescent="0.3">
      <c r="A2597" s="649">
        <v>10</v>
      </c>
      <c r="B2597" s="650" t="s">
        <v>596</v>
      </c>
      <c r="C2597" s="650">
        <v>89301107</v>
      </c>
      <c r="D2597" s="729" t="s">
        <v>6865</v>
      </c>
      <c r="E2597" s="730" t="s">
        <v>3684</v>
      </c>
      <c r="F2597" s="650" t="s">
        <v>3634</v>
      </c>
      <c r="G2597" s="650" t="s">
        <v>3929</v>
      </c>
      <c r="H2597" s="650" t="s">
        <v>597</v>
      </c>
      <c r="I2597" s="650" t="s">
        <v>4692</v>
      </c>
      <c r="J2597" s="650" t="s">
        <v>2965</v>
      </c>
      <c r="K2597" s="650" t="s">
        <v>4689</v>
      </c>
      <c r="L2597" s="651">
        <v>0</v>
      </c>
      <c r="M2597" s="651">
        <v>0</v>
      </c>
      <c r="N2597" s="650">
        <v>5</v>
      </c>
      <c r="O2597" s="731">
        <v>3.5</v>
      </c>
      <c r="P2597" s="651">
        <v>0</v>
      </c>
      <c r="Q2597" s="666"/>
      <c r="R2597" s="650">
        <v>4</v>
      </c>
      <c r="S2597" s="666">
        <v>0.8</v>
      </c>
      <c r="T2597" s="731">
        <v>3</v>
      </c>
      <c r="U2597" s="689">
        <v>0.8571428571428571</v>
      </c>
    </row>
    <row r="2598" spans="1:21" ht="14.4" customHeight="1" x14ac:dyDescent="0.3">
      <c r="A2598" s="649">
        <v>10</v>
      </c>
      <c r="B2598" s="650" t="s">
        <v>596</v>
      </c>
      <c r="C2598" s="650">
        <v>89301107</v>
      </c>
      <c r="D2598" s="729" t="s">
        <v>6865</v>
      </c>
      <c r="E2598" s="730" t="s">
        <v>3684</v>
      </c>
      <c r="F2598" s="650" t="s">
        <v>3634</v>
      </c>
      <c r="G2598" s="650" t="s">
        <v>3929</v>
      </c>
      <c r="H2598" s="650" t="s">
        <v>597</v>
      </c>
      <c r="I2598" s="650" t="s">
        <v>6068</v>
      </c>
      <c r="J2598" s="650" t="s">
        <v>2965</v>
      </c>
      <c r="K2598" s="650" t="s">
        <v>6069</v>
      </c>
      <c r="L2598" s="651">
        <v>0</v>
      </c>
      <c r="M2598" s="651">
        <v>0</v>
      </c>
      <c r="N2598" s="650">
        <v>7</v>
      </c>
      <c r="O2598" s="731">
        <v>5.5</v>
      </c>
      <c r="P2598" s="651">
        <v>0</v>
      </c>
      <c r="Q2598" s="666"/>
      <c r="R2598" s="650">
        <v>3</v>
      </c>
      <c r="S2598" s="666">
        <v>0.42857142857142855</v>
      </c>
      <c r="T2598" s="731">
        <v>2.5</v>
      </c>
      <c r="U2598" s="689">
        <v>0.45454545454545453</v>
      </c>
    </row>
    <row r="2599" spans="1:21" ht="14.4" customHeight="1" x14ac:dyDescent="0.3">
      <c r="A2599" s="649">
        <v>10</v>
      </c>
      <c r="B2599" s="650" t="s">
        <v>596</v>
      </c>
      <c r="C2599" s="650">
        <v>89301107</v>
      </c>
      <c r="D2599" s="729" t="s">
        <v>6865</v>
      </c>
      <c r="E2599" s="730" t="s">
        <v>3684</v>
      </c>
      <c r="F2599" s="650" t="s">
        <v>3634</v>
      </c>
      <c r="G2599" s="650" t="s">
        <v>3929</v>
      </c>
      <c r="H2599" s="650" t="s">
        <v>597</v>
      </c>
      <c r="I2599" s="650" t="s">
        <v>6070</v>
      </c>
      <c r="J2599" s="650" t="s">
        <v>2965</v>
      </c>
      <c r="K2599" s="650" t="s">
        <v>6071</v>
      </c>
      <c r="L2599" s="651">
        <v>237.65</v>
      </c>
      <c r="M2599" s="651">
        <v>237.65</v>
      </c>
      <c r="N2599" s="650">
        <v>1</v>
      </c>
      <c r="O2599" s="731">
        <v>0.5</v>
      </c>
      <c r="P2599" s="651">
        <v>237.65</v>
      </c>
      <c r="Q2599" s="666">
        <v>1</v>
      </c>
      <c r="R2599" s="650">
        <v>1</v>
      </c>
      <c r="S2599" s="666">
        <v>1</v>
      </c>
      <c r="T2599" s="731">
        <v>0.5</v>
      </c>
      <c r="U2599" s="689">
        <v>1</v>
      </c>
    </row>
    <row r="2600" spans="1:21" ht="14.4" customHeight="1" x14ac:dyDescent="0.3">
      <c r="A2600" s="649">
        <v>10</v>
      </c>
      <c r="B2600" s="650" t="s">
        <v>596</v>
      </c>
      <c r="C2600" s="650">
        <v>89301107</v>
      </c>
      <c r="D2600" s="729" t="s">
        <v>6865</v>
      </c>
      <c r="E2600" s="730" t="s">
        <v>3684</v>
      </c>
      <c r="F2600" s="650" t="s">
        <v>3634</v>
      </c>
      <c r="G2600" s="650" t="s">
        <v>3929</v>
      </c>
      <c r="H2600" s="650" t="s">
        <v>597</v>
      </c>
      <c r="I2600" s="650" t="s">
        <v>2964</v>
      </c>
      <c r="J2600" s="650" t="s">
        <v>2965</v>
      </c>
      <c r="K2600" s="650" t="s">
        <v>2966</v>
      </c>
      <c r="L2600" s="651">
        <v>137.74</v>
      </c>
      <c r="M2600" s="651">
        <v>413.22</v>
      </c>
      <c r="N2600" s="650">
        <v>3</v>
      </c>
      <c r="O2600" s="731">
        <v>1</v>
      </c>
      <c r="P2600" s="651"/>
      <c r="Q2600" s="666">
        <v>0</v>
      </c>
      <c r="R2600" s="650"/>
      <c r="S2600" s="666">
        <v>0</v>
      </c>
      <c r="T2600" s="731"/>
      <c r="U2600" s="689">
        <v>0</v>
      </c>
    </row>
    <row r="2601" spans="1:21" ht="14.4" customHeight="1" x14ac:dyDescent="0.3">
      <c r="A2601" s="649">
        <v>10</v>
      </c>
      <c r="B2601" s="650" t="s">
        <v>596</v>
      </c>
      <c r="C2601" s="650">
        <v>89301107</v>
      </c>
      <c r="D2601" s="729" t="s">
        <v>6865</v>
      </c>
      <c r="E2601" s="730" t="s">
        <v>3684</v>
      </c>
      <c r="F2601" s="650" t="s">
        <v>3634</v>
      </c>
      <c r="G2601" s="650" t="s">
        <v>3929</v>
      </c>
      <c r="H2601" s="650" t="s">
        <v>597</v>
      </c>
      <c r="I2601" s="650" t="s">
        <v>2623</v>
      </c>
      <c r="J2601" s="650" t="s">
        <v>2624</v>
      </c>
      <c r="K2601" s="650" t="s">
        <v>2625</v>
      </c>
      <c r="L2601" s="651">
        <v>59.41</v>
      </c>
      <c r="M2601" s="651">
        <v>59.41</v>
      </c>
      <c r="N2601" s="650">
        <v>1</v>
      </c>
      <c r="O2601" s="731">
        <v>1</v>
      </c>
      <c r="P2601" s="651"/>
      <c r="Q2601" s="666">
        <v>0</v>
      </c>
      <c r="R2601" s="650"/>
      <c r="S2601" s="666">
        <v>0</v>
      </c>
      <c r="T2601" s="731"/>
      <c r="U2601" s="689">
        <v>0</v>
      </c>
    </row>
    <row r="2602" spans="1:21" ht="14.4" customHeight="1" x14ac:dyDescent="0.3">
      <c r="A2602" s="649">
        <v>10</v>
      </c>
      <c r="B2602" s="650" t="s">
        <v>596</v>
      </c>
      <c r="C2602" s="650">
        <v>89301107</v>
      </c>
      <c r="D2602" s="729" t="s">
        <v>6865</v>
      </c>
      <c r="E2602" s="730" t="s">
        <v>3684</v>
      </c>
      <c r="F2602" s="650" t="s">
        <v>3634</v>
      </c>
      <c r="G2602" s="650" t="s">
        <v>3929</v>
      </c>
      <c r="H2602" s="650" t="s">
        <v>597</v>
      </c>
      <c r="I2602" s="650" t="s">
        <v>6072</v>
      </c>
      <c r="J2602" s="650" t="s">
        <v>2624</v>
      </c>
      <c r="K2602" s="650" t="s">
        <v>6073</v>
      </c>
      <c r="L2602" s="651">
        <v>0</v>
      </c>
      <c r="M2602" s="651">
        <v>0</v>
      </c>
      <c r="N2602" s="650">
        <v>10</v>
      </c>
      <c r="O2602" s="731">
        <v>9</v>
      </c>
      <c r="P2602" s="651">
        <v>0</v>
      </c>
      <c r="Q2602" s="666"/>
      <c r="R2602" s="650">
        <v>3</v>
      </c>
      <c r="S2602" s="666">
        <v>0.3</v>
      </c>
      <c r="T2602" s="731">
        <v>2.5</v>
      </c>
      <c r="U2602" s="689">
        <v>0.27777777777777779</v>
      </c>
    </row>
    <row r="2603" spans="1:21" ht="14.4" customHeight="1" x14ac:dyDescent="0.3">
      <c r="A2603" s="649">
        <v>10</v>
      </c>
      <c r="B2603" s="650" t="s">
        <v>596</v>
      </c>
      <c r="C2603" s="650">
        <v>89301107</v>
      </c>
      <c r="D2603" s="729" t="s">
        <v>6865</v>
      </c>
      <c r="E2603" s="730" t="s">
        <v>3684</v>
      </c>
      <c r="F2603" s="650" t="s">
        <v>3634</v>
      </c>
      <c r="G2603" s="650" t="s">
        <v>3929</v>
      </c>
      <c r="H2603" s="650" t="s">
        <v>597</v>
      </c>
      <c r="I2603" s="650" t="s">
        <v>5143</v>
      </c>
      <c r="J2603" s="650" t="s">
        <v>2624</v>
      </c>
      <c r="K2603" s="650" t="s">
        <v>5144</v>
      </c>
      <c r="L2603" s="651">
        <v>206.61</v>
      </c>
      <c r="M2603" s="651">
        <v>413.22</v>
      </c>
      <c r="N2603" s="650">
        <v>2</v>
      </c>
      <c r="O2603" s="731">
        <v>1.5</v>
      </c>
      <c r="P2603" s="651"/>
      <c r="Q2603" s="666">
        <v>0</v>
      </c>
      <c r="R2603" s="650"/>
      <c r="S2603" s="666">
        <v>0</v>
      </c>
      <c r="T2603" s="731"/>
      <c r="U2603" s="689">
        <v>0</v>
      </c>
    </row>
    <row r="2604" spans="1:21" ht="14.4" customHeight="1" x14ac:dyDescent="0.3">
      <c r="A2604" s="649">
        <v>10</v>
      </c>
      <c r="B2604" s="650" t="s">
        <v>596</v>
      </c>
      <c r="C2604" s="650">
        <v>89301107</v>
      </c>
      <c r="D2604" s="729" t="s">
        <v>6865</v>
      </c>
      <c r="E2604" s="730" t="s">
        <v>3684</v>
      </c>
      <c r="F2604" s="650" t="s">
        <v>3634</v>
      </c>
      <c r="G2604" s="650" t="s">
        <v>3929</v>
      </c>
      <c r="H2604" s="650" t="s">
        <v>597</v>
      </c>
      <c r="I2604" s="650" t="s">
        <v>5143</v>
      </c>
      <c r="J2604" s="650" t="s">
        <v>2624</v>
      </c>
      <c r="K2604" s="650" t="s">
        <v>5144</v>
      </c>
      <c r="L2604" s="651">
        <v>118.82</v>
      </c>
      <c r="M2604" s="651">
        <v>356.46</v>
      </c>
      <c r="N2604" s="650">
        <v>3</v>
      </c>
      <c r="O2604" s="731">
        <v>2</v>
      </c>
      <c r="P2604" s="651">
        <v>118.82</v>
      </c>
      <c r="Q2604" s="666">
        <v>0.33333333333333331</v>
      </c>
      <c r="R2604" s="650">
        <v>1</v>
      </c>
      <c r="S2604" s="666">
        <v>0.33333333333333331</v>
      </c>
      <c r="T2604" s="731">
        <v>0.5</v>
      </c>
      <c r="U2604" s="689">
        <v>0.25</v>
      </c>
    </row>
    <row r="2605" spans="1:21" ht="14.4" customHeight="1" x14ac:dyDescent="0.3">
      <c r="A2605" s="649">
        <v>10</v>
      </c>
      <c r="B2605" s="650" t="s">
        <v>596</v>
      </c>
      <c r="C2605" s="650">
        <v>89301107</v>
      </c>
      <c r="D2605" s="729" t="s">
        <v>6865</v>
      </c>
      <c r="E2605" s="730" t="s">
        <v>3684</v>
      </c>
      <c r="F2605" s="650" t="s">
        <v>3634</v>
      </c>
      <c r="G2605" s="650" t="s">
        <v>3929</v>
      </c>
      <c r="H2605" s="650" t="s">
        <v>597</v>
      </c>
      <c r="I2605" s="650" t="s">
        <v>4636</v>
      </c>
      <c r="J2605" s="650" t="s">
        <v>2624</v>
      </c>
      <c r="K2605" s="650" t="s">
        <v>4637</v>
      </c>
      <c r="L2605" s="651">
        <v>309.91000000000003</v>
      </c>
      <c r="M2605" s="651">
        <v>1549.5500000000002</v>
      </c>
      <c r="N2605" s="650">
        <v>5</v>
      </c>
      <c r="O2605" s="731">
        <v>4.5</v>
      </c>
      <c r="P2605" s="651">
        <v>1239.6400000000001</v>
      </c>
      <c r="Q2605" s="666">
        <v>0.79999999999999993</v>
      </c>
      <c r="R2605" s="650">
        <v>4</v>
      </c>
      <c r="S2605" s="666">
        <v>0.8</v>
      </c>
      <c r="T2605" s="731">
        <v>3.5</v>
      </c>
      <c r="U2605" s="689">
        <v>0.77777777777777779</v>
      </c>
    </row>
    <row r="2606" spans="1:21" ht="14.4" customHeight="1" x14ac:dyDescent="0.3">
      <c r="A2606" s="649">
        <v>10</v>
      </c>
      <c r="B2606" s="650" t="s">
        <v>596</v>
      </c>
      <c r="C2606" s="650">
        <v>89301107</v>
      </c>
      <c r="D2606" s="729" t="s">
        <v>6865</v>
      </c>
      <c r="E2606" s="730" t="s">
        <v>3684</v>
      </c>
      <c r="F2606" s="650" t="s">
        <v>3634</v>
      </c>
      <c r="G2606" s="650" t="s">
        <v>3929</v>
      </c>
      <c r="H2606" s="650" t="s">
        <v>597</v>
      </c>
      <c r="I2606" s="650" t="s">
        <v>4636</v>
      </c>
      <c r="J2606" s="650" t="s">
        <v>2624</v>
      </c>
      <c r="K2606" s="650" t="s">
        <v>4637</v>
      </c>
      <c r="L2606" s="651">
        <v>178.24</v>
      </c>
      <c r="M2606" s="651">
        <v>891.2</v>
      </c>
      <c r="N2606" s="650">
        <v>5</v>
      </c>
      <c r="O2606" s="731">
        <v>4.5</v>
      </c>
      <c r="P2606" s="651"/>
      <c r="Q2606" s="666">
        <v>0</v>
      </c>
      <c r="R2606" s="650"/>
      <c r="S2606" s="666">
        <v>0</v>
      </c>
      <c r="T2606" s="731"/>
      <c r="U2606" s="689">
        <v>0</v>
      </c>
    </row>
    <row r="2607" spans="1:21" ht="14.4" customHeight="1" x14ac:dyDescent="0.3">
      <c r="A2607" s="649">
        <v>10</v>
      </c>
      <c r="B2607" s="650" t="s">
        <v>596</v>
      </c>
      <c r="C2607" s="650">
        <v>89301107</v>
      </c>
      <c r="D2607" s="729" t="s">
        <v>6865</v>
      </c>
      <c r="E2607" s="730" t="s">
        <v>3684</v>
      </c>
      <c r="F2607" s="650" t="s">
        <v>3634</v>
      </c>
      <c r="G2607" s="650" t="s">
        <v>3929</v>
      </c>
      <c r="H2607" s="650" t="s">
        <v>597</v>
      </c>
      <c r="I2607" s="650" t="s">
        <v>4536</v>
      </c>
      <c r="J2607" s="650" t="s">
        <v>933</v>
      </c>
      <c r="K2607" s="650" t="s">
        <v>4537</v>
      </c>
      <c r="L2607" s="651">
        <v>0</v>
      </c>
      <c r="M2607" s="651">
        <v>0</v>
      </c>
      <c r="N2607" s="650">
        <v>2</v>
      </c>
      <c r="O2607" s="731">
        <v>1.5</v>
      </c>
      <c r="P2607" s="651"/>
      <c r="Q2607" s="666"/>
      <c r="R2607" s="650"/>
      <c r="S2607" s="666">
        <v>0</v>
      </c>
      <c r="T2607" s="731"/>
      <c r="U2607" s="689">
        <v>0</v>
      </c>
    </row>
    <row r="2608" spans="1:21" ht="14.4" customHeight="1" x14ac:dyDescent="0.3">
      <c r="A2608" s="649">
        <v>10</v>
      </c>
      <c r="B2608" s="650" t="s">
        <v>596</v>
      </c>
      <c r="C2608" s="650">
        <v>89301107</v>
      </c>
      <c r="D2608" s="729" t="s">
        <v>6865</v>
      </c>
      <c r="E2608" s="730" t="s">
        <v>3684</v>
      </c>
      <c r="F2608" s="650" t="s">
        <v>3634</v>
      </c>
      <c r="G2608" s="650" t="s">
        <v>3929</v>
      </c>
      <c r="H2608" s="650" t="s">
        <v>597</v>
      </c>
      <c r="I2608" s="650" t="s">
        <v>932</v>
      </c>
      <c r="J2608" s="650" t="s">
        <v>933</v>
      </c>
      <c r="K2608" s="650" t="s">
        <v>4260</v>
      </c>
      <c r="L2608" s="651">
        <v>55.1</v>
      </c>
      <c r="M2608" s="651">
        <v>220.4</v>
      </c>
      <c r="N2608" s="650">
        <v>4</v>
      </c>
      <c r="O2608" s="731">
        <v>3.5</v>
      </c>
      <c r="P2608" s="651"/>
      <c r="Q2608" s="666">
        <v>0</v>
      </c>
      <c r="R2608" s="650"/>
      <c r="S2608" s="666">
        <v>0</v>
      </c>
      <c r="T2608" s="731"/>
      <c r="U2608" s="689">
        <v>0</v>
      </c>
    </row>
    <row r="2609" spans="1:21" ht="14.4" customHeight="1" x14ac:dyDescent="0.3">
      <c r="A2609" s="649">
        <v>10</v>
      </c>
      <c r="B2609" s="650" t="s">
        <v>596</v>
      </c>
      <c r="C2609" s="650">
        <v>89301107</v>
      </c>
      <c r="D2609" s="729" t="s">
        <v>6865</v>
      </c>
      <c r="E2609" s="730" t="s">
        <v>3684</v>
      </c>
      <c r="F2609" s="650" t="s">
        <v>3634</v>
      </c>
      <c r="G2609" s="650" t="s">
        <v>3929</v>
      </c>
      <c r="H2609" s="650" t="s">
        <v>597</v>
      </c>
      <c r="I2609" s="650" t="s">
        <v>932</v>
      </c>
      <c r="J2609" s="650" t="s">
        <v>933</v>
      </c>
      <c r="K2609" s="650" t="s">
        <v>4260</v>
      </c>
      <c r="L2609" s="651">
        <v>47.53</v>
      </c>
      <c r="M2609" s="651">
        <v>142.59</v>
      </c>
      <c r="N2609" s="650">
        <v>3</v>
      </c>
      <c r="O2609" s="731">
        <v>2</v>
      </c>
      <c r="P2609" s="651">
        <v>47.53</v>
      </c>
      <c r="Q2609" s="666">
        <v>0.33333333333333331</v>
      </c>
      <c r="R2609" s="650">
        <v>1</v>
      </c>
      <c r="S2609" s="666">
        <v>0.33333333333333331</v>
      </c>
      <c r="T2609" s="731">
        <v>0.5</v>
      </c>
      <c r="U2609" s="689">
        <v>0.25</v>
      </c>
    </row>
    <row r="2610" spans="1:21" ht="14.4" customHeight="1" x14ac:dyDescent="0.3">
      <c r="A2610" s="649">
        <v>10</v>
      </c>
      <c r="B2610" s="650" t="s">
        <v>596</v>
      </c>
      <c r="C2610" s="650">
        <v>89301107</v>
      </c>
      <c r="D2610" s="729" t="s">
        <v>6865</v>
      </c>
      <c r="E2610" s="730" t="s">
        <v>3684</v>
      </c>
      <c r="F2610" s="650" t="s">
        <v>3634</v>
      </c>
      <c r="G2610" s="650" t="s">
        <v>3929</v>
      </c>
      <c r="H2610" s="650" t="s">
        <v>597</v>
      </c>
      <c r="I2610" s="650" t="s">
        <v>5333</v>
      </c>
      <c r="J2610" s="650" t="s">
        <v>2624</v>
      </c>
      <c r="K2610" s="650" t="s">
        <v>5334</v>
      </c>
      <c r="L2610" s="651">
        <v>0</v>
      </c>
      <c r="M2610" s="651">
        <v>0</v>
      </c>
      <c r="N2610" s="650">
        <v>1</v>
      </c>
      <c r="O2610" s="731">
        <v>1</v>
      </c>
      <c r="P2610" s="651">
        <v>0</v>
      </c>
      <c r="Q2610" s="666"/>
      <c r="R2610" s="650">
        <v>1</v>
      </c>
      <c r="S2610" s="666">
        <v>1</v>
      </c>
      <c r="T2610" s="731">
        <v>1</v>
      </c>
      <c r="U2610" s="689">
        <v>1</v>
      </c>
    </row>
    <row r="2611" spans="1:21" ht="14.4" customHeight="1" x14ac:dyDescent="0.3">
      <c r="A2611" s="649">
        <v>10</v>
      </c>
      <c r="B2611" s="650" t="s">
        <v>596</v>
      </c>
      <c r="C2611" s="650">
        <v>89301107</v>
      </c>
      <c r="D2611" s="729" t="s">
        <v>6865</v>
      </c>
      <c r="E2611" s="730" t="s">
        <v>3684</v>
      </c>
      <c r="F2611" s="650" t="s">
        <v>3634</v>
      </c>
      <c r="G2611" s="650" t="s">
        <v>4136</v>
      </c>
      <c r="H2611" s="650" t="s">
        <v>597</v>
      </c>
      <c r="I2611" s="650" t="s">
        <v>928</v>
      </c>
      <c r="J2611" s="650" t="s">
        <v>929</v>
      </c>
      <c r="K2611" s="650" t="s">
        <v>930</v>
      </c>
      <c r="L2611" s="651">
        <v>0</v>
      </c>
      <c r="M2611" s="651">
        <v>0</v>
      </c>
      <c r="N2611" s="650">
        <v>1</v>
      </c>
      <c r="O2611" s="731">
        <v>1</v>
      </c>
      <c r="P2611" s="651"/>
      <c r="Q2611" s="666"/>
      <c r="R2611" s="650"/>
      <c r="S2611" s="666">
        <v>0</v>
      </c>
      <c r="T2611" s="731"/>
      <c r="U2611" s="689">
        <v>0</v>
      </c>
    </row>
    <row r="2612" spans="1:21" ht="14.4" customHeight="1" x14ac:dyDescent="0.3">
      <c r="A2612" s="649">
        <v>10</v>
      </c>
      <c r="B2612" s="650" t="s">
        <v>596</v>
      </c>
      <c r="C2612" s="650">
        <v>89301107</v>
      </c>
      <c r="D2612" s="729" t="s">
        <v>6865</v>
      </c>
      <c r="E2612" s="730" t="s">
        <v>3684</v>
      </c>
      <c r="F2612" s="650" t="s">
        <v>3634</v>
      </c>
      <c r="G2612" s="650" t="s">
        <v>6074</v>
      </c>
      <c r="H2612" s="650" t="s">
        <v>597</v>
      </c>
      <c r="I2612" s="650" t="s">
        <v>6075</v>
      </c>
      <c r="J2612" s="650" t="s">
        <v>6076</v>
      </c>
      <c r="K2612" s="650" t="s">
        <v>6077</v>
      </c>
      <c r="L2612" s="651">
        <v>0</v>
      </c>
      <c r="M2612" s="651">
        <v>0</v>
      </c>
      <c r="N2612" s="650">
        <v>10</v>
      </c>
      <c r="O2612" s="731">
        <v>7</v>
      </c>
      <c r="P2612" s="651">
        <v>0</v>
      </c>
      <c r="Q2612" s="666"/>
      <c r="R2612" s="650">
        <v>2</v>
      </c>
      <c r="S2612" s="666">
        <v>0.2</v>
      </c>
      <c r="T2612" s="731">
        <v>1</v>
      </c>
      <c r="U2612" s="689">
        <v>0.14285714285714285</v>
      </c>
    </row>
    <row r="2613" spans="1:21" ht="14.4" customHeight="1" x14ac:dyDescent="0.3">
      <c r="A2613" s="649">
        <v>10</v>
      </c>
      <c r="B2613" s="650" t="s">
        <v>596</v>
      </c>
      <c r="C2613" s="650">
        <v>89301107</v>
      </c>
      <c r="D2613" s="729" t="s">
        <v>6865</v>
      </c>
      <c r="E2613" s="730" t="s">
        <v>3684</v>
      </c>
      <c r="F2613" s="650" t="s">
        <v>3634</v>
      </c>
      <c r="G2613" s="650" t="s">
        <v>6074</v>
      </c>
      <c r="H2613" s="650" t="s">
        <v>597</v>
      </c>
      <c r="I2613" s="650" t="s">
        <v>6075</v>
      </c>
      <c r="J2613" s="650" t="s">
        <v>6076</v>
      </c>
      <c r="K2613" s="650" t="s">
        <v>6078</v>
      </c>
      <c r="L2613" s="651">
        <v>0</v>
      </c>
      <c r="M2613" s="651">
        <v>0</v>
      </c>
      <c r="N2613" s="650">
        <v>2</v>
      </c>
      <c r="O2613" s="731">
        <v>1.5</v>
      </c>
      <c r="P2613" s="651"/>
      <c r="Q2613" s="666"/>
      <c r="R2613" s="650"/>
      <c r="S2613" s="666">
        <v>0</v>
      </c>
      <c r="T2613" s="731"/>
      <c r="U2613" s="689">
        <v>0</v>
      </c>
    </row>
    <row r="2614" spans="1:21" ht="14.4" customHeight="1" x14ac:dyDescent="0.3">
      <c r="A2614" s="649">
        <v>10</v>
      </c>
      <c r="B2614" s="650" t="s">
        <v>596</v>
      </c>
      <c r="C2614" s="650">
        <v>89301107</v>
      </c>
      <c r="D2614" s="729" t="s">
        <v>6865</v>
      </c>
      <c r="E2614" s="730" t="s">
        <v>3684</v>
      </c>
      <c r="F2614" s="650" t="s">
        <v>3634</v>
      </c>
      <c r="G2614" s="650" t="s">
        <v>6074</v>
      </c>
      <c r="H2614" s="650" t="s">
        <v>597</v>
      </c>
      <c r="I2614" s="650" t="s">
        <v>6079</v>
      </c>
      <c r="J2614" s="650" t="s">
        <v>6076</v>
      </c>
      <c r="K2614" s="650" t="s">
        <v>6080</v>
      </c>
      <c r="L2614" s="651">
        <v>71.95</v>
      </c>
      <c r="M2614" s="651">
        <v>143.9</v>
      </c>
      <c r="N2614" s="650">
        <v>2</v>
      </c>
      <c r="O2614" s="731">
        <v>1</v>
      </c>
      <c r="P2614" s="651">
        <v>71.95</v>
      </c>
      <c r="Q2614" s="666">
        <v>0.5</v>
      </c>
      <c r="R2614" s="650">
        <v>1</v>
      </c>
      <c r="S2614" s="666">
        <v>0.5</v>
      </c>
      <c r="T2614" s="731">
        <v>0.5</v>
      </c>
      <c r="U2614" s="689">
        <v>0.5</v>
      </c>
    </row>
    <row r="2615" spans="1:21" ht="14.4" customHeight="1" x14ac:dyDescent="0.3">
      <c r="A2615" s="649">
        <v>10</v>
      </c>
      <c r="B2615" s="650" t="s">
        <v>596</v>
      </c>
      <c r="C2615" s="650">
        <v>89301107</v>
      </c>
      <c r="D2615" s="729" t="s">
        <v>6865</v>
      </c>
      <c r="E2615" s="730" t="s">
        <v>3684</v>
      </c>
      <c r="F2615" s="650" t="s">
        <v>3634</v>
      </c>
      <c r="G2615" s="650" t="s">
        <v>5940</v>
      </c>
      <c r="H2615" s="650" t="s">
        <v>597</v>
      </c>
      <c r="I2615" s="650" t="s">
        <v>5944</v>
      </c>
      <c r="J2615" s="650" t="s">
        <v>5945</v>
      </c>
      <c r="K2615" s="650" t="s">
        <v>5946</v>
      </c>
      <c r="L2615" s="651">
        <v>1029.05</v>
      </c>
      <c r="M2615" s="651">
        <v>3087.1499999999996</v>
      </c>
      <c r="N2615" s="650">
        <v>3</v>
      </c>
      <c r="O2615" s="731">
        <v>2</v>
      </c>
      <c r="P2615" s="651">
        <v>1029.05</v>
      </c>
      <c r="Q2615" s="666">
        <v>0.33333333333333337</v>
      </c>
      <c r="R2615" s="650">
        <v>1</v>
      </c>
      <c r="S2615" s="666">
        <v>0.33333333333333331</v>
      </c>
      <c r="T2615" s="731">
        <v>1</v>
      </c>
      <c r="U2615" s="689">
        <v>0.5</v>
      </c>
    </row>
    <row r="2616" spans="1:21" ht="14.4" customHeight="1" x14ac:dyDescent="0.3">
      <c r="A2616" s="649">
        <v>10</v>
      </c>
      <c r="B2616" s="650" t="s">
        <v>596</v>
      </c>
      <c r="C2616" s="650">
        <v>89301107</v>
      </c>
      <c r="D2616" s="729" t="s">
        <v>6865</v>
      </c>
      <c r="E2616" s="730" t="s">
        <v>3684</v>
      </c>
      <c r="F2616" s="650" t="s">
        <v>3634</v>
      </c>
      <c r="G2616" s="650" t="s">
        <v>3930</v>
      </c>
      <c r="H2616" s="650" t="s">
        <v>597</v>
      </c>
      <c r="I2616" s="650" t="s">
        <v>2467</v>
      </c>
      <c r="J2616" s="650" t="s">
        <v>838</v>
      </c>
      <c r="K2616" s="650" t="s">
        <v>3931</v>
      </c>
      <c r="L2616" s="651">
        <v>128.9</v>
      </c>
      <c r="M2616" s="651">
        <v>128.9</v>
      </c>
      <c r="N2616" s="650">
        <v>1</v>
      </c>
      <c r="O2616" s="731">
        <v>0.5</v>
      </c>
      <c r="P2616" s="651">
        <v>128.9</v>
      </c>
      <c r="Q2616" s="666">
        <v>1</v>
      </c>
      <c r="R2616" s="650">
        <v>1</v>
      </c>
      <c r="S2616" s="666">
        <v>1</v>
      </c>
      <c r="T2616" s="731">
        <v>0.5</v>
      </c>
      <c r="U2616" s="689">
        <v>1</v>
      </c>
    </row>
    <row r="2617" spans="1:21" ht="14.4" customHeight="1" x14ac:dyDescent="0.3">
      <c r="A2617" s="649">
        <v>10</v>
      </c>
      <c r="B2617" s="650" t="s">
        <v>596</v>
      </c>
      <c r="C2617" s="650">
        <v>89301107</v>
      </c>
      <c r="D2617" s="729" t="s">
        <v>6865</v>
      </c>
      <c r="E2617" s="730" t="s">
        <v>3684</v>
      </c>
      <c r="F2617" s="650" t="s">
        <v>3634</v>
      </c>
      <c r="G2617" s="650" t="s">
        <v>3930</v>
      </c>
      <c r="H2617" s="650" t="s">
        <v>597</v>
      </c>
      <c r="I2617" s="650" t="s">
        <v>5345</v>
      </c>
      <c r="J2617" s="650" t="s">
        <v>838</v>
      </c>
      <c r="K2617" s="650" t="s">
        <v>5346</v>
      </c>
      <c r="L2617" s="651">
        <v>64.45</v>
      </c>
      <c r="M2617" s="651">
        <v>64.45</v>
      </c>
      <c r="N2617" s="650">
        <v>1</v>
      </c>
      <c r="O2617" s="731">
        <v>0.5</v>
      </c>
      <c r="P2617" s="651"/>
      <c r="Q2617" s="666">
        <v>0</v>
      </c>
      <c r="R2617" s="650"/>
      <c r="S2617" s="666">
        <v>0</v>
      </c>
      <c r="T2617" s="731"/>
      <c r="U2617" s="689">
        <v>0</v>
      </c>
    </row>
    <row r="2618" spans="1:21" ht="14.4" customHeight="1" x14ac:dyDescent="0.3">
      <c r="A2618" s="649">
        <v>10</v>
      </c>
      <c r="B2618" s="650" t="s">
        <v>596</v>
      </c>
      <c r="C2618" s="650">
        <v>89301107</v>
      </c>
      <c r="D2618" s="729" t="s">
        <v>6865</v>
      </c>
      <c r="E2618" s="730" t="s">
        <v>3684</v>
      </c>
      <c r="F2618" s="650" t="s">
        <v>3634</v>
      </c>
      <c r="G2618" s="650" t="s">
        <v>4699</v>
      </c>
      <c r="H2618" s="650" t="s">
        <v>597</v>
      </c>
      <c r="I2618" s="650" t="s">
        <v>6081</v>
      </c>
      <c r="J2618" s="650" t="s">
        <v>6082</v>
      </c>
      <c r="K2618" s="650" t="s">
        <v>6083</v>
      </c>
      <c r="L2618" s="651">
        <v>137.74</v>
      </c>
      <c r="M2618" s="651">
        <v>137.74</v>
      </c>
      <c r="N2618" s="650">
        <v>1</v>
      </c>
      <c r="O2618" s="731">
        <v>1</v>
      </c>
      <c r="P2618" s="651"/>
      <c r="Q2618" s="666">
        <v>0</v>
      </c>
      <c r="R2618" s="650"/>
      <c r="S2618" s="666">
        <v>0</v>
      </c>
      <c r="T2618" s="731"/>
      <c r="U2618" s="689">
        <v>0</v>
      </c>
    </row>
    <row r="2619" spans="1:21" ht="14.4" customHeight="1" x14ac:dyDescent="0.3">
      <c r="A2619" s="649">
        <v>10</v>
      </c>
      <c r="B2619" s="650" t="s">
        <v>596</v>
      </c>
      <c r="C2619" s="650">
        <v>89301107</v>
      </c>
      <c r="D2619" s="729" t="s">
        <v>6865</v>
      </c>
      <c r="E2619" s="730" t="s">
        <v>3684</v>
      </c>
      <c r="F2619" s="650" t="s">
        <v>3634</v>
      </c>
      <c r="G2619" s="650" t="s">
        <v>4699</v>
      </c>
      <c r="H2619" s="650" t="s">
        <v>597</v>
      </c>
      <c r="I2619" s="650" t="s">
        <v>6081</v>
      </c>
      <c r="J2619" s="650" t="s">
        <v>6082</v>
      </c>
      <c r="K2619" s="650" t="s">
        <v>6083</v>
      </c>
      <c r="L2619" s="651">
        <v>118.82</v>
      </c>
      <c r="M2619" s="651">
        <v>237.64</v>
      </c>
      <c r="N2619" s="650">
        <v>2</v>
      </c>
      <c r="O2619" s="731">
        <v>1</v>
      </c>
      <c r="P2619" s="651"/>
      <c r="Q2619" s="666">
        <v>0</v>
      </c>
      <c r="R2619" s="650"/>
      <c r="S2619" s="666">
        <v>0</v>
      </c>
      <c r="T2619" s="731"/>
      <c r="U2619" s="689">
        <v>0</v>
      </c>
    </row>
    <row r="2620" spans="1:21" ht="14.4" customHeight="1" x14ac:dyDescent="0.3">
      <c r="A2620" s="649">
        <v>10</v>
      </c>
      <c r="B2620" s="650" t="s">
        <v>596</v>
      </c>
      <c r="C2620" s="650">
        <v>89301107</v>
      </c>
      <c r="D2620" s="729" t="s">
        <v>6865</v>
      </c>
      <c r="E2620" s="730" t="s">
        <v>3684</v>
      </c>
      <c r="F2620" s="650" t="s">
        <v>3634</v>
      </c>
      <c r="G2620" s="650" t="s">
        <v>4699</v>
      </c>
      <c r="H2620" s="650" t="s">
        <v>597</v>
      </c>
      <c r="I2620" s="650" t="s">
        <v>6084</v>
      </c>
      <c r="J2620" s="650" t="s">
        <v>6085</v>
      </c>
      <c r="K2620" s="650" t="s">
        <v>6086</v>
      </c>
      <c r="L2620" s="651">
        <v>162.93</v>
      </c>
      <c r="M2620" s="651">
        <v>162.93</v>
      </c>
      <c r="N2620" s="650">
        <v>1</v>
      </c>
      <c r="O2620" s="731">
        <v>1</v>
      </c>
      <c r="P2620" s="651">
        <v>162.93</v>
      </c>
      <c r="Q2620" s="666">
        <v>1</v>
      </c>
      <c r="R2620" s="650">
        <v>1</v>
      </c>
      <c r="S2620" s="666">
        <v>1</v>
      </c>
      <c r="T2620" s="731">
        <v>1</v>
      </c>
      <c r="U2620" s="689">
        <v>1</v>
      </c>
    </row>
    <row r="2621" spans="1:21" ht="14.4" customHeight="1" x14ac:dyDescent="0.3">
      <c r="A2621" s="649">
        <v>10</v>
      </c>
      <c r="B2621" s="650" t="s">
        <v>596</v>
      </c>
      <c r="C2621" s="650">
        <v>89301107</v>
      </c>
      <c r="D2621" s="729" t="s">
        <v>6865</v>
      </c>
      <c r="E2621" s="730" t="s">
        <v>3684</v>
      </c>
      <c r="F2621" s="650" t="s">
        <v>3634</v>
      </c>
      <c r="G2621" s="650" t="s">
        <v>4699</v>
      </c>
      <c r="H2621" s="650" t="s">
        <v>597</v>
      </c>
      <c r="I2621" s="650" t="s">
        <v>6087</v>
      </c>
      <c r="J2621" s="650" t="s">
        <v>6082</v>
      </c>
      <c r="K2621" s="650" t="s">
        <v>6088</v>
      </c>
      <c r="L2621" s="651">
        <v>0</v>
      </c>
      <c r="M2621" s="651">
        <v>0</v>
      </c>
      <c r="N2621" s="650">
        <v>5</v>
      </c>
      <c r="O2621" s="731">
        <v>3</v>
      </c>
      <c r="P2621" s="651">
        <v>0</v>
      </c>
      <c r="Q2621" s="666"/>
      <c r="R2621" s="650">
        <v>1</v>
      </c>
      <c r="S2621" s="666">
        <v>0.2</v>
      </c>
      <c r="T2621" s="731">
        <v>0.5</v>
      </c>
      <c r="U2621" s="689">
        <v>0.16666666666666666</v>
      </c>
    </row>
    <row r="2622" spans="1:21" ht="14.4" customHeight="1" x14ac:dyDescent="0.3">
      <c r="A2622" s="649">
        <v>10</v>
      </c>
      <c r="B2622" s="650" t="s">
        <v>596</v>
      </c>
      <c r="C2622" s="650">
        <v>89301107</v>
      </c>
      <c r="D2622" s="729" t="s">
        <v>6865</v>
      </c>
      <c r="E2622" s="730" t="s">
        <v>3684</v>
      </c>
      <c r="F2622" s="650" t="s">
        <v>3634</v>
      </c>
      <c r="G2622" s="650" t="s">
        <v>4699</v>
      </c>
      <c r="H2622" s="650" t="s">
        <v>597</v>
      </c>
      <c r="I2622" s="650" t="s">
        <v>6089</v>
      </c>
      <c r="J2622" s="650" t="s">
        <v>6085</v>
      </c>
      <c r="K2622" s="650" t="s">
        <v>6090</v>
      </c>
      <c r="L2622" s="651">
        <v>0</v>
      </c>
      <c r="M2622" s="651">
        <v>0</v>
      </c>
      <c r="N2622" s="650">
        <v>1</v>
      </c>
      <c r="O2622" s="731">
        <v>0.5</v>
      </c>
      <c r="P2622" s="651">
        <v>0</v>
      </c>
      <c r="Q2622" s="666"/>
      <c r="R2622" s="650">
        <v>1</v>
      </c>
      <c r="S2622" s="666">
        <v>1</v>
      </c>
      <c r="T2622" s="731">
        <v>0.5</v>
      </c>
      <c r="U2622" s="689">
        <v>1</v>
      </c>
    </row>
    <row r="2623" spans="1:21" ht="14.4" customHeight="1" x14ac:dyDescent="0.3">
      <c r="A2623" s="649">
        <v>10</v>
      </c>
      <c r="B2623" s="650" t="s">
        <v>596</v>
      </c>
      <c r="C2623" s="650">
        <v>89301107</v>
      </c>
      <c r="D2623" s="729" t="s">
        <v>6865</v>
      </c>
      <c r="E2623" s="730" t="s">
        <v>3684</v>
      </c>
      <c r="F2623" s="650" t="s">
        <v>3634</v>
      </c>
      <c r="G2623" s="650" t="s">
        <v>4139</v>
      </c>
      <c r="H2623" s="650" t="s">
        <v>1072</v>
      </c>
      <c r="I2623" s="650" t="s">
        <v>4185</v>
      </c>
      <c r="J2623" s="650" t="s">
        <v>4186</v>
      </c>
      <c r="K2623" s="650" t="s">
        <v>4187</v>
      </c>
      <c r="L2623" s="651">
        <v>243.83</v>
      </c>
      <c r="M2623" s="651">
        <v>243.83</v>
      </c>
      <c r="N2623" s="650">
        <v>1</v>
      </c>
      <c r="O2623" s="731">
        <v>0.5</v>
      </c>
      <c r="P2623" s="651">
        <v>243.83</v>
      </c>
      <c r="Q2623" s="666">
        <v>1</v>
      </c>
      <c r="R2623" s="650">
        <v>1</v>
      </c>
      <c r="S2623" s="666">
        <v>1</v>
      </c>
      <c r="T2623" s="731">
        <v>0.5</v>
      </c>
      <c r="U2623" s="689">
        <v>1</v>
      </c>
    </row>
    <row r="2624" spans="1:21" ht="14.4" customHeight="1" x14ac:dyDescent="0.3">
      <c r="A2624" s="649">
        <v>10</v>
      </c>
      <c r="B2624" s="650" t="s">
        <v>596</v>
      </c>
      <c r="C2624" s="650">
        <v>89301107</v>
      </c>
      <c r="D2624" s="729" t="s">
        <v>6865</v>
      </c>
      <c r="E2624" s="730" t="s">
        <v>3684</v>
      </c>
      <c r="F2624" s="650" t="s">
        <v>3634</v>
      </c>
      <c r="G2624" s="650" t="s">
        <v>4139</v>
      </c>
      <c r="H2624" s="650" t="s">
        <v>1072</v>
      </c>
      <c r="I2624" s="650" t="s">
        <v>5175</v>
      </c>
      <c r="J2624" s="650" t="s">
        <v>5176</v>
      </c>
      <c r="K2624" s="650" t="s">
        <v>5177</v>
      </c>
      <c r="L2624" s="651">
        <v>214.03</v>
      </c>
      <c r="M2624" s="651">
        <v>642.09</v>
      </c>
      <c r="N2624" s="650">
        <v>3</v>
      </c>
      <c r="O2624" s="731">
        <v>1</v>
      </c>
      <c r="P2624" s="651"/>
      <c r="Q2624" s="666">
        <v>0</v>
      </c>
      <c r="R2624" s="650"/>
      <c r="S2624" s="666">
        <v>0</v>
      </c>
      <c r="T2624" s="731"/>
      <c r="U2624" s="689">
        <v>0</v>
      </c>
    </row>
    <row r="2625" spans="1:21" ht="14.4" customHeight="1" x14ac:dyDescent="0.3">
      <c r="A2625" s="649">
        <v>10</v>
      </c>
      <c r="B2625" s="650" t="s">
        <v>596</v>
      </c>
      <c r="C2625" s="650">
        <v>89301107</v>
      </c>
      <c r="D2625" s="729" t="s">
        <v>6865</v>
      </c>
      <c r="E2625" s="730" t="s">
        <v>3684</v>
      </c>
      <c r="F2625" s="650" t="s">
        <v>3634</v>
      </c>
      <c r="G2625" s="650" t="s">
        <v>4139</v>
      </c>
      <c r="H2625" s="650" t="s">
        <v>1072</v>
      </c>
      <c r="I2625" s="650" t="s">
        <v>1109</v>
      </c>
      <c r="J2625" s="650" t="s">
        <v>1110</v>
      </c>
      <c r="K2625" s="650" t="s">
        <v>3504</v>
      </c>
      <c r="L2625" s="651">
        <v>333.26</v>
      </c>
      <c r="M2625" s="651">
        <v>333.26</v>
      </c>
      <c r="N2625" s="650">
        <v>1</v>
      </c>
      <c r="O2625" s="731">
        <v>0.5</v>
      </c>
      <c r="P2625" s="651">
        <v>333.26</v>
      </c>
      <c r="Q2625" s="666">
        <v>1</v>
      </c>
      <c r="R2625" s="650">
        <v>1</v>
      </c>
      <c r="S2625" s="666">
        <v>1</v>
      </c>
      <c r="T2625" s="731">
        <v>0.5</v>
      </c>
      <c r="U2625" s="689">
        <v>1</v>
      </c>
    </row>
    <row r="2626" spans="1:21" ht="14.4" customHeight="1" x14ac:dyDescent="0.3">
      <c r="A2626" s="649">
        <v>10</v>
      </c>
      <c r="B2626" s="650" t="s">
        <v>596</v>
      </c>
      <c r="C2626" s="650">
        <v>89301107</v>
      </c>
      <c r="D2626" s="729" t="s">
        <v>6865</v>
      </c>
      <c r="E2626" s="730" t="s">
        <v>3684</v>
      </c>
      <c r="F2626" s="650" t="s">
        <v>3634</v>
      </c>
      <c r="G2626" s="650" t="s">
        <v>4188</v>
      </c>
      <c r="H2626" s="650" t="s">
        <v>597</v>
      </c>
      <c r="I2626" s="650" t="s">
        <v>4263</v>
      </c>
      <c r="J2626" s="650" t="s">
        <v>4190</v>
      </c>
      <c r="K2626" s="650" t="s">
        <v>4264</v>
      </c>
      <c r="L2626" s="651">
        <v>0</v>
      </c>
      <c r="M2626" s="651">
        <v>0</v>
      </c>
      <c r="N2626" s="650">
        <v>14</v>
      </c>
      <c r="O2626" s="731">
        <v>9</v>
      </c>
      <c r="P2626" s="651">
        <v>0</v>
      </c>
      <c r="Q2626" s="666"/>
      <c r="R2626" s="650">
        <v>6</v>
      </c>
      <c r="S2626" s="666">
        <v>0.42857142857142855</v>
      </c>
      <c r="T2626" s="731">
        <v>4</v>
      </c>
      <c r="U2626" s="689">
        <v>0.44444444444444442</v>
      </c>
    </row>
    <row r="2627" spans="1:21" ht="14.4" customHeight="1" x14ac:dyDescent="0.3">
      <c r="A2627" s="649">
        <v>10</v>
      </c>
      <c r="B2627" s="650" t="s">
        <v>596</v>
      </c>
      <c r="C2627" s="650">
        <v>89301107</v>
      </c>
      <c r="D2627" s="729" t="s">
        <v>6865</v>
      </c>
      <c r="E2627" s="730" t="s">
        <v>3684</v>
      </c>
      <c r="F2627" s="650" t="s">
        <v>3634</v>
      </c>
      <c r="G2627" s="650" t="s">
        <v>4188</v>
      </c>
      <c r="H2627" s="650" t="s">
        <v>597</v>
      </c>
      <c r="I2627" s="650" t="s">
        <v>4189</v>
      </c>
      <c r="J2627" s="650" t="s">
        <v>4190</v>
      </c>
      <c r="K2627" s="650" t="s">
        <v>4191</v>
      </c>
      <c r="L2627" s="651">
        <v>0</v>
      </c>
      <c r="M2627" s="651">
        <v>0</v>
      </c>
      <c r="N2627" s="650">
        <v>4</v>
      </c>
      <c r="O2627" s="731">
        <v>3</v>
      </c>
      <c r="P2627" s="651">
        <v>0</v>
      </c>
      <c r="Q2627" s="666"/>
      <c r="R2627" s="650">
        <v>2</v>
      </c>
      <c r="S2627" s="666">
        <v>0.5</v>
      </c>
      <c r="T2627" s="731">
        <v>1.5</v>
      </c>
      <c r="U2627" s="689">
        <v>0.5</v>
      </c>
    </row>
    <row r="2628" spans="1:21" ht="14.4" customHeight="1" x14ac:dyDescent="0.3">
      <c r="A2628" s="649">
        <v>10</v>
      </c>
      <c r="B2628" s="650" t="s">
        <v>596</v>
      </c>
      <c r="C2628" s="650">
        <v>89301107</v>
      </c>
      <c r="D2628" s="729" t="s">
        <v>6865</v>
      </c>
      <c r="E2628" s="730" t="s">
        <v>3684</v>
      </c>
      <c r="F2628" s="650" t="s">
        <v>3634</v>
      </c>
      <c r="G2628" s="650" t="s">
        <v>6091</v>
      </c>
      <c r="H2628" s="650" t="s">
        <v>597</v>
      </c>
      <c r="I2628" s="650" t="s">
        <v>808</v>
      </c>
      <c r="J2628" s="650" t="s">
        <v>809</v>
      </c>
      <c r="K2628" s="650" t="s">
        <v>6092</v>
      </c>
      <c r="L2628" s="651">
        <v>0</v>
      </c>
      <c r="M2628" s="651">
        <v>0</v>
      </c>
      <c r="N2628" s="650">
        <v>1</v>
      </c>
      <c r="O2628" s="731">
        <v>0.5</v>
      </c>
      <c r="P2628" s="651"/>
      <c r="Q2628" s="666"/>
      <c r="R2628" s="650"/>
      <c r="S2628" s="666">
        <v>0</v>
      </c>
      <c r="T2628" s="731"/>
      <c r="U2628" s="689">
        <v>0</v>
      </c>
    </row>
    <row r="2629" spans="1:21" ht="14.4" customHeight="1" x14ac:dyDescent="0.3">
      <c r="A2629" s="649">
        <v>10</v>
      </c>
      <c r="B2629" s="650" t="s">
        <v>596</v>
      </c>
      <c r="C2629" s="650">
        <v>89301107</v>
      </c>
      <c r="D2629" s="729" t="s">
        <v>6865</v>
      </c>
      <c r="E2629" s="730" t="s">
        <v>3684</v>
      </c>
      <c r="F2629" s="650" t="s">
        <v>3634</v>
      </c>
      <c r="G2629" s="650" t="s">
        <v>3936</v>
      </c>
      <c r="H2629" s="650" t="s">
        <v>597</v>
      </c>
      <c r="I2629" s="650" t="s">
        <v>1770</v>
      </c>
      <c r="J2629" s="650" t="s">
        <v>1771</v>
      </c>
      <c r="K2629" s="650" t="s">
        <v>3937</v>
      </c>
      <c r="L2629" s="651">
        <v>163.9</v>
      </c>
      <c r="M2629" s="651">
        <v>327.8</v>
      </c>
      <c r="N2629" s="650">
        <v>2</v>
      </c>
      <c r="O2629" s="731">
        <v>1.5</v>
      </c>
      <c r="P2629" s="651">
        <v>327.8</v>
      </c>
      <c r="Q2629" s="666">
        <v>1</v>
      </c>
      <c r="R2629" s="650">
        <v>2</v>
      </c>
      <c r="S2629" s="666">
        <v>1</v>
      </c>
      <c r="T2629" s="731">
        <v>1.5</v>
      </c>
      <c r="U2629" s="689">
        <v>1</v>
      </c>
    </row>
    <row r="2630" spans="1:21" ht="14.4" customHeight="1" x14ac:dyDescent="0.3">
      <c r="A2630" s="649">
        <v>10</v>
      </c>
      <c r="B2630" s="650" t="s">
        <v>596</v>
      </c>
      <c r="C2630" s="650">
        <v>89301107</v>
      </c>
      <c r="D2630" s="729" t="s">
        <v>6865</v>
      </c>
      <c r="E2630" s="730" t="s">
        <v>3684</v>
      </c>
      <c r="F2630" s="650" t="s">
        <v>3634</v>
      </c>
      <c r="G2630" s="650" t="s">
        <v>3756</v>
      </c>
      <c r="H2630" s="650" t="s">
        <v>597</v>
      </c>
      <c r="I2630" s="650" t="s">
        <v>6093</v>
      </c>
      <c r="J2630" s="650" t="s">
        <v>6094</v>
      </c>
      <c r="K2630" s="650" t="s">
        <v>3759</v>
      </c>
      <c r="L2630" s="651">
        <v>86.16</v>
      </c>
      <c r="M2630" s="651">
        <v>86.16</v>
      </c>
      <c r="N2630" s="650">
        <v>1</v>
      </c>
      <c r="O2630" s="731">
        <v>1</v>
      </c>
      <c r="P2630" s="651">
        <v>86.16</v>
      </c>
      <c r="Q2630" s="666">
        <v>1</v>
      </c>
      <c r="R2630" s="650">
        <v>1</v>
      </c>
      <c r="S2630" s="666">
        <v>1</v>
      </c>
      <c r="T2630" s="731">
        <v>1</v>
      </c>
      <c r="U2630" s="689">
        <v>1</v>
      </c>
    </row>
    <row r="2631" spans="1:21" ht="14.4" customHeight="1" x14ac:dyDescent="0.3">
      <c r="A2631" s="649">
        <v>10</v>
      </c>
      <c r="B2631" s="650" t="s">
        <v>596</v>
      </c>
      <c r="C2631" s="650">
        <v>89301107</v>
      </c>
      <c r="D2631" s="729" t="s">
        <v>6865</v>
      </c>
      <c r="E2631" s="730" t="s">
        <v>3684</v>
      </c>
      <c r="F2631" s="650" t="s">
        <v>3634</v>
      </c>
      <c r="G2631" s="650" t="s">
        <v>4400</v>
      </c>
      <c r="H2631" s="650" t="s">
        <v>597</v>
      </c>
      <c r="I2631" s="650" t="s">
        <v>4401</v>
      </c>
      <c r="J2631" s="650" t="s">
        <v>4402</v>
      </c>
      <c r="K2631" s="650" t="s">
        <v>4403</v>
      </c>
      <c r="L2631" s="651">
        <v>510.95</v>
      </c>
      <c r="M2631" s="651">
        <v>1021.9</v>
      </c>
      <c r="N2631" s="650">
        <v>2</v>
      </c>
      <c r="O2631" s="731">
        <v>2</v>
      </c>
      <c r="P2631" s="651">
        <v>510.95</v>
      </c>
      <c r="Q2631" s="666">
        <v>0.5</v>
      </c>
      <c r="R2631" s="650">
        <v>1</v>
      </c>
      <c r="S2631" s="666">
        <v>0.5</v>
      </c>
      <c r="T2631" s="731">
        <v>1</v>
      </c>
      <c r="U2631" s="689">
        <v>0.5</v>
      </c>
    </row>
    <row r="2632" spans="1:21" ht="14.4" customHeight="1" x14ac:dyDescent="0.3">
      <c r="A2632" s="649">
        <v>10</v>
      </c>
      <c r="B2632" s="650" t="s">
        <v>596</v>
      </c>
      <c r="C2632" s="650">
        <v>89301107</v>
      </c>
      <c r="D2632" s="729" t="s">
        <v>6865</v>
      </c>
      <c r="E2632" s="730" t="s">
        <v>3684</v>
      </c>
      <c r="F2632" s="650" t="s">
        <v>3634</v>
      </c>
      <c r="G2632" s="650" t="s">
        <v>4307</v>
      </c>
      <c r="H2632" s="650" t="s">
        <v>597</v>
      </c>
      <c r="I2632" s="650" t="s">
        <v>4308</v>
      </c>
      <c r="J2632" s="650" t="s">
        <v>4309</v>
      </c>
      <c r="K2632" s="650" t="s">
        <v>4310</v>
      </c>
      <c r="L2632" s="651">
        <v>175.73</v>
      </c>
      <c r="M2632" s="651">
        <v>1230.1099999999999</v>
      </c>
      <c r="N2632" s="650">
        <v>7</v>
      </c>
      <c r="O2632" s="731">
        <v>4.5</v>
      </c>
      <c r="P2632" s="651">
        <v>351.46</v>
      </c>
      <c r="Q2632" s="666">
        <v>0.2857142857142857</v>
      </c>
      <c r="R2632" s="650">
        <v>2</v>
      </c>
      <c r="S2632" s="666">
        <v>0.2857142857142857</v>
      </c>
      <c r="T2632" s="731">
        <v>1</v>
      </c>
      <c r="U2632" s="689">
        <v>0.22222222222222221</v>
      </c>
    </row>
    <row r="2633" spans="1:21" ht="14.4" customHeight="1" x14ac:dyDescent="0.3">
      <c r="A2633" s="649">
        <v>10</v>
      </c>
      <c r="B2633" s="650" t="s">
        <v>596</v>
      </c>
      <c r="C2633" s="650">
        <v>89301107</v>
      </c>
      <c r="D2633" s="729" t="s">
        <v>6865</v>
      </c>
      <c r="E2633" s="730" t="s">
        <v>3684</v>
      </c>
      <c r="F2633" s="650" t="s">
        <v>3634</v>
      </c>
      <c r="G2633" s="650" t="s">
        <v>4778</v>
      </c>
      <c r="H2633" s="650" t="s">
        <v>597</v>
      </c>
      <c r="I2633" s="650" t="s">
        <v>5969</v>
      </c>
      <c r="J2633" s="650" t="s">
        <v>5970</v>
      </c>
      <c r="K2633" s="650" t="s">
        <v>5971</v>
      </c>
      <c r="L2633" s="651">
        <v>370.24</v>
      </c>
      <c r="M2633" s="651">
        <v>740.48</v>
      </c>
      <c r="N2633" s="650">
        <v>2</v>
      </c>
      <c r="O2633" s="731">
        <v>2</v>
      </c>
      <c r="P2633" s="651"/>
      <c r="Q2633" s="666">
        <v>0</v>
      </c>
      <c r="R2633" s="650"/>
      <c r="S2633" s="666">
        <v>0</v>
      </c>
      <c r="T2633" s="731"/>
      <c r="U2633" s="689">
        <v>0</v>
      </c>
    </row>
    <row r="2634" spans="1:21" ht="14.4" customHeight="1" x14ac:dyDescent="0.3">
      <c r="A2634" s="649">
        <v>10</v>
      </c>
      <c r="B2634" s="650" t="s">
        <v>596</v>
      </c>
      <c r="C2634" s="650">
        <v>89301107</v>
      </c>
      <c r="D2634" s="729" t="s">
        <v>6865</v>
      </c>
      <c r="E2634" s="730" t="s">
        <v>3684</v>
      </c>
      <c r="F2634" s="650" t="s">
        <v>3634</v>
      </c>
      <c r="G2634" s="650" t="s">
        <v>4778</v>
      </c>
      <c r="H2634" s="650" t="s">
        <v>597</v>
      </c>
      <c r="I2634" s="650" t="s">
        <v>5972</v>
      </c>
      <c r="J2634" s="650" t="s">
        <v>5973</v>
      </c>
      <c r="K2634" s="650" t="s">
        <v>5974</v>
      </c>
      <c r="L2634" s="651">
        <v>1207.0899999999999</v>
      </c>
      <c r="M2634" s="651">
        <v>1207.0899999999999</v>
      </c>
      <c r="N2634" s="650">
        <v>1</v>
      </c>
      <c r="O2634" s="731">
        <v>1</v>
      </c>
      <c r="P2634" s="651">
        <v>1207.0899999999999</v>
      </c>
      <c r="Q2634" s="666">
        <v>1</v>
      </c>
      <c r="R2634" s="650">
        <v>1</v>
      </c>
      <c r="S2634" s="666">
        <v>1</v>
      </c>
      <c r="T2634" s="731">
        <v>1</v>
      </c>
      <c r="U2634" s="689">
        <v>1</v>
      </c>
    </row>
    <row r="2635" spans="1:21" ht="14.4" customHeight="1" x14ac:dyDescent="0.3">
      <c r="A2635" s="649">
        <v>10</v>
      </c>
      <c r="B2635" s="650" t="s">
        <v>596</v>
      </c>
      <c r="C2635" s="650">
        <v>89301107</v>
      </c>
      <c r="D2635" s="729" t="s">
        <v>6865</v>
      </c>
      <c r="E2635" s="730" t="s">
        <v>3684</v>
      </c>
      <c r="F2635" s="650" t="s">
        <v>3634</v>
      </c>
      <c r="G2635" s="650" t="s">
        <v>4888</v>
      </c>
      <c r="H2635" s="650" t="s">
        <v>597</v>
      </c>
      <c r="I2635" s="650" t="s">
        <v>6095</v>
      </c>
      <c r="J2635" s="650" t="s">
        <v>5984</v>
      </c>
      <c r="K2635" s="650" t="s">
        <v>6096</v>
      </c>
      <c r="L2635" s="651">
        <v>0</v>
      </c>
      <c r="M2635" s="651">
        <v>0</v>
      </c>
      <c r="N2635" s="650">
        <v>2</v>
      </c>
      <c r="O2635" s="731">
        <v>1</v>
      </c>
      <c r="P2635" s="651">
        <v>0</v>
      </c>
      <c r="Q2635" s="666"/>
      <c r="R2635" s="650">
        <v>2</v>
      </c>
      <c r="S2635" s="666">
        <v>1</v>
      </c>
      <c r="T2635" s="731">
        <v>1</v>
      </c>
      <c r="U2635" s="689">
        <v>1</v>
      </c>
    </row>
    <row r="2636" spans="1:21" ht="14.4" customHeight="1" x14ac:dyDescent="0.3">
      <c r="A2636" s="649">
        <v>10</v>
      </c>
      <c r="B2636" s="650" t="s">
        <v>596</v>
      </c>
      <c r="C2636" s="650">
        <v>89301107</v>
      </c>
      <c r="D2636" s="729" t="s">
        <v>6865</v>
      </c>
      <c r="E2636" s="730" t="s">
        <v>3684</v>
      </c>
      <c r="F2636" s="650" t="s">
        <v>3634</v>
      </c>
      <c r="G2636" s="650" t="s">
        <v>5184</v>
      </c>
      <c r="H2636" s="650" t="s">
        <v>597</v>
      </c>
      <c r="I2636" s="650" t="s">
        <v>6097</v>
      </c>
      <c r="J2636" s="650" t="s">
        <v>6098</v>
      </c>
      <c r="K2636" s="650" t="s">
        <v>6099</v>
      </c>
      <c r="L2636" s="651">
        <v>116.37</v>
      </c>
      <c r="M2636" s="651">
        <v>698.22</v>
      </c>
      <c r="N2636" s="650">
        <v>6</v>
      </c>
      <c r="O2636" s="731">
        <v>4</v>
      </c>
      <c r="P2636" s="651">
        <v>349.11</v>
      </c>
      <c r="Q2636" s="666">
        <v>0.5</v>
      </c>
      <c r="R2636" s="650">
        <v>3</v>
      </c>
      <c r="S2636" s="666">
        <v>0.5</v>
      </c>
      <c r="T2636" s="731">
        <v>1.5</v>
      </c>
      <c r="U2636" s="689">
        <v>0.375</v>
      </c>
    </row>
    <row r="2637" spans="1:21" ht="14.4" customHeight="1" x14ac:dyDescent="0.3">
      <c r="A2637" s="649">
        <v>10</v>
      </c>
      <c r="B2637" s="650" t="s">
        <v>596</v>
      </c>
      <c r="C2637" s="650">
        <v>89301107</v>
      </c>
      <c r="D2637" s="729" t="s">
        <v>6865</v>
      </c>
      <c r="E2637" s="730" t="s">
        <v>3684</v>
      </c>
      <c r="F2637" s="650" t="s">
        <v>3634</v>
      </c>
      <c r="G2637" s="650" t="s">
        <v>5184</v>
      </c>
      <c r="H2637" s="650" t="s">
        <v>597</v>
      </c>
      <c r="I2637" s="650" t="s">
        <v>6100</v>
      </c>
      <c r="J2637" s="650" t="s">
        <v>6101</v>
      </c>
      <c r="K2637" s="650" t="s">
        <v>872</v>
      </c>
      <c r="L2637" s="651">
        <v>56.83</v>
      </c>
      <c r="M2637" s="651">
        <v>113.66</v>
      </c>
      <c r="N2637" s="650">
        <v>2</v>
      </c>
      <c r="O2637" s="731">
        <v>1.5</v>
      </c>
      <c r="P2637" s="651">
        <v>113.66</v>
      </c>
      <c r="Q2637" s="666">
        <v>1</v>
      </c>
      <c r="R2637" s="650">
        <v>2</v>
      </c>
      <c r="S2637" s="666">
        <v>1</v>
      </c>
      <c r="T2637" s="731">
        <v>1.5</v>
      </c>
      <c r="U2637" s="689">
        <v>1</v>
      </c>
    </row>
    <row r="2638" spans="1:21" ht="14.4" customHeight="1" x14ac:dyDescent="0.3">
      <c r="A2638" s="649">
        <v>10</v>
      </c>
      <c r="B2638" s="650" t="s">
        <v>596</v>
      </c>
      <c r="C2638" s="650">
        <v>89301107</v>
      </c>
      <c r="D2638" s="729" t="s">
        <v>6865</v>
      </c>
      <c r="E2638" s="730" t="s">
        <v>3684</v>
      </c>
      <c r="F2638" s="650" t="s">
        <v>3634</v>
      </c>
      <c r="G2638" s="650" t="s">
        <v>5184</v>
      </c>
      <c r="H2638" s="650" t="s">
        <v>597</v>
      </c>
      <c r="I2638" s="650" t="s">
        <v>6102</v>
      </c>
      <c r="J2638" s="650" t="s">
        <v>6103</v>
      </c>
      <c r="K2638" s="650" t="s">
        <v>872</v>
      </c>
      <c r="L2638" s="651">
        <v>51.14</v>
      </c>
      <c r="M2638" s="651">
        <v>51.14</v>
      </c>
      <c r="N2638" s="650">
        <v>1</v>
      </c>
      <c r="O2638" s="731">
        <v>0.5</v>
      </c>
      <c r="P2638" s="651">
        <v>51.14</v>
      </c>
      <c r="Q2638" s="666">
        <v>1</v>
      </c>
      <c r="R2638" s="650">
        <v>1</v>
      </c>
      <c r="S2638" s="666">
        <v>1</v>
      </c>
      <c r="T2638" s="731">
        <v>0.5</v>
      </c>
      <c r="U2638" s="689">
        <v>1</v>
      </c>
    </row>
    <row r="2639" spans="1:21" ht="14.4" customHeight="1" x14ac:dyDescent="0.3">
      <c r="A2639" s="649">
        <v>10</v>
      </c>
      <c r="B2639" s="650" t="s">
        <v>596</v>
      </c>
      <c r="C2639" s="650">
        <v>89301107</v>
      </c>
      <c r="D2639" s="729" t="s">
        <v>6865</v>
      </c>
      <c r="E2639" s="730" t="s">
        <v>3684</v>
      </c>
      <c r="F2639" s="650" t="s">
        <v>3634</v>
      </c>
      <c r="G2639" s="650" t="s">
        <v>5184</v>
      </c>
      <c r="H2639" s="650" t="s">
        <v>597</v>
      </c>
      <c r="I2639" s="650" t="s">
        <v>6104</v>
      </c>
      <c r="J2639" s="650" t="s">
        <v>5186</v>
      </c>
      <c r="K2639" s="650" t="s">
        <v>872</v>
      </c>
      <c r="L2639" s="651">
        <v>56.83</v>
      </c>
      <c r="M2639" s="651">
        <v>56.83</v>
      </c>
      <c r="N2639" s="650">
        <v>1</v>
      </c>
      <c r="O2639" s="731">
        <v>0.5</v>
      </c>
      <c r="P2639" s="651">
        <v>56.83</v>
      </c>
      <c r="Q2639" s="666">
        <v>1</v>
      </c>
      <c r="R2639" s="650">
        <v>1</v>
      </c>
      <c r="S2639" s="666">
        <v>1</v>
      </c>
      <c r="T2639" s="731">
        <v>0.5</v>
      </c>
      <c r="U2639" s="689">
        <v>1</v>
      </c>
    </row>
    <row r="2640" spans="1:21" ht="14.4" customHeight="1" x14ac:dyDescent="0.3">
      <c r="A2640" s="649">
        <v>10</v>
      </c>
      <c r="B2640" s="650" t="s">
        <v>596</v>
      </c>
      <c r="C2640" s="650">
        <v>89301107</v>
      </c>
      <c r="D2640" s="729" t="s">
        <v>6865</v>
      </c>
      <c r="E2640" s="730" t="s">
        <v>3684</v>
      </c>
      <c r="F2640" s="650" t="s">
        <v>3634</v>
      </c>
      <c r="G2640" s="650" t="s">
        <v>5184</v>
      </c>
      <c r="H2640" s="650" t="s">
        <v>597</v>
      </c>
      <c r="I2640" s="650" t="s">
        <v>6105</v>
      </c>
      <c r="J2640" s="650" t="s">
        <v>5186</v>
      </c>
      <c r="K2640" s="650" t="s">
        <v>6106</v>
      </c>
      <c r="L2640" s="651">
        <v>101.84</v>
      </c>
      <c r="M2640" s="651">
        <v>407.36</v>
      </c>
      <c r="N2640" s="650">
        <v>4</v>
      </c>
      <c r="O2640" s="731">
        <v>2.5</v>
      </c>
      <c r="P2640" s="651">
        <v>203.68</v>
      </c>
      <c r="Q2640" s="666">
        <v>0.5</v>
      </c>
      <c r="R2640" s="650">
        <v>2</v>
      </c>
      <c r="S2640" s="666">
        <v>0.5</v>
      </c>
      <c r="T2640" s="731">
        <v>1.5</v>
      </c>
      <c r="U2640" s="689">
        <v>0.6</v>
      </c>
    </row>
    <row r="2641" spans="1:21" ht="14.4" customHeight="1" x14ac:dyDescent="0.3">
      <c r="A2641" s="649">
        <v>10</v>
      </c>
      <c r="B2641" s="650" t="s">
        <v>596</v>
      </c>
      <c r="C2641" s="650">
        <v>89301107</v>
      </c>
      <c r="D2641" s="729" t="s">
        <v>6865</v>
      </c>
      <c r="E2641" s="730" t="s">
        <v>3684</v>
      </c>
      <c r="F2641" s="650" t="s">
        <v>3634</v>
      </c>
      <c r="G2641" s="650" t="s">
        <v>5184</v>
      </c>
      <c r="H2641" s="650" t="s">
        <v>597</v>
      </c>
      <c r="I2641" s="650" t="s">
        <v>5185</v>
      </c>
      <c r="J2641" s="650" t="s">
        <v>5186</v>
      </c>
      <c r="K2641" s="650" t="s">
        <v>5187</v>
      </c>
      <c r="L2641" s="651">
        <v>203.67</v>
      </c>
      <c r="M2641" s="651">
        <v>1629.36</v>
      </c>
      <c r="N2641" s="650">
        <v>8</v>
      </c>
      <c r="O2641" s="731">
        <v>5.5</v>
      </c>
      <c r="P2641" s="651">
        <v>814.68</v>
      </c>
      <c r="Q2641" s="666">
        <v>0.5</v>
      </c>
      <c r="R2641" s="650">
        <v>4</v>
      </c>
      <c r="S2641" s="666">
        <v>0.5</v>
      </c>
      <c r="T2641" s="731">
        <v>2.5</v>
      </c>
      <c r="U2641" s="689">
        <v>0.45454545454545453</v>
      </c>
    </row>
    <row r="2642" spans="1:21" ht="14.4" customHeight="1" x14ac:dyDescent="0.3">
      <c r="A2642" s="649">
        <v>10</v>
      </c>
      <c r="B2642" s="650" t="s">
        <v>596</v>
      </c>
      <c r="C2642" s="650">
        <v>89301107</v>
      </c>
      <c r="D2642" s="729" t="s">
        <v>6865</v>
      </c>
      <c r="E2642" s="730" t="s">
        <v>3684</v>
      </c>
      <c r="F2642" s="650" t="s">
        <v>3634</v>
      </c>
      <c r="G2642" s="650" t="s">
        <v>5184</v>
      </c>
      <c r="H2642" s="650" t="s">
        <v>597</v>
      </c>
      <c r="I2642" s="650" t="s">
        <v>6107</v>
      </c>
      <c r="J2642" s="650" t="s">
        <v>5186</v>
      </c>
      <c r="K2642" s="650" t="s">
        <v>872</v>
      </c>
      <c r="L2642" s="651">
        <v>56.83</v>
      </c>
      <c r="M2642" s="651">
        <v>625.12999999999988</v>
      </c>
      <c r="N2642" s="650">
        <v>11</v>
      </c>
      <c r="O2642" s="731">
        <v>7.5</v>
      </c>
      <c r="P2642" s="651">
        <v>170.49</v>
      </c>
      <c r="Q2642" s="666">
        <v>0.27272727272727282</v>
      </c>
      <c r="R2642" s="650">
        <v>3</v>
      </c>
      <c r="S2642" s="666">
        <v>0.27272727272727271</v>
      </c>
      <c r="T2642" s="731">
        <v>2</v>
      </c>
      <c r="U2642" s="689">
        <v>0.26666666666666666</v>
      </c>
    </row>
    <row r="2643" spans="1:21" ht="14.4" customHeight="1" x14ac:dyDescent="0.3">
      <c r="A2643" s="649">
        <v>10</v>
      </c>
      <c r="B2643" s="650" t="s">
        <v>596</v>
      </c>
      <c r="C2643" s="650">
        <v>89301107</v>
      </c>
      <c r="D2643" s="729" t="s">
        <v>6865</v>
      </c>
      <c r="E2643" s="730" t="s">
        <v>3684</v>
      </c>
      <c r="F2643" s="650" t="s">
        <v>3634</v>
      </c>
      <c r="G2643" s="650" t="s">
        <v>5184</v>
      </c>
      <c r="H2643" s="650" t="s">
        <v>597</v>
      </c>
      <c r="I2643" s="650" t="s">
        <v>6108</v>
      </c>
      <c r="J2643" s="650" t="s">
        <v>6109</v>
      </c>
      <c r="K2643" s="650" t="s">
        <v>6106</v>
      </c>
      <c r="L2643" s="651">
        <v>101.84</v>
      </c>
      <c r="M2643" s="651">
        <v>305.52</v>
      </c>
      <c r="N2643" s="650">
        <v>3</v>
      </c>
      <c r="O2643" s="731">
        <v>2.5</v>
      </c>
      <c r="P2643" s="651"/>
      <c r="Q2643" s="666">
        <v>0</v>
      </c>
      <c r="R2643" s="650"/>
      <c r="S2643" s="666">
        <v>0</v>
      </c>
      <c r="T2643" s="731"/>
      <c r="U2643" s="689">
        <v>0</v>
      </c>
    </row>
    <row r="2644" spans="1:21" ht="14.4" customHeight="1" x14ac:dyDescent="0.3">
      <c r="A2644" s="649">
        <v>10</v>
      </c>
      <c r="B2644" s="650" t="s">
        <v>596</v>
      </c>
      <c r="C2644" s="650">
        <v>89301107</v>
      </c>
      <c r="D2644" s="729" t="s">
        <v>6865</v>
      </c>
      <c r="E2644" s="730" t="s">
        <v>3684</v>
      </c>
      <c r="F2644" s="650" t="s">
        <v>3634</v>
      </c>
      <c r="G2644" s="650" t="s">
        <v>3802</v>
      </c>
      <c r="H2644" s="650" t="s">
        <v>1072</v>
      </c>
      <c r="I2644" s="650" t="s">
        <v>3808</v>
      </c>
      <c r="J2644" s="650" t="s">
        <v>2805</v>
      </c>
      <c r="K2644" s="650" t="s">
        <v>1442</v>
      </c>
      <c r="L2644" s="651">
        <v>137.74</v>
      </c>
      <c r="M2644" s="651">
        <v>137.74</v>
      </c>
      <c r="N2644" s="650">
        <v>1</v>
      </c>
      <c r="O2644" s="731">
        <v>0.5</v>
      </c>
      <c r="P2644" s="651">
        <v>137.74</v>
      </c>
      <c r="Q2644" s="666">
        <v>1</v>
      </c>
      <c r="R2644" s="650">
        <v>1</v>
      </c>
      <c r="S2644" s="666">
        <v>1</v>
      </c>
      <c r="T2644" s="731">
        <v>0.5</v>
      </c>
      <c r="U2644" s="689">
        <v>1</v>
      </c>
    </row>
    <row r="2645" spans="1:21" ht="14.4" customHeight="1" x14ac:dyDescent="0.3">
      <c r="A2645" s="649">
        <v>10</v>
      </c>
      <c r="B2645" s="650" t="s">
        <v>596</v>
      </c>
      <c r="C2645" s="650">
        <v>89301107</v>
      </c>
      <c r="D2645" s="729" t="s">
        <v>6865</v>
      </c>
      <c r="E2645" s="730" t="s">
        <v>3684</v>
      </c>
      <c r="F2645" s="650" t="s">
        <v>3634</v>
      </c>
      <c r="G2645" s="650" t="s">
        <v>3802</v>
      </c>
      <c r="H2645" s="650" t="s">
        <v>597</v>
      </c>
      <c r="I2645" s="650" t="s">
        <v>6110</v>
      </c>
      <c r="J2645" s="650" t="s">
        <v>2805</v>
      </c>
      <c r="K2645" s="650" t="s">
        <v>4460</v>
      </c>
      <c r="L2645" s="651">
        <v>0</v>
      </c>
      <c r="M2645" s="651">
        <v>0</v>
      </c>
      <c r="N2645" s="650">
        <v>4</v>
      </c>
      <c r="O2645" s="731">
        <v>3</v>
      </c>
      <c r="P2645" s="651"/>
      <c r="Q2645" s="666"/>
      <c r="R2645" s="650"/>
      <c r="S2645" s="666">
        <v>0</v>
      </c>
      <c r="T2645" s="731"/>
      <c r="U2645" s="689">
        <v>0</v>
      </c>
    </row>
    <row r="2646" spans="1:21" ht="14.4" customHeight="1" x14ac:dyDescent="0.3">
      <c r="A2646" s="649">
        <v>10</v>
      </c>
      <c r="B2646" s="650" t="s">
        <v>596</v>
      </c>
      <c r="C2646" s="650">
        <v>89301107</v>
      </c>
      <c r="D2646" s="729" t="s">
        <v>6865</v>
      </c>
      <c r="E2646" s="730" t="s">
        <v>3684</v>
      </c>
      <c r="F2646" s="650" t="s">
        <v>3634</v>
      </c>
      <c r="G2646" s="650" t="s">
        <v>3802</v>
      </c>
      <c r="H2646" s="650" t="s">
        <v>1072</v>
      </c>
      <c r="I2646" s="650" t="s">
        <v>2804</v>
      </c>
      <c r="J2646" s="650" t="s">
        <v>2805</v>
      </c>
      <c r="K2646" s="650" t="s">
        <v>2806</v>
      </c>
      <c r="L2646" s="651">
        <v>413.22</v>
      </c>
      <c r="M2646" s="651">
        <v>4958.6400000000012</v>
      </c>
      <c r="N2646" s="650">
        <v>12</v>
      </c>
      <c r="O2646" s="731">
        <v>9.5</v>
      </c>
      <c r="P2646" s="651">
        <v>1652.88</v>
      </c>
      <c r="Q2646" s="666">
        <v>0.33333333333333326</v>
      </c>
      <c r="R2646" s="650">
        <v>4</v>
      </c>
      <c r="S2646" s="666">
        <v>0.33333333333333331</v>
      </c>
      <c r="T2646" s="731">
        <v>3</v>
      </c>
      <c r="U2646" s="689">
        <v>0.31578947368421051</v>
      </c>
    </row>
    <row r="2647" spans="1:21" ht="14.4" customHeight="1" x14ac:dyDescent="0.3">
      <c r="A2647" s="649">
        <v>10</v>
      </c>
      <c r="B2647" s="650" t="s">
        <v>596</v>
      </c>
      <c r="C2647" s="650">
        <v>89301107</v>
      </c>
      <c r="D2647" s="729" t="s">
        <v>6865</v>
      </c>
      <c r="E2647" s="730" t="s">
        <v>3684</v>
      </c>
      <c r="F2647" s="650" t="s">
        <v>3634</v>
      </c>
      <c r="G2647" s="650" t="s">
        <v>3802</v>
      </c>
      <c r="H2647" s="650" t="s">
        <v>1072</v>
      </c>
      <c r="I2647" s="650" t="s">
        <v>2804</v>
      </c>
      <c r="J2647" s="650" t="s">
        <v>2805</v>
      </c>
      <c r="K2647" s="650" t="s">
        <v>2806</v>
      </c>
      <c r="L2647" s="651">
        <v>356.47</v>
      </c>
      <c r="M2647" s="651">
        <v>2495.29</v>
      </c>
      <c r="N2647" s="650">
        <v>7</v>
      </c>
      <c r="O2647" s="731">
        <v>4</v>
      </c>
      <c r="P2647" s="651">
        <v>1425.88</v>
      </c>
      <c r="Q2647" s="666">
        <v>0.57142857142857151</v>
      </c>
      <c r="R2647" s="650">
        <v>4</v>
      </c>
      <c r="S2647" s="666">
        <v>0.5714285714285714</v>
      </c>
      <c r="T2647" s="731">
        <v>2.5</v>
      </c>
      <c r="U2647" s="689">
        <v>0.625</v>
      </c>
    </row>
    <row r="2648" spans="1:21" ht="14.4" customHeight="1" x14ac:dyDescent="0.3">
      <c r="A2648" s="649">
        <v>10</v>
      </c>
      <c r="B2648" s="650" t="s">
        <v>596</v>
      </c>
      <c r="C2648" s="650">
        <v>89301107</v>
      </c>
      <c r="D2648" s="729" t="s">
        <v>6865</v>
      </c>
      <c r="E2648" s="730" t="s">
        <v>3684</v>
      </c>
      <c r="F2648" s="650" t="s">
        <v>3634</v>
      </c>
      <c r="G2648" s="650" t="s">
        <v>3802</v>
      </c>
      <c r="H2648" s="650" t="s">
        <v>1072</v>
      </c>
      <c r="I2648" s="650" t="s">
        <v>4923</v>
      </c>
      <c r="J2648" s="650" t="s">
        <v>2805</v>
      </c>
      <c r="K2648" s="650" t="s">
        <v>2806</v>
      </c>
      <c r="L2648" s="651">
        <v>0</v>
      </c>
      <c r="M2648" s="651">
        <v>0</v>
      </c>
      <c r="N2648" s="650">
        <v>4</v>
      </c>
      <c r="O2648" s="731">
        <v>2.5</v>
      </c>
      <c r="P2648" s="651">
        <v>0</v>
      </c>
      <c r="Q2648" s="666"/>
      <c r="R2648" s="650">
        <v>2</v>
      </c>
      <c r="S2648" s="666">
        <v>0.5</v>
      </c>
      <c r="T2648" s="731">
        <v>1</v>
      </c>
      <c r="U2648" s="689">
        <v>0.4</v>
      </c>
    </row>
    <row r="2649" spans="1:21" ht="14.4" customHeight="1" x14ac:dyDescent="0.3">
      <c r="A2649" s="649">
        <v>10</v>
      </c>
      <c r="B2649" s="650" t="s">
        <v>596</v>
      </c>
      <c r="C2649" s="650">
        <v>89301107</v>
      </c>
      <c r="D2649" s="729" t="s">
        <v>6865</v>
      </c>
      <c r="E2649" s="730" t="s">
        <v>3684</v>
      </c>
      <c r="F2649" s="650" t="s">
        <v>3634</v>
      </c>
      <c r="G2649" s="650" t="s">
        <v>3802</v>
      </c>
      <c r="H2649" s="650" t="s">
        <v>597</v>
      </c>
      <c r="I2649" s="650" t="s">
        <v>5990</v>
      </c>
      <c r="J2649" s="650" t="s">
        <v>5991</v>
      </c>
      <c r="K2649" s="650" t="s">
        <v>5992</v>
      </c>
      <c r="L2649" s="651">
        <v>0</v>
      </c>
      <c r="M2649" s="651">
        <v>0</v>
      </c>
      <c r="N2649" s="650">
        <v>4</v>
      </c>
      <c r="O2649" s="731">
        <v>2.5</v>
      </c>
      <c r="P2649" s="651">
        <v>0</v>
      </c>
      <c r="Q2649" s="666"/>
      <c r="R2649" s="650">
        <v>2</v>
      </c>
      <c r="S2649" s="666">
        <v>0.5</v>
      </c>
      <c r="T2649" s="731">
        <v>1</v>
      </c>
      <c r="U2649" s="689">
        <v>0.4</v>
      </c>
    </row>
    <row r="2650" spans="1:21" ht="14.4" customHeight="1" x14ac:dyDescent="0.3">
      <c r="A2650" s="649">
        <v>10</v>
      </c>
      <c r="B2650" s="650" t="s">
        <v>596</v>
      </c>
      <c r="C2650" s="650">
        <v>89301107</v>
      </c>
      <c r="D2650" s="729" t="s">
        <v>6865</v>
      </c>
      <c r="E2650" s="730" t="s">
        <v>3684</v>
      </c>
      <c r="F2650" s="650" t="s">
        <v>3634</v>
      </c>
      <c r="G2650" s="650" t="s">
        <v>3802</v>
      </c>
      <c r="H2650" s="650" t="s">
        <v>597</v>
      </c>
      <c r="I2650" s="650" t="s">
        <v>6111</v>
      </c>
      <c r="J2650" s="650" t="s">
        <v>5991</v>
      </c>
      <c r="K2650" s="650" t="s">
        <v>6112</v>
      </c>
      <c r="L2650" s="651">
        <v>0</v>
      </c>
      <c r="M2650" s="651">
        <v>0</v>
      </c>
      <c r="N2650" s="650">
        <v>6</v>
      </c>
      <c r="O2650" s="731">
        <v>4</v>
      </c>
      <c r="P2650" s="651"/>
      <c r="Q2650" s="666"/>
      <c r="R2650" s="650"/>
      <c r="S2650" s="666">
        <v>0</v>
      </c>
      <c r="T2650" s="731"/>
      <c r="U2650" s="689">
        <v>0</v>
      </c>
    </row>
    <row r="2651" spans="1:21" ht="14.4" customHeight="1" x14ac:dyDescent="0.3">
      <c r="A2651" s="649">
        <v>10</v>
      </c>
      <c r="B2651" s="650" t="s">
        <v>596</v>
      </c>
      <c r="C2651" s="650">
        <v>89301107</v>
      </c>
      <c r="D2651" s="729" t="s">
        <v>6865</v>
      </c>
      <c r="E2651" s="730" t="s">
        <v>3684</v>
      </c>
      <c r="F2651" s="650" t="s">
        <v>3634</v>
      </c>
      <c r="G2651" s="650" t="s">
        <v>3802</v>
      </c>
      <c r="H2651" s="650" t="s">
        <v>597</v>
      </c>
      <c r="I2651" s="650" t="s">
        <v>5993</v>
      </c>
      <c r="J2651" s="650" t="s">
        <v>5991</v>
      </c>
      <c r="K2651" s="650" t="s">
        <v>5994</v>
      </c>
      <c r="L2651" s="651">
        <v>0</v>
      </c>
      <c r="M2651" s="651">
        <v>0</v>
      </c>
      <c r="N2651" s="650">
        <v>4</v>
      </c>
      <c r="O2651" s="731">
        <v>2.5</v>
      </c>
      <c r="P2651" s="651">
        <v>0</v>
      </c>
      <c r="Q2651" s="666"/>
      <c r="R2651" s="650">
        <v>1</v>
      </c>
      <c r="S2651" s="666">
        <v>0.25</v>
      </c>
      <c r="T2651" s="731">
        <v>0.5</v>
      </c>
      <c r="U2651" s="689">
        <v>0.2</v>
      </c>
    </row>
    <row r="2652" spans="1:21" ht="14.4" customHeight="1" x14ac:dyDescent="0.3">
      <c r="A2652" s="649">
        <v>10</v>
      </c>
      <c r="B2652" s="650" t="s">
        <v>596</v>
      </c>
      <c r="C2652" s="650">
        <v>89301107</v>
      </c>
      <c r="D2652" s="729" t="s">
        <v>6865</v>
      </c>
      <c r="E2652" s="730" t="s">
        <v>3684</v>
      </c>
      <c r="F2652" s="650" t="s">
        <v>3634</v>
      </c>
      <c r="G2652" s="650" t="s">
        <v>3802</v>
      </c>
      <c r="H2652" s="650" t="s">
        <v>597</v>
      </c>
      <c r="I2652" s="650" t="s">
        <v>5995</v>
      </c>
      <c r="J2652" s="650" t="s">
        <v>5991</v>
      </c>
      <c r="K2652" s="650" t="s">
        <v>5996</v>
      </c>
      <c r="L2652" s="651">
        <v>413.22</v>
      </c>
      <c r="M2652" s="651">
        <v>413.22</v>
      </c>
      <c r="N2652" s="650">
        <v>1</v>
      </c>
      <c r="O2652" s="731">
        <v>1</v>
      </c>
      <c r="P2652" s="651">
        <v>413.22</v>
      </c>
      <c r="Q2652" s="666">
        <v>1</v>
      </c>
      <c r="R2652" s="650">
        <v>1</v>
      </c>
      <c r="S2652" s="666">
        <v>1</v>
      </c>
      <c r="T2652" s="731">
        <v>1</v>
      </c>
      <c r="U2652" s="689">
        <v>1</v>
      </c>
    </row>
    <row r="2653" spans="1:21" ht="14.4" customHeight="1" x14ac:dyDescent="0.3">
      <c r="A2653" s="649">
        <v>10</v>
      </c>
      <c r="B2653" s="650" t="s">
        <v>596</v>
      </c>
      <c r="C2653" s="650">
        <v>89301107</v>
      </c>
      <c r="D2653" s="729" t="s">
        <v>6865</v>
      </c>
      <c r="E2653" s="730" t="s">
        <v>3684</v>
      </c>
      <c r="F2653" s="650" t="s">
        <v>3634</v>
      </c>
      <c r="G2653" s="650" t="s">
        <v>3802</v>
      </c>
      <c r="H2653" s="650" t="s">
        <v>597</v>
      </c>
      <c r="I2653" s="650" t="s">
        <v>5995</v>
      </c>
      <c r="J2653" s="650" t="s">
        <v>5991</v>
      </c>
      <c r="K2653" s="650" t="s">
        <v>5996</v>
      </c>
      <c r="L2653" s="651">
        <v>356.47</v>
      </c>
      <c r="M2653" s="651">
        <v>1069.4100000000001</v>
      </c>
      <c r="N2653" s="650">
        <v>3</v>
      </c>
      <c r="O2653" s="731">
        <v>2</v>
      </c>
      <c r="P2653" s="651"/>
      <c r="Q2653" s="666">
        <v>0</v>
      </c>
      <c r="R2653" s="650"/>
      <c r="S2653" s="666">
        <v>0</v>
      </c>
      <c r="T2653" s="731"/>
      <c r="U2653" s="689">
        <v>0</v>
      </c>
    </row>
    <row r="2654" spans="1:21" ht="14.4" customHeight="1" x14ac:dyDescent="0.3">
      <c r="A2654" s="649">
        <v>10</v>
      </c>
      <c r="B2654" s="650" t="s">
        <v>596</v>
      </c>
      <c r="C2654" s="650">
        <v>89301107</v>
      </c>
      <c r="D2654" s="729" t="s">
        <v>6865</v>
      </c>
      <c r="E2654" s="730" t="s">
        <v>3684</v>
      </c>
      <c r="F2654" s="650" t="s">
        <v>3634</v>
      </c>
      <c r="G2654" s="650" t="s">
        <v>3802</v>
      </c>
      <c r="H2654" s="650" t="s">
        <v>597</v>
      </c>
      <c r="I2654" s="650" t="s">
        <v>5073</v>
      </c>
      <c r="J2654" s="650" t="s">
        <v>3840</v>
      </c>
      <c r="K2654" s="650" t="s">
        <v>2071</v>
      </c>
      <c r="L2654" s="651">
        <v>229.57</v>
      </c>
      <c r="M2654" s="651">
        <v>6198.3900000000012</v>
      </c>
      <c r="N2654" s="650">
        <v>27</v>
      </c>
      <c r="O2654" s="731">
        <v>21</v>
      </c>
      <c r="P2654" s="651">
        <v>2295.6999999999998</v>
      </c>
      <c r="Q2654" s="666">
        <v>0.37037037037037029</v>
      </c>
      <c r="R2654" s="650">
        <v>10</v>
      </c>
      <c r="S2654" s="666">
        <v>0.37037037037037035</v>
      </c>
      <c r="T2654" s="731">
        <v>9.5</v>
      </c>
      <c r="U2654" s="689">
        <v>0.45238095238095238</v>
      </c>
    </row>
    <row r="2655" spans="1:21" ht="14.4" customHeight="1" x14ac:dyDescent="0.3">
      <c r="A2655" s="649">
        <v>10</v>
      </c>
      <c r="B2655" s="650" t="s">
        <v>596</v>
      </c>
      <c r="C2655" s="650">
        <v>89301107</v>
      </c>
      <c r="D2655" s="729" t="s">
        <v>6865</v>
      </c>
      <c r="E2655" s="730" t="s">
        <v>3684</v>
      </c>
      <c r="F2655" s="650" t="s">
        <v>3634</v>
      </c>
      <c r="G2655" s="650" t="s">
        <v>3802</v>
      </c>
      <c r="H2655" s="650" t="s">
        <v>597</v>
      </c>
      <c r="I2655" s="650" t="s">
        <v>5073</v>
      </c>
      <c r="J2655" s="650" t="s">
        <v>3840</v>
      </c>
      <c r="K2655" s="650" t="s">
        <v>2071</v>
      </c>
      <c r="L2655" s="651">
        <v>198.04</v>
      </c>
      <c r="M2655" s="651">
        <v>1980.3999999999999</v>
      </c>
      <c r="N2655" s="650">
        <v>10</v>
      </c>
      <c r="O2655" s="731">
        <v>8</v>
      </c>
      <c r="P2655" s="651">
        <v>396.08</v>
      </c>
      <c r="Q2655" s="666">
        <v>0.2</v>
      </c>
      <c r="R2655" s="650">
        <v>2</v>
      </c>
      <c r="S2655" s="666">
        <v>0.2</v>
      </c>
      <c r="T2655" s="731">
        <v>1.5</v>
      </c>
      <c r="U2655" s="689">
        <v>0.1875</v>
      </c>
    </row>
    <row r="2656" spans="1:21" ht="14.4" customHeight="1" x14ac:dyDescent="0.3">
      <c r="A2656" s="649">
        <v>10</v>
      </c>
      <c r="B2656" s="650" t="s">
        <v>596</v>
      </c>
      <c r="C2656" s="650">
        <v>89301107</v>
      </c>
      <c r="D2656" s="729" t="s">
        <v>6865</v>
      </c>
      <c r="E2656" s="730" t="s">
        <v>3684</v>
      </c>
      <c r="F2656" s="650" t="s">
        <v>3634</v>
      </c>
      <c r="G2656" s="650" t="s">
        <v>3802</v>
      </c>
      <c r="H2656" s="650" t="s">
        <v>597</v>
      </c>
      <c r="I2656" s="650" t="s">
        <v>5997</v>
      </c>
      <c r="J2656" s="650" t="s">
        <v>5998</v>
      </c>
      <c r="K2656" s="650" t="s">
        <v>1140</v>
      </c>
      <c r="L2656" s="651">
        <v>79.22</v>
      </c>
      <c r="M2656" s="651">
        <v>79.22</v>
      </c>
      <c r="N2656" s="650">
        <v>1</v>
      </c>
      <c r="O2656" s="731">
        <v>1</v>
      </c>
      <c r="P2656" s="651">
        <v>79.22</v>
      </c>
      <c r="Q2656" s="666">
        <v>1</v>
      </c>
      <c r="R2656" s="650">
        <v>1</v>
      </c>
      <c r="S2656" s="666">
        <v>1</v>
      </c>
      <c r="T2656" s="731">
        <v>1</v>
      </c>
      <c r="U2656" s="689">
        <v>1</v>
      </c>
    </row>
    <row r="2657" spans="1:21" ht="14.4" customHeight="1" x14ac:dyDescent="0.3">
      <c r="A2657" s="649">
        <v>10</v>
      </c>
      <c r="B2657" s="650" t="s">
        <v>596</v>
      </c>
      <c r="C2657" s="650">
        <v>89301107</v>
      </c>
      <c r="D2657" s="729" t="s">
        <v>6865</v>
      </c>
      <c r="E2657" s="730" t="s">
        <v>3684</v>
      </c>
      <c r="F2657" s="650" t="s">
        <v>3634</v>
      </c>
      <c r="G2657" s="650" t="s">
        <v>3802</v>
      </c>
      <c r="H2657" s="650" t="s">
        <v>597</v>
      </c>
      <c r="I2657" s="650" t="s">
        <v>6113</v>
      </c>
      <c r="J2657" s="650" t="s">
        <v>3840</v>
      </c>
      <c r="K2657" s="650" t="s">
        <v>4460</v>
      </c>
      <c r="L2657" s="651">
        <v>0</v>
      </c>
      <c r="M2657" s="651">
        <v>0</v>
      </c>
      <c r="N2657" s="650">
        <v>4</v>
      </c>
      <c r="O2657" s="731">
        <v>2</v>
      </c>
      <c r="P2657" s="651"/>
      <c r="Q2657" s="666"/>
      <c r="R2657" s="650"/>
      <c r="S2657" s="666">
        <v>0</v>
      </c>
      <c r="T2657" s="731"/>
      <c r="U2657" s="689">
        <v>0</v>
      </c>
    </row>
    <row r="2658" spans="1:21" ht="14.4" customHeight="1" x14ac:dyDescent="0.3">
      <c r="A2658" s="649">
        <v>10</v>
      </c>
      <c r="B2658" s="650" t="s">
        <v>596</v>
      </c>
      <c r="C2658" s="650">
        <v>89301107</v>
      </c>
      <c r="D2658" s="729" t="s">
        <v>6865</v>
      </c>
      <c r="E2658" s="730" t="s">
        <v>3684</v>
      </c>
      <c r="F2658" s="650" t="s">
        <v>3634</v>
      </c>
      <c r="G2658" s="650" t="s">
        <v>3802</v>
      </c>
      <c r="H2658" s="650" t="s">
        <v>597</v>
      </c>
      <c r="I2658" s="650" t="s">
        <v>5999</v>
      </c>
      <c r="J2658" s="650" t="s">
        <v>3840</v>
      </c>
      <c r="K2658" s="650" t="s">
        <v>2806</v>
      </c>
      <c r="L2658" s="651">
        <v>413.22</v>
      </c>
      <c r="M2658" s="651">
        <v>1652.88</v>
      </c>
      <c r="N2658" s="650">
        <v>4</v>
      </c>
      <c r="O2658" s="731">
        <v>4</v>
      </c>
      <c r="P2658" s="651"/>
      <c r="Q2658" s="666">
        <v>0</v>
      </c>
      <c r="R2658" s="650"/>
      <c r="S2658" s="666">
        <v>0</v>
      </c>
      <c r="T2658" s="731"/>
      <c r="U2658" s="689">
        <v>0</v>
      </c>
    </row>
    <row r="2659" spans="1:21" ht="14.4" customHeight="1" x14ac:dyDescent="0.3">
      <c r="A2659" s="649">
        <v>10</v>
      </c>
      <c r="B2659" s="650" t="s">
        <v>596</v>
      </c>
      <c r="C2659" s="650">
        <v>89301107</v>
      </c>
      <c r="D2659" s="729" t="s">
        <v>6865</v>
      </c>
      <c r="E2659" s="730" t="s">
        <v>3684</v>
      </c>
      <c r="F2659" s="650" t="s">
        <v>3634</v>
      </c>
      <c r="G2659" s="650" t="s">
        <v>3802</v>
      </c>
      <c r="H2659" s="650" t="s">
        <v>597</v>
      </c>
      <c r="I2659" s="650" t="s">
        <v>5999</v>
      </c>
      <c r="J2659" s="650" t="s">
        <v>3840</v>
      </c>
      <c r="K2659" s="650" t="s">
        <v>2806</v>
      </c>
      <c r="L2659" s="651">
        <v>356.47</v>
      </c>
      <c r="M2659" s="651">
        <v>7485.8700000000017</v>
      </c>
      <c r="N2659" s="650">
        <v>21</v>
      </c>
      <c r="O2659" s="731">
        <v>14</v>
      </c>
      <c r="P2659" s="651">
        <v>2495.29</v>
      </c>
      <c r="Q2659" s="666">
        <v>0.33333333333333326</v>
      </c>
      <c r="R2659" s="650">
        <v>7</v>
      </c>
      <c r="S2659" s="666">
        <v>0.33333333333333331</v>
      </c>
      <c r="T2659" s="731">
        <v>3.5</v>
      </c>
      <c r="U2659" s="689">
        <v>0.25</v>
      </c>
    </row>
    <row r="2660" spans="1:21" ht="14.4" customHeight="1" x14ac:dyDescent="0.3">
      <c r="A2660" s="649">
        <v>10</v>
      </c>
      <c r="B2660" s="650" t="s">
        <v>596</v>
      </c>
      <c r="C2660" s="650">
        <v>89301107</v>
      </c>
      <c r="D2660" s="729" t="s">
        <v>6865</v>
      </c>
      <c r="E2660" s="730" t="s">
        <v>3684</v>
      </c>
      <c r="F2660" s="650" t="s">
        <v>3634</v>
      </c>
      <c r="G2660" s="650" t="s">
        <v>3802</v>
      </c>
      <c r="H2660" s="650" t="s">
        <v>597</v>
      </c>
      <c r="I2660" s="650" t="s">
        <v>6114</v>
      </c>
      <c r="J2660" s="650" t="s">
        <v>2805</v>
      </c>
      <c r="K2660" s="650" t="s">
        <v>2071</v>
      </c>
      <c r="L2660" s="651">
        <v>0</v>
      </c>
      <c r="M2660" s="651">
        <v>0</v>
      </c>
      <c r="N2660" s="650">
        <v>1</v>
      </c>
      <c r="O2660" s="731">
        <v>0.5</v>
      </c>
      <c r="P2660" s="651"/>
      <c r="Q2660" s="666"/>
      <c r="R2660" s="650"/>
      <c r="S2660" s="666">
        <v>0</v>
      </c>
      <c r="T2660" s="731"/>
      <c r="U2660" s="689">
        <v>0</v>
      </c>
    </row>
    <row r="2661" spans="1:21" ht="14.4" customHeight="1" x14ac:dyDescent="0.3">
      <c r="A2661" s="649">
        <v>10</v>
      </c>
      <c r="B2661" s="650" t="s">
        <v>596</v>
      </c>
      <c r="C2661" s="650">
        <v>89301107</v>
      </c>
      <c r="D2661" s="729" t="s">
        <v>6865</v>
      </c>
      <c r="E2661" s="730" t="s">
        <v>3684</v>
      </c>
      <c r="F2661" s="650" t="s">
        <v>3634</v>
      </c>
      <c r="G2661" s="650" t="s">
        <v>3802</v>
      </c>
      <c r="H2661" s="650" t="s">
        <v>597</v>
      </c>
      <c r="I2661" s="650" t="s">
        <v>6115</v>
      </c>
      <c r="J2661" s="650" t="s">
        <v>2805</v>
      </c>
      <c r="K2661" s="650" t="s">
        <v>2071</v>
      </c>
      <c r="L2661" s="651">
        <v>0</v>
      </c>
      <c r="M2661" s="651">
        <v>0</v>
      </c>
      <c r="N2661" s="650">
        <v>2</v>
      </c>
      <c r="O2661" s="731">
        <v>2</v>
      </c>
      <c r="P2661" s="651">
        <v>0</v>
      </c>
      <c r="Q2661" s="666"/>
      <c r="R2661" s="650">
        <v>1</v>
      </c>
      <c r="S2661" s="666">
        <v>0.5</v>
      </c>
      <c r="T2661" s="731">
        <v>1</v>
      </c>
      <c r="U2661" s="689">
        <v>0.5</v>
      </c>
    </row>
    <row r="2662" spans="1:21" ht="14.4" customHeight="1" x14ac:dyDescent="0.3">
      <c r="A2662" s="649">
        <v>10</v>
      </c>
      <c r="B2662" s="650" t="s">
        <v>596</v>
      </c>
      <c r="C2662" s="650">
        <v>89301107</v>
      </c>
      <c r="D2662" s="729" t="s">
        <v>6865</v>
      </c>
      <c r="E2662" s="730" t="s">
        <v>3684</v>
      </c>
      <c r="F2662" s="650" t="s">
        <v>3634</v>
      </c>
      <c r="G2662" s="650" t="s">
        <v>3802</v>
      </c>
      <c r="H2662" s="650" t="s">
        <v>597</v>
      </c>
      <c r="I2662" s="650" t="s">
        <v>6116</v>
      </c>
      <c r="J2662" s="650" t="s">
        <v>3840</v>
      </c>
      <c r="K2662" s="650" t="s">
        <v>6117</v>
      </c>
      <c r="L2662" s="651">
        <v>0</v>
      </c>
      <c r="M2662" s="651">
        <v>0</v>
      </c>
      <c r="N2662" s="650">
        <v>1</v>
      </c>
      <c r="O2662" s="731">
        <v>1</v>
      </c>
      <c r="P2662" s="651"/>
      <c r="Q2662" s="666"/>
      <c r="R2662" s="650"/>
      <c r="S2662" s="666">
        <v>0</v>
      </c>
      <c r="T2662" s="731"/>
      <c r="U2662" s="689">
        <v>0</v>
      </c>
    </row>
    <row r="2663" spans="1:21" ht="14.4" customHeight="1" x14ac:dyDescent="0.3">
      <c r="A2663" s="649">
        <v>10</v>
      </c>
      <c r="B2663" s="650" t="s">
        <v>596</v>
      </c>
      <c r="C2663" s="650">
        <v>89301107</v>
      </c>
      <c r="D2663" s="729" t="s">
        <v>6865</v>
      </c>
      <c r="E2663" s="730" t="s">
        <v>3684</v>
      </c>
      <c r="F2663" s="650" t="s">
        <v>3634</v>
      </c>
      <c r="G2663" s="650" t="s">
        <v>3802</v>
      </c>
      <c r="H2663" s="650" t="s">
        <v>597</v>
      </c>
      <c r="I2663" s="650" t="s">
        <v>6118</v>
      </c>
      <c r="J2663" s="650" t="s">
        <v>5991</v>
      </c>
      <c r="K2663" s="650" t="s">
        <v>6119</v>
      </c>
      <c r="L2663" s="651">
        <v>229.57</v>
      </c>
      <c r="M2663" s="651">
        <v>229.57</v>
      </c>
      <c r="N2663" s="650">
        <v>1</v>
      </c>
      <c r="O2663" s="731">
        <v>0.5</v>
      </c>
      <c r="P2663" s="651"/>
      <c r="Q2663" s="666">
        <v>0</v>
      </c>
      <c r="R2663" s="650"/>
      <c r="S2663" s="666">
        <v>0</v>
      </c>
      <c r="T2663" s="731"/>
      <c r="U2663" s="689">
        <v>0</v>
      </c>
    </row>
    <row r="2664" spans="1:21" ht="14.4" customHeight="1" x14ac:dyDescent="0.3">
      <c r="A2664" s="649">
        <v>10</v>
      </c>
      <c r="B2664" s="650" t="s">
        <v>596</v>
      </c>
      <c r="C2664" s="650">
        <v>89301107</v>
      </c>
      <c r="D2664" s="729" t="s">
        <v>6865</v>
      </c>
      <c r="E2664" s="730" t="s">
        <v>3684</v>
      </c>
      <c r="F2664" s="650" t="s">
        <v>3634</v>
      </c>
      <c r="G2664" s="650" t="s">
        <v>3802</v>
      </c>
      <c r="H2664" s="650" t="s">
        <v>597</v>
      </c>
      <c r="I2664" s="650" t="s">
        <v>6118</v>
      </c>
      <c r="J2664" s="650" t="s">
        <v>5991</v>
      </c>
      <c r="K2664" s="650" t="s">
        <v>6119</v>
      </c>
      <c r="L2664" s="651">
        <v>198.04</v>
      </c>
      <c r="M2664" s="651">
        <v>396.08</v>
      </c>
      <c r="N2664" s="650">
        <v>2</v>
      </c>
      <c r="O2664" s="731">
        <v>1.5</v>
      </c>
      <c r="P2664" s="651"/>
      <c r="Q2664" s="666">
        <v>0</v>
      </c>
      <c r="R2664" s="650"/>
      <c r="S2664" s="666">
        <v>0</v>
      </c>
      <c r="T2664" s="731"/>
      <c r="U2664" s="689">
        <v>0</v>
      </c>
    </row>
    <row r="2665" spans="1:21" ht="14.4" customHeight="1" x14ac:dyDescent="0.3">
      <c r="A2665" s="649">
        <v>10</v>
      </c>
      <c r="B2665" s="650" t="s">
        <v>596</v>
      </c>
      <c r="C2665" s="650">
        <v>89301107</v>
      </c>
      <c r="D2665" s="729" t="s">
        <v>6865</v>
      </c>
      <c r="E2665" s="730" t="s">
        <v>3684</v>
      </c>
      <c r="F2665" s="650" t="s">
        <v>3634</v>
      </c>
      <c r="G2665" s="650" t="s">
        <v>3802</v>
      </c>
      <c r="H2665" s="650" t="s">
        <v>597</v>
      </c>
      <c r="I2665" s="650" t="s">
        <v>6120</v>
      </c>
      <c r="J2665" s="650" t="s">
        <v>5991</v>
      </c>
      <c r="K2665" s="650" t="s">
        <v>6121</v>
      </c>
      <c r="L2665" s="651">
        <v>0</v>
      </c>
      <c r="M2665" s="651">
        <v>0</v>
      </c>
      <c r="N2665" s="650">
        <v>3</v>
      </c>
      <c r="O2665" s="731">
        <v>2</v>
      </c>
      <c r="P2665" s="651"/>
      <c r="Q2665" s="666"/>
      <c r="R2665" s="650"/>
      <c r="S2665" s="666">
        <v>0</v>
      </c>
      <c r="T2665" s="731"/>
      <c r="U2665" s="689">
        <v>0</v>
      </c>
    </row>
    <row r="2666" spans="1:21" ht="14.4" customHeight="1" x14ac:dyDescent="0.3">
      <c r="A2666" s="649">
        <v>10</v>
      </c>
      <c r="B2666" s="650" t="s">
        <v>596</v>
      </c>
      <c r="C2666" s="650">
        <v>89301107</v>
      </c>
      <c r="D2666" s="729" t="s">
        <v>6865</v>
      </c>
      <c r="E2666" s="730" t="s">
        <v>3684</v>
      </c>
      <c r="F2666" s="650" t="s">
        <v>3634</v>
      </c>
      <c r="G2666" s="650" t="s">
        <v>4924</v>
      </c>
      <c r="H2666" s="650" t="s">
        <v>597</v>
      </c>
      <c r="I2666" s="650" t="s">
        <v>6122</v>
      </c>
      <c r="J2666" s="650" t="s">
        <v>6123</v>
      </c>
      <c r="K2666" s="650" t="s">
        <v>6124</v>
      </c>
      <c r="L2666" s="651">
        <v>0</v>
      </c>
      <c r="M2666" s="651">
        <v>0</v>
      </c>
      <c r="N2666" s="650">
        <v>1</v>
      </c>
      <c r="O2666" s="731">
        <v>0.5</v>
      </c>
      <c r="P2666" s="651">
        <v>0</v>
      </c>
      <c r="Q2666" s="666"/>
      <c r="R2666" s="650">
        <v>1</v>
      </c>
      <c r="S2666" s="666">
        <v>1</v>
      </c>
      <c r="T2666" s="731">
        <v>0.5</v>
      </c>
      <c r="U2666" s="689">
        <v>1</v>
      </c>
    </row>
    <row r="2667" spans="1:21" ht="14.4" customHeight="1" x14ac:dyDescent="0.3">
      <c r="A2667" s="649">
        <v>10</v>
      </c>
      <c r="B2667" s="650" t="s">
        <v>596</v>
      </c>
      <c r="C2667" s="650">
        <v>89301107</v>
      </c>
      <c r="D2667" s="729" t="s">
        <v>6865</v>
      </c>
      <c r="E2667" s="730" t="s">
        <v>3684</v>
      </c>
      <c r="F2667" s="650" t="s">
        <v>3634</v>
      </c>
      <c r="G2667" s="650" t="s">
        <v>5150</v>
      </c>
      <c r="H2667" s="650" t="s">
        <v>1072</v>
      </c>
      <c r="I2667" s="650" t="s">
        <v>6005</v>
      </c>
      <c r="J2667" s="650" t="s">
        <v>5152</v>
      </c>
      <c r="K2667" s="650" t="s">
        <v>6006</v>
      </c>
      <c r="L2667" s="651">
        <v>413.22</v>
      </c>
      <c r="M2667" s="651">
        <v>413.22</v>
      </c>
      <c r="N2667" s="650">
        <v>1</v>
      </c>
      <c r="O2667" s="731">
        <v>0.5</v>
      </c>
      <c r="P2667" s="651">
        <v>413.22</v>
      </c>
      <c r="Q2667" s="666">
        <v>1</v>
      </c>
      <c r="R2667" s="650">
        <v>1</v>
      </c>
      <c r="S2667" s="666">
        <v>1</v>
      </c>
      <c r="T2667" s="731">
        <v>0.5</v>
      </c>
      <c r="U2667" s="689">
        <v>1</v>
      </c>
    </row>
    <row r="2668" spans="1:21" ht="14.4" customHeight="1" x14ac:dyDescent="0.3">
      <c r="A2668" s="649">
        <v>10</v>
      </c>
      <c r="B2668" s="650" t="s">
        <v>596</v>
      </c>
      <c r="C2668" s="650">
        <v>89301107</v>
      </c>
      <c r="D2668" s="729" t="s">
        <v>6865</v>
      </c>
      <c r="E2668" s="730" t="s">
        <v>3684</v>
      </c>
      <c r="F2668" s="650" t="s">
        <v>3634</v>
      </c>
      <c r="G2668" s="650" t="s">
        <v>3728</v>
      </c>
      <c r="H2668" s="650" t="s">
        <v>597</v>
      </c>
      <c r="I2668" s="650" t="s">
        <v>6125</v>
      </c>
      <c r="J2668" s="650" t="s">
        <v>3730</v>
      </c>
      <c r="K2668" s="650" t="s">
        <v>3759</v>
      </c>
      <c r="L2668" s="651">
        <v>0</v>
      </c>
      <c r="M2668" s="651">
        <v>0</v>
      </c>
      <c r="N2668" s="650">
        <v>1</v>
      </c>
      <c r="O2668" s="731">
        <v>0.5</v>
      </c>
      <c r="P2668" s="651">
        <v>0</v>
      </c>
      <c r="Q2668" s="666"/>
      <c r="R2668" s="650">
        <v>1</v>
      </c>
      <c r="S2668" s="666">
        <v>1</v>
      </c>
      <c r="T2668" s="731">
        <v>0.5</v>
      </c>
      <c r="U2668" s="689">
        <v>1</v>
      </c>
    </row>
    <row r="2669" spans="1:21" ht="14.4" customHeight="1" x14ac:dyDescent="0.3">
      <c r="A2669" s="649">
        <v>10</v>
      </c>
      <c r="B2669" s="650" t="s">
        <v>596</v>
      </c>
      <c r="C2669" s="650">
        <v>89301107</v>
      </c>
      <c r="D2669" s="729" t="s">
        <v>6865</v>
      </c>
      <c r="E2669" s="730" t="s">
        <v>3684</v>
      </c>
      <c r="F2669" s="650" t="s">
        <v>3634</v>
      </c>
      <c r="G2669" s="650" t="s">
        <v>3794</v>
      </c>
      <c r="H2669" s="650" t="s">
        <v>597</v>
      </c>
      <c r="I2669" s="650" t="s">
        <v>4967</v>
      </c>
      <c r="J2669" s="650" t="s">
        <v>1947</v>
      </c>
      <c r="K2669" s="650" t="s">
        <v>4968</v>
      </c>
      <c r="L2669" s="651">
        <v>0</v>
      </c>
      <c r="M2669" s="651">
        <v>0</v>
      </c>
      <c r="N2669" s="650">
        <v>12</v>
      </c>
      <c r="O2669" s="731">
        <v>7</v>
      </c>
      <c r="P2669" s="651">
        <v>0</v>
      </c>
      <c r="Q2669" s="666"/>
      <c r="R2669" s="650">
        <v>5</v>
      </c>
      <c r="S2669" s="666">
        <v>0.41666666666666669</v>
      </c>
      <c r="T2669" s="731">
        <v>3</v>
      </c>
      <c r="U2669" s="689">
        <v>0.42857142857142855</v>
      </c>
    </row>
    <row r="2670" spans="1:21" ht="14.4" customHeight="1" x14ac:dyDescent="0.3">
      <c r="A2670" s="649">
        <v>10</v>
      </c>
      <c r="B2670" s="650" t="s">
        <v>596</v>
      </c>
      <c r="C2670" s="650">
        <v>89301107</v>
      </c>
      <c r="D2670" s="729" t="s">
        <v>6865</v>
      </c>
      <c r="E2670" s="730" t="s">
        <v>3684</v>
      </c>
      <c r="F2670" s="650" t="s">
        <v>3634</v>
      </c>
      <c r="G2670" s="650" t="s">
        <v>3794</v>
      </c>
      <c r="H2670" s="650" t="s">
        <v>597</v>
      </c>
      <c r="I2670" s="650" t="s">
        <v>1946</v>
      </c>
      <c r="J2670" s="650" t="s">
        <v>1947</v>
      </c>
      <c r="K2670" s="650" t="s">
        <v>2087</v>
      </c>
      <c r="L2670" s="651">
        <v>137.33000000000001</v>
      </c>
      <c r="M2670" s="651">
        <v>961.31000000000017</v>
      </c>
      <c r="N2670" s="650">
        <v>7</v>
      </c>
      <c r="O2670" s="731">
        <v>4.5</v>
      </c>
      <c r="P2670" s="651">
        <v>137.33000000000001</v>
      </c>
      <c r="Q2670" s="666">
        <v>0.14285714285714285</v>
      </c>
      <c r="R2670" s="650">
        <v>1</v>
      </c>
      <c r="S2670" s="666">
        <v>0.14285714285714285</v>
      </c>
      <c r="T2670" s="731">
        <v>0.5</v>
      </c>
      <c r="U2670" s="689">
        <v>0.1111111111111111</v>
      </c>
    </row>
    <row r="2671" spans="1:21" ht="14.4" customHeight="1" x14ac:dyDescent="0.3">
      <c r="A2671" s="649">
        <v>10</v>
      </c>
      <c r="B2671" s="650" t="s">
        <v>596</v>
      </c>
      <c r="C2671" s="650">
        <v>89301107</v>
      </c>
      <c r="D2671" s="729" t="s">
        <v>6865</v>
      </c>
      <c r="E2671" s="730" t="s">
        <v>3684</v>
      </c>
      <c r="F2671" s="650" t="s">
        <v>3634</v>
      </c>
      <c r="G2671" s="650" t="s">
        <v>3794</v>
      </c>
      <c r="H2671" s="650" t="s">
        <v>597</v>
      </c>
      <c r="I2671" s="650" t="s">
        <v>6126</v>
      </c>
      <c r="J2671" s="650" t="s">
        <v>6127</v>
      </c>
      <c r="K2671" s="650" t="s">
        <v>6128</v>
      </c>
      <c r="L2671" s="651">
        <v>627.53</v>
      </c>
      <c r="M2671" s="651">
        <v>2510.12</v>
      </c>
      <c r="N2671" s="650">
        <v>4</v>
      </c>
      <c r="O2671" s="731">
        <v>2</v>
      </c>
      <c r="P2671" s="651"/>
      <c r="Q2671" s="666">
        <v>0</v>
      </c>
      <c r="R2671" s="650"/>
      <c r="S2671" s="666">
        <v>0</v>
      </c>
      <c r="T2671" s="731"/>
      <c r="U2671" s="689">
        <v>0</v>
      </c>
    </row>
    <row r="2672" spans="1:21" ht="14.4" customHeight="1" x14ac:dyDescent="0.3">
      <c r="A2672" s="649">
        <v>10</v>
      </c>
      <c r="B2672" s="650" t="s">
        <v>596</v>
      </c>
      <c r="C2672" s="650">
        <v>89301107</v>
      </c>
      <c r="D2672" s="729" t="s">
        <v>6865</v>
      </c>
      <c r="E2672" s="730" t="s">
        <v>3684</v>
      </c>
      <c r="F2672" s="650" t="s">
        <v>3634</v>
      </c>
      <c r="G2672" s="650" t="s">
        <v>3794</v>
      </c>
      <c r="H2672" s="650" t="s">
        <v>597</v>
      </c>
      <c r="I2672" s="650" t="s">
        <v>6009</v>
      </c>
      <c r="J2672" s="650" t="s">
        <v>6010</v>
      </c>
      <c r="K2672" s="650" t="s">
        <v>6011</v>
      </c>
      <c r="L2672" s="651">
        <v>469.61</v>
      </c>
      <c r="M2672" s="651">
        <v>939.22</v>
      </c>
      <c r="N2672" s="650">
        <v>2</v>
      </c>
      <c r="O2672" s="731">
        <v>1</v>
      </c>
      <c r="P2672" s="651"/>
      <c r="Q2672" s="666">
        <v>0</v>
      </c>
      <c r="R2672" s="650"/>
      <c r="S2672" s="666">
        <v>0</v>
      </c>
      <c r="T2672" s="731"/>
      <c r="U2672" s="689">
        <v>0</v>
      </c>
    </row>
    <row r="2673" spans="1:21" ht="14.4" customHeight="1" x14ac:dyDescent="0.3">
      <c r="A2673" s="649">
        <v>10</v>
      </c>
      <c r="B2673" s="650" t="s">
        <v>596</v>
      </c>
      <c r="C2673" s="650">
        <v>89301107</v>
      </c>
      <c r="D2673" s="729" t="s">
        <v>6865</v>
      </c>
      <c r="E2673" s="730" t="s">
        <v>3684</v>
      </c>
      <c r="F2673" s="650" t="s">
        <v>3634</v>
      </c>
      <c r="G2673" s="650" t="s">
        <v>4371</v>
      </c>
      <c r="H2673" s="650" t="s">
        <v>597</v>
      </c>
      <c r="I2673" s="650" t="s">
        <v>4372</v>
      </c>
      <c r="J2673" s="650" t="s">
        <v>4373</v>
      </c>
      <c r="K2673" s="650" t="s">
        <v>4374</v>
      </c>
      <c r="L2673" s="651">
        <v>1866.4</v>
      </c>
      <c r="M2673" s="651">
        <v>179174.39999999985</v>
      </c>
      <c r="N2673" s="650">
        <v>96</v>
      </c>
      <c r="O2673" s="731">
        <v>58.5</v>
      </c>
      <c r="P2673" s="651">
        <v>44793.60000000002</v>
      </c>
      <c r="Q2673" s="666">
        <v>0.25000000000000033</v>
      </c>
      <c r="R2673" s="650">
        <v>24</v>
      </c>
      <c r="S2673" s="666">
        <v>0.25</v>
      </c>
      <c r="T2673" s="731">
        <v>14</v>
      </c>
      <c r="U2673" s="689">
        <v>0.23931623931623933</v>
      </c>
    </row>
    <row r="2674" spans="1:21" ht="14.4" customHeight="1" x14ac:dyDescent="0.3">
      <c r="A2674" s="649">
        <v>10</v>
      </c>
      <c r="B2674" s="650" t="s">
        <v>596</v>
      </c>
      <c r="C2674" s="650">
        <v>89301107</v>
      </c>
      <c r="D2674" s="729" t="s">
        <v>6865</v>
      </c>
      <c r="E2674" s="730" t="s">
        <v>3684</v>
      </c>
      <c r="F2674" s="650" t="s">
        <v>3634</v>
      </c>
      <c r="G2674" s="650" t="s">
        <v>4371</v>
      </c>
      <c r="H2674" s="650" t="s">
        <v>597</v>
      </c>
      <c r="I2674" s="650" t="s">
        <v>5194</v>
      </c>
      <c r="J2674" s="650" t="s">
        <v>5195</v>
      </c>
      <c r="K2674" s="650" t="s">
        <v>5196</v>
      </c>
      <c r="L2674" s="651">
        <v>1866.4</v>
      </c>
      <c r="M2674" s="651">
        <v>7465.6</v>
      </c>
      <c r="N2674" s="650">
        <v>4</v>
      </c>
      <c r="O2674" s="731">
        <v>2.5</v>
      </c>
      <c r="P2674" s="651">
        <v>3732.8</v>
      </c>
      <c r="Q2674" s="666">
        <v>0.5</v>
      </c>
      <c r="R2674" s="650">
        <v>2</v>
      </c>
      <c r="S2674" s="666">
        <v>0.5</v>
      </c>
      <c r="T2674" s="731">
        <v>1</v>
      </c>
      <c r="U2674" s="689">
        <v>0.4</v>
      </c>
    </row>
    <row r="2675" spans="1:21" ht="14.4" customHeight="1" x14ac:dyDescent="0.3">
      <c r="A2675" s="649">
        <v>10</v>
      </c>
      <c r="B2675" s="650" t="s">
        <v>596</v>
      </c>
      <c r="C2675" s="650">
        <v>89301107</v>
      </c>
      <c r="D2675" s="729" t="s">
        <v>6865</v>
      </c>
      <c r="E2675" s="730" t="s">
        <v>3684</v>
      </c>
      <c r="F2675" s="650" t="s">
        <v>3634</v>
      </c>
      <c r="G2675" s="650" t="s">
        <v>4371</v>
      </c>
      <c r="H2675" s="650" t="s">
        <v>597</v>
      </c>
      <c r="I2675" s="650" t="s">
        <v>2727</v>
      </c>
      <c r="J2675" s="650" t="s">
        <v>2728</v>
      </c>
      <c r="K2675" s="650" t="s">
        <v>2729</v>
      </c>
      <c r="L2675" s="651">
        <v>1866.4</v>
      </c>
      <c r="M2675" s="651">
        <v>50392.80000000001</v>
      </c>
      <c r="N2675" s="650">
        <v>27</v>
      </c>
      <c r="O2675" s="731">
        <v>17.5</v>
      </c>
      <c r="P2675" s="651">
        <v>27996.000000000007</v>
      </c>
      <c r="Q2675" s="666">
        <v>0.55555555555555558</v>
      </c>
      <c r="R2675" s="650">
        <v>15</v>
      </c>
      <c r="S2675" s="666">
        <v>0.55555555555555558</v>
      </c>
      <c r="T2675" s="731">
        <v>10.5</v>
      </c>
      <c r="U2675" s="689">
        <v>0.6</v>
      </c>
    </row>
    <row r="2676" spans="1:21" ht="14.4" customHeight="1" x14ac:dyDescent="0.3">
      <c r="A2676" s="649">
        <v>10</v>
      </c>
      <c r="B2676" s="650" t="s">
        <v>596</v>
      </c>
      <c r="C2676" s="650">
        <v>89301107</v>
      </c>
      <c r="D2676" s="729" t="s">
        <v>6865</v>
      </c>
      <c r="E2676" s="730" t="s">
        <v>3684</v>
      </c>
      <c r="F2676" s="650" t="s">
        <v>3634</v>
      </c>
      <c r="G2676" s="650" t="s">
        <v>4371</v>
      </c>
      <c r="H2676" s="650" t="s">
        <v>597</v>
      </c>
      <c r="I2676" s="650" t="s">
        <v>5197</v>
      </c>
      <c r="J2676" s="650" t="s">
        <v>5198</v>
      </c>
      <c r="K2676" s="650" t="s">
        <v>5199</v>
      </c>
      <c r="L2676" s="651">
        <v>533.26</v>
      </c>
      <c r="M2676" s="651">
        <v>533.26</v>
      </c>
      <c r="N2676" s="650">
        <v>1</v>
      </c>
      <c r="O2676" s="731">
        <v>1</v>
      </c>
      <c r="P2676" s="651"/>
      <c r="Q2676" s="666">
        <v>0</v>
      </c>
      <c r="R2676" s="650"/>
      <c r="S2676" s="666">
        <v>0</v>
      </c>
      <c r="T2676" s="731"/>
      <c r="U2676" s="689">
        <v>0</v>
      </c>
    </row>
    <row r="2677" spans="1:21" ht="14.4" customHeight="1" x14ac:dyDescent="0.3">
      <c r="A2677" s="649">
        <v>10</v>
      </c>
      <c r="B2677" s="650" t="s">
        <v>596</v>
      </c>
      <c r="C2677" s="650">
        <v>89301107</v>
      </c>
      <c r="D2677" s="729" t="s">
        <v>6865</v>
      </c>
      <c r="E2677" s="730" t="s">
        <v>3684</v>
      </c>
      <c r="F2677" s="650" t="s">
        <v>3634</v>
      </c>
      <c r="G2677" s="650" t="s">
        <v>4371</v>
      </c>
      <c r="H2677" s="650" t="s">
        <v>597</v>
      </c>
      <c r="I2677" s="650" t="s">
        <v>5200</v>
      </c>
      <c r="J2677" s="650" t="s">
        <v>4373</v>
      </c>
      <c r="K2677" s="650" t="s">
        <v>5201</v>
      </c>
      <c r="L2677" s="651">
        <v>533.26</v>
      </c>
      <c r="M2677" s="651">
        <v>533.26</v>
      </c>
      <c r="N2677" s="650">
        <v>1</v>
      </c>
      <c r="O2677" s="731">
        <v>0.5</v>
      </c>
      <c r="P2677" s="651">
        <v>533.26</v>
      </c>
      <c r="Q2677" s="666">
        <v>1</v>
      </c>
      <c r="R2677" s="650">
        <v>1</v>
      </c>
      <c r="S2677" s="666">
        <v>1</v>
      </c>
      <c r="T2677" s="731">
        <v>0.5</v>
      </c>
      <c r="U2677" s="689">
        <v>1</v>
      </c>
    </row>
    <row r="2678" spans="1:21" ht="14.4" customHeight="1" x14ac:dyDescent="0.3">
      <c r="A2678" s="649">
        <v>10</v>
      </c>
      <c r="B2678" s="650" t="s">
        <v>596</v>
      </c>
      <c r="C2678" s="650">
        <v>89301107</v>
      </c>
      <c r="D2678" s="729" t="s">
        <v>6865</v>
      </c>
      <c r="E2678" s="730" t="s">
        <v>3684</v>
      </c>
      <c r="F2678" s="650" t="s">
        <v>3634</v>
      </c>
      <c r="G2678" s="650" t="s">
        <v>4371</v>
      </c>
      <c r="H2678" s="650" t="s">
        <v>597</v>
      </c>
      <c r="I2678" s="650" t="s">
        <v>6129</v>
      </c>
      <c r="J2678" s="650" t="s">
        <v>2728</v>
      </c>
      <c r="K2678" s="650" t="s">
        <v>6130</v>
      </c>
      <c r="L2678" s="651">
        <v>533.26</v>
      </c>
      <c r="M2678" s="651">
        <v>533.26</v>
      </c>
      <c r="N2678" s="650">
        <v>1</v>
      </c>
      <c r="O2678" s="731">
        <v>0.5</v>
      </c>
      <c r="P2678" s="651">
        <v>533.26</v>
      </c>
      <c r="Q2678" s="666">
        <v>1</v>
      </c>
      <c r="R2678" s="650">
        <v>1</v>
      </c>
      <c r="S2678" s="666">
        <v>1</v>
      </c>
      <c r="T2678" s="731">
        <v>0.5</v>
      </c>
      <c r="U2678" s="689">
        <v>1</v>
      </c>
    </row>
    <row r="2679" spans="1:21" ht="14.4" customHeight="1" x14ac:dyDescent="0.3">
      <c r="A2679" s="649">
        <v>10</v>
      </c>
      <c r="B2679" s="650" t="s">
        <v>596</v>
      </c>
      <c r="C2679" s="650">
        <v>89301107</v>
      </c>
      <c r="D2679" s="729" t="s">
        <v>6865</v>
      </c>
      <c r="E2679" s="730" t="s">
        <v>3684</v>
      </c>
      <c r="F2679" s="650" t="s">
        <v>3634</v>
      </c>
      <c r="G2679" s="650" t="s">
        <v>4371</v>
      </c>
      <c r="H2679" s="650" t="s">
        <v>1072</v>
      </c>
      <c r="I2679" s="650" t="s">
        <v>6014</v>
      </c>
      <c r="J2679" s="650" t="s">
        <v>6015</v>
      </c>
      <c r="K2679" s="650" t="s">
        <v>4374</v>
      </c>
      <c r="L2679" s="651">
        <v>1866.4</v>
      </c>
      <c r="M2679" s="651">
        <v>1866.4</v>
      </c>
      <c r="N2679" s="650">
        <v>1</v>
      </c>
      <c r="O2679" s="731">
        <v>0.5</v>
      </c>
      <c r="P2679" s="651"/>
      <c r="Q2679" s="666">
        <v>0</v>
      </c>
      <c r="R2679" s="650"/>
      <c r="S2679" s="666">
        <v>0</v>
      </c>
      <c r="T2679" s="731"/>
      <c r="U2679" s="689">
        <v>0</v>
      </c>
    </row>
    <row r="2680" spans="1:21" ht="14.4" customHeight="1" x14ac:dyDescent="0.3">
      <c r="A2680" s="649">
        <v>10</v>
      </c>
      <c r="B2680" s="650" t="s">
        <v>596</v>
      </c>
      <c r="C2680" s="650">
        <v>89301107</v>
      </c>
      <c r="D2680" s="729" t="s">
        <v>6865</v>
      </c>
      <c r="E2680" s="730" t="s">
        <v>3684</v>
      </c>
      <c r="F2680" s="650" t="s">
        <v>3634</v>
      </c>
      <c r="G2680" s="650" t="s">
        <v>4371</v>
      </c>
      <c r="H2680" s="650" t="s">
        <v>597</v>
      </c>
      <c r="I2680" s="650" t="s">
        <v>6131</v>
      </c>
      <c r="J2680" s="650" t="s">
        <v>6132</v>
      </c>
      <c r="K2680" s="650" t="s">
        <v>2729</v>
      </c>
      <c r="L2680" s="651">
        <v>1866.4</v>
      </c>
      <c r="M2680" s="651">
        <v>1866.4</v>
      </c>
      <c r="N2680" s="650">
        <v>1</v>
      </c>
      <c r="O2680" s="731">
        <v>0.5</v>
      </c>
      <c r="P2680" s="651">
        <v>1866.4</v>
      </c>
      <c r="Q2680" s="666">
        <v>1</v>
      </c>
      <c r="R2680" s="650">
        <v>1</v>
      </c>
      <c r="S2680" s="666">
        <v>1</v>
      </c>
      <c r="T2680" s="731">
        <v>0.5</v>
      </c>
      <c r="U2680" s="689">
        <v>1</v>
      </c>
    </row>
    <row r="2681" spans="1:21" ht="14.4" customHeight="1" x14ac:dyDescent="0.3">
      <c r="A2681" s="649">
        <v>10</v>
      </c>
      <c r="B2681" s="650" t="s">
        <v>596</v>
      </c>
      <c r="C2681" s="650">
        <v>89301107</v>
      </c>
      <c r="D2681" s="729" t="s">
        <v>6865</v>
      </c>
      <c r="E2681" s="730" t="s">
        <v>3684</v>
      </c>
      <c r="F2681" s="650" t="s">
        <v>3634</v>
      </c>
      <c r="G2681" s="650" t="s">
        <v>4371</v>
      </c>
      <c r="H2681" s="650" t="s">
        <v>597</v>
      </c>
      <c r="I2681" s="650" t="s">
        <v>6133</v>
      </c>
      <c r="J2681" s="650" t="s">
        <v>6134</v>
      </c>
      <c r="K2681" s="650" t="s">
        <v>1603</v>
      </c>
      <c r="L2681" s="651">
        <v>0</v>
      </c>
      <c r="M2681" s="651">
        <v>0</v>
      </c>
      <c r="N2681" s="650">
        <v>1</v>
      </c>
      <c r="O2681" s="731">
        <v>0.5</v>
      </c>
      <c r="P2681" s="651"/>
      <c r="Q2681" s="666"/>
      <c r="R2681" s="650"/>
      <c r="S2681" s="666">
        <v>0</v>
      </c>
      <c r="T2681" s="731"/>
      <c r="U2681" s="689">
        <v>0</v>
      </c>
    </row>
    <row r="2682" spans="1:21" ht="14.4" customHeight="1" x14ac:dyDescent="0.3">
      <c r="A2682" s="649">
        <v>10</v>
      </c>
      <c r="B2682" s="650" t="s">
        <v>596</v>
      </c>
      <c r="C2682" s="650">
        <v>89301107</v>
      </c>
      <c r="D2682" s="729" t="s">
        <v>6865</v>
      </c>
      <c r="E2682" s="730" t="s">
        <v>3684</v>
      </c>
      <c r="F2682" s="650" t="s">
        <v>3634</v>
      </c>
      <c r="G2682" s="650" t="s">
        <v>4371</v>
      </c>
      <c r="H2682" s="650" t="s">
        <v>597</v>
      </c>
      <c r="I2682" s="650" t="s">
        <v>6135</v>
      </c>
      <c r="J2682" s="650" t="s">
        <v>6136</v>
      </c>
      <c r="K2682" s="650" t="s">
        <v>1603</v>
      </c>
      <c r="L2682" s="651">
        <v>0</v>
      </c>
      <c r="M2682" s="651">
        <v>0</v>
      </c>
      <c r="N2682" s="650">
        <v>1</v>
      </c>
      <c r="O2682" s="731">
        <v>0.5</v>
      </c>
      <c r="P2682" s="651"/>
      <c r="Q2682" s="666"/>
      <c r="R2682" s="650"/>
      <c r="S2682" s="666">
        <v>0</v>
      </c>
      <c r="T2682" s="731"/>
      <c r="U2682" s="689">
        <v>0</v>
      </c>
    </row>
    <row r="2683" spans="1:21" ht="14.4" customHeight="1" x14ac:dyDescent="0.3">
      <c r="A2683" s="649">
        <v>10</v>
      </c>
      <c r="B2683" s="650" t="s">
        <v>596</v>
      </c>
      <c r="C2683" s="650">
        <v>89301107</v>
      </c>
      <c r="D2683" s="729" t="s">
        <v>6865</v>
      </c>
      <c r="E2683" s="730" t="s">
        <v>3684</v>
      </c>
      <c r="F2683" s="650" t="s">
        <v>3634</v>
      </c>
      <c r="G2683" s="650" t="s">
        <v>4486</v>
      </c>
      <c r="H2683" s="650" t="s">
        <v>1072</v>
      </c>
      <c r="I2683" s="650" t="s">
        <v>4487</v>
      </c>
      <c r="J2683" s="650" t="s">
        <v>2101</v>
      </c>
      <c r="K2683" s="650" t="s">
        <v>4488</v>
      </c>
      <c r="L2683" s="651">
        <v>0</v>
      </c>
      <c r="M2683" s="651">
        <v>0</v>
      </c>
      <c r="N2683" s="650">
        <v>1</v>
      </c>
      <c r="O2683" s="731">
        <v>1</v>
      </c>
      <c r="P2683" s="651">
        <v>0</v>
      </c>
      <c r="Q2683" s="666"/>
      <c r="R2683" s="650">
        <v>1</v>
      </c>
      <c r="S2683" s="666">
        <v>1</v>
      </c>
      <c r="T2683" s="731">
        <v>1</v>
      </c>
      <c r="U2683" s="689">
        <v>1</v>
      </c>
    </row>
    <row r="2684" spans="1:21" ht="14.4" customHeight="1" x14ac:dyDescent="0.3">
      <c r="A2684" s="649">
        <v>10</v>
      </c>
      <c r="B2684" s="650" t="s">
        <v>596</v>
      </c>
      <c r="C2684" s="650">
        <v>89301107</v>
      </c>
      <c r="D2684" s="729" t="s">
        <v>6865</v>
      </c>
      <c r="E2684" s="730" t="s">
        <v>3684</v>
      </c>
      <c r="F2684" s="650" t="s">
        <v>3634</v>
      </c>
      <c r="G2684" s="650" t="s">
        <v>3809</v>
      </c>
      <c r="H2684" s="650" t="s">
        <v>597</v>
      </c>
      <c r="I2684" s="650" t="s">
        <v>2544</v>
      </c>
      <c r="J2684" s="650" t="s">
        <v>2545</v>
      </c>
      <c r="K2684" s="650" t="s">
        <v>864</v>
      </c>
      <c r="L2684" s="651">
        <v>63.65</v>
      </c>
      <c r="M2684" s="651">
        <v>318.25</v>
      </c>
      <c r="N2684" s="650">
        <v>5</v>
      </c>
      <c r="O2684" s="731">
        <v>4</v>
      </c>
      <c r="P2684" s="651">
        <v>63.65</v>
      </c>
      <c r="Q2684" s="666">
        <v>0.19999999999999998</v>
      </c>
      <c r="R2684" s="650">
        <v>1</v>
      </c>
      <c r="S2684" s="666">
        <v>0.2</v>
      </c>
      <c r="T2684" s="731">
        <v>1</v>
      </c>
      <c r="U2684" s="689">
        <v>0.25</v>
      </c>
    </row>
    <row r="2685" spans="1:21" ht="14.4" customHeight="1" x14ac:dyDescent="0.3">
      <c r="A2685" s="649">
        <v>10</v>
      </c>
      <c r="B2685" s="650" t="s">
        <v>596</v>
      </c>
      <c r="C2685" s="650">
        <v>89301107</v>
      </c>
      <c r="D2685" s="729" t="s">
        <v>6865</v>
      </c>
      <c r="E2685" s="730" t="s">
        <v>3684</v>
      </c>
      <c r="F2685" s="650" t="s">
        <v>3634</v>
      </c>
      <c r="G2685" s="650" t="s">
        <v>3809</v>
      </c>
      <c r="H2685" s="650" t="s">
        <v>597</v>
      </c>
      <c r="I2685" s="650" t="s">
        <v>6137</v>
      </c>
      <c r="J2685" s="650" t="s">
        <v>2545</v>
      </c>
      <c r="K2685" s="650" t="s">
        <v>6138</v>
      </c>
      <c r="L2685" s="651">
        <v>0</v>
      </c>
      <c r="M2685" s="651">
        <v>0</v>
      </c>
      <c r="N2685" s="650">
        <v>4</v>
      </c>
      <c r="O2685" s="731">
        <v>1.5</v>
      </c>
      <c r="P2685" s="651">
        <v>0</v>
      </c>
      <c r="Q2685" s="666"/>
      <c r="R2685" s="650">
        <v>2</v>
      </c>
      <c r="S2685" s="666">
        <v>0.5</v>
      </c>
      <c r="T2685" s="731">
        <v>1</v>
      </c>
      <c r="U2685" s="689">
        <v>0.66666666666666663</v>
      </c>
    </row>
    <row r="2686" spans="1:21" ht="14.4" customHeight="1" x14ac:dyDescent="0.3">
      <c r="A2686" s="649">
        <v>10</v>
      </c>
      <c r="B2686" s="650" t="s">
        <v>596</v>
      </c>
      <c r="C2686" s="650">
        <v>89301107</v>
      </c>
      <c r="D2686" s="729" t="s">
        <v>6865</v>
      </c>
      <c r="E2686" s="730" t="s">
        <v>3684</v>
      </c>
      <c r="F2686" s="650" t="s">
        <v>3634</v>
      </c>
      <c r="G2686" s="650" t="s">
        <v>4144</v>
      </c>
      <c r="H2686" s="650" t="s">
        <v>1072</v>
      </c>
      <c r="I2686" s="650" t="s">
        <v>1202</v>
      </c>
      <c r="J2686" s="650" t="s">
        <v>1203</v>
      </c>
      <c r="K2686" s="650" t="s">
        <v>1194</v>
      </c>
      <c r="L2686" s="651">
        <v>1431.26</v>
      </c>
      <c r="M2686" s="651">
        <v>21468.9</v>
      </c>
      <c r="N2686" s="650">
        <v>15</v>
      </c>
      <c r="O2686" s="731">
        <v>2</v>
      </c>
      <c r="P2686" s="651">
        <v>14312.6</v>
      </c>
      <c r="Q2686" s="666">
        <v>0.66666666666666663</v>
      </c>
      <c r="R2686" s="650">
        <v>10</v>
      </c>
      <c r="S2686" s="666">
        <v>0.66666666666666663</v>
      </c>
      <c r="T2686" s="731">
        <v>1</v>
      </c>
      <c r="U2686" s="689">
        <v>0.5</v>
      </c>
    </row>
    <row r="2687" spans="1:21" ht="14.4" customHeight="1" x14ac:dyDescent="0.3">
      <c r="A2687" s="649">
        <v>10</v>
      </c>
      <c r="B2687" s="650" t="s">
        <v>596</v>
      </c>
      <c r="C2687" s="650">
        <v>89301107</v>
      </c>
      <c r="D2687" s="729" t="s">
        <v>6865</v>
      </c>
      <c r="E2687" s="730" t="s">
        <v>3684</v>
      </c>
      <c r="F2687" s="650" t="s">
        <v>3634</v>
      </c>
      <c r="G2687" s="650" t="s">
        <v>4144</v>
      </c>
      <c r="H2687" s="650" t="s">
        <v>597</v>
      </c>
      <c r="I2687" s="650" t="s">
        <v>6023</v>
      </c>
      <c r="J2687" s="650" t="s">
        <v>6024</v>
      </c>
      <c r="K2687" s="650" t="s">
        <v>1127</v>
      </c>
      <c r="L2687" s="651">
        <v>333.75</v>
      </c>
      <c r="M2687" s="651">
        <v>6675</v>
      </c>
      <c r="N2687" s="650">
        <v>20</v>
      </c>
      <c r="O2687" s="731">
        <v>2</v>
      </c>
      <c r="P2687" s="651"/>
      <c r="Q2687" s="666">
        <v>0</v>
      </c>
      <c r="R2687" s="650"/>
      <c r="S2687" s="666">
        <v>0</v>
      </c>
      <c r="T2687" s="731"/>
      <c r="U2687" s="689">
        <v>0</v>
      </c>
    </row>
    <row r="2688" spans="1:21" ht="14.4" customHeight="1" x14ac:dyDescent="0.3">
      <c r="A2688" s="649">
        <v>10</v>
      </c>
      <c r="B2688" s="650" t="s">
        <v>596</v>
      </c>
      <c r="C2688" s="650">
        <v>89301107</v>
      </c>
      <c r="D2688" s="729" t="s">
        <v>6865</v>
      </c>
      <c r="E2688" s="730" t="s">
        <v>3684</v>
      </c>
      <c r="F2688" s="650" t="s">
        <v>3634</v>
      </c>
      <c r="G2688" s="650" t="s">
        <v>4105</v>
      </c>
      <c r="H2688" s="650" t="s">
        <v>597</v>
      </c>
      <c r="I2688" s="650" t="s">
        <v>833</v>
      </c>
      <c r="J2688" s="650" t="s">
        <v>4108</v>
      </c>
      <c r="K2688" s="650" t="s">
        <v>4109</v>
      </c>
      <c r="L2688" s="651">
        <v>91.52</v>
      </c>
      <c r="M2688" s="651">
        <v>183.04</v>
      </c>
      <c r="N2688" s="650">
        <v>2</v>
      </c>
      <c r="O2688" s="731">
        <v>1.5</v>
      </c>
      <c r="P2688" s="651">
        <v>183.04</v>
      </c>
      <c r="Q2688" s="666">
        <v>1</v>
      </c>
      <c r="R2688" s="650">
        <v>2</v>
      </c>
      <c r="S2688" s="666">
        <v>1</v>
      </c>
      <c r="T2688" s="731">
        <v>1.5</v>
      </c>
      <c r="U2688" s="689">
        <v>1</v>
      </c>
    </row>
    <row r="2689" spans="1:21" ht="14.4" customHeight="1" x14ac:dyDescent="0.3">
      <c r="A2689" s="649">
        <v>10</v>
      </c>
      <c r="B2689" s="650" t="s">
        <v>596</v>
      </c>
      <c r="C2689" s="650">
        <v>89301107</v>
      </c>
      <c r="D2689" s="729" t="s">
        <v>6865</v>
      </c>
      <c r="E2689" s="730" t="s">
        <v>3684</v>
      </c>
      <c r="F2689" s="650" t="s">
        <v>3634</v>
      </c>
      <c r="G2689" s="650" t="s">
        <v>4654</v>
      </c>
      <c r="H2689" s="650" t="s">
        <v>597</v>
      </c>
      <c r="I2689" s="650" t="s">
        <v>6139</v>
      </c>
      <c r="J2689" s="650" t="s">
        <v>6140</v>
      </c>
      <c r="K2689" s="650" t="s">
        <v>6141</v>
      </c>
      <c r="L2689" s="651">
        <v>0</v>
      </c>
      <c r="M2689" s="651">
        <v>0</v>
      </c>
      <c r="N2689" s="650">
        <v>1</v>
      </c>
      <c r="O2689" s="731">
        <v>1</v>
      </c>
      <c r="P2689" s="651"/>
      <c r="Q2689" s="666"/>
      <c r="R2689" s="650"/>
      <c r="S2689" s="666">
        <v>0</v>
      </c>
      <c r="T2689" s="731"/>
      <c r="U2689" s="689">
        <v>0</v>
      </c>
    </row>
    <row r="2690" spans="1:21" ht="14.4" customHeight="1" x14ac:dyDescent="0.3">
      <c r="A2690" s="649">
        <v>10</v>
      </c>
      <c r="B2690" s="650" t="s">
        <v>596</v>
      </c>
      <c r="C2690" s="650">
        <v>89301107</v>
      </c>
      <c r="D2690" s="729" t="s">
        <v>6865</v>
      </c>
      <c r="E2690" s="730" t="s">
        <v>3684</v>
      </c>
      <c r="F2690" s="650" t="s">
        <v>3634</v>
      </c>
      <c r="G2690" s="650" t="s">
        <v>6026</v>
      </c>
      <c r="H2690" s="650" t="s">
        <v>597</v>
      </c>
      <c r="I2690" s="650" t="s">
        <v>6027</v>
      </c>
      <c r="J2690" s="650" t="s">
        <v>6028</v>
      </c>
      <c r="K2690" s="650" t="s">
        <v>6029</v>
      </c>
      <c r="L2690" s="651">
        <v>1763.71</v>
      </c>
      <c r="M2690" s="651">
        <v>1763.71</v>
      </c>
      <c r="N2690" s="650">
        <v>1</v>
      </c>
      <c r="O2690" s="731">
        <v>1</v>
      </c>
      <c r="P2690" s="651"/>
      <c r="Q2690" s="666">
        <v>0</v>
      </c>
      <c r="R2690" s="650"/>
      <c r="S2690" s="666">
        <v>0</v>
      </c>
      <c r="T2690" s="731"/>
      <c r="U2690" s="689">
        <v>0</v>
      </c>
    </row>
    <row r="2691" spans="1:21" ht="14.4" customHeight="1" x14ac:dyDescent="0.3">
      <c r="A2691" s="649">
        <v>10</v>
      </c>
      <c r="B2691" s="650" t="s">
        <v>596</v>
      </c>
      <c r="C2691" s="650">
        <v>89301107</v>
      </c>
      <c r="D2691" s="729" t="s">
        <v>6865</v>
      </c>
      <c r="E2691" s="730" t="s">
        <v>3684</v>
      </c>
      <c r="F2691" s="650" t="s">
        <v>3634</v>
      </c>
      <c r="G2691" s="650" t="s">
        <v>4268</v>
      </c>
      <c r="H2691" s="650" t="s">
        <v>1072</v>
      </c>
      <c r="I2691" s="650" t="s">
        <v>1094</v>
      </c>
      <c r="J2691" s="650" t="s">
        <v>1095</v>
      </c>
      <c r="K2691" s="650" t="s">
        <v>3501</v>
      </c>
      <c r="L2691" s="651">
        <v>94.8</v>
      </c>
      <c r="M2691" s="651">
        <v>2180.3999999999996</v>
      </c>
      <c r="N2691" s="650">
        <v>23</v>
      </c>
      <c r="O2691" s="731">
        <v>15.5</v>
      </c>
      <c r="P2691" s="651">
        <v>568.79999999999995</v>
      </c>
      <c r="Q2691" s="666">
        <v>0.26086956521739135</v>
      </c>
      <c r="R2691" s="650">
        <v>6</v>
      </c>
      <c r="S2691" s="666">
        <v>0.2608695652173913</v>
      </c>
      <c r="T2691" s="731">
        <v>4</v>
      </c>
      <c r="U2691" s="689">
        <v>0.25806451612903225</v>
      </c>
    </row>
    <row r="2692" spans="1:21" ht="14.4" customHeight="1" x14ac:dyDescent="0.3">
      <c r="A2692" s="649">
        <v>10</v>
      </c>
      <c r="B2692" s="650" t="s">
        <v>596</v>
      </c>
      <c r="C2692" s="650">
        <v>89301107</v>
      </c>
      <c r="D2692" s="729" t="s">
        <v>6865</v>
      </c>
      <c r="E2692" s="730" t="s">
        <v>3684</v>
      </c>
      <c r="F2692" s="650" t="s">
        <v>3634</v>
      </c>
      <c r="G2692" s="650" t="s">
        <v>3868</v>
      </c>
      <c r="H2692" s="650" t="s">
        <v>597</v>
      </c>
      <c r="I2692" s="650" t="s">
        <v>3964</v>
      </c>
      <c r="J2692" s="650" t="s">
        <v>1243</v>
      </c>
      <c r="K2692" s="650" t="s">
        <v>3965</v>
      </c>
      <c r="L2692" s="651">
        <v>23.46</v>
      </c>
      <c r="M2692" s="651">
        <v>23.46</v>
      </c>
      <c r="N2692" s="650">
        <v>1</v>
      </c>
      <c r="O2692" s="731">
        <v>1</v>
      </c>
      <c r="P2692" s="651"/>
      <c r="Q2692" s="666">
        <v>0</v>
      </c>
      <c r="R2692" s="650"/>
      <c r="S2692" s="666">
        <v>0</v>
      </c>
      <c r="T2692" s="731"/>
      <c r="U2692" s="689">
        <v>0</v>
      </c>
    </row>
    <row r="2693" spans="1:21" ht="14.4" customHeight="1" x14ac:dyDescent="0.3">
      <c r="A2693" s="649">
        <v>10</v>
      </c>
      <c r="B2693" s="650" t="s">
        <v>596</v>
      </c>
      <c r="C2693" s="650">
        <v>89301107</v>
      </c>
      <c r="D2693" s="729" t="s">
        <v>6865</v>
      </c>
      <c r="E2693" s="730" t="s">
        <v>3684</v>
      </c>
      <c r="F2693" s="650" t="s">
        <v>3634</v>
      </c>
      <c r="G2693" s="650" t="s">
        <v>6142</v>
      </c>
      <c r="H2693" s="650" t="s">
        <v>597</v>
      </c>
      <c r="I2693" s="650" t="s">
        <v>6143</v>
      </c>
      <c r="J2693" s="650" t="s">
        <v>6144</v>
      </c>
      <c r="K2693" s="650" t="s">
        <v>6145</v>
      </c>
      <c r="L2693" s="651">
        <v>0</v>
      </c>
      <c r="M2693" s="651">
        <v>0</v>
      </c>
      <c r="N2693" s="650">
        <v>1</v>
      </c>
      <c r="O2693" s="731">
        <v>1</v>
      </c>
      <c r="P2693" s="651">
        <v>0</v>
      </c>
      <c r="Q2693" s="666"/>
      <c r="R2693" s="650">
        <v>1</v>
      </c>
      <c r="S2693" s="666">
        <v>1</v>
      </c>
      <c r="T2693" s="731">
        <v>1</v>
      </c>
      <c r="U2693" s="689">
        <v>1</v>
      </c>
    </row>
    <row r="2694" spans="1:21" ht="14.4" customHeight="1" x14ac:dyDescent="0.3">
      <c r="A2694" s="649">
        <v>10</v>
      </c>
      <c r="B2694" s="650" t="s">
        <v>596</v>
      </c>
      <c r="C2694" s="650">
        <v>89301107</v>
      </c>
      <c r="D2694" s="729" t="s">
        <v>6865</v>
      </c>
      <c r="E2694" s="730" t="s">
        <v>3684</v>
      </c>
      <c r="F2694" s="650" t="s">
        <v>3634</v>
      </c>
      <c r="G2694" s="650" t="s">
        <v>4900</v>
      </c>
      <c r="H2694" s="650" t="s">
        <v>597</v>
      </c>
      <c r="I2694" s="650" t="s">
        <v>4901</v>
      </c>
      <c r="J2694" s="650" t="s">
        <v>4902</v>
      </c>
      <c r="K2694" s="650" t="s">
        <v>872</v>
      </c>
      <c r="L2694" s="651">
        <v>71.95</v>
      </c>
      <c r="M2694" s="651">
        <v>71.95</v>
      </c>
      <c r="N2694" s="650">
        <v>1</v>
      </c>
      <c r="O2694" s="731">
        <v>0.5</v>
      </c>
      <c r="P2694" s="651">
        <v>71.95</v>
      </c>
      <c r="Q2694" s="666">
        <v>1</v>
      </c>
      <c r="R2694" s="650">
        <v>1</v>
      </c>
      <c r="S2694" s="666">
        <v>1</v>
      </c>
      <c r="T2694" s="731">
        <v>0.5</v>
      </c>
      <c r="U2694" s="689">
        <v>1</v>
      </c>
    </row>
    <row r="2695" spans="1:21" ht="14.4" customHeight="1" x14ac:dyDescent="0.3">
      <c r="A2695" s="649">
        <v>10</v>
      </c>
      <c r="B2695" s="650" t="s">
        <v>596</v>
      </c>
      <c r="C2695" s="650">
        <v>89301107</v>
      </c>
      <c r="D2695" s="729" t="s">
        <v>6865</v>
      </c>
      <c r="E2695" s="730" t="s">
        <v>3684</v>
      </c>
      <c r="F2695" s="650" t="s">
        <v>3634</v>
      </c>
      <c r="G2695" s="650" t="s">
        <v>4515</v>
      </c>
      <c r="H2695" s="650" t="s">
        <v>597</v>
      </c>
      <c r="I2695" s="650" t="s">
        <v>1009</v>
      </c>
      <c r="J2695" s="650" t="s">
        <v>4516</v>
      </c>
      <c r="K2695" s="650" t="s">
        <v>4517</v>
      </c>
      <c r="L2695" s="651">
        <v>49.81</v>
      </c>
      <c r="M2695" s="651">
        <v>99.62</v>
      </c>
      <c r="N2695" s="650">
        <v>2</v>
      </c>
      <c r="O2695" s="731">
        <v>2</v>
      </c>
      <c r="P2695" s="651">
        <v>49.81</v>
      </c>
      <c r="Q2695" s="666">
        <v>0.5</v>
      </c>
      <c r="R2695" s="650">
        <v>1</v>
      </c>
      <c r="S2695" s="666">
        <v>0.5</v>
      </c>
      <c r="T2695" s="731">
        <v>1</v>
      </c>
      <c r="U2695" s="689">
        <v>0.5</v>
      </c>
    </row>
    <row r="2696" spans="1:21" ht="14.4" customHeight="1" x14ac:dyDescent="0.3">
      <c r="A2696" s="649">
        <v>10</v>
      </c>
      <c r="B2696" s="650" t="s">
        <v>596</v>
      </c>
      <c r="C2696" s="650">
        <v>89301107</v>
      </c>
      <c r="D2696" s="729" t="s">
        <v>6865</v>
      </c>
      <c r="E2696" s="730" t="s">
        <v>3684</v>
      </c>
      <c r="F2696" s="650" t="s">
        <v>3634</v>
      </c>
      <c r="G2696" s="650" t="s">
        <v>4515</v>
      </c>
      <c r="H2696" s="650" t="s">
        <v>597</v>
      </c>
      <c r="I2696" s="650" t="s">
        <v>1954</v>
      </c>
      <c r="J2696" s="650" t="s">
        <v>4683</v>
      </c>
      <c r="K2696" s="650" t="s">
        <v>4684</v>
      </c>
      <c r="L2696" s="651">
        <v>78.569999999999993</v>
      </c>
      <c r="M2696" s="651">
        <v>78.569999999999993</v>
      </c>
      <c r="N2696" s="650">
        <v>1</v>
      </c>
      <c r="O2696" s="731">
        <v>0.5</v>
      </c>
      <c r="P2696" s="651">
        <v>78.569999999999993</v>
      </c>
      <c r="Q2696" s="666">
        <v>1</v>
      </c>
      <c r="R2696" s="650">
        <v>1</v>
      </c>
      <c r="S2696" s="666">
        <v>1</v>
      </c>
      <c r="T2696" s="731">
        <v>0.5</v>
      </c>
      <c r="U2696" s="689">
        <v>1</v>
      </c>
    </row>
    <row r="2697" spans="1:21" ht="14.4" customHeight="1" x14ac:dyDescent="0.3">
      <c r="A2697" s="649">
        <v>10</v>
      </c>
      <c r="B2697" s="650" t="s">
        <v>596</v>
      </c>
      <c r="C2697" s="650">
        <v>89301107</v>
      </c>
      <c r="D2697" s="729" t="s">
        <v>6865</v>
      </c>
      <c r="E2697" s="730" t="s">
        <v>3684</v>
      </c>
      <c r="F2697" s="650" t="s">
        <v>3634</v>
      </c>
      <c r="G2697" s="650" t="s">
        <v>6032</v>
      </c>
      <c r="H2697" s="650" t="s">
        <v>597</v>
      </c>
      <c r="I2697" s="650" t="s">
        <v>6146</v>
      </c>
      <c r="J2697" s="650" t="s">
        <v>6037</v>
      </c>
      <c r="K2697" s="650" t="s">
        <v>6147</v>
      </c>
      <c r="L2697" s="651">
        <v>2066.0300000000002</v>
      </c>
      <c r="M2697" s="651">
        <v>6198.09</v>
      </c>
      <c r="N2697" s="650">
        <v>3</v>
      </c>
      <c r="O2697" s="731">
        <v>1</v>
      </c>
      <c r="P2697" s="651"/>
      <c r="Q2697" s="666">
        <v>0</v>
      </c>
      <c r="R2697" s="650"/>
      <c r="S2697" s="666">
        <v>0</v>
      </c>
      <c r="T2697" s="731"/>
      <c r="U2697" s="689">
        <v>0</v>
      </c>
    </row>
    <row r="2698" spans="1:21" ht="14.4" customHeight="1" x14ac:dyDescent="0.3">
      <c r="A2698" s="649">
        <v>10</v>
      </c>
      <c r="B2698" s="650" t="s">
        <v>596</v>
      </c>
      <c r="C2698" s="650">
        <v>89301107</v>
      </c>
      <c r="D2698" s="729" t="s">
        <v>6865</v>
      </c>
      <c r="E2698" s="730" t="s">
        <v>3684</v>
      </c>
      <c r="F2698" s="650" t="s">
        <v>3634</v>
      </c>
      <c r="G2698" s="650" t="s">
        <v>6032</v>
      </c>
      <c r="H2698" s="650" t="s">
        <v>597</v>
      </c>
      <c r="I2698" s="650" t="s">
        <v>6036</v>
      </c>
      <c r="J2698" s="650" t="s">
        <v>6037</v>
      </c>
      <c r="K2698" s="650" t="s">
        <v>6038</v>
      </c>
      <c r="L2698" s="651">
        <v>6198.08</v>
      </c>
      <c r="M2698" s="651">
        <v>12396.16</v>
      </c>
      <c r="N2698" s="650">
        <v>2</v>
      </c>
      <c r="O2698" s="731">
        <v>2</v>
      </c>
      <c r="P2698" s="651"/>
      <c r="Q2698" s="666">
        <v>0</v>
      </c>
      <c r="R2698" s="650"/>
      <c r="S2698" s="666">
        <v>0</v>
      </c>
      <c r="T2698" s="731"/>
      <c r="U2698" s="689">
        <v>0</v>
      </c>
    </row>
    <row r="2699" spans="1:21" ht="14.4" customHeight="1" x14ac:dyDescent="0.3">
      <c r="A2699" s="649">
        <v>10</v>
      </c>
      <c r="B2699" s="650" t="s">
        <v>596</v>
      </c>
      <c r="C2699" s="650">
        <v>89301107</v>
      </c>
      <c r="D2699" s="729" t="s">
        <v>6865</v>
      </c>
      <c r="E2699" s="730" t="s">
        <v>3684</v>
      </c>
      <c r="F2699" s="650" t="s">
        <v>3634</v>
      </c>
      <c r="G2699" s="650" t="s">
        <v>6148</v>
      </c>
      <c r="H2699" s="650" t="s">
        <v>597</v>
      </c>
      <c r="I2699" s="650" t="s">
        <v>698</v>
      </c>
      <c r="J2699" s="650" t="s">
        <v>699</v>
      </c>
      <c r="K2699" s="650" t="s">
        <v>700</v>
      </c>
      <c r="L2699" s="651">
        <v>238.94</v>
      </c>
      <c r="M2699" s="651">
        <v>238.94</v>
      </c>
      <c r="N2699" s="650">
        <v>1</v>
      </c>
      <c r="O2699" s="731">
        <v>0.5</v>
      </c>
      <c r="P2699" s="651">
        <v>238.94</v>
      </c>
      <c r="Q2699" s="666">
        <v>1</v>
      </c>
      <c r="R2699" s="650">
        <v>1</v>
      </c>
      <c r="S2699" s="666">
        <v>1</v>
      </c>
      <c r="T2699" s="731">
        <v>0.5</v>
      </c>
      <c r="U2699" s="689">
        <v>1</v>
      </c>
    </row>
    <row r="2700" spans="1:21" ht="14.4" customHeight="1" x14ac:dyDescent="0.3">
      <c r="A2700" s="649">
        <v>10</v>
      </c>
      <c r="B2700" s="650" t="s">
        <v>596</v>
      </c>
      <c r="C2700" s="650">
        <v>89301107</v>
      </c>
      <c r="D2700" s="729" t="s">
        <v>6865</v>
      </c>
      <c r="E2700" s="730" t="s">
        <v>3684</v>
      </c>
      <c r="F2700" s="650" t="s">
        <v>3634</v>
      </c>
      <c r="G2700" s="650" t="s">
        <v>4269</v>
      </c>
      <c r="H2700" s="650" t="s">
        <v>1072</v>
      </c>
      <c r="I2700" s="650" t="s">
        <v>1090</v>
      </c>
      <c r="J2700" s="650" t="s">
        <v>1091</v>
      </c>
      <c r="K2700" s="650" t="s">
        <v>1092</v>
      </c>
      <c r="L2700" s="651">
        <v>974.75</v>
      </c>
      <c r="M2700" s="651">
        <v>18520.25</v>
      </c>
      <c r="N2700" s="650">
        <v>19</v>
      </c>
      <c r="O2700" s="731">
        <v>10</v>
      </c>
      <c r="P2700" s="651">
        <v>9747.5</v>
      </c>
      <c r="Q2700" s="666">
        <v>0.52631578947368418</v>
      </c>
      <c r="R2700" s="650">
        <v>10</v>
      </c>
      <c r="S2700" s="666">
        <v>0.52631578947368418</v>
      </c>
      <c r="T2700" s="731">
        <v>4.5</v>
      </c>
      <c r="U2700" s="689">
        <v>0.45</v>
      </c>
    </row>
    <row r="2701" spans="1:21" ht="14.4" customHeight="1" x14ac:dyDescent="0.3">
      <c r="A2701" s="649">
        <v>10</v>
      </c>
      <c r="B2701" s="650" t="s">
        <v>596</v>
      </c>
      <c r="C2701" s="650">
        <v>89301107</v>
      </c>
      <c r="D2701" s="729" t="s">
        <v>6865</v>
      </c>
      <c r="E2701" s="730" t="s">
        <v>3684</v>
      </c>
      <c r="F2701" s="650" t="s">
        <v>3634</v>
      </c>
      <c r="G2701" s="650" t="s">
        <v>4269</v>
      </c>
      <c r="H2701" s="650" t="s">
        <v>1072</v>
      </c>
      <c r="I2701" s="650" t="s">
        <v>4903</v>
      </c>
      <c r="J2701" s="650" t="s">
        <v>4904</v>
      </c>
      <c r="K2701" s="650" t="s">
        <v>4905</v>
      </c>
      <c r="L2701" s="651">
        <v>961.21</v>
      </c>
      <c r="M2701" s="651">
        <v>78819.219999999972</v>
      </c>
      <c r="N2701" s="650">
        <v>82</v>
      </c>
      <c r="O2701" s="731">
        <v>24</v>
      </c>
      <c r="P2701" s="651">
        <v>19224.199999999997</v>
      </c>
      <c r="Q2701" s="666">
        <v>0.24390243902439029</v>
      </c>
      <c r="R2701" s="650">
        <v>20</v>
      </c>
      <c r="S2701" s="666">
        <v>0.24390243902439024</v>
      </c>
      <c r="T2701" s="731">
        <v>4.5</v>
      </c>
      <c r="U2701" s="689">
        <v>0.1875</v>
      </c>
    </row>
    <row r="2702" spans="1:21" ht="14.4" customHeight="1" x14ac:dyDescent="0.3">
      <c r="A2702" s="649">
        <v>10</v>
      </c>
      <c r="B2702" s="650" t="s">
        <v>596</v>
      </c>
      <c r="C2702" s="650">
        <v>89301107</v>
      </c>
      <c r="D2702" s="729" t="s">
        <v>6865</v>
      </c>
      <c r="E2702" s="730" t="s">
        <v>3684</v>
      </c>
      <c r="F2702" s="650" t="s">
        <v>3634</v>
      </c>
      <c r="G2702" s="650" t="s">
        <v>4269</v>
      </c>
      <c r="H2702" s="650" t="s">
        <v>1072</v>
      </c>
      <c r="I2702" s="650" t="s">
        <v>5113</v>
      </c>
      <c r="J2702" s="650" t="s">
        <v>5114</v>
      </c>
      <c r="K2702" s="650" t="s">
        <v>5115</v>
      </c>
      <c r="L2702" s="651">
        <v>1309.48</v>
      </c>
      <c r="M2702" s="651">
        <v>17023.240000000002</v>
      </c>
      <c r="N2702" s="650">
        <v>13</v>
      </c>
      <c r="O2702" s="731">
        <v>3</v>
      </c>
      <c r="P2702" s="651">
        <v>2618.96</v>
      </c>
      <c r="Q2702" s="666">
        <v>0.15384615384615383</v>
      </c>
      <c r="R2702" s="650">
        <v>2</v>
      </c>
      <c r="S2702" s="666">
        <v>0.15384615384615385</v>
      </c>
      <c r="T2702" s="731">
        <v>0.5</v>
      </c>
      <c r="U2702" s="689">
        <v>0.16666666666666666</v>
      </c>
    </row>
    <row r="2703" spans="1:21" ht="14.4" customHeight="1" x14ac:dyDescent="0.3">
      <c r="A2703" s="649">
        <v>10</v>
      </c>
      <c r="B2703" s="650" t="s">
        <v>596</v>
      </c>
      <c r="C2703" s="650">
        <v>89301107</v>
      </c>
      <c r="D2703" s="729" t="s">
        <v>6865</v>
      </c>
      <c r="E2703" s="730" t="s">
        <v>3684</v>
      </c>
      <c r="F2703" s="650" t="s">
        <v>3634</v>
      </c>
      <c r="G2703" s="650" t="s">
        <v>6149</v>
      </c>
      <c r="H2703" s="650" t="s">
        <v>597</v>
      </c>
      <c r="I2703" s="650" t="s">
        <v>6150</v>
      </c>
      <c r="J2703" s="650" t="s">
        <v>6151</v>
      </c>
      <c r="K2703" s="650" t="s">
        <v>6152</v>
      </c>
      <c r="L2703" s="651">
        <v>775.49</v>
      </c>
      <c r="M2703" s="651">
        <v>11632.35</v>
      </c>
      <c r="N2703" s="650">
        <v>15</v>
      </c>
      <c r="O2703" s="731">
        <v>8.5</v>
      </c>
      <c r="P2703" s="651">
        <v>6203.92</v>
      </c>
      <c r="Q2703" s="666">
        <v>0.53333333333333333</v>
      </c>
      <c r="R2703" s="650">
        <v>8</v>
      </c>
      <c r="S2703" s="666">
        <v>0.53333333333333333</v>
      </c>
      <c r="T2703" s="731">
        <v>4.5</v>
      </c>
      <c r="U2703" s="689">
        <v>0.52941176470588236</v>
      </c>
    </row>
    <row r="2704" spans="1:21" ht="14.4" customHeight="1" x14ac:dyDescent="0.3">
      <c r="A2704" s="649">
        <v>10</v>
      </c>
      <c r="B2704" s="650" t="s">
        <v>596</v>
      </c>
      <c r="C2704" s="650">
        <v>89301107</v>
      </c>
      <c r="D2704" s="729" t="s">
        <v>6865</v>
      </c>
      <c r="E2704" s="730" t="s">
        <v>3684</v>
      </c>
      <c r="F2704" s="650" t="s">
        <v>3634</v>
      </c>
      <c r="G2704" s="650" t="s">
        <v>6149</v>
      </c>
      <c r="H2704" s="650" t="s">
        <v>597</v>
      </c>
      <c r="I2704" s="650" t="s">
        <v>6153</v>
      </c>
      <c r="J2704" s="650" t="s">
        <v>6154</v>
      </c>
      <c r="K2704" s="650" t="s">
        <v>6152</v>
      </c>
      <c r="L2704" s="651">
        <v>1490.95</v>
      </c>
      <c r="M2704" s="651">
        <v>4472.8500000000004</v>
      </c>
      <c r="N2704" s="650">
        <v>3</v>
      </c>
      <c r="O2704" s="731">
        <v>2</v>
      </c>
      <c r="P2704" s="651">
        <v>4472.8500000000004</v>
      </c>
      <c r="Q2704" s="666">
        <v>1</v>
      </c>
      <c r="R2704" s="650">
        <v>3</v>
      </c>
      <c r="S2704" s="666">
        <v>1</v>
      </c>
      <c r="T2704" s="731">
        <v>2</v>
      </c>
      <c r="U2704" s="689">
        <v>1</v>
      </c>
    </row>
    <row r="2705" spans="1:21" ht="14.4" customHeight="1" x14ac:dyDescent="0.3">
      <c r="A2705" s="649">
        <v>10</v>
      </c>
      <c r="B2705" s="650" t="s">
        <v>596</v>
      </c>
      <c r="C2705" s="650">
        <v>89301107</v>
      </c>
      <c r="D2705" s="729" t="s">
        <v>6865</v>
      </c>
      <c r="E2705" s="730" t="s">
        <v>3684</v>
      </c>
      <c r="F2705" s="650" t="s">
        <v>3634</v>
      </c>
      <c r="G2705" s="650" t="s">
        <v>6149</v>
      </c>
      <c r="H2705" s="650" t="s">
        <v>597</v>
      </c>
      <c r="I2705" s="650" t="s">
        <v>6155</v>
      </c>
      <c r="J2705" s="650" t="s">
        <v>6151</v>
      </c>
      <c r="K2705" s="650" t="s">
        <v>6156</v>
      </c>
      <c r="L2705" s="651">
        <v>0</v>
      </c>
      <c r="M2705" s="651">
        <v>0</v>
      </c>
      <c r="N2705" s="650">
        <v>1</v>
      </c>
      <c r="O2705" s="731">
        <v>0.5</v>
      </c>
      <c r="P2705" s="651">
        <v>0</v>
      </c>
      <c r="Q2705" s="666"/>
      <c r="R2705" s="650">
        <v>1</v>
      </c>
      <c r="S2705" s="666">
        <v>1</v>
      </c>
      <c r="T2705" s="731">
        <v>0.5</v>
      </c>
      <c r="U2705" s="689">
        <v>1</v>
      </c>
    </row>
    <row r="2706" spans="1:21" ht="14.4" customHeight="1" x14ac:dyDescent="0.3">
      <c r="A2706" s="649">
        <v>10</v>
      </c>
      <c r="B2706" s="650" t="s">
        <v>596</v>
      </c>
      <c r="C2706" s="650">
        <v>89301107</v>
      </c>
      <c r="D2706" s="729" t="s">
        <v>6865</v>
      </c>
      <c r="E2706" s="730" t="s">
        <v>3684</v>
      </c>
      <c r="F2706" s="650" t="s">
        <v>3634</v>
      </c>
      <c r="G2706" s="650" t="s">
        <v>6149</v>
      </c>
      <c r="H2706" s="650" t="s">
        <v>597</v>
      </c>
      <c r="I2706" s="650" t="s">
        <v>6157</v>
      </c>
      <c r="J2706" s="650" t="s">
        <v>6158</v>
      </c>
      <c r="K2706" s="650" t="s">
        <v>6156</v>
      </c>
      <c r="L2706" s="651">
        <v>0</v>
      </c>
      <c r="M2706" s="651">
        <v>0</v>
      </c>
      <c r="N2706" s="650">
        <v>1</v>
      </c>
      <c r="O2706" s="731">
        <v>0.5</v>
      </c>
      <c r="P2706" s="651"/>
      <c r="Q2706" s="666"/>
      <c r="R2706" s="650"/>
      <c r="S2706" s="666">
        <v>0</v>
      </c>
      <c r="T2706" s="731"/>
      <c r="U2706" s="689">
        <v>0</v>
      </c>
    </row>
    <row r="2707" spans="1:21" ht="14.4" customHeight="1" x14ac:dyDescent="0.3">
      <c r="A2707" s="649">
        <v>10</v>
      </c>
      <c r="B2707" s="650" t="s">
        <v>596</v>
      </c>
      <c r="C2707" s="650">
        <v>89301107</v>
      </c>
      <c r="D2707" s="729" t="s">
        <v>6865</v>
      </c>
      <c r="E2707" s="730" t="s">
        <v>3684</v>
      </c>
      <c r="F2707" s="650" t="s">
        <v>3636</v>
      </c>
      <c r="G2707" s="650" t="s">
        <v>4270</v>
      </c>
      <c r="H2707" s="650" t="s">
        <v>597</v>
      </c>
      <c r="I2707" s="650" t="s">
        <v>4271</v>
      </c>
      <c r="J2707" s="650" t="s">
        <v>4272</v>
      </c>
      <c r="K2707" s="650" t="s">
        <v>4273</v>
      </c>
      <c r="L2707" s="651">
        <v>500</v>
      </c>
      <c r="M2707" s="651">
        <v>6500</v>
      </c>
      <c r="N2707" s="650">
        <v>13</v>
      </c>
      <c r="O2707" s="731">
        <v>13</v>
      </c>
      <c r="P2707" s="651">
        <v>6500</v>
      </c>
      <c r="Q2707" s="666">
        <v>1</v>
      </c>
      <c r="R2707" s="650">
        <v>13</v>
      </c>
      <c r="S2707" s="666">
        <v>1</v>
      </c>
      <c r="T2707" s="731">
        <v>13</v>
      </c>
      <c r="U2707" s="689">
        <v>1</v>
      </c>
    </row>
    <row r="2708" spans="1:21" ht="14.4" customHeight="1" x14ac:dyDescent="0.3">
      <c r="A2708" s="649">
        <v>10</v>
      </c>
      <c r="B2708" s="650" t="s">
        <v>596</v>
      </c>
      <c r="C2708" s="650">
        <v>89301107</v>
      </c>
      <c r="D2708" s="729" t="s">
        <v>6865</v>
      </c>
      <c r="E2708" s="730" t="s">
        <v>3694</v>
      </c>
      <c r="F2708" s="650" t="s">
        <v>3634</v>
      </c>
      <c r="G2708" s="650" t="s">
        <v>3724</v>
      </c>
      <c r="H2708" s="650" t="s">
        <v>597</v>
      </c>
      <c r="I2708" s="650" t="s">
        <v>4862</v>
      </c>
      <c r="J2708" s="650" t="s">
        <v>4863</v>
      </c>
      <c r="K2708" s="650" t="s">
        <v>4864</v>
      </c>
      <c r="L2708" s="651">
        <v>111.13</v>
      </c>
      <c r="M2708" s="651">
        <v>555.65</v>
      </c>
      <c r="N2708" s="650">
        <v>5</v>
      </c>
      <c r="O2708" s="731">
        <v>0.5</v>
      </c>
      <c r="P2708" s="651"/>
      <c r="Q2708" s="666">
        <v>0</v>
      </c>
      <c r="R2708" s="650"/>
      <c r="S2708" s="666">
        <v>0</v>
      </c>
      <c r="T2708" s="731"/>
      <c r="U2708" s="689">
        <v>0</v>
      </c>
    </row>
    <row r="2709" spans="1:21" ht="14.4" customHeight="1" x14ac:dyDescent="0.3">
      <c r="A2709" s="649">
        <v>10</v>
      </c>
      <c r="B2709" s="650" t="s">
        <v>596</v>
      </c>
      <c r="C2709" s="650">
        <v>89301107</v>
      </c>
      <c r="D2709" s="729" t="s">
        <v>6865</v>
      </c>
      <c r="E2709" s="730" t="s">
        <v>3694</v>
      </c>
      <c r="F2709" s="650" t="s">
        <v>3634</v>
      </c>
      <c r="G2709" s="650" t="s">
        <v>3798</v>
      </c>
      <c r="H2709" s="650" t="s">
        <v>597</v>
      </c>
      <c r="I2709" s="650" t="s">
        <v>4865</v>
      </c>
      <c r="J2709" s="650" t="s">
        <v>4866</v>
      </c>
      <c r="K2709" s="650" t="s">
        <v>4867</v>
      </c>
      <c r="L2709" s="651">
        <v>542.41</v>
      </c>
      <c r="M2709" s="651">
        <v>542.41</v>
      </c>
      <c r="N2709" s="650">
        <v>1</v>
      </c>
      <c r="O2709" s="731">
        <v>1</v>
      </c>
      <c r="P2709" s="651">
        <v>542.41</v>
      </c>
      <c r="Q2709" s="666">
        <v>1</v>
      </c>
      <c r="R2709" s="650">
        <v>1</v>
      </c>
      <c r="S2709" s="666">
        <v>1</v>
      </c>
      <c r="T2709" s="731">
        <v>1</v>
      </c>
      <c r="U2709" s="689">
        <v>1</v>
      </c>
    </row>
    <row r="2710" spans="1:21" ht="14.4" customHeight="1" x14ac:dyDescent="0.3">
      <c r="A2710" s="649">
        <v>10</v>
      </c>
      <c r="B2710" s="650" t="s">
        <v>596</v>
      </c>
      <c r="C2710" s="650">
        <v>89301107</v>
      </c>
      <c r="D2710" s="729" t="s">
        <v>6865</v>
      </c>
      <c r="E2710" s="730" t="s">
        <v>3694</v>
      </c>
      <c r="F2710" s="650" t="s">
        <v>3634</v>
      </c>
      <c r="G2710" s="650" t="s">
        <v>3798</v>
      </c>
      <c r="H2710" s="650" t="s">
        <v>597</v>
      </c>
      <c r="I2710" s="650" t="s">
        <v>6159</v>
      </c>
      <c r="J2710" s="650" t="s">
        <v>4951</v>
      </c>
      <c r="K2710" s="650" t="s">
        <v>6160</v>
      </c>
      <c r="L2710" s="651">
        <v>0</v>
      </c>
      <c r="M2710" s="651">
        <v>0</v>
      </c>
      <c r="N2710" s="650">
        <v>1</v>
      </c>
      <c r="O2710" s="731">
        <v>1</v>
      </c>
      <c r="P2710" s="651">
        <v>0</v>
      </c>
      <c r="Q2710" s="666"/>
      <c r="R2710" s="650">
        <v>1</v>
      </c>
      <c r="S2710" s="666">
        <v>1</v>
      </c>
      <c r="T2710" s="731">
        <v>1</v>
      </c>
      <c r="U2710" s="689">
        <v>1</v>
      </c>
    </row>
    <row r="2711" spans="1:21" ht="14.4" customHeight="1" x14ac:dyDescent="0.3">
      <c r="A2711" s="649">
        <v>10</v>
      </c>
      <c r="B2711" s="650" t="s">
        <v>596</v>
      </c>
      <c r="C2711" s="650">
        <v>89301107</v>
      </c>
      <c r="D2711" s="729" t="s">
        <v>6865</v>
      </c>
      <c r="E2711" s="730" t="s">
        <v>3694</v>
      </c>
      <c r="F2711" s="650" t="s">
        <v>3634</v>
      </c>
      <c r="G2711" s="650" t="s">
        <v>3798</v>
      </c>
      <c r="H2711" s="650" t="s">
        <v>597</v>
      </c>
      <c r="I2711" s="650" t="s">
        <v>6161</v>
      </c>
      <c r="J2711" s="650" t="s">
        <v>6162</v>
      </c>
      <c r="K2711" s="650" t="s">
        <v>6163</v>
      </c>
      <c r="L2711" s="651">
        <v>586.07000000000005</v>
      </c>
      <c r="M2711" s="651">
        <v>7032.8400000000011</v>
      </c>
      <c r="N2711" s="650">
        <v>12</v>
      </c>
      <c r="O2711" s="731">
        <v>8</v>
      </c>
      <c r="P2711" s="651">
        <v>2930.3500000000004</v>
      </c>
      <c r="Q2711" s="666">
        <v>0.41666666666666663</v>
      </c>
      <c r="R2711" s="650">
        <v>5</v>
      </c>
      <c r="S2711" s="666">
        <v>0.41666666666666669</v>
      </c>
      <c r="T2711" s="731">
        <v>2.5</v>
      </c>
      <c r="U2711" s="689">
        <v>0.3125</v>
      </c>
    </row>
    <row r="2712" spans="1:21" ht="14.4" customHeight="1" x14ac:dyDescent="0.3">
      <c r="A2712" s="649">
        <v>10</v>
      </c>
      <c r="B2712" s="650" t="s">
        <v>596</v>
      </c>
      <c r="C2712" s="650">
        <v>89301107</v>
      </c>
      <c r="D2712" s="729" t="s">
        <v>6865</v>
      </c>
      <c r="E2712" s="730" t="s">
        <v>3694</v>
      </c>
      <c r="F2712" s="650" t="s">
        <v>3634</v>
      </c>
      <c r="G2712" s="650" t="s">
        <v>3798</v>
      </c>
      <c r="H2712" s="650" t="s">
        <v>597</v>
      </c>
      <c r="I2712" s="650" t="s">
        <v>4950</v>
      </c>
      <c r="J2712" s="650" t="s">
        <v>4951</v>
      </c>
      <c r="K2712" s="650" t="s">
        <v>4952</v>
      </c>
      <c r="L2712" s="651">
        <v>782.38</v>
      </c>
      <c r="M2712" s="651">
        <v>16429.98</v>
      </c>
      <c r="N2712" s="650">
        <v>21</v>
      </c>
      <c r="O2712" s="731">
        <v>12</v>
      </c>
      <c r="P2712" s="651">
        <v>3911.9</v>
      </c>
      <c r="Q2712" s="666">
        <v>0.23809523809523811</v>
      </c>
      <c r="R2712" s="650">
        <v>5</v>
      </c>
      <c r="S2712" s="666">
        <v>0.23809523809523808</v>
      </c>
      <c r="T2712" s="731">
        <v>3</v>
      </c>
      <c r="U2712" s="689">
        <v>0.25</v>
      </c>
    </row>
    <row r="2713" spans="1:21" ht="14.4" customHeight="1" x14ac:dyDescent="0.3">
      <c r="A2713" s="649">
        <v>10</v>
      </c>
      <c r="B2713" s="650" t="s">
        <v>596</v>
      </c>
      <c r="C2713" s="650">
        <v>89301107</v>
      </c>
      <c r="D2713" s="729" t="s">
        <v>6865</v>
      </c>
      <c r="E2713" s="730" t="s">
        <v>3694</v>
      </c>
      <c r="F2713" s="650" t="s">
        <v>3634</v>
      </c>
      <c r="G2713" s="650" t="s">
        <v>3747</v>
      </c>
      <c r="H2713" s="650" t="s">
        <v>597</v>
      </c>
      <c r="I2713" s="650" t="s">
        <v>6164</v>
      </c>
      <c r="J2713" s="650" t="s">
        <v>6065</v>
      </c>
      <c r="K2713" s="650" t="s">
        <v>3821</v>
      </c>
      <c r="L2713" s="651">
        <v>396.08</v>
      </c>
      <c r="M2713" s="651">
        <v>396.08</v>
      </c>
      <c r="N2713" s="650">
        <v>1</v>
      </c>
      <c r="O2713" s="731">
        <v>0.5</v>
      </c>
      <c r="P2713" s="651"/>
      <c r="Q2713" s="666">
        <v>0</v>
      </c>
      <c r="R2713" s="650"/>
      <c r="S2713" s="666">
        <v>0</v>
      </c>
      <c r="T2713" s="731"/>
      <c r="U2713" s="689">
        <v>0</v>
      </c>
    </row>
    <row r="2714" spans="1:21" ht="14.4" customHeight="1" x14ac:dyDescent="0.3">
      <c r="A2714" s="649">
        <v>10</v>
      </c>
      <c r="B2714" s="650" t="s">
        <v>596</v>
      </c>
      <c r="C2714" s="650">
        <v>89301107</v>
      </c>
      <c r="D2714" s="729" t="s">
        <v>6865</v>
      </c>
      <c r="E2714" s="730" t="s">
        <v>3694</v>
      </c>
      <c r="F2714" s="650" t="s">
        <v>3634</v>
      </c>
      <c r="G2714" s="650" t="s">
        <v>3747</v>
      </c>
      <c r="H2714" s="650" t="s">
        <v>1072</v>
      </c>
      <c r="I2714" s="650" t="s">
        <v>1113</v>
      </c>
      <c r="J2714" s="650" t="s">
        <v>1114</v>
      </c>
      <c r="K2714" s="650" t="s">
        <v>930</v>
      </c>
      <c r="L2714" s="651">
        <v>0</v>
      </c>
      <c r="M2714" s="651">
        <v>0</v>
      </c>
      <c r="N2714" s="650">
        <v>2</v>
      </c>
      <c r="O2714" s="731">
        <v>1</v>
      </c>
      <c r="P2714" s="651"/>
      <c r="Q2714" s="666"/>
      <c r="R2714" s="650"/>
      <c r="S2714" s="666">
        <v>0</v>
      </c>
      <c r="T2714" s="731"/>
      <c r="U2714" s="689">
        <v>0</v>
      </c>
    </row>
    <row r="2715" spans="1:21" ht="14.4" customHeight="1" x14ac:dyDescent="0.3">
      <c r="A2715" s="649">
        <v>10</v>
      </c>
      <c r="B2715" s="650" t="s">
        <v>596</v>
      </c>
      <c r="C2715" s="650">
        <v>89301107</v>
      </c>
      <c r="D2715" s="729" t="s">
        <v>6865</v>
      </c>
      <c r="E2715" s="730" t="s">
        <v>3694</v>
      </c>
      <c r="F2715" s="650" t="s">
        <v>3634</v>
      </c>
      <c r="G2715" s="650" t="s">
        <v>3747</v>
      </c>
      <c r="H2715" s="650" t="s">
        <v>1072</v>
      </c>
      <c r="I2715" s="650" t="s">
        <v>1602</v>
      </c>
      <c r="J2715" s="650" t="s">
        <v>1087</v>
      </c>
      <c r="K2715" s="650" t="s">
        <v>1603</v>
      </c>
      <c r="L2715" s="651">
        <v>413.22</v>
      </c>
      <c r="M2715" s="651">
        <v>826.44</v>
      </c>
      <c r="N2715" s="650">
        <v>2</v>
      </c>
      <c r="O2715" s="731">
        <v>2</v>
      </c>
      <c r="P2715" s="651"/>
      <c r="Q2715" s="666">
        <v>0</v>
      </c>
      <c r="R2715" s="650"/>
      <c r="S2715" s="666">
        <v>0</v>
      </c>
      <c r="T2715" s="731"/>
      <c r="U2715" s="689">
        <v>0</v>
      </c>
    </row>
    <row r="2716" spans="1:21" ht="14.4" customHeight="1" x14ac:dyDescent="0.3">
      <c r="A2716" s="649">
        <v>10</v>
      </c>
      <c r="B2716" s="650" t="s">
        <v>596</v>
      </c>
      <c r="C2716" s="650">
        <v>89301107</v>
      </c>
      <c r="D2716" s="729" t="s">
        <v>6865</v>
      </c>
      <c r="E2716" s="730" t="s">
        <v>3694</v>
      </c>
      <c r="F2716" s="650" t="s">
        <v>3634</v>
      </c>
      <c r="G2716" s="650" t="s">
        <v>3747</v>
      </c>
      <c r="H2716" s="650" t="s">
        <v>1072</v>
      </c>
      <c r="I2716" s="650" t="s">
        <v>1602</v>
      </c>
      <c r="J2716" s="650" t="s">
        <v>1087</v>
      </c>
      <c r="K2716" s="650" t="s">
        <v>1603</v>
      </c>
      <c r="L2716" s="651">
        <v>356.47</v>
      </c>
      <c r="M2716" s="651">
        <v>1782.3500000000001</v>
      </c>
      <c r="N2716" s="650">
        <v>5</v>
      </c>
      <c r="O2716" s="731">
        <v>3</v>
      </c>
      <c r="P2716" s="651"/>
      <c r="Q2716" s="666">
        <v>0</v>
      </c>
      <c r="R2716" s="650"/>
      <c r="S2716" s="666">
        <v>0</v>
      </c>
      <c r="T2716" s="731"/>
      <c r="U2716" s="689">
        <v>0</v>
      </c>
    </row>
    <row r="2717" spans="1:21" ht="14.4" customHeight="1" x14ac:dyDescent="0.3">
      <c r="A2717" s="649">
        <v>10</v>
      </c>
      <c r="B2717" s="650" t="s">
        <v>596</v>
      </c>
      <c r="C2717" s="650">
        <v>89301107</v>
      </c>
      <c r="D2717" s="729" t="s">
        <v>6865</v>
      </c>
      <c r="E2717" s="730" t="s">
        <v>3694</v>
      </c>
      <c r="F2717" s="650" t="s">
        <v>3634</v>
      </c>
      <c r="G2717" s="650" t="s">
        <v>3929</v>
      </c>
      <c r="H2717" s="650" t="s">
        <v>597</v>
      </c>
      <c r="I2717" s="650" t="s">
        <v>2070</v>
      </c>
      <c r="J2717" s="650" t="s">
        <v>2965</v>
      </c>
      <c r="K2717" s="650" t="s">
        <v>2071</v>
      </c>
      <c r="L2717" s="651">
        <v>198.04</v>
      </c>
      <c r="M2717" s="651">
        <v>198.04</v>
      </c>
      <c r="N2717" s="650">
        <v>1</v>
      </c>
      <c r="O2717" s="731">
        <v>1</v>
      </c>
      <c r="P2717" s="651"/>
      <c r="Q2717" s="666">
        <v>0</v>
      </c>
      <c r="R2717" s="650"/>
      <c r="S2717" s="666">
        <v>0</v>
      </c>
      <c r="T2717" s="731"/>
      <c r="U2717" s="689">
        <v>0</v>
      </c>
    </row>
    <row r="2718" spans="1:21" ht="14.4" customHeight="1" x14ac:dyDescent="0.3">
      <c r="A2718" s="649">
        <v>10</v>
      </c>
      <c r="B2718" s="650" t="s">
        <v>596</v>
      </c>
      <c r="C2718" s="650">
        <v>89301107</v>
      </c>
      <c r="D2718" s="729" t="s">
        <v>6865</v>
      </c>
      <c r="E2718" s="730" t="s">
        <v>3694</v>
      </c>
      <c r="F2718" s="650" t="s">
        <v>3634</v>
      </c>
      <c r="G2718" s="650" t="s">
        <v>3929</v>
      </c>
      <c r="H2718" s="650" t="s">
        <v>597</v>
      </c>
      <c r="I2718" s="650" t="s">
        <v>4692</v>
      </c>
      <c r="J2718" s="650" t="s">
        <v>2965</v>
      </c>
      <c r="K2718" s="650" t="s">
        <v>4689</v>
      </c>
      <c r="L2718" s="651">
        <v>0</v>
      </c>
      <c r="M2718" s="651">
        <v>0</v>
      </c>
      <c r="N2718" s="650">
        <v>13</v>
      </c>
      <c r="O2718" s="731">
        <v>10.5</v>
      </c>
      <c r="P2718" s="651">
        <v>0</v>
      </c>
      <c r="Q2718" s="666"/>
      <c r="R2718" s="650">
        <v>2</v>
      </c>
      <c r="S2718" s="666">
        <v>0.15384615384615385</v>
      </c>
      <c r="T2718" s="731">
        <v>1.5</v>
      </c>
      <c r="U2718" s="689">
        <v>0.14285714285714285</v>
      </c>
    </row>
    <row r="2719" spans="1:21" ht="14.4" customHeight="1" x14ac:dyDescent="0.3">
      <c r="A2719" s="649">
        <v>10</v>
      </c>
      <c r="B2719" s="650" t="s">
        <v>596</v>
      </c>
      <c r="C2719" s="650">
        <v>89301107</v>
      </c>
      <c r="D2719" s="729" t="s">
        <v>6865</v>
      </c>
      <c r="E2719" s="730" t="s">
        <v>3694</v>
      </c>
      <c r="F2719" s="650" t="s">
        <v>3634</v>
      </c>
      <c r="G2719" s="650" t="s">
        <v>3929</v>
      </c>
      <c r="H2719" s="650" t="s">
        <v>597</v>
      </c>
      <c r="I2719" s="650" t="s">
        <v>5143</v>
      </c>
      <c r="J2719" s="650" t="s">
        <v>2624</v>
      </c>
      <c r="K2719" s="650" t="s">
        <v>5144</v>
      </c>
      <c r="L2719" s="651">
        <v>206.61</v>
      </c>
      <c r="M2719" s="651">
        <v>206.61</v>
      </c>
      <c r="N2719" s="650">
        <v>1</v>
      </c>
      <c r="O2719" s="731">
        <v>1</v>
      </c>
      <c r="P2719" s="651"/>
      <c r="Q2719" s="666">
        <v>0</v>
      </c>
      <c r="R2719" s="650"/>
      <c r="S2719" s="666">
        <v>0</v>
      </c>
      <c r="T2719" s="731"/>
      <c r="U2719" s="689">
        <v>0</v>
      </c>
    </row>
    <row r="2720" spans="1:21" ht="14.4" customHeight="1" x14ac:dyDescent="0.3">
      <c r="A2720" s="649">
        <v>10</v>
      </c>
      <c r="B2720" s="650" t="s">
        <v>596</v>
      </c>
      <c r="C2720" s="650">
        <v>89301107</v>
      </c>
      <c r="D2720" s="729" t="s">
        <v>6865</v>
      </c>
      <c r="E2720" s="730" t="s">
        <v>3694</v>
      </c>
      <c r="F2720" s="650" t="s">
        <v>3634</v>
      </c>
      <c r="G2720" s="650" t="s">
        <v>3929</v>
      </c>
      <c r="H2720" s="650" t="s">
        <v>597</v>
      </c>
      <c r="I2720" s="650" t="s">
        <v>4636</v>
      </c>
      <c r="J2720" s="650" t="s">
        <v>2624</v>
      </c>
      <c r="K2720" s="650" t="s">
        <v>4637</v>
      </c>
      <c r="L2720" s="651">
        <v>178.24</v>
      </c>
      <c r="M2720" s="651">
        <v>356.48</v>
      </c>
      <c r="N2720" s="650">
        <v>2</v>
      </c>
      <c r="O2720" s="731">
        <v>1.5</v>
      </c>
      <c r="P2720" s="651">
        <v>356.48</v>
      </c>
      <c r="Q2720" s="666">
        <v>1</v>
      </c>
      <c r="R2720" s="650">
        <v>2</v>
      </c>
      <c r="S2720" s="666">
        <v>1</v>
      </c>
      <c r="T2720" s="731">
        <v>1.5</v>
      </c>
      <c r="U2720" s="689">
        <v>1</v>
      </c>
    </row>
    <row r="2721" spans="1:21" ht="14.4" customHeight="1" x14ac:dyDescent="0.3">
      <c r="A2721" s="649">
        <v>10</v>
      </c>
      <c r="B2721" s="650" t="s">
        <v>596</v>
      </c>
      <c r="C2721" s="650">
        <v>89301107</v>
      </c>
      <c r="D2721" s="729" t="s">
        <v>6865</v>
      </c>
      <c r="E2721" s="730" t="s">
        <v>3694</v>
      </c>
      <c r="F2721" s="650" t="s">
        <v>3634</v>
      </c>
      <c r="G2721" s="650" t="s">
        <v>3929</v>
      </c>
      <c r="H2721" s="650" t="s">
        <v>597</v>
      </c>
      <c r="I2721" s="650" t="s">
        <v>5333</v>
      </c>
      <c r="J2721" s="650" t="s">
        <v>2624</v>
      </c>
      <c r="K2721" s="650" t="s">
        <v>5334</v>
      </c>
      <c r="L2721" s="651">
        <v>0</v>
      </c>
      <c r="M2721" s="651">
        <v>0</v>
      </c>
      <c r="N2721" s="650">
        <v>1</v>
      </c>
      <c r="O2721" s="731">
        <v>1</v>
      </c>
      <c r="P2721" s="651"/>
      <c r="Q2721" s="666"/>
      <c r="R2721" s="650"/>
      <c r="S2721" s="666">
        <v>0</v>
      </c>
      <c r="T2721" s="731"/>
      <c r="U2721" s="689">
        <v>0</v>
      </c>
    </row>
    <row r="2722" spans="1:21" ht="14.4" customHeight="1" x14ac:dyDescent="0.3">
      <c r="A2722" s="649">
        <v>10</v>
      </c>
      <c r="B2722" s="650" t="s">
        <v>596</v>
      </c>
      <c r="C2722" s="650">
        <v>89301107</v>
      </c>
      <c r="D2722" s="729" t="s">
        <v>6865</v>
      </c>
      <c r="E2722" s="730" t="s">
        <v>3694</v>
      </c>
      <c r="F2722" s="650" t="s">
        <v>3634</v>
      </c>
      <c r="G2722" s="650" t="s">
        <v>3929</v>
      </c>
      <c r="H2722" s="650" t="s">
        <v>597</v>
      </c>
      <c r="I2722" s="650" t="s">
        <v>6165</v>
      </c>
      <c r="J2722" s="650" t="s">
        <v>6166</v>
      </c>
      <c r="K2722" s="650" t="s">
        <v>5992</v>
      </c>
      <c r="L2722" s="651">
        <v>356.47</v>
      </c>
      <c r="M2722" s="651">
        <v>356.47</v>
      </c>
      <c r="N2722" s="650">
        <v>1</v>
      </c>
      <c r="O2722" s="731">
        <v>1</v>
      </c>
      <c r="P2722" s="651"/>
      <c r="Q2722" s="666">
        <v>0</v>
      </c>
      <c r="R2722" s="650"/>
      <c r="S2722" s="666">
        <v>0</v>
      </c>
      <c r="T2722" s="731"/>
      <c r="U2722" s="689">
        <v>0</v>
      </c>
    </row>
    <row r="2723" spans="1:21" ht="14.4" customHeight="1" x14ac:dyDescent="0.3">
      <c r="A2723" s="649">
        <v>10</v>
      </c>
      <c r="B2723" s="650" t="s">
        <v>596</v>
      </c>
      <c r="C2723" s="650">
        <v>89301107</v>
      </c>
      <c r="D2723" s="729" t="s">
        <v>6865</v>
      </c>
      <c r="E2723" s="730" t="s">
        <v>3694</v>
      </c>
      <c r="F2723" s="650" t="s">
        <v>3634</v>
      </c>
      <c r="G2723" s="650" t="s">
        <v>4136</v>
      </c>
      <c r="H2723" s="650" t="s">
        <v>597</v>
      </c>
      <c r="I2723" s="650" t="s">
        <v>928</v>
      </c>
      <c r="J2723" s="650" t="s">
        <v>929</v>
      </c>
      <c r="K2723" s="650" t="s">
        <v>930</v>
      </c>
      <c r="L2723" s="651">
        <v>0</v>
      </c>
      <c r="M2723" s="651">
        <v>0</v>
      </c>
      <c r="N2723" s="650">
        <v>1</v>
      </c>
      <c r="O2723" s="731">
        <v>0.5</v>
      </c>
      <c r="P2723" s="651">
        <v>0</v>
      </c>
      <c r="Q2723" s="666"/>
      <c r="R2723" s="650">
        <v>1</v>
      </c>
      <c r="S2723" s="666">
        <v>1</v>
      </c>
      <c r="T2723" s="731">
        <v>0.5</v>
      </c>
      <c r="U2723" s="689">
        <v>1</v>
      </c>
    </row>
    <row r="2724" spans="1:21" ht="14.4" customHeight="1" x14ac:dyDescent="0.3">
      <c r="A2724" s="649">
        <v>10</v>
      </c>
      <c r="B2724" s="650" t="s">
        <v>596</v>
      </c>
      <c r="C2724" s="650">
        <v>89301107</v>
      </c>
      <c r="D2724" s="729" t="s">
        <v>6865</v>
      </c>
      <c r="E2724" s="730" t="s">
        <v>3694</v>
      </c>
      <c r="F2724" s="650" t="s">
        <v>3634</v>
      </c>
      <c r="G2724" s="650" t="s">
        <v>4176</v>
      </c>
      <c r="H2724" s="650" t="s">
        <v>597</v>
      </c>
      <c r="I2724" s="650" t="s">
        <v>859</v>
      </c>
      <c r="J2724" s="650" t="s">
        <v>860</v>
      </c>
      <c r="K2724" s="650" t="s">
        <v>2796</v>
      </c>
      <c r="L2724" s="651">
        <v>0</v>
      </c>
      <c r="M2724" s="651">
        <v>0</v>
      </c>
      <c r="N2724" s="650">
        <v>2</v>
      </c>
      <c r="O2724" s="731">
        <v>0.5</v>
      </c>
      <c r="P2724" s="651">
        <v>0</v>
      </c>
      <c r="Q2724" s="666"/>
      <c r="R2724" s="650">
        <v>2</v>
      </c>
      <c r="S2724" s="666">
        <v>1</v>
      </c>
      <c r="T2724" s="731">
        <v>0.5</v>
      </c>
      <c r="U2724" s="689">
        <v>1</v>
      </c>
    </row>
    <row r="2725" spans="1:21" ht="14.4" customHeight="1" x14ac:dyDescent="0.3">
      <c r="A2725" s="649">
        <v>10</v>
      </c>
      <c r="B2725" s="650" t="s">
        <v>596</v>
      </c>
      <c r="C2725" s="650">
        <v>89301107</v>
      </c>
      <c r="D2725" s="729" t="s">
        <v>6865</v>
      </c>
      <c r="E2725" s="730" t="s">
        <v>3694</v>
      </c>
      <c r="F2725" s="650" t="s">
        <v>3634</v>
      </c>
      <c r="G2725" s="650" t="s">
        <v>4581</v>
      </c>
      <c r="H2725" s="650" t="s">
        <v>597</v>
      </c>
      <c r="I2725" s="650" t="s">
        <v>6167</v>
      </c>
      <c r="J2725" s="650" t="s">
        <v>4873</v>
      </c>
      <c r="K2725" s="650" t="s">
        <v>6168</v>
      </c>
      <c r="L2725" s="651">
        <v>189.08</v>
      </c>
      <c r="M2725" s="651">
        <v>189.08</v>
      </c>
      <c r="N2725" s="650">
        <v>1</v>
      </c>
      <c r="O2725" s="731">
        <v>1</v>
      </c>
      <c r="P2725" s="651"/>
      <c r="Q2725" s="666">
        <v>0</v>
      </c>
      <c r="R2725" s="650"/>
      <c r="S2725" s="666">
        <v>0</v>
      </c>
      <c r="T2725" s="731"/>
      <c r="U2725" s="689">
        <v>0</v>
      </c>
    </row>
    <row r="2726" spans="1:21" ht="14.4" customHeight="1" x14ac:dyDescent="0.3">
      <c r="A2726" s="649">
        <v>10</v>
      </c>
      <c r="B2726" s="650" t="s">
        <v>596</v>
      </c>
      <c r="C2726" s="650">
        <v>89301107</v>
      </c>
      <c r="D2726" s="729" t="s">
        <v>6865</v>
      </c>
      <c r="E2726" s="730" t="s">
        <v>3694</v>
      </c>
      <c r="F2726" s="650" t="s">
        <v>3634</v>
      </c>
      <c r="G2726" s="650" t="s">
        <v>4581</v>
      </c>
      <c r="H2726" s="650" t="s">
        <v>597</v>
      </c>
      <c r="I2726" s="650" t="s">
        <v>5936</v>
      </c>
      <c r="J2726" s="650" t="s">
        <v>4873</v>
      </c>
      <c r="K2726" s="650" t="s">
        <v>5937</v>
      </c>
      <c r="L2726" s="651">
        <v>0</v>
      </c>
      <c r="M2726" s="651">
        <v>0</v>
      </c>
      <c r="N2726" s="650">
        <v>1</v>
      </c>
      <c r="O2726" s="731">
        <v>1</v>
      </c>
      <c r="P2726" s="651"/>
      <c r="Q2726" s="666"/>
      <c r="R2726" s="650"/>
      <c r="S2726" s="666">
        <v>0</v>
      </c>
      <c r="T2726" s="731"/>
      <c r="U2726" s="689">
        <v>0</v>
      </c>
    </row>
    <row r="2727" spans="1:21" ht="14.4" customHeight="1" x14ac:dyDescent="0.3">
      <c r="A2727" s="649">
        <v>10</v>
      </c>
      <c r="B2727" s="650" t="s">
        <v>596</v>
      </c>
      <c r="C2727" s="650">
        <v>89301107</v>
      </c>
      <c r="D2727" s="729" t="s">
        <v>6865</v>
      </c>
      <c r="E2727" s="730" t="s">
        <v>3694</v>
      </c>
      <c r="F2727" s="650" t="s">
        <v>3634</v>
      </c>
      <c r="G2727" s="650" t="s">
        <v>5940</v>
      </c>
      <c r="H2727" s="650" t="s">
        <v>597</v>
      </c>
      <c r="I2727" s="650" t="s">
        <v>5941</v>
      </c>
      <c r="J2727" s="650" t="s">
        <v>5942</v>
      </c>
      <c r="K2727" s="650" t="s">
        <v>5943</v>
      </c>
      <c r="L2727" s="651">
        <v>998.57</v>
      </c>
      <c r="M2727" s="651">
        <v>1997.14</v>
      </c>
      <c r="N2727" s="650">
        <v>2</v>
      </c>
      <c r="O2727" s="731">
        <v>1</v>
      </c>
      <c r="P2727" s="651"/>
      <c r="Q2727" s="666">
        <v>0</v>
      </c>
      <c r="R2727" s="650"/>
      <c r="S2727" s="666">
        <v>0</v>
      </c>
      <c r="T2727" s="731"/>
      <c r="U2727" s="689">
        <v>0</v>
      </c>
    </row>
    <row r="2728" spans="1:21" ht="14.4" customHeight="1" x14ac:dyDescent="0.3">
      <c r="A2728" s="649">
        <v>10</v>
      </c>
      <c r="B2728" s="650" t="s">
        <v>596</v>
      </c>
      <c r="C2728" s="650">
        <v>89301107</v>
      </c>
      <c r="D2728" s="729" t="s">
        <v>6865</v>
      </c>
      <c r="E2728" s="730" t="s">
        <v>3694</v>
      </c>
      <c r="F2728" s="650" t="s">
        <v>3634</v>
      </c>
      <c r="G2728" s="650" t="s">
        <v>5940</v>
      </c>
      <c r="H2728" s="650" t="s">
        <v>597</v>
      </c>
      <c r="I2728" s="650" t="s">
        <v>5944</v>
      </c>
      <c r="J2728" s="650" t="s">
        <v>5945</v>
      </c>
      <c r="K2728" s="650" t="s">
        <v>5946</v>
      </c>
      <c r="L2728" s="651">
        <v>1029.05</v>
      </c>
      <c r="M2728" s="651">
        <v>2058.1</v>
      </c>
      <c r="N2728" s="650">
        <v>2</v>
      </c>
      <c r="O2728" s="731">
        <v>2</v>
      </c>
      <c r="P2728" s="651"/>
      <c r="Q2728" s="666">
        <v>0</v>
      </c>
      <c r="R2728" s="650"/>
      <c r="S2728" s="666">
        <v>0</v>
      </c>
      <c r="T2728" s="731"/>
      <c r="U2728" s="689">
        <v>0</v>
      </c>
    </row>
    <row r="2729" spans="1:21" ht="14.4" customHeight="1" x14ac:dyDescent="0.3">
      <c r="A2729" s="649">
        <v>10</v>
      </c>
      <c r="B2729" s="650" t="s">
        <v>596</v>
      </c>
      <c r="C2729" s="650">
        <v>89301107</v>
      </c>
      <c r="D2729" s="729" t="s">
        <v>6865</v>
      </c>
      <c r="E2729" s="730" t="s">
        <v>3694</v>
      </c>
      <c r="F2729" s="650" t="s">
        <v>3634</v>
      </c>
      <c r="G2729" s="650" t="s">
        <v>5940</v>
      </c>
      <c r="H2729" s="650" t="s">
        <v>597</v>
      </c>
      <c r="I2729" s="650" t="s">
        <v>5947</v>
      </c>
      <c r="J2729" s="650" t="s">
        <v>5942</v>
      </c>
      <c r="K2729" s="650" t="s">
        <v>5948</v>
      </c>
      <c r="L2729" s="651">
        <v>1997.15</v>
      </c>
      <c r="M2729" s="651">
        <v>1997.15</v>
      </c>
      <c r="N2729" s="650">
        <v>1</v>
      </c>
      <c r="O2729" s="731">
        <v>1</v>
      </c>
      <c r="P2729" s="651"/>
      <c r="Q2729" s="666">
        <v>0</v>
      </c>
      <c r="R2729" s="650"/>
      <c r="S2729" s="666">
        <v>0</v>
      </c>
      <c r="T2729" s="731"/>
      <c r="U2729" s="689">
        <v>0</v>
      </c>
    </row>
    <row r="2730" spans="1:21" ht="14.4" customHeight="1" x14ac:dyDescent="0.3">
      <c r="A2730" s="649">
        <v>10</v>
      </c>
      <c r="B2730" s="650" t="s">
        <v>596</v>
      </c>
      <c r="C2730" s="650">
        <v>89301107</v>
      </c>
      <c r="D2730" s="729" t="s">
        <v>6865</v>
      </c>
      <c r="E2730" s="730" t="s">
        <v>3694</v>
      </c>
      <c r="F2730" s="650" t="s">
        <v>3634</v>
      </c>
      <c r="G2730" s="650" t="s">
        <v>4139</v>
      </c>
      <c r="H2730" s="650" t="s">
        <v>597</v>
      </c>
      <c r="I2730" s="650" t="s">
        <v>6169</v>
      </c>
      <c r="J2730" s="650" t="s">
        <v>6170</v>
      </c>
      <c r="K2730" s="650" t="s">
        <v>6171</v>
      </c>
      <c r="L2730" s="651">
        <v>117.71</v>
      </c>
      <c r="M2730" s="651">
        <v>470.84</v>
      </c>
      <c r="N2730" s="650">
        <v>4</v>
      </c>
      <c r="O2730" s="731">
        <v>2</v>
      </c>
      <c r="P2730" s="651"/>
      <c r="Q2730" s="666">
        <v>0</v>
      </c>
      <c r="R2730" s="650"/>
      <c r="S2730" s="666">
        <v>0</v>
      </c>
      <c r="T2730" s="731"/>
      <c r="U2730" s="689">
        <v>0</v>
      </c>
    </row>
    <row r="2731" spans="1:21" ht="14.4" customHeight="1" x14ac:dyDescent="0.3">
      <c r="A2731" s="649">
        <v>10</v>
      </c>
      <c r="B2731" s="650" t="s">
        <v>596</v>
      </c>
      <c r="C2731" s="650">
        <v>89301107</v>
      </c>
      <c r="D2731" s="729" t="s">
        <v>6865</v>
      </c>
      <c r="E2731" s="730" t="s">
        <v>3694</v>
      </c>
      <c r="F2731" s="650" t="s">
        <v>3634</v>
      </c>
      <c r="G2731" s="650" t="s">
        <v>4139</v>
      </c>
      <c r="H2731" s="650" t="s">
        <v>1072</v>
      </c>
      <c r="I2731" s="650" t="s">
        <v>5954</v>
      </c>
      <c r="J2731" s="650" t="s">
        <v>4186</v>
      </c>
      <c r="K2731" s="650" t="s">
        <v>5955</v>
      </c>
      <c r="L2731" s="651">
        <v>0</v>
      </c>
      <c r="M2731" s="651">
        <v>0</v>
      </c>
      <c r="N2731" s="650">
        <v>8</v>
      </c>
      <c r="O2731" s="731">
        <v>2.5</v>
      </c>
      <c r="P2731" s="651">
        <v>0</v>
      </c>
      <c r="Q2731" s="666"/>
      <c r="R2731" s="650">
        <v>6</v>
      </c>
      <c r="S2731" s="666">
        <v>0.75</v>
      </c>
      <c r="T2731" s="731">
        <v>2</v>
      </c>
      <c r="U2731" s="689">
        <v>0.8</v>
      </c>
    </row>
    <row r="2732" spans="1:21" ht="14.4" customHeight="1" x14ac:dyDescent="0.3">
      <c r="A2732" s="649">
        <v>10</v>
      </c>
      <c r="B2732" s="650" t="s">
        <v>596</v>
      </c>
      <c r="C2732" s="650">
        <v>89301107</v>
      </c>
      <c r="D2732" s="729" t="s">
        <v>6865</v>
      </c>
      <c r="E2732" s="730" t="s">
        <v>3694</v>
      </c>
      <c r="F2732" s="650" t="s">
        <v>3634</v>
      </c>
      <c r="G2732" s="650" t="s">
        <v>4139</v>
      </c>
      <c r="H2732" s="650" t="s">
        <v>1072</v>
      </c>
      <c r="I2732" s="650" t="s">
        <v>5175</v>
      </c>
      <c r="J2732" s="650" t="s">
        <v>5176</v>
      </c>
      <c r="K2732" s="650" t="s">
        <v>5177</v>
      </c>
      <c r="L2732" s="651">
        <v>214.03</v>
      </c>
      <c r="M2732" s="651">
        <v>9845.380000000001</v>
      </c>
      <c r="N2732" s="650">
        <v>46</v>
      </c>
      <c r="O2732" s="731">
        <v>14.5</v>
      </c>
      <c r="P2732" s="651"/>
      <c r="Q2732" s="666">
        <v>0</v>
      </c>
      <c r="R2732" s="650"/>
      <c r="S2732" s="666">
        <v>0</v>
      </c>
      <c r="T2732" s="731"/>
      <c r="U2732" s="689">
        <v>0</v>
      </c>
    </row>
    <row r="2733" spans="1:21" ht="14.4" customHeight="1" x14ac:dyDescent="0.3">
      <c r="A2733" s="649">
        <v>10</v>
      </c>
      <c r="B2733" s="650" t="s">
        <v>596</v>
      </c>
      <c r="C2733" s="650">
        <v>89301107</v>
      </c>
      <c r="D2733" s="729" t="s">
        <v>6865</v>
      </c>
      <c r="E2733" s="730" t="s">
        <v>3694</v>
      </c>
      <c r="F2733" s="650" t="s">
        <v>3634</v>
      </c>
      <c r="G2733" s="650" t="s">
        <v>4139</v>
      </c>
      <c r="H2733" s="650" t="s">
        <v>1072</v>
      </c>
      <c r="I2733" s="650" t="s">
        <v>1109</v>
      </c>
      <c r="J2733" s="650" t="s">
        <v>1110</v>
      </c>
      <c r="K2733" s="650" t="s">
        <v>3504</v>
      </c>
      <c r="L2733" s="651">
        <v>333.26</v>
      </c>
      <c r="M2733" s="651">
        <v>17662.780000000006</v>
      </c>
      <c r="N2733" s="650">
        <v>53</v>
      </c>
      <c r="O2733" s="731">
        <v>22</v>
      </c>
      <c r="P2733" s="651">
        <v>7331.7200000000012</v>
      </c>
      <c r="Q2733" s="666">
        <v>0.41509433962264142</v>
      </c>
      <c r="R2733" s="650">
        <v>22</v>
      </c>
      <c r="S2733" s="666">
        <v>0.41509433962264153</v>
      </c>
      <c r="T2733" s="731">
        <v>10</v>
      </c>
      <c r="U2733" s="689">
        <v>0.45454545454545453</v>
      </c>
    </row>
    <row r="2734" spans="1:21" ht="14.4" customHeight="1" x14ac:dyDescent="0.3">
      <c r="A2734" s="649">
        <v>10</v>
      </c>
      <c r="B2734" s="650" t="s">
        <v>596</v>
      </c>
      <c r="C2734" s="650">
        <v>89301107</v>
      </c>
      <c r="D2734" s="729" t="s">
        <v>6865</v>
      </c>
      <c r="E2734" s="730" t="s">
        <v>3694</v>
      </c>
      <c r="F2734" s="650" t="s">
        <v>3634</v>
      </c>
      <c r="G2734" s="650" t="s">
        <v>4188</v>
      </c>
      <c r="H2734" s="650" t="s">
        <v>597</v>
      </c>
      <c r="I2734" s="650" t="s">
        <v>916</v>
      </c>
      <c r="J2734" s="650" t="s">
        <v>4190</v>
      </c>
      <c r="K2734" s="650" t="s">
        <v>5010</v>
      </c>
      <c r="L2734" s="651">
        <v>184.8</v>
      </c>
      <c r="M2734" s="651">
        <v>1478.4</v>
      </c>
      <c r="N2734" s="650">
        <v>8</v>
      </c>
      <c r="O2734" s="731">
        <v>3.5</v>
      </c>
      <c r="P2734" s="651">
        <v>184.8</v>
      </c>
      <c r="Q2734" s="666">
        <v>0.125</v>
      </c>
      <c r="R2734" s="650">
        <v>1</v>
      </c>
      <c r="S2734" s="666">
        <v>0.125</v>
      </c>
      <c r="T2734" s="731">
        <v>1</v>
      </c>
      <c r="U2734" s="689">
        <v>0.2857142857142857</v>
      </c>
    </row>
    <row r="2735" spans="1:21" ht="14.4" customHeight="1" x14ac:dyDescent="0.3">
      <c r="A2735" s="649">
        <v>10</v>
      </c>
      <c r="B2735" s="650" t="s">
        <v>596</v>
      </c>
      <c r="C2735" s="650">
        <v>89301107</v>
      </c>
      <c r="D2735" s="729" t="s">
        <v>6865</v>
      </c>
      <c r="E2735" s="730" t="s">
        <v>3694</v>
      </c>
      <c r="F2735" s="650" t="s">
        <v>3634</v>
      </c>
      <c r="G2735" s="650" t="s">
        <v>4188</v>
      </c>
      <c r="H2735" s="650" t="s">
        <v>597</v>
      </c>
      <c r="I2735" s="650" t="s">
        <v>916</v>
      </c>
      <c r="J2735" s="650" t="s">
        <v>4190</v>
      </c>
      <c r="K2735" s="650" t="s">
        <v>5010</v>
      </c>
      <c r="L2735" s="651">
        <v>117.71</v>
      </c>
      <c r="M2735" s="651">
        <v>4355.2700000000004</v>
      </c>
      <c r="N2735" s="650">
        <v>37</v>
      </c>
      <c r="O2735" s="731">
        <v>19.5</v>
      </c>
      <c r="P2735" s="651">
        <v>941.68000000000006</v>
      </c>
      <c r="Q2735" s="666">
        <v>0.2162162162162162</v>
      </c>
      <c r="R2735" s="650">
        <v>8</v>
      </c>
      <c r="S2735" s="666">
        <v>0.21621621621621623</v>
      </c>
      <c r="T2735" s="731">
        <v>5</v>
      </c>
      <c r="U2735" s="689">
        <v>0.25641025641025639</v>
      </c>
    </row>
    <row r="2736" spans="1:21" ht="14.4" customHeight="1" x14ac:dyDescent="0.3">
      <c r="A2736" s="649">
        <v>10</v>
      </c>
      <c r="B2736" s="650" t="s">
        <v>596</v>
      </c>
      <c r="C2736" s="650">
        <v>89301107</v>
      </c>
      <c r="D2736" s="729" t="s">
        <v>6865</v>
      </c>
      <c r="E2736" s="730" t="s">
        <v>3694</v>
      </c>
      <c r="F2736" s="650" t="s">
        <v>3634</v>
      </c>
      <c r="G2736" s="650" t="s">
        <v>6172</v>
      </c>
      <c r="H2736" s="650" t="s">
        <v>597</v>
      </c>
      <c r="I2736" s="650" t="s">
        <v>964</v>
      </c>
      <c r="J2736" s="650" t="s">
        <v>6173</v>
      </c>
      <c r="K2736" s="650" t="s">
        <v>6174</v>
      </c>
      <c r="L2736" s="651">
        <v>47.54</v>
      </c>
      <c r="M2736" s="651">
        <v>1188.5</v>
      </c>
      <c r="N2736" s="650">
        <v>25</v>
      </c>
      <c r="O2736" s="731">
        <v>2</v>
      </c>
      <c r="P2736" s="651"/>
      <c r="Q2736" s="666">
        <v>0</v>
      </c>
      <c r="R2736" s="650"/>
      <c r="S2736" s="666">
        <v>0</v>
      </c>
      <c r="T2736" s="731"/>
      <c r="U2736" s="689">
        <v>0</v>
      </c>
    </row>
    <row r="2737" spans="1:21" ht="14.4" customHeight="1" x14ac:dyDescent="0.3">
      <c r="A2737" s="649">
        <v>10</v>
      </c>
      <c r="B2737" s="650" t="s">
        <v>596</v>
      </c>
      <c r="C2737" s="650">
        <v>89301107</v>
      </c>
      <c r="D2737" s="729" t="s">
        <v>6865</v>
      </c>
      <c r="E2737" s="730" t="s">
        <v>3694</v>
      </c>
      <c r="F2737" s="650" t="s">
        <v>3634</v>
      </c>
      <c r="G2737" s="650" t="s">
        <v>4089</v>
      </c>
      <c r="H2737" s="650" t="s">
        <v>597</v>
      </c>
      <c r="I2737" s="650" t="s">
        <v>874</v>
      </c>
      <c r="J2737" s="650" t="s">
        <v>875</v>
      </c>
      <c r="K2737" s="650" t="s">
        <v>876</v>
      </c>
      <c r="L2737" s="651">
        <v>23.72</v>
      </c>
      <c r="M2737" s="651">
        <v>23.72</v>
      </c>
      <c r="N2737" s="650">
        <v>1</v>
      </c>
      <c r="O2737" s="731">
        <v>0.5</v>
      </c>
      <c r="P2737" s="651"/>
      <c r="Q2737" s="666">
        <v>0</v>
      </c>
      <c r="R2737" s="650"/>
      <c r="S2737" s="666">
        <v>0</v>
      </c>
      <c r="T2737" s="731"/>
      <c r="U2737" s="689">
        <v>0</v>
      </c>
    </row>
    <row r="2738" spans="1:21" ht="14.4" customHeight="1" x14ac:dyDescent="0.3">
      <c r="A2738" s="649">
        <v>10</v>
      </c>
      <c r="B2738" s="650" t="s">
        <v>596</v>
      </c>
      <c r="C2738" s="650">
        <v>89301107</v>
      </c>
      <c r="D2738" s="729" t="s">
        <v>6865</v>
      </c>
      <c r="E2738" s="730" t="s">
        <v>3694</v>
      </c>
      <c r="F2738" s="650" t="s">
        <v>3634</v>
      </c>
      <c r="G2738" s="650" t="s">
        <v>4307</v>
      </c>
      <c r="H2738" s="650" t="s">
        <v>597</v>
      </c>
      <c r="I2738" s="650" t="s">
        <v>4308</v>
      </c>
      <c r="J2738" s="650" t="s">
        <v>4309</v>
      </c>
      <c r="K2738" s="650" t="s">
        <v>4310</v>
      </c>
      <c r="L2738" s="651">
        <v>175.73</v>
      </c>
      <c r="M2738" s="651">
        <v>527.18999999999994</v>
      </c>
      <c r="N2738" s="650">
        <v>3</v>
      </c>
      <c r="O2738" s="731">
        <v>1.5</v>
      </c>
      <c r="P2738" s="651"/>
      <c r="Q2738" s="666">
        <v>0</v>
      </c>
      <c r="R2738" s="650"/>
      <c r="S2738" s="666">
        <v>0</v>
      </c>
      <c r="T2738" s="731"/>
      <c r="U2738" s="689">
        <v>0</v>
      </c>
    </row>
    <row r="2739" spans="1:21" ht="14.4" customHeight="1" x14ac:dyDescent="0.3">
      <c r="A2739" s="649">
        <v>10</v>
      </c>
      <c r="B2739" s="650" t="s">
        <v>596</v>
      </c>
      <c r="C2739" s="650">
        <v>89301107</v>
      </c>
      <c r="D2739" s="729" t="s">
        <v>6865</v>
      </c>
      <c r="E2739" s="730" t="s">
        <v>3694</v>
      </c>
      <c r="F2739" s="650" t="s">
        <v>3634</v>
      </c>
      <c r="G2739" s="650" t="s">
        <v>4307</v>
      </c>
      <c r="H2739" s="650" t="s">
        <v>597</v>
      </c>
      <c r="I2739" s="650" t="s">
        <v>744</v>
      </c>
      <c r="J2739" s="650" t="s">
        <v>4882</v>
      </c>
      <c r="K2739" s="650" t="s">
        <v>746</v>
      </c>
      <c r="L2739" s="651">
        <v>17.579999999999998</v>
      </c>
      <c r="M2739" s="651">
        <v>17.579999999999998</v>
      </c>
      <c r="N2739" s="650">
        <v>1</v>
      </c>
      <c r="O2739" s="731">
        <v>0.5</v>
      </c>
      <c r="P2739" s="651"/>
      <c r="Q2739" s="666">
        <v>0</v>
      </c>
      <c r="R2739" s="650"/>
      <c r="S2739" s="666">
        <v>0</v>
      </c>
      <c r="T2739" s="731"/>
      <c r="U2739" s="689">
        <v>0</v>
      </c>
    </row>
    <row r="2740" spans="1:21" ht="14.4" customHeight="1" x14ac:dyDescent="0.3">
      <c r="A2740" s="649">
        <v>10</v>
      </c>
      <c r="B2740" s="650" t="s">
        <v>596</v>
      </c>
      <c r="C2740" s="650">
        <v>89301107</v>
      </c>
      <c r="D2740" s="729" t="s">
        <v>6865</v>
      </c>
      <c r="E2740" s="730" t="s">
        <v>3694</v>
      </c>
      <c r="F2740" s="650" t="s">
        <v>3634</v>
      </c>
      <c r="G2740" s="650" t="s">
        <v>3790</v>
      </c>
      <c r="H2740" s="650" t="s">
        <v>597</v>
      </c>
      <c r="I2740" s="650" t="s">
        <v>6175</v>
      </c>
      <c r="J2740" s="650" t="s">
        <v>3680</v>
      </c>
      <c r="K2740" s="650"/>
      <c r="L2740" s="651">
        <v>0</v>
      </c>
      <c r="M2740" s="651">
        <v>0</v>
      </c>
      <c r="N2740" s="650">
        <v>1</v>
      </c>
      <c r="O2740" s="731">
        <v>1</v>
      </c>
      <c r="P2740" s="651">
        <v>0</v>
      </c>
      <c r="Q2740" s="666"/>
      <c r="R2740" s="650">
        <v>1</v>
      </c>
      <c r="S2740" s="666">
        <v>1</v>
      </c>
      <c r="T2740" s="731">
        <v>1</v>
      </c>
      <c r="U2740" s="689">
        <v>1</v>
      </c>
    </row>
    <row r="2741" spans="1:21" ht="14.4" customHeight="1" x14ac:dyDescent="0.3">
      <c r="A2741" s="649">
        <v>10</v>
      </c>
      <c r="B2741" s="650" t="s">
        <v>596</v>
      </c>
      <c r="C2741" s="650">
        <v>89301107</v>
      </c>
      <c r="D2741" s="729" t="s">
        <v>6865</v>
      </c>
      <c r="E2741" s="730" t="s">
        <v>3694</v>
      </c>
      <c r="F2741" s="650" t="s">
        <v>3634</v>
      </c>
      <c r="G2741" s="650" t="s">
        <v>4192</v>
      </c>
      <c r="H2741" s="650" t="s">
        <v>597</v>
      </c>
      <c r="I2741" s="650" t="s">
        <v>690</v>
      </c>
      <c r="J2741" s="650" t="s">
        <v>691</v>
      </c>
      <c r="K2741" s="650" t="s">
        <v>4193</v>
      </c>
      <c r="L2741" s="651">
        <v>26.17</v>
      </c>
      <c r="M2741" s="651">
        <v>52.34</v>
      </c>
      <c r="N2741" s="650">
        <v>2</v>
      </c>
      <c r="O2741" s="731">
        <v>0.5</v>
      </c>
      <c r="P2741" s="651">
        <v>52.34</v>
      </c>
      <c r="Q2741" s="666">
        <v>1</v>
      </c>
      <c r="R2741" s="650">
        <v>2</v>
      </c>
      <c r="S2741" s="666">
        <v>1</v>
      </c>
      <c r="T2741" s="731">
        <v>0.5</v>
      </c>
      <c r="U2741" s="689">
        <v>1</v>
      </c>
    </row>
    <row r="2742" spans="1:21" ht="14.4" customHeight="1" x14ac:dyDescent="0.3">
      <c r="A2742" s="649">
        <v>10</v>
      </c>
      <c r="B2742" s="650" t="s">
        <v>596</v>
      </c>
      <c r="C2742" s="650">
        <v>89301107</v>
      </c>
      <c r="D2742" s="729" t="s">
        <v>6865</v>
      </c>
      <c r="E2742" s="730" t="s">
        <v>3694</v>
      </c>
      <c r="F2742" s="650" t="s">
        <v>3634</v>
      </c>
      <c r="G2742" s="650" t="s">
        <v>5184</v>
      </c>
      <c r="H2742" s="650" t="s">
        <v>597</v>
      </c>
      <c r="I2742" s="650" t="s">
        <v>6100</v>
      </c>
      <c r="J2742" s="650" t="s">
        <v>6101</v>
      </c>
      <c r="K2742" s="650" t="s">
        <v>872</v>
      </c>
      <c r="L2742" s="651">
        <v>56.83</v>
      </c>
      <c r="M2742" s="651">
        <v>56.83</v>
      </c>
      <c r="N2742" s="650">
        <v>1</v>
      </c>
      <c r="O2742" s="731">
        <v>0.5</v>
      </c>
      <c r="P2742" s="651"/>
      <c r="Q2742" s="666">
        <v>0</v>
      </c>
      <c r="R2742" s="650"/>
      <c r="S2742" s="666">
        <v>0</v>
      </c>
      <c r="T2742" s="731"/>
      <c r="U2742" s="689">
        <v>0</v>
      </c>
    </row>
    <row r="2743" spans="1:21" ht="14.4" customHeight="1" x14ac:dyDescent="0.3">
      <c r="A2743" s="649">
        <v>10</v>
      </c>
      <c r="B2743" s="650" t="s">
        <v>596</v>
      </c>
      <c r="C2743" s="650">
        <v>89301107</v>
      </c>
      <c r="D2743" s="729" t="s">
        <v>6865</v>
      </c>
      <c r="E2743" s="730" t="s">
        <v>3694</v>
      </c>
      <c r="F2743" s="650" t="s">
        <v>3634</v>
      </c>
      <c r="G2743" s="650" t="s">
        <v>5184</v>
      </c>
      <c r="H2743" s="650" t="s">
        <v>597</v>
      </c>
      <c r="I2743" s="650" t="s">
        <v>6105</v>
      </c>
      <c r="J2743" s="650" t="s">
        <v>5186</v>
      </c>
      <c r="K2743" s="650" t="s">
        <v>6106</v>
      </c>
      <c r="L2743" s="651">
        <v>101.84</v>
      </c>
      <c r="M2743" s="651">
        <v>203.68</v>
      </c>
      <c r="N2743" s="650">
        <v>2</v>
      </c>
      <c r="O2743" s="731">
        <v>1</v>
      </c>
      <c r="P2743" s="651">
        <v>203.68</v>
      </c>
      <c r="Q2743" s="666">
        <v>1</v>
      </c>
      <c r="R2743" s="650">
        <v>2</v>
      </c>
      <c r="S2743" s="666">
        <v>1</v>
      </c>
      <c r="T2743" s="731">
        <v>1</v>
      </c>
      <c r="U2743" s="689">
        <v>1</v>
      </c>
    </row>
    <row r="2744" spans="1:21" ht="14.4" customHeight="1" x14ac:dyDescent="0.3">
      <c r="A2744" s="649">
        <v>10</v>
      </c>
      <c r="B2744" s="650" t="s">
        <v>596</v>
      </c>
      <c r="C2744" s="650">
        <v>89301107</v>
      </c>
      <c r="D2744" s="729" t="s">
        <v>6865</v>
      </c>
      <c r="E2744" s="730" t="s">
        <v>3694</v>
      </c>
      <c r="F2744" s="650" t="s">
        <v>3634</v>
      </c>
      <c r="G2744" s="650" t="s">
        <v>5184</v>
      </c>
      <c r="H2744" s="650" t="s">
        <v>597</v>
      </c>
      <c r="I2744" s="650" t="s">
        <v>5185</v>
      </c>
      <c r="J2744" s="650" t="s">
        <v>5186</v>
      </c>
      <c r="K2744" s="650" t="s">
        <v>5187</v>
      </c>
      <c r="L2744" s="651">
        <v>203.67</v>
      </c>
      <c r="M2744" s="651">
        <v>203.67</v>
      </c>
      <c r="N2744" s="650">
        <v>1</v>
      </c>
      <c r="O2744" s="731">
        <v>0.5</v>
      </c>
      <c r="P2744" s="651">
        <v>203.67</v>
      </c>
      <c r="Q2744" s="666">
        <v>1</v>
      </c>
      <c r="R2744" s="650">
        <v>1</v>
      </c>
      <c r="S2744" s="666">
        <v>1</v>
      </c>
      <c r="T2744" s="731">
        <v>0.5</v>
      </c>
      <c r="U2744" s="689">
        <v>1</v>
      </c>
    </row>
    <row r="2745" spans="1:21" ht="14.4" customHeight="1" x14ac:dyDescent="0.3">
      <c r="A2745" s="649">
        <v>10</v>
      </c>
      <c r="B2745" s="650" t="s">
        <v>596</v>
      </c>
      <c r="C2745" s="650">
        <v>89301107</v>
      </c>
      <c r="D2745" s="729" t="s">
        <v>6865</v>
      </c>
      <c r="E2745" s="730" t="s">
        <v>3694</v>
      </c>
      <c r="F2745" s="650" t="s">
        <v>3634</v>
      </c>
      <c r="G2745" s="650" t="s">
        <v>5184</v>
      </c>
      <c r="H2745" s="650" t="s">
        <v>597</v>
      </c>
      <c r="I2745" s="650" t="s">
        <v>6107</v>
      </c>
      <c r="J2745" s="650" t="s">
        <v>5186</v>
      </c>
      <c r="K2745" s="650" t="s">
        <v>872</v>
      </c>
      <c r="L2745" s="651">
        <v>56.83</v>
      </c>
      <c r="M2745" s="651">
        <v>56.83</v>
      </c>
      <c r="N2745" s="650">
        <v>1</v>
      </c>
      <c r="O2745" s="731">
        <v>0.5</v>
      </c>
      <c r="P2745" s="651"/>
      <c r="Q2745" s="666">
        <v>0</v>
      </c>
      <c r="R2745" s="650"/>
      <c r="S2745" s="666">
        <v>0</v>
      </c>
      <c r="T2745" s="731"/>
      <c r="U2745" s="689">
        <v>0</v>
      </c>
    </row>
    <row r="2746" spans="1:21" ht="14.4" customHeight="1" x14ac:dyDescent="0.3">
      <c r="A2746" s="649">
        <v>10</v>
      </c>
      <c r="B2746" s="650" t="s">
        <v>596</v>
      </c>
      <c r="C2746" s="650">
        <v>89301107</v>
      </c>
      <c r="D2746" s="729" t="s">
        <v>6865</v>
      </c>
      <c r="E2746" s="730" t="s">
        <v>3694</v>
      </c>
      <c r="F2746" s="650" t="s">
        <v>3634</v>
      </c>
      <c r="G2746" s="650" t="s">
        <v>3802</v>
      </c>
      <c r="H2746" s="650" t="s">
        <v>1072</v>
      </c>
      <c r="I2746" s="650" t="s">
        <v>2804</v>
      </c>
      <c r="J2746" s="650" t="s">
        <v>2805</v>
      </c>
      <c r="K2746" s="650" t="s">
        <v>2806</v>
      </c>
      <c r="L2746" s="651">
        <v>413.22</v>
      </c>
      <c r="M2746" s="651">
        <v>2066.1000000000004</v>
      </c>
      <c r="N2746" s="650">
        <v>5</v>
      </c>
      <c r="O2746" s="731">
        <v>3</v>
      </c>
      <c r="P2746" s="651"/>
      <c r="Q2746" s="666">
        <v>0</v>
      </c>
      <c r="R2746" s="650"/>
      <c r="S2746" s="666">
        <v>0</v>
      </c>
      <c r="T2746" s="731"/>
      <c r="U2746" s="689">
        <v>0</v>
      </c>
    </row>
    <row r="2747" spans="1:21" ht="14.4" customHeight="1" x14ac:dyDescent="0.3">
      <c r="A2747" s="649">
        <v>10</v>
      </c>
      <c r="B2747" s="650" t="s">
        <v>596</v>
      </c>
      <c r="C2747" s="650">
        <v>89301107</v>
      </c>
      <c r="D2747" s="729" t="s">
        <v>6865</v>
      </c>
      <c r="E2747" s="730" t="s">
        <v>3694</v>
      </c>
      <c r="F2747" s="650" t="s">
        <v>3634</v>
      </c>
      <c r="G2747" s="650" t="s">
        <v>3802</v>
      </c>
      <c r="H2747" s="650" t="s">
        <v>1072</v>
      </c>
      <c r="I2747" s="650" t="s">
        <v>2804</v>
      </c>
      <c r="J2747" s="650" t="s">
        <v>2805</v>
      </c>
      <c r="K2747" s="650" t="s">
        <v>2806</v>
      </c>
      <c r="L2747" s="651">
        <v>356.47</v>
      </c>
      <c r="M2747" s="651">
        <v>356.47</v>
      </c>
      <c r="N2747" s="650">
        <v>1</v>
      </c>
      <c r="O2747" s="731">
        <v>0.5</v>
      </c>
      <c r="P2747" s="651"/>
      <c r="Q2747" s="666">
        <v>0</v>
      </c>
      <c r="R2747" s="650"/>
      <c r="S2747" s="666">
        <v>0</v>
      </c>
      <c r="T2747" s="731"/>
      <c r="U2747" s="689">
        <v>0</v>
      </c>
    </row>
    <row r="2748" spans="1:21" ht="14.4" customHeight="1" x14ac:dyDescent="0.3">
      <c r="A2748" s="649">
        <v>10</v>
      </c>
      <c r="B2748" s="650" t="s">
        <v>596</v>
      </c>
      <c r="C2748" s="650">
        <v>89301107</v>
      </c>
      <c r="D2748" s="729" t="s">
        <v>6865</v>
      </c>
      <c r="E2748" s="730" t="s">
        <v>3694</v>
      </c>
      <c r="F2748" s="650" t="s">
        <v>3634</v>
      </c>
      <c r="G2748" s="650" t="s">
        <v>3802</v>
      </c>
      <c r="H2748" s="650" t="s">
        <v>1072</v>
      </c>
      <c r="I2748" s="650" t="s">
        <v>4923</v>
      </c>
      <c r="J2748" s="650" t="s">
        <v>2805</v>
      </c>
      <c r="K2748" s="650" t="s">
        <v>2806</v>
      </c>
      <c r="L2748" s="651">
        <v>0</v>
      </c>
      <c r="M2748" s="651">
        <v>0</v>
      </c>
      <c r="N2748" s="650">
        <v>1</v>
      </c>
      <c r="O2748" s="731">
        <v>1</v>
      </c>
      <c r="P2748" s="651">
        <v>0</v>
      </c>
      <c r="Q2748" s="666"/>
      <c r="R2748" s="650">
        <v>1</v>
      </c>
      <c r="S2748" s="666">
        <v>1</v>
      </c>
      <c r="T2748" s="731">
        <v>1</v>
      </c>
      <c r="U2748" s="689">
        <v>1</v>
      </c>
    </row>
    <row r="2749" spans="1:21" ht="14.4" customHeight="1" x14ac:dyDescent="0.3">
      <c r="A2749" s="649">
        <v>10</v>
      </c>
      <c r="B2749" s="650" t="s">
        <v>596</v>
      </c>
      <c r="C2749" s="650">
        <v>89301107</v>
      </c>
      <c r="D2749" s="729" t="s">
        <v>6865</v>
      </c>
      <c r="E2749" s="730" t="s">
        <v>3694</v>
      </c>
      <c r="F2749" s="650" t="s">
        <v>3634</v>
      </c>
      <c r="G2749" s="650" t="s">
        <v>3802</v>
      </c>
      <c r="H2749" s="650" t="s">
        <v>597</v>
      </c>
      <c r="I2749" s="650" t="s">
        <v>5993</v>
      </c>
      <c r="J2749" s="650" t="s">
        <v>5991</v>
      </c>
      <c r="K2749" s="650" t="s">
        <v>5994</v>
      </c>
      <c r="L2749" s="651">
        <v>0</v>
      </c>
      <c r="M2749" s="651">
        <v>0</v>
      </c>
      <c r="N2749" s="650">
        <v>1</v>
      </c>
      <c r="O2749" s="731">
        <v>1</v>
      </c>
      <c r="P2749" s="651"/>
      <c r="Q2749" s="666"/>
      <c r="R2749" s="650"/>
      <c r="S2749" s="666">
        <v>0</v>
      </c>
      <c r="T2749" s="731"/>
      <c r="U2749" s="689">
        <v>0</v>
      </c>
    </row>
    <row r="2750" spans="1:21" ht="14.4" customHeight="1" x14ac:dyDescent="0.3">
      <c r="A2750" s="649">
        <v>10</v>
      </c>
      <c r="B2750" s="650" t="s">
        <v>596</v>
      </c>
      <c r="C2750" s="650">
        <v>89301107</v>
      </c>
      <c r="D2750" s="729" t="s">
        <v>6865</v>
      </c>
      <c r="E2750" s="730" t="s">
        <v>3694</v>
      </c>
      <c r="F2750" s="650" t="s">
        <v>3634</v>
      </c>
      <c r="G2750" s="650" t="s">
        <v>3802</v>
      </c>
      <c r="H2750" s="650" t="s">
        <v>597</v>
      </c>
      <c r="I2750" s="650" t="s">
        <v>5999</v>
      </c>
      <c r="J2750" s="650" t="s">
        <v>3840</v>
      </c>
      <c r="K2750" s="650" t="s">
        <v>2806</v>
      </c>
      <c r="L2750" s="651">
        <v>413.22</v>
      </c>
      <c r="M2750" s="651">
        <v>1652.88</v>
      </c>
      <c r="N2750" s="650">
        <v>4</v>
      </c>
      <c r="O2750" s="731">
        <v>2</v>
      </c>
      <c r="P2750" s="651"/>
      <c r="Q2750" s="666">
        <v>0</v>
      </c>
      <c r="R2750" s="650"/>
      <c r="S2750" s="666">
        <v>0</v>
      </c>
      <c r="T2750" s="731"/>
      <c r="U2750" s="689">
        <v>0</v>
      </c>
    </row>
    <row r="2751" spans="1:21" ht="14.4" customHeight="1" x14ac:dyDescent="0.3">
      <c r="A2751" s="649">
        <v>10</v>
      </c>
      <c r="B2751" s="650" t="s">
        <v>596</v>
      </c>
      <c r="C2751" s="650">
        <v>89301107</v>
      </c>
      <c r="D2751" s="729" t="s">
        <v>6865</v>
      </c>
      <c r="E2751" s="730" t="s">
        <v>3694</v>
      </c>
      <c r="F2751" s="650" t="s">
        <v>3634</v>
      </c>
      <c r="G2751" s="650" t="s">
        <v>3802</v>
      </c>
      <c r="H2751" s="650" t="s">
        <v>597</v>
      </c>
      <c r="I2751" s="650" t="s">
        <v>5999</v>
      </c>
      <c r="J2751" s="650" t="s">
        <v>3840</v>
      </c>
      <c r="K2751" s="650" t="s">
        <v>2806</v>
      </c>
      <c r="L2751" s="651">
        <v>356.47</v>
      </c>
      <c r="M2751" s="651">
        <v>1425.88</v>
      </c>
      <c r="N2751" s="650">
        <v>4</v>
      </c>
      <c r="O2751" s="731">
        <v>4</v>
      </c>
      <c r="P2751" s="651"/>
      <c r="Q2751" s="666">
        <v>0</v>
      </c>
      <c r="R2751" s="650"/>
      <c r="S2751" s="666">
        <v>0</v>
      </c>
      <c r="T2751" s="731"/>
      <c r="U2751" s="689">
        <v>0</v>
      </c>
    </row>
    <row r="2752" spans="1:21" ht="14.4" customHeight="1" x14ac:dyDescent="0.3">
      <c r="A2752" s="649">
        <v>10</v>
      </c>
      <c r="B2752" s="650" t="s">
        <v>596</v>
      </c>
      <c r="C2752" s="650">
        <v>89301107</v>
      </c>
      <c r="D2752" s="729" t="s">
        <v>6865</v>
      </c>
      <c r="E2752" s="730" t="s">
        <v>3694</v>
      </c>
      <c r="F2752" s="650" t="s">
        <v>3634</v>
      </c>
      <c r="G2752" s="650" t="s">
        <v>3802</v>
      </c>
      <c r="H2752" s="650" t="s">
        <v>597</v>
      </c>
      <c r="I2752" s="650" t="s">
        <v>6176</v>
      </c>
      <c r="J2752" s="650" t="s">
        <v>6177</v>
      </c>
      <c r="K2752" s="650" t="s">
        <v>5992</v>
      </c>
      <c r="L2752" s="651">
        <v>413.22</v>
      </c>
      <c r="M2752" s="651">
        <v>413.22</v>
      </c>
      <c r="N2752" s="650">
        <v>1</v>
      </c>
      <c r="O2752" s="731">
        <v>0.5</v>
      </c>
      <c r="P2752" s="651"/>
      <c r="Q2752" s="666">
        <v>0</v>
      </c>
      <c r="R2752" s="650"/>
      <c r="S2752" s="666">
        <v>0</v>
      </c>
      <c r="T2752" s="731"/>
      <c r="U2752" s="689">
        <v>0</v>
      </c>
    </row>
    <row r="2753" spans="1:21" ht="14.4" customHeight="1" x14ac:dyDescent="0.3">
      <c r="A2753" s="649">
        <v>10</v>
      </c>
      <c r="B2753" s="650" t="s">
        <v>596</v>
      </c>
      <c r="C2753" s="650">
        <v>89301107</v>
      </c>
      <c r="D2753" s="729" t="s">
        <v>6865</v>
      </c>
      <c r="E2753" s="730" t="s">
        <v>3694</v>
      </c>
      <c r="F2753" s="650" t="s">
        <v>3634</v>
      </c>
      <c r="G2753" s="650" t="s">
        <v>6001</v>
      </c>
      <c r="H2753" s="650" t="s">
        <v>597</v>
      </c>
      <c r="I2753" s="650" t="s">
        <v>6178</v>
      </c>
      <c r="J2753" s="650" t="s">
        <v>6003</v>
      </c>
      <c r="K2753" s="650" t="s">
        <v>6179</v>
      </c>
      <c r="L2753" s="651">
        <v>0</v>
      </c>
      <c r="M2753" s="651">
        <v>0</v>
      </c>
      <c r="N2753" s="650">
        <v>1</v>
      </c>
      <c r="O2753" s="731">
        <v>0.5</v>
      </c>
      <c r="P2753" s="651"/>
      <c r="Q2753" s="666"/>
      <c r="R2753" s="650"/>
      <c r="S2753" s="666">
        <v>0</v>
      </c>
      <c r="T2753" s="731"/>
      <c r="U2753" s="689">
        <v>0</v>
      </c>
    </row>
    <row r="2754" spans="1:21" ht="14.4" customHeight="1" x14ac:dyDescent="0.3">
      <c r="A2754" s="649">
        <v>10</v>
      </c>
      <c r="B2754" s="650" t="s">
        <v>596</v>
      </c>
      <c r="C2754" s="650">
        <v>89301107</v>
      </c>
      <c r="D2754" s="729" t="s">
        <v>6865</v>
      </c>
      <c r="E2754" s="730" t="s">
        <v>3694</v>
      </c>
      <c r="F2754" s="650" t="s">
        <v>3634</v>
      </c>
      <c r="G2754" s="650" t="s">
        <v>3794</v>
      </c>
      <c r="H2754" s="650" t="s">
        <v>597</v>
      </c>
      <c r="I2754" s="650" t="s">
        <v>6180</v>
      </c>
      <c r="J2754" s="650" t="s">
        <v>1947</v>
      </c>
      <c r="K2754" s="650" t="s">
        <v>2087</v>
      </c>
      <c r="L2754" s="651">
        <v>347.08</v>
      </c>
      <c r="M2754" s="651">
        <v>694.16</v>
      </c>
      <c r="N2754" s="650">
        <v>2</v>
      </c>
      <c r="O2754" s="731">
        <v>1</v>
      </c>
      <c r="P2754" s="651"/>
      <c r="Q2754" s="666">
        <v>0</v>
      </c>
      <c r="R2754" s="650"/>
      <c r="S2754" s="666">
        <v>0</v>
      </c>
      <c r="T2754" s="731"/>
      <c r="U2754" s="689">
        <v>0</v>
      </c>
    </row>
    <row r="2755" spans="1:21" ht="14.4" customHeight="1" x14ac:dyDescent="0.3">
      <c r="A2755" s="649">
        <v>10</v>
      </c>
      <c r="B2755" s="650" t="s">
        <v>596</v>
      </c>
      <c r="C2755" s="650">
        <v>89301107</v>
      </c>
      <c r="D2755" s="729" t="s">
        <v>6865</v>
      </c>
      <c r="E2755" s="730" t="s">
        <v>3694</v>
      </c>
      <c r="F2755" s="650" t="s">
        <v>3634</v>
      </c>
      <c r="G2755" s="650" t="s">
        <v>3794</v>
      </c>
      <c r="H2755" s="650" t="s">
        <v>597</v>
      </c>
      <c r="I2755" s="650" t="s">
        <v>6180</v>
      </c>
      <c r="J2755" s="650" t="s">
        <v>1947</v>
      </c>
      <c r="K2755" s="650" t="s">
        <v>2087</v>
      </c>
      <c r="L2755" s="651">
        <v>137.33000000000001</v>
      </c>
      <c r="M2755" s="651">
        <v>686.65000000000009</v>
      </c>
      <c r="N2755" s="650">
        <v>5</v>
      </c>
      <c r="O2755" s="731">
        <v>1.5</v>
      </c>
      <c r="P2755" s="651">
        <v>274.66000000000003</v>
      </c>
      <c r="Q2755" s="666">
        <v>0.39999999999999997</v>
      </c>
      <c r="R2755" s="650">
        <v>2</v>
      </c>
      <c r="S2755" s="666">
        <v>0.4</v>
      </c>
      <c r="T2755" s="731">
        <v>0.5</v>
      </c>
      <c r="U2755" s="689">
        <v>0.33333333333333331</v>
      </c>
    </row>
    <row r="2756" spans="1:21" ht="14.4" customHeight="1" x14ac:dyDescent="0.3">
      <c r="A2756" s="649">
        <v>10</v>
      </c>
      <c r="B2756" s="650" t="s">
        <v>596</v>
      </c>
      <c r="C2756" s="650">
        <v>89301107</v>
      </c>
      <c r="D2756" s="729" t="s">
        <v>6865</v>
      </c>
      <c r="E2756" s="730" t="s">
        <v>3694</v>
      </c>
      <c r="F2756" s="650" t="s">
        <v>3634</v>
      </c>
      <c r="G2756" s="650" t="s">
        <v>3794</v>
      </c>
      <c r="H2756" s="650" t="s">
        <v>597</v>
      </c>
      <c r="I2756" s="650" t="s">
        <v>1946</v>
      </c>
      <c r="J2756" s="650" t="s">
        <v>1947</v>
      </c>
      <c r="K2756" s="650" t="s">
        <v>2087</v>
      </c>
      <c r="L2756" s="651">
        <v>347.08</v>
      </c>
      <c r="M2756" s="651">
        <v>7982.84</v>
      </c>
      <c r="N2756" s="650">
        <v>23</v>
      </c>
      <c r="O2756" s="731">
        <v>10</v>
      </c>
      <c r="P2756" s="651">
        <v>4512.04</v>
      </c>
      <c r="Q2756" s="666">
        <v>0.56521739130434778</v>
      </c>
      <c r="R2756" s="650">
        <v>13</v>
      </c>
      <c r="S2756" s="666">
        <v>0.56521739130434778</v>
      </c>
      <c r="T2756" s="731">
        <v>5</v>
      </c>
      <c r="U2756" s="689">
        <v>0.5</v>
      </c>
    </row>
    <row r="2757" spans="1:21" ht="14.4" customHeight="1" x14ac:dyDescent="0.3">
      <c r="A2757" s="649">
        <v>10</v>
      </c>
      <c r="B2757" s="650" t="s">
        <v>596</v>
      </c>
      <c r="C2757" s="650">
        <v>89301107</v>
      </c>
      <c r="D2757" s="729" t="s">
        <v>6865</v>
      </c>
      <c r="E2757" s="730" t="s">
        <v>3694</v>
      </c>
      <c r="F2757" s="650" t="s">
        <v>3634</v>
      </c>
      <c r="G2757" s="650" t="s">
        <v>3794</v>
      </c>
      <c r="H2757" s="650" t="s">
        <v>597</v>
      </c>
      <c r="I2757" s="650" t="s">
        <v>1946</v>
      </c>
      <c r="J2757" s="650" t="s">
        <v>1947</v>
      </c>
      <c r="K2757" s="650" t="s">
        <v>2087</v>
      </c>
      <c r="L2757" s="651">
        <v>137.33000000000001</v>
      </c>
      <c r="M2757" s="651">
        <v>3845.24</v>
      </c>
      <c r="N2757" s="650">
        <v>28</v>
      </c>
      <c r="O2757" s="731">
        <v>14</v>
      </c>
      <c r="P2757" s="651">
        <v>1098.6400000000001</v>
      </c>
      <c r="Q2757" s="666">
        <v>0.28571428571428575</v>
      </c>
      <c r="R2757" s="650">
        <v>8</v>
      </c>
      <c r="S2757" s="666">
        <v>0.2857142857142857</v>
      </c>
      <c r="T2757" s="731">
        <v>3.5</v>
      </c>
      <c r="U2757" s="689">
        <v>0.25</v>
      </c>
    </row>
    <row r="2758" spans="1:21" ht="14.4" customHeight="1" x14ac:dyDescent="0.3">
      <c r="A2758" s="649">
        <v>10</v>
      </c>
      <c r="B2758" s="650" t="s">
        <v>596</v>
      </c>
      <c r="C2758" s="650">
        <v>89301107</v>
      </c>
      <c r="D2758" s="729" t="s">
        <v>6865</v>
      </c>
      <c r="E2758" s="730" t="s">
        <v>3694</v>
      </c>
      <c r="F2758" s="650" t="s">
        <v>3634</v>
      </c>
      <c r="G2758" s="650" t="s">
        <v>3794</v>
      </c>
      <c r="H2758" s="650" t="s">
        <v>597</v>
      </c>
      <c r="I2758" s="650" t="s">
        <v>6181</v>
      </c>
      <c r="J2758" s="650" t="s">
        <v>6182</v>
      </c>
      <c r="K2758" s="650" t="s">
        <v>2087</v>
      </c>
      <c r="L2758" s="651">
        <v>236.01</v>
      </c>
      <c r="M2758" s="651">
        <v>472.02</v>
      </c>
      <c r="N2758" s="650">
        <v>2</v>
      </c>
      <c r="O2758" s="731">
        <v>0.5</v>
      </c>
      <c r="P2758" s="651"/>
      <c r="Q2758" s="666">
        <v>0</v>
      </c>
      <c r="R2758" s="650"/>
      <c r="S2758" s="666">
        <v>0</v>
      </c>
      <c r="T2758" s="731"/>
      <c r="U2758" s="689">
        <v>0</v>
      </c>
    </row>
    <row r="2759" spans="1:21" ht="14.4" customHeight="1" x14ac:dyDescent="0.3">
      <c r="A2759" s="649">
        <v>10</v>
      </c>
      <c r="B2759" s="650" t="s">
        <v>596</v>
      </c>
      <c r="C2759" s="650">
        <v>89301107</v>
      </c>
      <c r="D2759" s="729" t="s">
        <v>6865</v>
      </c>
      <c r="E2759" s="730" t="s">
        <v>3694</v>
      </c>
      <c r="F2759" s="650" t="s">
        <v>3634</v>
      </c>
      <c r="G2759" s="650" t="s">
        <v>3794</v>
      </c>
      <c r="H2759" s="650" t="s">
        <v>597</v>
      </c>
      <c r="I2759" s="650" t="s">
        <v>4148</v>
      </c>
      <c r="J2759" s="650" t="s">
        <v>4149</v>
      </c>
      <c r="K2759" s="650" t="s">
        <v>2087</v>
      </c>
      <c r="L2759" s="651">
        <v>236.01</v>
      </c>
      <c r="M2759" s="651">
        <v>708.03</v>
      </c>
      <c r="N2759" s="650">
        <v>3</v>
      </c>
      <c r="O2759" s="731">
        <v>1</v>
      </c>
      <c r="P2759" s="651">
        <v>472.02</v>
      </c>
      <c r="Q2759" s="666">
        <v>0.66666666666666663</v>
      </c>
      <c r="R2759" s="650">
        <v>2</v>
      </c>
      <c r="S2759" s="666">
        <v>0.66666666666666663</v>
      </c>
      <c r="T2759" s="731">
        <v>0.5</v>
      </c>
      <c r="U2759" s="689">
        <v>0.5</v>
      </c>
    </row>
    <row r="2760" spans="1:21" ht="14.4" customHeight="1" x14ac:dyDescent="0.3">
      <c r="A2760" s="649">
        <v>10</v>
      </c>
      <c r="B2760" s="650" t="s">
        <v>596</v>
      </c>
      <c r="C2760" s="650">
        <v>89301107</v>
      </c>
      <c r="D2760" s="729" t="s">
        <v>6865</v>
      </c>
      <c r="E2760" s="730" t="s">
        <v>3694</v>
      </c>
      <c r="F2760" s="650" t="s">
        <v>3634</v>
      </c>
      <c r="G2760" s="650" t="s">
        <v>4371</v>
      </c>
      <c r="H2760" s="650" t="s">
        <v>1072</v>
      </c>
      <c r="I2760" s="650" t="s">
        <v>6012</v>
      </c>
      <c r="J2760" s="650" t="s">
        <v>6013</v>
      </c>
      <c r="K2760" s="650" t="s">
        <v>2729</v>
      </c>
      <c r="L2760" s="651">
        <v>1866.4</v>
      </c>
      <c r="M2760" s="651">
        <v>13064.800000000001</v>
      </c>
      <c r="N2760" s="650">
        <v>7</v>
      </c>
      <c r="O2760" s="731">
        <v>6</v>
      </c>
      <c r="P2760" s="651">
        <v>5599.2000000000007</v>
      </c>
      <c r="Q2760" s="666">
        <v>0.4285714285714286</v>
      </c>
      <c r="R2760" s="650">
        <v>3</v>
      </c>
      <c r="S2760" s="666">
        <v>0.42857142857142855</v>
      </c>
      <c r="T2760" s="731">
        <v>3</v>
      </c>
      <c r="U2760" s="689">
        <v>0.5</v>
      </c>
    </row>
    <row r="2761" spans="1:21" ht="14.4" customHeight="1" x14ac:dyDescent="0.3">
      <c r="A2761" s="649">
        <v>10</v>
      </c>
      <c r="B2761" s="650" t="s">
        <v>596</v>
      </c>
      <c r="C2761" s="650">
        <v>89301107</v>
      </c>
      <c r="D2761" s="729" t="s">
        <v>6865</v>
      </c>
      <c r="E2761" s="730" t="s">
        <v>3694</v>
      </c>
      <c r="F2761" s="650" t="s">
        <v>3634</v>
      </c>
      <c r="G2761" s="650" t="s">
        <v>4371</v>
      </c>
      <c r="H2761" s="650" t="s">
        <v>597</v>
      </c>
      <c r="I2761" s="650" t="s">
        <v>4372</v>
      </c>
      <c r="J2761" s="650" t="s">
        <v>4373</v>
      </c>
      <c r="K2761" s="650" t="s">
        <v>4374</v>
      </c>
      <c r="L2761" s="651">
        <v>1866.4</v>
      </c>
      <c r="M2761" s="651">
        <v>42927.200000000012</v>
      </c>
      <c r="N2761" s="650">
        <v>23</v>
      </c>
      <c r="O2761" s="731">
        <v>20</v>
      </c>
      <c r="P2761" s="651">
        <v>9332</v>
      </c>
      <c r="Q2761" s="666">
        <v>0.21739130434782603</v>
      </c>
      <c r="R2761" s="650">
        <v>5</v>
      </c>
      <c r="S2761" s="666">
        <v>0.21739130434782608</v>
      </c>
      <c r="T2761" s="731">
        <v>5</v>
      </c>
      <c r="U2761" s="689">
        <v>0.25</v>
      </c>
    </row>
    <row r="2762" spans="1:21" ht="14.4" customHeight="1" x14ac:dyDescent="0.3">
      <c r="A2762" s="649">
        <v>10</v>
      </c>
      <c r="B2762" s="650" t="s">
        <v>596</v>
      </c>
      <c r="C2762" s="650">
        <v>89301107</v>
      </c>
      <c r="D2762" s="729" t="s">
        <v>6865</v>
      </c>
      <c r="E2762" s="730" t="s">
        <v>3694</v>
      </c>
      <c r="F2762" s="650" t="s">
        <v>3634</v>
      </c>
      <c r="G2762" s="650" t="s">
        <v>4371</v>
      </c>
      <c r="H2762" s="650" t="s">
        <v>597</v>
      </c>
      <c r="I2762" s="650" t="s">
        <v>5194</v>
      </c>
      <c r="J2762" s="650" t="s">
        <v>5195</v>
      </c>
      <c r="K2762" s="650" t="s">
        <v>5196</v>
      </c>
      <c r="L2762" s="651">
        <v>1866.4</v>
      </c>
      <c r="M2762" s="651">
        <v>1866.4</v>
      </c>
      <c r="N2762" s="650">
        <v>1</v>
      </c>
      <c r="O2762" s="731">
        <v>1</v>
      </c>
      <c r="P2762" s="651"/>
      <c r="Q2762" s="666">
        <v>0</v>
      </c>
      <c r="R2762" s="650"/>
      <c r="S2762" s="666">
        <v>0</v>
      </c>
      <c r="T2762" s="731"/>
      <c r="U2762" s="689">
        <v>0</v>
      </c>
    </row>
    <row r="2763" spans="1:21" ht="14.4" customHeight="1" x14ac:dyDescent="0.3">
      <c r="A2763" s="649">
        <v>10</v>
      </c>
      <c r="B2763" s="650" t="s">
        <v>596</v>
      </c>
      <c r="C2763" s="650">
        <v>89301107</v>
      </c>
      <c r="D2763" s="729" t="s">
        <v>6865</v>
      </c>
      <c r="E2763" s="730" t="s">
        <v>3694</v>
      </c>
      <c r="F2763" s="650" t="s">
        <v>3634</v>
      </c>
      <c r="G2763" s="650" t="s">
        <v>4371</v>
      </c>
      <c r="H2763" s="650" t="s">
        <v>597</v>
      </c>
      <c r="I2763" s="650" t="s">
        <v>2727</v>
      </c>
      <c r="J2763" s="650" t="s">
        <v>2728</v>
      </c>
      <c r="K2763" s="650" t="s">
        <v>2729</v>
      </c>
      <c r="L2763" s="651">
        <v>1866.4</v>
      </c>
      <c r="M2763" s="651">
        <v>9332</v>
      </c>
      <c r="N2763" s="650">
        <v>5</v>
      </c>
      <c r="O2763" s="731">
        <v>4.5</v>
      </c>
      <c r="P2763" s="651">
        <v>5599.2000000000007</v>
      </c>
      <c r="Q2763" s="666">
        <v>0.60000000000000009</v>
      </c>
      <c r="R2763" s="650">
        <v>3</v>
      </c>
      <c r="S2763" s="666">
        <v>0.6</v>
      </c>
      <c r="T2763" s="731">
        <v>2.5</v>
      </c>
      <c r="U2763" s="689">
        <v>0.55555555555555558</v>
      </c>
    </row>
    <row r="2764" spans="1:21" ht="14.4" customHeight="1" x14ac:dyDescent="0.3">
      <c r="A2764" s="649">
        <v>10</v>
      </c>
      <c r="B2764" s="650" t="s">
        <v>596</v>
      </c>
      <c r="C2764" s="650">
        <v>89301107</v>
      </c>
      <c r="D2764" s="729" t="s">
        <v>6865</v>
      </c>
      <c r="E2764" s="730" t="s">
        <v>3694</v>
      </c>
      <c r="F2764" s="650" t="s">
        <v>3634</v>
      </c>
      <c r="G2764" s="650" t="s">
        <v>4371</v>
      </c>
      <c r="H2764" s="650" t="s">
        <v>597</v>
      </c>
      <c r="I2764" s="650" t="s">
        <v>6183</v>
      </c>
      <c r="J2764" s="650" t="s">
        <v>6017</v>
      </c>
      <c r="K2764" s="650" t="s">
        <v>5196</v>
      </c>
      <c r="L2764" s="651">
        <v>1866.4</v>
      </c>
      <c r="M2764" s="651">
        <v>3732.8</v>
      </c>
      <c r="N2764" s="650">
        <v>2</v>
      </c>
      <c r="O2764" s="731">
        <v>1.5</v>
      </c>
      <c r="P2764" s="651"/>
      <c r="Q2764" s="666">
        <v>0</v>
      </c>
      <c r="R2764" s="650"/>
      <c r="S2764" s="666">
        <v>0</v>
      </c>
      <c r="T2764" s="731"/>
      <c r="U2764" s="689">
        <v>0</v>
      </c>
    </row>
    <row r="2765" spans="1:21" ht="14.4" customHeight="1" x14ac:dyDescent="0.3">
      <c r="A2765" s="649">
        <v>10</v>
      </c>
      <c r="B2765" s="650" t="s">
        <v>596</v>
      </c>
      <c r="C2765" s="650">
        <v>89301107</v>
      </c>
      <c r="D2765" s="729" t="s">
        <v>6865</v>
      </c>
      <c r="E2765" s="730" t="s">
        <v>3694</v>
      </c>
      <c r="F2765" s="650" t="s">
        <v>3634</v>
      </c>
      <c r="G2765" s="650" t="s">
        <v>4371</v>
      </c>
      <c r="H2765" s="650" t="s">
        <v>597</v>
      </c>
      <c r="I2765" s="650" t="s">
        <v>6184</v>
      </c>
      <c r="J2765" s="650" t="s">
        <v>6185</v>
      </c>
      <c r="K2765" s="650" t="s">
        <v>4374</v>
      </c>
      <c r="L2765" s="651">
        <v>1866.4</v>
      </c>
      <c r="M2765" s="651">
        <v>1866.4</v>
      </c>
      <c r="N2765" s="650">
        <v>1</v>
      </c>
      <c r="O2765" s="731">
        <v>1</v>
      </c>
      <c r="P2765" s="651"/>
      <c r="Q2765" s="666">
        <v>0</v>
      </c>
      <c r="R2765" s="650"/>
      <c r="S2765" s="666">
        <v>0</v>
      </c>
      <c r="T2765" s="731"/>
      <c r="U2765" s="689">
        <v>0</v>
      </c>
    </row>
    <row r="2766" spans="1:21" ht="14.4" customHeight="1" x14ac:dyDescent="0.3">
      <c r="A2766" s="649">
        <v>10</v>
      </c>
      <c r="B2766" s="650" t="s">
        <v>596</v>
      </c>
      <c r="C2766" s="650">
        <v>89301107</v>
      </c>
      <c r="D2766" s="729" t="s">
        <v>6865</v>
      </c>
      <c r="E2766" s="730" t="s">
        <v>3694</v>
      </c>
      <c r="F2766" s="650" t="s">
        <v>3634</v>
      </c>
      <c r="G2766" s="650" t="s">
        <v>4371</v>
      </c>
      <c r="H2766" s="650" t="s">
        <v>597</v>
      </c>
      <c r="I2766" s="650" t="s">
        <v>6186</v>
      </c>
      <c r="J2766" s="650" t="s">
        <v>6187</v>
      </c>
      <c r="K2766" s="650" t="s">
        <v>2729</v>
      </c>
      <c r="L2766" s="651">
        <v>1866.4</v>
      </c>
      <c r="M2766" s="651">
        <v>3732.8</v>
      </c>
      <c r="N2766" s="650">
        <v>2</v>
      </c>
      <c r="O2766" s="731">
        <v>1.5</v>
      </c>
      <c r="P2766" s="651"/>
      <c r="Q2766" s="666">
        <v>0</v>
      </c>
      <c r="R2766" s="650"/>
      <c r="S2766" s="666">
        <v>0</v>
      </c>
      <c r="T2766" s="731"/>
      <c r="U2766" s="689">
        <v>0</v>
      </c>
    </row>
    <row r="2767" spans="1:21" ht="14.4" customHeight="1" x14ac:dyDescent="0.3">
      <c r="A2767" s="649">
        <v>10</v>
      </c>
      <c r="B2767" s="650" t="s">
        <v>596</v>
      </c>
      <c r="C2767" s="650">
        <v>89301107</v>
      </c>
      <c r="D2767" s="729" t="s">
        <v>6865</v>
      </c>
      <c r="E2767" s="730" t="s">
        <v>3694</v>
      </c>
      <c r="F2767" s="650" t="s">
        <v>3634</v>
      </c>
      <c r="G2767" s="650" t="s">
        <v>4371</v>
      </c>
      <c r="H2767" s="650" t="s">
        <v>597</v>
      </c>
      <c r="I2767" s="650" t="s">
        <v>5200</v>
      </c>
      <c r="J2767" s="650" t="s">
        <v>4373</v>
      </c>
      <c r="K2767" s="650" t="s">
        <v>5201</v>
      </c>
      <c r="L2767" s="651">
        <v>533.26</v>
      </c>
      <c r="M2767" s="651">
        <v>533.26</v>
      </c>
      <c r="N2767" s="650">
        <v>1</v>
      </c>
      <c r="O2767" s="731">
        <v>0.5</v>
      </c>
      <c r="P2767" s="651"/>
      <c r="Q2767" s="666">
        <v>0</v>
      </c>
      <c r="R2767" s="650"/>
      <c r="S2767" s="666">
        <v>0</v>
      </c>
      <c r="T2767" s="731"/>
      <c r="U2767" s="689">
        <v>0</v>
      </c>
    </row>
    <row r="2768" spans="1:21" ht="14.4" customHeight="1" x14ac:dyDescent="0.3">
      <c r="A2768" s="649">
        <v>10</v>
      </c>
      <c r="B2768" s="650" t="s">
        <v>596</v>
      </c>
      <c r="C2768" s="650">
        <v>89301107</v>
      </c>
      <c r="D2768" s="729" t="s">
        <v>6865</v>
      </c>
      <c r="E2768" s="730" t="s">
        <v>3694</v>
      </c>
      <c r="F2768" s="650" t="s">
        <v>3634</v>
      </c>
      <c r="G2768" s="650" t="s">
        <v>4371</v>
      </c>
      <c r="H2768" s="650" t="s">
        <v>1072</v>
      </c>
      <c r="I2768" s="650" t="s">
        <v>6014</v>
      </c>
      <c r="J2768" s="650" t="s">
        <v>6015</v>
      </c>
      <c r="K2768" s="650" t="s">
        <v>4374</v>
      </c>
      <c r="L2768" s="651">
        <v>1866.4</v>
      </c>
      <c r="M2768" s="651">
        <v>3732.8</v>
      </c>
      <c r="N2768" s="650">
        <v>2</v>
      </c>
      <c r="O2768" s="731">
        <v>2</v>
      </c>
      <c r="P2768" s="651"/>
      <c r="Q2768" s="666">
        <v>0</v>
      </c>
      <c r="R2768" s="650"/>
      <c r="S2768" s="666">
        <v>0</v>
      </c>
      <c r="T2768" s="731"/>
      <c r="U2768" s="689">
        <v>0</v>
      </c>
    </row>
    <row r="2769" spans="1:21" ht="14.4" customHeight="1" x14ac:dyDescent="0.3">
      <c r="A2769" s="649">
        <v>10</v>
      </c>
      <c r="B2769" s="650" t="s">
        <v>596</v>
      </c>
      <c r="C2769" s="650">
        <v>89301107</v>
      </c>
      <c r="D2769" s="729" t="s">
        <v>6865</v>
      </c>
      <c r="E2769" s="730" t="s">
        <v>3694</v>
      </c>
      <c r="F2769" s="650" t="s">
        <v>3634</v>
      </c>
      <c r="G2769" s="650" t="s">
        <v>4371</v>
      </c>
      <c r="H2769" s="650" t="s">
        <v>597</v>
      </c>
      <c r="I2769" s="650" t="s">
        <v>6020</v>
      </c>
      <c r="J2769" s="650" t="s">
        <v>5198</v>
      </c>
      <c r="K2769" s="650" t="s">
        <v>6021</v>
      </c>
      <c r="L2769" s="651">
        <v>0</v>
      </c>
      <c r="M2769" s="651">
        <v>0</v>
      </c>
      <c r="N2769" s="650">
        <v>3</v>
      </c>
      <c r="O2769" s="731">
        <v>0.5</v>
      </c>
      <c r="P2769" s="651"/>
      <c r="Q2769" s="666"/>
      <c r="R2769" s="650"/>
      <c r="S2769" s="666">
        <v>0</v>
      </c>
      <c r="T2769" s="731"/>
      <c r="U2769" s="689">
        <v>0</v>
      </c>
    </row>
    <row r="2770" spans="1:21" ht="14.4" customHeight="1" x14ac:dyDescent="0.3">
      <c r="A2770" s="649">
        <v>10</v>
      </c>
      <c r="B2770" s="650" t="s">
        <v>596</v>
      </c>
      <c r="C2770" s="650">
        <v>89301107</v>
      </c>
      <c r="D2770" s="729" t="s">
        <v>6865</v>
      </c>
      <c r="E2770" s="730" t="s">
        <v>3694</v>
      </c>
      <c r="F2770" s="650" t="s">
        <v>3634</v>
      </c>
      <c r="G2770" s="650" t="s">
        <v>4371</v>
      </c>
      <c r="H2770" s="650" t="s">
        <v>597</v>
      </c>
      <c r="I2770" s="650" t="s">
        <v>6188</v>
      </c>
      <c r="J2770" s="650" t="s">
        <v>6189</v>
      </c>
      <c r="K2770" s="650" t="s">
        <v>6190</v>
      </c>
      <c r="L2770" s="651">
        <v>0</v>
      </c>
      <c r="M2770" s="651">
        <v>0</v>
      </c>
      <c r="N2770" s="650">
        <v>1</v>
      </c>
      <c r="O2770" s="731">
        <v>1</v>
      </c>
      <c r="P2770" s="651"/>
      <c r="Q2770" s="666"/>
      <c r="R2770" s="650"/>
      <c r="S2770" s="666">
        <v>0</v>
      </c>
      <c r="T2770" s="731"/>
      <c r="U2770" s="689">
        <v>0</v>
      </c>
    </row>
    <row r="2771" spans="1:21" ht="14.4" customHeight="1" x14ac:dyDescent="0.3">
      <c r="A2771" s="649">
        <v>10</v>
      </c>
      <c r="B2771" s="650" t="s">
        <v>596</v>
      </c>
      <c r="C2771" s="650">
        <v>89301107</v>
      </c>
      <c r="D2771" s="729" t="s">
        <v>6865</v>
      </c>
      <c r="E2771" s="730" t="s">
        <v>3694</v>
      </c>
      <c r="F2771" s="650" t="s">
        <v>3634</v>
      </c>
      <c r="G2771" s="650" t="s">
        <v>3809</v>
      </c>
      <c r="H2771" s="650" t="s">
        <v>597</v>
      </c>
      <c r="I2771" s="650" t="s">
        <v>2544</v>
      </c>
      <c r="J2771" s="650" t="s">
        <v>2545</v>
      </c>
      <c r="K2771" s="650" t="s">
        <v>864</v>
      </c>
      <c r="L2771" s="651">
        <v>63.65</v>
      </c>
      <c r="M2771" s="651">
        <v>1209.3499999999997</v>
      </c>
      <c r="N2771" s="650">
        <v>19</v>
      </c>
      <c r="O2771" s="731">
        <v>9.5</v>
      </c>
      <c r="P2771" s="651">
        <v>254.6</v>
      </c>
      <c r="Q2771" s="666">
        <v>0.21052631578947373</v>
      </c>
      <c r="R2771" s="650">
        <v>4</v>
      </c>
      <c r="S2771" s="666">
        <v>0.21052631578947367</v>
      </c>
      <c r="T2771" s="731">
        <v>2</v>
      </c>
      <c r="U2771" s="689">
        <v>0.21052631578947367</v>
      </c>
    </row>
    <row r="2772" spans="1:21" ht="14.4" customHeight="1" x14ac:dyDescent="0.3">
      <c r="A2772" s="649">
        <v>10</v>
      </c>
      <c r="B2772" s="650" t="s">
        <v>596</v>
      </c>
      <c r="C2772" s="650">
        <v>89301107</v>
      </c>
      <c r="D2772" s="729" t="s">
        <v>6865</v>
      </c>
      <c r="E2772" s="730" t="s">
        <v>3694</v>
      </c>
      <c r="F2772" s="650" t="s">
        <v>3634</v>
      </c>
      <c r="G2772" s="650" t="s">
        <v>3961</v>
      </c>
      <c r="H2772" s="650" t="s">
        <v>597</v>
      </c>
      <c r="I2772" s="650" t="s">
        <v>4214</v>
      </c>
      <c r="J2772" s="650" t="s">
        <v>1359</v>
      </c>
      <c r="K2772" s="650" t="s">
        <v>4215</v>
      </c>
      <c r="L2772" s="651">
        <v>0</v>
      </c>
      <c r="M2772" s="651">
        <v>0</v>
      </c>
      <c r="N2772" s="650">
        <v>3</v>
      </c>
      <c r="O2772" s="731">
        <v>2</v>
      </c>
      <c r="P2772" s="651"/>
      <c r="Q2772" s="666"/>
      <c r="R2772" s="650"/>
      <c r="S2772" s="666">
        <v>0</v>
      </c>
      <c r="T2772" s="731"/>
      <c r="U2772" s="689">
        <v>0</v>
      </c>
    </row>
    <row r="2773" spans="1:21" ht="14.4" customHeight="1" x14ac:dyDescent="0.3">
      <c r="A2773" s="649">
        <v>10</v>
      </c>
      <c r="B2773" s="650" t="s">
        <v>596</v>
      </c>
      <c r="C2773" s="650">
        <v>89301107</v>
      </c>
      <c r="D2773" s="729" t="s">
        <v>6865</v>
      </c>
      <c r="E2773" s="730" t="s">
        <v>3694</v>
      </c>
      <c r="F2773" s="650" t="s">
        <v>3634</v>
      </c>
      <c r="G2773" s="650" t="s">
        <v>3961</v>
      </c>
      <c r="H2773" s="650" t="s">
        <v>597</v>
      </c>
      <c r="I2773" s="650" t="s">
        <v>3962</v>
      </c>
      <c r="J2773" s="650" t="s">
        <v>3963</v>
      </c>
      <c r="K2773" s="650" t="s">
        <v>1746</v>
      </c>
      <c r="L2773" s="651">
        <v>314.89999999999998</v>
      </c>
      <c r="M2773" s="651">
        <v>629.79999999999995</v>
      </c>
      <c r="N2773" s="650">
        <v>2</v>
      </c>
      <c r="O2773" s="731">
        <v>1</v>
      </c>
      <c r="P2773" s="651"/>
      <c r="Q2773" s="666">
        <v>0</v>
      </c>
      <c r="R2773" s="650"/>
      <c r="S2773" s="666">
        <v>0</v>
      </c>
      <c r="T2773" s="731"/>
      <c r="U2773" s="689">
        <v>0</v>
      </c>
    </row>
    <row r="2774" spans="1:21" ht="14.4" customHeight="1" x14ac:dyDescent="0.3">
      <c r="A2774" s="649">
        <v>10</v>
      </c>
      <c r="B2774" s="650" t="s">
        <v>596</v>
      </c>
      <c r="C2774" s="650">
        <v>89301107</v>
      </c>
      <c r="D2774" s="729" t="s">
        <v>6865</v>
      </c>
      <c r="E2774" s="730" t="s">
        <v>3694</v>
      </c>
      <c r="F2774" s="650" t="s">
        <v>3634</v>
      </c>
      <c r="G2774" s="650" t="s">
        <v>3961</v>
      </c>
      <c r="H2774" s="650" t="s">
        <v>597</v>
      </c>
      <c r="I2774" s="650" t="s">
        <v>4142</v>
      </c>
      <c r="J2774" s="650" t="s">
        <v>785</v>
      </c>
      <c r="K2774" s="650" t="s">
        <v>4143</v>
      </c>
      <c r="L2774" s="651">
        <v>0</v>
      </c>
      <c r="M2774" s="651">
        <v>0</v>
      </c>
      <c r="N2774" s="650">
        <v>1</v>
      </c>
      <c r="O2774" s="731">
        <v>0.5</v>
      </c>
      <c r="P2774" s="651">
        <v>0</v>
      </c>
      <c r="Q2774" s="666"/>
      <c r="R2774" s="650">
        <v>1</v>
      </c>
      <c r="S2774" s="666">
        <v>1</v>
      </c>
      <c r="T2774" s="731">
        <v>0.5</v>
      </c>
      <c r="U2774" s="689">
        <v>1</v>
      </c>
    </row>
    <row r="2775" spans="1:21" ht="14.4" customHeight="1" x14ac:dyDescent="0.3">
      <c r="A2775" s="649">
        <v>10</v>
      </c>
      <c r="B2775" s="650" t="s">
        <v>596</v>
      </c>
      <c r="C2775" s="650">
        <v>89301107</v>
      </c>
      <c r="D2775" s="729" t="s">
        <v>6865</v>
      </c>
      <c r="E2775" s="730" t="s">
        <v>3694</v>
      </c>
      <c r="F2775" s="650" t="s">
        <v>3634</v>
      </c>
      <c r="G2775" s="650" t="s">
        <v>3961</v>
      </c>
      <c r="H2775" s="650" t="s">
        <v>597</v>
      </c>
      <c r="I2775" s="650" t="s">
        <v>1745</v>
      </c>
      <c r="J2775" s="650" t="s">
        <v>1359</v>
      </c>
      <c r="K2775" s="650" t="s">
        <v>4216</v>
      </c>
      <c r="L2775" s="651">
        <v>314.89999999999998</v>
      </c>
      <c r="M2775" s="651">
        <v>944.69999999999993</v>
      </c>
      <c r="N2775" s="650">
        <v>3</v>
      </c>
      <c r="O2775" s="731">
        <v>1.5</v>
      </c>
      <c r="P2775" s="651"/>
      <c r="Q2775" s="666">
        <v>0</v>
      </c>
      <c r="R2775" s="650"/>
      <c r="S2775" s="666">
        <v>0</v>
      </c>
      <c r="T2775" s="731"/>
      <c r="U2775" s="689">
        <v>0</v>
      </c>
    </row>
    <row r="2776" spans="1:21" ht="14.4" customHeight="1" x14ac:dyDescent="0.3">
      <c r="A2776" s="649">
        <v>10</v>
      </c>
      <c r="B2776" s="650" t="s">
        <v>596</v>
      </c>
      <c r="C2776" s="650">
        <v>89301107</v>
      </c>
      <c r="D2776" s="729" t="s">
        <v>6865</v>
      </c>
      <c r="E2776" s="730" t="s">
        <v>3694</v>
      </c>
      <c r="F2776" s="650" t="s">
        <v>3634</v>
      </c>
      <c r="G2776" s="650" t="s">
        <v>4144</v>
      </c>
      <c r="H2776" s="650" t="s">
        <v>1072</v>
      </c>
      <c r="I2776" s="650" t="s">
        <v>1202</v>
      </c>
      <c r="J2776" s="650" t="s">
        <v>1203</v>
      </c>
      <c r="K2776" s="650" t="s">
        <v>1194</v>
      </c>
      <c r="L2776" s="651">
        <v>1431.26</v>
      </c>
      <c r="M2776" s="651">
        <v>45800.32</v>
      </c>
      <c r="N2776" s="650">
        <v>32</v>
      </c>
      <c r="O2776" s="731">
        <v>2</v>
      </c>
      <c r="P2776" s="651">
        <v>45800.32</v>
      </c>
      <c r="Q2776" s="666">
        <v>1</v>
      </c>
      <c r="R2776" s="650">
        <v>32</v>
      </c>
      <c r="S2776" s="666">
        <v>1</v>
      </c>
      <c r="T2776" s="731">
        <v>2</v>
      </c>
      <c r="U2776" s="689">
        <v>1</v>
      </c>
    </row>
    <row r="2777" spans="1:21" ht="14.4" customHeight="1" x14ac:dyDescent="0.3">
      <c r="A2777" s="649">
        <v>10</v>
      </c>
      <c r="B2777" s="650" t="s">
        <v>596</v>
      </c>
      <c r="C2777" s="650">
        <v>89301107</v>
      </c>
      <c r="D2777" s="729" t="s">
        <v>6865</v>
      </c>
      <c r="E2777" s="730" t="s">
        <v>3694</v>
      </c>
      <c r="F2777" s="650" t="s">
        <v>3634</v>
      </c>
      <c r="G2777" s="650" t="s">
        <v>4144</v>
      </c>
      <c r="H2777" s="650" t="s">
        <v>597</v>
      </c>
      <c r="I2777" s="650" t="s">
        <v>6025</v>
      </c>
      <c r="J2777" s="650" t="s">
        <v>6024</v>
      </c>
      <c r="K2777" s="650" t="s">
        <v>1127</v>
      </c>
      <c r="L2777" s="651">
        <v>308.47000000000003</v>
      </c>
      <c r="M2777" s="651">
        <v>925.41000000000008</v>
      </c>
      <c r="N2777" s="650">
        <v>3</v>
      </c>
      <c r="O2777" s="731">
        <v>1</v>
      </c>
      <c r="P2777" s="651"/>
      <c r="Q2777" s="666">
        <v>0</v>
      </c>
      <c r="R2777" s="650"/>
      <c r="S2777" s="666">
        <v>0</v>
      </c>
      <c r="T2777" s="731"/>
      <c r="U2777" s="689">
        <v>0</v>
      </c>
    </row>
    <row r="2778" spans="1:21" ht="14.4" customHeight="1" x14ac:dyDescent="0.3">
      <c r="A2778" s="649">
        <v>10</v>
      </c>
      <c r="B2778" s="650" t="s">
        <v>596</v>
      </c>
      <c r="C2778" s="650">
        <v>89301107</v>
      </c>
      <c r="D2778" s="729" t="s">
        <v>6865</v>
      </c>
      <c r="E2778" s="730" t="s">
        <v>3694</v>
      </c>
      <c r="F2778" s="650" t="s">
        <v>3634</v>
      </c>
      <c r="G2778" s="650" t="s">
        <v>4105</v>
      </c>
      <c r="H2778" s="650" t="s">
        <v>597</v>
      </c>
      <c r="I2778" s="650" t="s">
        <v>833</v>
      </c>
      <c r="J2778" s="650" t="s">
        <v>4108</v>
      </c>
      <c r="K2778" s="650" t="s">
        <v>4109</v>
      </c>
      <c r="L2778" s="651">
        <v>91.52</v>
      </c>
      <c r="M2778" s="651">
        <v>183.04</v>
      </c>
      <c r="N2778" s="650">
        <v>2</v>
      </c>
      <c r="O2778" s="731">
        <v>2</v>
      </c>
      <c r="P2778" s="651"/>
      <c r="Q2778" s="666">
        <v>0</v>
      </c>
      <c r="R2778" s="650"/>
      <c r="S2778" s="666">
        <v>0</v>
      </c>
      <c r="T2778" s="731"/>
      <c r="U2778" s="689">
        <v>0</v>
      </c>
    </row>
    <row r="2779" spans="1:21" ht="14.4" customHeight="1" x14ac:dyDescent="0.3">
      <c r="A2779" s="649">
        <v>10</v>
      </c>
      <c r="B2779" s="650" t="s">
        <v>596</v>
      </c>
      <c r="C2779" s="650">
        <v>89301107</v>
      </c>
      <c r="D2779" s="729" t="s">
        <v>6865</v>
      </c>
      <c r="E2779" s="730" t="s">
        <v>3694</v>
      </c>
      <c r="F2779" s="650" t="s">
        <v>3634</v>
      </c>
      <c r="G2779" s="650" t="s">
        <v>4105</v>
      </c>
      <c r="H2779" s="650" t="s">
        <v>597</v>
      </c>
      <c r="I2779" s="650" t="s">
        <v>4266</v>
      </c>
      <c r="J2779" s="650" t="s">
        <v>937</v>
      </c>
      <c r="K2779" s="650" t="s">
        <v>4267</v>
      </c>
      <c r="L2779" s="651">
        <v>0</v>
      </c>
      <c r="M2779" s="651">
        <v>0</v>
      </c>
      <c r="N2779" s="650">
        <v>1</v>
      </c>
      <c r="O2779" s="731">
        <v>1</v>
      </c>
      <c r="P2779" s="651"/>
      <c r="Q2779" s="666"/>
      <c r="R2779" s="650"/>
      <c r="S2779" s="666">
        <v>0</v>
      </c>
      <c r="T2779" s="731"/>
      <c r="U2779" s="689">
        <v>0</v>
      </c>
    </row>
    <row r="2780" spans="1:21" ht="14.4" customHeight="1" x14ac:dyDescent="0.3">
      <c r="A2780" s="649">
        <v>10</v>
      </c>
      <c r="B2780" s="650" t="s">
        <v>596</v>
      </c>
      <c r="C2780" s="650">
        <v>89301107</v>
      </c>
      <c r="D2780" s="729" t="s">
        <v>6865</v>
      </c>
      <c r="E2780" s="730" t="s">
        <v>3694</v>
      </c>
      <c r="F2780" s="650" t="s">
        <v>3634</v>
      </c>
      <c r="G2780" s="650" t="s">
        <v>6026</v>
      </c>
      <c r="H2780" s="650" t="s">
        <v>597</v>
      </c>
      <c r="I2780" s="650" t="s">
        <v>6027</v>
      </c>
      <c r="J2780" s="650" t="s">
        <v>6028</v>
      </c>
      <c r="K2780" s="650" t="s">
        <v>6029</v>
      </c>
      <c r="L2780" s="651">
        <v>1763.71</v>
      </c>
      <c r="M2780" s="651">
        <v>52911.299999999988</v>
      </c>
      <c r="N2780" s="650">
        <v>30</v>
      </c>
      <c r="O2780" s="731">
        <v>15</v>
      </c>
      <c r="P2780" s="651">
        <v>7054.84</v>
      </c>
      <c r="Q2780" s="666">
        <v>0.13333333333333336</v>
      </c>
      <c r="R2780" s="650">
        <v>4</v>
      </c>
      <c r="S2780" s="666">
        <v>0.13333333333333333</v>
      </c>
      <c r="T2780" s="731">
        <v>2</v>
      </c>
      <c r="U2780" s="689">
        <v>0.13333333333333333</v>
      </c>
    </row>
    <row r="2781" spans="1:21" ht="14.4" customHeight="1" x14ac:dyDescent="0.3">
      <c r="A2781" s="649">
        <v>10</v>
      </c>
      <c r="B2781" s="650" t="s">
        <v>596</v>
      </c>
      <c r="C2781" s="650">
        <v>89301107</v>
      </c>
      <c r="D2781" s="729" t="s">
        <v>6865</v>
      </c>
      <c r="E2781" s="730" t="s">
        <v>3694</v>
      </c>
      <c r="F2781" s="650" t="s">
        <v>3634</v>
      </c>
      <c r="G2781" s="650" t="s">
        <v>6026</v>
      </c>
      <c r="H2781" s="650" t="s">
        <v>597</v>
      </c>
      <c r="I2781" s="650" t="s">
        <v>6191</v>
      </c>
      <c r="J2781" s="650" t="s">
        <v>6028</v>
      </c>
      <c r="K2781" s="650" t="s">
        <v>6192</v>
      </c>
      <c r="L2781" s="651">
        <v>1793.12</v>
      </c>
      <c r="M2781" s="651">
        <v>1793.12</v>
      </c>
      <c r="N2781" s="650">
        <v>1</v>
      </c>
      <c r="O2781" s="731">
        <v>1</v>
      </c>
      <c r="P2781" s="651"/>
      <c r="Q2781" s="666">
        <v>0</v>
      </c>
      <c r="R2781" s="650"/>
      <c r="S2781" s="666">
        <v>0</v>
      </c>
      <c r="T2781" s="731"/>
      <c r="U2781" s="689">
        <v>0</v>
      </c>
    </row>
    <row r="2782" spans="1:21" ht="14.4" customHeight="1" x14ac:dyDescent="0.3">
      <c r="A2782" s="649">
        <v>10</v>
      </c>
      <c r="B2782" s="650" t="s">
        <v>596</v>
      </c>
      <c r="C2782" s="650">
        <v>89301107</v>
      </c>
      <c r="D2782" s="729" t="s">
        <v>6865</v>
      </c>
      <c r="E2782" s="730" t="s">
        <v>3694</v>
      </c>
      <c r="F2782" s="650" t="s">
        <v>3634</v>
      </c>
      <c r="G2782" s="650" t="s">
        <v>4268</v>
      </c>
      <c r="H2782" s="650" t="s">
        <v>597</v>
      </c>
      <c r="I2782" s="650" t="s">
        <v>5209</v>
      </c>
      <c r="J2782" s="650" t="s">
        <v>5210</v>
      </c>
      <c r="K2782" s="650" t="s">
        <v>3501</v>
      </c>
      <c r="L2782" s="651">
        <v>94.8</v>
      </c>
      <c r="M2782" s="651">
        <v>189.6</v>
      </c>
      <c r="N2782" s="650">
        <v>2</v>
      </c>
      <c r="O2782" s="731">
        <v>1.5</v>
      </c>
      <c r="P2782" s="651">
        <v>94.8</v>
      </c>
      <c r="Q2782" s="666">
        <v>0.5</v>
      </c>
      <c r="R2782" s="650">
        <v>1</v>
      </c>
      <c r="S2782" s="666">
        <v>0.5</v>
      </c>
      <c r="T2782" s="731">
        <v>1</v>
      </c>
      <c r="U2782" s="689">
        <v>0.66666666666666663</v>
      </c>
    </row>
    <row r="2783" spans="1:21" ht="14.4" customHeight="1" x14ac:dyDescent="0.3">
      <c r="A2783" s="649">
        <v>10</v>
      </c>
      <c r="B2783" s="650" t="s">
        <v>596</v>
      </c>
      <c r="C2783" s="650">
        <v>89301107</v>
      </c>
      <c r="D2783" s="729" t="s">
        <v>6865</v>
      </c>
      <c r="E2783" s="730" t="s">
        <v>3694</v>
      </c>
      <c r="F2783" s="650" t="s">
        <v>3634</v>
      </c>
      <c r="G2783" s="650" t="s">
        <v>4268</v>
      </c>
      <c r="H2783" s="650" t="s">
        <v>1072</v>
      </c>
      <c r="I2783" s="650" t="s">
        <v>1094</v>
      </c>
      <c r="J2783" s="650" t="s">
        <v>1095</v>
      </c>
      <c r="K2783" s="650" t="s">
        <v>3501</v>
      </c>
      <c r="L2783" s="651">
        <v>94.8</v>
      </c>
      <c r="M2783" s="651">
        <v>1990.7999999999995</v>
      </c>
      <c r="N2783" s="650">
        <v>21</v>
      </c>
      <c r="O2783" s="731">
        <v>14.5</v>
      </c>
      <c r="P2783" s="651">
        <v>568.79999999999995</v>
      </c>
      <c r="Q2783" s="666">
        <v>0.28571428571428575</v>
      </c>
      <c r="R2783" s="650">
        <v>6</v>
      </c>
      <c r="S2783" s="666">
        <v>0.2857142857142857</v>
      </c>
      <c r="T2783" s="731">
        <v>4</v>
      </c>
      <c r="U2783" s="689">
        <v>0.27586206896551724</v>
      </c>
    </row>
    <row r="2784" spans="1:21" ht="14.4" customHeight="1" x14ac:dyDescent="0.3">
      <c r="A2784" s="649">
        <v>10</v>
      </c>
      <c r="B2784" s="650" t="s">
        <v>596</v>
      </c>
      <c r="C2784" s="650">
        <v>89301107</v>
      </c>
      <c r="D2784" s="729" t="s">
        <v>6865</v>
      </c>
      <c r="E2784" s="730" t="s">
        <v>3694</v>
      </c>
      <c r="F2784" s="650" t="s">
        <v>3634</v>
      </c>
      <c r="G2784" s="650" t="s">
        <v>4268</v>
      </c>
      <c r="H2784" s="650" t="s">
        <v>597</v>
      </c>
      <c r="I2784" s="650" t="s">
        <v>6193</v>
      </c>
      <c r="J2784" s="650" t="s">
        <v>6194</v>
      </c>
      <c r="K2784" s="650" t="s">
        <v>6195</v>
      </c>
      <c r="L2784" s="651">
        <v>94.8</v>
      </c>
      <c r="M2784" s="651">
        <v>3033.5999999999995</v>
      </c>
      <c r="N2784" s="650">
        <v>32</v>
      </c>
      <c r="O2784" s="731">
        <v>22.5</v>
      </c>
      <c r="P2784" s="651">
        <v>758.39999999999986</v>
      </c>
      <c r="Q2784" s="666">
        <v>0.25</v>
      </c>
      <c r="R2784" s="650">
        <v>8</v>
      </c>
      <c r="S2784" s="666">
        <v>0.25</v>
      </c>
      <c r="T2784" s="731">
        <v>5.5</v>
      </c>
      <c r="U2784" s="689">
        <v>0.24444444444444444</v>
      </c>
    </row>
    <row r="2785" spans="1:21" ht="14.4" customHeight="1" x14ac:dyDescent="0.3">
      <c r="A2785" s="649">
        <v>10</v>
      </c>
      <c r="B2785" s="650" t="s">
        <v>596</v>
      </c>
      <c r="C2785" s="650">
        <v>89301107</v>
      </c>
      <c r="D2785" s="729" t="s">
        <v>6865</v>
      </c>
      <c r="E2785" s="730" t="s">
        <v>3694</v>
      </c>
      <c r="F2785" s="650" t="s">
        <v>3634</v>
      </c>
      <c r="G2785" s="650" t="s">
        <v>4900</v>
      </c>
      <c r="H2785" s="650" t="s">
        <v>597</v>
      </c>
      <c r="I2785" s="650" t="s">
        <v>4901</v>
      </c>
      <c r="J2785" s="650" t="s">
        <v>4902</v>
      </c>
      <c r="K2785" s="650" t="s">
        <v>872</v>
      </c>
      <c r="L2785" s="651">
        <v>71.95</v>
      </c>
      <c r="M2785" s="651">
        <v>71.95</v>
      </c>
      <c r="N2785" s="650">
        <v>1</v>
      </c>
      <c r="O2785" s="731">
        <v>0.5</v>
      </c>
      <c r="P2785" s="651"/>
      <c r="Q2785" s="666">
        <v>0</v>
      </c>
      <c r="R2785" s="650"/>
      <c r="S2785" s="666">
        <v>0</v>
      </c>
      <c r="T2785" s="731"/>
      <c r="U2785" s="689">
        <v>0</v>
      </c>
    </row>
    <row r="2786" spans="1:21" ht="14.4" customHeight="1" x14ac:dyDescent="0.3">
      <c r="A2786" s="649">
        <v>10</v>
      </c>
      <c r="B2786" s="650" t="s">
        <v>596</v>
      </c>
      <c r="C2786" s="650">
        <v>89301107</v>
      </c>
      <c r="D2786" s="729" t="s">
        <v>6865</v>
      </c>
      <c r="E2786" s="730" t="s">
        <v>3694</v>
      </c>
      <c r="F2786" s="650" t="s">
        <v>3634</v>
      </c>
      <c r="G2786" s="650" t="s">
        <v>6148</v>
      </c>
      <c r="H2786" s="650" t="s">
        <v>597</v>
      </c>
      <c r="I2786" s="650" t="s">
        <v>698</v>
      </c>
      <c r="J2786" s="650" t="s">
        <v>699</v>
      </c>
      <c r="K2786" s="650" t="s">
        <v>700</v>
      </c>
      <c r="L2786" s="651">
        <v>238.94</v>
      </c>
      <c r="M2786" s="651">
        <v>477.88</v>
      </c>
      <c r="N2786" s="650">
        <v>2</v>
      </c>
      <c r="O2786" s="731">
        <v>0.5</v>
      </c>
      <c r="P2786" s="651">
        <v>477.88</v>
      </c>
      <c r="Q2786" s="666">
        <v>1</v>
      </c>
      <c r="R2786" s="650">
        <v>2</v>
      </c>
      <c r="S2786" s="666">
        <v>1</v>
      </c>
      <c r="T2786" s="731">
        <v>0.5</v>
      </c>
      <c r="U2786" s="689">
        <v>1</v>
      </c>
    </row>
    <row r="2787" spans="1:21" ht="14.4" customHeight="1" x14ac:dyDescent="0.3">
      <c r="A2787" s="649">
        <v>10</v>
      </c>
      <c r="B2787" s="650" t="s">
        <v>596</v>
      </c>
      <c r="C2787" s="650">
        <v>89301107</v>
      </c>
      <c r="D2787" s="729" t="s">
        <v>6865</v>
      </c>
      <c r="E2787" s="730" t="s">
        <v>3694</v>
      </c>
      <c r="F2787" s="650" t="s">
        <v>3634</v>
      </c>
      <c r="G2787" s="650" t="s">
        <v>4269</v>
      </c>
      <c r="H2787" s="650" t="s">
        <v>1072</v>
      </c>
      <c r="I2787" s="650" t="s">
        <v>1090</v>
      </c>
      <c r="J2787" s="650" t="s">
        <v>1091</v>
      </c>
      <c r="K2787" s="650" t="s">
        <v>1092</v>
      </c>
      <c r="L2787" s="651">
        <v>974.75</v>
      </c>
      <c r="M2787" s="651">
        <v>34116.25</v>
      </c>
      <c r="N2787" s="650">
        <v>35</v>
      </c>
      <c r="O2787" s="731">
        <v>14.5</v>
      </c>
      <c r="P2787" s="651">
        <v>17545.5</v>
      </c>
      <c r="Q2787" s="666">
        <v>0.51428571428571423</v>
      </c>
      <c r="R2787" s="650">
        <v>18</v>
      </c>
      <c r="S2787" s="666">
        <v>0.51428571428571423</v>
      </c>
      <c r="T2787" s="731">
        <v>8</v>
      </c>
      <c r="U2787" s="689">
        <v>0.55172413793103448</v>
      </c>
    </row>
    <row r="2788" spans="1:21" ht="14.4" customHeight="1" x14ac:dyDescent="0.3">
      <c r="A2788" s="649">
        <v>10</v>
      </c>
      <c r="B2788" s="650" t="s">
        <v>596</v>
      </c>
      <c r="C2788" s="650">
        <v>89301107</v>
      </c>
      <c r="D2788" s="729" t="s">
        <v>6865</v>
      </c>
      <c r="E2788" s="730" t="s">
        <v>3694</v>
      </c>
      <c r="F2788" s="650" t="s">
        <v>3634</v>
      </c>
      <c r="G2788" s="650" t="s">
        <v>4269</v>
      </c>
      <c r="H2788" s="650" t="s">
        <v>1072</v>
      </c>
      <c r="I2788" s="650" t="s">
        <v>4903</v>
      </c>
      <c r="J2788" s="650" t="s">
        <v>4904</v>
      </c>
      <c r="K2788" s="650" t="s">
        <v>4905</v>
      </c>
      <c r="L2788" s="651">
        <v>961.21</v>
      </c>
      <c r="M2788" s="651">
        <v>15379.36</v>
      </c>
      <c r="N2788" s="650">
        <v>16</v>
      </c>
      <c r="O2788" s="731">
        <v>6.5</v>
      </c>
      <c r="P2788" s="651"/>
      <c r="Q2788" s="666">
        <v>0</v>
      </c>
      <c r="R2788" s="650"/>
      <c r="S2788" s="666">
        <v>0</v>
      </c>
      <c r="T2788" s="731"/>
      <c r="U2788" s="689">
        <v>0</v>
      </c>
    </row>
    <row r="2789" spans="1:21" ht="14.4" customHeight="1" x14ac:dyDescent="0.3">
      <c r="A2789" s="649">
        <v>10</v>
      </c>
      <c r="B2789" s="650" t="s">
        <v>596</v>
      </c>
      <c r="C2789" s="650">
        <v>89301107</v>
      </c>
      <c r="D2789" s="729" t="s">
        <v>6865</v>
      </c>
      <c r="E2789" s="730" t="s">
        <v>3694</v>
      </c>
      <c r="F2789" s="650" t="s">
        <v>3634</v>
      </c>
      <c r="G2789" s="650" t="s">
        <v>6039</v>
      </c>
      <c r="H2789" s="650" t="s">
        <v>597</v>
      </c>
      <c r="I2789" s="650" t="s">
        <v>6040</v>
      </c>
      <c r="J2789" s="650" t="s">
        <v>6041</v>
      </c>
      <c r="K2789" s="650" t="s">
        <v>6042</v>
      </c>
      <c r="L2789" s="651">
        <v>0</v>
      </c>
      <c r="M2789" s="651">
        <v>0</v>
      </c>
      <c r="N2789" s="650">
        <v>1</v>
      </c>
      <c r="O2789" s="731">
        <v>0.5</v>
      </c>
      <c r="P2789" s="651"/>
      <c r="Q2789" s="666"/>
      <c r="R2789" s="650"/>
      <c r="S2789" s="666">
        <v>0</v>
      </c>
      <c r="T2789" s="731"/>
      <c r="U2789" s="689">
        <v>0</v>
      </c>
    </row>
    <row r="2790" spans="1:21" ht="14.4" customHeight="1" x14ac:dyDescent="0.3">
      <c r="A2790" s="649">
        <v>10</v>
      </c>
      <c r="B2790" s="650" t="s">
        <v>596</v>
      </c>
      <c r="C2790" s="650">
        <v>89301107</v>
      </c>
      <c r="D2790" s="729" t="s">
        <v>6865</v>
      </c>
      <c r="E2790" s="730" t="s">
        <v>3694</v>
      </c>
      <c r="F2790" s="650" t="s">
        <v>3634</v>
      </c>
      <c r="G2790" s="650" t="s">
        <v>6039</v>
      </c>
      <c r="H2790" s="650" t="s">
        <v>597</v>
      </c>
      <c r="I2790" s="650" t="s">
        <v>6043</v>
      </c>
      <c r="J2790" s="650" t="s">
        <v>6041</v>
      </c>
      <c r="K2790" s="650" t="s">
        <v>6044</v>
      </c>
      <c r="L2790" s="651">
        <v>1692.27</v>
      </c>
      <c r="M2790" s="651">
        <v>43999.020000000004</v>
      </c>
      <c r="N2790" s="650">
        <v>26</v>
      </c>
      <c r="O2790" s="731">
        <v>9</v>
      </c>
      <c r="P2790" s="651">
        <v>5076.8099999999995</v>
      </c>
      <c r="Q2790" s="666">
        <v>0.11538461538461536</v>
      </c>
      <c r="R2790" s="650">
        <v>3</v>
      </c>
      <c r="S2790" s="666">
        <v>0.11538461538461539</v>
      </c>
      <c r="T2790" s="731">
        <v>1</v>
      </c>
      <c r="U2790" s="689">
        <v>0.1111111111111111</v>
      </c>
    </row>
    <row r="2791" spans="1:21" ht="14.4" customHeight="1" x14ac:dyDescent="0.3">
      <c r="A2791" s="649">
        <v>10</v>
      </c>
      <c r="B2791" s="650" t="s">
        <v>596</v>
      </c>
      <c r="C2791" s="650">
        <v>89301107</v>
      </c>
      <c r="D2791" s="729" t="s">
        <v>6865</v>
      </c>
      <c r="E2791" s="730" t="s">
        <v>3694</v>
      </c>
      <c r="F2791" s="650" t="s">
        <v>3634</v>
      </c>
      <c r="G2791" s="650" t="s">
        <v>6039</v>
      </c>
      <c r="H2791" s="650" t="s">
        <v>597</v>
      </c>
      <c r="I2791" s="650" t="s">
        <v>6196</v>
      </c>
      <c r="J2791" s="650" t="s">
        <v>6046</v>
      </c>
      <c r="K2791" s="650" t="s">
        <v>6044</v>
      </c>
      <c r="L2791" s="651">
        <v>1313.2</v>
      </c>
      <c r="M2791" s="651">
        <v>23637.599999999999</v>
      </c>
      <c r="N2791" s="650">
        <v>18</v>
      </c>
      <c r="O2791" s="731">
        <v>7.5</v>
      </c>
      <c r="P2791" s="651">
        <v>3939.6000000000004</v>
      </c>
      <c r="Q2791" s="666">
        <v>0.16666666666666669</v>
      </c>
      <c r="R2791" s="650">
        <v>3</v>
      </c>
      <c r="S2791" s="666">
        <v>0.16666666666666666</v>
      </c>
      <c r="T2791" s="731">
        <v>2</v>
      </c>
      <c r="U2791" s="689">
        <v>0.26666666666666666</v>
      </c>
    </row>
    <row r="2792" spans="1:21" ht="14.4" customHeight="1" x14ac:dyDescent="0.3">
      <c r="A2792" s="649">
        <v>10</v>
      </c>
      <c r="B2792" s="650" t="s">
        <v>596</v>
      </c>
      <c r="C2792" s="650">
        <v>89301107</v>
      </c>
      <c r="D2792" s="729" t="s">
        <v>6865</v>
      </c>
      <c r="E2792" s="730" t="s">
        <v>3694</v>
      </c>
      <c r="F2792" s="650" t="s">
        <v>3634</v>
      </c>
      <c r="G2792" s="650" t="s">
        <v>6039</v>
      </c>
      <c r="H2792" s="650" t="s">
        <v>597</v>
      </c>
      <c r="I2792" s="650" t="s">
        <v>6045</v>
      </c>
      <c r="J2792" s="650" t="s">
        <v>6046</v>
      </c>
      <c r="K2792" s="650" t="s">
        <v>6047</v>
      </c>
      <c r="L2792" s="651">
        <v>0</v>
      </c>
      <c r="M2792" s="651">
        <v>0</v>
      </c>
      <c r="N2792" s="650">
        <v>4</v>
      </c>
      <c r="O2792" s="731">
        <v>2.5</v>
      </c>
      <c r="P2792" s="651"/>
      <c r="Q2792" s="666"/>
      <c r="R2792" s="650"/>
      <c r="S2792" s="666">
        <v>0</v>
      </c>
      <c r="T2792" s="731"/>
      <c r="U2792" s="689">
        <v>0</v>
      </c>
    </row>
    <row r="2793" spans="1:21" ht="14.4" customHeight="1" x14ac:dyDescent="0.3">
      <c r="A2793" s="649">
        <v>10</v>
      </c>
      <c r="B2793" s="650" t="s">
        <v>596</v>
      </c>
      <c r="C2793" s="650">
        <v>89301107</v>
      </c>
      <c r="D2793" s="729" t="s">
        <v>6865</v>
      </c>
      <c r="E2793" s="730" t="s">
        <v>3694</v>
      </c>
      <c r="F2793" s="650" t="s">
        <v>3634</v>
      </c>
      <c r="G2793" s="650" t="s">
        <v>6039</v>
      </c>
      <c r="H2793" s="650" t="s">
        <v>597</v>
      </c>
      <c r="I2793" s="650" t="s">
        <v>6197</v>
      </c>
      <c r="J2793" s="650" t="s">
        <v>6046</v>
      </c>
      <c r="K2793" s="650" t="s">
        <v>6198</v>
      </c>
      <c r="L2793" s="651">
        <v>0</v>
      </c>
      <c r="M2793" s="651">
        <v>0</v>
      </c>
      <c r="N2793" s="650">
        <v>1</v>
      </c>
      <c r="O2793" s="731">
        <v>1</v>
      </c>
      <c r="P2793" s="651">
        <v>0</v>
      </c>
      <c r="Q2793" s="666"/>
      <c r="R2793" s="650">
        <v>1</v>
      </c>
      <c r="S2793" s="666">
        <v>1</v>
      </c>
      <c r="T2793" s="731">
        <v>1</v>
      </c>
      <c r="U2793" s="689">
        <v>1</v>
      </c>
    </row>
    <row r="2794" spans="1:21" ht="14.4" customHeight="1" x14ac:dyDescent="0.3">
      <c r="A2794" s="649">
        <v>10</v>
      </c>
      <c r="B2794" s="650" t="s">
        <v>596</v>
      </c>
      <c r="C2794" s="650">
        <v>89301107</v>
      </c>
      <c r="D2794" s="729" t="s">
        <v>6865</v>
      </c>
      <c r="E2794" s="730" t="s">
        <v>3694</v>
      </c>
      <c r="F2794" s="650" t="s">
        <v>3634</v>
      </c>
      <c r="G2794" s="650" t="s">
        <v>6149</v>
      </c>
      <c r="H2794" s="650" t="s">
        <v>597</v>
      </c>
      <c r="I2794" s="650" t="s">
        <v>6153</v>
      </c>
      <c r="J2794" s="650" t="s">
        <v>6154</v>
      </c>
      <c r="K2794" s="650" t="s">
        <v>6152</v>
      </c>
      <c r="L2794" s="651">
        <v>1490.95</v>
      </c>
      <c r="M2794" s="651">
        <v>1490.95</v>
      </c>
      <c r="N2794" s="650">
        <v>1</v>
      </c>
      <c r="O2794" s="731">
        <v>1</v>
      </c>
      <c r="P2794" s="651"/>
      <c r="Q2794" s="666">
        <v>0</v>
      </c>
      <c r="R2794" s="650"/>
      <c r="S2794" s="666">
        <v>0</v>
      </c>
      <c r="T2794" s="731"/>
      <c r="U2794" s="689">
        <v>0</v>
      </c>
    </row>
    <row r="2795" spans="1:21" ht="14.4" customHeight="1" x14ac:dyDescent="0.3">
      <c r="A2795" s="649">
        <v>10</v>
      </c>
      <c r="B2795" s="650" t="s">
        <v>596</v>
      </c>
      <c r="C2795" s="650">
        <v>89301107</v>
      </c>
      <c r="D2795" s="729" t="s">
        <v>6865</v>
      </c>
      <c r="E2795" s="730" t="s">
        <v>3694</v>
      </c>
      <c r="F2795" s="650" t="s">
        <v>3635</v>
      </c>
      <c r="G2795" s="650" t="s">
        <v>3790</v>
      </c>
      <c r="H2795" s="650" t="s">
        <v>597</v>
      </c>
      <c r="I2795" s="650" t="s">
        <v>4861</v>
      </c>
      <c r="J2795" s="650" t="s">
        <v>3680</v>
      </c>
      <c r="K2795" s="650"/>
      <c r="L2795" s="651">
        <v>0</v>
      </c>
      <c r="M2795" s="651">
        <v>0</v>
      </c>
      <c r="N2795" s="650">
        <v>1</v>
      </c>
      <c r="O2795" s="731">
        <v>1</v>
      </c>
      <c r="P2795" s="651"/>
      <c r="Q2795" s="666"/>
      <c r="R2795" s="650"/>
      <c r="S2795" s="666">
        <v>0</v>
      </c>
      <c r="T2795" s="731"/>
      <c r="U2795" s="689">
        <v>0</v>
      </c>
    </row>
    <row r="2796" spans="1:21" ht="14.4" customHeight="1" x14ac:dyDescent="0.3">
      <c r="A2796" s="649">
        <v>10</v>
      </c>
      <c r="B2796" s="650" t="s">
        <v>596</v>
      </c>
      <c r="C2796" s="650">
        <v>89301107</v>
      </c>
      <c r="D2796" s="729" t="s">
        <v>6865</v>
      </c>
      <c r="E2796" s="730" t="s">
        <v>3694</v>
      </c>
      <c r="F2796" s="650" t="s">
        <v>3636</v>
      </c>
      <c r="G2796" s="650" t="s">
        <v>4270</v>
      </c>
      <c r="H2796" s="650" t="s">
        <v>597</v>
      </c>
      <c r="I2796" s="650" t="s">
        <v>4271</v>
      </c>
      <c r="J2796" s="650" t="s">
        <v>4272</v>
      </c>
      <c r="K2796" s="650" t="s">
        <v>4273</v>
      </c>
      <c r="L2796" s="651">
        <v>500</v>
      </c>
      <c r="M2796" s="651">
        <v>4000</v>
      </c>
      <c r="N2796" s="650">
        <v>8</v>
      </c>
      <c r="O2796" s="731">
        <v>8</v>
      </c>
      <c r="P2796" s="651">
        <v>3500</v>
      </c>
      <c r="Q2796" s="666">
        <v>0.875</v>
      </c>
      <c r="R2796" s="650">
        <v>7</v>
      </c>
      <c r="S2796" s="666">
        <v>0.875</v>
      </c>
      <c r="T2796" s="731">
        <v>7</v>
      </c>
      <c r="U2796" s="689">
        <v>0.875</v>
      </c>
    </row>
    <row r="2797" spans="1:21" ht="14.4" customHeight="1" x14ac:dyDescent="0.3">
      <c r="A2797" s="649">
        <v>10</v>
      </c>
      <c r="B2797" s="650" t="s">
        <v>596</v>
      </c>
      <c r="C2797" s="650">
        <v>89301107</v>
      </c>
      <c r="D2797" s="729" t="s">
        <v>6865</v>
      </c>
      <c r="E2797" s="730" t="s">
        <v>3694</v>
      </c>
      <c r="F2797" s="650" t="s">
        <v>3636</v>
      </c>
      <c r="G2797" s="650" t="s">
        <v>4270</v>
      </c>
      <c r="H2797" s="650" t="s">
        <v>597</v>
      </c>
      <c r="I2797" s="650" t="s">
        <v>6048</v>
      </c>
      <c r="J2797" s="650" t="s">
        <v>6049</v>
      </c>
      <c r="K2797" s="650" t="s">
        <v>6050</v>
      </c>
      <c r="L2797" s="651">
        <v>4500</v>
      </c>
      <c r="M2797" s="651">
        <v>9000</v>
      </c>
      <c r="N2797" s="650">
        <v>2</v>
      </c>
      <c r="O2797" s="731">
        <v>2</v>
      </c>
      <c r="P2797" s="651">
        <v>4500</v>
      </c>
      <c r="Q2797" s="666">
        <v>0.5</v>
      </c>
      <c r="R2797" s="650">
        <v>1</v>
      </c>
      <c r="S2797" s="666">
        <v>0.5</v>
      </c>
      <c r="T2797" s="731">
        <v>1</v>
      </c>
      <c r="U2797" s="689">
        <v>0.5</v>
      </c>
    </row>
    <row r="2798" spans="1:21" ht="14.4" customHeight="1" x14ac:dyDescent="0.3">
      <c r="A2798" s="649">
        <v>10</v>
      </c>
      <c r="B2798" s="650" t="s">
        <v>596</v>
      </c>
      <c r="C2798" s="650">
        <v>89301107</v>
      </c>
      <c r="D2798" s="729" t="s">
        <v>6865</v>
      </c>
      <c r="E2798" s="730" t="s">
        <v>3694</v>
      </c>
      <c r="F2798" s="650" t="s">
        <v>3636</v>
      </c>
      <c r="G2798" s="650" t="s">
        <v>4270</v>
      </c>
      <c r="H2798" s="650" t="s">
        <v>597</v>
      </c>
      <c r="I2798" s="650" t="s">
        <v>6199</v>
      </c>
      <c r="J2798" s="650" t="s">
        <v>6200</v>
      </c>
      <c r="K2798" s="650" t="s">
        <v>6050</v>
      </c>
      <c r="L2798" s="651">
        <v>1658</v>
      </c>
      <c r="M2798" s="651">
        <v>1658</v>
      </c>
      <c r="N2798" s="650">
        <v>1</v>
      </c>
      <c r="O2798" s="731">
        <v>1</v>
      </c>
      <c r="P2798" s="651"/>
      <c r="Q2798" s="666">
        <v>0</v>
      </c>
      <c r="R2798" s="650"/>
      <c r="S2798" s="666">
        <v>0</v>
      </c>
      <c r="T2798" s="731"/>
      <c r="U2798" s="689">
        <v>0</v>
      </c>
    </row>
    <row r="2799" spans="1:21" ht="14.4" customHeight="1" x14ac:dyDescent="0.3">
      <c r="A2799" s="649">
        <v>10</v>
      </c>
      <c r="B2799" s="650" t="s">
        <v>596</v>
      </c>
      <c r="C2799" s="650">
        <v>89301107</v>
      </c>
      <c r="D2799" s="729" t="s">
        <v>6865</v>
      </c>
      <c r="E2799" s="730" t="s">
        <v>3715</v>
      </c>
      <c r="F2799" s="650" t="s">
        <v>3634</v>
      </c>
      <c r="G2799" s="650" t="s">
        <v>6056</v>
      </c>
      <c r="H2799" s="650" t="s">
        <v>597</v>
      </c>
      <c r="I2799" s="650" t="s">
        <v>6060</v>
      </c>
      <c r="J2799" s="650" t="s">
        <v>6061</v>
      </c>
      <c r="K2799" s="650" t="s">
        <v>1847</v>
      </c>
      <c r="L2799" s="651">
        <v>0</v>
      </c>
      <c r="M2799" s="651">
        <v>0</v>
      </c>
      <c r="N2799" s="650">
        <v>3</v>
      </c>
      <c r="O2799" s="731">
        <v>2</v>
      </c>
      <c r="P2799" s="651"/>
      <c r="Q2799" s="666"/>
      <c r="R2799" s="650"/>
      <c r="S2799" s="666">
        <v>0</v>
      </c>
      <c r="T2799" s="731"/>
      <c r="U2799" s="689">
        <v>0</v>
      </c>
    </row>
    <row r="2800" spans="1:21" ht="14.4" customHeight="1" x14ac:dyDescent="0.3">
      <c r="A2800" s="649">
        <v>10</v>
      </c>
      <c r="B2800" s="650" t="s">
        <v>596</v>
      </c>
      <c r="C2800" s="650">
        <v>89301107</v>
      </c>
      <c r="D2800" s="729" t="s">
        <v>6865</v>
      </c>
      <c r="E2800" s="730" t="s">
        <v>3715</v>
      </c>
      <c r="F2800" s="650" t="s">
        <v>3634</v>
      </c>
      <c r="G2800" s="650" t="s">
        <v>6056</v>
      </c>
      <c r="H2800" s="650" t="s">
        <v>597</v>
      </c>
      <c r="I2800" s="650" t="s">
        <v>6062</v>
      </c>
      <c r="J2800" s="650" t="s">
        <v>6061</v>
      </c>
      <c r="K2800" s="650" t="s">
        <v>6063</v>
      </c>
      <c r="L2800" s="651">
        <v>0</v>
      </c>
      <c r="M2800" s="651">
        <v>0</v>
      </c>
      <c r="N2800" s="650">
        <v>38</v>
      </c>
      <c r="O2800" s="731">
        <v>21.5</v>
      </c>
      <c r="P2800" s="651">
        <v>0</v>
      </c>
      <c r="Q2800" s="666"/>
      <c r="R2800" s="650">
        <v>9</v>
      </c>
      <c r="S2800" s="666">
        <v>0.23684210526315788</v>
      </c>
      <c r="T2800" s="731">
        <v>5</v>
      </c>
      <c r="U2800" s="689">
        <v>0.23255813953488372</v>
      </c>
    </row>
    <row r="2801" spans="1:21" ht="14.4" customHeight="1" x14ac:dyDescent="0.3">
      <c r="A2801" s="649">
        <v>10</v>
      </c>
      <c r="B2801" s="650" t="s">
        <v>596</v>
      </c>
      <c r="C2801" s="650">
        <v>89301107</v>
      </c>
      <c r="D2801" s="729" t="s">
        <v>6865</v>
      </c>
      <c r="E2801" s="730" t="s">
        <v>3715</v>
      </c>
      <c r="F2801" s="650" t="s">
        <v>3634</v>
      </c>
      <c r="G2801" s="650" t="s">
        <v>6201</v>
      </c>
      <c r="H2801" s="650" t="s">
        <v>597</v>
      </c>
      <c r="I2801" s="650" t="s">
        <v>3095</v>
      </c>
      <c r="J2801" s="650" t="s">
        <v>3096</v>
      </c>
      <c r="K2801" s="650" t="s">
        <v>700</v>
      </c>
      <c r="L2801" s="651">
        <v>143.51</v>
      </c>
      <c r="M2801" s="651">
        <v>143.51</v>
      </c>
      <c r="N2801" s="650">
        <v>1</v>
      </c>
      <c r="O2801" s="731">
        <v>0.5</v>
      </c>
      <c r="P2801" s="651"/>
      <c r="Q2801" s="666">
        <v>0</v>
      </c>
      <c r="R2801" s="650"/>
      <c r="S2801" s="666">
        <v>0</v>
      </c>
      <c r="T2801" s="731"/>
      <c r="U2801" s="689">
        <v>0</v>
      </c>
    </row>
    <row r="2802" spans="1:21" ht="14.4" customHeight="1" x14ac:dyDescent="0.3">
      <c r="A2802" s="649">
        <v>10</v>
      </c>
      <c r="B2802" s="650" t="s">
        <v>596</v>
      </c>
      <c r="C2802" s="650">
        <v>89301107</v>
      </c>
      <c r="D2802" s="729" t="s">
        <v>6865</v>
      </c>
      <c r="E2802" s="730" t="s">
        <v>3715</v>
      </c>
      <c r="F2802" s="650" t="s">
        <v>3634</v>
      </c>
      <c r="G2802" s="650" t="s">
        <v>6201</v>
      </c>
      <c r="H2802" s="650" t="s">
        <v>597</v>
      </c>
      <c r="I2802" s="650" t="s">
        <v>6202</v>
      </c>
      <c r="J2802" s="650" t="s">
        <v>6203</v>
      </c>
      <c r="K2802" s="650" t="s">
        <v>700</v>
      </c>
      <c r="L2802" s="651">
        <v>191.57</v>
      </c>
      <c r="M2802" s="651">
        <v>191.57</v>
      </c>
      <c r="N2802" s="650">
        <v>1</v>
      </c>
      <c r="O2802" s="731">
        <v>0.5</v>
      </c>
      <c r="P2802" s="651">
        <v>191.57</v>
      </c>
      <c r="Q2802" s="666">
        <v>1</v>
      </c>
      <c r="R2802" s="650">
        <v>1</v>
      </c>
      <c r="S2802" s="666">
        <v>1</v>
      </c>
      <c r="T2802" s="731">
        <v>0.5</v>
      </c>
      <c r="U2802" s="689">
        <v>1</v>
      </c>
    </row>
    <row r="2803" spans="1:21" ht="14.4" customHeight="1" x14ac:dyDescent="0.3">
      <c r="A2803" s="649">
        <v>10</v>
      </c>
      <c r="B2803" s="650" t="s">
        <v>596</v>
      </c>
      <c r="C2803" s="650">
        <v>89301107</v>
      </c>
      <c r="D2803" s="729" t="s">
        <v>6865</v>
      </c>
      <c r="E2803" s="730" t="s">
        <v>3715</v>
      </c>
      <c r="F2803" s="650" t="s">
        <v>3634</v>
      </c>
      <c r="G2803" s="650" t="s">
        <v>3798</v>
      </c>
      <c r="H2803" s="650" t="s">
        <v>597</v>
      </c>
      <c r="I2803" s="650" t="s">
        <v>4865</v>
      </c>
      <c r="J2803" s="650" t="s">
        <v>4866</v>
      </c>
      <c r="K2803" s="650" t="s">
        <v>4867</v>
      </c>
      <c r="L2803" s="651">
        <v>542.41</v>
      </c>
      <c r="M2803" s="651">
        <v>1627.23</v>
      </c>
      <c r="N2803" s="650">
        <v>3</v>
      </c>
      <c r="O2803" s="731">
        <v>1.5</v>
      </c>
      <c r="P2803" s="651">
        <v>1084.82</v>
      </c>
      <c r="Q2803" s="666">
        <v>0.66666666666666663</v>
      </c>
      <c r="R2803" s="650">
        <v>2</v>
      </c>
      <c r="S2803" s="666">
        <v>0.66666666666666663</v>
      </c>
      <c r="T2803" s="731">
        <v>1</v>
      </c>
      <c r="U2803" s="689">
        <v>0.66666666666666663</v>
      </c>
    </row>
    <row r="2804" spans="1:21" ht="14.4" customHeight="1" x14ac:dyDescent="0.3">
      <c r="A2804" s="649">
        <v>10</v>
      </c>
      <c r="B2804" s="650" t="s">
        <v>596</v>
      </c>
      <c r="C2804" s="650">
        <v>89301107</v>
      </c>
      <c r="D2804" s="729" t="s">
        <v>6865</v>
      </c>
      <c r="E2804" s="730" t="s">
        <v>3715</v>
      </c>
      <c r="F2804" s="650" t="s">
        <v>3634</v>
      </c>
      <c r="G2804" s="650" t="s">
        <v>3798</v>
      </c>
      <c r="H2804" s="650" t="s">
        <v>597</v>
      </c>
      <c r="I2804" s="650" t="s">
        <v>6159</v>
      </c>
      <c r="J2804" s="650" t="s">
        <v>4951</v>
      </c>
      <c r="K2804" s="650" t="s">
        <v>6160</v>
      </c>
      <c r="L2804" s="651">
        <v>0</v>
      </c>
      <c r="M2804" s="651">
        <v>0</v>
      </c>
      <c r="N2804" s="650">
        <v>1</v>
      </c>
      <c r="O2804" s="731">
        <v>0.5</v>
      </c>
      <c r="P2804" s="651"/>
      <c r="Q2804" s="666"/>
      <c r="R2804" s="650"/>
      <c r="S2804" s="666">
        <v>0</v>
      </c>
      <c r="T2804" s="731"/>
      <c r="U2804" s="689">
        <v>0</v>
      </c>
    </row>
    <row r="2805" spans="1:21" ht="14.4" customHeight="1" x14ac:dyDescent="0.3">
      <c r="A2805" s="649">
        <v>10</v>
      </c>
      <c r="B2805" s="650" t="s">
        <v>596</v>
      </c>
      <c r="C2805" s="650">
        <v>89301107</v>
      </c>
      <c r="D2805" s="729" t="s">
        <v>6865</v>
      </c>
      <c r="E2805" s="730" t="s">
        <v>3715</v>
      </c>
      <c r="F2805" s="650" t="s">
        <v>3634</v>
      </c>
      <c r="G2805" s="650" t="s">
        <v>3747</v>
      </c>
      <c r="H2805" s="650" t="s">
        <v>597</v>
      </c>
      <c r="I2805" s="650" t="s">
        <v>5909</v>
      </c>
      <c r="J2805" s="650" t="s">
        <v>5910</v>
      </c>
      <c r="K2805" s="650" t="s">
        <v>1603</v>
      </c>
      <c r="L2805" s="651">
        <v>413.22</v>
      </c>
      <c r="M2805" s="651">
        <v>413.22</v>
      </c>
      <c r="N2805" s="650">
        <v>1</v>
      </c>
      <c r="O2805" s="731">
        <v>1</v>
      </c>
      <c r="P2805" s="651"/>
      <c r="Q2805" s="666">
        <v>0</v>
      </c>
      <c r="R2805" s="650"/>
      <c r="S2805" s="666">
        <v>0</v>
      </c>
      <c r="T2805" s="731"/>
      <c r="U2805" s="689">
        <v>0</v>
      </c>
    </row>
    <row r="2806" spans="1:21" ht="14.4" customHeight="1" x14ac:dyDescent="0.3">
      <c r="A2806" s="649">
        <v>10</v>
      </c>
      <c r="B2806" s="650" t="s">
        <v>596</v>
      </c>
      <c r="C2806" s="650">
        <v>89301107</v>
      </c>
      <c r="D2806" s="729" t="s">
        <v>6865</v>
      </c>
      <c r="E2806" s="730" t="s">
        <v>3715</v>
      </c>
      <c r="F2806" s="650" t="s">
        <v>3634</v>
      </c>
      <c r="G2806" s="650" t="s">
        <v>3747</v>
      </c>
      <c r="H2806" s="650" t="s">
        <v>1072</v>
      </c>
      <c r="I2806" s="650" t="s">
        <v>2097</v>
      </c>
      <c r="J2806" s="650" t="s">
        <v>1087</v>
      </c>
      <c r="K2806" s="650" t="s">
        <v>3560</v>
      </c>
      <c r="L2806" s="651">
        <v>275.48</v>
      </c>
      <c r="M2806" s="651">
        <v>2203.84</v>
      </c>
      <c r="N2806" s="650">
        <v>8</v>
      </c>
      <c r="O2806" s="731">
        <v>4.5</v>
      </c>
      <c r="P2806" s="651">
        <v>550.96</v>
      </c>
      <c r="Q2806" s="666">
        <v>0.25</v>
      </c>
      <c r="R2806" s="650">
        <v>2</v>
      </c>
      <c r="S2806" s="666">
        <v>0.25</v>
      </c>
      <c r="T2806" s="731">
        <v>1</v>
      </c>
      <c r="U2806" s="689">
        <v>0.22222222222222221</v>
      </c>
    </row>
    <row r="2807" spans="1:21" ht="14.4" customHeight="1" x14ac:dyDescent="0.3">
      <c r="A2807" s="649">
        <v>10</v>
      </c>
      <c r="B2807" s="650" t="s">
        <v>596</v>
      </c>
      <c r="C2807" s="650">
        <v>89301107</v>
      </c>
      <c r="D2807" s="729" t="s">
        <v>6865</v>
      </c>
      <c r="E2807" s="730" t="s">
        <v>3715</v>
      </c>
      <c r="F2807" s="650" t="s">
        <v>3634</v>
      </c>
      <c r="G2807" s="650" t="s">
        <v>3747</v>
      </c>
      <c r="H2807" s="650" t="s">
        <v>1072</v>
      </c>
      <c r="I2807" s="650" t="s">
        <v>2097</v>
      </c>
      <c r="J2807" s="650" t="s">
        <v>1087</v>
      </c>
      <c r="K2807" s="650" t="s">
        <v>3560</v>
      </c>
      <c r="L2807" s="651">
        <v>237.65</v>
      </c>
      <c r="M2807" s="651">
        <v>950.6</v>
      </c>
      <c r="N2807" s="650">
        <v>4</v>
      </c>
      <c r="O2807" s="731">
        <v>3</v>
      </c>
      <c r="P2807" s="651">
        <v>237.65</v>
      </c>
      <c r="Q2807" s="666">
        <v>0.25</v>
      </c>
      <c r="R2807" s="650">
        <v>1</v>
      </c>
      <c r="S2807" s="666">
        <v>0.25</v>
      </c>
      <c r="T2807" s="731">
        <v>0.5</v>
      </c>
      <c r="U2807" s="689">
        <v>0.16666666666666666</v>
      </c>
    </row>
    <row r="2808" spans="1:21" ht="14.4" customHeight="1" x14ac:dyDescent="0.3">
      <c r="A2808" s="649">
        <v>10</v>
      </c>
      <c r="B2808" s="650" t="s">
        <v>596</v>
      </c>
      <c r="C2808" s="650">
        <v>89301107</v>
      </c>
      <c r="D2808" s="729" t="s">
        <v>6865</v>
      </c>
      <c r="E2808" s="730" t="s">
        <v>3715</v>
      </c>
      <c r="F2808" s="650" t="s">
        <v>3634</v>
      </c>
      <c r="G2808" s="650" t="s">
        <v>3747</v>
      </c>
      <c r="H2808" s="650" t="s">
        <v>1072</v>
      </c>
      <c r="I2808" s="650" t="s">
        <v>2110</v>
      </c>
      <c r="J2808" s="650" t="s">
        <v>1087</v>
      </c>
      <c r="K2808" s="650" t="s">
        <v>2796</v>
      </c>
      <c r="L2808" s="651">
        <v>137.74</v>
      </c>
      <c r="M2808" s="651">
        <v>137.74</v>
      </c>
      <c r="N2808" s="650">
        <v>1</v>
      </c>
      <c r="O2808" s="731">
        <v>1</v>
      </c>
      <c r="P2808" s="651">
        <v>137.74</v>
      </c>
      <c r="Q2808" s="666">
        <v>1</v>
      </c>
      <c r="R2808" s="650">
        <v>1</v>
      </c>
      <c r="S2808" s="666">
        <v>1</v>
      </c>
      <c r="T2808" s="731">
        <v>1</v>
      </c>
      <c r="U2808" s="689">
        <v>1</v>
      </c>
    </row>
    <row r="2809" spans="1:21" ht="14.4" customHeight="1" x14ac:dyDescent="0.3">
      <c r="A2809" s="649">
        <v>10</v>
      </c>
      <c r="B2809" s="650" t="s">
        <v>596</v>
      </c>
      <c r="C2809" s="650">
        <v>89301107</v>
      </c>
      <c r="D2809" s="729" t="s">
        <v>6865</v>
      </c>
      <c r="E2809" s="730" t="s">
        <v>3715</v>
      </c>
      <c r="F2809" s="650" t="s">
        <v>3634</v>
      </c>
      <c r="G2809" s="650" t="s">
        <v>3747</v>
      </c>
      <c r="H2809" s="650" t="s">
        <v>1072</v>
      </c>
      <c r="I2809" s="650" t="s">
        <v>1602</v>
      </c>
      <c r="J2809" s="650" t="s">
        <v>1087</v>
      </c>
      <c r="K2809" s="650" t="s">
        <v>1603</v>
      </c>
      <c r="L2809" s="651">
        <v>413.22</v>
      </c>
      <c r="M2809" s="651">
        <v>13223.04</v>
      </c>
      <c r="N2809" s="650">
        <v>32</v>
      </c>
      <c r="O2809" s="731">
        <v>19.5</v>
      </c>
      <c r="P2809" s="651">
        <v>3305.7600000000011</v>
      </c>
      <c r="Q2809" s="666">
        <v>0.25000000000000006</v>
      </c>
      <c r="R2809" s="650">
        <v>8</v>
      </c>
      <c r="S2809" s="666">
        <v>0.25</v>
      </c>
      <c r="T2809" s="731">
        <v>5</v>
      </c>
      <c r="U2809" s="689">
        <v>0.25641025641025639</v>
      </c>
    </row>
    <row r="2810" spans="1:21" ht="14.4" customHeight="1" x14ac:dyDescent="0.3">
      <c r="A2810" s="649">
        <v>10</v>
      </c>
      <c r="B2810" s="650" t="s">
        <v>596</v>
      </c>
      <c r="C2810" s="650">
        <v>89301107</v>
      </c>
      <c r="D2810" s="729" t="s">
        <v>6865</v>
      </c>
      <c r="E2810" s="730" t="s">
        <v>3715</v>
      </c>
      <c r="F2810" s="650" t="s">
        <v>3634</v>
      </c>
      <c r="G2810" s="650" t="s">
        <v>3747</v>
      </c>
      <c r="H2810" s="650" t="s">
        <v>1072</v>
      </c>
      <c r="I2810" s="650" t="s">
        <v>1602</v>
      </c>
      <c r="J2810" s="650" t="s">
        <v>1087</v>
      </c>
      <c r="K2810" s="650" t="s">
        <v>1603</v>
      </c>
      <c r="L2810" s="651">
        <v>356.47</v>
      </c>
      <c r="M2810" s="651">
        <v>7485.8700000000017</v>
      </c>
      <c r="N2810" s="650">
        <v>21</v>
      </c>
      <c r="O2810" s="731">
        <v>13</v>
      </c>
      <c r="P2810" s="651">
        <v>3208.2300000000005</v>
      </c>
      <c r="Q2810" s="666">
        <v>0.42857142857142855</v>
      </c>
      <c r="R2810" s="650">
        <v>9</v>
      </c>
      <c r="S2810" s="666">
        <v>0.42857142857142855</v>
      </c>
      <c r="T2810" s="731">
        <v>5.5</v>
      </c>
      <c r="U2810" s="689">
        <v>0.42307692307692307</v>
      </c>
    </row>
    <row r="2811" spans="1:21" ht="14.4" customHeight="1" x14ac:dyDescent="0.3">
      <c r="A2811" s="649">
        <v>10</v>
      </c>
      <c r="B2811" s="650" t="s">
        <v>596</v>
      </c>
      <c r="C2811" s="650">
        <v>89301107</v>
      </c>
      <c r="D2811" s="729" t="s">
        <v>6865</v>
      </c>
      <c r="E2811" s="730" t="s">
        <v>3715</v>
      </c>
      <c r="F2811" s="650" t="s">
        <v>3634</v>
      </c>
      <c r="G2811" s="650" t="s">
        <v>3929</v>
      </c>
      <c r="H2811" s="650" t="s">
        <v>597</v>
      </c>
      <c r="I2811" s="650" t="s">
        <v>6204</v>
      </c>
      <c r="J2811" s="650" t="s">
        <v>4362</v>
      </c>
      <c r="K2811" s="650" t="s">
        <v>2806</v>
      </c>
      <c r="L2811" s="651">
        <v>413.22</v>
      </c>
      <c r="M2811" s="651">
        <v>413.22</v>
      </c>
      <c r="N2811" s="650">
        <v>1</v>
      </c>
      <c r="O2811" s="731">
        <v>0.5</v>
      </c>
      <c r="P2811" s="651">
        <v>413.22</v>
      </c>
      <c r="Q2811" s="666">
        <v>1</v>
      </c>
      <c r="R2811" s="650">
        <v>1</v>
      </c>
      <c r="S2811" s="666">
        <v>1</v>
      </c>
      <c r="T2811" s="731">
        <v>0.5</v>
      </c>
      <c r="U2811" s="689">
        <v>1</v>
      </c>
    </row>
    <row r="2812" spans="1:21" ht="14.4" customHeight="1" x14ac:dyDescent="0.3">
      <c r="A2812" s="649">
        <v>10</v>
      </c>
      <c r="B2812" s="650" t="s">
        <v>596</v>
      </c>
      <c r="C2812" s="650">
        <v>89301107</v>
      </c>
      <c r="D2812" s="729" t="s">
        <v>6865</v>
      </c>
      <c r="E2812" s="730" t="s">
        <v>3715</v>
      </c>
      <c r="F2812" s="650" t="s">
        <v>3634</v>
      </c>
      <c r="G2812" s="650" t="s">
        <v>3929</v>
      </c>
      <c r="H2812" s="650" t="s">
        <v>597</v>
      </c>
      <c r="I2812" s="650" t="s">
        <v>2070</v>
      </c>
      <c r="J2812" s="650" t="s">
        <v>2965</v>
      </c>
      <c r="K2812" s="650" t="s">
        <v>2071</v>
      </c>
      <c r="L2812" s="651">
        <v>229.57</v>
      </c>
      <c r="M2812" s="651">
        <v>229.57</v>
      </c>
      <c r="N2812" s="650">
        <v>1</v>
      </c>
      <c r="O2812" s="731">
        <v>0.5</v>
      </c>
      <c r="P2812" s="651"/>
      <c r="Q2812" s="666">
        <v>0</v>
      </c>
      <c r="R2812" s="650"/>
      <c r="S2812" s="666">
        <v>0</v>
      </c>
      <c r="T2812" s="731"/>
      <c r="U2812" s="689">
        <v>0</v>
      </c>
    </row>
    <row r="2813" spans="1:21" ht="14.4" customHeight="1" x14ac:dyDescent="0.3">
      <c r="A2813" s="649">
        <v>10</v>
      </c>
      <c r="B2813" s="650" t="s">
        <v>596</v>
      </c>
      <c r="C2813" s="650">
        <v>89301107</v>
      </c>
      <c r="D2813" s="729" t="s">
        <v>6865</v>
      </c>
      <c r="E2813" s="730" t="s">
        <v>3715</v>
      </c>
      <c r="F2813" s="650" t="s">
        <v>3634</v>
      </c>
      <c r="G2813" s="650" t="s">
        <v>3929</v>
      </c>
      <c r="H2813" s="650" t="s">
        <v>597</v>
      </c>
      <c r="I2813" s="650" t="s">
        <v>4692</v>
      </c>
      <c r="J2813" s="650" t="s">
        <v>2965</v>
      </c>
      <c r="K2813" s="650" t="s">
        <v>4689</v>
      </c>
      <c r="L2813" s="651">
        <v>0</v>
      </c>
      <c r="M2813" s="651">
        <v>0</v>
      </c>
      <c r="N2813" s="650">
        <v>1</v>
      </c>
      <c r="O2813" s="731">
        <v>0.5</v>
      </c>
      <c r="P2813" s="651"/>
      <c r="Q2813" s="666"/>
      <c r="R2813" s="650"/>
      <c r="S2813" s="666">
        <v>0</v>
      </c>
      <c r="T2813" s="731"/>
      <c r="U2813" s="689">
        <v>0</v>
      </c>
    </row>
    <row r="2814" spans="1:21" ht="14.4" customHeight="1" x14ac:dyDescent="0.3">
      <c r="A2814" s="649">
        <v>10</v>
      </c>
      <c r="B2814" s="650" t="s">
        <v>596</v>
      </c>
      <c r="C2814" s="650">
        <v>89301107</v>
      </c>
      <c r="D2814" s="729" t="s">
        <v>6865</v>
      </c>
      <c r="E2814" s="730" t="s">
        <v>3715</v>
      </c>
      <c r="F2814" s="650" t="s">
        <v>3634</v>
      </c>
      <c r="G2814" s="650" t="s">
        <v>3929</v>
      </c>
      <c r="H2814" s="650" t="s">
        <v>597</v>
      </c>
      <c r="I2814" s="650" t="s">
        <v>5229</v>
      </c>
      <c r="J2814" s="650" t="s">
        <v>2965</v>
      </c>
      <c r="K2814" s="650" t="s">
        <v>2806</v>
      </c>
      <c r="L2814" s="651">
        <v>413.22</v>
      </c>
      <c r="M2814" s="651">
        <v>4132.2000000000007</v>
      </c>
      <c r="N2814" s="650">
        <v>10</v>
      </c>
      <c r="O2814" s="731">
        <v>7</v>
      </c>
      <c r="P2814" s="651">
        <v>826.44</v>
      </c>
      <c r="Q2814" s="666">
        <v>0.19999999999999998</v>
      </c>
      <c r="R2814" s="650">
        <v>2</v>
      </c>
      <c r="S2814" s="666">
        <v>0.2</v>
      </c>
      <c r="T2814" s="731">
        <v>1.5</v>
      </c>
      <c r="U2814" s="689">
        <v>0.21428571428571427</v>
      </c>
    </row>
    <row r="2815" spans="1:21" ht="14.4" customHeight="1" x14ac:dyDescent="0.3">
      <c r="A2815" s="649">
        <v>10</v>
      </c>
      <c r="B2815" s="650" t="s">
        <v>596</v>
      </c>
      <c r="C2815" s="650">
        <v>89301107</v>
      </c>
      <c r="D2815" s="729" t="s">
        <v>6865</v>
      </c>
      <c r="E2815" s="730" t="s">
        <v>3715</v>
      </c>
      <c r="F2815" s="650" t="s">
        <v>3634</v>
      </c>
      <c r="G2815" s="650" t="s">
        <v>3929</v>
      </c>
      <c r="H2815" s="650" t="s">
        <v>597</v>
      </c>
      <c r="I2815" s="650" t="s">
        <v>5229</v>
      </c>
      <c r="J2815" s="650" t="s">
        <v>2965</v>
      </c>
      <c r="K2815" s="650" t="s">
        <v>2806</v>
      </c>
      <c r="L2815" s="651">
        <v>356.47</v>
      </c>
      <c r="M2815" s="651">
        <v>5347.0500000000011</v>
      </c>
      <c r="N2815" s="650">
        <v>15</v>
      </c>
      <c r="O2815" s="731">
        <v>8.5</v>
      </c>
      <c r="P2815" s="651">
        <v>1425.88</v>
      </c>
      <c r="Q2815" s="666">
        <v>0.26666666666666661</v>
      </c>
      <c r="R2815" s="650">
        <v>4</v>
      </c>
      <c r="S2815" s="666">
        <v>0.26666666666666666</v>
      </c>
      <c r="T2815" s="731">
        <v>2.5</v>
      </c>
      <c r="U2815" s="689">
        <v>0.29411764705882354</v>
      </c>
    </row>
    <row r="2816" spans="1:21" ht="14.4" customHeight="1" x14ac:dyDescent="0.3">
      <c r="A2816" s="649">
        <v>10</v>
      </c>
      <c r="B2816" s="650" t="s">
        <v>596</v>
      </c>
      <c r="C2816" s="650">
        <v>89301107</v>
      </c>
      <c r="D2816" s="729" t="s">
        <v>6865</v>
      </c>
      <c r="E2816" s="730" t="s">
        <v>3715</v>
      </c>
      <c r="F2816" s="650" t="s">
        <v>3634</v>
      </c>
      <c r="G2816" s="650" t="s">
        <v>3929</v>
      </c>
      <c r="H2816" s="650" t="s">
        <v>597</v>
      </c>
      <c r="I2816" s="650" t="s">
        <v>5918</v>
      </c>
      <c r="J2816" s="650" t="s">
        <v>2965</v>
      </c>
      <c r="K2816" s="650" t="s">
        <v>5919</v>
      </c>
      <c r="L2816" s="651">
        <v>413.22</v>
      </c>
      <c r="M2816" s="651">
        <v>413.22</v>
      </c>
      <c r="N2816" s="650">
        <v>1</v>
      </c>
      <c r="O2816" s="731">
        <v>1</v>
      </c>
      <c r="P2816" s="651"/>
      <c r="Q2816" s="666">
        <v>0</v>
      </c>
      <c r="R2816" s="650"/>
      <c r="S2816" s="666">
        <v>0</v>
      </c>
      <c r="T2816" s="731"/>
      <c r="U2816" s="689">
        <v>0</v>
      </c>
    </row>
    <row r="2817" spans="1:21" ht="14.4" customHeight="1" x14ac:dyDescent="0.3">
      <c r="A2817" s="649">
        <v>10</v>
      </c>
      <c r="B2817" s="650" t="s">
        <v>596</v>
      </c>
      <c r="C2817" s="650">
        <v>89301107</v>
      </c>
      <c r="D2817" s="729" t="s">
        <v>6865</v>
      </c>
      <c r="E2817" s="730" t="s">
        <v>3715</v>
      </c>
      <c r="F2817" s="650" t="s">
        <v>3634</v>
      </c>
      <c r="G2817" s="650" t="s">
        <v>3929</v>
      </c>
      <c r="H2817" s="650" t="s">
        <v>597</v>
      </c>
      <c r="I2817" s="650" t="s">
        <v>5918</v>
      </c>
      <c r="J2817" s="650" t="s">
        <v>2965</v>
      </c>
      <c r="K2817" s="650" t="s">
        <v>5919</v>
      </c>
      <c r="L2817" s="651">
        <v>356.47</v>
      </c>
      <c r="M2817" s="651">
        <v>356.47</v>
      </c>
      <c r="N2817" s="650">
        <v>1</v>
      </c>
      <c r="O2817" s="731">
        <v>0.5</v>
      </c>
      <c r="P2817" s="651">
        <v>356.47</v>
      </c>
      <c r="Q2817" s="666">
        <v>1</v>
      </c>
      <c r="R2817" s="650">
        <v>1</v>
      </c>
      <c r="S2817" s="666">
        <v>1</v>
      </c>
      <c r="T2817" s="731">
        <v>0.5</v>
      </c>
      <c r="U2817" s="689">
        <v>1</v>
      </c>
    </row>
    <row r="2818" spans="1:21" ht="14.4" customHeight="1" x14ac:dyDescent="0.3">
      <c r="A2818" s="649">
        <v>10</v>
      </c>
      <c r="B2818" s="650" t="s">
        <v>596</v>
      </c>
      <c r="C2818" s="650">
        <v>89301107</v>
      </c>
      <c r="D2818" s="729" t="s">
        <v>6865</v>
      </c>
      <c r="E2818" s="730" t="s">
        <v>3715</v>
      </c>
      <c r="F2818" s="650" t="s">
        <v>3634</v>
      </c>
      <c r="G2818" s="650" t="s">
        <v>3929</v>
      </c>
      <c r="H2818" s="650" t="s">
        <v>597</v>
      </c>
      <c r="I2818" s="650" t="s">
        <v>5143</v>
      </c>
      <c r="J2818" s="650" t="s">
        <v>2624</v>
      </c>
      <c r="K2818" s="650" t="s">
        <v>5144</v>
      </c>
      <c r="L2818" s="651">
        <v>206.61</v>
      </c>
      <c r="M2818" s="651">
        <v>206.61</v>
      </c>
      <c r="N2818" s="650">
        <v>1</v>
      </c>
      <c r="O2818" s="731">
        <v>0.5</v>
      </c>
      <c r="P2818" s="651">
        <v>206.61</v>
      </c>
      <c r="Q2818" s="666">
        <v>1</v>
      </c>
      <c r="R2818" s="650">
        <v>1</v>
      </c>
      <c r="S2818" s="666">
        <v>1</v>
      </c>
      <c r="T2818" s="731">
        <v>0.5</v>
      </c>
      <c r="U2818" s="689">
        <v>1</v>
      </c>
    </row>
    <row r="2819" spans="1:21" ht="14.4" customHeight="1" x14ac:dyDescent="0.3">
      <c r="A2819" s="649">
        <v>10</v>
      </c>
      <c r="B2819" s="650" t="s">
        <v>596</v>
      </c>
      <c r="C2819" s="650">
        <v>89301107</v>
      </c>
      <c r="D2819" s="729" t="s">
        <v>6865</v>
      </c>
      <c r="E2819" s="730" t="s">
        <v>3715</v>
      </c>
      <c r="F2819" s="650" t="s">
        <v>3634</v>
      </c>
      <c r="G2819" s="650" t="s">
        <v>3929</v>
      </c>
      <c r="H2819" s="650" t="s">
        <v>597</v>
      </c>
      <c r="I2819" s="650" t="s">
        <v>4636</v>
      </c>
      <c r="J2819" s="650" t="s">
        <v>2624</v>
      </c>
      <c r="K2819" s="650" t="s">
        <v>4637</v>
      </c>
      <c r="L2819" s="651">
        <v>309.91000000000003</v>
      </c>
      <c r="M2819" s="651">
        <v>14875.679999999997</v>
      </c>
      <c r="N2819" s="650">
        <v>48</v>
      </c>
      <c r="O2819" s="731">
        <v>31.5</v>
      </c>
      <c r="P2819" s="651">
        <v>6198.1999999999989</v>
      </c>
      <c r="Q2819" s="666">
        <v>0.41666666666666669</v>
      </c>
      <c r="R2819" s="650">
        <v>20</v>
      </c>
      <c r="S2819" s="666">
        <v>0.41666666666666669</v>
      </c>
      <c r="T2819" s="731">
        <v>12.5</v>
      </c>
      <c r="U2819" s="689">
        <v>0.3968253968253968</v>
      </c>
    </row>
    <row r="2820" spans="1:21" ht="14.4" customHeight="1" x14ac:dyDescent="0.3">
      <c r="A2820" s="649">
        <v>10</v>
      </c>
      <c r="B2820" s="650" t="s">
        <v>596</v>
      </c>
      <c r="C2820" s="650">
        <v>89301107</v>
      </c>
      <c r="D2820" s="729" t="s">
        <v>6865</v>
      </c>
      <c r="E2820" s="730" t="s">
        <v>3715</v>
      </c>
      <c r="F2820" s="650" t="s">
        <v>3634</v>
      </c>
      <c r="G2820" s="650" t="s">
        <v>3929</v>
      </c>
      <c r="H2820" s="650" t="s">
        <v>597</v>
      </c>
      <c r="I2820" s="650" t="s">
        <v>4636</v>
      </c>
      <c r="J2820" s="650" t="s">
        <v>2624</v>
      </c>
      <c r="K2820" s="650" t="s">
        <v>4637</v>
      </c>
      <c r="L2820" s="651">
        <v>178.24</v>
      </c>
      <c r="M2820" s="651">
        <v>8911.9999999999945</v>
      </c>
      <c r="N2820" s="650">
        <v>50</v>
      </c>
      <c r="O2820" s="731">
        <v>34.5</v>
      </c>
      <c r="P2820" s="651">
        <v>3921.2799999999979</v>
      </c>
      <c r="Q2820" s="666">
        <v>0.44000000000000006</v>
      </c>
      <c r="R2820" s="650">
        <v>22</v>
      </c>
      <c r="S2820" s="666">
        <v>0.44</v>
      </c>
      <c r="T2820" s="731">
        <v>13.5</v>
      </c>
      <c r="U2820" s="689">
        <v>0.39130434782608697</v>
      </c>
    </row>
    <row r="2821" spans="1:21" ht="14.4" customHeight="1" x14ac:dyDescent="0.3">
      <c r="A2821" s="649">
        <v>10</v>
      </c>
      <c r="B2821" s="650" t="s">
        <v>596</v>
      </c>
      <c r="C2821" s="650">
        <v>89301107</v>
      </c>
      <c r="D2821" s="729" t="s">
        <v>6865</v>
      </c>
      <c r="E2821" s="730" t="s">
        <v>3715</v>
      </c>
      <c r="F2821" s="650" t="s">
        <v>3634</v>
      </c>
      <c r="G2821" s="650" t="s">
        <v>3929</v>
      </c>
      <c r="H2821" s="650" t="s">
        <v>597</v>
      </c>
      <c r="I2821" s="650" t="s">
        <v>932</v>
      </c>
      <c r="J2821" s="650" t="s">
        <v>933</v>
      </c>
      <c r="K2821" s="650" t="s">
        <v>4260</v>
      </c>
      <c r="L2821" s="651">
        <v>55.1</v>
      </c>
      <c r="M2821" s="651">
        <v>220.4</v>
      </c>
      <c r="N2821" s="650">
        <v>4</v>
      </c>
      <c r="O2821" s="731">
        <v>2.5</v>
      </c>
      <c r="P2821" s="651">
        <v>55.1</v>
      </c>
      <c r="Q2821" s="666">
        <v>0.25</v>
      </c>
      <c r="R2821" s="650">
        <v>1</v>
      </c>
      <c r="S2821" s="666">
        <v>0.25</v>
      </c>
      <c r="T2821" s="731">
        <v>0.5</v>
      </c>
      <c r="U2821" s="689">
        <v>0.2</v>
      </c>
    </row>
    <row r="2822" spans="1:21" ht="14.4" customHeight="1" x14ac:dyDescent="0.3">
      <c r="A2822" s="649">
        <v>10</v>
      </c>
      <c r="B2822" s="650" t="s">
        <v>596</v>
      </c>
      <c r="C2822" s="650">
        <v>89301107</v>
      </c>
      <c r="D2822" s="729" t="s">
        <v>6865</v>
      </c>
      <c r="E2822" s="730" t="s">
        <v>3715</v>
      </c>
      <c r="F2822" s="650" t="s">
        <v>3634</v>
      </c>
      <c r="G2822" s="650" t="s">
        <v>3929</v>
      </c>
      <c r="H2822" s="650" t="s">
        <v>597</v>
      </c>
      <c r="I2822" s="650" t="s">
        <v>5924</v>
      </c>
      <c r="J2822" s="650" t="s">
        <v>933</v>
      </c>
      <c r="K2822" s="650" t="s">
        <v>4260</v>
      </c>
      <c r="L2822" s="651">
        <v>55.1</v>
      </c>
      <c r="M2822" s="651">
        <v>55.1</v>
      </c>
      <c r="N2822" s="650">
        <v>1</v>
      </c>
      <c r="O2822" s="731">
        <v>0.5</v>
      </c>
      <c r="P2822" s="651"/>
      <c r="Q2822" s="666">
        <v>0</v>
      </c>
      <c r="R2822" s="650"/>
      <c r="S2822" s="666">
        <v>0</v>
      </c>
      <c r="T2822" s="731"/>
      <c r="U2822" s="689">
        <v>0</v>
      </c>
    </row>
    <row r="2823" spans="1:21" ht="14.4" customHeight="1" x14ac:dyDescent="0.3">
      <c r="A2823" s="649">
        <v>10</v>
      </c>
      <c r="B2823" s="650" t="s">
        <v>596</v>
      </c>
      <c r="C2823" s="650">
        <v>89301107</v>
      </c>
      <c r="D2823" s="729" t="s">
        <v>6865</v>
      </c>
      <c r="E2823" s="730" t="s">
        <v>3715</v>
      </c>
      <c r="F2823" s="650" t="s">
        <v>3634</v>
      </c>
      <c r="G2823" s="650" t="s">
        <v>3929</v>
      </c>
      <c r="H2823" s="650" t="s">
        <v>597</v>
      </c>
      <c r="I2823" s="650" t="s">
        <v>5924</v>
      </c>
      <c r="J2823" s="650" t="s">
        <v>933</v>
      </c>
      <c r="K2823" s="650" t="s">
        <v>4260</v>
      </c>
      <c r="L2823" s="651">
        <v>47.53</v>
      </c>
      <c r="M2823" s="651">
        <v>47.53</v>
      </c>
      <c r="N2823" s="650">
        <v>1</v>
      </c>
      <c r="O2823" s="731">
        <v>0.5</v>
      </c>
      <c r="P2823" s="651"/>
      <c r="Q2823" s="666">
        <v>0</v>
      </c>
      <c r="R2823" s="650"/>
      <c r="S2823" s="666">
        <v>0</v>
      </c>
      <c r="T2823" s="731"/>
      <c r="U2823" s="689">
        <v>0</v>
      </c>
    </row>
    <row r="2824" spans="1:21" ht="14.4" customHeight="1" x14ac:dyDescent="0.3">
      <c r="A2824" s="649">
        <v>10</v>
      </c>
      <c r="B2824" s="650" t="s">
        <v>596</v>
      </c>
      <c r="C2824" s="650">
        <v>89301107</v>
      </c>
      <c r="D2824" s="729" t="s">
        <v>6865</v>
      </c>
      <c r="E2824" s="730" t="s">
        <v>3715</v>
      </c>
      <c r="F2824" s="650" t="s">
        <v>3634</v>
      </c>
      <c r="G2824" s="650" t="s">
        <v>3929</v>
      </c>
      <c r="H2824" s="650" t="s">
        <v>597</v>
      </c>
      <c r="I2824" s="650" t="s">
        <v>6205</v>
      </c>
      <c r="J2824" s="650" t="s">
        <v>6206</v>
      </c>
      <c r="K2824" s="650" t="s">
        <v>2806</v>
      </c>
      <c r="L2824" s="651">
        <v>413.22</v>
      </c>
      <c r="M2824" s="651">
        <v>826.44</v>
      </c>
      <c r="N2824" s="650">
        <v>2</v>
      </c>
      <c r="O2824" s="731">
        <v>1.5</v>
      </c>
      <c r="P2824" s="651"/>
      <c r="Q2824" s="666">
        <v>0</v>
      </c>
      <c r="R2824" s="650"/>
      <c r="S2824" s="666">
        <v>0</v>
      </c>
      <c r="T2824" s="731"/>
      <c r="U2824" s="689">
        <v>0</v>
      </c>
    </row>
    <row r="2825" spans="1:21" ht="14.4" customHeight="1" x14ac:dyDescent="0.3">
      <c r="A2825" s="649">
        <v>10</v>
      </c>
      <c r="B2825" s="650" t="s">
        <v>596</v>
      </c>
      <c r="C2825" s="650">
        <v>89301107</v>
      </c>
      <c r="D2825" s="729" t="s">
        <v>6865</v>
      </c>
      <c r="E2825" s="730" t="s">
        <v>3715</v>
      </c>
      <c r="F2825" s="650" t="s">
        <v>3634</v>
      </c>
      <c r="G2825" s="650" t="s">
        <v>5940</v>
      </c>
      <c r="H2825" s="650" t="s">
        <v>597</v>
      </c>
      <c r="I2825" s="650" t="s">
        <v>5941</v>
      </c>
      <c r="J2825" s="650" t="s">
        <v>5942</v>
      </c>
      <c r="K2825" s="650" t="s">
        <v>5943</v>
      </c>
      <c r="L2825" s="651">
        <v>998.57</v>
      </c>
      <c r="M2825" s="651">
        <v>3994.28</v>
      </c>
      <c r="N2825" s="650">
        <v>4</v>
      </c>
      <c r="O2825" s="731">
        <v>2</v>
      </c>
      <c r="P2825" s="651">
        <v>1997.14</v>
      </c>
      <c r="Q2825" s="666">
        <v>0.5</v>
      </c>
      <c r="R2825" s="650">
        <v>2</v>
      </c>
      <c r="S2825" s="666">
        <v>0.5</v>
      </c>
      <c r="T2825" s="731">
        <v>1</v>
      </c>
      <c r="U2825" s="689">
        <v>0.5</v>
      </c>
    </row>
    <row r="2826" spans="1:21" ht="14.4" customHeight="1" x14ac:dyDescent="0.3">
      <c r="A2826" s="649">
        <v>10</v>
      </c>
      <c r="B2826" s="650" t="s">
        <v>596</v>
      </c>
      <c r="C2826" s="650">
        <v>89301107</v>
      </c>
      <c r="D2826" s="729" t="s">
        <v>6865</v>
      </c>
      <c r="E2826" s="730" t="s">
        <v>3715</v>
      </c>
      <c r="F2826" s="650" t="s">
        <v>3634</v>
      </c>
      <c r="G2826" s="650" t="s">
        <v>5940</v>
      </c>
      <c r="H2826" s="650" t="s">
        <v>597</v>
      </c>
      <c r="I2826" s="650" t="s">
        <v>5944</v>
      </c>
      <c r="J2826" s="650" t="s">
        <v>5945</v>
      </c>
      <c r="K2826" s="650" t="s">
        <v>5946</v>
      </c>
      <c r="L2826" s="651">
        <v>1029.05</v>
      </c>
      <c r="M2826" s="651">
        <v>5145.25</v>
      </c>
      <c r="N2826" s="650">
        <v>5</v>
      </c>
      <c r="O2826" s="731">
        <v>3.5</v>
      </c>
      <c r="P2826" s="651">
        <v>2058.1</v>
      </c>
      <c r="Q2826" s="666">
        <v>0.39999999999999997</v>
      </c>
      <c r="R2826" s="650">
        <v>2</v>
      </c>
      <c r="S2826" s="666">
        <v>0.4</v>
      </c>
      <c r="T2826" s="731">
        <v>1.5</v>
      </c>
      <c r="U2826" s="689">
        <v>0.42857142857142855</v>
      </c>
    </row>
    <row r="2827" spans="1:21" ht="14.4" customHeight="1" x14ac:dyDescent="0.3">
      <c r="A2827" s="649">
        <v>10</v>
      </c>
      <c r="B2827" s="650" t="s">
        <v>596</v>
      </c>
      <c r="C2827" s="650">
        <v>89301107</v>
      </c>
      <c r="D2827" s="729" t="s">
        <v>6865</v>
      </c>
      <c r="E2827" s="730" t="s">
        <v>3715</v>
      </c>
      <c r="F2827" s="650" t="s">
        <v>3634</v>
      </c>
      <c r="G2827" s="650" t="s">
        <v>5940</v>
      </c>
      <c r="H2827" s="650" t="s">
        <v>597</v>
      </c>
      <c r="I2827" s="650" t="s">
        <v>5947</v>
      </c>
      <c r="J2827" s="650" t="s">
        <v>5942</v>
      </c>
      <c r="K2827" s="650" t="s">
        <v>5948</v>
      </c>
      <c r="L2827" s="651">
        <v>1997.15</v>
      </c>
      <c r="M2827" s="651">
        <v>1997.15</v>
      </c>
      <c r="N2827" s="650">
        <v>1</v>
      </c>
      <c r="O2827" s="731">
        <v>0.5</v>
      </c>
      <c r="P2827" s="651">
        <v>1997.15</v>
      </c>
      <c r="Q2827" s="666">
        <v>1</v>
      </c>
      <c r="R2827" s="650">
        <v>1</v>
      </c>
      <c r="S2827" s="666">
        <v>1</v>
      </c>
      <c r="T2827" s="731">
        <v>0.5</v>
      </c>
      <c r="U2827" s="689">
        <v>1</v>
      </c>
    </row>
    <row r="2828" spans="1:21" ht="14.4" customHeight="1" x14ac:dyDescent="0.3">
      <c r="A2828" s="649">
        <v>10</v>
      </c>
      <c r="B2828" s="650" t="s">
        <v>596</v>
      </c>
      <c r="C2828" s="650">
        <v>89301107</v>
      </c>
      <c r="D2828" s="729" t="s">
        <v>6865</v>
      </c>
      <c r="E2828" s="730" t="s">
        <v>3715</v>
      </c>
      <c r="F2828" s="650" t="s">
        <v>3634</v>
      </c>
      <c r="G2828" s="650" t="s">
        <v>3930</v>
      </c>
      <c r="H2828" s="650" t="s">
        <v>597</v>
      </c>
      <c r="I2828" s="650" t="s">
        <v>4261</v>
      </c>
      <c r="J2828" s="650" t="s">
        <v>838</v>
      </c>
      <c r="K2828" s="650" t="s">
        <v>4262</v>
      </c>
      <c r="L2828" s="651">
        <v>0</v>
      </c>
      <c r="M2828" s="651">
        <v>0</v>
      </c>
      <c r="N2828" s="650">
        <v>1</v>
      </c>
      <c r="O2828" s="731">
        <v>0.5</v>
      </c>
      <c r="P2828" s="651"/>
      <c r="Q2828" s="666"/>
      <c r="R2828" s="650"/>
      <c r="S2828" s="666">
        <v>0</v>
      </c>
      <c r="T2828" s="731"/>
      <c r="U2828" s="689">
        <v>0</v>
      </c>
    </row>
    <row r="2829" spans="1:21" ht="14.4" customHeight="1" x14ac:dyDescent="0.3">
      <c r="A2829" s="649">
        <v>10</v>
      </c>
      <c r="B2829" s="650" t="s">
        <v>596</v>
      </c>
      <c r="C2829" s="650">
        <v>89301107</v>
      </c>
      <c r="D2829" s="729" t="s">
        <v>6865</v>
      </c>
      <c r="E2829" s="730" t="s">
        <v>3715</v>
      </c>
      <c r="F2829" s="650" t="s">
        <v>3634</v>
      </c>
      <c r="G2829" s="650" t="s">
        <v>3930</v>
      </c>
      <c r="H2829" s="650" t="s">
        <v>597</v>
      </c>
      <c r="I2829" s="650" t="s">
        <v>4183</v>
      </c>
      <c r="J2829" s="650" t="s">
        <v>838</v>
      </c>
      <c r="K2829" s="650" t="s">
        <v>4184</v>
      </c>
      <c r="L2829" s="651">
        <v>0</v>
      </c>
      <c r="M2829" s="651">
        <v>0</v>
      </c>
      <c r="N2829" s="650">
        <v>1</v>
      </c>
      <c r="O2829" s="731">
        <v>1</v>
      </c>
      <c r="P2829" s="651"/>
      <c r="Q2829" s="666"/>
      <c r="R2829" s="650"/>
      <c r="S2829" s="666">
        <v>0</v>
      </c>
      <c r="T2829" s="731"/>
      <c r="U2829" s="689">
        <v>0</v>
      </c>
    </row>
    <row r="2830" spans="1:21" ht="14.4" customHeight="1" x14ac:dyDescent="0.3">
      <c r="A2830" s="649">
        <v>10</v>
      </c>
      <c r="B2830" s="650" t="s">
        <v>596</v>
      </c>
      <c r="C2830" s="650">
        <v>89301107</v>
      </c>
      <c r="D2830" s="729" t="s">
        <v>6865</v>
      </c>
      <c r="E2830" s="730" t="s">
        <v>3715</v>
      </c>
      <c r="F2830" s="650" t="s">
        <v>3634</v>
      </c>
      <c r="G2830" s="650" t="s">
        <v>4699</v>
      </c>
      <c r="H2830" s="650" t="s">
        <v>597</v>
      </c>
      <c r="I2830" s="650" t="s">
        <v>6081</v>
      </c>
      <c r="J2830" s="650" t="s">
        <v>6082</v>
      </c>
      <c r="K2830" s="650" t="s">
        <v>6083</v>
      </c>
      <c r="L2830" s="651">
        <v>137.74</v>
      </c>
      <c r="M2830" s="651">
        <v>413.22</v>
      </c>
      <c r="N2830" s="650">
        <v>3</v>
      </c>
      <c r="O2830" s="731">
        <v>1.5</v>
      </c>
      <c r="P2830" s="651"/>
      <c r="Q2830" s="666">
        <v>0</v>
      </c>
      <c r="R2830" s="650"/>
      <c r="S2830" s="666">
        <v>0</v>
      </c>
      <c r="T2830" s="731"/>
      <c r="U2830" s="689">
        <v>0</v>
      </c>
    </row>
    <row r="2831" spans="1:21" ht="14.4" customHeight="1" x14ac:dyDescent="0.3">
      <c r="A2831" s="649">
        <v>10</v>
      </c>
      <c r="B2831" s="650" t="s">
        <v>596</v>
      </c>
      <c r="C2831" s="650">
        <v>89301107</v>
      </c>
      <c r="D2831" s="729" t="s">
        <v>6865</v>
      </c>
      <c r="E2831" s="730" t="s">
        <v>3715</v>
      </c>
      <c r="F2831" s="650" t="s">
        <v>3634</v>
      </c>
      <c r="G2831" s="650" t="s">
        <v>4699</v>
      </c>
      <c r="H2831" s="650" t="s">
        <v>597</v>
      </c>
      <c r="I2831" s="650" t="s">
        <v>6081</v>
      </c>
      <c r="J2831" s="650" t="s">
        <v>6082</v>
      </c>
      <c r="K2831" s="650" t="s">
        <v>6083</v>
      </c>
      <c r="L2831" s="651">
        <v>118.82</v>
      </c>
      <c r="M2831" s="651">
        <v>237.64</v>
      </c>
      <c r="N2831" s="650">
        <v>2</v>
      </c>
      <c r="O2831" s="731">
        <v>0.5</v>
      </c>
      <c r="P2831" s="651"/>
      <c r="Q2831" s="666">
        <v>0</v>
      </c>
      <c r="R2831" s="650"/>
      <c r="S2831" s="666">
        <v>0</v>
      </c>
      <c r="T2831" s="731"/>
      <c r="U2831" s="689">
        <v>0</v>
      </c>
    </row>
    <row r="2832" spans="1:21" ht="14.4" customHeight="1" x14ac:dyDescent="0.3">
      <c r="A2832" s="649">
        <v>10</v>
      </c>
      <c r="B2832" s="650" t="s">
        <v>596</v>
      </c>
      <c r="C2832" s="650">
        <v>89301107</v>
      </c>
      <c r="D2832" s="729" t="s">
        <v>6865</v>
      </c>
      <c r="E2832" s="730" t="s">
        <v>3715</v>
      </c>
      <c r="F2832" s="650" t="s">
        <v>3634</v>
      </c>
      <c r="G2832" s="650" t="s">
        <v>4699</v>
      </c>
      <c r="H2832" s="650" t="s">
        <v>597</v>
      </c>
      <c r="I2832" s="650" t="s">
        <v>5133</v>
      </c>
      <c r="J2832" s="650" t="s">
        <v>4701</v>
      </c>
      <c r="K2832" s="650" t="s">
        <v>4706</v>
      </c>
      <c r="L2832" s="651">
        <v>275.48</v>
      </c>
      <c r="M2832" s="651">
        <v>550.96</v>
      </c>
      <c r="N2832" s="650">
        <v>2</v>
      </c>
      <c r="O2832" s="731">
        <v>1.5</v>
      </c>
      <c r="P2832" s="651">
        <v>275.48</v>
      </c>
      <c r="Q2832" s="666">
        <v>0.5</v>
      </c>
      <c r="R2832" s="650">
        <v>1</v>
      </c>
      <c r="S2832" s="666">
        <v>0.5</v>
      </c>
      <c r="T2832" s="731">
        <v>1</v>
      </c>
      <c r="U2832" s="689">
        <v>0.66666666666666663</v>
      </c>
    </row>
    <row r="2833" spans="1:21" ht="14.4" customHeight="1" x14ac:dyDescent="0.3">
      <c r="A2833" s="649">
        <v>10</v>
      </c>
      <c r="B2833" s="650" t="s">
        <v>596</v>
      </c>
      <c r="C2833" s="650">
        <v>89301107</v>
      </c>
      <c r="D2833" s="729" t="s">
        <v>6865</v>
      </c>
      <c r="E2833" s="730" t="s">
        <v>3715</v>
      </c>
      <c r="F2833" s="650" t="s">
        <v>3634</v>
      </c>
      <c r="G2833" s="650" t="s">
        <v>4699</v>
      </c>
      <c r="H2833" s="650" t="s">
        <v>597</v>
      </c>
      <c r="I2833" s="650" t="s">
        <v>5133</v>
      </c>
      <c r="J2833" s="650" t="s">
        <v>4701</v>
      </c>
      <c r="K2833" s="650" t="s">
        <v>4706</v>
      </c>
      <c r="L2833" s="651">
        <v>237.65</v>
      </c>
      <c r="M2833" s="651">
        <v>237.65</v>
      </c>
      <c r="N2833" s="650">
        <v>1</v>
      </c>
      <c r="O2833" s="731">
        <v>1</v>
      </c>
      <c r="P2833" s="651">
        <v>237.65</v>
      </c>
      <c r="Q2833" s="666">
        <v>1</v>
      </c>
      <c r="R2833" s="650">
        <v>1</v>
      </c>
      <c r="S2833" s="666">
        <v>1</v>
      </c>
      <c r="T2833" s="731">
        <v>1</v>
      </c>
      <c r="U2833" s="689">
        <v>1</v>
      </c>
    </row>
    <row r="2834" spans="1:21" ht="14.4" customHeight="1" x14ac:dyDescent="0.3">
      <c r="A2834" s="649">
        <v>10</v>
      </c>
      <c r="B2834" s="650" t="s">
        <v>596</v>
      </c>
      <c r="C2834" s="650">
        <v>89301107</v>
      </c>
      <c r="D2834" s="729" t="s">
        <v>6865</v>
      </c>
      <c r="E2834" s="730" t="s">
        <v>3715</v>
      </c>
      <c r="F2834" s="650" t="s">
        <v>3634</v>
      </c>
      <c r="G2834" s="650" t="s">
        <v>4699</v>
      </c>
      <c r="H2834" s="650" t="s">
        <v>597</v>
      </c>
      <c r="I2834" s="650" t="s">
        <v>5951</v>
      </c>
      <c r="J2834" s="650" t="s">
        <v>5952</v>
      </c>
      <c r="K2834" s="650" t="s">
        <v>5953</v>
      </c>
      <c r="L2834" s="651">
        <v>325.86</v>
      </c>
      <c r="M2834" s="651">
        <v>325.86</v>
      </c>
      <c r="N2834" s="650">
        <v>1</v>
      </c>
      <c r="O2834" s="731">
        <v>0.5</v>
      </c>
      <c r="P2834" s="651">
        <v>325.86</v>
      </c>
      <c r="Q2834" s="666">
        <v>1</v>
      </c>
      <c r="R2834" s="650">
        <v>1</v>
      </c>
      <c r="S2834" s="666">
        <v>1</v>
      </c>
      <c r="T2834" s="731">
        <v>0.5</v>
      </c>
      <c r="U2834" s="689">
        <v>1</v>
      </c>
    </row>
    <row r="2835" spans="1:21" ht="14.4" customHeight="1" x14ac:dyDescent="0.3">
      <c r="A2835" s="649">
        <v>10</v>
      </c>
      <c r="B2835" s="650" t="s">
        <v>596</v>
      </c>
      <c r="C2835" s="650">
        <v>89301107</v>
      </c>
      <c r="D2835" s="729" t="s">
        <v>6865</v>
      </c>
      <c r="E2835" s="730" t="s">
        <v>3715</v>
      </c>
      <c r="F2835" s="650" t="s">
        <v>3634</v>
      </c>
      <c r="G2835" s="650" t="s">
        <v>4139</v>
      </c>
      <c r="H2835" s="650" t="s">
        <v>1072</v>
      </c>
      <c r="I2835" s="650" t="s">
        <v>4185</v>
      </c>
      <c r="J2835" s="650" t="s">
        <v>4186</v>
      </c>
      <c r="K2835" s="650" t="s">
        <v>4187</v>
      </c>
      <c r="L2835" s="651">
        <v>243.83</v>
      </c>
      <c r="M2835" s="651">
        <v>2438.3000000000002</v>
      </c>
      <c r="N2835" s="650">
        <v>10</v>
      </c>
      <c r="O2835" s="731">
        <v>2.5</v>
      </c>
      <c r="P2835" s="651"/>
      <c r="Q2835" s="666">
        <v>0</v>
      </c>
      <c r="R2835" s="650"/>
      <c r="S2835" s="666">
        <v>0</v>
      </c>
      <c r="T2835" s="731"/>
      <c r="U2835" s="689">
        <v>0</v>
      </c>
    </row>
    <row r="2836" spans="1:21" ht="14.4" customHeight="1" x14ac:dyDescent="0.3">
      <c r="A2836" s="649">
        <v>10</v>
      </c>
      <c r="B2836" s="650" t="s">
        <v>596</v>
      </c>
      <c r="C2836" s="650">
        <v>89301107</v>
      </c>
      <c r="D2836" s="729" t="s">
        <v>6865</v>
      </c>
      <c r="E2836" s="730" t="s">
        <v>3715</v>
      </c>
      <c r="F2836" s="650" t="s">
        <v>3634</v>
      </c>
      <c r="G2836" s="650" t="s">
        <v>4139</v>
      </c>
      <c r="H2836" s="650" t="s">
        <v>1072</v>
      </c>
      <c r="I2836" s="650" t="s">
        <v>5954</v>
      </c>
      <c r="J2836" s="650" t="s">
        <v>4186</v>
      </c>
      <c r="K2836" s="650" t="s">
        <v>5955</v>
      </c>
      <c r="L2836" s="651">
        <v>0</v>
      </c>
      <c r="M2836" s="651">
        <v>0</v>
      </c>
      <c r="N2836" s="650">
        <v>4</v>
      </c>
      <c r="O2836" s="731">
        <v>1.5</v>
      </c>
      <c r="P2836" s="651">
        <v>0</v>
      </c>
      <c r="Q2836" s="666"/>
      <c r="R2836" s="650">
        <v>3</v>
      </c>
      <c r="S2836" s="666">
        <v>0.75</v>
      </c>
      <c r="T2836" s="731">
        <v>1</v>
      </c>
      <c r="U2836" s="689">
        <v>0.66666666666666663</v>
      </c>
    </row>
    <row r="2837" spans="1:21" ht="14.4" customHeight="1" x14ac:dyDescent="0.3">
      <c r="A2837" s="649">
        <v>10</v>
      </c>
      <c r="B2837" s="650" t="s">
        <v>596</v>
      </c>
      <c r="C2837" s="650">
        <v>89301107</v>
      </c>
      <c r="D2837" s="729" t="s">
        <v>6865</v>
      </c>
      <c r="E2837" s="730" t="s">
        <v>3715</v>
      </c>
      <c r="F2837" s="650" t="s">
        <v>3634</v>
      </c>
      <c r="G2837" s="650" t="s">
        <v>4139</v>
      </c>
      <c r="H2837" s="650" t="s">
        <v>1072</v>
      </c>
      <c r="I2837" s="650" t="s">
        <v>5175</v>
      </c>
      <c r="J2837" s="650" t="s">
        <v>5176</v>
      </c>
      <c r="K2837" s="650" t="s">
        <v>5177</v>
      </c>
      <c r="L2837" s="651">
        <v>214.03</v>
      </c>
      <c r="M2837" s="651">
        <v>27823.900000000009</v>
      </c>
      <c r="N2837" s="650">
        <v>130</v>
      </c>
      <c r="O2837" s="731">
        <v>29.5</v>
      </c>
      <c r="P2837" s="651">
        <v>6848.9600000000009</v>
      </c>
      <c r="Q2837" s="666">
        <v>0.24615384615384611</v>
      </c>
      <c r="R2837" s="650">
        <v>32</v>
      </c>
      <c r="S2837" s="666">
        <v>0.24615384615384617</v>
      </c>
      <c r="T2837" s="731">
        <v>6.5</v>
      </c>
      <c r="U2837" s="689">
        <v>0.22033898305084745</v>
      </c>
    </row>
    <row r="2838" spans="1:21" ht="14.4" customHeight="1" x14ac:dyDescent="0.3">
      <c r="A2838" s="649">
        <v>10</v>
      </c>
      <c r="B2838" s="650" t="s">
        <v>596</v>
      </c>
      <c r="C2838" s="650">
        <v>89301107</v>
      </c>
      <c r="D2838" s="729" t="s">
        <v>6865</v>
      </c>
      <c r="E2838" s="730" t="s">
        <v>3715</v>
      </c>
      <c r="F2838" s="650" t="s">
        <v>3634</v>
      </c>
      <c r="G2838" s="650" t="s">
        <v>4139</v>
      </c>
      <c r="H2838" s="650" t="s">
        <v>1072</v>
      </c>
      <c r="I2838" s="650" t="s">
        <v>6207</v>
      </c>
      <c r="J2838" s="650" t="s">
        <v>6208</v>
      </c>
      <c r="K2838" s="650" t="s">
        <v>6209</v>
      </c>
      <c r="L2838" s="651">
        <v>313.76</v>
      </c>
      <c r="M2838" s="651">
        <v>1568.8</v>
      </c>
      <c r="N2838" s="650">
        <v>5</v>
      </c>
      <c r="O2838" s="731">
        <v>1.5</v>
      </c>
      <c r="P2838" s="651">
        <v>627.52</v>
      </c>
      <c r="Q2838" s="666">
        <v>0.4</v>
      </c>
      <c r="R2838" s="650">
        <v>2</v>
      </c>
      <c r="S2838" s="666">
        <v>0.4</v>
      </c>
      <c r="T2838" s="731">
        <v>1</v>
      </c>
      <c r="U2838" s="689">
        <v>0.66666666666666663</v>
      </c>
    </row>
    <row r="2839" spans="1:21" ht="14.4" customHeight="1" x14ac:dyDescent="0.3">
      <c r="A2839" s="649">
        <v>10</v>
      </c>
      <c r="B2839" s="650" t="s">
        <v>596</v>
      </c>
      <c r="C2839" s="650">
        <v>89301107</v>
      </c>
      <c r="D2839" s="729" t="s">
        <v>6865</v>
      </c>
      <c r="E2839" s="730" t="s">
        <v>3715</v>
      </c>
      <c r="F2839" s="650" t="s">
        <v>3634</v>
      </c>
      <c r="G2839" s="650" t="s">
        <v>4139</v>
      </c>
      <c r="H2839" s="650" t="s">
        <v>1072</v>
      </c>
      <c r="I2839" s="650" t="s">
        <v>1109</v>
      </c>
      <c r="J2839" s="650" t="s">
        <v>1110</v>
      </c>
      <c r="K2839" s="650" t="s">
        <v>3504</v>
      </c>
      <c r="L2839" s="651">
        <v>333.26</v>
      </c>
      <c r="M2839" s="651">
        <v>21661.900000000005</v>
      </c>
      <c r="N2839" s="650">
        <v>65</v>
      </c>
      <c r="O2839" s="731">
        <v>26</v>
      </c>
      <c r="P2839" s="651">
        <v>12997.140000000003</v>
      </c>
      <c r="Q2839" s="666">
        <v>0.6</v>
      </c>
      <c r="R2839" s="650">
        <v>39</v>
      </c>
      <c r="S2839" s="666">
        <v>0.6</v>
      </c>
      <c r="T2839" s="731">
        <v>14</v>
      </c>
      <c r="U2839" s="689">
        <v>0.53846153846153844</v>
      </c>
    </row>
    <row r="2840" spans="1:21" ht="14.4" customHeight="1" x14ac:dyDescent="0.3">
      <c r="A2840" s="649">
        <v>10</v>
      </c>
      <c r="B2840" s="650" t="s">
        <v>596</v>
      </c>
      <c r="C2840" s="650">
        <v>89301107</v>
      </c>
      <c r="D2840" s="729" t="s">
        <v>6865</v>
      </c>
      <c r="E2840" s="730" t="s">
        <v>3715</v>
      </c>
      <c r="F2840" s="650" t="s">
        <v>3634</v>
      </c>
      <c r="G2840" s="650" t="s">
        <v>4188</v>
      </c>
      <c r="H2840" s="650" t="s">
        <v>597</v>
      </c>
      <c r="I2840" s="650" t="s">
        <v>916</v>
      </c>
      <c r="J2840" s="650" t="s">
        <v>4190</v>
      </c>
      <c r="K2840" s="650" t="s">
        <v>5010</v>
      </c>
      <c r="L2840" s="651">
        <v>184.8</v>
      </c>
      <c r="M2840" s="651">
        <v>2772.0000000000005</v>
      </c>
      <c r="N2840" s="650">
        <v>15</v>
      </c>
      <c r="O2840" s="731">
        <v>5</v>
      </c>
      <c r="P2840" s="651">
        <v>1108.8000000000002</v>
      </c>
      <c r="Q2840" s="666">
        <v>0.4</v>
      </c>
      <c r="R2840" s="650">
        <v>6</v>
      </c>
      <c r="S2840" s="666">
        <v>0.4</v>
      </c>
      <c r="T2840" s="731">
        <v>2.5</v>
      </c>
      <c r="U2840" s="689">
        <v>0.5</v>
      </c>
    </row>
    <row r="2841" spans="1:21" ht="14.4" customHeight="1" x14ac:dyDescent="0.3">
      <c r="A2841" s="649">
        <v>10</v>
      </c>
      <c r="B2841" s="650" t="s">
        <v>596</v>
      </c>
      <c r="C2841" s="650">
        <v>89301107</v>
      </c>
      <c r="D2841" s="729" t="s">
        <v>6865</v>
      </c>
      <c r="E2841" s="730" t="s">
        <v>3715</v>
      </c>
      <c r="F2841" s="650" t="s">
        <v>3634</v>
      </c>
      <c r="G2841" s="650" t="s">
        <v>4188</v>
      </c>
      <c r="H2841" s="650" t="s">
        <v>597</v>
      </c>
      <c r="I2841" s="650" t="s">
        <v>916</v>
      </c>
      <c r="J2841" s="650" t="s">
        <v>4190</v>
      </c>
      <c r="K2841" s="650" t="s">
        <v>5010</v>
      </c>
      <c r="L2841" s="651">
        <v>117.71</v>
      </c>
      <c r="M2841" s="651">
        <v>3531.3</v>
      </c>
      <c r="N2841" s="650">
        <v>30</v>
      </c>
      <c r="O2841" s="731">
        <v>8.5</v>
      </c>
      <c r="P2841" s="651">
        <v>706.26</v>
      </c>
      <c r="Q2841" s="666">
        <v>0.19999999999999998</v>
      </c>
      <c r="R2841" s="650">
        <v>6</v>
      </c>
      <c r="S2841" s="666">
        <v>0.2</v>
      </c>
      <c r="T2841" s="731">
        <v>2</v>
      </c>
      <c r="U2841" s="689">
        <v>0.23529411764705882</v>
      </c>
    </row>
    <row r="2842" spans="1:21" ht="14.4" customHeight="1" x14ac:dyDescent="0.3">
      <c r="A2842" s="649">
        <v>10</v>
      </c>
      <c r="B2842" s="650" t="s">
        <v>596</v>
      </c>
      <c r="C2842" s="650">
        <v>89301107</v>
      </c>
      <c r="D2842" s="729" t="s">
        <v>6865</v>
      </c>
      <c r="E2842" s="730" t="s">
        <v>3715</v>
      </c>
      <c r="F2842" s="650" t="s">
        <v>3634</v>
      </c>
      <c r="G2842" s="650" t="s">
        <v>4585</v>
      </c>
      <c r="H2842" s="650" t="s">
        <v>597</v>
      </c>
      <c r="I2842" s="650" t="s">
        <v>1920</v>
      </c>
      <c r="J2842" s="650" t="s">
        <v>4620</v>
      </c>
      <c r="K2842" s="650" t="s">
        <v>4621</v>
      </c>
      <c r="L2842" s="651">
        <v>39.39</v>
      </c>
      <c r="M2842" s="651">
        <v>39.39</v>
      </c>
      <c r="N2842" s="650">
        <v>1</v>
      </c>
      <c r="O2842" s="731">
        <v>0.5</v>
      </c>
      <c r="P2842" s="651">
        <v>39.39</v>
      </c>
      <c r="Q2842" s="666">
        <v>1</v>
      </c>
      <c r="R2842" s="650">
        <v>1</v>
      </c>
      <c r="S2842" s="666">
        <v>1</v>
      </c>
      <c r="T2842" s="731">
        <v>0.5</v>
      </c>
      <c r="U2842" s="689">
        <v>1</v>
      </c>
    </row>
    <row r="2843" spans="1:21" ht="14.4" customHeight="1" x14ac:dyDescent="0.3">
      <c r="A2843" s="649">
        <v>10</v>
      </c>
      <c r="B2843" s="650" t="s">
        <v>596</v>
      </c>
      <c r="C2843" s="650">
        <v>89301107</v>
      </c>
      <c r="D2843" s="729" t="s">
        <v>6865</v>
      </c>
      <c r="E2843" s="730" t="s">
        <v>3715</v>
      </c>
      <c r="F2843" s="650" t="s">
        <v>3634</v>
      </c>
      <c r="G2843" s="650" t="s">
        <v>3756</v>
      </c>
      <c r="H2843" s="650" t="s">
        <v>597</v>
      </c>
      <c r="I2843" s="650" t="s">
        <v>6210</v>
      </c>
      <c r="J2843" s="650" t="s">
        <v>6094</v>
      </c>
      <c r="K2843" s="650" t="s">
        <v>2461</v>
      </c>
      <c r="L2843" s="651">
        <v>86.16</v>
      </c>
      <c r="M2843" s="651">
        <v>86.16</v>
      </c>
      <c r="N2843" s="650">
        <v>1</v>
      </c>
      <c r="O2843" s="731">
        <v>1</v>
      </c>
      <c r="P2843" s="651"/>
      <c r="Q2843" s="666">
        <v>0</v>
      </c>
      <c r="R2843" s="650"/>
      <c r="S2843" s="666">
        <v>0</v>
      </c>
      <c r="T2843" s="731"/>
      <c r="U2843" s="689">
        <v>0</v>
      </c>
    </row>
    <row r="2844" spans="1:21" ht="14.4" customHeight="1" x14ac:dyDescent="0.3">
      <c r="A2844" s="649">
        <v>10</v>
      </c>
      <c r="B2844" s="650" t="s">
        <v>596</v>
      </c>
      <c r="C2844" s="650">
        <v>89301107</v>
      </c>
      <c r="D2844" s="729" t="s">
        <v>6865</v>
      </c>
      <c r="E2844" s="730" t="s">
        <v>3715</v>
      </c>
      <c r="F2844" s="650" t="s">
        <v>3634</v>
      </c>
      <c r="G2844" s="650" t="s">
        <v>3824</v>
      </c>
      <c r="H2844" s="650" t="s">
        <v>597</v>
      </c>
      <c r="I2844" s="650" t="s">
        <v>1261</v>
      </c>
      <c r="J2844" s="650" t="s">
        <v>3825</v>
      </c>
      <c r="K2844" s="650" t="s">
        <v>3826</v>
      </c>
      <c r="L2844" s="651">
        <v>93.99</v>
      </c>
      <c r="M2844" s="651">
        <v>93.99</v>
      </c>
      <c r="N2844" s="650">
        <v>1</v>
      </c>
      <c r="O2844" s="731">
        <v>0.5</v>
      </c>
      <c r="P2844" s="651">
        <v>93.99</v>
      </c>
      <c r="Q2844" s="666">
        <v>1</v>
      </c>
      <c r="R2844" s="650">
        <v>1</v>
      </c>
      <c r="S2844" s="666">
        <v>1</v>
      </c>
      <c r="T2844" s="731">
        <v>0.5</v>
      </c>
      <c r="U2844" s="689">
        <v>1</v>
      </c>
    </row>
    <row r="2845" spans="1:21" ht="14.4" customHeight="1" x14ac:dyDescent="0.3">
      <c r="A2845" s="649">
        <v>10</v>
      </c>
      <c r="B2845" s="650" t="s">
        <v>596</v>
      </c>
      <c r="C2845" s="650">
        <v>89301107</v>
      </c>
      <c r="D2845" s="729" t="s">
        <v>6865</v>
      </c>
      <c r="E2845" s="730" t="s">
        <v>3715</v>
      </c>
      <c r="F2845" s="650" t="s">
        <v>3634</v>
      </c>
      <c r="G2845" s="650" t="s">
        <v>3824</v>
      </c>
      <c r="H2845" s="650" t="s">
        <v>597</v>
      </c>
      <c r="I2845" s="650" t="s">
        <v>5181</v>
      </c>
      <c r="J2845" s="650" t="s">
        <v>3825</v>
      </c>
      <c r="K2845" s="650" t="s">
        <v>3826</v>
      </c>
      <c r="L2845" s="651">
        <v>93.99</v>
      </c>
      <c r="M2845" s="651">
        <v>93.99</v>
      </c>
      <c r="N2845" s="650">
        <v>1</v>
      </c>
      <c r="O2845" s="731">
        <v>0.5</v>
      </c>
      <c r="P2845" s="651"/>
      <c r="Q2845" s="666">
        <v>0</v>
      </c>
      <c r="R2845" s="650"/>
      <c r="S2845" s="666">
        <v>0</v>
      </c>
      <c r="T2845" s="731"/>
      <c r="U2845" s="689">
        <v>0</v>
      </c>
    </row>
    <row r="2846" spans="1:21" ht="14.4" customHeight="1" x14ac:dyDescent="0.3">
      <c r="A2846" s="649">
        <v>10</v>
      </c>
      <c r="B2846" s="650" t="s">
        <v>596</v>
      </c>
      <c r="C2846" s="650">
        <v>89301107</v>
      </c>
      <c r="D2846" s="729" t="s">
        <v>6865</v>
      </c>
      <c r="E2846" s="730" t="s">
        <v>3715</v>
      </c>
      <c r="F2846" s="650" t="s">
        <v>3634</v>
      </c>
      <c r="G2846" s="650" t="s">
        <v>4778</v>
      </c>
      <c r="H2846" s="650" t="s">
        <v>597</v>
      </c>
      <c r="I2846" s="650" t="s">
        <v>5972</v>
      </c>
      <c r="J2846" s="650" t="s">
        <v>5973</v>
      </c>
      <c r="K2846" s="650" t="s">
        <v>5974</v>
      </c>
      <c r="L2846" s="651">
        <v>1207.0899999999999</v>
      </c>
      <c r="M2846" s="651">
        <v>2414.1799999999998</v>
      </c>
      <c r="N2846" s="650">
        <v>2</v>
      </c>
      <c r="O2846" s="731">
        <v>1</v>
      </c>
      <c r="P2846" s="651"/>
      <c r="Q2846" s="666">
        <v>0</v>
      </c>
      <c r="R2846" s="650"/>
      <c r="S2846" s="666">
        <v>0</v>
      </c>
      <c r="T2846" s="731"/>
      <c r="U2846" s="689">
        <v>0</v>
      </c>
    </row>
    <row r="2847" spans="1:21" ht="14.4" customHeight="1" x14ac:dyDescent="0.3">
      <c r="A2847" s="649">
        <v>10</v>
      </c>
      <c r="B2847" s="650" t="s">
        <v>596</v>
      </c>
      <c r="C2847" s="650">
        <v>89301107</v>
      </c>
      <c r="D2847" s="729" t="s">
        <v>6865</v>
      </c>
      <c r="E2847" s="730" t="s">
        <v>3715</v>
      </c>
      <c r="F2847" s="650" t="s">
        <v>3634</v>
      </c>
      <c r="G2847" s="650" t="s">
        <v>4778</v>
      </c>
      <c r="H2847" s="650" t="s">
        <v>597</v>
      </c>
      <c r="I2847" s="650" t="s">
        <v>5977</v>
      </c>
      <c r="J2847" s="650" t="s">
        <v>5968</v>
      </c>
      <c r="K2847" s="650" t="s">
        <v>5978</v>
      </c>
      <c r="L2847" s="651">
        <v>264.92</v>
      </c>
      <c r="M2847" s="651">
        <v>529.84</v>
      </c>
      <c r="N2847" s="650">
        <v>2</v>
      </c>
      <c r="O2847" s="731">
        <v>0.5</v>
      </c>
      <c r="P2847" s="651"/>
      <c r="Q2847" s="666">
        <v>0</v>
      </c>
      <c r="R2847" s="650"/>
      <c r="S2847" s="666">
        <v>0</v>
      </c>
      <c r="T2847" s="731"/>
      <c r="U2847" s="689">
        <v>0</v>
      </c>
    </row>
    <row r="2848" spans="1:21" ht="14.4" customHeight="1" x14ac:dyDescent="0.3">
      <c r="A2848" s="649">
        <v>10</v>
      </c>
      <c r="B2848" s="650" t="s">
        <v>596</v>
      </c>
      <c r="C2848" s="650">
        <v>89301107</v>
      </c>
      <c r="D2848" s="729" t="s">
        <v>6865</v>
      </c>
      <c r="E2848" s="730" t="s">
        <v>3715</v>
      </c>
      <c r="F2848" s="650" t="s">
        <v>3634</v>
      </c>
      <c r="G2848" s="650" t="s">
        <v>4888</v>
      </c>
      <c r="H2848" s="650" t="s">
        <v>597</v>
      </c>
      <c r="I2848" s="650" t="s">
        <v>6095</v>
      </c>
      <c r="J2848" s="650" t="s">
        <v>5984</v>
      </c>
      <c r="K2848" s="650" t="s">
        <v>6096</v>
      </c>
      <c r="L2848" s="651">
        <v>0</v>
      </c>
      <c r="M2848" s="651">
        <v>0</v>
      </c>
      <c r="N2848" s="650">
        <v>4</v>
      </c>
      <c r="O2848" s="731">
        <v>1</v>
      </c>
      <c r="P2848" s="651">
        <v>0</v>
      </c>
      <c r="Q2848" s="666"/>
      <c r="R2848" s="650">
        <v>4</v>
      </c>
      <c r="S2848" s="666">
        <v>1</v>
      </c>
      <c r="T2848" s="731">
        <v>1</v>
      </c>
      <c r="U2848" s="689">
        <v>1</v>
      </c>
    </row>
    <row r="2849" spans="1:21" ht="14.4" customHeight="1" x14ac:dyDescent="0.3">
      <c r="A2849" s="649">
        <v>10</v>
      </c>
      <c r="B2849" s="650" t="s">
        <v>596</v>
      </c>
      <c r="C2849" s="650">
        <v>89301107</v>
      </c>
      <c r="D2849" s="729" t="s">
        <v>6865</v>
      </c>
      <c r="E2849" s="730" t="s">
        <v>3715</v>
      </c>
      <c r="F2849" s="650" t="s">
        <v>3634</v>
      </c>
      <c r="G2849" s="650" t="s">
        <v>3736</v>
      </c>
      <c r="H2849" s="650" t="s">
        <v>1072</v>
      </c>
      <c r="I2849" s="650" t="s">
        <v>2240</v>
      </c>
      <c r="J2849" s="650" t="s">
        <v>3487</v>
      </c>
      <c r="K2849" s="650" t="s">
        <v>839</v>
      </c>
      <c r="L2849" s="651">
        <v>137.66</v>
      </c>
      <c r="M2849" s="651">
        <v>137.66</v>
      </c>
      <c r="N2849" s="650">
        <v>1</v>
      </c>
      <c r="O2849" s="731">
        <v>0.5</v>
      </c>
      <c r="P2849" s="651"/>
      <c r="Q2849" s="666">
        <v>0</v>
      </c>
      <c r="R2849" s="650"/>
      <c r="S2849" s="666">
        <v>0</v>
      </c>
      <c r="T2849" s="731"/>
      <c r="U2849" s="689">
        <v>0</v>
      </c>
    </row>
    <row r="2850" spans="1:21" ht="14.4" customHeight="1" x14ac:dyDescent="0.3">
      <c r="A2850" s="649">
        <v>10</v>
      </c>
      <c r="B2850" s="650" t="s">
        <v>596</v>
      </c>
      <c r="C2850" s="650">
        <v>89301107</v>
      </c>
      <c r="D2850" s="729" t="s">
        <v>6865</v>
      </c>
      <c r="E2850" s="730" t="s">
        <v>3715</v>
      </c>
      <c r="F2850" s="650" t="s">
        <v>3634</v>
      </c>
      <c r="G2850" s="650" t="s">
        <v>3736</v>
      </c>
      <c r="H2850" s="650" t="s">
        <v>1072</v>
      </c>
      <c r="I2850" s="650" t="s">
        <v>4146</v>
      </c>
      <c r="J2850" s="650" t="s">
        <v>3547</v>
      </c>
      <c r="K2850" s="650" t="s">
        <v>4147</v>
      </c>
      <c r="L2850" s="651">
        <v>87.6</v>
      </c>
      <c r="M2850" s="651">
        <v>175.2</v>
      </c>
      <c r="N2850" s="650">
        <v>2</v>
      </c>
      <c r="O2850" s="731">
        <v>1</v>
      </c>
      <c r="P2850" s="651">
        <v>175.2</v>
      </c>
      <c r="Q2850" s="666">
        <v>1</v>
      </c>
      <c r="R2850" s="650">
        <v>2</v>
      </c>
      <c r="S2850" s="666">
        <v>1</v>
      </c>
      <c r="T2850" s="731">
        <v>1</v>
      </c>
      <c r="U2850" s="689">
        <v>1</v>
      </c>
    </row>
    <row r="2851" spans="1:21" ht="14.4" customHeight="1" x14ac:dyDescent="0.3">
      <c r="A2851" s="649">
        <v>10</v>
      </c>
      <c r="B2851" s="650" t="s">
        <v>596</v>
      </c>
      <c r="C2851" s="650">
        <v>89301107</v>
      </c>
      <c r="D2851" s="729" t="s">
        <v>6865</v>
      </c>
      <c r="E2851" s="730" t="s">
        <v>3715</v>
      </c>
      <c r="F2851" s="650" t="s">
        <v>3634</v>
      </c>
      <c r="G2851" s="650" t="s">
        <v>3736</v>
      </c>
      <c r="H2851" s="650" t="s">
        <v>1072</v>
      </c>
      <c r="I2851" s="650" t="s">
        <v>1306</v>
      </c>
      <c r="J2851" s="650" t="s">
        <v>3490</v>
      </c>
      <c r="K2851" s="650" t="s">
        <v>839</v>
      </c>
      <c r="L2851" s="651">
        <v>68.83</v>
      </c>
      <c r="M2851" s="651">
        <v>137.66</v>
      </c>
      <c r="N2851" s="650">
        <v>2</v>
      </c>
      <c r="O2851" s="731">
        <v>1</v>
      </c>
      <c r="P2851" s="651"/>
      <c r="Q2851" s="666">
        <v>0</v>
      </c>
      <c r="R2851" s="650"/>
      <c r="S2851" s="666">
        <v>0</v>
      </c>
      <c r="T2851" s="731"/>
      <c r="U2851" s="689">
        <v>0</v>
      </c>
    </row>
    <row r="2852" spans="1:21" ht="14.4" customHeight="1" x14ac:dyDescent="0.3">
      <c r="A2852" s="649">
        <v>10</v>
      </c>
      <c r="B2852" s="650" t="s">
        <v>596</v>
      </c>
      <c r="C2852" s="650">
        <v>89301107</v>
      </c>
      <c r="D2852" s="729" t="s">
        <v>6865</v>
      </c>
      <c r="E2852" s="730" t="s">
        <v>3715</v>
      </c>
      <c r="F2852" s="650" t="s">
        <v>3634</v>
      </c>
      <c r="G2852" s="650" t="s">
        <v>3737</v>
      </c>
      <c r="H2852" s="650" t="s">
        <v>597</v>
      </c>
      <c r="I2852" s="650" t="s">
        <v>3771</v>
      </c>
      <c r="J2852" s="650" t="s">
        <v>3772</v>
      </c>
      <c r="K2852" s="650" t="s">
        <v>3773</v>
      </c>
      <c r="L2852" s="651">
        <v>0</v>
      </c>
      <c r="M2852" s="651">
        <v>0</v>
      </c>
      <c r="N2852" s="650">
        <v>1</v>
      </c>
      <c r="O2852" s="731">
        <v>1</v>
      </c>
      <c r="P2852" s="651">
        <v>0</v>
      </c>
      <c r="Q2852" s="666"/>
      <c r="R2852" s="650">
        <v>1</v>
      </c>
      <c r="S2852" s="666">
        <v>1</v>
      </c>
      <c r="T2852" s="731">
        <v>1</v>
      </c>
      <c r="U2852" s="689">
        <v>1</v>
      </c>
    </row>
    <row r="2853" spans="1:21" ht="14.4" customHeight="1" x14ac:dyDescent="0.3">
      <c r="A2853" s="649">
        <v>10</v>
      </c>
      <c r="B2853" s="650" t="s">
        <v>596</v>
      </c>
      <c r="C2853" s="650">
        <v>89301107</v>
      </c>
      <c r="D2853" s="729" t="s">
        <v>6865</v>
      </c>
      <c r="E2853" s="730" t="s">
        <v>3715</v>
      </c>
      <c r="F2853" s="650" t="s">
        <v>3634</v>
      </c>
      <c r="G2853" s="650" t="s">
        <v>5184</v>
      </c>
      <c r="H2853" s="650" t="s">
        <v>597</v>
      </c>
      <c r="I2853" s="650" t="s">
        <v>6097</v>
      </c>
      <c r="J2853" s="650" t="s">
        <v>6098</v>
      </c>
      <c r="K2853" s="650" t="s">
        <v>6099</v>
      </c>
      <c r="L2853" s="651">
        <v>116.37</v>
      </c>
      <c r="M2853" s="651">
        <v>232.74</v>
      </c>
      <c r="N2853" s="650">
        <v>2</v>
      </c>
      <c r="O2853" s="731">
        <v>1</v>
      </c>
      <c r="P2853" s="651"/>
      <c r="Q2853" s="666">
        <v>0</v>
      </c>
      <c r="R2853" s="650"/>
      <c r="S2853" s="666">
        <v>0</v>
      </c>
      <c r="T2853" s="731"/>
      <c r="U2853" s="689">
        <v>0</v>
      </c>
    </row>
    <row r="2854" spans="1:21" ht="14.4" customHeight="1" x14ac:dyDescent="0.3">
      <c r="A2854" s="649">
        <v>10</v>
      </c>
      <c r="B2854" s="650" t="s">
        <v>596</v>
      </c>
      <c r="C2854" s="650">
        <v>89301107</v>
      </c>
      <c r="D2854" s="729" t="s">
        <v>6865</v>
      </c>
      <c r="E2854" s="730" t="s">
        <v>3715</v>
      </c>
      <c r="F2854" s="650" t="s">
        <v>3634</v>
      </c>
      <c r="G2854" s="650" t="s">
        <v>5184</v>
      </c>
      <c r="H2854" s="650" t="s">
        <v>597</v>
      </c>
      <c r="I2854" s="650" t="s">
        <v>6100</v>
      </c>
      <c r="J2854" s="650" t="s">
        <v>6101</v>
      </c>
      <c r="K2854" s="650" t="s">
        <v>872</v>
      </c>
      <c r="L2854" s="651">
        <v>56.83</v>
      </c>
      <c r="M2854" s="651">
        <v>113.66</v>
      </c>
      <c r="N2854" s="650">
        <v>2</v>
      </c>
      <c r="O2854" s="731">
        <v>0.5</v>
      </c>
      <c r="P2854" s="651"/>
      <c r="Q2854" s="666">
        <v>0</v>
      </c>
      <c r="R2854" s="650"/>
      <c r="S2854" s="666">
        <v>0</v>
      </c>
      <c r="T2854" s="731"/>
      <c r="U2854" s="689">
        <v>0</v>
      </c>
    </row>
    <row r="2855" spans="1:21" ht="14.4" customHeight="1" x14ac:dyDescent="0.3">
      <c r="A2855" s="649">
        <v>10</v>
      </c>
      <c r="B2855" s="650" t="s">
        <v>596</v>
      </c>
      <c r="C2855" s="650">
        <v>89301107</v>
      </c>
      <c r="D2855" s="729" t="s">
        <v>6865</v>
      </c>
      <c r="E2855" s="730" t="s">
        <v>3715</v>
      </c>
      <c r="F2855" s="650" t="s">
        <v>3634</v>
      </c>
      <c r="G2855" s="650" t="s">
        <v>5184</v>
      </c>
      <c r="H2855" s="650" t="s">
        <v>597</v>
      </c>
      <c r="I2855" s="650" t="s">
        <v>6105</v>
      </c>
      <c r="J2855" s="650" t="s">
        <v>5186</v>
      </c>
      <c r="K2855" s="650" t="s">
        <v>6106</v>
      </c>
      <c r="L2855" s="651">
        <v>101.84</v>
      </c>
      <c r="M2855" s="651">
        <v>203.68</v>
      </c>
      <c r="N2855" s="650">
        <v>2</v>
      </c>
      <c r="O2855" s="731">
        <v>1</v>
      </c>
      <c r="P2855" s="651"/>
      <c r="Q2855" s="666">
        <v>0</v>
      </c>
      <c r="R2855" s="650"/>
      <c r="S2855" s="666">
        <v>0</v>
      </c>
      <c r="T2855" s="731"/>
      <c r="U2855" s="689">
        <v>0</v>
      </c>
    </row>
    <row r="2856" spans="1:21" ht="14.4" customHeight="1" x14ac:dyDescent="0.3">
      <c r="A2856" s="649">
        <v>10</v>
      </c>
      <c r="B2856" s="650" t="s">
        <v>596</v>
      </c>
      <c r="C2856" s="650">
        <v>89301107</v>
      </c>
      <c r="D2856" s="729" t="s">
        <v>6865</v>
      </c>
      <c r="E2856" s="730" t="s">
        <v>3715</v>
      </c>
      <c r="F2856" s="650" t="s">
        <v>3634</v>
      </c>
      <c r="G2856" s="650" t="s">
        <v>5184</v>
      </c>
      <c r="H2856" s="650" t="s">
        <v>597</v>
      </c>
      <c r="I2856" s="650" t="s">
        <v>5185</v>
      </c>
      <c r="J2856" s="650" t="s">
        <v>5186</v>
      </c>
      <c r="K2856" s="650" t="s">
        <v>5187</v>
      </c>
      <c r="L2856" s="651">
        <v>203.67</v>
      </c>
      <c r="M2856" s="651">
        <v>5499.09</v>
      </c>
      <c r="N2856" s="650">
        <v>27</v>
      </c>
      <c r="O2856" s="731">
        <v>15</v>
      </c>
      <c r="P2856" s="651">
        <v>2444.0400000000004</v>
      </c>
      <c r="Q2856" s="666">
        <v>0.44444444444444453</v>
      </c>
      <c r="R2856" s="650">
        <v>12</v>
      </c>
      <c r="S2856" s="666">
        <v>0.44444444444444442</v>
      </c>
      <c r="T2856" s="731">
        <v>7.5</v>
      </c>
      <c r="U2856" s="689">
        <v>0.5</v>
      </c>
    </row>
    <row r="2857" spans="1:21" ht="14.4" customHeight="1" x14ac:dyDescent="0.3">
      <c r="A2857" s="649">
        <v>10</v>
      </c>
      <c r="B2857" s="650" t="s">
        <v>596</v>
      </c>
      <c r="C2857" s="650">
        <v>89301107</v>
      </c>
      <c r="D2857" s="729" t="s">
        <v>6865</v>
      </c>
      <c r="E2857" s="730" t="s">
        <v>3715</v>
      </c>
      <c r="F2857" s="650" t="s">
        <v>3634</v>
      </c>
      <c r="G2857" s="650" t="s">
        <v>5184</v>
      </c>
      <c r="H2857" s="650" t="s">
        <v>597</v>
      </c>
      <c r="I2857" s="650" t="s">
        <v>6107</v>
      </c>
      <c r="J2857" s="650" t="s">
        <v>5186</v>
      </c>
      <c r="K2857" s="650" t="s">
        <v>872</v>
      </c>
      <c r="L2857" s="651">
        <v>56.83</v>
      </c>
      <c r="M2857" s="651">
        <v>170.49</v>
      </c>
      <c r="N2857" s="650">
        <v>3</v>
      </c>
      <c r="O2857" s="731">
        <v>1.5</v>
      </c>
      <c r="P2857" s="651">
        <v>56.83</v>
      </c>
      <c r="Q2857" s="666">
        <v>0.33333333333333331</v>
      </c>
      <c r="R2857" s="650">
        <v>1</v>
      </c>
      <c r="S2857" s="666">
        <v>0.33333333333333331</v>
      </c>
      <c r="T2857" s="731">
        <v>0.5</v>
      </c>
      <c r="U2857" s="689">
        <v>0.33333333333333331</v>
      </c>
    </row>
    <row r="2858" spans="1:21" ht="14.4" customHeight="1" x14ac:dyDescent="0.3">
      <c r="A2858" s="649">
        <v>10</v>
      </c>
      <c r="B2858" s="650" t="s">
        <v>596</v>
      </c>
      <c r="C2858" s="650">
        <v>89301107</v>
      </c>
      <c r="D2858" s="729" t="s">
        <v>6865</v>
      </c>
      <c r="E2858" s="730" t="s">
        <v>3715</v>
      </c>
      <c r="F2858" s="650" t="s">
        <v>3634</v>
      </c>
      <c r="G2858" s="650" t="s">
        <v>5184</v>
      </c>
      <c r="H2858" s="650" t="s">
        <v>597</v>
      </c>
      <c r="I2858" s="650" t="s">
        <v>5988</v>
      </c>
      <c r="J2858" s="650" t="s">
        <v>5989</v>
      </c>
      <c r="K2858" s="650" t="s">
        <v>5293</v>
      </c>
      <c r="L2858" s="651">
        <v>619.66999999999996</v>
      </c>
      <c r="M2858" s="651">
        <v>1239.3399999999999</v>
      </c>
      <c r="N2858" s="650">
        <v>2</v>
      </c>
      <c r="O2858" s="731">
        <v>0.5</v>
      </c>
      <c r="P2858" s="651"/>
      <c r="Q2858" s="666">
        <v>0</v>
      </c>
      <c r="R2858" s="650"/>
      <c r="S2858" s="666">
        <v>0</v>
      </c>
      <c r="T2858" s="731"/>
      <c r="U2858" s="689">
        <v>0</v>
      </c>
    </row>
    <row r="2859" spans="1:21" ht="14.4" customHeight="1" x14ac:dyDescent="0.3">
      <c r="A2859" s="649">
        <v>10</v>
      </c>
      <c r="B2859" s="650" t="s">
        <v>596</v>
      </c>
      <c r="C2859" s="650">
        <v>89301107</v>
      </c>
      <c r="D2859" s="729" t="s">
        <v>6865</v>
      </c>
      <c r="E2859" s="730" t="s">
        <v>3715</v>
      </c>
      <c r="F2859" s="650" t="s">
        <v>3634</v>
      </c>
      <c r="G2859" s="650" t="s">
        <v>5184</v>
      </c>
      <c r="H2859" s="650" t="s">
        <v>597</v>
      </c>
      <c r="I2859" s="650" t="s">
        <v>5988</v>
      </c>
      <c r="J2859" s="650" t="s">
        <v>5989</v>
      </c>
      <c r="K2859" s="650" t="s">
        <v>5293</v>
      </c>
      <c r="L2859" s="651">
        <v>624.72</v>
      </c>
      <c r="M2859" s="651">
        <v>2498.88</v>
      </c>
      <c r="N2859" s="650">
        <v>4</v>
      </c>
      <c r="O2859" s="731">
        <v>2</v>
      </c>
      <c r="P2859" s="651"/>
      <c r="Q2859" s="666">
        <v>0</v>
      </c>
      <c r="R2859" s="650"/>
      <c r="S2859" s="666">
        <v>0</v>
      </c>
      <c r="T2859" s="731"/>
      <c r="U2859" s="689">
        <v>0</v>
      </c>
    </row>
    <row r="2860" spans="1:21" ht="14.4" customHeight="1" x14ac:dyDescent="0.3">
      <c r="A2860" s="649">
        <v>10</v>
      </c>
      <c r="B2860" s="650" t="s">
        <v>596</v>
      </c>
      <c r="C2860" s="650">
        <v>89301107</v>
      </c>
      <c r="D2860" s="729" t="s">
        <v>6865</v>
      </c>
      <c r="E2860" s="730" t="s">
        <v>3715</v>
      </c>
      <c r="F2860" s="650" t="s">
        <v>3634</v>
      </c>
      <c r="G2860" s="650" t="s">
        <v>5184</v>
      </c>
      <c r="H2860" s="650" t="s">
        <v>597</v>
      </c>
      <c r="I2860" s="650" t="s">
        <v>6108</v>
      </c>
      <c r="J2860" s="650" t="s">
        <v>6109</v>
      </c>
      <c r="K2860" s="650" t="s">
        <v>6106</v>
      </c>
      <c r="L2860" s="651">
        <v>101.84</v>
      </c>
      <c r="M2860" s="651">
        <v>203.68</v>
      </c>
      <c r="N2860" s="650">
        <v>2</v>
      </c>
      <c r="O2860" s="731">
        <v>1</v>
      </c>
      <c r="P2860" s="651">
        <v>101.84</v>
      </c>
      <c r="Q2860" s="666">
        <v>0.5</v>
      </c>
      <c r="R2860" s="650">
        <v>1</v>
      </c>
      <c r="S2860" s="666">
        <v>0.5</v>
      </c>
      <c r="T2860" s="731">
        <v>0.5</v>
      </c>
      <c r="U2860" s="689">
        <v>0.5</v>
      </c>
    </row>
    <row r="2861" spans="1:21" ht="14.4" customHeight="1" x14ac:dyDescent="0.3">
      <c r="A2861" s="649">
        <v>10</v>
      </c>
      <c r="B2861" s="650" t="s">
        <v>596</v>
      </c>
      <c r="C2861" s="650">
        <v>89301107</v>
      </c>
      <c r="D2861" s="729" t="s">
        <v>6865</v>
      </c>
      <c r="E2861" s="730" t="s">
        <v>3715</v>
      </c>
      <c r="F2861" s="650" t="s">
        <v>3634</v>
      </c>
      <c r="G2861" s="650" t="s">
        <v>3802</v>
      </c>
      <c r="H2861" s="650" t="s">
        <v>597</v>
      </c>
      <c r="I2861" s="650" t="s">
        <v>6110</v>
      </c>
      <c r="J2861" s="650" t="s">
        <v>2805</v>
      </c>
      <c r="K2861" s="650" t="s">
        <v>4460</v>
      </c>
      <c r="L2861" s="651">
        <v>0</v>
      </c>
      <c r="M2861" s="651">
        <v>0</v>
      </c>
      <c r="N2861" s="650">
        <v>1</v>
      </c>
      <c r="O2861" s="731">
        <v>0.5</v>
      </c>
      <c r="P2861" s="651">
        <v>0</v>
      </c>
      <c r="Q2861" s="666"/>
      <c r="R2861" s="650">
        <v>1</v>
      </c>
      <c r="S2861" s="666">
        <v>1</v>
      </c>
      <c r="T2861" s="731">
        <v>0.5</v>
      </c>
      <c r="U2861" s="689">
        <v>1</v>
      </c>
    </row>
    <row r="2862" spans="1:21" ht="14.4" customHeight="1" x14ac:dyDescent="0.3">
      <c r="A2862" s="649">
        <v>10</v>
      </c>
      <c r="B2862" s="650" t="s">
        <v>596</v>
      </c>
      <c r="C2862" s="650">
        <v>89301107</v>
      </c>
      <c r="D2862" s="729" t="s">
        <v>6865</v>
      </c>
      <c r="E2862" s="730" t="s">
        <v>3715</v>
      </c>
      <c r="F2862" s="650" t="s">
        <v>3634</v>
      </c>
      <c r="G2862" s="650" t="s">
        <v>3802</v>
      </c>
      <c r="H2862" s="650" t="s">
        <v>1072</v>
      </c>
      <c r="I2862" s="650" t="s">
        <v>2804</v>
      </c>
      <c r="J2862" s="650" t="s">
        <v>2805</v>
      </c>
      <c r="K2862" s="650" t="s">
        <v>2806</v>
      </c>
      <c r="L2862" s="651">
        <v>413.22</v>
      </c>
      <c r="M2862" s="651">
        <v>17768.46</v>
      </c>
      <c r="N2862" s="650">
        <v>43</v>
      </c>
      <c r="O2862" s="731">
        <v>27.5</v>
      </c>
      <c r="P2862" s="651">
        <v>4958.6400000000021</v>
      </c>
      <c r="Q2862" s="666">
        <v>0.27906976744186057</v>
      </c>
      <c r="R2862" s="650">
        <v>12</v>
      </c>
      <c r="S2862" s="666">
        <v>0.27906976744186046</v>
      </c>
      <c r="T2862" s="731">
        <v>6.5</v>
      </c>
      <c r="U2862" s="689">
        <v>0.23636363636363636</v>
      </c>
    </row>
    <row r="2863" spans="1:21" ht="14.4" customHeight="1" x14ac:dyDescent="0.3">
      <c r="A2863" s="649">
        <v>10</v>
      </c>
      <c r="B2863" s="650" t="s">
        <v>596</v>
      </c>
      <c r="C2863" s="650">
        <v>89301107</v>
      </c>
      <c r="D2863" s="729" t="s">
        <v>6865</v>
      </c>
      <c r="E2863" s="730" t="s">
        <v>3715</v>
      </c>
      <c r="F2863" s="650" t="s">
        <v>3634</v>
      </c>
      <c r="G2863" s="650" t="s">
        <v>3802</v>
      </c>
      <c r="H2863" s="650" t="s">
        <v>1072</v>
      </c>
      <c r="I2863" s="650" t="s">
        <v>2804</v>
      </c>
      <c r="J2863" s="650" t="s">
        <v>2805</v>
      </c>
      <c r="K2863" s="650" t="s">
        <v>2806</v>
      </c>
      <c r="L2863" s="651">
        <v>356.47</v>
      </c>
      <c r="M2863" s="651">
        <v>14971.740000000002</v>
      </c>
      <c r="N2863" s="650">
        <v>42</v>
      </c>
      <c r="O2863" s="731">
        <v>31</v>
      </c>
      <c r="P2863" s="651">
        <v>4634.1100000000015</v>
      </c>
      <c r="Q2863" s="666">
        <v>0.30952380952380959</v>
      </c>
      <c r="R2863" s="650">
        <v>13</v>
      </c>
      <c r="S2863" s="666">
        <v>0.30952380952380953</v>
      </c>
      <c r="T2863" s="731">
        <v>9</v>
      </c>
      <c r="U2863" s="689">
        <v>0.29032258064516131</v>
      </c>
    </row>
    <row r="2864" spans="1:21" ht="14.4" customHeight="1" x14ac:dyDescent="0.3">
      <c r="A2864" s="649">
        <v>10</v>
      </c>
      <c r="B2864" s="650" t="s">
        <v>596</v>
      </c>
      <c r="C2864" s="650">
        <v>89301107</v>
      </c>
      <c r="D2864" s="729" t="s">
        <v>6865</v>
      </c>
      <c r="E2864" s="730" t="s">
        <v>3715</v>
      </c>
      <c r="F2864" s="650" t="s">
        <v>3634</v>
      </c>
      <c r="G2864" s="650" t="s">
        <v>3802</v>
      </c>
      <c r="H2864" s="650" t="s">
        <v>1072</v>
      </c>
      <c r="I2864" s="650" t="s">
        <v>4923</v>
      </c>
      <c r="J2864" s="650" t="s">
        <v>2805</v>
      </c>
      <c r="K2864" s="650" t="s">
        <v>2806</v>
      </c>
      <c r="L2864" s="651">
        <v>0</v>
      </c>
      <c r="M2864" s="651">
        <v>0</v>
      </c>
      <c r="N2864" s="650">
        <v>5</v>
      </c>
      <c r="O2864" s="731">
        <v>4</v>
      </c>
      <c r="P2864" s="651">
        <v>0</v>
      </c>
      <c r="Q2864" s="666"/>
      <c r="R2864" s="650">
        <v>1</v>
      </c>
      <c r="S2864" s="666">
        <v>0.2</v>
      </c>
      <c r="T2864" s="731">
        <v>1</v>
      </c>
      <c r="U2864" s="689">
        <v>0.25</v>
      </c>
    </row>
    <row r="2865" spans="1:21" ht="14.4" customHeight="1" x14ac:dyDescent="0.3">
      <c r="A2865" s="649">
        <v>10</v>
      </c>
      <c r="B2865" s="650" t="s">
        <v>596</v>
      </c>
      <c r="C2865" s="650">
        <v>89301107</v>
      </c>
      <c r="D2865" s="729" t="s">
        <v>6865</v>
      </c>
      <c r="E2865" s="730" t="s">
        <v>3715</v>
      </c>
      <c r="F2865" s="650" t="s">
        <v>3634</v>
      </c>
      <c r="G2865" s="650" t="s">
        <v>3802</v>
      </c>
      <c r="H2865" s="650" t="s">
        <v>597</v>
      </c>
      <c r="I2865" s="650" t="s">
        <v>5073</v>
      </c>
      <c r="J2865" s="650" t="s">
        <v>3840</v>
      </c>
      <c r="K2865" s="650" t="s">
        <v>2071</v>
      </c>
      <c r="L2865" s="651">
        <v>198.04</v>
      </c>
      <c r="M2865" s="651">
        <v>198.04</v>
      </c>
      <c r="N2865" s="650">
        <v>1</v>
      </c>
      <c r="O2865" s="731">
        <v>0.5</v>
      </c>
      <c r="P2865" s="651"/>
      <c r="Q2865" s="666">
        <v>0</v>
      </c>
      <c r="R2865" s="650"/>
      <c r="S2865" s="666">
        <v>0</v>
      </c>
      <c r="T2865" s="731"/>
      <c r="U2865" s="689">
        <v>0</v>
      </c>
    </row>
    <row r="2866" spans="1:21" ht="14.4" customHeight="1" x14ac:dyDescent="0.3">
      <c r="A2866" s="649">
        <v>10</v>
      </c>
      <c r="B2866" s="650" t="s">
        <v>596</v>
      </c>
      <c r="C2866" s="650">
        <v>89301107</v>
      </c>
      <c r="D2866" s="729" t="s">
        <v>6865</v>
      </c>
      <c r="E2866" s="730" t="s">
        <v>3715</v>
      </c>
      <c r="F2866" s="650" t="s">
        <v>3634</v>
      </c>
      <c r="G2866" s="650" t="s">
        <v>3802</v>
      </c>
      <c r="H2866" s="650" t="s">
        <v>597</v>
      </c>
      <c r="I2866" s="650" t="s">
        <v>5999</v>
      </c>
      <c r="J2866" s="650" t="s">
        <v>3840</v>
      </c>
      <c r="K2866" s="650" t="s">
        <v>2806</v>
      </c>
      <c r="L2866" s="651">
        <v>413.22</v>
      </c>
      <c r="M2866" s="651">
        <v>9504.0600000000049</v>
      </c>
      <c r="N2866" s="650">
        <v>23</v>
      </c>
      <c r="O2866" s="731">
        <v>15.5</v>
      </c>
      <c r="P2866" s="651">
        <v>3305.7600000000011</v>
      </c>
      <c r="Q2866" s="666">
        <v>0.34782608695652167</v>
      </c>
      <c r="R2866" s="650">
        <v>8</v>
      </c>
      <c r="S2866" s="666">
        <v>0.34782608695652173</v>
      </c>
      <c r="T2866" s="731">
        <v>6</v>
      </c>
      <c r="U2866" s="689">
        <v>0.38709677419354838</v>
      </c>
    </row>
    <row r="2867" spans="1:21" ht="14.4" customHeight="1" x14ac:dyDescent="0.3">
      <c r="A2867" s="649">
        <v>10</v>
      </c>
      <c r="B2867" s="650" t="s">
        <v>596</v>
      </c>
      <c r="C2867" s="650">
        <v>89301107</v>
      </c>
      <c r="D2867" s="729" t="s">
        <v>6865</v>
      </c>
      <c r="E2867" s="730" t="s">
        <v>3715</v>
      </c>
      <c r="F2867" s="650" t="s">
        <v>3634</v>
      </c>
      <c r="G2867" s="650" t="s">
        <v>3802</v>
      </c>
      <c r="H2867" s="650" t="s">
        <v>597</v>
      </c>
      <c r="I2867" s="650" t="s">
        <v>5999</v>
      </c>
      <c r="J2867" s="650" t="s">
        <v>3840</v>
      </c>
      <c r="K2867" s="650" t="s">
        <v>2806</v>
      </c>
      <c r="L2867" s="651">
        <v>356.47</v>
      </c>
      <c r="M2867" s="651">
        <v>6059.9900000000016</v>
      </c>
      <c r="N2867" s="650">
        <v>17</v>
      </c>
      <c r="O2867" s="731">
        <v>12</v>
      </c>
      <c r="P2867" s="651">
        <v>1069.4100000000001</v>
      </c>
      <c r="Q2867" s="666">
        <v>0.17647058823529407</v>
      </c>
      <c r="R2867" s="650">
        <v>3</v>
      </c>
      <c r="S2867" s="666">
        <v>0.17647058823529413</v>
      </c>
      <c r="T2867" s="731">
        <v>2.5</v>
      </c>
      <c r="U2867" s="689">
        <v>0.20833333333333334</v>
      </c>
    </row>
    <row r="2868" spans="1:21" ht="14.4" customHeight="1" x14ac:dyDescent="0.3">
      <c r="A2868" s="649">
        <v>10</v>
      </c>
      <c r="B2868" s="650" t="s">
        <v>596</v>
      </c>
      <c r="C2868" s="650">
        <v>89301107</v>
      </c>
      <c r="D2868" s="729" t="s">
        <v>6865</v>
      </c>
      <c r="E2868" s="730" t="s">
        <v>3715</v>
      </c>
      <c r="F2868" s="650" t="s">
        <v>3634</v>
      </c>
      <c r="G2868" s="650" t="s">
        <v>6001</v>
      </c>
      <c r="H2868" s="650" t="s">
        <v>597</v>
      </c>
      <c r="I2868" s="650" t="s">
        <v>6178</v>
      </c>
      <c r="J2868" s="650" t="s">
        <v>6003</v>
      </c>
      <c r="K2868" s="650" t="s">
        <v>6179</v>
      </c>
      <c r="L2868" s="651">
        <v>0</v>
      </c>
      <c r="M2868" s="651">
        <v>0</v>
      </c>
      <c r="N2868" s="650">
        <v>5</v>
      </c>
      <c r="O2868" s="731">
        <v>3</v>
      </c>
      <c r="P2868" s="651">
        <v>0</v>
      </c>
      <c r="Q2868" s="666"/>
      <c r="R2868" s="650">
        <v>1</v>
      </c>
      <c r="S2868" s="666">
        <v>0.2</v>
      </c>
      <c r="T2868" s="731">
        <v>1</v>
      </c>
      <c r="U2868" s="689">
        <v>0.33333333333333331</v>
      </c>
    </row>
    <row r="2869" spans="1:21" ht="14.4" customHeight="1" x14ac:dyDescent="0.3">
      <c r="A2869" s="649">
        <v>10</v>
      </c>
      <c r="B2869" s="650" t="s">
        <v>596</v>
      </c>
      <c r="C2869" s="650">
        <v>89301107</v>
      </c>
      <c r="D2869" s="729" t="s">
        <v>6865</v>
      </c>
      <c r="E2869" s="730" t="s">
        <v>3715</v>
      </c>
      <c r="F2869" s="650" t="s">
        <v>3634</v>
      </c>
      <c r="G2869" s="650" t="s">
        <v>6001</v>
      </c>
      <c r="H2869" s="650" t="s">
        <v>597</v>
      </c>
      <c r="I2869" s="650" t="s">
        <v>6002</v>
      </c>
      <c r="J2869" s="650" t="s">
        <v>6003</v>
      </c>
      <c r="K2869" s="650" t="s">
        <v>6004</v>
      </c>
      <c r="L2869" s="651">
        <v>0</v>
      </c>
      <c r="M2869" s="651">
        <v>0</v>
      </c>
      <c r="N2869" s="650">
        <v>24</v>
      </c>
      <c r="O2869" s="731">
        <v>17</v>
      </c>
      <c r="P2869" s="651">
        <v>0</v>
      </c>
      <c r="Q2869" s="666"/>
      <c r="R2869" s="650">
        <v>5</v>
      </c>
      <c r="S2869" s="666">
        <v>0.20833333333333334</v>
      </c>
      <c r="T2869" s="731">
        <v>3.5</v>
      </c>
      <c r="U2869" s="689">
        <v>0.20588235294117646</v>
      </c>
    </row>
    <row r="2870" spans="1:21" ht="14.4" customHeight="1" x14ac:dyDescent="0.3">
      <c r="A2870" s="649">
        <v>10</v>
      </c>
      <c r="B2870" s="650" t="s">
        <v>596</v>
      </c>
      <c r="C2870" s="650">
        <v>89301107</v>
      </c>
      <c r="D2870" s="729" t="s">
        <v>6865</v>
      </c>
      <c r="E2870" s="730" t="s">
        <v>3715</v>
      </c>
      <c r="F2870" s="650" t="s">
        <v>3634</v>
      </c>
      <c r="G2870" s="650" t="s">
        <v>3794</v>
      </c>
      <c r="H2870" s="650" t="s">
        <v>597</v>
      </c>
      <c r="I2870" s="650" t="s">
        <v>6180</v>
      </c>
      <c r="J2870" s="650" t="s">
        <v>1947</v>
      </c>
      <c r="K2870" s="650" t="s">
        <v>2087</v>
      </c>
      <c r="L2870" s="651">
        <v>347.08</v>
      </c>
      <c r="M2870" s="651">
        <v>3123.72</v>
      </c>
      <c r="N2870" s="650">
        <v>9</v>
      </c>
      <c r="O2870" s="731">
        <v>4</v>
      </c>
      <c r="P2870" s="651">
        <v>694.16</v>
      </c>
      <c r="Q2870" s="666">
        <v>0.22222222222222224</v>
      </c>
      <c r="R2870" s="650">
        <v>2</v>
      </c>
      <c r="S2870" s="666">
        <v>0.22222222222222221</v>
      </c>
      <c r="T2870" s="731">
        <v>0.5</v>
      </c>
      <c r="U2870" s="689">
        <v>0.125</v>
      </c>
    </row>
    <row r="2871" spans="1:21" ht="14.4" customHeight="1" x14ac:dyDescent="0.3">
      <c r="A2871" s="649">
        <v>10</v>
      </c>
      <c r="B2871" s="650" t="s">
        <v>596</v>
      </c>
      <c r="C2871" s="650">
        <v>89301107</v>
      </c>
      <c r="D2871" s="729" t="s">
        <v>6865</v>
      </c>
      <c r="E2871" s="730" t="s">
        <v>3715</v>
      </c>
      <c r="F2871" s="650" t="s">
        <v>3634</v>
      </c>
      <c r="G2871" s="650" t="s">
        <v>3794</v>
      </c>
      <c r="H2871" s="650" t="s">
        <v>597</v>
      </c>
      <c r="I2871" s="650" t="s">
        <v>6180</v>
      </c>
      <c r="J2871" s="650" t="s">
        <v>1947</v>
      </c>
      <c r="K2871" s="650" t="s">
        <v>2087</v>
      </c>
      <c r="L2871" s="651">
        <v>137.33000000000001</v>
      </c>
      <c r="M2871" s="651">
        <v>1098.6400000000001</v>
      </c>
      <c r="N2871" s="650">
        <v>8</v>
      </c>
      <c r="O2871" s="731">
        <v>2.5</v>
      </c>
      <c r="P2871" s="651">
        <v>411.99</v>
      </c>
      <c r="Q2871" s="666">
        <v>0.375</v>
      </c>
      <c r="R2871" s="650">
        <v>3</v>
      </c>
      <c r="S2871" s="666">
        <v>0.375</v>
      </c>
      <c r="T2871" s="731">
        <v>1</v>
      </c>
      <c r="U2871" s="689">
        <v>0.4</v>
      </c>
    </row>
    <row r="2872" spans="1:21" ht="14.4" customHeight="1" x14ac:dyDescent="0.3">
      <c r="A2872" s="649">
        <v>10</v>
      </c>
      <c r="B2872" s="650" t="s">
        <v>596</v>
      </c>
      <c r="C2872" s="650">
        <v>89301107</v>
      </c>
      <c r="D2872" s="729" t="s">
        <v>6865</v>
      </c>
      <c r="E2872" s="730" t="s">
        <v>3715</v>
      </c>
      <c r="F2872" s="650" t="s">
        <v>3634</v>
      </c>
      <c r="G2872" s="650" t="s">
        <v>3794</v>
      </c>
      <c r="H2872" s="650" t="s">
        <v>597</v>
      </c>
      <c r="I2872" s="650" t="s">
        <v>1946</v>
      </c>
      <c r="J2872" s="650" t="s">
        <v>1947</v>
      </c>
      <c r="K2872" s="650" t="s">
        <v>2087</v>
      </c>
      <c r="L2872" s="651">
        <v>347.08</v>
      </c>
      <c r="M2872" s="651">
        <v>6247.44</v>
      </c>
      <c r="N2872" s="650">
        <v>18</v>
      </c>
      <c r="O2872" s="731">
        <v>7.5</v>
      </c>
      <c r="P2872" s="651">
        <v>2429.56</v>
      </c>
      <c r="Q2872" s="666">
        <v>0.3888888888888889</v>
      </c>
      <c r="R2872" s="650">
        <v>7</v>
      </c>
      <c r="S2872" s="666">
        <v>0.3888888888888889</v>
      </c>
      <c r="T2872" s="731">
        <v>1.5</v>
      </c>
      <c r="U2872" s="689">
        <v>0.2</v>
      </c>
    </row>
    <row r="2873" spans="1:21" ht="14.4" customHeight="1" x14ac:dyDescent="0.3">
      <c r="A2873" s="649">
        <v>10</v>
      </c>
      <c r="B2873" s="650" t="s">
        <v>596</v>
      </c>
      <c r="C2873" s="650">
        <v>89301107</v>
      </c>
      <c r="D2873" s="729" t="s">
        <v>6865</v>
      </c>
      <c r="E2873" s="730" t="s">
        <v>3715</v>
      </c>
      <c r="F2873" s="650" t="s">
        <v>3634</v>
      </c>
      <c r="G2873" s="650" t="s">
        <v>3794</v>
      </c>
      <c r="H2873" s="650" t="s">
        <v>597</v>
      </c>
      <c r="I2873" s="650" t="s">
        <v>1946</v>
      </c>
      <c r="J2873" s="650" t="s">
        <v>1947</v>
      </c>
      <c r="K2873" s="650" t="s">
        <v>2087</v>
      </c>
      <c r="L2873" s="651">
        <v>137.33000000000001</v>
      </c>
      <c r="M2873" s="651">
        <v>274.66000000000003</v>
      </c>
      <c r="N2873" s="650">
        <v>2</v>
      </c>
      <c r="O2873" s="731">
        <v>0.5</v>
      </c>
      <c r="P2873" s="651"/>
      <c r="Q2873" s="666">
        <v>0</v>
      </c>
      <c r="R2873" s="650"/>
      <c r="S2873" s="666">
        <v>0</v>
      </c>
      <c r="T2873" s="731"/>
      <c r="U2873" s="689">
        <v>0</v>
      </c>
    </row>
    <row r="2874" spans="1:21" ht="14.4" customHeight="1" x14ac:dyDescent="0.3">
      <c r="A2874" s="649">
        <v>10</v>
      </c>
      <c r="B2874" s="650" t="s">
        <v>596</v>
      </c>
      <c r="C2874" s="650">
        <v>89301107</v>
      </c>
      <c r="D2874" s="729" t="s">
        <v>6865</v>
      </c>
      <c r="E2874" s="730" t="s">
        <v>3715</v>
      </c>
      <c r="F2874" s="650" t="s">
        <v>3634</v>
      </c>
      <c r="G2874" s="650" t="s">
        <v>3794</v>
      </c>
      <c r="H2874" s="650" t="s">
        <v>597</v>
      </c>
      <c r="I2874" s="650" t="s">
        <v>6211</v>
      </c>
      <c r="J2874" s="650" t="s">
        <v>6010</v>
      </c>
      <c r="K2874" s="650" t="s">
        <v>6011</v>
      </c>
      <c r="L2874" s="651">
        <v>469.61</v>
      </c>
      <c r="M2874" s="651">
        <v>4226.4900000000007</v>
      </c>
      <c r="N2874" s="650">
        <v>9</v>
      </c>
      <c r="O2874" s="731">
        <v>3</v>
      </c>
      <c r="P2874" s="651">
        <v>939.22</v>
      </c>
      <c r="Q2874" s="666">
        <v>0.22222222222222218</v>
      </c>
      <c r="R2874" s="650">
        <v>2</v>
      </c>
      <c r="S2874" s="666">
        <v>0.22222222222222221</v>
      </c>
      <c r="T2874" s="731">
        <v>1</v>
      </c>
      <c r="U2874" s="689">
        <v>0.33333333333333331</v>
      </c>
    </row>
    <row r="2875" spans="1:21" ht="14.4" customHeight="1" x14ac:dyDescent="0.3">
      <c r="A2875" s="649">
        <v>10</v>
      </c>
      <c r="B2875" s="650" t="s">
        <v>596</v>
      </c>
      <c r="C2875" s="650">
        <v>89301107</v>
      </c>
      <c r="D2875" s="729" t="s">
        <v>6865</v>
      </c>
      <c r="E2875" s="730" t="s">
        <v>3715</v>
      </c>
      <c r="F2875" s="650" t="s">
        <v>3634</v>
      </c>
      <c r="G2875" s="650" t="s">
        <v>3794</v>
      </c>
      <c r="H2875" s="650" t="s">
        <v>597</v>
      </c>
      <c r="I2875" s="650" t="s">
        <v>6212</v>
      </c>
      <c r="J2875" s="650" t="s">
        <v>6127</v>
      </c>
      <c r="K2875" s="650" t="s">
        <v>6128</v>
      </c>
      <c r="L2875" s="651">
        <v>627.53</v>
      </c>
      <c r="M2875" s="651">
        <v>3137.6499999999996</v>
      </c>
      <c r="N2875" s="650">
        <v>5</v>
      </c>
      <c r="O2875" s="731">
        <v>1.5</v>
      </c>
      <c r="P2875" s="651">
        <v>1255.06</v>
      </c>
      <c r="Q2875" s="666">
        <v>0.4</v>
      </c>
      <c r="R2875" s="650">
        <v>2</v>
      </c>
      <c r="S2875" s="666">
        <v>0.4</v>
      </c>
      <c r="T2875" s="731">
        <v>0.5</v>
      </c>
      <c r="U2875" s="689">
        <v>0.33333333333333331</v>
      </c>
    </row>
    <row r="2876" spans="1:21" ht="14.4" customHeight="1" x14ac:dyDescent="0.3">
      <c r="A2876" s="649">
        <v>10</v>
      </c>
      <c r="B2876" s="650" t="s">
        <v>596</v>
      </c>
      <c r="C2876" s="650">
        <v>89301107</v>
      </c>
      <c r="D2876" s="729" t="s">
        <v>6865</v>
      </c>
      <c r="E2876" s="730" t="s">
        <v>3715</v>
      </c>
      <c r="F2876" s="650" t="s">
        <v>3634</v>
      </c>
      <c r="G2876" s="650" t="s">
        <v>3794</v>
      </c>
      <c r="H2876" s="650" t="s">
        <v>597</v>
      </c>
      <c r="I2876" s="650" t="s">
        <v>2086</v>
      </c>
      <c r="J2876" s="650" t="s">
        <v>1947</v>
      </c>
      <c r="K2876" s="650" t="s">
        <v>2087</v>
      </c>
      <c r="L2876" s="651">
        <v>347.08</v>
      </c>
      <c r="M2876" s="651">
        <v>2776.64</v>
      </c>
      <c r="N2876" s="650">
        <v>8</v>
      </c>
      <c r="O2876" s="731">
        <v>2</v>
      </c>
      <c r="P2876" s="651">
        <v>694.16</v>
      </c>
      <c r="Q2876" s="666">
        <v>0.25</v>
      </c>
      <c r="R2876" s="650">
        <v>2</v>
      </c>
      <c r="S2876" s="666">
        <v>0.25</v>
      </c>
      <c r="T2876" s="731">
        <v>0.5</v>
      </c>
      <c r="U2876" s="689">
        <v>0.25</v>
      </c>
    </row>
    <row r="2877" spans="1:21" ht="14.4" customHeight="1" x14ac:dyDescent="0.3">
      <c r="A2877" s="649">
        <v>10</v>
      </c>
      <c r="B2877" s="650" t="s">
        <v>596</v>
      </c>
      <c r="C2877" s="650">
        <v>89301107</v>
      </c>
      <c r="D2877" s="729" t="s">
        <v>6865</v>
      </c>
      <c r="E2877" s="730" t="s">
        <v>3715</v>
      </c>
      <c r="F2877" s="650" t="s">
        <v>3634</v>
      </c>
      <c r="G2877" s="650" t="s">
        <v>3794</v>
      </c>
      <c r="H2877" s="650" t="s">
        <v>597</v>
      </c>
      <c r="I2877" s="650" t="s">
        <v>2086</v>
      </c>
      <c r="J2877" s="650" t="s">
        <v>1947</v>
      </c>
      <c r="K2877" s="650" t="s">
        <v>2087</v>
      </c>
      <c r="L2877" s="651">
        <v>137.33000000000001</v>
      </c>
      <c r="M2877" s="651">
        <v>274.66000000000003</v>
      </c>
      <c r="N2877" s="650">
        <v>2</v>
      </c>
      <c r="O2877" s="731">
        <v>0.5</v>
      </c>
      <c r="P2877" s="651"/>
      <c r="Q2877" s="666">
        <v>0</v>
      </c>
      <c r="R2877" s="650"/>
      <c r="S2877" s="666">
        <v>0</v>
      </c>
      <c r="T2877" s="731"/>
      <c r="U2877" s="689">
        <v>0</v>
      </c>
    </row>
    <row r="2878" spans="1:21" ht="14.4" customHeight="1" x14ac:dyDescent="0.3">
      <c r="A2878" s="649">
        <v>10</v>
      </c>
      <c r="B2878" s="650" t="s">
        <v>596</v>
      </c>
      <c r="C2878" s="650">
        <v>89301107</v>
      </c>
      <c r="D2878" s="729" t="s">
        <v>6865</v>
      </c>
      <c r="E2878" s="730" t="s">
        <v>3715</v>
      </c>
      <c r="F2878" s="650" t="s">
        <v>3634</v>
      </c>
      <c r="G2878" s="650" t="s">
        <v>3794</v>
      </c>
      <c r="H2878" s="650" t="s">
        <v>597</v>
      </c>
      <c r="I2878" s="650" t="s">
        <v>6126</v>
      </c>
      <c r="J2878" s="650" t="s">
        <v>6127</v>
      </c>
      <c r="K2878" s="650" t="s">
        <v>6128</v>
      </c>
      <c r="L2878" s="651">
        <v>627.53</v>
      </c>
      <c r="M2878" s="651">
        <v>5647.7699999999995</v>
      </c>
      <c r="N2878" s="650">
        <v>9</v>
      </c>
      <c r="O2878" s="731">
        <v>3.5</v>
      </c>
      <c r="P2878" s="651">
        <v>1882.59</v>
      </c>
      <c r="Q2878" s="666">
        <v>0.33333333333333337</v>
      </c>
      <c r="R2878" s="650">
        <v>3</v>
      </c>
      <c r="S2878" s="666">
        <v>0.33333333333333331</v>
      </c>
      <c r="T2878" s="731">
        <v>1.5</v>
      </c>
      <c r="U2878" s="689">
        <v>0.42857142857142855</v>
      </c>
    </row>
    <row r="2879" spans="1:21" ht="14.4" customHeight="1" x14ac:dyDescent="0.3">
      <c r="A2879" s="649">
        <v>10</v>
      </c>
      <c r="B2879" s="650" t="s">
        <v>596</v>
      </c>
      <c r="C2879" s="650">
        <v>89301107</v>
      </c>
      <c r="D2879" s="729" t="s">
        <v>6865</v>
      </c>
      <c r="E2879" s="730" t="s">
        <v>3715</v>
      </c>
      <c r="F2879" s="650" t="s">
        <v>3634</v>
      </c>
      <c r="G2879" s="650" t="s">
        <v>3794</v>
      </c>
      <c r="H2879" s="650" t="s">
        <v>597</v>
      </c>
      <c r="I2879" s="650" t="s">
        <v>6009</v>
      </c>
      <c r="J2879" s="650" t="s">
        <v>6010</v>
      </c>
      <c r="K2879" s="650" t="s">
        <v>6011</v>
      </c>
      <c r="L2879" s="651">
        <v>469.61</v>
      </c>
      <c r="M2879" s="651">
        <v>8922.59</v>
      </c>
      <c r="N2879" s="650">
        <v>19</v>
      </c>
      <c r="O2879" s="731">
        <v>6.5</v>
      </c>
      <c r="P2879" s="651">
        <v>3287.2700000000004</v>
      </c>
      <c r="Q2879" s="666">
        <v>0.36842105263157898</v>
      </c>
      <c r="R2879" s="650">
        <v>7</v>
      </c>
      <c r="S2879" s="666">
        <v>0.36842105263157893</v>
      </c>
      <c r="T2879" s="731">
        <v>2.5</v>
      </c>
      <c r="U2879" s="689">
        <v>0.38461538461538464</v>
      </c>
    </row>
    <row r="2880" spans="1:21" ht="14.4" customHeight="1" x14ac:dyDescent="0.3">
      <c r="A2880" s="649">
        <v>10</v>
      </c>
      <c r="B2880" s="650" t="s">
        <v>596</v>
      </c>
      <c r="C2880" s="650">
        <v>89301107</v>
      </c>
      <c r="D2880" s="729" t="s">
        <v>6865</v>
      </c>
      <c r="E2880" s="730" t="s">
        <v>3715</v>
      </c>
      <c r="F2880" s="650" t="s">
        <v>3634</v>
      </c>
      <c r="G2880" s="650" t="s">
        <v>3794</v>
      </c>
      <c r="H2880" s="650" t="s">
        <v>597</v>
      </c>
      <c r="I2880" s="650" t="s">
        <v>4148</v>
      </c>
      <c r="J2880" s="650" t="s">
        <v>4149</v>
      </c>
      <c r="K2880" s="650" t="s">
        <v>2087</v>
      </c>
      <c r="L2880" s="651">
        <v>236.01</v>
      </c>
      <c r="M2880" s="651">
        <v>43661.85</v>
      </c>
      <c r="N2880" s="650">
        <v>185</v>
      </c>
      <c r="O2880" s="731">
        <v>49</v>
      </c>
      <c r="P2880" s="651">
        <v>18644.79</v>
      </c>
      <c r="Q2880" s="666">
        <v>0.42702702702702705</v>
      </c>
      <c r="R2880" s="650">
        <v>79</v>
      </c>
      <c r="S2880" s="666">
        <v>0.42702702702702705</v>
      </c>
      <c r="T2880" s="731">
        <v>22.5</v>
      </c>
      <c r="U2880" s="689">
        <v>0.45918367346938777</v>
      </c>
    </row>
    <row r="2881" spans="1:21" ht="14.4" customHeight="1" x14ac:dyDescent="0.3">
      <c r="A2881" s="649">
        <v>10</v>
      </c>
      <c r="B2881" s="650" t="s">
        <v>596</v>
      </c>
      <c r="C2881" s="650">
        <v>89301107</v>
      </c>
      <c r="D2881" s="729" t="s">
        <v>6865</v>
      </c>
      <c r="E2881" s="730" t="s">
        <v>3715</v>
      </c>
      <c r="F2881" s="650" t="s">
        <v>3634</v>
      </c>
      <c r="G2881" s="650" t="s">
        <v>4371</v>
      </c>
      <c r="H2881" s="650" t="s">
        <v>1072</v>
      </c>
      <c r="I2881" s="650" t="s">
        <v>6012</v>
      </c>
      <c r="J2881" s="650" t="s">
        <v>6013</v>
      </c>
      <c r="K2881" s="650" t="s">
        <v>2729</v>
      </c>
      <c r="L2881" s="651">
        <v>1866.4</v>
      </c>
      <c r="M2881" s="651">
        <v>3732.8</v>
      </c>
      <c r="N2881" s="650">
        <v>2</v>
      </c>
      <c r="O2881" s="731">
        <v>2</v>
      </c>
      <c r="P2881" s="651"/>
      <c r="Q2881" s="666">
        <v>0</v>
      </c>
      <c r="R2881" s="650"/>
      <c r="S2881" s="666">
        <v>0</v>
      </c>
      <c r="T2881" s="731"/>
      <c r="U2881" s="689">
        <v>0</v>
      </c>
    </row>
    <row r="2882" spans="1:21" ht="14.4" customHeight="1" x14ac:dyDescent="0.3">
      <c r="A2882" s="649">
        <v>10</v>
      </c>
      <c r="B2882" s="650" t="s">
        <v>596</v>
      </c>
      <c r="C2882" s="650">
        <v>89301107</v>
      </c>
      <c r="D2882" s="729" t="s">
        <v>6865</v>
      </c>
      <c r="E2882" s="730" t="s">
        <v>3715</v>
      </c>
      <c r="F2882" s="650" t="s">
        <v>3634</v>
      </c>
      <c r="G2882" s="650" t="s">
        <v>4371</v>
      </c>
      <c r="H2882" s="650" t="s">
        <v>597</v>
      </c>
      <c r="I2882" s="650" t="s">
        <v>4372</v>
      </c>
      <c r="J2882" s="650" t="s">
        <v>4373</v>
      </c>
      <c r="K2882" s="650" t="s">
        <v>4374</v>
      </c>
      <c r="L2882" s="651">
        <v>1866.4</v>
      </c>
      <c r="M2882" s="651">
        <v>106384.80000000002</v>
      </c>
      <c r="N2882" s="650">
        <v>57</v>
      </c>
      <c r="O2882" s="731">
        <v>36.5</v>
      </c>
      <c r="P2882" s="651">
        <v>31728.80000000001</v>
      </c>
      <c r="Q2882" s="666">
        <v>0.29824561403508776</v>
      </c>
      <c r="R2882" s="650">
        <v>17</v>
      </c>
      <c r="S2882" s="666">
        <v>0.2982456140350877</v>
      </c>
      <c r="T2882" s="731">
        <v>11</v>
      </c>
      <c r="U2882" s="689">
        <v>0.30136986301369861</v>
      </c>
    </row>
    <row r="2883" spans="1:21" ht="14.4" customHeight="1" x14ac:dyDescent="0.3">
      <c r="A2883" s="649">
        <v>10</v>
      </c>
      <c r="B2883" s="650" t="s">
        <v>596</v>
      </c>
      <c r="C2883" s="650">
        <v>89301107</v>
      </c>
      <c r="D2883" s="729" t="s">
        <v>6865</v>
      </c>
      <c r="E2883" s="730" t="s">
        <v>3715</v>
      </c>
      <c r="F2883" s="650" t="s">
        <v>3634</v>
      </c>
      <c r="G2883" s="650" t="s">
        <v>4371</v>
      </c>
      <c r="H2883" s="650" t="s">
        <v>597</v>
      </c>
      <c r="I2883" s="650" t="s">
        <v>5194</v>
      </c>
      <c r="J2883" s="650" t="s">
        <v>5195</v>
      </c>
      <c r="K2883" s="650" t="s">
        <v>5196</v>
      </c>
      <c r="L2883" s="651">
        <v>1866.4</v>
      </c>
      <c r="M2883" s="651">
        <v>31728.800000000003</v>
      </c>
      <c r="N2883" s="650">
        <v>17</v>
      </c>
      <c r="O2883" s="731">
        <v>10.5</v>
      </c>
      <c r="P2883" s="651">
        <v>9332</v>
      </c>
      <c r="Q2883" s="666">
        <v>0.29411764705882348</v>
      </c>
      <c r="R2883" s="650">
        <v>5</v>
      </c>
      <c r="S2883" s="666">
        <v>0.29411764705882354</v>
      </c>
      <c r="T2883" s="731">
        <v>3</v>
      </c>
      <c r="U2883" s="689">
        <v>0.2857142857142857</v>
      </c>
    </row>
    <row r="2884" spans="1:21" ht="14.4" customHeight="1" x14ac:dyDescent="0.3">
      <c r="A2884" s="649">
        <v>10</v>
      </c>
      <c r="B2884" s="650" t="s">
        <v>596</v>
      </c>
      <c r="C2884" s="650">
        <v>89301107</v>
      </c>
      <c r="D2884" s="729" t="s">
        <v>6865</v>
      </c>
      <c r="E2884" s="730" t="s">
        <v>3715</v>
      </c>
      <c r="F2884" s="650" t="s">
        <v>3634</v>
      </c>
      <c r="G2884" s="650" t="s">
        <v>4371</v>
      </c>
      <c r="H2884" s="650" t="s">
        <v>597</v>
      </c>
      <c r="I2884" s="650" t="s">
        <v>2727</v>
      </c>
      <c r="J2884" s="650" t="s">
        <v>2728</v>
      </c>
      <c r="K2884" s="650" t="s">
        <v>2729</v>
      </c>
      <c r="L2884" s="651">
        <v>1866.4</v>
      </c>
      <c r="M2884" s="651">
        <v>3732.8</v>
      </c>
      <c r="N2884" s="650">
        <v>2</v>
      </c>
      <c r="O2884" s="731">
        <v>1.5</v>
      </c>
      <c r="P2884" s="651">
        <v>1866.4</v>
      </c>
      <c r="Q2884" s="666">
        <v>0.5</v>
      </c>
      <c r="R2884" s="650">
        <v>1</v>
      </c>
      <c r="S2884" s="666">
        <v>0.5</v>
      </c>
      <c r="T2884" s="731">
        <v>0.5</v>
      </c>
      <c r="U2884" s="689">
        <v>0.33333333333333331</v>
      </c>
    </row>
    <row r="2885" spans="1:21" ht="14.4" customHeight="1" x14ac:dyDescent="0.3">
      <c r="A2885" s="649">
        <v>10</v>
      </c>
      <c r="B2885" s="650" t="s">
        <v>596</v>
      </c>
      <c r="C2885" s="650">
        <v>89301107</v>
      </c>
      <c r="D2885" s="729" t="s">
        <v>6865</v>
      </c>
      <c r="E2885" s="730" t="s">
        <v>3715</v>
      </c>
      <c r="F2885" s="650" t="s">
        <v>3634</v>
      </c>
      <c r="G2885" s="650" t="s">
        <v>4371</v>
      </c>
      <c r="H2885" s="650" t="s">
        <v>597</v>
      </c>
      <c r="I2885" s="650" t="s">
        <v>5200</v>
      </c>
      <c r="J2885" s="650" t="s">
        <v>4373</v>
      </c>
      <c r="K2885" s="650" t="s">
        <v>5201</v>
      </c>
      <c r="L2885" s="651">
        <v>533.26</v>
      </c>
      <c r="M2885" s="651">
        <v>1066.52</v>
      </c>
      <c r="N2885" s="650">
        <v>2</v>
      </c>
      <c r="O2885" s="731">
        <v>1.5</v>
      </c>
      <c r="P2885" s="651">
        <v>1066.52</v>
      </c>
      <c r="Q2885" s="666">
        <v>1</v>
      </c>
      <c r="R2885" s="650">
        <v>2</v>
      </c>
      <c r="S2885" s="666">
        <v>1</v>
      </c>
      <c r="T2885" s="731">
        <v>1.5</v>
      </c>
      <c r="U2885" s="689">
        <v>1</v>
      </c>
    </row>
    <row r="2886" spans="1:21" ht="14.4" customHeight="1" x14ac:dyDescent="0.3">
      <c r="A2886" s="649">
        <v>10</v>
      </c>
      <c r="B2886" s="650" t="s">
        <v>596</v>
      </c>
      <c r="C2886" s="650">
        <v>89301107</v>
      </c>
      <c r="D2886" s="729" t="s">
        <v>6865</v>
      </c>
      <c r="E2886" s="730" t="s">
        <v>3715</v>
      </c>
      <c r="F2886" s="650" t="s">
        <v>3634</v>
      </c>
      <c r="G2886" s="650" t="s">
        <v>4371</v>
      </c>
      <c r="H2886" s="650" t="s">
        <v>597</v>
      </c>
      <c r="I2886" s="650" t="s">
        <v>5202</v>
      </c>
      <c r="J2886" s="650" t="s">
        <v>5195</v>
      </c>
      <c r="K2886" s="650" t="s">
        <v>5203</v>
      </c>
      <c r="L2886" s="651">
        <v>533.26</v>
      </c>
      <c r="M2886" s="651">
        <v>1066.52</v>
      </c>
      <c r="N2886" s="650">
        <v>2</v>
      </c>
      <c r="O2886" s="731">
        <v>1</v>
      </c>
      <c r="P2886" s="651"/>
      <c r="Q2886" s="666">
        <v>0</v>
      </c>
      <c r="R2886" s="650"/>
      <c r="S2886" s="666">
        <v>0</v>
      </c>
      <c r="T2886" s="731"/>
      <c r="U2886" s="689">
        <v>0</v>
      </c>
    </row>
    <row r="2887" spans="1:21" ht="14.4" customHeight="1" x14ac:dyDescent="0.3">
      <c r="A2887" s="649">
        <v>10</v>
      </c>
      <c r="B2887" s="650" t="s">
        <v>596</v>
      </c>
      <c r="C2887" s="650">
        <v>89301107</v>
      </c>
      <c r="D2887" s="729" t="s">
        <v>6865</v>
      </c>
      <c r="E2887" s="730" t="s">
        <v>3715</v>
      </c>
      <c r="F2887" s="650" t="s">
        <v>3634</v>
      </c>
      <c r="G2887" s="650" t="s">
        <v>4371</v>
      </c>
      <c r="H2887" s="650" t="s">
        <v>1072</v>
      </c>
      <c r="I2887" s="650" t="s">
        <v>6213</v>
      </c>
      <c r="J2887" s="650" t="s">
        <v>6214</v>
      </c>
      <c r="K2887" s="650" t="s">
        <v>5196</v>
      </c>
      <c r="L2887" s="651">
        <v>1866.4</v>
      </c>
      <c r="M2887" s="651">
        <v>13064.800000000001</v>
      </c>
      <c r="N2887" s="650">
        <v>7</v>
      </c>
      <c r="O2887" s="731">
        <v>5</v>
      </c>
      <c r="P2887" s="651">
        <v>5599.2000000000007</v>
      </c>
      <c r="Q2887" s="666">
        <v>0.4285714285714286</v>
      </c>
      <c r="R2887" s="650">
        <v>3</v>
      </c>
      <c r="S2887" s="666">
        <v>0.42857142857142855</v>
      </c>
      <c r="T2887" s="731">
        <v>2.5</v>
      </c>
      <c r="U2887" s="689">
        <v>0.5</v>
      </c>
    </row>
    <row r="2888" spans="1:21" ht="14.4" customHeight="1" x14ac:dyDescent="0.3">
      <c r="A2888" s="649">
        <v>10</v>
      </c>
      <c r="B2888" s="650" t="s">
        <v>596</v>
      </c>
      <c r="C2888" s="650">
        <v>89301107</v>
      </c>
      <c r="D2888" s="729" t="s">
        <v>6865</v>
      </c>
      <c r="E2888" s="730" t="s">
        <v>3715</v>
      </c>
      <c r="F2888" s="650" t="s">
        <v>3634</v>
      </c>
      <c r="G2888" s="650" t="s">
        <v>4371</v>
      </c>
      <c r="H2888" s="650" t="s">
        <v>1072</v>
      </c>
      <c r="I2888" s="650" t="s">
        <v>6014</v>
      </c>
      <c r="J2888" s="650" t="s">
        <v>6015</v>
      </c>
      <c r="K2888" s="650" t="s">
        <v>4374</v>
      </c>
      <c r="L2888" s="651">
        <v>1866.4</v>
      </c>
      <c r="M2888" s="651">
        <v>24263.199999999997</v>
      </c>
      <c r="N2888" s="650">
        <v>13</v>
      </c>
      <c r="O2888" s="731">
        <v>8</v>
      </c>
      <c r="P2888" s="651">
        <v>9332</v>
      </c>
      <c r="Q2888" s="666">
        <v>0.38461538461538464</v>
      </c>
      <c r="R2888" s="650">
        <v>5</v>
      </c>
      <c r="S2888" s="666">
        <v>0.38461538461538464</v>
      </c>
      <c r="T2888" s="731">
        <v>3</v>
      </c>
      <c r="U2888" s="689">
        <v>0.375</v>
      </c>
    </row>
    <row r="2889" spans="1:21" ht="14.4" customHeight="1" x14ac:dyDescent="0.3">
      <c r="A2889" s="649">
        <v>10</v>
      </c>
      <c r="B2889" s="650" t="s">
        <v>596</v>
      </c>
      <c r="C2889" s="650">
        <v>89301107</v>
      </c>
      <c r="D2889" s="729" t="s">
        <v>6865</v>
      </c>
      <c r="E2889" s="730" t="s">
        <v>3715</v>
      </c>
      <c r="F2889" s="650" t="s">
        <v>3634</v>
      </c>
      <c r="G2889" s="650" t="s">
        <v>4371</v>
      </c>
      <c r="H2889" s="650" t="s">
        <v>597</v>
      </c>
      <c r="I2889" s="650" t="s">
        <v>6215</v>
      </c>
      <c r="J2889" s="650" t="s">
        <v>2728</v>
      </c>
      <c r="K2889" s="650" t="s">
        <v>6130</v>
      </c>
      <c r="L2889" s="651">
        <v>533.26</v>
      </c>
      <c r="M2889" s="651">
        <v>533.26</v>
      </c>
      <c r="N2889" s="650">
        <v>1</v>
      </c>
      <c r="O2889" s="731">
        <v>0.5</v>
      </c>
      <c r="P2889" s="651">
        <v>533.26</v>
      </c>
      <c r="Q2889" s="666">
        <v>1</v>
      </c>
      <c r="R2889" s="650">
        <v>1</v>
      </c>
      <c r="S2889" s="666">
        <v>1</v>
      </c>
      <c r="T2889" s="731">
        <v>0.5</v>
      </c>
      <c r="U2889" s="689">
        <v>1</v>
      </c>
    </row>
    <row r="2890" spans="1:21" ht="14.4" customHeight="1" x14ac:dyDescent="0.3">
      <c r="A2890" s="649">
        <v>10</v>
      </c>
      <c r="B2890" s="650" t="s">
        <v>596</v>
      </c>
      <c r="C2890" s="650">
        <v>89301107</v>
      </c>
      <c r="D2890" s="729" t="s">
        <v>6865</v>
      </c>
      <c r="E2890" s="730" t="s">
        <v>3715</v>
      </c>
      <c r="F2890" s="650" t="s">
        <v>3634</v>
      </c>
      <c r="G2890" s="650" t="s">
        <v>4371</v>
      </c>
      <c r="H2890" s="650" t="s">
        <v>597</v>
      </c>
      <c r="I2890" s="650" t="s">
        <v>6216</v>
      </c>
      <c r="J2890" s="650" t="s">
        <v>6136</v>
      </c>
      <c r="K2890" s="650" t="s">
        <v>6130</v>
      </c>
      <c r="L2890" s="651">
        <v>533.26</v>
      </c>
      <c r="M2890" s="651">
        <v>533.26</v>
      </c>
      <c r="N2890" s="650">
        <v>1</v>
      </c>
      <c r="O2890" s="731">
        <v>0.5</v>
      </c>
      <c r="P2890" s="651"/>
      <c r="Q2890" s="666">
        <v>0</v>
      </c>
      <c r="R2890" s="650"/>
      <c r="S2890" s="666">
        <v>0</v>
      </c>
      <c r="T2890" s="731"/>
      <c r="U2890" s="689">
        <v>0</v>
      </c>
    </row>
    <row r="2891" spans="1:21" ht="14.4" customHeight="1" x14ac:dyDescent="0.3">
      <c r="A2891" s="649">
        <v>10</v>
      </c>
      <c r="B2891" s="650" t="s">
        <v>596</v>
      </c>
      <c r="C2891" s="650">
        <v>89301107</v>
      </c>
      <c r="D2891" s="729" t="s">
        <v>6865</v>
      </c>
      <c r="E2891" s="730" t="s">
        <v>3715</v>
      </c>
      <c r="F2891" s="650" t="s">
        <v>3634</v>
      </c>
      <c r="G2891" s="650" t="s">
        <v>3809</v>
      </c>
      <c r="H2891" s="650" t="s">
        <v>597</v>
      </c>
      <c r="I2891" s="650" t="s">
        <v>2544</v>
      </c>
      <c r="J2891" s="650" t="s">
        <v>2545</v>
      </c>
      <c r="K2891" s="650" t="s">
        <v>864</v>
      </c>
      <c r="L2891" s="651">
        <v>63.65</v>
      </c>
      <c r="M2891" s="651">
        <v>5282.9500000000025</v>
      </c>
      <c r="N2891" s="650">
        <v>83</v>
      </c>
      <c r="O2891" s="731">
        <v>46.5</v>
      </c>
      <c r="P2891" s="651">
        <v>2227.7500000000005</v>
      </c>
      <c r="Q2891" s="666">
        <v>0.42168674698795167</v>
      </c>
      <c r="R2891" s="650">
        <v>35</v>
      </c>
      <c r="S2891" s="666">
        <v>0.42168674698795183</v>
      </c>
      <c r="T2891" s="731">
        <v>18.5</v>
      </c>
      <c r="U2891" s="689">
        <v>0.39784946236559138</v>
      </c>
    </row>
    <row r="2892" spans="1:21" ht="14.4" customHeight="1" x14ac:dyDescent="0.3">
      <c r="A2892" s="649">
        <v>10</v>
      </c>
      <c r="B2892" s="650" t="s">
        <v>596</v>
      </c>
      <c r="C2892" s="650">
        <v>89301107</v>
      </c>
      <c r="D2892" s="729" t="s">
        <v>6865</v>
      </c>
      <c r="E2892" s="730" t="s">
        <v>3715</v>
      </c>
      <c r="F2892" s="650" t="s">
        <v>3634</v>
      </c>
      <c r="G2892" s="650" t="s">
        <v>4144</v>
      </c>
      <c r="H2892" s="650" t="s">
        <v>1072</v>
      </c>
      <c r="I2892" s="650" t="s">
        <v>1202</v>
      </c>
      <c r="J2892" s="650" t="s">
        <v>1203</v>
      </c>
      <c r="K2892" s="650" t="s">
        <v>1194</v>
      </c>
      <c r="L2892" s="651">
        <v>1431.26</v>
      </c>
      <c r="M2892" s="651">
        <v>14312.6</v>
      </c>
      <c r="N2892" s="650">
        <v>10</v>
      </c>
      <c r="O2892" s="731">
        <v>1</v>
      </c>
      <c r="P2892" s="651"/>
      <c r="Q2892" s="666">
        <v>0</v>
      </c>
      <c r="R2892" s="650"/>
      <c r="S2892" s="666">
        <v>0</v>
      </c>
      <c r="T2892" s="731"/>
      <c r="U2892" s="689">
        <v>0</v>
      </c>
    </row>
    <row r="2893" spans="1:21" ht="14.4" customHeight="1" x14ac:dyDescent="0.3">
      <c r="A2893" s="649">
        <v>10</v>
      </c>
      <c r="B2893" s="650" t="s">
        <v>596</v>
      </c>
      <c r="C2893" s="650">
        <v>89301107</v>
      </c>
      <c r="D2893" s="729" t="s">
        <v>6865</v>
      </c>
      <c r="E2893" s="730" t="s">
        <v>3715</v>
      </c>
      <c r="F2893" s="650" t="s">
        <v>3634</v>
      </c>
      <c r="G2893" s="650" t="s">
        <v>4105</v>
      </c>
      <c r="H2893" s="650" t="s">
        <v>597</v>
      </c>
      <c r="I2893" s="650" t="s">
        <v>833</v>
      </c>
      <c r="J2893" s="650" t="s">
        <v>4108</v>
      </c>
      <c r="K2893" s="650" t="s">
        <v>4109</v>
      </c>
      <c r="L2893" s="651">
        <v>91.52</v>
      </c>
      <c r="M2893" s="651">
        <v>457.6</v>
      </c>
      <c r="N2893" s="650">
        <v>5</v>
      </c>
      <c r="O2893" s="731">
        <v>3.5</v>
      </c>
      <c r="P2893" s="651">
        <v>183.04</v>
      </c>
      <c r="Q2893" s="666">
        <v>0.39999999999999997</v>
      </c>
      <c r="R2893" s="650">
        <v>2</v>
      </c>
      <c r="S2893" s="666">
        <v>0.4</v>
      </c>
      <c r="T2893" s="731">
        <v>1</v>
      </c>
      <c r="U2893" s="689">
        <v>0.2857142857142857</v>
      </c>
    </row>
    <row r="2894" spans="1:21" ht="14.4" customHeight="1" x14ac:dyDescent="0.3">
      <c r="A2894" s="649">
        <v>10</v>
      </c>
      <c r="B2894" s="650" t="s">
        <v>596</v>
      </c>
      <c r="C2894" s="650">
        <v>89301107</v>
      </c>
      <c r="D2894" s="729" t="s">
        <v>6865</v>
      </c>
      <c r="E2894" s="730" t="s">
        <v>3715</v>
      </c>
      <c r="F2894" s="650" t="s">
        <v>3634</v>
      </c>
      <c r="G2894" s="650" t="s">
        <v>4105</v>
      </c>
      <c r="H2894" s="650" t="s">
        <v>597</v>
      </c>
      <c r="I2894" s="650" t="s">
        <v>4266</v>
      </c>
      <c r="J2894" s="650" t="s">
        <v>937</v>
      </c>
      <c r="K2894" s="650" t="s">
        <v>4267</v>
      </c>
      <c r="L2894" s="651">
        <v>0</v>
      </c>
      <c r="M2894" s="651">
        <v>0</v>
      </c>
      <c r="N2894" s="650">
        <v>1</v>
      </c>
      <c r="O2894" s="731">
        <v>1</v>
      </c>
      <c r="P2894" s="651">
        <v>0</v>
      </c>
      <c r="Q2894" s="666"/>
      <c r="R2894" s="650">
        <v>1</v>
      </c>
      <c r="S2894" s="666">
        <v>1</v>
      </c>
      <c r="T2894" s="731">
        <v>1</v>
      </c>
      <c r="U2894" s="689">
        <v>1</v>
      </c>
    </row>
    <row r="2895" spans="1:21" ht="14.4" customHeight="1" x14ac:dyDescent="0.3">
      <c r="A2895" s="649">
        <v>10</v>
      </c>
      <c r="B2895" s="650" t="s">
        <v>596</v>
      </c>
      <c r="C2895" s="650">
        <v>89301107</v>
      </c>
      <c r="D2895" s="729" t="s">
        <v>6865</v>
      </c>
      <c r="E2895" s="730" t="s">
        <v>3715</v>
      </c>
      <c r="F2895" s="650" t="s">
        <v>3634</v>
      </c>
      <c r="G2895" s="650" t="s">
        <v>6026</v>
      </c>
      <c r="H2895" s="650" t="s">
        <v>597</v>
      </c>
      <c r="I2895" s="650" t="s">
        <v>6217</v>
      </c>
      <c r="J2895" s="650" t="s">
        <v>6218</v>
      </c>
      <c r="K2895" s="650" t="s">
        <v>6219</v>
      </c>
      <c r="L2895" s="651">
        <v>1647.06</v>
      </c>
      <c r="M2895" s="651">
        <v>1647.06</v>
      </c>
      <c r="N2895" s="650">
        <v>1</v>
      </c>
      <c r="O2895" s="731">
        <v>0.5</v>
      </c>
      <c r="P2895" s="651"/>
      <c r="Q2895" s="666">
        <v>0</v>
      </c>
      <c r="R2895" s="650"/>
      <c r="S2895" s="666">
        <v>0</v>
      </c>
      <c r="T2895" s="731"/>
      <c r="U2895" s="689">
        <v>0</v>
      </c>
    </row>
    <row r="2896" spans="1:21" ht="14.4" customHeight="1" x14ac:dyDescent="0.3">
      <c r="A2896" s="649">
        <v>10</v>
      </c>
      <c r="B2896" s="650" t="s">
        <v>596</v>
      </c>
      <c r="C2896" s="650">
        <v>89301107</v>
      </c>
      <c r="D2896" s="729" t="s">
        <v>6865</v>
      </c>
      <c r="E2896" s="730" t="s">
        <v>3715</v>
      </c>
      <c r="F2896" s="650" t="s">
        <v>3634</v>
      </c>
      <c r="G2896" s="650" t="s">
        <v>6026</v>
      </c>
      <c r="H2896" s="650" t="s">
        <v>597</v>
      </c>
      <c r="I2896" s="650" t="s">
        <v>6220</v>
      </c>
      <c r="J2896" s="650" t="s">
        <v>6218</v>
      </c>
      <c r="K2896" s="650" t="s">
        <v>6221</v>
      </c>
      <c r="L2896" s="651">
        <v>1647.06</v>
      </c>
      <c r="M2896" s="651">
        <v>1647.06</v>
      </c>
      <c r="N2896" s="650">
        <v>1</v>
      </c>
      <c r="O2896" s="731">
        <v>0.5</v>
      </c>
      <c r="P2896" s="651"/>
      <c r="Q2896" s="666">
        <v>0</v>
      </c>
      <c r="R2896" s="650"/>
      <c r="S2896" s="666">
        <v>0</v>
      </c>
      <c r="T2896" s="731"/>
      <c r="U2896" s="689">
        <v>0</v>
      </c>
    </row>
    <row r="2897" spans="1:21" ht="14.4" customHeight="1" x14ac:dyDescent="0.3">
      <c r="A2897" s="649">
        <v>10</v>
      </c>
      <c r="B2897" s="650" t="s">
        <v>596</v>
      </c>
      <c r="C2897" s="650">
        <v>89301107</v>
      </c>
      <c r="D2897" s="729" t="s">
        <v>6865</v>
      </c>
      <c r="E2897" s="730" t="s">
        <v>3715</v>
      </c>
      <c r="F2897" s="650" t="s">
        <v>3634</v>
      </c>
      <c r="G2897" s="650" t="s">
        <v>6026</v>
      </c>
      <c r="H2897" s="650" t="s">
        <v>597</v>
      </c>
      <c r="I2897" s="650" t="s">
        <v>6027</v>
      </c>
      <c r="J2897" s="650" t="s">
        <v>6028</v>
      </c>
      <c r="K2897" s="650" t="s">
        <v>6029</v>
      </c>
      <c r="L2897" s="651">
        <v>1763.71</v>
      </c>
      <c r="M2897" s="651">
        <v>22928.229999999996</v>
      </c>
      <c r="N2897" s="650">
        <v>13</v>
      </c>
      <c r="O2897" s="731">
        <v>6</v>
      </c>
      <c r="P2897" s="651">
        <v>3527.42</v>
      </c>
      <c r="Q2897" s="666">
        <v>0.15384615384615388</v>
      </c>
      <c r="R2897" s="650">
        <v>2</v>
      </c>
      <c r="S2897" s="666">
        <v>0.15384615384615385</v>
      </c>
      <c r="T2897" s="731">
        <v>1.5</v>
      </c>
      <c r="U2897" s="689">
        <v>0.25</v>
      </c>
    </row>
    <row r="2898" spans="1:21" ht="14.4" customHeight="1" x14ac:dyDescent="0.3">
      <c r="A2898" s="649">
        <v>10</v>
      </c>
      <c r="B2898" s="650" t="s">
        <v>596</v>
      </c>
      <c r="C2898" s="650">
        <v>89301107</v>
      </c>
      <c r="D2898" s="729" t="s">
        <v>6865</v>
      </c>
      <c r="E2898" s="730" t="s">
        <v>3715</v>
      </c>
      <c r="F2898" s="650" t="s">
        <v>3634</v>
      </c>
      <c r="G2898" s="650" t="s">
        <v>6026</v>
      </c>
      <c r="H2898" s="650" t="s">
        <v>597</v>
      </c>
      <c r="I2898" s="650" t="s">
        <v>6191</v>
      </c>
      <c r="J2898" s="650" t="s">
        <v>6028</v>
      </c>
      <c r="K2898" s="650" t="s">
        <v>6192</v>
      </c>
      <c r="L2898" s="651">
        <v>1793.12</v>
      </c>
      <c r="M2898" s="651">
        <v>7172.48</v>
      </c>
      <c r="N2898" s="650">
        <v>4</v>
      </c>
      <c r="O2898" s="731">
        <v>2</v>
      </c>
      <c r="P2898" s="651">
        <v>5379.36</v>
      </c>
      <c r="Q2898" s="666">
        <v>0.75</v>
      </c>
      <c r="R2898" s="650">
        <v>3</v>
      </c>
      <c r="S2898" s="666">
        <v>0.75</v>
      </c>
      <c r="T2898" s="731">
        <v>1.5</v>
      </c>
      <c r="U2898" s="689">
        <v>0.75</v>
      </c>
    </row>
    <row r="2899" spans="1:21" ht="14.4" customHeight="1" x14ac:dyDescent="0.3">
      <c r="A2899" s="649">
        <v>10</v>
      </c>
      <c r="B2899" s="650" t="s">
        <v>596</v>
      </c>
      <c r="C2899" s="650">
        <v>89301107</v>
      </c>
      <c r="D2899" s="729" t="s">
        <v>6865</v>
      </c>
      <c r="E2899" s="730" t="s">
        <v>3715</v>
      </c>
      <c r="F2899" s="650" t="s">
        <v>3634</v>
      </c>
      <c r="G2899" s="650" t="s">
        <v>4268</v>
      </c>
      <c r="H2899" s="650" t="s">
        <v>597</v>
      </c>
      <c r="I2899" s="650" t="s">
        <v>5209</v>
      </c>
      <c r="J2899" s="650" t="s">
        <v>5210</v>
      </c>
      <c r="K2899" s="650" t="s">
        <v>3501</v>
      </c>
      <c r="L2899" s="651">
        <v>94.8</v>
      </c>
      <c r="M2899" s="651">
        <v>1042.8</v>
      </c>
      <c r="N2899" s="650">
        <v>11</v>
      </c>
      <c r="O2899" s="731">
        <v>7.5</v>
      </c>
      <c r="P2899" s="651">
        <v>474</v>
      </c>
      <c r="Q2899" s="666">
        <v>0.45454545454545459</v>
      </c>
      <c r="R2899" s="650">
        <v>5</v>
      </c>
      <c r="S2899" s="666">
        <v>0.45454545454545453</v>
      </c>
      <c r="T2899" s="731">
        <v>3.5</v>
      </c>
      <c r="U2899" s="689">
        <v>0.46666666666666667</v>
      </c>
    </row>
    <row r="2900" spans="1:21" ht="14.4" customHeight="1" x14ac:dyDescent="0.3">
      <c r="A2900" s="649">
        <v>10</v>
      </c>
      <c r="B2900" s="650" t="s">
        <v>596</v>
      </c>
      <c r="C2900" s="650">
        <v>89301107</v>
      </c>
      <c r="D2900" s="729" t="s">
        <v>6865</v>
      </c>
      <c r="E2900" s="730" t="s">
        <v>3715</v>
      </c>
      <c r="F2900" s="650" t="s">
        <v>3634</v>
      </c>
      <c r="G2900" s="650" t="s">
        <v>4268</v>
      </c>
      <c r="H2900" s="650" t="s">
        <v>1072</v>
      </c>
      <c r="I2900" s="650" t="s">
        <v>1094</v>
      </c>
      <c r="J2900" s="650" t="s">
        <v>1095</v>
      </c>
      <c r="K2900" s="650" t="s">
        <v>3501</v>
      </c>
      <c r="L2900" s="651">
        <v>94.8</v>
      </c>
      <c r="M2900" s="651">
        <v>5119.2000000000025</v>
      </c>
      <c r="N2900" s="650">
        <v>54</v>
      </c>
      <c r="O2900" s="731">
        <v>37</v>
      </c>
      <c r="P2900" s="651">
        <v>1327.1999999999996</v>
      </c>
      <c r="Q2900" s="666">
        <v>0.25925925925925902</v>
      </c>
      <c r="R2900" s="650">
        <v>14</v>
      </c>
      <c r="S2900" s="666">
        <v>0.25925925925925924</v>
      </c>
      <c r="T2900" s="731">
        <v>10</v>
      </c>
      <c r="U2900" s="689">
        <v>0.27027027027027029</v>
      </c>
    </row>
    <row r="2901" spans="1:21" ht="14.4" customHeight="1" x14ac:dyDescent="0.3">
      <c r="A2901" s="649">
        <v>10</v>
      </c>
      <c r="B2901" s="650" t="s">
        <v>596</v>
      </c>
      <c r="C2901" s="650">
        <v>89301107</v>
      </c>
      <c r="D2901" s="729" t="s">
        <v>6865</v>
      </c>
      <c r="E2901" s="730" t="s">
        <v>3715</v>
      </c>
      <c r="F2901" s="650" t="s">
        <v>3634</v>
      </c>
      <c r="G2901" s="650" t="s">
        <v>4268</v>
      </c>
      <c r="H2901" s="650" t="s">
        <v>1072</v>
      </c>
      <c r="I2901" s="650" t="s">
        <v>1082</v>
      </c>
      <c r="J2901" s="650" t="s">
        <v>1083</v>
      </c>
      <c r="K2901" s="650" t="s">
        <v>1084</v>
      </c>
      <c r="L2901" s="651">
        <v>30.33</v>
      </c>
      <c r="M2901" s="651">
        <v>30.33</v>
      </c>
      <c r="N2901" s="650">
        <v>1</v>
      </c>
      <c r="O2901" s="731">
        <v>0.5</v>
      </c>
      <c r="P2901" s="651">
        <v>30.33</v>
      </c>
      <c r="Q2901" s="666">
        <v>1</v>
      </c>
      <c r="R2901" s="650">
        <v>1</v>
      </c>
      <c r="S2901" s="666">
        <v>1</v>
      </c>
      <c r="T2901" s="731">
        <v>0.5</v>
      </c>
      <c r="U2901" s="689">
        <v>1</v>
      </c>
    </row>
    <row r="2902" spans="1:21" ht="14.4" customHeight="1" x14ac:dyDescent="0.3">
      <c r="A2902" s="649">
        <v>10</v>
      </c>
      <c r="B2902" s="650" t="s">
        <v>596</v>
      </c>
      <c r="C2902" s="650">
        <v>89301107</v>
      </c>
      <c r="D2902" s="729" t="s">
        <v>6865</v>
      </c>
      <c r="E2902" s="730" t="s">
        <v>3715</v>
      </c>
      <c r="F2902" s="650" t="s">
        <v>3634</v>
      </c>
      <c r="G2902" s="650" t="s">
        <v>4900</v>
      </c>
      <c r="H2902" s="650" t="s">
        <v>597</v>
      </c>
      <c r="I2902" s="650" t="s">
        <v>4901</v>
      </c>
      <c r="J2902" s="650" t="s">
        <v>4902</v>
      </c>
      <c r="K2902" s="650" t="s">
        <v>872</v>
      </c>
      <c r="L2902" s="651">
        <v>71.95</v>
      </c>
      <c r="M2902" s="651">
        <v>2590.2000000000003</v>
      </c>
      <c r="N2902" s="650">
        <v>36</v>
      </c>
      <c r="O2902" s="731">
        <v>24</v>
      </c>
      <c r="P2902" s="651">
        <v>431.7</v>
      </c>
      <c r="Q2902" s="666">
        <v>0.16666666666666666</v>
      </c>
      <c r="R2902" s="650">
        <v>6</v>
      </c>
      <c r="S2902" s="666">
        <v>0.16666666666666666</v>
      </c>
      <c r="T2902" s="731">
        <v>5</v>
      </c>
      <c r="U2902" s="689">
        <v>0.20833333333333334</v>
      </c>
    </row>
    <row r="2903" spans="1:21" ht="14.4" customHeight="1" x14ac:dyDescent="0.3">
      <c r="A2903" s="649">
        <v>10</v>
      </c>
      <c r="B2903" s="650" t="s">
        <v>596</v>
      </c>
      <c r="C2903" s="650">
        <v>89301107</v>
      </c>
      <c r="D2903" s="729" t="s">
        <v>6865</v>
      </c>
      <c r="E2903" s="730" t="s">
        <v>3715</v>
      </c>
      <c r="F2903" s="650" t="s">
        <v>3634</v>
      </c>
      <c r="G2903" s="650" t="s">
        <v>4900</v>
      </c>
      <c r="H2903" s="650" t="s">
        <v>597</v>
      </c>
      <c r="I2903" s="650" t="s">
        <v>6222</v>
      </c>
      <c r="J2903" s="650" t="s">
        <v>4902</v>
      </c>
      <c r="K2903" s="650" t="s">
        <v>872</v>
      </c>
      <c r="L2903" s="651">
        <v>71.95</v>
      </c>
      <c r="M2903" s="651">
        <v>431.70000000000005</v>
      </c>
      <c r="N2903" s="650">
        <v>6</v>
      </c>
      <c r="O2903" s="731">
        <v>4</v>
      </c>
      <c r="P2903" s="651">
        <v>143.9</v>
      </c>
      <c r="Q2903" s="666">
        <v>0.33333333333333331</v>
      </c>
      <c r="R2903" s="650">
        <v>2</v>
      </c>
      <c r="S2903" s="666">
        <v>0.33333333333333331</v>
      </c>
      <c r="T2903" s="731">
        <v>0.5</v>
      </c>
      <c r="U2903" s="689">
        <v>0.125</v>
      </c>
    </row>
    <row r="2904" spans="1:21" ht="14.4" customHeight="1" x14ac:dyDescent="0.3">
      <c r="A2904" s="649">
        <v>10</v>
      </c>
      <c r="B2904" s="650" t="s">
        <v>596</v>
      </c>
      <c r="C2904" s="650">
        <v>89301107</v>
      </c>
      <c r="D2904" s="729" t="s">
        <v>6865</v>
      </c>
      <c r="E2904" s="730" t="s">
        <v>3715</v>
      </c>
      <c r="F2904" s="650" t="s">
        <v>3634</v>
      </c>
      <c r="G2904" s="650" t="s">
        <v>6223</v>
      </c>
      <c r="H2904" s="650" t="s">
        <v>597</v>
      </c>
      <c r="I2904" s="650" t="s">
        <v>6224</v>
      </c>
      <c r="J2904" s="650" t="s">
        <v>871</v>
      </c>
      <c r="K2904" s="650" t="s">
        <v>864</v>
      </c>
      <c r="L2904" s="651">
        <v>0</v>
      </c>
      <c r="M2904" s="651">
        <v>0</v>
      </c>
      <c r="N2904" s="650">
        <v>1</v>
      </c>
      <c r="O2904" s="731">
        <v>1</v>
      </c>
      <c r="P2904" s="651"/>
      <c r="Q2904" s="666"/>
      <c r="R2904" s="650"/>
      <c r="S2904" s="666">
        <v>0</v>
      </c>
      <c r="T2904" s="731"/>
      <c r="U2904" s="689">
        <v>0</v>
      </c>
    </row>
    <row r="2905" spans="1:21" ht="14.4" customHeight="1" x14ac:dyDescent="0.3">
      <c r="A2905" s="649">
        <v>10</v>
      </c>
      <c r="B2905" s="650" t="s">
        <v>596</v>
      </c>
      <c r="C2905" s="650">
        <v>89301107</v>
      </c>
      <c r="D2905" s="729" t="s">
        <v>6865</v>
      </c>
      <c r="E2905" s="730" t="s">
        <v>3715</v>
      </c>
      <c r="F2905" s="650" t="s">
        <v>3634</v>
      </c>
      <c r="G2905" s="650" t="s">
        <v>6148</v>
      </c>
      <c r="H2905" s="650" t="s">
        <v>597</v>
      </c>
      <c r="I2905" s="650" t="s">
        <v>698</v>
      </c>
      <c r="J2905" s="650" t="s">
        <v>699</v>
      </c>
      <c r="K2905" s="650" t="s">
        <v>700</v>
      </c>
      <c r="L2905" s="651">
        <v>238.94</v>
      </c>
      <c r="M2905" s="651">
        <v>238.94</v>
      </c>
      <c r="N2905" s="650">
        <v>1</v>
      </c>
      <c r="O2905" s="731">
        <v>0.5</v>
      </c>
      <c r="P2905" s="651">
        <v>238.94</v>
      </c>
      <c r="Q2905" s="666">
        <v>1</v>
      </c>
      <c r="R2905" s="650">
        <v>1</v>
      </c>
      <c r="S2905" s="666">
        <v>1</v>
      </c>
      <c r="T2905" s="731">
        <v>0.5</v>
      </c>
      <c r="U2905" s="689">
        <v>1</v>
      </c>
    </row>
    <row r="2906" spans="1:21" ht="14.4" customHeight="1" x14ac:dyDescent="0.3">
      <c r="A2906" s="649">
        <v>10</v>
      </c>
      <c r="B2906" s="650" t="s">
        <v>596</v>
      </c>
      <c r="C2906" s="650">
        <v>89301107</v>
      </c>
      <c r="D2906" s="729" t="s">
        <v>6865</v>
      </c>
      <c r="E2906" s="730" t="s">
        <v>3715</v>
      </c>
      <c r="F2906" s="650" t="s">
        <v>3634</v>
      </c>
      <c r="G2906" s="650" t="s">
        <v>4269</v>
      </c>
      <c r="H2906" s="650" t="s">
        <v>1072</v>
      </c>
      <c r="I2906" s="650" t="s">
        <v>1090</v>
      </c>
      <c r="J2906" s="650" t="s">
        <v>1091</v>
      </c>
      <c r="K2906" s="650" t="s">
        <v>1092</v>
      </c>
      <c r="L2906" s="651">
        <v>974.75</v>
      </c>
      <c r="M2906" s="651">
        <v>5848.5</v>
      </c>
      <c r="N2906" s="650">
        <v>6</v>
      </c>
      <c r="O2906" s="731">
        <v>1.5</v>
      </c>
      <c r="P2906" s="651"/>
      <c r="Q2906" s="666">
        <v>0</v>
      </c>
      <c r="R2906" s="650"/>
      <c r="S2906" s="666">
        <v>0</v>
      </c>
      <c r="T2906" s="731"/>
      <c r="U2906" s="689">
        <v>0</v>
      </c>
    </row>
    <row r="2907" spans="1:21" ht="14.4" customHeight="1" x14ac:dyDescent="0.3">
      <c r="A2907" s="649">
        <v>10</v>
      </c>
      <c r="B2907" s="650" t="s">
        <v>596</v>
      </c>
      <c r="C2907" s="650">
        <v>89301107</v>
      </c>
      <c r="D2907" s="729" t="s">
        <v>6865</v>
      </c>
      <c r="E2907" s="730" t="s">
        <v>3715</v>
      </c>
      <c r="F2907" s="650" t="s">
        <v>3634</v>
      </c>
      <c r="G2907" s="650" t="s">
        <v>4269</v>
      </c>
      <c r="H2907" s="650" t="s">
        <v>1072</v>
      </c>
      <c r="I2907" s="650" t="s">
        <v>4903</v>
      </c>
      <c r="J2907" s="650" t="s">
        <v>4904</v>
      </c>
      <c r="K2907" s="650" t="s">
        <v>4905</v>
      </c>
      <c r="L2907" s="651">
        <v>961.21</v>
      </c>
      <c r="M2907" s="651">
        <v>41332.03</v>
      </c>
      <c r="N2907" s="650">
        <v>43</v>
      </c>
      <c r="O2907" s="731">
        <v>9</v>
      </c>
      <c r="P2907" s="651">
        <v>2883.63</v>
      </c>
      <c r="Q2907" s="666">
        <v>6.9767441860465115E-2</v>
      </c>
      <c r="R2907" s="650">
        <v>3</v>
      </c>
      <c r="S2907" s="666">
        <v>6.9767441860465115E-2</v>
      </c>
      <c r="T2907" s="731">
        <v>0.5</v>
      </c>
      <c r="U2907" s="689">
        <v>5.5555555555555552E-2</v>
      </c>
    </row>
    <row r="2908" spans="1:21" ht="14.4" customHeight="1" x14ac:dyDescent="0.3">
      <c r="A2908" s="649">
        <v>10</v>
      </c>
      <c r="B2908" s="650" t="s">
        <v>596</v>
      </c>
      <c r="C2908" s="650">
        <v>89301107</v>
      </c>
      <c r="D2908" s="729" t="s">
        <v>6865</v>
      </c>
      <c r="E2908" s="730" t="s">
        <v>3715</v>
      </c>
      <c r="F2908" s="650" t="s">
        <v>3634</v>
      </c>
      <c r="G2908" s="650" t="s">
        <v>4269</v>
      </c>
      <c r="H2908" s="650" t="s">
        <v>1072</v>
      </c>
      <c r="I2908" s="650" t="s">
        <v>5113</v>
      </c>
      <c r="J2908" s="650" t="s">
        <v>5114</v>
      </c>
      <c r="K2908" s="650" t="s">
        <v>5115</v>
      </c>
      <c r="L2908" s="651">
        <v>1309.48</v>
      </c>
      <c r="M2908" s="651">
        <v>3928.44</v>
      </c>
      <c r="N2908" s="650">
        <v>3</v>
      </c>
      <c r="O2908" s="731">
        <v>0.5</v>
      </c>
      <c r="P2908" s="651">
        <v>3928.44</v>
      </c>
      <c r="Q2908" s="666">
        <v>1</v>
      </c>
      <c r="R2908" s="650">
        <v>3</v>
      </c>
      <c r="S2908" s="666">
        <v>1</v>
      </c>
      <c r="T2908" s="731">
        <v>0.5</v>
      </c>
      <c r="U2908" s="689">
        <v>1</v>
      </c>
    </row>
    <row r="2909" spans="1:21" ht="14.4" customHeight="1" x14ac:dyDescent="0.3">
      <c r="A2909" s="649">
        <v>10</v>
      </c>
      <c r="B2909" s="650" t="s">
        <v>596</v>
      </c>
      <c r="C2909" s="650">
        <v>89301107</v>
      </c>
      <c r="D2909" s="729" t="s">
        <v>6865</v>
      </c>
      <c r="E2909" s="730" t="s">
        <v>3715</v>
      </c>
      <c r="F2909" s="650" t="s">
        <v>3634</v>
      </c>
      <c r="G2909" s="650" t="s">
        <v>6039</v>
      </c>
      <c r="H2909" s="650" t="s">
        <v>597</v>
      </c>
      <c r="I2909" s="650" t="s">
        <v>6043</v>
      </c>
      <c r="J2909" s="650" t="s">
        <v>6041</v>
      </c>
      <c r="K2909" s="650" t="s">
        <v>6044</v>
      </c>
      <c r="L2909" s="651">
        <v>1692.27</v>
      </c>
      <c r="M2909" s="651">
        <v>15230.43</v>
      </c>
      <c r="N2909" s="650">
        <v>9</v>
      </c>
      <c r="O2909" s="731">
        <v>4.5</v>
      </c>
      <c r="P2909" s="651">
        <v>1692.27</v>
      </c>
      <c r="Q2909" s="666">
        <v>0.1111111111111111</v>
      </c>
      <c r="R2909" s="650">
        <v>1</v>
      </c>
      <c r="S2909" s="666">
        <v>0.1111111111111111</v>
      </c>
      <c r="T2909" s="731">
        <v>1</v>
      </c>
      <c r="U2909" s="689">
        <v>0.22222222222222221</v>
      </c>
    </row>
    <row r="2910" spans="1:21" ht="14.4" customHeight="1" x14ac:dyDescent="0.3">
      <c r="A2910" s="649">
        <v>10</v>
      </c>
      <c r="B2910" s="650" t="s">
        <v>596</v>
      </c>
      <c r="C2910" s="650">
        <v>89301107</v>
      </c>
      <c r="D2910" s="729" t="s">
        <v>6865</v>
      </c>
      <c r="E2910" s="730" t="s">
        <v>3715</v>
      </c>
      <c r="F2910" s="650" t="s">
        <v>3634</v>
      </c>
      <c r="G2910" s="650" t="s">
        <v>6039</v>
      </c>
      <c r="H2910" s="650" t="s">
        <v>597</v>
      </c>
      <c r="I2910" s="650" t="s">
        <v>6196</v>
      </c>
      <c r="J2910" s="650" t="s">
        <v>6046</v>
      </c>
      <c r="K2910" s="650" t="s">
        <v>6044</v>
      </c>
      <c r="L2910" s="651">
        <v>1313.2</v>
      </c>
      <c r="M2910" s="651">
        <v>13132</v>
      </c>
      <c r="N2910" s="650">
        <v>10</v>
      </c>
      <c r="O2910" s="731">
        <v>4.5</v>
      </c>
      <c r="P2910" s="651">
        <v>2626.4</v>
      </c>
      <c r="Q2910" s="666">
        <v>0.2</v>
      </c>
      <c r="R2910" s="650">
        <v>2</v>
      </c>
      <c r="S2910" s="666">
        <v>0.2</v>
      </c>
      <c r="T2910" s="731">
        <v>1.5</v>
      </c>
      <c r="U2910" s="689">
        <v>0.33333333333333331</v>
      </c>
    </row>
    <row r="2911" spans="1:21" ht="14.4" customHeight="1" x14ac:dyDescent="0.3">
      <c r="A2911" s="649">
        <v>10</v>
      </c>
      <c r="B2911" s="650" t="s">
        <v>596</v>
      </c>
      <c r="C2911" s="650">
        <v>89301107</v>
      </c>
      <c r="D2911" s="729" t="s">
        <v>6865</v>
      </c>
      <c r="E2911" s="730" t="s">
        <v>3715</v>
      </c>
      <c r="F2911" s="650" t="s">
        <v>3634</v>
      </c>
      <c r="G2911" s="650" t="s">
        <v>6149</v>
      </c>
      <c r="H2911" s="650" t="s">
        <v>597</v>
      </c>
      <c r="I2911" s="650" t="s">
        <v>6150</v>
      </c>
      <c r="J2911" s="650" t="s">
        <v>6151</v>
      </c>
      <c r="K2911" s="650" t="s">
        <v>6152</v>
      </c>
      <c r="L2911" s="651">
        <v>775.49</v>
      </c>
      <c r="M2911" s="651">
        <v>5428.43</v>
      </c>
      <c r="N2911" s="650">
        <v>7</v>
      </c>
      <c r="O2911" s="731">
        <v>2.5</v>
      </c>
      <c r="P2911" s="651">
        <v>775.49</v>
      </c>
      <c r="Q2911" s="666">
        <v>0.14285714285714285</v>
      </c>
      <c r="R2911" s="650">
        <v>1</v>
      </c>
      <c r="S2911" s="666">
        <v>0.14285714285714285</v>
      </c>
      <c r="T2911" s="731">
        <v>1</v>
      </c>
      <c r="U2911" s="689">
        <v>0.4</v>
      </c>
    </row>
    <row r="2912" spans="1:21" ht="14.4" customHeight="1" x14ac:dyDescent="0.3">
      <c r="A2912" s="649">
        <v>10</v>
      </c>
      <c r="B2912" s="650" t="s">
        <v>596</v>
      </c>
      <c r="C2912" s="650">
        <v>89301107</v>
      </c>
      <c r="D2912" s="729" t="s">
        <v>6865</v>
      </c>
      <c r="E2912" s="730" t="s">
        <v>3715</v>
      </c>
      <c r="F2912" s="650" t="s">
        <v>3636</v>
      </c>
      <c r="G2912" s="650" t="s">
        <v>4270</v>
      </c>
      <c r="H2912" s="650" t="s">
        <v>597</v>
      </c>
      <c r="I2912" s="650" t="s">
        <v>4271</v>
      </c>
      <c r="J2912" s="650" t="s">
        <v>4272</v>
      </c>
      <c r="K2912" s="650" t="s">
        <v>4273</v>
      </c>
      <c r="L2912" s="651">
        <v>500</v>
      </c>
      <c r="M2912" s="651">
        <v>5500</v>
      </c>
      <c r="N2912" s="650">
        <v>11</v>
      </c>
      <c r="O2912" s="731">
        <v>11</v>
      </c>
      <c r="P2912" s="651">
        <v>5500</v>
      </c>
      <c r="Q2912" s="666">
        <v>1</v>
      </c>
      <c r="R2912" s="650">
        <v>11</v>
      </c>
      <c r="S2912" s="666">
        <v>1</v>
      </c>
      <c r="T2912" s="731">
        <v>11</v>
      </c>
      <c r="U2912" s="689">
        <v>1</v>
      </c>
    </row>
    <row r="2913" spans="1:21" ht="14.4" customHeight="1" x14ac:dyDescent="0.3">
      <c r="A2913" s="649">
        <v>10</v>
      </c>
      <c r="B2913" s="650" t="s">
        <v>596</v>
      </c>
      <c r="C2913" s="650">
        <v>89301107</v>
      </c>
      <c r="D2913" s="729" t="s">
        <v>6865</v>
      </c>
      <c r="E2913" s="730" t="s">
        <v>3715</v>
      </c>
      <c r="F2913" s="650" t="s">
        <v>3636</v>
      </c>
      <c r="G2913" s="650" t="s">
        <v>4270</v>
      </c>
      <c r="H2913" s="650" t="s">
        <v>597</v>
      </c>
      <c r="I2913" s="650" t="s">
        <v>6051</v>
      </c>
      <c r="J2913" s="650" t="s">
        <v>6052</v>
      </c>
      <c r="K2913" s="650" t="s">
        <v>6050</v>
      </c>
      <c r="L2913" s="651">
        <v>1658</v>
      </c>
      <c r="M2913" s="651">
        <v>1658</v>
      </c>
      <c r="N2913" s="650">
        <v>1</v>
      </c>
      <c r="O2913" s="731">
        <v>1</v>
      </c>
      <c r="P2913" s="651"/>
      <c r="Q2913" s="666">
        <v>0</v>
      </c>
      <c r="R2913" s="650"/>
      <c r="S2913" s="666">
        <v>0</v>
      </c>
      <c r="T2913" s="731"/>
      <c r="U2913" s="689">
        <v>0</v>
      </c>
    </row>
    <row r="2914" spans="1:21" ht="14.4" customHeight="1" x14ac:dyDescent="0.3">
      <c r="A2914" s="649">
        <v>10</v>
      </c>
      <c r="B2914" s="650" t="s">
        <v>596</v>
      </c>
      <c r="C2914" s="650">
        <v>89301108</v>
      </c>
      <c r="D2914" s="729" t="s">
        <v>6866</v>
      </c>
      <c r="E2914" s="730" t="s">
        <v>3684</v>
      </c>
      <c r="F2914" s="650" t="s">
        <v>3634</v>
      </c>
      <c r="G2914" s="650" t="s">
        <v>6225</v>
      </c>
      <c r="H2914" s="650" t="s">
        <v>597</v>
      </c>
      <c r="I2914" s="650" t="s">
        <v>2941</v>
      </c>
      <c r="J2914" s="650" t="s">
        <v>6226</v>
      </c>
      <c r="K2914" s="650" t="s">
        <v>6227</v>
      </c>
      <c r="L2914" s="651">
        <v>157.94</v>
      </c>
      <c r="M2914" s="651">
        <v>157.94</v>
      </c>
      <c r="N2914" s="650">
        <v>1</v>
      </c>
      <c r="O2914" s="731">
        <v>1</v>
      </c>
      <c r="P2914" s="651"/>
      <c r="Q2914" s="666">
        <v>0</v>
      </c>
      <c r="R2914" s="650"/>
      <c r="S2914" s="666">
        <v>0</v>
      </c>
      <c r="T2914" s="731"/>
      <c r="U2914" s="689">
        <v>0</v>
      </c>
    </row>
    <row r="2915" spans="1:21" ht="14.4" customHeight="1" x14ac:dyDescent="0.3">
      <c r="A2915" s="649">
        <v>10</v>
      </c>
      <c r="B2915" s="650" t="s">
        <v>596</v>
      </c>
      <c r="C2915" s="650">
        <v>89301108</v>
      </c>
      <c r="D2915" s="729" t="s">
        <v>6866</v>
      </c>
      <c r="E2915" s="730" t="s">
        <v>3684</v>
      </c>
      <c r="F2915" s="650" t="s">
        <v>3634</v>
      </c>
      <c r="G2915" s="650" t="s">
        <v>6056</v>
      </c>
      <c r="H2915" s="650" t="s">
        <v>597</v>
      </c>
      <c r="I2915" s="650" t="s">
        <v>6062</v>
      </c>
      <c r="J2915" s="650" t="s">
        <v>6061</v>
      </c>
      <c r="K2915" s="650" t="s">
        <v>6063</v>
      </c>
      <c r="L2915" s="651">
        <v>0</v>
      </c>
      <c r="M2915" s="651">
        <v>0</v>
      </c>
      <c r="N2915" s="650">
        <v>1</v>
      </c>
      <c r="O2915" s="731">
        <v>1</v>
      </c>
      <c r="P2915" s="651"/>
      <c r="Q2915" s="666"/>
      <c r="R2915" s="650"/>
      <c r="S2915" s="666">
        <v>0</v>
      </c>
      <c r="T2915" s="731"/>
      <c r="U2915" s="689">
        <v>0</v>
      </c>
    </row>
    <row r="2916" spans="1:21" ht="14.4" customHeight="1" x14ac:dyDescent="0.3">
      <c r="A2916" s="649">
        <v>10</v>
      </c>
      <c r="B2916" s="650" t="s">
        <v>596</v>
      </c>
      <c r="C2916" s="650">
        <v>89301108</v>
      </c>
      <c r="D2916" s="729" t="s">
        <v>6866</v>
      </c>
      <c r="E2916" s="730" t="s">
        <v>3684</v>
      </c>
      <c r="F2916" s="650" t="s">
        <v>3634</v>
      </c>
      <c r="G2916" s="650" t="s">
        <v>3724</v>
      </c>
      <c r="H2916" s="650" t="s">
        <v>597</v>
      </c>
      <c r="I2916" s="650" t="s">
        <v>6228</v>
      </c>
      <c r="J2916" s="650" t="s">
        <v>6229</v>
      </c>
      <c r="K2916" s="650" t="s">
        <v>2227</v>
      </c>
      <c r="L2916" s="651">
        <v>222.25</v>
      </c>
      <c r="M2916" s="651">
        <v>2222.5</v>
      </c>
      <c r="N2916" s="650">
        <v>10</v>
      </c>
      <c r="O2916" s="731">
        <v>0.5</v>
      </c>
      <c r="P2916" s="651">
        <v>2222.5</v>
      </c>
      <c r="Q2916" s="666">
        <v>1</v>
      </c>
      <c r="R2916" s="650">
        <v>10</v>
      </c>
      <c r="S2916" s="666">
        <v>1</v>
      </c>
      <c r="T2916" s="731">
        <v>0.5</v>
      </c>
      <c r="U2916" s="689">
        <v>1</v>
      </c>
    </row>
    <row r="2917" spans="1:21" ht="14.4" customHeight="1" x14ac:dyDescent="0.3">
      <c r="A2917" s="649">
        <v>10</v>
      </c>
      <c r="B2917" s="650" t="s">
        <v>596</v>
      </c>
      <c r="C2917" s="650">
        <v>89301108</v>
      </c>
      <c r="D2917" s="729" t="s">
        <v>6866</v>
      </c>
      <c r="E2917" s="730" t="s">
        <v>3684</v>
      </c>
      <c r="F2917" s="650" t="s">
        <v>3634</v>
      </c>
      <c r="G2917" s="650" t="s">
        <v>3724</v>
      </c>
      <c r="H2917" s="650" t="s">
        <v>597</v>
      </c>
      <c r="I2917" s="650" t="s">
        <v>4862</v>
      </c>
      <c r="J2917" s="650" t="s">
        <v>4863</v>
      </c>
      <c r="K2917" s="650" t="s">
        <v>4864</v>
      </c>
      <c r="L2917" s="651">
        <v>111.13</v>
      </c>
      <c r="M2917" s="651">
        <v>6112.15</v>
      </c>
      <c r="N2917" s="650">
        <v>55</v>
      </c>
      <c r="O2917" s="731">
        <v>5.5</v>
      </c>
      <c r="P2917" s="651"/>
      <c r="Q2917" s="666">
        <v>0</v>
      </c>
      <c r="R2917" s="650"/>
      <c r="S2917" s="666">
        <v>0</v>
      </c>
      <c r="T2917" s="731"/>
      <c r="U2917" s="689">
        <v>0</v>
      </c>
    </row>
    <row r="2918" spans="1:21" ht="14.4" customHeight="1" x14ac:dyDescent="0.3">
      <c r="A2918" s="649">
        <v>10</v>
      </c>
      <c r="B2918" s="650" t="s">
        <v>596</v>
      </c>
      <c r="C2918" s="650">
        <v>89301108</v>
      </c>
      <c r="D2918" s="729" t="s">
        <v>6866</v>
      </c>
      <c r="E2918" s="730" t="s">
        <v>3684</v>
      </c>
      <c r="F2918" s="650" t="s">
        <v>3634</v>
      </c>
      <c r="G2918" s="650" t="s">
        <v>3747</v>
      </c>
      <c r="H2918" s="650" t="s">
        <v>597</v>
      </c>
      <c r="I2918" s="650" t="s">
        <v>6230</v>
      </c>
      <c r="J2918" s="650" t="s">
        <v>5910</v>
      </c>
      <c r="K2918" s="650" t="s">
        <v>930</v>
      </c>
      <c r="L2918" s="651">
        <v>0</v>
      </c>
      <c r="M2918" s="651">
        <v>0</v>
      </c>
      <c r="N2918" s="650">
        <v>1</v>
      </c>
      <c r="O2918" s="731">
        <v>1</v>
      </c>
      <c r="P2918" s="651"/>
      <c r="Q2918" s="666"/>
      <c r="R2918" s="650"/>
      <c r="S2918" s="666">
        <v>0</v>
      </c>
      <c r="T2918" s="731"/>
      <c r="U2918" s="689">
        <v>0</v>
      </c>
    </row>
    <row r="2919" spans="1:21" ht="14.4" customHeight="1" x14ac:dyDescent="0.3">
      <c r="A2919" s="649">
        <v>10</v>
      </c>
      <c r="B2919" s="650" t="s">
        <v>596</v>
      </c>
      <c r="C2919" s="650">
        <v>89301108</v>
      </c>
      <c r="D2919" s="729" t="s">
        <v>6866</v>
      </c>
      <c r="E2919" s="730" t="s">
        <v>3684</v>
      </c>
      <c r="F2919" s="650" t="s">
        <v>3634</v>
      </c>
      <c r="G2919" s="650" t="s">
        <v>3747</v>
      </c>
      <c r="H2919" s="650" t="s">
        <v>1072</v>
      </c>
      <c r="I2919" s="650" t="s">
        <v>1113</v>
      </c>
      <c r="J2919" s="650" t="s">
        <v>1114</v>
      </c>
      <c r="K2919" s="650" t="s">
        <v>930</v>
      </c>
      <c r="L2919" s="651">
        <v>0</v>
      </c>
      <c r="M2919" s="651">
        <v>0</v>
      </c>
      <c r="N2919" s="650">
        <v>1</v>
      </c>
      <c r="O2919" s="731">
        <v>1</v>
      </c>
      <c r="P2919" s="651">
        <v>0</v>
      </c>
      <c r="Q2919" s="666"/>
      <c r="R2919" s="650">
        <v>1</v>
      </c>
      <c r="S2919" s="666">
        <v>1</v>
      </c>
      <c r="T2919" s="731">
        <v>1</v>
      </c>
      <c r="U2919" s="689">
        <v>1</v>
      </c>
    </row>
    <row r="2920" spans="1:21" ht="14.4" customHeight="1" x14ac:dyDescent="0.3">
      <c r="A2920" s="649">
        <v>10</v>
      </c>
      <c r="B2920" s="650" t="s">
        <v>596</v>
      </c>
      <c r="C2920" s="650">
        <v>89301108</v>
      </c>
      <c r="D2920" s="729" t="s">
        <v>6866</v>
      </c>
      <c r="E2920" s="730" t="s">
        <v>3684</v>
      </c>
      <c r="F2920" s="650" t="s">
        <v>3634</v>
      </c>
      <c r="G2920" s="650" t="s">
        <v>3929</v>
      </c>
      <c r="H2920" s="650" t="s">
        <v>597</v>
      </c>
      <c r="I2920" s="650" t="s">
        <v>2070</v>
      </c>
      <c r="J2920" s="650" t="s">
        <v>2965</v>
      </c>
      <c r="K2920" s="650" t="s">
        <v>2071</v>
      </c>
      <c r="L2920" s="651">
        <v>198.04</v>
      </c>
      <c r="M2920" s="651">
        <v>198.04</v>
      </c>
      <c r="N2920" s="650">
        <v>1</v>
      </c>
      <c r="O2920" s="731">
        <v>1</v>
      </c>
      <c r="P2920" s="651"/>
      <c r="Q2920" s="666">
        <v>0</v>
      </c>
      <c r="R2920" s="650"/>
      <c r="S2920" s="666">
        <v>0</v>
      </c>
      <c r="T2920" s="731"/>
      <c r="U2920" s="689">
        <v>0</v>
      </c>
    </row>
    <row r="2921" spans="1:21" ht="14.4" customHeight="1" x14ac:dyDescent="0.3">
      <c r="A2921" s="649">
        <v>10</v>
      </c>
      <c r="B2921" s="650" t="s">
        <v>596</v>
      </c>
      <c r="C2921" s="650">
        <v>89301108</v>
      </c>
      <c r="D2921" s="729" t="s">
        <v>6866</v>
      </c>
      <c r="E2921" s="730" t="s">
        <v>3684</v>
      </c>
      <c r="F2921" s="650" t="s">
        <v>3634</v>
      </c>
      <c r="G2921" s="650" t="s">
        <v>3929</v>
      </c>
      <c r="H2921" s="650" t="s">
        <v>597</v>
      </c>
      <c r="I2921" s="650" t="s">
        <v>5143</v>
      </c>
      <c r="J2921" s="650" t="s">
        <v>2624</v>
      </c>
      <c r="K2921" s="650" t="s">
        <v>5144</v>
      </c>
      <c r="L2921" s="651">
        <v>206.61</v>
      </c>
      <c r="M2921" s="651">
        <v>206.61</v>
      </c>
      <c r="N2921" s="650">
        <v>1</v>
      </c>
      <c r="O2921" s="731">
        <v>0.5</v>
      </c>
      <c r="P2921" s="651"/>
      <c r="Q2921" s="666">
        <v>0</v>
      </c>
      <c r="R2921" s="650"/>
      <c r="S2921" s="666">
        <v>0</v>
      </c>
      <c r="T2921" s="731"/>
      <c r="U2921" s="689">
        <v>0</v>
      </c>
    </row>
    <row r="2922" spans="1:21" ht="14.4" customHeight="1" x14ac:dyDescent="0.3">
      <c r="A2922" s="649">
        <v>10</v>
      </c>
      <c r="B2922" s="650" t="s">
        <v>596</v>
      </c>
      <c r="C2922" s="650">
        <v>89301108</v>
      </c>
      <c r="D2922" s="729" t="s">
        <v>6866</v>
      </c>
      <c r="E2922" s="730" t="s">
        <v>3684</v>
      </c>
      <c r="F2922" s="650" t="s">
        <v>3634</v>
      </c>
      <c r="G2922" s="650" t="s">
        <v>3929</v>
      </c>
      <c r="H2922" s="650" t="s">
        <v>597</v>
      </c>
      <c r="I2922" s="650" t="s">
        <v>5143</v>
      </c>
      <c r="J2922" s="650" t="s">
        <v>2624</v>
      </c>
      <c r="K2922" s="650" t="s">
        <v>5144</v>
      </c>
      <c r="L2922" s="651">
        <v>118.82</v>
      </c>
      <c r="M2922" s="651">
        <v>237.64</v>
      </c>
      <c r="N2922" s="650">
        <v>2</v>
      </c>
      <c r="O2922" s="731">
        <v>1.5</v>
      </c>
      <c r="P2922" s="651">
        <v>118.82</v>
      </c>
      <c r="Q2922" s="666">
        <v>0.5</v>
      </c>
      <c r="R2922" s="650">
        <v>1</v>
      </c>
      <c r="S2922" s="666">
        <v>0.5</v>
      </c>
      <c r="T2922" s="731">
        <v>1</v>
      </c>
      <c r="U2922" s="689">
        <v>0.66666666666666663</v>
      </c>
    </row>
    <row r="2923" spans="1:21" ht="14.4" customHeight="1" x14ac:dyDescent="0.3">
      <c r="A2923" s="649">
        <v>10</v>
      </c>
      <c r="B2923" s="650" t="s">
        <v>596</v>
      </c>
      <c r="C2923" s="650">
        <v>89301108</v>
      </c>
      <c r="D2923" s="729" t="s">
        <v>6866</v>
      </c>
      <c r="E2923" s="730" t="s">
        <v>3684</v>
      </c>
      <c r="F2923" s="650" t="s">
        <v>3634</v>
      </c>
      <c r="G2923" s="650" t="s">
        <v>3929</v>
      </c>
      <c r="H2923" s="650" t="s">
        <v>597</v>
      </c>
      <c r="I2923" s="650" t="s">
        <v>932</v>
      </c>
      <c r="J2923" s="650" t="s">
        <v>933</v>
      </c>
      <c r="K2923" s="650" t="s">
        <v>4260</v>
      </c>
      <c r="L2923" s="651">
        <v>47.53</v>
      </c>
      <c r="M2923" s="651">
        <v>95.06</v>
      </c>
      <c r="N2923" s="650">
        <v>2</v>
      </c>
      <c r="O2923" s="731">
        <v>2</v>
      </c>
      <c r="P2923" s="651">
        <v>47.53</v>
      </c>
      <c r="Q2923" s="666">
        <v>0.5</v>
      </c>
      <c r="R2923" s="650">
        <v>1</v>
      </c>
      <c r="S2923" s="666">
        <v>0.5</v>
      </c>
      <c r="T2923" s="731">
        <v>1</v>
      </c>
      <c r="U2923" s="689">
        <v>0.5</v>
      </c>
    </row>
    <row r="2924" spans="1:21" ht="14.4" customHeight="1" x14ac:dyDescent="0.3">
      <c r="A2924" s="649">
        <v>10</v>
      </c>
      <c r="B2924" s="650" t="s">
        <v>596</v>
      </c>
      <c r="C2924" s="650">
        <v>89301108</v>
      </c>
      <c r="D2924" s="729" t="s">
        <v>6866</v>
      </c>
      <c r="E2924" s="730" t="s">
        <v>3684</v>
      </c>
      <c r="F2924" s="650" t="s">
        <v>3634</v>
      </c>
      <c r="G2924" s="650" t="s">
        <v>4363</v>
      </c>
      <c r="H2924" s="650" t="s">
        <v>597</v>
      </c>
      <c r="I2924" s="650" t="s">
        <v>6231</v>
      </c>
      <c r="J2924" s="650" t="s">
        <v>4365</v>
      </c>
      <c r="K2924" s="650" t="s">
        <v>6232</v>
      </c>
      <c r="L2924" s="651">
        <v>4117.74</v>
      </c>
      <c r="M2924" s="651">
        <v>82354.799999999988</v>
      </c>
      <c r="N2924" s="650">
        <v>20</v>
      </c>
      <c r="O2924" s="731">
        <v>1.5</v>
      </c>
      <c r="P2924" s="651">
        <v>82354.799999999988</v>
      </c>
      <c r="Q2924" s="666">
        <v>1</v>
      </c>
      <c r="R2924" s="650">
        <v>20</v>
      </c>
      <c r="S2924" s="666">
        <v>1</v>
      </c>
      <c r="T2924" s="731">
        <v>1.5</v>
      </c>
      <c r="U2924" s="689">
        <v>1</v>
      </c>
    </row>
    <row r="2925" spans="1:21" ht="14.4" customHeight="1" x14ac:dyDescent="0.3">
      <c r="A2925" s="649">
        <v>10</v>
      </c>
      <c r="B2925" s="650" t="s">
        <v>596</v>
      </c>
      <c r="C2925" s="650">
        <v>89301108</v>
      </c>
      <c r="D2925" s="729" t="s">
        <v>6866</v>
      </c>
      <c r="E2925" s="730" t="s">
        <v>3684</v>
      </c>
      <c r="F2925" s="650" t="s">
        <v>3634</v>
      </c>
      <c r="G2925" s="650" t="s">
        <v>3930</v>
      </c>
      <c r="H2925" s="650" t="s">
        <v>597</v>
      </c>
      <c r="I2925" s="650" t="s">
        <v>2656</v>
      </c>
      <c r="J2925" s="650" t="s">
        <v>838</v>
      </c>
      <c r="K2925" s="650" t="s">
        <v>2657</v>
      </c>
      <c r="L2925" s="651">
        <v>114.39</v>
      </c>
      <c r="M2925" s="651">
        <v>114.39</v>
      </c>
      <c r="N2925" s="650">
        <v>1</v>
      </c>
      <c r="O2925" s="731">
        <v>1</v>
      </c>
      <c r="P2925" s="651">
        <v>114.39</v>
      </c>
      <c r="Q2925" s="666">
        <v>1</v>
      </c>
      <c r="R2925" s="650">
        <v>1</v>
      </c>
      <c r="S2925" s="666">
        <v>1</v>
      </c>
      <c r="T2925" s="731">
        <v>1</v>
      </c>
      <c r="U2925" s="689">
        <v>1</v>
      </c>
    </row>
    <row r="2926" spans="1:21" ht="14.4" customHeight="1" x14ac:dyDescent="0.3">
      <c r="A2926" s="649">
        <v>10</v>
      </c>
      <c r="B2926" s="650" t="s">
        <v>596</v>
      </c>
      <c r="C2926" s="650">
        <v>89301108</v>
      </c>
      <c r="D2926" s="729" t="s">
        <v>6866</v>
      </c>
      <c r="E2926" s="730" t="s">
        <v>3684</v>
      </c>
      <c r="F2926" s="650" t="s">
        <v>3634</v>
      </c>
      <c r="G2926" s="650" t="s">
        <v>4139</v>
      </c>
      <c r="H2926" s="650" t="s">
        <v>1072</v>
      </c>
      <c r="I2926" s="650" t="s">
        <v>5175</v>
      </c>
      <c r="J2926" s="650" t="s">
        <v>5176</v>
      </c>
      <c r="K2926" s="650" t="s">
        <v>5177</v>
      </c>
      <c r="L2926" s="651">
        <v>214.03</v>
      </c>
      <c r="M2926" s="651">
        <v>214.03</v>
      </c>
      <c r="N2926" s="650">
        <v>1</v>
      </c>
      <c r="O2926" s="731">
        <v>0.5</v>
      </c>
      <c r="P2926" s="651"/>
      <c r="Q2926" s="666">
        <v>0</v>
      </c>
      <c r="R2926" s="650"/>
      <c r="S2926" s="666">
        <v>0</v>
      </c>
      <c r="T2926" s="731"/>
      <c r="U2926" s="689">
        <v>0</v>
      </c>
    </row>
    <row r="2927" spans="1:21" ht="14.4" customHeight="1" x14ac:dyDescent="0.3">
      <c r="A2927" s="649">
        <v>10</v>
      </c>
      <c r="B2927" s="650" t="s">
        <v>596</v>
      </c>
      <c r="C2927" s="650">
        <v>89301108</v>
      </c>
      <c r="D2927" s="729" t="s">
        <v>6866</v>
      </c>
      <c r="E2927" s="730" t="s">
        <v>3684</v>
      </c>
      <c r="F2927" s="650" t="s">
        <v>3634</v>
      </c>
      <c r="G2927" s="650" t="s">
        <v>4139</v>
      </c>
      <c r="H2927" s="650" t="s">
        <v>1072</v>
      </c>
      <c r="I2927" s="650" t="s">
        <v>1109</v>
      </c>
      <c r="J2927" s="650" t="s">
        <v>1110</v>
      </c>
      <c r="K2927" s="650" t="s">
        <v>3504</v>
      </c>
      <c r="L2927" s="651">
        <v>333.26</v>
      </c>
      <c r="M2927" s="651">
        <v>999.78</v>
      </c>
      <c r="N2927" s="650">
        <v>3</v>
      </c>
      <c r="O2927" s="731">
        <v>3</v>
      </c>
      <c r="P2927" s="651">
        <v>666.52</v>
      </c>
      <c r="Q2927" s="666">
        <v>0.66666666666666663</v>
      </c>
      <c r="R2927" s="650">
        <v>2</v>
      </c>
      <c r="S2927" s="666">
        <v>0.66666666666666663</v>
      </c>
      <c r="T2927" s="731">
        <v>2</v>
      </c>
      <c r="U2927" s="689">
        <v>0.66666666666666663</v>
      </c>
    </row>
    <row r="2928" spans="1:21" ht="14.4" customHeight="1" x14ac:dyDescent="0.3">
      <c r="A2928" s="649">
        <v>10</v>
      </c>
      <c r="B2928" s="650" t="s">
        <v>596</v>
      </c>
      <c r="C2928" s="650">
        <v>89301108</v>
      </c>
      <c r="D2928" s="729" t="s">
        <v>6866</v>
      </c>
      <c r="E2928" s="730" t="s">
        <v>3684</v>
      </c>
      <c r="F2928" s="650" t="s">
        <v>3634</v>
      </c>
      <c r="G2928" s="650" t="s">
        <v>4188</v>
      </c>
      <c r="H2928" s="650" t="s">
        <v>597</v>
      </c>
      <c r="I2928" s="650" t="s">
        <v>4189</v>
      </c>
      <c r="J2928" s="650" t="s">
        <v>4190</v>
      </c>
      <c r="K2928" s="650" t="s">
        <v>4191</v>
      </c>
      <c r="L2928" s="651">
        <v>0</v>
      </c>
      <c r="M2928" s="651">
        <v>0</v>
      </c>
      <c r="N2928" s="650">
        <v>1</v>
      </c>
      <c r="O2928" s="731">
        <v>0.5</v>
      </c>
      <c r="P2928" s="651"/>
      <c r="Q2928" s="666"/>
      <c r="R2928" s="650"/>
      <c r="S2928" s="666">
        <v>0</v>
      </c>
      <c r="T2928" s="731"/>
      <c r="U2928" s="689">
        <v>0</v>
      </c>
    </row>
    <row r="2929" spans="1:21" ht="14.4" customHeight="1" x14ac:dyDescent="0.3">
      <c r="A2929" s="649">
        <v>10</v>
      </c>
      <c r="B2929" s="650" t="s">
        <v>596</v>
      </c>
      <c r="C2929" s="650">
        <v>89301108</v>
      </c>
      <c r="D2929" s="729" t="s">
        <v>6866</v>
      </c>
      <c r="E2929" s="730" t="s">
        <v>3684</v>
      </c>
      <c r="F2929" s="650" t="s">
        <v>3634</v>
      </c>
      <c r="G2929" s="650" t="s">
        <v>3822</v>
      </c>
      <c r="H2929" s="650" t="s">
        <v>597</v>
      </c>
      <c r="I2929" s="650" t="s">
        <v>1913</v>
      </c>
      <c r="J2929" s="650" t="s">
        <v>1914</v>
      </c>
      <c r="K2929" s="650" t="s">
        <v>3823</v>
      </c>
      <c r="L2929" s="651">
        <v>0</v>
      </c>
      <c r="M2929" s="651">
        <v>0</v>
      </c>
      <c r="N2929" s="650">
        <v>1</v>
      </c>
      <c r="O2929" s="731">
        <v>1</v>
      </c>
      <c r="P2929" s="651"/>
      <c r="Q2929" s="666"/>
      <c r="R2929" s="650"/>
      <c r="S2929" s="666">
        <v>0</v>
      </c>
      <c r="T2929" s="731"/>
      <c r="U2929" s="689">
        <v>0</v>
      </c>
    </row>
    <row r="2930" spans="1:21" ht="14.4" customHeight="1" x14ac:dyDescent="0.3">
      <c r="A2930" s="649">
        <v>10</v>
      </c>
      <c r="B2930" s="650" t="s">
        <v>596</v>
      </c>
      <c r="C2930" s="650">
        <v>89301108</v>
      </c>
      <c r="D2930" s="729" t="s">
        <v>6866</v>
      </c>
      <c r="E2930" s="730" t="s">
        <v>3684</v>
      </c>
      <c r="F2930" s="650" t="s">
        <v>3634</v>
      </c>
      <c r="G2930" s="650" t="s">
        <v>6233</v>
      </c>
      <c r="H2930" s="650" t="s">
        <v>597</v>
      </c>
      <c r="I2930" s="650" t="s">
        <v>6234</v>
      </c>
      <c r="J2930" s="650" t="s">
        <v>6235</v>
      </c>
      <c r="K2930" s="650" t="s">
        <v>6236</v>
      </c>
      <c r="L2930" s="651">
        <v>569.38</v>
      </c>
      <c r="M2930" s="651">
        <v>569.38</v>
      </c>
      <c r="N2930" s="650">
        <v>1</v>
      </c>
      <c r="O2930" s="731">
        <v>1</v>
      </c>
      <c r="P2930" s="651"/>
      <c r="Q2930" s="666">
        <v>0</v>
      </c>
      <c r="R2930" s="650"/>
      <c r="S2930" s="666">
        <v>0</v>
      </c>
      <c r="T2930" s="731"/>
      <c r="U2930" s="689">
        <v>0</v>
      </c>
    </row>
    <row r="2931" spans="1:21" ht="14.4" customHeight="1" x14ac:dyDescent="0.3">
      <c r="A2931" s="649">
        <v>10</v>
      </c>
      <c r="B2931" s="650" t="s">
        <v>596</v>
      </c>
      <c r="C2931" s="650">
        <v>89301108</v>
      </c>
      <c r="D2931" s="729" t="s">
        <v>6866</v>
      </c>
      <c r="E2931" s="730" t="s">
        <v>3684</v>
      </c>
      <c r="F2931" s="650" t="s">
        <v>3634</v>
      </c>
      <c r="G2931" s="650" t="s">
        <v>4400</v>
      </c>
      <c r="H2931" s="650" t="s">
        <v>597</v>
      </c>
      <c r="I2931" s="650" t="s">
        <v>4401</v>
      </c>
      <c r="J2931" s="650" t="s">
        <v>4402</v>
      </c>
      <c r="K2931" s="650" t="s">
        <v>4403</v>
      </c>
      <c r="L2931" s="651">
        <v>510.95</v>
      </c>
      <c r="M2931" s="651">
        <v>510.95</v>
      </c>
      <c r="N2931" s="650">
        <v>1</v>
      </c>
      <c r="O2931" s="731">
        <v>1</v>
      </c>
      <c r="P2931" s="651"/>
      <c r="Q2931" s="666">
        <v>0</v>
      </c>
      <c r="R2931" s="650"/>
      <c r="S2931" s="666">
        <v>0</v>
      </c>
      <c r="T2931" s="731"/>
      <c r="U2931" s="689">
        <v>0</v>
      </c>
    </row>
    <row r="2932" spans="1:21" ht="14.4" customHeight="1" x14ac:dyDescent="0.3">
      <c r="A2932" s="649">
        <v>10</v>
      </c>
      <c r="B2932" s="650" t="s">
        <v>596</v>
      </c>
      <c r="C2932" s="650">
        <v>89301108</v>
      </c>
      <c r="D2932" s="729" t="s">
        <v>6866</v>
      </c>
      <c r="E2932" s="730" t="s">
        <v>3684</v>
      </c>
      <c r="F2932" s="650" t="s">
        <v>3634</v>
      </c>
      <c r="G2932" s="650" t="s">
        <v>4307</v>
      </c>
      <c r="H2932" s="650" t="s">
        <v>597</v>
      </c>
      <c r="I2932" s="650" t="s">
        <v>4308</v>
      </c>
      <c r="J2932" s="650" t="s">
        <v>4309</v>
      </c>
      <c r="K2932" s="650" t="s">
        <v>4310</v>
      </c>
      <c r="L2932" s="651">
        <v>175.73</v>
      </c>
      <c r="M2932" s="651">
        <v>351.46</v>
      </c>
      <c r="N2932" s="650">
        <v>2</v>
      </c>
      <c r="O2932" s="731">
        <v>1.5</v>
      </c>
      <c r="P2932" s="651"/>
      <c r="Q2932" s="666">
        <v>0</v>
      </c>
      <c r="R2932" s="650"/>
      <c r="S2932" s="666">
        <v>0</v>
      </c>
      <c r="T2932" s="731"/>
      <c r="U2932" s="689">
        <v>0</v>
      </c>
    </row>
    <row r="2933" spans="1:21" ht="14.4" customHeight="1" x14ac:dyDescent="0.3">
      <c r="A2933" s="649">
        <v>10</v>
      </c>
      <c r="B2933" s="650" t="s">
        <v>596</v>
      </c>
      <c r="C2933" s="650">
        <v>89301108</v>
      </c>
      <c r="D2933" s="729" t="s">
        <v>6866</v>
      </c>
      <c r="E2933" s="730" t="s">
        <v>3684</v>
      </c>
      <c r="F2933" s="650" t="s">
        <v>3634</v>
      </c>
      <c r="G2933" s="650" t="s">
        <v>5184</v>
      </c>
      <c r="H2933" s="650" t="s">
        <v>597</v>
      </c>
      <c r="I2933" s="650" t="s">
        <v>6107</v>
      </c>
      <c r="J2933" s="650" t="s">
        <v>5186</v>
      </c>
      <c r="K2933" s="650" t="s">
        <v>872</v>
      </c>
      <c r="L2933" s="651">
        <v>56.83</v>
      </c>
      <c r="M2933" s="651">
        <v>56.83</v>
      </c>
      <c r="N2933" s="650">
        <v>1</v>
      </c>
      <c r="O2933" s="731">
        <v>0.5</v>
      </c>
      <c r="P2933" s="651"/>
      <c r="Q2933" s="666">
        <v>0</v>
      </c>
      <c r="R2933" s="650"/>
      <c r="S2933" s="666">
        <v>0</v>
      </c>
      <c r="T2933" s="731"/>
      <c r="U2933" s="689">
        <v>0</v>
      </c>
    </row>
    <row r="2934" spans="1:21" ht="14.4" customHeight="1" x14ac:dyDescent="0.3">
      <c r="A2934" s="649">
        <v>10</v>
      </c>
      <c r="B2934" s="650" t="s">
        <v>596</v>
      </c>
      <c r="C2934" s="650">
        <v>89301108</v>
      </c>
      <c r="D2934" s="729" t="s">
        <v>6866</v>
      </c>
      <c r="E2934" s="730" t="s">
        <v>3684</v>
      </c>
      <c r="F2934" s="650" t="s">
        <v>3634</v>
      </c>
      <c r="G2934" s="650" t="s">
        <v>5184</v>
      </c>
      <c r="H2934" s="650" t="s">
        <v>597</v>
      </c>
      <c r="I2934" s="650" t="s">
        <v>6108</v>
      </c>
      <c r="J2934" s="650" t="s">
        <v>6109</v>
      </c>
      <c r="K2934" s="650" t="s">
        <v>6106</v>
      </c>
      <c r="L2934" s="651">
        <v>101.84</v>
      </c>
      <c r="M2934" s="651">
        <v>203.68</v>
      </c>
      <c r="N2934" s="650">
        <v>2</v>
      </c>
      <c r="O2934" s="731">
        <v>1.5</v>
      </c>
      <c r="P2934" s="651">
        <v>101.84</v>
      </c>
      <c r="Q2934" s="666">
        <v>0.5</v>
      </c>
      <c r="R2934" s="650">
        <v>1</v>
      </c>
      <c r="S2934" s="666">
        <v>0.5</v>
      </c>
      <c r="T2934" s="731">
        <v>0.5</v>
      </c>
      <c r="U2934" s="689">
        <v>0.33333333333333331</v>
      </c>
    </row>
    <row r="2935" spans="1:21" ht="14.4" customHeight="1" x14ac:dyDescent="0.3">
      <c r="A2935" s="649">
        <v>10</v>
      </c>
      <c r="B2935" s="650" t="s">
        <v>596</v>
      </c>
      <c r="C2935" s="650">
        <v>89301108</v>
      </c>
      <c r="D2935" s="729" t="s">
        <v>6866</v>
      </c>
      <c r="E2935" s="730" t="s">
        <v>3684</v>
      </c>
      <c r="F2935" s="650" t="s">
        <v>3634</v>
      </c>
      <c r="G2935" s="650" t="s">
        <v>4128</v>
      </c>
      <c r="H2935" s="650" t="s">
        <v>597</v>
      </c>
      <c r="I2935" s="650" t="s">
        <v>4296</v>
      </c>
      <c r="J2935" s="650" t="s">
        <v>4130</v>
      </c>
      <c r="K2935" s="650" t="s">
        <v>4297</v>
      </c>
      <c r="L2935" s="651">
        <v>709.97</v>
      </c>
      <c r="M2935" s="651">
        <v>2129.91</v>
      </c>
      <c r="N2935" s="650">
        <v>3</v>
      </c>
      <c r="O2935" s="731">
        <v>0.5</v>
      </c>
      <c r="P2935" s="651">
        <v>2129.91</v>
      </c>
      <c r="Q2935" s="666">
        <v>1</v>
      </c>
      <c r="R2935" s="650">
        <v>3</v>
      </c>
      <c r="S2935" s="666">
        <v>1</v>
      </c>
      <c r="T2935" s="731">
        <v>0.5</v>
      </c>
      <c r="U2935" s="689">
        <v>1</v>
      </c>
    </row>
    <row r="2936" spans="1:21" ht="14.4" customHeight="1" x14ac:dyDescent="0.3">
      <c r="A2936" s="649">
        <v>10</v>
      </c>
      <c r="B2936" s="650" t="s">
        <v>596</v>
      </c>
      <c r="C2936" s="650">
        <v>89301108</v>
      </c>
      <c r="D2936" s="729" t="s">
        <v>6866</v>
      </c>
      <c r="E2936" s="730" t="s">
        <v>3684</v>
      </c>
      <c r="F2936" s="650" t="s">
        <v>3634</v>
      </c>
      <c r="G2936" s="650" t="s">
        <v>3802</v>
      </c>
      <c r="H2936" s="650" t="s">
        <v>597</v>
      </c>
      <c r="I2936" s="650" t="s">
        <v>5073</v>
      </c>
      <c r="J2936" s="650" t="s">
        <v>3840</v>
      </c>
      <c r="K2936" s="650" t="s">
        <v>2071</v>
      </c>
      <c r="L2936" s="651">
        <v>198.04</v>
      </c>
      <c r="M2936" s="651">
        <v>198.04</v>
      </c>
      <c r="N2936" s="650">
        <v>1</v>
      </c>
      <c r="O2936" s="731">
        <v>1</v>
      </c>
      <c r="P2936" s="651"/>
      <c r="Q2936" s="666">
        <v>0</v>
      </c>
      <c r="R2936" s="650"/>
      <c r="S2936" s="666">
        <v>0</v>
      </c>
      <c r="T2936" s="731"/>
      <c r="U2936" s="689">
        <v>0</v>
      </c>
    </row>
    <row r="2937" spans="1:21" ht="14.4" customHeight="1" x14ac:dyDescent="0.3">
      <c r="A2937" s="649">
        <v>10</v>
      </c>
      <c r="B2937" s="650" t="s">
        <v>596</v>
      </c>
      <c r="C2937" s="650">
        <v>89301108</v>
      </c>
      <c r="D2937" s="729" t="s">
        <v>6866</v>
      </c>
      <c r="E2937" s="730" t="s">
        <v>3684</v>
      </c>
      <c r="F2937" s="650" t="s">
        <v>3634</v>
      </c>
      <c r="G2937" s="650" t="s">
        <v>3802</v>
      </c>
      <c r="H2937" s="650" t="s">
        <v>597</v>
      </c>
      <c r="I2937" s="650" t="s">
        <v>5997</v>
      </c>
      <c r="J2937" s="650" t="s">
        <v>5998</v>
      </c>
      <c r="K2937" s="650" t="s">
        <v>1140</v>
      </c>
      <c r="L2937" s="651">
        <v>91.83</v>
      </c>
      <c r="M2937" s="651">
        <v>91.83</v>
      </c>
      <c r="N2937" s="650">
        <v>1</v>
      </c>
      <c r="O2937" s="731">
        <v>0.5</v>
      </c>
      <c r="P2937" s="651"/>
      <c r="Q2937" s="666">
        <v>0</v>
      </c>
      <c r="R2937" s="650"/>
      <c r="S2937" s="666">
        <v>0</v>
      </c>
      <c r="T2937" s="731"/>
      <c r="U2937" s="689">
        <v>0</v>
      </c>
    </row>
    <row r="2938" spans="1:21" ht="14.4" customHeight="1" x14ac:dyDescent="0.3">
      <c r="A2938" s="649">
        <v>10</v>
      </c>
      <c r="B2938" s="650" t="s">
        <v>596</v>
      </c>
      <c r="C2938" s="650">
        <v>89301108</v>
      </c>
      <c r="D2938" s="729" t="s">
        <v>6866</v>
      </c>
      <c r="E2938" s="730" t="s">
        <v>3684</v>
      </c>
      <c r="F2938" s="650" t="s">
        <v>3634</v>
      </c>
      <c r="G2938" s="650" t="s">
        <v>3802</v>
      </c>
      <c r="H2938" s="650" t="s">
        <v>597</v>
      </c>
      <c r="I2938" s="650" t="s">
        <v>5999</v>
      </c>
      <c r="J2938" s="650" t="s">
        <v>3840</v>
      </c>
      <c r="K2938" s="650" t="s">
        <v>2806</v>
      </c>
      <c r="L2938" s="651">
        <v>413.22</v>
      </c>
      <c r="M2938" s="651">
        <v>413.22</v>
      </c>
      <c r="N2938" s="650">
        <v>1</v>
      </c>
      <c r="O2938" s="731">
        <v>0.5</v>
      </c>
      <c r="P2938" s="651"/>
      <c r="Q2938" s="666">
        <v>0</v>
      </c>
      <c r="R2938" s="650"/>
      <c r="S2938" s="666">
        <v>0</v>
      </c>
      <c r="T2938" s="731"/>
      <c r="U2938" s="689">
        <v>0</v>
      </c>
    </row>
    <row r="2939" spans="1:21" ht="14.4" customHeight="1" x14ac:dyDescent="0.3">
      <c r="A2939" s="649">
        <v>10</v>
      </c>
      <c r="B2939" s="650" t="s">
        <v>596</v>
      </c>
      <c r="C2939" s="650">
        <v>89301108</v>
      </c>
      <c r="D2939" s="729" t="s">
        <v>6866</v>
      </c>
      <c r="E2939" s="730" t="s">
        <v>3684</v>
      </c>
      <c r="F2939" s="650" t="s">
        <v>3634</v>
      </c>
      <c r="G2939" s="650" t="s">
        <v>3794</v>
      </c>
      <c r="H2939" s="650" t="s">
        <v>597</v>
      </c>
      <c r="I2939" s="650" t="s">
        <v>1946</v>
      </c>
      <c r="J2939" s="650" t="s">
        <v>1947</v>
      </c>
      <c r="K2939" s="650" t="s">
        <v>2087</v>
      </c>
      <c r="L2939" s="651">
        <v>137.33000000000001</v>
      </c>
      <c r="M2939" s="651">
        <v>137.33000000000001</v>
      </c>
      <c r="N2939" s="650">
        <v>1</v>
      </c>
      <c r="O2939" s="731">
        <v>0.5</v>
      </c>
      <c r="P2939" s="651"/>
      <c r="Q2939" s="666">
        <v>0</v>
      </c>
      <c r="R2939" s="650"/>
      <c r="S2939" s="666">
        <v>0</v>
      </c>
      <c r="T2939" s="731"/>
      <c r="U2939" s="689">
        <v>0</v>
      </c>
    </row>
    <row r="2940" spans="1:21" ht="14.4" customHeight="1" x14ac:dyDescent="0.3">
      <c r="A2940" s="649">
        <v>10</v>
      </c>
      <c r="B2940" s="650" t="s">
        <v>596</v>
      </c>
      <c r="C2940" s="650">
        <v>89301108</v>
      </c>
      <c r="D2940" s="729" t="s">
        <v>6866</v>
      </c>
      <c r="E2940" s="730" t="s">
        <v>3684</v>
      </c>
      <c r="F2940" s="650" t="s">
        <v>3634</v>
      </c>
      <c r="G2940" s="650" t="s">
        <v>4371</v>
      </c>
      <c r="H2940" s="650" t="s">
        <v>597</v>
      </c>
      <c r="I2940" s="650" t="s">
        <v>4372</v>
      </c>
      <c r="J2940" s="650" t="s">
        <v>4373</v>
      </c>
      <c r="K2940" s="650" t="s">
        <v>4374</v>
      </c>
      <c r="L2940" s="651">
        <v>1866.4</v>
      </c>
      <c r="M2940" s="651">
        <v>7465.6</v>
      </c>
      <c r="N2940" s="650">
        <v>4</v>
      </c>
      <c r="O2940" s="731">
        <v>3.5</v>
      </c>
      <c r="P2940" s="651"/>
      <c r="Q2940" s="666">
        <v>0</v>
      </c>
      <c r="R2940" s="650"/>
      <c r="S2940" s="666">
        <v>0</v>
      </c>
      <c r="T2940" s="731"/>
      <c r="U2940" s="689">
        <v>0</v>
      </c>
    </row>
    <row r="2941" spans="1:21" ht="14.4" customHeight="1" x14ac:dyDescent="0.3">
      <c r="A2941" s="649">
        <v>10</v>
      </c>
      <c r="B2941" s="650" t="s">
        <v>596</v>
      </c>
      <c r="C2941" s="650">
        <v>89301108</v>
      </c>
      <c r="D2941" s="729" t="s">
        <v>6866</v>
      </c>
      <c r="E2941" s="730" t="s">
        <v>3684</v>
      </c>
      <c r="F2941" s="650" t="s">
        <v>3634</v>
      </c>
      <c r="G2941" s="650" t="s">
        <v>4371</v>
      </c>
      <c r="H2941" s="650" t="s">
        <v>597</v>
      </c>
      <c r="I2941" s="650" t="s">
        <v>5194</v>
      </c>
      <c r="J2941" s="650" t="s">
        <v>5195</v>
      </c>
      <c r="K2941" s="650" t="s">
        <v>5196</v>
      </c>
      <c r="L2941" s="651">
        <v>1866.4</v>
      </c>
      <c r="M2941" s="651">
        <v>1866.4</v>
      </c>
      <c r="N2941" s="650">
        <v>1</v>
      </c>
      <c r="O2941" s="731">
        <v>0.5</v>
      </c>
      <c r="P2941" s="651"/>
      <c r="Q2941" s="666">
        <v>0</v>
      </c>
      <c r="R2941" s="650"/>
      <c r="S2941" s="666">
        <v>0</v>
      </c>
      <c r="T2941" s="731"/>
      <c r="U2941" s="689">
        <v>0</v>
      </c>
    </row>
    <row r="2942" spans="1:21" ht="14.4" customHeight="1" x14ac:dyDescent="0.3">
      <c r="A2942" s="649">
        <v>10</v>
      </c>
      <c r="B2942" s="650" t="s">
        <v>596</v>
      </c>
      <c r="C2942" s="650">
        <v>89301108</v>
      </c>
      <c r="D2942" s="729" t="s">
        <v>6866</v>
      </c>
      <c r="E2942" s="730" t="s">
        <v>3684</v>
      </c>
      <c r="F2942" s="650" t="s">
        <v>3634</v>
      </c>
      <c r="G2942" s="650" t="s">
        <v>3795</v>
      </c>
      <c r="H2942" s="650" t="s">
        <v>597</v>
      </c>
      <c r="I2942" s="650" t="s">
        <v>6237</v>
      </c>
      <c r="J2942" s="650" t="s">
        <v>2009</v>
      </c>
      <c r="K2942" s="650" t="s">
        <v>3797</v>
      </c>
      <c r="L2942" s="651">
        <v>0</v>
      </c>
      <c r="M2942" s="651">
        <v>0</v>
      </c>
      <c r="N2942" s="650">
        <v>10</v>
      </c>
      <c r="O2942" s="731">
        <v>0.5</v>
      </c>
      <c r="P2942" s="651">
        <v>0</v>
      </c>
      <c r="Q2942" s="666"/>
      <c r="R2942" s="650">
        <v>10</v>
      </c>
      <c r="S2942" s="666">
        <v>1</v>
      </c>
      <c r="T2942" s="731">
        <v>0.5</v>
      </c>
      <c r="U2942" s="689">
        <v>1</v>
      </c>
    </row>
    <row r="2943" spans="1:21" ht="14.4" customHeight="1" x14ac:dyDescent="0.3">
      <c r="A2943" s="649">
        <v>10</v>
      </c>
      <c r="B2943" s="650" t="s">
        <v>596</v>
      </c>
      <c r="C2943" s="650">
        <v>89301108</v>
      </c>
      <c r="D2943" s="729" t="s">
        <v>6866</v>
      </c>
      <c r="E2943" s="730" t="s">
        <v>3684</v>
      </c>
      <c r="F2943" s="650" t="s">
        <v>3634</v>
      </c>
      <c r="G2943" s="650" t="s">
        <v>3961</v>
      </c>
      <c r="H2943" s="650" t="s">
        <v>597</v>
      </c>
      <c r="I2943" s="650" t="s">
        <v>3962</v>
      </c>
      <c r="J2943" s="650" t="s">
        <v>3963</v>
      </c>
      <c r="K2943" s="650" t="s">
        <v>1746</v>
      </c>
      <c r="L2943" s="651">
        <v>314.89999999999998</v>
      </c>
      <c r="M2943" s="651">
        <v>314.89999999999998</v>
      </c>
      <c r="N2943" s="650">
        <v>1</v>
      </c>
      <c r="O2943" s="731">
        <v>0.5</v>
      </c>
      <c r="P2943" s="651"/>
      <c r="Q2943" s="666">
        <v>0</v>
      </c>
      <c r="R2943" s="650"/>
      <c r="S2943" s="666">
        <v>0</v>
      </c>
      <c r="T2943" s="731"/>
      <c r="U2943" s="689">
        <v>0</v>
      </c>
    </row>
    <row r="2944" spans="1:21" ht="14.4" customHeight="1" x14ac:dyDescent="0.3">
      <c r="A2944" s="649">
        <v>10</v>
      </c>
      <c r="B2944" s="650" t="s">
        <v>596</v>
      </c>
      <c r="C2944" s="650">
        <v>89301108</v>
      </c>
      <c r="D2944" s="729" t="s">
        <v>6866</v>
      </c>
      <c r="E2944" s="730" t="s">
        <v>3684</v>
      </c>
      <c r="F2944" s="650" t="s">
        <v>3634</v>
      </c>
      <c r="G2944" s="650" t="s">
        <v>4268</v>
      </c>
      <c r="H2944" s="650" t="s">
        <v>1072</v>
      </c>
      <c r="I2944" s="650" t="s">
        <v>1094</v>
      </c>
      <c r="J2944" s="650" t="s">
        <v>1095</v>
      </c>
      <c r="K2944" s="650" t="s">
        <v>3501</v>
      </c>
      <c r="L2944" s="651">
        <v>94.8</v>
      </c>
      <c r="M2944" s="651">
        <v>189.6</v>
      </c>
      <c r="N2944" s="650">
        <v>2</v>
      </c>
      <c r="O2944" s="731">
        <v>1.5</v>
      </c>
      <c r="P2944" s="651"/>
      <c r="Q2944" s="666">
        <v>0</v>
      </c>
      <c r="R2944" s="650"/>
      <c r="S2944" s="666">
        <v>0</v>
      </c>
      <c r="T2944" s="731"/>
      <c r="U2944" s="689">
        <v>0</v>
      </c>
    </row>
    <row r="2945" spans="1:21" ht="14.4" customHeight="1" x14ac:dyDescent="0.3">
      <c r="A2945" s="649">
        <v>10</v>
      </c>
      <c r="B2945" s="650" t="s">
        <v>596</v>
      </c>
      <c r="C2945" s="650">
        <v>89301108</v>
      </c>
      <c r="D2945" s="729" t="s">
        <v>6866</v>
      </c>
      <c r="E2945" s="730" t="s">
        <v>3684</v>
      </c>
      <c r="F2945" s="650" t="s">
        <v>3634</v>
      </c>
      <c r="G2945" s="650" t="s">
        <v>4269</v>
      </c>
      <c r="H2945" s="650" t="s">
        <v>1072</v>
      </c>
      <c r="I2945" s="650" t="s">
        <v>1090</v>
      </c>
      <c r="J2945" s="650" t="s">
        <v>1091</v>
      </c>
      <c r="K2945" s="650" t="s">
        <v>1092</v>
      </c>
      <c r="L2945" s="651">
        <v>974.75</v>
      </c>
      <c r="M2945" s="651">
        <v>12671.75</v>
      </c>
      <c r="N2945" s="650">
        <v>13</v>
      </c>
      <c r="O2945" s="731">
        <v>9</v>
      </c>
      <c r="P2945" s="651">
        <v>4873.75</v>
      </c>
      <c r="Q2945" s="666">
        <v>0.38461538461538464</v>
      </c>
      <c r="R2945" s="650">
        <v>5</v>
      </c>
      <c r="S2945" s="666">
        <v>0.38461538461538464</v>
      </c>
      <c r="T2945" s="731">
        <v>4.5</v>
      </c>
      <c r="U2945" s="689">
        <v>0.5</v>
      </c>
    </row>
    <row r="2946" spans="1:21" ht="14.4" customHeight="1" x14ac:dyDescent="0.3">
      <c r="A2946" s="649">
        <v>10</v>
      </c>
      <c r="B2946" s="650" t="s">
        <v>596</v>
      </c>
      <c r="C2946" s="650">
        <v>89301108</v>
      </c>
      <c r="D2946" s="729" t="s">
        <v>6866</v>
      </c>
      <c r="E2946" s="730" t="s">
        <v>3684</v>
      </c>
      <c r="F2946" s="650" t="s">
        <v>3634</v>
      </c>
      <c r="G2946" s="650" t="s">
        <v>4269</v>
      </c>
      <c r="H2946" s="650" t="s">
        <v>1072</v>
      </c>
      <c r="I2946" s="650" t="s">
        <v>4903</v>
      </c>
      <c r="J2946" s="650" t="s">
        <v>4904</v>
      </c>
      <c r="K2946" s="650" t="s">
        <v>4905</v>
      </c>
      <c r="L2946" s="651">
        <v>961.21</v>
      </c>
      <c r="M2946" s="651">
        <v>1922.42</v>
      </c>
      <c r="N2946" s="650">
        <v>2</v>
      </c>
      <c r="O2946" s="731">
        <v>0.5</v>
      </c>
      <c r="P2946" s="651"/>
      <c r="Q2946" s="666">
        <v>0</v>
      </c>
      <c r="R2946" s="650"/>
      <c r="S2946" s="666">
        <v>0</v>
      </c>
      <c r="T2946" s="731"/>
      <c r="U2946" s="689">
        <v>0</v>
      </c>
    </row>
    <row r="2947" spans="1:21" ht="14.4" customHeight="1" x14ac:dyDescent="0.3">
      <c r="A2947" s="649">
        <v>10</v>
      </c>
      <c r="B2947" s="650" t="s">
        <v>596</v>
      </c>
      <c r="C2947" s="650">
        <v>89301108</v>
      </c>
      <c r="D2947" s="729" t="s">
        <v>6866</v>
      </c>
      <c r="E2947" s="730" t="s">
        <v>3684</v>
      </c>
      <c r="F2947" s="650" t="s">
        <v>3634</v>
      </c>
      <c r="G2947" s="650" t="s">
        <v>6149</v>
      </c>
      <c r="H2947" s="650" t="s">
        <v>597</v>
      </c>
      <c r="I2947" s="650" t="s">
        <v>6150</v>
      </c>
      <c r="J2947" s="650" t="s">
        <v>6151</v>
      </c>
      <c r="K2947" s="650" t="s">
        <v>6152</v>
      </c>
      <c r="L2947" s="651">
        <v>775.49</v>
      </c>
      <c r="M2947" s="651">
        <v>1550.98</v>
      </c>
      <c r="N2947" s="650">
        <v>2</v>
      </c>
      <c r="O2947" s="731">
        <v>1</v>
      </c>
      <c r="P2947" s="651">
        <v>1550.98</v>
      </c>
      <c r="Q2947" s="666">
        <v>1</v>
      </c>
      <c r="R2947" s="650">
        <v>2</v>
      </c>
      <c r="S2947" s="666">
        <v>1</v>
      </c>
      <c r="T2947" s="731">
        <v>1</v>
      </c>
      <c r="U2947" s="689">
        <v>1</v>
      </c>
    </row>
    <row r="2948" spans="1:21" ht="14.4" customHeight="1" x14ac:dyDescent="0.3">
      <c r="A2948" s="649">
        <v>10</v>
      </c>
      <c r="B2948" s="650" t="s">
        <v>596</v>
      </c>
      <c r="C2948" s="650">
        <v>89301108</v>
      </c>
      <c r="D2948" s="729" t="s">
        <v>6866</v>
      </c>
      <c r="E2948" s="730" t="s">
        <v>3684</v>
      </c>
      <c r="F2948" s="650" t="s">
        <v>3636</v>
      </c>
      <c r="G2948" s="650" t="s">
        <v>4270</v>
      </c>
      <c r="H2948" s="650" t="s">
        <v>597</v>
      </c>
      <c r="I2948" s="650" t="s">
        <v>4271</v>
      </c>
      <c r="J2948" s="650" t="s">
        <v>4272</v>
      </c>
      <c r="K2948" s="650" t="s">
        <v>4273</v>
      </c>
      <c r="L2948" s="651">
        <v>500</v>
      </c>
      <c r="M2948" s="651">
        <v>500</v>
      </c>
      <c r="N2948" s="650">
        <v>1</v>
      </c>
      <c r="O2948" s="731">
        <v>1</v>
      </c>
      <c r="P2948" s="651"/>
      <c r="Q2948" s="666">
        <v>0</v>
      </c>
      <c r="R2948" s="650"/>
      <c r="S2948" s="666">
        <v>0</v>
      </c>
      <c r="T2948" s="731"/>
      <c r="U2948" s="689">
        <v>0</v>
      </c>
    </row>
    <row r="2949" spans="1:21" ht="14.4" customHeight="1" x14ac:dyDescent="0.3">
      <c r="A2949" s="649">
        <v>10</v>
      </c>
      <c r="B2949" s="650" t="s">
        <v>596</v>
      </c>
      <c r="C2949" s="650">
        <v>89301108</v>
      </c>
      <c r="D2949" s="729" t="s">
        <v>6866</v>
      </c>
      <c r="E2949" s="730" t="s">
        <v>3694</v>
      </c>
      <c r="F2949" s="650" t="s">
        <v>3634</v>
      </c>
      <c r="G2949" s="650" t="s">
        <v>3930</v>
      </c>
      <c r="H2949" s="650" t="s">
        <v>597</v>
      </c>
      <c r="I2949" s="650" t="s">
        <v>1799</v>
      </c>
      <c r="J2949" s="650" t="s">
        <v>838</v>
      </c>
      <c r="K2949" s="650" t="s">
        <v>1800</v>
      </c>
      <c r="L2949" s="651">
        <v>386.72</v>
      </c>
      <c r="M2949" s="651">
        <v>1546.88</v>
      </c>
      <c r="N2949" s="650">
        <v>4</v>
      </c>
      <c r="O2949" s="731">
        <v>1.5</v>
      </c>
      <c r="P2949" s="651">
        <v>773.44</v>
      </c>
      <c r="Q2949" s="666">
        <v>0.5</v>
      </c>
      <c r="R2949" s="650">
        <v>2</v>
      </c>
      <c r="S2949" s="666">
        <v>0.5</v>
      </c>
      <c r="T2949" s="731">
        <v>1</v>
      </c>
      <c r="U2949" s="689">
        <v>0.66666666666666663</v>
      </c>
    </row>
    <row r="2950" spans="1:21" ht="14.4" customHeight="1" x14ac:dyDescent="0.3">
      <c r="A2950" s="649">
        <v>10</v>
      </c>
      <c r="B2950" s="650" t="s">
        <v>596</v>
      </c>
      <c r="C2950" s="650">
        <v>89301108</v>
      </c>
      <c r="D2950" s="729" t="s">
        <v>6866</v>
      </c>
      <c r="E2950" s="730" t="s">
        <v>3694</v>
      </c>
      <c r="F2950" s="650" t="s">
        <v>3634</v>
      </c>
      <c r="G2950" s="650" t="s">
        <v>3736</v>
      </c>
      <c r="H2950" s="650" t="s">
        <v>1072</v>
      </c>
      <c r="I2950" s="650" t="s">
        <v>4146</v>
      </c>
      <c r="J2950" s="650" t="s">
        <v>3547</v>
      </c>
      <c r="K2950" s="650" t="s">
        <v>4147</v>
      </c>
      <c r="L2950" s="651">
        <v>87.6</v>
      </c>
      <c r="M2950" s="651">
        <v>87.6</v>
      </c>
      <c r="N2950" s="650">
        <v>1</v>
      </c>
      <c r="O2950" s="731">
        <v>0.5</v>
      </c>
      <c r="P2950" s="651">
        <v>87.6</v>
      </c>
      <c r="Q2950" s="666">
        <v>1</v>
      </c>
      <c r="R2950" s="650">
        <v>1</v>
      </c>
      <c r="S2950" s="666">
        <v>1</v>
      </c>
      <c r="T2950" s="731">
        <v>0.5</v>
      </c>
      <c r="U2950" s="689">
        <v>1</v>
      </c>
    </row>
    <row r="2951" spans="1:21" ht="14.4" customHeight="1" x14ac:dyDescent="0.3">
      <c r="A2951" s="649">
        <v>10</v>
      </c>
      <c r="B2951" s="650" t="s">
        <v>596</v>
      </c>
      <c r="C2951" s="650">
        <v>89301108</v>
      </c>
      <c r="D2951" s="729" t="s">
        <v>6866</v>
      </c>
      <c r="E2951" s="730" t="s">
        <v>3694</v>
      </c>
      <c r="F2951" s="650" t="s">
        <v>3634</v>
      </c>
      <c r="G2951" s="650" t="s">
        <v>3794</v>
      </c>
      <c r="H2951" s="650" t="s">
        <v>597</v>
      </c>
      <c r="I2951" s="650" t="s">
        <v>1946</v>
      </c>
      <c r="J2951" s="650" t="s">
        <v>1947</v>
      </c>
      <c r="K2951" s="650" t="s">
        <v>2087</v>
      </c>
      <c r="L2951" s="651">
        <v>137.33000000000001</v>
      </c>
      <c r="M2951" s="651">
        <v>274.66000000000003</v>
      </c>
      <c r="N2951" s="650">
        <v>2</v>
      </c>
      <c r="O2951" s="731">
        <v>0.5</v>
      </c>
      <c r="P2951" s="651">
        <v>274.66000000000003</v>
      </c>
      <c r="Q2951" s="666">
        <v>1</v>
      </c>
      <c r="R2951" s="650">
        <v>2</v>
      </c>
      <c r="S2951" s="666">
        <v>1</v>
      </c>
      <c r="T2951" s="731">
        <v>0.5</v>
      </c>
      <c r="U2951" s="689">
        <v>1</v>
      </c>
    </row>
    <row r="2952" spans="1:21" ht="14.4" customHeight="1" x14ac:dyDescent="0.3">
      <c r="A2952" s="649">
        <v>10</v>
      </c>
      <c r="B2952" s="650" t="s">
        <v>596</v>
      </c>
      <c r="C2952" s="650">
        <v>89301108</v>
      </c>
      <c r="D2952" s="729" t="s">
        <v>6866</v>
      </c>
      <c r="E2952" s="730" t="s">
        <v>3694</v>
      </c>
      <c r="F2952" s="650" t="s">
        <v>3634</v>
      </c>
      <c r="G2952" s="650" t="s">
        <v>4371</v>
      </c>
      <c r="H2952" s="650" t="s">
        <v>597</v>
      </c>
      <c r="I2952" s="650" t="s">
        <v>4372</v>
      </c>
      <c r="J2952" s="650" t="s">
        <v>4373</v>
      </c>
      <c r="K2952" s="650" t="s">
        <v>4374</v>
      </c>
      <c r="L2952" s="651">
        <v>1866.4</v>
      </c>
      <c r="M2952" s="651">
        <v>1866.4</v>
      </c>
      <c r="N2952" s="650">
        <v>1</v>
      </c>
      <c r="O2952" s="731">
        <v>0.5</v>
      </c>
      <c r="P2952" s="651"/>
      <c r="Q2952" s="666">
        <v>0</v>
      </c>
      <c r="R2952" s="650"/>
      <c r="S2952" s="666">
        <v>0</v>
      </c>
      <c r="T2952" s="731"/>
      <c r="U2952" s="689">
        <v>0</v>
      </c>
    </row>
    <row r="2953" spans="1:21" ht="14.4" customHeight="1" x14ac:dyDescent="0.3">
      <c r="A2953" s="649">
        <v>10</v>
      </c>
      <c r="B2953" s="650" t="s">
        <v>596</v>
      </c>
      <c r="C2953" s="650">
        <v>89301108</v>
      </c>
      <c r="D2953" s="729" t="s">
        <v>6866</v>
      </c>
      <c r="E2953" s="730" t="s">
        <v>3694</v>
      </c>
      <c r="F2953" s="650" t="s">
        <v>3634</v>
      </c>
      <c r="G2953" s="650" t="s">
        <v>4515</v>
      </c>
      <c r="H2953" s="650" t="s">
        <v>597</v>
      </c>
      <c r="I2953" s="650" t="s">
        <v>6238</v>
      </c>
      <c r="J2953" s="650" t="s">
        <v>6239</v>
      </c>
      <c r="K2953" s="650" t="s">
        <v>6240</v>
      </c>
      <c r="L2953" s="651">
        <v>130.96</v>
      </c>
      <c r="M2953" s="651">
        <v>130.96</v>
      </c>
      <c r="N2953" s="650">
        <v>1</v>
      </c>
      <c r="O2953" s="731">
        <v>0.5</v>
      </c>
      <c r="P2953" s="651"/>
      <c r="Q2953" s="666">
        <v>0</v>
      </c>
      <c r="R2953" s="650"/>
      <c r="S2953" s="666">
        <v>0</v>
      </c>
      <c r="T2953" s="731"/>
      <c r="U2953" s="689">
        <v>0</v>
      </c>
    </row>
    <row r="2954" spans="1:21" ht="14.4" customHeight="1" x14ac:dyDescent="0.3">
      <c r="A2954" s="649">
        <v>10</v>
      </c>
      <c r="B2954" s="650" t="s">
        <v>596</v>
      </c>
      <c r="C2954" s="650">
        <v>89301108</v>
      </c>
      <c r="D2954" s="729" t="s">
        <v>6866</v>
      </c>
      <c r="E2954" s="730" t="s">
        <v>3694</v>
      </c>
      <c r="F2954" s="650" t="s">
        <v>3634</v>
      </c>
      <c r="G2954" s="650" t="s">
        <v>4269</v>
      </c>
      <c r="H2954" s="650" t="s">
        <v>1072</v>
      </c>
      <c r="I2954" s="650" t="s">
        <v>1090</v>
      </c>
      <c r="J2954" s="650" t="s">
        <v>1091</v>
      </c>
      <c r="K2954" s="650" t="s">
        <v>1092</v>
      </c>
      <c r="L2954" s="651">
        <v>974.75</v>
      </c>
      <c r="M2954" s="651">
        <v>1949.5</v>
      </c>
      <c r="N2954" s="650">
        <v>2</v>
      </c>
      <c r="O2954" s="731">
        <v>0.5</v>
      </c>
      <c r="P2954" s="651"/>
      <c r="Q2954" s="666">
        <v>0</v>
      </c>
      <c r="R2954" s="650"/>
      <c r="S2954" s="666">
        <v>0</v>
      </c>
      <c r="T2954" s="731"/>
      <c r="U2954" s="689">
        <v>0</v>
      </c>
    </row>
    <row r="2955" spans="1:21" ht="14.4" customHeight="1" x14ac:dyDescent="0.3">
      <c r="A2955" s="649">
        <v>10</v>
      </c>
      <c r="B2955" s="650" t="s">
        <v>596</v>
      </c>
      <c r="C2955" s="650">
        <v>89301108</v>
      </c>
      <c r="D2955" s="729" t="s">
        <v>6866</v>
      </c>
      <c r="E2955" s="730" t="s">
        <v>3694</v>
      </c>
      <c r="F2955" s="650" t="s">
        <v>3635</v>
      </c>
      <c r="G2955" s="650" t="s">
        <v>3790</v>
      </c>
      <c r="H2955" s="650" t="s">
        <v>597</v>
      </c>
      <c r="I2955" s="650" t="s">
        <v>4861</v>
      </c>
      <c r="J2955" s="650" t="s">
        <v>3680</v>
      </c>
      <c r="K2955" s="650"/>
      <c r="L2955" s="651">
        <v>0</v>
      </c>
      <c r="M2955" s="651">
        <v>0</v>
      </c>
      <c r="N2955" s="650">
        <v>1</v>
      </c>
      <c r="O2955" s="731">
        <v>1</v>
      </c>
      <c r="P2955" s="651">
        <v>0</v>
      </c>
      <c r="Q2955" s="666"/>
      <c r="R2955" s="650">
        <v>1</v>
      </c>
      <c r="S2955" s="666">
        <v>1</v>
      </c>
      <c r="T2955" s="731">
        <v>1</v>
      </c>
      <c r="U2955" s="689">
        <v>1</v>
      </c>
    </row>
    <row r="2956" spans="1:21" ht="14.4" customHeight="1" x14ac:dyDescent="0.3">
      <c r="A2956" s="649">
        <v>10</v>
      </c>
      <c r="B2956" s="650" t="s">
        <v>596</v>
      </c>
      <c r="C2956" s="650">
        <v>89301108</v>
      </c>
      <c r="D2956" s="729" t="s">
        <v>6866</v>
      </c>
      <c r="E2956" s="730" t="s">
        <v>3694</v>
      </c>
      <c r="F2956" s="650" t="s">
        <v>3636</v>
      </c>
      <c r="G2956" s="650" t="s">
        <v>6241</v>
      </c>
      <c r="H2956" s="650" t="s">
        <v>597</v>
      </c>
      <c r="I2956" s="650" t="s">
        <v>6242</v>
      </c>
      <c r="J2956" s="650" t="s">
        <v>6243</v>
      </c>
      <c r="K2956" s="650" t="s">
        <v>6244</v>
      </c>
      <c r="L2956" s="651">
        <v>891</v>
      </c>
      <c r="M2956" s="651">
        <v>891</v>
      </c>
      <c r="N2956" s="650">
        <v>1</v>
      </c>
      <c r="O2956" s="731">
        <v>1</v>
      </c>
      <c r="P2956" s="651"/>
      <c r="Q2956" s="666">
        <v>0</v>
      </c>
      <c r="R2956" s="650"/>
      <c r="S2956" s="666">
        <v>0</v>
      </c>
      <c r="T2956" s="731"/>
      <c r="U2956" s="689">
        <v>0</v>
      </c>
    </row>
    <row r="2957" spans="1:21" ht="14.4" customHeight="1" x14ac:dyDescent="0.3">
      <c r="A2957" s="649">
        <v>10</v>
      </c>
      <c r="B2957" s="650" t="s">
        <v>596</v>
      </c>
      <c r="C2957" s="650">
        <v>89301108</v>
      </c>
      <c r="D2957" s="729" t="s">
        <v>6866</v>
      </c>
      <c r="E2957" s="730" t="s">
        <v>3715</v>
      </c>
      <c r="F2957" s="650" t="s">
        <v>3634</v>
      </c>
      <c r="G2957" s="650" t="s">
        <v>3865</v>
      </c>
      <c r="H2957" s="650" t="s">
        <v>597</v>
      </c>
      <c r="I2957" s="650" t="s">
        <v>6245</v>
      </c>
      <c r="J2957" s="650" t="s">
        <v>6246</v>
      </c>
      <c r="K2957" s="650" t="s">
        <v>6247</v>
      </c>
      <c r="L2957" s="651">
        <v>0</v>
      </c>
      <c r="M2957" s="651">
        <v>0</v>
      </c>
      <c r="N2957" s="650">
        <v>1</v>
      </c>
      <c r="O2957" s="731">
        <v>0.5</v>
      </c>
      <c r="P2957" s="651">
        <v>0</v>
      </c>
      <c r="Q2957" s="666"/>
      <c r="R2957" s="650">
        <v>1</v>
      </c>
      <c r="S2957" s="666">
        <v>1</v>
      </c>
      <c r="T2957" s="731">
        <v>0.5</v>
      </c>
      <c r="U2957" s="689">
        <v>1</v>
      </c>
    </row>
    <row r="2958" spans="1:21" ht="14.4" customHeight="1" x14ac:dyDescent="0.3">
      <c r="A2958" s="649">
        <v>10</v>
      </c>
      <c r="B2958" s="650" t="s">
        <v>596</v>
      </c>
      <c r="C2958" s="650">
        <v>89301108</v>
      </c>
      <c r="D2958" s="729" t="s">
        <v>6866</v>
      </c>
      <c r="E2958" s="730" t="s">
        <v>3715</v>
      </c>
      <c r="F2958" s="650" t="s">
        <v>3634</v>
      </c>
      <c r="G2958" s="650" t="s">
        <v>3865</v>
      </c>
      <c r="H2958" s="650" t="s">
        <v>597</v>
      </c>
      <c r="I2958" s="650" t="s">
        <v>6248</v>
      </c>
      <c r="J2958" s="650" t="s">
        <v>6249</v>
      </c>
      <c r="K2958" s="650" t="s">
        <v>6250</v>
      </c>
      <c r="L2958" s="651">
        <v>0</v>
      </c>
      <c r="M2958" s="651">
        <v>0</v>
      </c>
      <c r="N2958" s="650">
        <v>2</v>
      </c>
      <c r="O2958" s="731">
        <v>0.5</v>
      </c>
      <c r="P2958" s="651"/>
      <c r="Q2958" s="666"/>
      <c r="R2958" s="650"/>
      <c r="S2958" s="666">
        <v>0</v>
      </c>
      <c r="T2958" s="731"/>
      <c r="U2958" s="689">
        <v>0</v>
      </c>
    </row>
    <row r="2959" spans="1:21" ht="14.4" customHeight="1" x14ac:dyDescent="0.3">
      <c r="A2959" s="649">
        <v>10</v>
      </c>
      <c r="B2959" s="650" t="s">
        <v>596</v>
      </c>
      <c r="C2959" s="650">
        <v>89301108</v>
      </c>
      <c r="D2959" s="729" t="s">
        <v>6866</v>
      </c>
      <c r="E2959" s="730" t="s">
        <v>3715</v>
      </c>
      <c r="F2959" s="650" t="s">
        <v>3634</v>
      </c>
      <c r="G2959" s="650" t="s">
        <v>3724</v>
      </c>
      <c r="H2959" s="650" t="s">
        <v>597</v>
      </c>
      <c r="I2959" s="650" t="s">
        <v>6228</v>
      </c>
      <c r="J2959" s="650" t="s">
        <v>6229</v>
      </c>
      <c r="K2959" s="650" t="s">
        <v>2227</v>
      </c>
      <c r="L2959" s="651">
        <v>222.25</v>
      </c>
      <c r="M2959" s="651">
        <v>2222.5</v>
      </c>
      <c r="N2959" s="650">
        <v>10</v>
      </c>
      <c r="O2959" s="731">
        <v>1</v>
      </c>
      <c r="P2959" s="651"/>
      <c r="Q2959" s="666">
        <v>0</v>
      </c>
      <c r="R2959" s="650"/>
      <c r="S2959" s="666">
        <v>0</v>
      </c>
      <c r="T2959" s="731"/>
      <c r="U2959" s="689">
        <v>0</v>
      </c>
    </row>
    <row r="2960" spans="1:21" ht="14.4" customHeight="1" x14ac:dyDescent="0.3">
      <c r="A2960" s="649">
        <v>10</v>
      </c>
      <c r="B2960" s="650" t="s">
        <v>596</v>
      </c>
      <c r="C2960" s="650">
        <v>89301108</v>
      </c>
      <c r="D2960" s="729" t="s">
        <v>6866</v>
      </c>
      <c r="E2960" s="730" t="s">
        <v>3715</v>
      </c>
      <c r="F2960" s="650" t="s">
        <v>3634</v>
      </c>
      <c r="G2960" s="650" t="s">
        <v>3724</v>
      </c>
      <c r="H2960" s="650" t="s">
        <v>1072</v>
      </c>
      <c r="I2960" s="650" t="s">
        <v>2229</v>
      </c>
      <c r="J2960" s="650" t="s">
        <v>2230</v>
      </c>
      <c r="K2960" s="650" t="s">
        <v>2231</v>
      </c>
      <c r="L2960" s="651">
        <v>125.14</v>
      </c>
      <c r="M2960" s="651">
        <v>1126.26</v>
      </c>
      <c r="N2960" s="650">
        <v>9</v>
      </c>
      <c r="O2960" s="731">
        <v>1.5</v>
      </c>
      <c r="P2960" s="651">
        <v>375.42</v>
      </c>
      <c r="Q2960" s="666">
        <v>0.33333333333333337</v>
      </c>
      <c r="R2960" s="650">
        <v>3</v>
      </c>
      <c r="S2960" s="666">
        <v>0.33333333333333331</v>
      </c>
      <c r="T2960" s="731">
        <v>0.5</v>
      </c>
      <c r="U2960" s="689">
        <v>0.33333333333333331</v>
      </c>
    </row>
    <row r="2961" spans="1:21" ht="14.4" customHeight="1" x14ac:dyDescent="0.3">
      <c r="A2961" s="649">
        <v>10</v>
      </c>
      <c r="B2961" s="650" t="s">
        <v>596</v>
      </c>
      <c r="C2961" s="650">
        <v>89301108</v>
      </c>
      <c r="D2961" s="729" t="s">
        <v>6866</v>
      </c>
      <c r="E2961" s="730" t="s">
        <v>3715</v>
      </c>
      <c r="F2961" s="650" t="s">
        <v>3634</v>
      </c>
      <c r="G2961" s="650" t="s">
        <v>3724</v>
      </c>
      <c r="H2961" s="650" t="s">
        <v>1072</v>
      </c>
      <c r="I2961" s="650" t="s">
        <v>6251</v>
      </c>
      <c r="J2961" s="650" t="s">
        <v>2226</v>
      </c>
      <c r="K2961" s="650" t="s">
        <v>6252</v>
      </c>
      <c r="L2961" s="651">
        <v>0</v>
      </c>
      <c r="M2961" s="651">
        <v>0</v>
      </c>
      <c r="N2961" s="650">
        <v>34</v>
      </c>
      <c r="O2961" s="731">
        <v>3</v>
      </c>
      <c r="P2961" s="651">
        <v>0</v>
      </c>
      <c r="Q2961" s="666"/>
      <c r="R2961" s="650">
        <v>10</v>
      </c>
      <c r="S2961" s="666">
        <v>0.29411764705882354</v>
      </c>
      <c r="T2961" s="731">
        <v>0.5</v>
      </c>
      <c r="U2961" s="689">
        <v>0.16666666666666666</v>
      </c>
    </row>
    <row r="2962" spans="1:21" ht="14.4" customHeight="1" x14ac:dyDescent="0.3">
      <c r="A2962" s="649">
        <v>10</v>
      </c>
      <c r="B2962" s="650" t="s">
        <v>596</v>
      </c>
      <c r="C2962" s="650">
        <v>89301108</v>
      </c>
      <c r="D2962" s="729" t="s">
        <v>6866</v>
      </c>
      <c r="E2962" s="730" t="s">
        <v>3715</v>
      </c>
      <c r="F2962" s="650" t="s">
        <v>3634</v>
      </c>
      <c r="G2962" s="650" t="s">
        <v>3798</v>
      </c>
      <c r="H2962" s="650" t="s">
        <v>597</v>
      </c>
      <c r="I2962" s="650" t="s">
        <v>4865</v>
      </c>
      <c r="J2962" s="650" t="s">
        <v>4866</v>
      </c>
      <c r="K2962" s="650" t="s">
        <v>4867</v>
      </c>
      <c r="L2962" s="651">
        <v>542.41</v>
      </c>
      <c r="M2962" s="651">
        <v>2169.64</v>
      </c>
      <c r="N2962" s="650">
        <v>4</v>
      </c>
      <c r="O2962" s="731">
        <v>1.5</v>
      </c>
      <c r="P2962" s="651">
        <v>1627.23</v>
      </c>
      <c r="Q2962" s="666">
        <v>0.75</v>
      </c>
      <c r="R2962" s="650">
        <v>3</v>
      </c>
      <c r="S2962" s="666">
        <v>0.75</v>
      </c>
      <c r="T2962" s="731">
        <v>1</v>
      </c>
      <c r="U2962" s="689">
        <v>0.66666666666666663</v>
      </c>
    </row>
    <row r="2963" spans="1:21" ht="14.4" customHeight="1" x14ac:dyDescent="0.3">
      <c r="A2963" s="649">
        <v>10</v>
      </c>
      <c r="B2963" s="650" t="s">
        <v>596</v>
      </c>
      <c r="C2963" s="650">
        <v>89301108</v>
      </c>
      <c r="D2963" s="729" t="s">
        <v>6866</v>
      </c>
      <c r="E2963" s="730" t="s">
        <v>3715</v>
      </c>
      <c r="F2963" s="650" t="s">
        <v>3634</v>
      </c>
      <c r="G2963" s="650" t="s">
        <v>5342</v>
      </c>
      <c r="H2963" s="650" t="s">
        <v>597</v>
      </c>
      <c r="I2963" s="650" t="s">
        <v>6253</v>
      </c>
      <c r="J2963" s="650" t="s">
        <v>5344</v>
      </c>
      <c r="K2963" s="650" t="s">
        <v>3520</v>
      </c>
      <c r="L2963" s="651">
        <v>184.22</v>
      </c>
      <c r="M2963" s="651">
        <v>552.66</v>
      </c>
      <c r="N2963" s="650">
        <v>3</v>
      </c>
      <c r="O2963" s="731">
        <v>1</v>
      </c>
      <c r="P2963" s="651"/>
      <c r="Q2963" s="666">
        <v>0</v>
      </c>
      <c r="R2963" s="650"/>
      <c r="S2963" s="666">
        <v>0</v>
      </c>
      <c r="T2963" s="731"/>
      <c r="U2963" s="689">
        <v>0</v>
      </c>
    </row>
    <row r="2964" spans="1:21" ht="14.4" customHeight="1" x14ac:dyDescent="0.3">
      <c r="A2964" s="649">
        <v>10</v>
      </c>
      <c r="B2964" s="650" t="s">
        <v>596</v>
      </c>
      <c r="C2964" s="650">
        <v>89301108</v>
      </c>
      <c r="D2964" s="729" t="s">
        <v>6866</v>
      </c>
      <c r="E2964" s="730" t="s">
        <v>3715</v>
      </c>
      <c r="F2964" s="650" t="s">
        <v>3634</v>
      </c>
      <c r="G2964" s="650" t="s">
        <v>3732</v>
      </c>
      <c r="H2964" s="650" t="s">
        <v>1072</v>
      </c>
      <c r="I2964" s="650" t="s">
        <v>1719</v>
      </c>
      <c r="J2964" s="650" t="s">
        <v>1720</v>
      </c>
      <c r="K2964" s="650" t="s">
        <v>3519</v>
      </c>
      <c r="L2964" s="651">
        <v>138.16</v>
      </c>
      <c r="M2964" s="651">
        <v>414.48</v>
      </c>
      <c r="N2964" s="650">
        <v>3</v>
      </c>
      <c r="O2964" s="731">
        <v>1</v>
      </c>
      <c r="P2964" s="651">
        <v>414.48</v>
      </c>
      <c r="Q2964" s="666">
        <v>1</v>
      </c>
      <c r="R2964" s="650">
        <v>3</v>
      </c>
      <c r="S2964" s="666">
        <v>1</v>
      </c>
      <c r="T2964" s="731">
        <v>1</v>
      </c>
      <c r="U2964" s="689">
        <v>1</v>
      </c>
    </row>
    <row r="2965" spans="1:21" ht="14.4" customHeight="1" x14ac:dyDescent="0.3">
      <c r="A2965" s="649">
        <v>10</v>
      </c>
      <c r="B2965" s="650" t="s">
        <v>596</v>
      </c>
      <c r="C2965" s="650">
        <v>89301108</v>
      </c>
      <c r="D2965" s="729" t="s">
        <v>6866</v>
      </c>
      <c r="E2965" s="730" t="s">
        <v>3715</v>
      </c>
      <c r="F2965" s="650" t="s">
        <v>3634</v>
      </c>
      <c r="G2965" s="650" t="s">
        <v>3732</v>
      </c>
      <c r="H2965" s="650" t="s">
        <v>1072</v>
      </c>
      <c r="I2965" s="650" t="s">
        <v>1708</v>
      </c>
      <c r="J2965" s="650" t="s">
        <v>1709</v>
      </c>
      <c r="K2965" s="650" t="s">
        <v>3520</v>
      </c>
      <c r="L2965" s="651">
        <v>184.22</v>
      </c>
      <c r="M2965" s="651">
        <v>552.66</v>
      </c>
      <c r="N2965" s="650">
        <v>3</v>
      </c>
      <c r="O2965" s="731">
        <v>1</v>
      </c>
      <c r="P2965" s="651"/>
      <c r="Q2965" s="666">
        <v>0</v>
      </c>
      <c r="R2965" s="650"/>
      <c r="S2965" s="666">
        <v>0</v>
      </c>
      <c r="T2965" s="731"/>
      <c r="U2965" s="689">
        <v>0</v>
      </c>
    </row>
    <row r="2966" spans="1:21" ht="14.4" customHeight="1" x14ac:dyDescent="0.3">
      <c r="A2966" s="649">
        <v>10</v>
      </c>
      <c r="B2966" s="650" t="s">
        <v>596</v>
      </c>
      <c r="C2966" s="650">
        <v>89301108</v>
      </c>
      <c r="D2966" s="729" t="s">
        <v>6866</v>
      </c>
      <c r="E2966" s="730" t="s">
        <v>3715</v>
      </c>
      <c r="F2966" s="650" t="s">
        <v>3634</v>
      </c>
      <c r="G2966" s="650" t="s">
        <v>3747</v>
      </c>
      <c r="H2966" s="650" t="s">
        <v>1072</v>
      </c>
      <c r="I2966" s="650" t="s">
        <v>2097</v>
      </c>
      <c r="J2966" s="650" t="s">
        <v>1087</v>
      </c>
      <c r="K2966" s="650" t="s">
        <v>3560</v>
      </c>
      <c r="L2966" s="651">
        <v>275.48</v>
      </c>
      <c r="M2966" s="651">
        <v>275.48</v>
      </c>
      <c r="N2966" s="650">
        <v>1</v>
      </c>
      <c r="O2966" s="731">
        <v>0.5</v>
      </c>
      <c r="P2966" s="651"/>
      <c r="Q2966" s="666">
        <v>0</v>
      </c>
      <c r="R2966" s="650"/>
      <c r="S2966" s="666">
        <v>0</v>
      </c>
      <c r="T2966" s="731"/>
      <c r="U2966" s="689">
        <v>0</v>
      </c>
    </row>
    <row r="2967" spans="1:21" ht="14.4" customHeight="1" x14ac:dyDescent="0.3">
      <c r="A2967" s="649">
        <v>10</v>
      </c>
      <c r="B2967" s="650" t="s">
        <v>596</v>
      </c>
      <c r="C2967" s="650">
        <v>89301108</v>
      </c>
      <c r="D2967" s="729" t="s">
        <v>6866</v>
      </c>
      <c r="E2967" s="730" t="s">
        <v>3715</v>
      </c>
      <c r="F2967" s="650" t="s">
        <v>3634</v>
      </c>
      <c r="G2967" s="650" t="s">
        <v>3747</v>
      </c>
      <c r="H2967" s="650" t="s">
        <v>1072</v>
      </c>
      <c r="I2967" s="650" t="s">
        <v>1602</v>
      </c>
      <c r="J2967" s="650" t="s">
        <v>1087</v>
      </c>
      <c r="K2967" s="650" t="s">
        <v>1603</v>
      </c>
      <c r="L2967" s="651">
        <v>413.22</v>
      </c>
      <c r="M2967" s="651">
        <v>826.44</v>
      </c>
      <c r="N2967" s="650">
        <v>2</v>
      </c>
      <c r="O2967" s="731">
        <v>1</v>
      </c>
      <c r="P2967" s="651"/>
      <c r="Q2967" s="666">
        <v>0</v>
      </c>
      <c r="R2967" s="650"/>
      <c r="S2967" s="666">
        <v>0</v>
      </c>
      <c r="T2967" s="731"/>
      <c r="U2967" s="689">
        <v>0</v>
      </c>
    </row>
    <row r="2968" spans="1:21" ht="14.4" customHeight="1" x14ac:dyDescent="0.3">
      <c r="A2968" s="649">
        <v>10</v>
      </c>
      <c r="B2968" s="650" t="s">
        <v>596</v>
      </c>
      <c r="C2968" s="650">
        <v>89301108</v>
      </c>
      <c r="D2968" s="729" t="s">
        <v>6866</v>
      </c>
      <c r="E2968" s="730" t="s">
        <v>3715</v>
      </c>
      <c r="F2968" s="650" t="s">
        <v>3634</v>
      </c>
      <c r="G2968" s="650" t="s">
        <v>3747</v>
      </c>
      <c r="H2968" s="650" t="s">
        <v>1072</v>
      </c>
      <c r="I2968" s="650" t="s">
        <v>1602</v>
      </c>
      <c r="J2968" s="650" t="s">
        <v>1087</v>
      </c>
      <c r="K2968" s="650" t="s">
        <v>1603</v>
      </c>
      <c r="L2968" s="651">
        <v>356.47</v>
      </c>
      <c r="M2968" s="651">
        <v>356.47</v>
      </c>
      <c r="N2968" s="650">
        <v>1</v>
      </c>
      <c r="O2968" s="731">
        <v>0.5</v>
      </c>
      <c r="P2968" s="651"/>
      <c r="Q2968" s="666">
        <v>0</v>
      </c>
      <c r="R2968" s="650"/>
      <c r="S2968" s="666">
        <v>0</v>
      </c>
      <c r="T2968" s="731"/>
      <c r="U2968" s="689">
        <v>0</v>
      </c>
    </row>
    <row r="2969" spans="1:21" ht="14.4" customHeight="1" x14ac:dyDescent="0.3">
      <c r="A2969" s="649">
        <v>10</v>
      </c>
      <c r="B2969" s="650" t="s">
        <v>596</v>
      </c>
      <c r="C2969" s="650">
        <v>89301108</v>
      </c>
      <c r="D2969" s="729" t="s">
        <v>6866</v>
      </c>
      <c r="E2969" s="730" t="s">
        <v>3715</v>
      </c>
      <c r="F2969" s="650" t="s">
        <v>3634</v>
      </c>
      <c r="G2969" s="650" t="s">
        <v>4166</v>
      </c>
      <c r="H2969" s="650" t="s">
        <v>597</v>
      </c>
      <c r="I2969" s="650" t="s">
        <v>5008</v>
      </c>
      <c r="J2969" s="650" t="s">
        <v>5009</v>
      </c>
      <c r="K2969" s="650" t="s">
        <v>3520</v>
      </c>
      <c r="L2969" s="651">
        <v>69.86</v>
      </c>
      <c r="M2969" s="651">
        <v>139.72</v>
      </c>
      <c r="N2969" s="650">
        <v>2</v>
      </c>
      <c r="O2969" s="731">
        <v>0.5</v>
      </c>
      <c r="P2969" s="651">
        <v>139.72</v>
      </c>
      <c r="Q2969" s="666">
        <v>1</v>
      </c>
      <c r="R2969" s="650">
        <v>2</v>
      </c>
      <c r="S2969" s="666">
        <v>1</v>
      </c>
      <c r="T2969" s="731">
        <v>0.5</v>
      </c>
      <c r="U2969" s="689">
        <v>1</v>
      </c>
    </row>
    <row r="2970" spans="1:21" ht="14.4" customHeight="1" x14ac:dyDescent="0.3">
      <c r="A2970" s="649">
        <v>10</v>
      </c>
      <c r="B2970" s="650" t="s">
        <v>596</v>
      </c>
      <c r="C2970" s="650">
        <v>89301108</v>
      </c>
      <c r="D2970" s="729" t="s">
        <v>6866</v>
      </c>
      <c r="E2970" s="730" t="s">
        <v>3715</v>
      </c>
      <c r="F2970" s="650" t="s">
        <v>3634</v>
      </c>
      <c r="G2970" s="650" t="s">
        <v>4166</v>
      </c>
      <c r="H2970" s="650" t="s">
        <v>597</v>
      </c>
      <c r="I2970" s="650" t="s">
        <v>5171</v>
      </c>
      <c r="J2970" s="650" t="s">
        <v>5009</v>
      </c>
      <c r="K2970" s="650" t="s">
        <v>4088</v>
      </c>
      <c r="L2970" s="651">
        <v>349.29</v>
      </c>
      <c r="M2970" s="651">
        <v>349.29</v>
      </c>
      <c r="N2970" s="650">
        <v>1</v>
      </c>
      <c r="O2970" s="731">
        <v>1</v>
      </c>
      <c r="P2970" s="651"/>
      <c r="Q2970" s="666">
        <v>0</v>
      </c>
      <c r="R2970" s="650"/>
      <c r="S2970" s="666">
        <v>0</v>
      </c>
      <c r="T2970" s="731"/>
      <c r="U2970" s="689">
        <v>0</v>
      </c>
    </row>
    <row r="2971" spans="1:21" ht="14.4" customHeight="1" x14ac:dyDescent="0.3">
      <c r="A2971" s="649">
        <v>10</v>
      </c>
      <c r="B2971" s="650" t="s">
        <v>596</v>
      </c>
      <c r="C2971" s="650">
        <v>89301108</v>
      </c>
      <c r="D2971" s="729" t="s">
        <v>6866</v>
      </c>
      <c r="E2971" s="730" t="s">
        <v>3715</v>
      </c>
      <c r="F2971" s="650" t="s">
        <v>3634</v>
      </c>
      <c r="G2971" s="650" t="s">
        <v>3929</v>
      </c>
      <c r="H2971" s="650" t="s">
        <v>597</v>
      </c>
      <c r="I2971" s="650" t="s">
        <v>4636</v>
      </c>
      <c r="J2971" s="650" t="s">
        <v>2624</v>
      </c>
      <c r="K2971" s="650" t="s">
        <v>4637</v>
      </c>
      <c r="L2971" s="651">
        <v>309.91000000000003</v>
      </c>
      <c r="M2971" s="651">
        <v>309.91000000000003</v>
      </c>
      <c r="N2971" s="650">
        <v>1</v>
      </c>
      <c r="O2971" s="731">
        <v>0.5</v>
      </c>
      <c r="P2971" s="651">
        <v>309.91000000000003</v>
      </c>
      <c r="Q2971" s="666">
        <v>1</v>
      </c>
      <c r="R2971" s="650">
        <v>1</v>
      </c>
      <c r="S2971" s="666">
        <v>1</v>
      </c>
      <c r="T2971" s="731">
        <v>0.5</v>
      </c>
      <c r="U2971" s="689">
        <v>1</v>
      </c>
    </row>
    <row r="2972" spans="1:21" ht="14.4" customHeight="1" x14ac:dyDescent="0.3">
      <c r="A2972" s="649">
        <v>10</v>
      </c>
      <c r="B2972" s="650" t="s">
        <v>596</v>
      </c>
      <c r="C2972" s="650">
        <v>89301108</v>
      </c>
      <c r="D2972" s="729" t="s">
        <v>6866</v>
      </c>
      <c r="E2972" s="730" t="s">
        <v>3715</v>
      </c>
      <c r="F2972" s="650" t="s">
        <v>3634</v>
      </c>
      <c r="G2972" s="650" t="s">
        <v>4363</v>
      </c>
      <c r="H2972" s="650" t="s">
        <v>597</v>
      </c>
      <c r="I2972" s="650" t="s">
        <v>6231</v>
      </c>
      <c r="J2972" s="650" t="s">
        <v>4365</v>
      </c>
      <c r="K2972" s="650" t="s">
        <v>6232</v>
      </c>
      <c r="L2972" s="651">
        <v>4117.74</v>
      </c>
      <c r="M2972" s="651">
        <v>844136.70000000007</v>
      </c>
      <c r="N2972" s="650">
        <v>205</v>
      </c>
      <c r="O2972" s="731">
        <v>11.5</v>
      </c>
      <c r="P2972" s="651">
        <v>514717.50000000012</v>
      </c>
      <c r="Q2972" s="666">
        <v>0.60975609756097571</v>
      </c>
      <c r="R2972" s="650">
        <v>125</v>
      </c>
      <c r="S2972" s="666">
        <v>0.6097560975609756</v>
      </c>
      <c r="T2972" s="731">
        <v>6.5</v>
      </c>
      <c r="U2972" s="689">
        <v>0.56521739130434778</v>
      </c>
    </row>
    <row r="2973" spans="1:21" ht="14.4" customHeight="1" x14ac:dyDescent="0.3">
      <c r="A2973" s="649">
        <v>10</v>
      </c>
      <c r="B2973" s="650" t="s">
        <v>596</v>
      </c>
      <c r="C2973" s="650">
        <v>89301108</v>
      </c>
      <c r="D2973" s="729" t="s">
        <v>6866</v>
      </c>
      <c r="E2973" s="730" t="s">
        <v>3715</v>
      </c>
      <c r="F2973" s="650" t="s">
        <v>3634</v>
      </c>
      <c r="G2973" s="650" t="s">
        <v>3930</v>
      </c>
      <c r="H2973" s="650" t="s">
        <v>597</v>
      </c>
      <c r="I2973" s="650" t="s">
        <v>2467</v>
      </c>
      <c r="J2973" s="650" t="s">
        <v>838</v>
      </c>
      <c r="K2973" s="650" t="s">
        <v>3931</v>
      </c>
      <c r="L2973" s="651">
        <v>128.9</v>
      </c>
      <c r="M2973" s="651">
        <v>1675.7</v>
      </c>
      <c r="N2973" s="650">
        <v>13</v>
      </c>
      <c r="O2973" s="731">
        <v>2</v>
      </c>
      <c r="P2973" s="651">
        <v>386.70000000000005</v>
      </c>
      <c r="Q2973" s="666">
        <v>0.23076923076923078</v>
      </c>
      <c r="R2973" s="650">
        <v>3</v>
      </c>
      <c r="S2973" s="666">
        <v>0.23076923076923078</v>
      </c>
      <c r="T2973" s="731">
        <v>0.5</v>
      </c>
      <c r="U2973" s="689">
        <v>0.25</v>
      </c>
    </row>
    <row r="2974" spans="1:21" ht="14.4" customHeight="1" x14ac:dyDescent="0.3">
      <c r="A2974" s="649">
        <v>10</v>
      </c>
      <c r="B2974" s="650" t="s">
        <v>596</v>
      </c>
      <c r="C2974" s="650">
        <v>89301108</v>
      </c>
      <c r="D2974" s="729" t="s">
        <v>6866</v>
      </c>
      <c r="E2974" s="730" t="s">
        <v>3715</v>
      </c>
      <c r="F2974" s="650" t="s">
        <v>3634</v>
      </c>
      <c r="G2974" s="650" t="s">
        <v>3930</v>
      </c>
      <c r="H2974" s="650" t="s">
        <v>597</v>
      </c>
      <c r="I2974" s="650" t="s">
        <v>4183</v>
      </c>
      <c r="J2974" s="650" t="s">
        <v>838</v>
      </c>
      <c r="K2974" s="650" t="s">
        <v>4184</v>
      </c>
      <c r="L2974" s="651">
        <v>0</v>
      </c>
      <c r="M2974" s="651">
        <v>0</v>
      </c>
      <c r="N2974" s="650">
        <v>7</v>
      </c>
      <c r="O2974" s="731">
        <v>1</v>
      </c>
      <c r="P2974" s="651"/>
      <c r="Q2974" s="666"/>
      <c r="R2974" s="650"/>
      <c r="S2974" s="666">
        <v>0</v>
      </c>
      <c r="T2974" s="731"/>
      <c r="U2974" s="689">
        <v>0</v>
      </c>
    </row>
    <row r="2975" spans="1:21" ht="14.4" customHeight="1" x14ac:dyDescent="0.3">
      <c r="A2975" s="649">
        <v>10</v>
      </c>
      <c r="B2975" s="650" t="s">
        <v>596</v>
      </c>
      <c r="C2975" s="650">
        <v>89301108</v>
      </c>
      <c r="D2975" s="729" t="s">
        <v>6866</v>
      </c>
      <c r="E2975" s="730" t="s">
        <v>3715</v>
      </c>
      <c r="F2975" s="650" t="s">
        <v>3634</v>
      </c>
      <c r="G2975" s="650" t="s">
        <v>3930</v>
      </c>
      <c r="H2975" s="650" t="s">
        <v>597</v>
      </c>
      <c r="I2975" s="650" t="s">
        <v>1799</v>
      </c>
      <c r="J2975" s="650" t="s">
        <v>838</v>
      </c>
      <c r="K2975" s="650" t="s">
        <v>1800</v>
      </c>
      <c r="L2975" s="651">
        <v>386.72</v>
      </c>
      <c r="M2975" s="651">
        <v>386.72</v>
      </c>
      <c r="N2975" s="650">
        <v>1</v>
      </c>
      <c r="O2975" s="731">
        <v>0.5</v>
      </c>
      <c r="P2975" s="651">
        <v>386.72</v>
      </c>
      <c r="Q2975" s="666">
        <v>1</v>
      </c>
      <c r="R2975" s="650">
        <v>1</v>
      </c>
      <c r="S2975" s="666">
        <v>1</v>
      </c>
      <c r="T2975" s="731">
        <v>0.5</v>
      </c>
      <c r="U2975" s="689">
        <v>1</v>
      </c>
    </row>
    <row r="2976" spans="1:21" ht="14.4" customHeight="1" x14ac:dyDescent="0.3">
      <c r="A2976" s="649">
        <v>10</v>
      </c>
      <c r="B2976" s="650" t="s">
        <v>596</v>
      </c>
      <c r="C2976" s="650">
        <v>89301108</v>
      </c>
      <c r="D2976" s="729" t="s">
        <v>6866</v>
      </c>
      <c r="E2976" s="730" t="s">
        <v>3715</v>
      </c>
      <c r="F2976" s="650" t="s">
        <v>3634</v>
      </c>
      <c r="G2976" s="650" t="s">
        <v>4274</v>
      </c>
      <c r="H2976" s="650" t="s">
        <v>1072</v>
      </c>
      <c r="I2976" s="650" t="s">
        <v>1314</v>
      </c>
      <c r="J2976" s="650" t="s">
        <v>1315</v>
      </c>
      <c r="K2976" s="650" t="s">
        <v>3494</v>
      </c>
      <c r="L2976" s="651">
        <v>3127.19</v>
      </c>
      <c r="M2976" s="651">
        <v>6254.38</v>
      </c>
      <c r="N2976" s="650">
        <v>2</v>
      </c>
      <c r="O2976" s="731">
        <v>1</v>
      </c>
      <c r="P2976" s="651">
        <v>6254.38</v>
      </c>
      <c r="Q2976" s="666">
        <v>1</v>
      </c>
      <c r="R2976" s="650">
        <v>2</v>
      </c>
      <c r="S2976" s="666">
        <v>1</v>
      </c>
      <c r="T2976" s="731">
        <v>1</v>
      </c>
      <c r="U2976" s="689">
        <v>1</v>
      </c>
    </row>
    <row r="2977" spans="1:21" ht="14.4" customHeight="1" x14ac:dyDescent="0.3">
      <c r="A2977" s="649">
        <v>10</v>
      </c>
      <c r="B2977" s="650" t="s">
        <v>596</v>
      </c>
      <c r="C2977" s="650">
        <v>89301108</v>
      </c>
      <c r="D2977" s="729" t="s">
        <v>6866</v>
      </c>
      <c r="E2977" s="730" t="s">
        <v>3715</v>
      </c>
      <c r="F2977" s="650" t="s">
        <v>3634</v>
      </c>
      <c r="G2977" s="650" t="s">
        <v>4139</v>
      </c>
      <c r="H2977" s="650" t="s">
        <v>1072</v>
      </c>
      <c r="I2977" s="650" t="s">
        <v>5175</v>
      </c>
      <c r="J2977" s="650" t="s">
        <v>5176</v>
      </c>
      <c r="K2977" s="650" t="s">
        <v>5177</v>
      </c>
      <c r="L2977" s="651">
        <v>214.03</v>
      </c>
      <c r="M2977" s="651">
        <v>428.06</v>
      </c>
      <c r="N2977" s="650">
        <v>2</v>
      </c>
      <c r="O2977" s="731">
        <v>0.5</v>
      </c>
      <c r="P2977" s="651"/>
      <c r="Q2977" s="666">
        <v>0</v>
      </c>
      <c r="R2977" s="650"/>
      <c r="S2977" s="666">
        <v>0</v>
      </c>
      <c r="T2977" s="731"/>
      <c r="U2977" s="689">
        <v>0</v>
      </c>
    </row>
    <row r="2978" spans="1:21" ht="14.4" customHeight="1" x14ac:dyDescent="0.3">
      <c r="A2978" s="649">
        <v>10</v>
      </c>
      <c r="B2978" s="650" t="s">
        <v>596</v>
      </c>
      <c r="C2978" s="650">
        <v>89301108</v>
      </c>
      <c r="D2978" s="729" t="s">
        <v>6866</v>
      </c>
      <c r="E2978" s="730" t="s">
        <v>3715</v>
      </c>
      <c r="F2978" s="650" t="s">
        <v>3634</v>
      </c>
      <c r="G2978" s="650" t="s">
        <v>4188</v>
      </c>
      <c r="H2978" s="650" t="s">
        <v>597</v>
      </c>
      <c r="I2978" s="650" t="s">
        <v>916</v>
      </c>
      <c r="J2978" s="650" t="s">
        <v>4190</v>
      </c>
      <c r="K2978" s="650" t="s">
        <v>5010</v>
      </c>
      <c r="L2978" s="651">
        <v>184.8</v>
      </c>
      <c r="M2978" s="651">
        <v>369.6</v>
      </c>
      <c r="N2978" s="650">
        <v>2</v>
      </c>
      <c r="O2978" s="731">
        <v>0.5</v>
      </c>
      <c r="P2978" s="651"/>
      <c r="Q2978" s="666">
        <v>0</v>
      </c>
      <c r="R2978" s="650"/>
      <c r="S2978" s="666">
        <v>0</v>
      </c>
      <c r="T2978" s="731"/>
      <c r="U2978" s="689">
        <v>0</v>
      </c>
    </row>
    <row r="2979" spans="1:21" ht="14.4" customHeight="1" x14ac:dyDescent="0.3">
      <c r="A2979" s="649">
        <v>10</v>
      </c>
      <c r="B2979" s="650" t="s">
        <v>596</v>
      </c>
      <c r="C2979" s="650">
        <v>89301108</v>
      </c>
      <c r="D2979" s="729" t="s">
        <v>6866</v>
      </c>
      <c r="E2979" s="730" t="s">
        <v>3715</v>
      </c>
      <c r="F2979" s="650" t="s">
        <v>3634</v>
      </c>
      <c r="G2979" s="650" t="s">
        <v>4188</v>
      </c>
      <c r="H2979" s="650" t="s">
        <v>597</v>
      </c>
      <c r="I2979" s="650" t="s">
        <v>916</v>
      </c>
      <c r="J2979" s="650" t="s">
        <v>4190</v>
      </c>
      <c r="K2979" s="650" t="s">
        <v>5010</v>
      </c>
      <c r="L2979" s="651">
        <v>117.71</v>
      </c>
      <c r="M2979" s="651">
        <v>235.42</v>
      </c>
      <c r="N2979" s="650">
        <v>2</v>
      </c>
      <c r="O2979" s="731">
        <v>1</v>
      </c>
      <c r="P2979" s="651">
        <v>235.42</v>
      </c>
      <c r="Q2979" s="666">
        <v>1</v>
      </c>
      <c r="R2979" s="650">
        <v>2</v>
      </c>
      <c r="S2979" s="666">
        <v>1</v>
      </c>
      <c r="T2979" s="731">
        <v>1</v>
      </c>
      <c r="U2979" s="689">
        <v>1</v>
      </c>
    </row>
    <row r="2980" spans="1:21" ht="14.4" customHeight="1" x14ac:dyDescent="0.3">
      <c r="A2980" s="649">
        <v>10</v>
      </c>
      <c r="B2980" s="650" t="s">
        <v>596</v>
      </c>
      <c r="C2980" s="650">
        <v>89301108</v>
      </c>
      <c r="D2980" s="729" t="s">
        <v>6866</v>
      </c>
      <c r="E2980" s="730" t="s">
        <v>3715</v>
      </c>
      <c r="F2980" s="650" t="s">
        <v>3634</v>
      </c>
      <c r="G2980" s="650" t="s">
        <v>4942</v>
      </c>
      <c r="H2980" s="650" t="s">
        <v>597</v>
      </c>
      <c r="I2980" s="650" t="s">
        <v>2449</v>
      </c>
      <c r="J2980" s="650" t="s">
        <v>1433</v>
      </c>
      <c r="K2980" s="650" t="s">
        <v>4943</v>
      </c>
      <c r="L2980" s="651">
        <v>99</v>
      </c>
      <c r="M2980" s="651">
        <v>693</v>
      </c>
      <c r="N2980" s="650">
        <v>7</v>
      </c>
      <c r="O2980" s="731">
        <v>3</v>
      </c>
      <c r="P2980" s="651">
        <v>297</v>
      </c>
      <c r="Q2980" s="666">
        <v>0.42857142857142855</v>
      </c>
      <c r="R2980" s="650">
        <v>3</v>
      </c>
      <c r="S2980" s="666">
        <v>0.42857142857142855</v>
      </c>
      <c r="T2980" s="731">
        <v>1.5</v>
      </c>
      <c r="U2980" s="689">
        <v>0.5</v>
      </c>
    </row>
    <row r="2981" spans="1:21" ht="14.4" customHeight="1" x14ac:dyDescent="0.3">
      <c r="A2981" s="649">
        <v>10</v>
      </c>
      <c r="B2981" s="650" t="s">
        <v>596</v>
      </c>
      <c r="C2981" s="650">
        <v>89301108</v>
      </c>
      <c r="D2981" s="729" t="s">
        <v>6866</v>
      </c>
      <c r="E2981" s="730" t="s">
        <v>3715</v>
      </c>
      <c r="F2981" s="650" t="s">
        <v>3634</v>
      </c>
      <c r="G2981" s="650" t="s">
        <v>4942</v>
      </c>
      <c r="H2981" s="650" t="s">
        <v>597</v>
      </c>
      <c r="I2981" s="650" t="s">
        <v>2449</v>
      </c>
      <c r="J2981" s="650" t="s">
        <v>1433</v>
      </c>
      <c r="K2981" s="650" t="s">
        <v>4943</v>
      </c>
      <c r="L2981" s="651">
        <v>103.12</v>
      </c>
      <c r="M2981" s="651">
        <v>103.12</v>
      </c>
      <c r="N2981" s="650">
        <v>1</v>
      </c>
      <c r="O2981" s="731">
        <v>0.5</v>
      </c>
      <c r="P2981" s="651"/>
      <c r="Q2981" s="666">
        <v>0</v>
      </c>
      <c r="R2981" s="650"/>
      <c r="S2981" s="666">
        <v>0</v>
      </c>
      <c r="T2981" s="731"/>
      <c r="U2981" s="689">
        <v>0</v>
      </c>
    </row>
    <row r="2982" spans="1:21" ht="14.4" customHeight="1" x14ac:dyDescent="0.3">
      <c r="A2982" s="649">
        <v>10</v>
      </c>
      <c r="B2982" s="650" t="s">
        <v>596</v>
      </c>
      <c r="C2982" s="650">
        <v>89301108</v>
      </c>
      <c r="D2982" s="729" t="s">
        <v>6866</v>
      </c>
      <c r="E2982" s="730" t="s">
        <v>3715</v>
      </c>
      <c r="F2982" s="650" t="s">
        <v>3634</v>
      </c>
      <c r="G2982" s="650" t="s">
        <v>6172</v>
      </c>
      <c r="H2982" s="650" t="s">
        <v>597</v>
      </c>
      <c r="I2982" s="650" t="s">
        <v>964</v>
      </c>
      <c r="J2982" s="650" t="s">
        <v>6173</v>
      </c>
      <c r="K2982" s="650" t="s">
        <v>6174</v>
      </c>
      <c r="L2982" s="651">
        <v>47.54</v>
      </c>
      <c r="M2982" s="651">
        <v>6703.1399999999994</v>
      </c>
      <c r="N2982" s="650">
        <v>141</v>
      </c>
      <c r="O2982" s="731">
        <v>14</v>
      </c>
      <c r="P2982" s="651">
        <v>950.8</v>
      </c>
      <c r="Q2982" s="666">
        <v>0.14184397163120568</v>
      </c>
      <c r="R2982" s="650">
        <v>20</v>
      </c>
      <c r="S2982" s="666">
        <v>0.14184397163120568</v>
      </c>
      <c r="T2982" s="731">
        <v>2.5</v>
      </c>
      <c r="U2982" s="689">
        <v>0.17857142857142858</v>
      </c>
    </row>
    <row r="2983" spans="1:21" ht="14.4" customHeight="1" x14ac:dyDescent="0.3">
      <c r="A2983" s="649">
        <v>10</v>
      </c>
      <c r="B2983" s="650" t="s">
        <v>596</v>
      </c>
      <c r="C2983" s="650">
        <v>89301108</v>
      </c>
      <c r="D2983" s="729" t="s">
        <v>6866</v>
      </c>
      <c r="E2983" s="730" t="s">
        <v>3715</v>
      </c>
      <c r="F2983" s="650" t="s">
        <v>3634</v>
      </c>
      <c r="G2983" s="650" t="s">
        <v>4089</v>
      </c>
      <c r="H2983" s="650" t="s">
        <v>597</v>
      </c>
      <c r="I2983" s="650" t="s">
        <v>874</v>
      </c>
      <c r="J2983" s="650" t="s">
        <v>875</v>
      </c>
      <c r="K2983" s="650" t="s">
        <v>876</v>
      </c>
      <c r="L2983" s="651">
        <v>23.72</v>
      </c>
      <c r="M2983" s="651">
        <v>284.64</v>
      </c>
      <c r="N2983" s="650">
        <v>12</v>
      </c>
      <c r="O2983" s="731">
        <v>5</v>
      </c>
      <c r="P2983" s="651">
        <v>166.04</v>
      </c>
      <c r="Q2983" s="666">
        <v>0.58333333333333337</v>
      </c>
      <c r="R2983" s="650">
        <v>7</v>
      </c>
      <c r="S2983" s="666">
        <v>0.58333333333333337</v>
      </c>
      <c r="T2983" s="731">
        <v>3</v>
      </c>
      <c r="U2983" s="689">
        <v>0.6</v>
      </c>
    </row>
    <row r="2984" spans="1:21" ht="14.4" customHeight="1" x14ac:dyDescent="0.3">
      <c r="A2984" s="649">
        <v>10</v>
      </c>
      <c r="B2984" s="650" t="s">
        <v>596</v>
      </c>
      <c r="C2984" s="650">
        <v>89301108</v>
      </c>
      <c r="D2984" s="729" t="s">
        <v>6866</v>
      </c>
      <c r="E2984" s="730" t="s">
        <v>3715</v>
      </c>
      <c r="F2984" s="650" t="s">
        <v>3634</v>
      </c>
      <c r="G2984" s="650" t="s">
        <v>6254</v>
      </c>
      <c r="H2984" s="650" t="s">
        <v>597</v>
      </c>
      <c r="I2984" s="650" t="s">
        <v>6255</v>
      </c>
      <c r="J2984" s="650" t="s">
        <v>6256</v>
      </c>
      <c r="K2984" s="650" t="s">
        <v>6257</v>
      </c>
      <c r="L2984" s="651">
        <v>1499.51</v>
      </c>
      <c r="M2984" s="651">
        <v>1499.51</v>
      </c>
      <c r="N2984" s="650">
        <v>1</v>
      </c>
      <c r="O2984" s="731">
        <v>0.5</v>
      </c>
      <c r="P2984" s="651"/>
      <c r="Q2984" s="666">
        <v>0</v>
      </c>
      <c r="R2984" s="650"/>
      <c r="S2984" s="666">
        <v>0</v>
      </c>
      <c r="T2984" s="731"/>
      <c r="U2984" s="689">
        <v>0</v>
      </c>
    </row>
    <row r="2985" spans="1:21" ht="14.4" customHeight="1" x14ac:dyDescent="0.3">
      <c r="A2985" s="649">
        <v>10</v>
      </c>
      <c r="B2985" s="650" t="s">
        <v>596</v>
      </c>
      <c r="C2985" s="650">
        <v>89301108</v>
      </c>
      <c r="D2985" s="729" t="s">
        <v>6866</v>
      </c>
      <c r="E2985" s="730" t="s">
        <v>3715</v>
      </c>
      <c r="F2985" s="650" t="s">
        <v>3634</v>
      </c>
      <c r="G2985" s="650" t="s">
        <v>4128</v>
      </c>
      <c r="H2985" s="650" t="s">
        <v>597</v>
      </c>
      <c r="I2985" s="650" t="s">
        <v>1344</v>
      </c>
      <c r="J2985" s="650" t="s">
        <v>1345</v>
      </c>
      <c r="K2985" s="650" t="s">
        <v>4297</v>
      </c>
      <c r="L2985" s="651">
        <v>709.97</v>
      </c>
      <c r="M2985" s="651">
        <v>4259.82</v>
      </c>
      <c r="N2985" s="650">
        <v>6</v>
      </c>
      <c r="O2985" s="731">
        <v>2</v>
      </c>
      <c r="P2985" s="651">
        <v>1419.94</v>
      </c>
      <c r="Q2985" s="666">
        <v>0.33333333333333337</v>
      </c>
      <c r="R2985" s="650">
        <v>2</v>
      </c>
      <c r="S2985" s="666">
        <v>0.33333333333333331</v>
      </c>
      <c r="T2985" s="731">
        <v>1</v>
      </c>
      <c r="U2985" s="689">
        <v>0.5</v>
      </c>
    </row>
    <row r="2986" spans="1:21" ht="14.4" customHeight="1" x14ac:dyDescent="0.3">
      <c r="A2986" s="649">
        <v>10</v>
      </c>
      <c r="B2986" s="650" t="s">
        <v>596</v>
      </c>
      <c r="C2986" s="650">
        <v>89301108</v>
      </c>
      <c r="D2986" s="729" t="s">
        <v>6866</v>
      </c>
      <c r="E2986" s="730" t="s">
        <v>3715</v>
      </c>
      <c r="F2986" s="650" t="s">
        <v>3634</v>
      </c>
      <c r="G2986" s="650" t="s">
        <v>4128</v>
      </c>
      <c r="H2986" s="650" t="s">
        <v>597</v>
      </c>
      <c r="I2986" s="650" t="s">
        <v>1344</v>
      </c>
      <c r="J2986" s="650" t="s">
        <v>1345</v>
      </c>
      <c r="K2986" s="650" t="s">
        <v>4297</v>
      </c>
      <c r="L2986" s="651">
        <v>766.89</v>
      </c>
      <c r="M2986" s="651">
        <v>4601.34</v>
      </c>
      <c r="N2986" s="650">
        <v>6</v>
      </c>
      <c r="O2986" s="731">
        <v>3</v>
      </c>
      <c r="P2986" s="651">
        <v>2300.67</v>
      </c>
      <c r="Q2986" s="666">
        <v>0.5</v>
      </c>
      <c r="R2986" s="650">
        <v>3</v>
      </c>
      <c r="S2986" s="666">
        <v>0.5</v>
      </c>
      <c r="T2986" s="731">
        <v>2</v>
      </c>
      <c r="U2986" s="689">
        <v>0.66666666666666663</v>
      </c>
    </row>
    <row r="2987" spans="1:21" ht="14.4" customHeight="1" x14ac:dyDescent="0.3">
      <c r="A2987" s="649">
        <v>10</v>
      </c>
      <c r="B2987" s="650" t="s">
        <v>596</v>
      </c>
      <c r="C2987" s="650">
        <v>89301108</v>
      </c>
      <c r="D2987" s="729" t="s">
        <v>6866</v>
      </c>
      <c r="E2987" s="730" t="s">
        <v>3715</v>
      </c>
      <c r="F2987" s="650" t="s">
        <v>3634</v>
      </c>
      <c r="G2987" s="650" t="s">
        <v>4128</v>
      </c>
      <c r="H2987" s="650" t="s">
        <v>597</v>
      </c>
      <c r="I2987" s="650" t="s">
        <v>4129</v>
      </c>
      <c r="J2987" s="650" t="s">
        <v>4130</v>
      </c>
      <c r="K2987" s="650" t="s">
        <v>4131</v>
      </c>
      <c r="L2987" s="651">
        <v>0</v>
      </c>
      <c r="M2987" s="651">
        <v>0</v>
      </c>
      <c r="N2987" s="650">
        <v>2</v>
      </c>
      <c r="O2987" s="731">
        <v>1</v>
      </c>
      <c r="P2987" s="651">
        <v>0</v>
      </c>
      <c r="Q2987" s="666"/>
      <c r="R2987" s="650">
        <v>1</v>
      </c>
      <c r="S2987" s="666">
        <v>0.5</v>
      </c>
      <c r="T2987" s="731">
        <v>0.5</v>
      </c>
      <c r="U2987" s="689">
        <v>0.5</v>
      </c>
    </row>
    <row r="2988" spans="1:21" ht="14.4" customHeight="1" x14ac:dyDescent="0.3">
      <c r="A2988" s="649">
        <v>10</v>
      </c>
      <c r="B2988" s="650" t="s">
        <v>596</v>
      </c>
      <c r="C2988" s="650">
        <v>89301108</v>
      </c>
      <c r="D2988" s="729" t="s">
        <v>6866</v>
      </c>
      <c r="E2988" s="730" t="s">
        <v>3715</v>
      </c>
      <c r="F2988" s="650" t="s">
        <v>3634</v>
      </c>
      <c r="G2988" s="650" t="s">
        <v>4128</v>
      </c>
      <c r="H2988" s="650" t="s">
        <v>597</v>
      </c>
      <c r="I2988" s="650" t="s">
        <v>4296</v>
      </c>
      <c r="J2988" s="650" t="s">
        <v>4130</v>
      </c>
      <c r="K2988" s="650" t="s">
        <v>4297</v>
      </c>
      <c r="L2988" s="651">
        <v>766.89</v>
      </c>
      <c r="M2988" s="651">
        <v>766.89</v>
      </c>
      <c r="N2988" s="650">
        <v>1</v>
      </c>
      <c r="O2988" s="731">
        <v>0.5</v>
      </c>
      <c r="P2988" s="651">
        <v>766.89</v>
      </c>
      <c r="Q2988" s="666">
        <v>1</v>
      </c>
      <c r="R2988" s="650">
        <v>1</v>
      </c>
      <c r="S2988" s="666">
        <v>1</v>
      </c>
      <c r="T2988" s="731">
        <v>0.5</v>
      </c>
      <c r="U2988" s="689">
        <v>1</v>
      </c>
    </row>
    <row r="2989" spans="1:21" ht="14.4" customHeight="1" x14ac:dyDescent="0.3">
      <c r="A2989" s="649">
        <v>10</v>
      </c>
      <c r="B2989" s="650" t="s">
        <v>596</v>
      </c>
      <c r="C2989" s="650">
        <v>89301108</v>
      </c>
      <c r="D2989" s="729" t="s">
        <v>6866</v>
      </c>
      <c r="E2989" s="730" t="s">
        <v>3715</v>
      </c>
      <c r="F2989" s="650" t="s">
        <v>3634</v>
      </c>
      <c r="G2989" s="650" t="s">
        <v>4128</v>
      </c>
      <c r="H2989" s="650" t="s">
        <v>597</v>
      </c>
      <c r="I2989" s="650" t="s">
        <v>4404</v>
      </c>
      <c r="J2989" s="650" t="s">
        <v>1345</v>
      </c>
      <c r="K2989" s="650" t="s">
        <v>4131</v>
      </c>
      <c r="L2989" s="651">
        <v>0</v>
      </c>
      <c r="M2989" s="651">
        <v>0</v>
      </c>
      <c r="N2989" s="650">
        <v>2</v>
      </c>
      <c r="O2989" s="731">
        <v>0.5</v>
      </c>
      <c r="P2989" s="651"/>
      <c r="Q2989" s="666"/>
      <c r="R2989" s="650"/>
      <c r="S2989" s="666">
        <v>0</v>
      </c>
      <c r="T2989" s="731"/>
      <c r="U2989" s="689">
        <v>0</v>
      </c>
    </row>
    <row r="2990" spans="1:21" ht="14.4" customHeight="1" x14ac:dyDescent="0.3">
      <c r="A2990" s="649">
        <v>10</v>
      </c>
      <c r="B2990" s="650" t="s">
        <v>596</v>
      </c>
      <c r="C2990" s="650">
        <v>89301108</v>
      </c>
      <c r="D2990" s="729" t="s">
        <v>6866</v>
      </c>
      <c r="E2990" s="730" t="s">
        <v>3715</v>
      </c>
      <c r="F2990" s="650" t="s">
        <v>3634</v>
      </c>
      <c r="G2990" s="650" t="s">
        <v>4252</v>
      </c>
      <c r="H2990" s="650" t="s">
        <v>597</v>
      </c>
      <c r="I2990" s="650" t="s">
        <v>791</v>
      </c>
      <c r="J2990" s="650" t="s">
        <v>792</v>
      </c>
      <c r="K2990" s="650" t="s">
        <v>793</v>
      </c>
      <c r="L2990" s="651">
        <v>0</v>
      </c>
      <c r="M2990" s="651">
        <v>0</v>
      </c>
      <c r="N2990" s="650">
        <v>5</v>
      </c>
      <c r="O2990" s="731">
        <v>2.5</v>
      </c>
      <c r="P2990" s="651"/>
      <c r="Q2990" s="666"/>
      <c r="R2990" s="650"/>
      <c r="S2990" s="666">
        <v>0</v>
      </c>
      <c r="T2990" s="731"/>
      <c r="U2990" s="689">
        <v>0</v>
      </c>
    </row>
    <row r="2991" spans="1:21" ht="14.4" customHeight="1" x14ac:dyDescent="0.3">
      <c r="A2991" s="649">
        <v>10</v>
      </c>
      <c r="B2991" s="650" t="s">
        <v>596</v>
      </c>
      <c r="C2991" s="650">
        <v>89301108</v>
      </c>
      <c r="D2991" s="729" t="s">
        <v>6866</v>
      </c>
      <c r="E2991" s="730" t="s">
        <v>3715</v>
      </c>
      <c r="F2991" s="650" t="s">
        <v>3634</v>
      </c>
      <c r="G2991" s="650" t="s">
        <v>4252</v>
      </c>
      <c r="H2991" s="650" t="s">
        <v>597</v>
      </c>
      <c r="I2991" s="650" t="s">
        <v>4895</v>
      </c>
      <c r="J2991" s="650" t="s">
        <v>4896</v>
      </c>
      <c r="K2991" s="650" t="s">
        <v>4897</v>
      </c>
      <c r="L2991" s="651">
        <v>33.79</v>
      </c>
      <c r="M2991" s="651">
        <v>101.37</v>
      </c>
      <c r="N2991" s="650">
        <v>3</v>
      </c>
      <c r="O2991" s="731">
        <v>0.5</v>
      </c>
      <c r="P2991" s="651">
        <v>101.37</v>
      </c>
      <c r="Q2991" s="666">
        <v>1</v>
      </c>
      <c r="R2991" s="650">
        <v>3</v>
      </c>
      <c r="S2991" s="666">
        <v>1</v>
      </c>
      <c r="T2991" s="731">
        <v>0.5</v>
      </c>
      <c r="U2991" s="689">
        <v>1</v>
      </c>
    </row>
    <row r="2992" spans="1:21" ht="14.4" customHeight="1" x14ac:dyDescent="0.3">
      <c r="A2992" s="649">
        <v>10</v>
      </c>
      <c r="B2992" s="650" t="s">
        <v>596</v>
      </c>
      <c r="C2992" s="650">
        <v>89301108</v>
      </c>
      <c r="D2992" s="729" t="s">
        <v>6866</v>
      </c>
      <c r="E2992" s="730" t="s">
        <v>3715</v>
      </c>
      <c r="F2992" s="650" t="s">
        <v>3634</v>
      </c>
      <c r="G2992" s="650" t="s">
        <v>3802</v>
      </c>
      <c r="H2992" s="650" t="s">
        <v>1072</v>
      </c>
      <c r="I2992" s="650" t="s">
        <v>2804</v>
      </c>
      <c r="J2992" s="650" t="s">
        <v>2805</v>
      </c>
      <c r="K2992" s="650" t="s">
        <v>2806</v>
      </c>
      <c r="L2992" s="651">
        <v>413.22</v>
      </c>
      <c r="M2992" s="651">
        <v>413.22</v>
      </c>
      <c r="N2992" s="650">
        <v>1</v>
      </c>
      <c r="O2992" s="731">
        <v>0.5</v>
      </c>
      <c r="P2992" s="651"/>
      <c r="Q2992" s="666">
        <v>0</v>
      </c>
      <c r="R2992" s="650"/>
      <c r="S2992" s="666">
        <v>0</v>
      </c>
      <c r="T2992" s="731"/>
      <c r="U2992" s="689">
        <v>0</v>
      </c>
    </row>
    <row r="2993" spans="1:21" ht="14.4" customHeight="1" x14ac:dyDescent="0.3">
      <c r="A2993" s="649">
        <v>10</v>
      </c>
      <c r="B2993" s="650" t="s">
        <v>596</v>
      </c>
      <c r="C2993" s="650">
        <v>89301108</v>
      </c>
      <c r="D2993" s="729" t="s">
        <v>6866</v>
      </c>
      <c r="E2993" s="730" t="s">
        <v>3715</v>
      </c>
      <c r="F2993" s="650" t="s">
        <v>3634</v>
      </c>
      <c r="G2993" s="650" t="s">
        <v>3802</v>
      </c>
      <c r="H2993" s="650" t="s">
        <v>1072</v>
      </c>
      <c r="I2993" s="650" t="s">
        <v>2804</v>
      </c>
      <c r="J2993" s="650" t="s">
        <v>2805</v>
      </c>
      <c r="K2993" s="650" t="s">
        <v>2806</v>
      </c>
      <c r="L2993" s="651">
        <v>356.47</v>
      </c>
      <c r="M2993" s="651">
        <v>1069.4100000000001</v>
      </c>
      <c r="N2993" s="650">
        <v>3</v>
      </c>
      <c r="O2993" s="731">
        <v>2</v>
      </c>
      <c r="P2993" s="651">
        <v>712.94</v>
      </c>
      <c r="Q2993" s="666">
        <v>0.66666666666666663</v>
      </c>
      <c r="R2993" s="650">
        <v>2</v>
      </c>
      <c r="S2993" s="666">
        <v>0.66666666666666663</v>
      </c>
      <c r="T2993" s="731">
        <v>1.5</v>
      </c>
      <c r="U2993" s="689">
        <v>0.75</v>
      </c>
    </row>
    <row r="2994" spans="1:21" ht="14.4" customHeight="1" x14ac:dyDescent="0.3">
      <c r="A2994" s="649">
        <v>10</v>
      </c>
      <c r="B2994" s="650" t="s">
        <v>596</v>
      </c>
      <c r="C2994" s="650">
        <v>89301108</v>
      </c>
      <c r="D2994" s="729" t="s">
        <v>6866</v>
      </c>
      <c r="E2994" s="730" t="s">
        <v>3715</v>
      </c>
      <c r="F2994" s="650" t="s">
        <v>3634</v>
      </c>
      <c r="G2994" s="650" t="s">
        <v>3802</v>
      </c>
      <c r="H2994" s="650" t="s">
        <v>1072</v>
      </c>
      <c r="I2994" s="650" t="s">
        <v>4923</v>
      </c>
      <c r="J2994" s="650" t="s">
        <v>2805</v>
      </c>
      <c r="K2994" s="650" t="s">
        <v>2806</v>
      </c>
      <c r="L2994" s="651">
        <v>0</v>
      </c>
      <c r="M2994" s="651">
        <v>0</v>
      </c>
      <c r="N2994" s="650">
        <v>1</v>
      </c>
      <c r="O2994" s="731">
        <v>0.5</v>
      </c>
      <c r="P2994" s="651">
        <v>0</v>
      </c>
      <c r="Q2994" s="666"/>
      <c r="R2994" s="650">
        <v>1</v>
      </c>
      <c r="S2994" s="666">
        <v>1</v>
      </c>
      <c r="T2994" s="731">
        <v>0.5</v>
      </c>
      <c r="U2994" s="689">
        <v>1</v>
      </c>
    </row>
    <row r="2995" spans="1:21" ht="14.4" customHeight="1" x14ac:dyDescent="0.3">
      <c r="A2995" s="649">
        <v>10</v>
      </c>
      <c r="B2995" s="650" t="s">
        <v>596</v>
      </c>
      <c r="C2995" s="650">
        <v>89301108</v>
      </c>
      <c r="D2995" s="729" t="s">
        <v>6866</v>
      </c>
      <c r="E2995" s="730" t="s">
        <v>3715</v>
      </c>
      <c r="F2995" s="650" t="s">
        <v>3634</v>
      </c>
      <c r="G2995" s="650" t="s">
        <v>4195</v>
      </c>
      <c r="H2995" s="650" t="s">
        <v>597</v>
      </c>
      <c r="I2995" s="650" t="s">
        <v>6258</v>
      </c>
      <c r="J2995" s="650" t="s">
        <v>4200</v>
      </c>
      <c r="K2995" s="650" t="s">
        <v>4533</v>
      </c>
      <c r="L2995" s="651">
        <v>0</v>
      </c>
      <c r="M2995" s="651">
        <v>0</v>
      </c>
      <c r="N2995" s="650">
        <v>1</v>
      </c>
      <c r="O2995" s="731">
        <v>0.5</v>
      </c>
      <c r="P2995" s="651"/>
      <c r="Q2995" s="666"/>
      <c r="R2995" s="650"/>
      <c r="S2995" s="666">
        <v>0</v>
      </c>
      <c r="T2995" s="731"/>
      <c r="U2995" s="689">
        <v>0</v>
      </c>
    </row>
    <row r="2996" spans="1:21" ht="14.4" customHeight="1" x14ac:dyDescent="0.3">
      <c r="A2996" s="649">
        <v>10</v>
      </c>
      <c r="B2996" s="650" t="s">
        <v>596</v>
      </c>
      <c r="C2996" s="650">
        <v>89301108</v>
      </c>
      <c r="D2996" s="729" t="s">
        <v>6866</v>
      </c>
      <c r="E2996" s="730" t="s">
        <v>3715</v>
      </c>
      <c r="F2996" s="650" t="s">
        <v>3634</v>
      </c>
      <c r="G2996" s="650" t="s">
        <v>3794</v>
      </c>
      <c r="H2996" s="650" t="s">
        <v>597</v>
      </c>
      <c r="I2996" s="650" t="s">
        <v>1946</v>
      </c>
      <c r="J2996" s="650" t="s">
        <v>1947</v>
      </c>
      <c r="K2996" s="650" t="s">
        <v>2087</v>
      </c>
      <c r="L2996" s="651">
        <v>347.08</v>
      </c>
      <c r="M2996" s="651">
        <v>694.16</v>
      </c>
      <c r="N2996" s="650">
        <v>2</v>
      </c>
      <c r="O2996" s="731">
        <v>0.5</v>
      </c>
      <c r="P2996" s="651">
        <v>694.16</v>
      </c>
      <c r="Q2996" s="666">
        <v>1</v>
      </c>
      <c r="R2996" s="650">
        <v>2</v>
      </c>
      <c r="S2996" s="666">
        <v>1</v>
      </c>
      <c r="T2996" s="731">
        <v>0.5</v>
      </c>
      <c r="U2996" s="689">
        <v>1</v>
      </c>
    </row>
    <row r="2997" spans="1:21" ht="14.4" customHeight="1" x14ac:dyDescent="0.3">
      <c r="A2997" s="649">
        <v>10</v>
      </c>
      <c r="B2997" s="650" t="s">
        <v>596</v>
      </c>
      <c r="C2997" s="650">
        <v>89301108</v>
      </c>
      <c r="D2997" s="729" t="s">
        <v>6866</v>
      </c>
      <c r="E2997" s="730" t="s">
        <v>3715</v>
      </c>
      <c r="F2997" s="650" t="s">
        <v>3634</v>
      </c>
      <c r="G2997" s="650" t="s">
        <v>3794</v>
      </c>
      <c r="H2997" s="650" t="s">
        <v>597</v>
      </c>
      <c r="I2997" s="650" t="s">
        <v>4148</v>
      </c>
      <c r="J2997" s="650" t="s">
        <v>4149</v>
      </c>
      <c r="K2997" s="650" t="s">
        <v>2087</v>
      </c>
      <c r="L2997" s="651">
        <v>236.01</v>
      </c>
      <c r="M2997" s="651">
        <v>1416.06</v>
      </c>
      <c r="N2997" s="650">
        <v>6</v>
      </c>
      <c r="O2997" s="731">
        <v>1.5</v>
      </c>
      <c r="P2997" s="651">
        <v>708.03</v>
      </c>
      <c r="Q2997" s="666">
        <v>0.5</v>
      </c>
      <c r="R2997" s="650">
        <v>3</v>
      </c>
      <c r="S2997" s="666">
        <v>0.5</v>
      </c>
      <c r="T2997" s="731">
        <v>0.5</v>
      </c>
      <c r="U2997" s="689">
        <v>0.33333333333333331</v>
      </c>
    </row>
    <row r="2998" spans="1:21" ht="14.4" customHeight="1" x14ac:dyDescent="0.3">
      <c r="A2998" s="649">
        <v>10</v>
      </c>
      <c r="B2998" s="650" t="s">
        <v>596</v>
      </c>
      <c r="C2998" s="650">
        <v>89301108</v>
      </c>
      <c r="D2998" s="729" t="s">
        <v>6866</v>
      </c>
      <c r="E2998" s="730" t="s">
        <v>3715</v>
      </c>
      <c r="F2998" s="650" t="s">
        <v>3634</v>
      </c>
      <c r="G2998" s="650" t="s">
        <v>4371</v>
      </c>
      <c r="H2998" s="650" t="s">
        <v>597</v>
      </c>
      <c r="I2998" s="650" t="s">
        <v>4372</v>
      </c>
      <c r="J2998" s="650" t="s">
        <v>4373</v>
      </c>
      <c r="K2998" s="650" t="s">
        <v>4374</v>
      </c>
      <c r="L2998" s="651">
        <v>1866.4</v>
      </c>
      <c r="M2998" s="651">
        <v>13064.8</v>
      </c>
      <c r="N2998" s="650">
        <v>7</v>
      </c>
      <c r="O2998" s="731">
        <v>3.5</v>
      </c>
      <c r="P2998" s="651">
        <v>3732.8</v>
      </c>
      <c r="Q2998" s="666">
        <v>0.28571428571428575</v>
      </c>
      <c r="R2998" s="650">
        <v>2</v>
      </c>
      <c r="S2998" s="666">
        <v>0.2857142857142857</v>
      </c>
      <c r="T2998" s="731">
        <v>1</v>
      </c>
      <c r="U2998" s="689">
        <v>0.2857142857142857</v>
      </c>
    </row>
    <row r="2999" spans="1:21" ht="14.4" customHeight="1" x14ac:dyDescent="0.3">
      <c r="A2999" s="649">
        <v>10</v>
      </c>
      <c r="B2999" s="650" t="s">
        <v>596</v>
      </c>
      <c r="C2999" s="650">
        <v>89301108</v>
      </c>
      <c r="D2999" s="729" t="s">
        <v>6866</v>
      </c>
      <c r="E2999" s="730" t="s">
        <v>3715</v>
      </c>
      <c r="F2999" s="650" t="s">
        <v>3634</v>
      </c>
      <c r="G2999" s="650" t="s">
        <v>4371</v>
      </c>
      <c r="H2999" s="650" t="s">
        <v>597</v>
      </c>
      <c r="I2999" s="650" t="s">
        <v>2727</v>
      </c>
      <c r="J2999" s="650" t="s">
        <v>2728</v>
      </c>
      <c r="K2999" s="650" t="s">
        <v>2729</v>
      </c>
      <c r="L2999" s="651">
        <v>1866.4</v>
      </c>
      <c r="M2999" s="651">
        <v>1866.4</v>
      </c>
      <c r="N2999" s="650">
        <v>1</v>
      </c>
      <c r="O2999" s="731">
        <v>0.5</v>
      </c>
      <c r="P2999" s="651">
        <v>1866.4</v>
      </c>
      <c r="Q2999" s="666">
        <v>1</v>
      </c>
      <c r="R2999" s="650">
        <v>1</v>
      </c>
      <c r="S2999" s="666">
        <v>1</v>
      </c>
      <c r="T2999" s="731">
        <v>0.5</v>
      </c>
      <c r="U2999" s="689">
        <v>1</v>
      </c>
    </row>
    <row r="3000" spans="1:21" ht="14.4" customHeight="1" x14ac:dyDescent="0.3">
      <c r="A3000" s="649">
        <v>10</v>
      </c>
      <c r="B3000" s="650" t="s">
        <v>596</v>
      </c>
      <c r="C3000" s="650">
        <v>89301108</v>
      </c>
      <c r="D3000" s="729" t="s">
        <v>6866</v>
      </c>
      <c r="E3000" s="730" t="s">
        <v>3715</v>
      </c>
      <c r="F3000" s="650" t="s">
        <v>3634</v>
      </c>
      <c r="G3000" s="650" t="s">
        <v>3795</v>
      </c>
      <c r="H3000" s="650" t="s">
        <v>597</v>
      </c>
      <c r="I3000" s="650" t="s">
        <v>1348</v>
      </c>
      <c r="J3000" s="650" t="s">
        <v>1349</v>
      </c>
      <c r="K3000" s="650" t="s">
        <v>3244</v>
      </c>
      <c r="L3000" s="651">
        <v>391.83</v>
      </c>
      <c r="M3000" s="651">
        <v>66219.270000000019</v>
      </c>
      <c r="N3000" s="650">
        <v>169</v>
      </c>
      <c r="O3000" s="731">
        <v>9</v>
      </c>
      <c r="P3000" s="651">
        <v>19199.669999999998</v>
      </c>
      <c r="Q3000" s="666">
        <v>0.28994082840236673</v>
      </c>
      <c r="R3000" s="650">
        <v>49</v>
      </c>
      <c r="S3000" s="666">
        <v>0.28994082840236685</v>
      </c>
      <c r="T3000" s="731">
        <v>2.5</v>
      </c>
      <c r="U3000" s="689">
        <v>0.27777777777777779</v>
      </c>
    </row>
    <row r="3001" spans="1:21" ht="14.4" customHeight="1" x14ac:dyDescent="0.3">
      <c r="A3001" s="649">
        <v>10</v>
      </c>
      <c r="B3001" s="650" t="s">
        <v>596</v>
      </c>
      <c r="C3001" s="650">
        <v>89301108</v>
      </c>
      <c r="D3001" s="729" t="s">
        <v>6866</v>
      </c>
      <c r="E3001" s="730" t="s">
        <v>3715</v>
      </c>
      <c r="F3001" s="650" t="s">
        <v>3634</v>
      </c>
      <c r="G3001" s="650" t="s">
        <v>3795</v>
      </c>
      <c r="H3001" s="650" t="s">
        <v>597</v>
      </c>
      <c r="I3001" s="650" t="s">
        <v>2008</v>
      </c>
      <c r="J3001" s="650" t="s">
        <v>2009</v>
      </c>
      <c r="K3001" s="650" t="s">
        <v>3244</v>
      </c>
      <c r="L3001" s="651">
        <v>250.87</v>
      </c>
      <c r="M3001" s="651">
        <v>39637.460000000006</v>
      </c>
      <c r="N3001" s="650">
        <v>158</v>
      </c>
      <c r="O3001" s="731">
        <v>7.5</v>
      </c>
      <c r="P3001" s="651">
        <v>25839.61</v>
      </c>
      <c r="Q3001" s="666">
        <v>0.65189873417721511</v>
      </c>
      <c r="R3001" s="650">
        <v>103</v>
      </c>
      <c r="S3001" s="666">
        <v>0.65189873417721522</v>
      </c>
      <c r="T3001" s="731">
        <v>4.5</v>
      </c>
      <c r="U3001" s="689">
        <v>0.6</v>
      </c>
    </row>
    <row r="3002" spans="1:21" ht="14.4" customHeight="1" x14ac:dyDescent="0.3">
      <c r="A3002" s="649">
        <v>10</v>
      </c>
      <c r="B3002" s="650" t="s">
        <v>596</v>
      </c>
      <c r="C3002" s="650">
        <v>89301108</v>
      </c>
      <c r="D3002" s="729" t="s">
        <v>6866</v>
      </c>
      <c r="E3002" s="730" t="s">
        <v>3715</v>
      </c>
      <c r="F3002" s="650" t="s">
        <v>3634</v>
      </c>
      <c r="G3002" s="650" t="s">
        <v>3795</v>
      </c>
      <c r="H3002" s="650" t="s">
        <v>597</v>
      </c>
      <c r="I3002" s="650" t="s">
        <v>5204</v>
      </c>
      <c r="J3002" s="650" t="s">
        <v>1349</v>
      </c>
      <c r="K3002" s="650" t="s">
        <v>3244</v>
      </c>
      <c r="L3002" s="651">
        <v>391.83</v>
      </c>
      <c r="M3002" s="651">
        <v>13714.05</v>
      </c>
      <c r="N3002" s="650">
        <v>35</v>
      </c>
      <c r="O3002" s="731">
        <v>2</v>
      </c>
      <c r="P3002" s="651">
        <v>3918.2999999999997</v>
      </c>
      <c r="Q3002" s="666">
        <v>0.2857142857142857</v>
      </c>
      <c r="R3002" s="650">
        <v>10</v>
      </c>
      <c r="S3002" s="666">
        <v>0.2857142857142857</v>
      </c>
      <c r="T3002" s="731">
        <v>0.5</v>
      </c>
      <c r="U3002" s="689">
        <v>0.25</v>
      </c>
    </row>
    <row r="3003" spans="1:21" ht="14.4" customHeight="1" x14ac:dyDescent="0.3">
      <c r="A3003" s="649">
        <v>10</v>
      </c>
      <c r="B3003" s="650" t="s">
        <v>596</v>
      </c>
      <c r="C3003" s="650">
        <v>89301108</v>
      </c>
      <c r="D3003" s="729" t="s">
        <v>6866</v>
      </c>
      <c r="E3003" s="730" t="s">
        <v>3715</v>
      </c>
      <c r="F3003" s="650" t="s">
        <v>3634</v>
      </c>
      <c r="G3003" s="650" t="s">
        <v>3961</v>
      </c>
      <c r="H3003" s="650" t="s">
        <v>597</v>
      </c>
      <c r="I3003" s="650" t="s">
        <v>6259</v>
      </c>
      <c r="J3003" s="650" t="s">
        <v>4809</v>
      </c>
      <c r="K3003" s="650" t="s">
        <v>6260</v>
      </c>
      <c r="L3003" s="651">
        <v>0</v>
      </c>
      <c r="M3003" s="651">
        <v>0</v>
      </c>
      <c r="N3003" s="650">
        <v>2</v>
      </c>
      <c r="O3003" s="731">
        <v>0.5</v>
      </c>
      <c r="P3003" s="651"/>
      <c r="Q3003" s="666"/>
      <c r="R3003" s="650"/>
      <c r="S3003" s="666">
        <v>0</v>
      </c>
      <c r="T3003" s="731"/>
      <c r="U3003" s="689">
        <v>0</v>
      </c>
    </row>
    <row r="3004" spans="1:21" ht="14.4" customHeight="1" x14ac:dyDescent="0.3">
      <c r="A3004" s="649">
        <v>10</v>
      </c>
      <c r="B3004" s="650" t="s">
        <v>596</v>
      </c>
      <c r="C3004" s="650">
        <v>89301108</v>
      </c>
      <c r="D3004" s="729" t="s">
        <v>6866</v>
      </c>
      <c r="E3004" s="730" t="s">
        <v>3715</v>
      </c>
      <c r="F3004" s="650" t="s">
        <v>3634</v>
      </c>
      <c r="G3004" s="650" t="s">
        <v>3961</v>
      </c>
      <c r="H3004" s="650" t="s">
        <v>597</v>
      </c>
      <c r="I3004" s="650" t="s">
        <v>5417</v>
      </c>
      <c r="J3004" s="650" t="s">
        <v>4809</v>
      </c>
      <c r="K3004" s="650" t="s">
        <v>5082</v>
      </c>
      <c r="L3004" s="651">
        <v>349.88</v>
      </c>
      <c r="M3004" s="651">
        <v>1049.6399999999999</v>
      </c>
      <c r="N3004" s="650">
        <v>3</v>
      </c>
      <c r="O3004" s="731">
        <v>1.5</v>
      </c>
      <c r="P3004" s="651"/>
      <c r="Q3004" s="666">
        <v>0</v>
      </c>
      <c r="R3004" s="650"/>
      <c r="S3004" s="666">
        <v>0</v>
      </c>
      <c r="T3004" s="731"/>
      <c r="U3004" s="689">
        <v>0</v>
      </c>
    </row>
    <row r="3005" spans="1:21" ht="14.4" customHeight="1" x14ac:dyDescent="0.3">
      <c r="A3005" s="649">
        <v>10</v>
      </c>
      <c r="B3005" s="650" t="s">
        <v>596</v>
      </c>
      <c r="C3005" s="650">
        <v>89301108</v>
      </c>
      <c r="D3005" s="729" t="s">
        <v>6866</v>
      </c>
      <c r="E3005" s="730" t="s">
        <v>3715</v>
      </c>
      <c r="F3005" s="650" t="s">
        <v>3634</v>
      </c>
      <c r="G3005" s="650" t="s">
        <v>3961</v>
      </c>
      <c r="H3005" s="650" t="s">
        <v>597</v>
      </c>
      <c r="I3005" s="650" t="s">
        <v>3962</v>
      </c>
      <c r="J3005" s="650" t="s">
        <v>3963</v>
      </c>
      <c r="K3005" s="650" t="s">
        <v>1746</v>
      </c>
      <c r="L3005" s="651">
        <v>314.89999999999998</v>
      </c>
      <c r="M3005" s="651">
        <v>314.89999999999998</v>
      </c>
      <c r="N3005" s="650">
        <v>1</v>
      </c>
      <c r="O3005" s="731">
        <v>0.5</v>
      </c>
      <c r="P3005" s="651"/>
      <c r="Q3005" s="666">
        <v>0</v>
      </c>
      <c r="R3005" s="650"/>
      <c r="S3005" s="666">
        <v>0</v>
      </c>
      <c r="T3005" s="731"/>
      <c r="U3005" s="689">
        <v>0</v>
      </c>
    </row>
    <row r="3006" spans="1:21" ht="14.4" customHeight="1" x14ac:dyDescent="0.3">
      <c r="A3006" s="649">
        <v>10</v>
      </c>
      <c r="B3006" s="650" t="s">
        <v>596</v>
      </c>
      <c r="C3006" s="650">
        <v>89301108</v>
      </c>
      <c r="D3006" s="729" t="s">
        <v>6866</v>
      </c>
      <c r="E3006" s="730" t="s">
        <v>3715</v>
      </c>
      <c r="F3006" s="650" t="s">
        <v>3634</v>
      </c>
      <c r="G3006" s="650" t="s">
        <v>3961</v>
      </c>
      <c r="H3006" s="650" t="s">
        <v>597</v>
      </c>
      <c r="I3006" s="650" t="s">
        <v>4142</v>
      </c>
      <c r="J3006" s="650" t="s">
        <v>785</v>
      </c>
      <c r="K3006" s="650" t="s">
        <v>4143</v>
      </c>
      <c r="L3006" s="651">
        <v>0</v>
      </c>
      <c r="M3006" s="651">
        <v>0</v>
      </c>
      <c r="N3006" s="650">
        <v>1</v>
      </c>
      <c r="O3006" s="731">
        <v>0.5</v>
      </c>
      <c r="P3006" s="651">
        <v>0</v>
      </c>
      <c r="Q3006" s="666"/>
      <c r="R3006" s="650">
        <v>1</v>
      </c>
      <c r="S3006" s="666">
        <v>1</v>
      </c>
      <c r="T3006" s="731">
        <v>0.5</v>
      </c>
      <c r="U3006" s="689">
        <v>1</v>
      </c>
    </row>
    <row r="3007" spans="1:21" ht="14.4" customHeight="1" x14ac:dyDescent="0.3">
      <c r="A3007" s="649">
        <v>10</v>
      </c>
      <c r="B3007" s="650" t="s">
        <v>596</v>
      </c>
      <c r="C3007" s="650">
        <v>89301108</v>
      </c>
      <c r="D3007" s="729" t="s">
        <v>6866</v>
      </c>
      <c r="E3007" s="730" t="s">
        <v>3715</v>
      </c>
      <c r="F3007" s="650" t="s">
        <v>3634</v>
      </c>
      <c r="G3007" s="650" t="s">
        <v>3961</v>
      </c>
      <c r="H3007" s="650" t="s">
        <v>597</v>
      </c>
      <c r="I3007" s="650" t="s">
        <v>1745</v>
      </c>
      <c r="J3007" s="650" t="s">
        <v>1359</v>
      </c>
      <c r="K3007" s="650" t="s">
        <v>4216</v>
      </c>
      <c r="L3007" s="651">
        <v>314.89999999999998</v>
      </c>
      <c r="M3007" s="651">
        <v>629.79999999999995</v>
      </c>
      <c r="N3007" s="650">
        <v>2</v>
      </c>
      <c r="O3007" s="731">
        <v>1</v>
      </c>
      <c r="P3007" s="651">
        <v>314.89999999999998</v>
      </c>
      <c r="Q3007" s="666">
        <v>0.5</v>
      </c>
      <c r="R3007" s="650">
        <v>1</v>
      </c>
      <c r="S3007" s="666">
        <v>0.5</v>
      </c>
      <c r="T3007" s="731">
        <v>0.5</v>
      </c>
      <c r="U3007" s="689">
        <v>0.5</v>
      </c>
    </row>
    <row r="3008" spans="1:21" ht="14.4" customHeight="1" x14ac:dyDescent="0.3">
      <c r="A3008" s="649">
        <v>10</v>
      </c>
      <c r="B3008" s="650" t="s">
        <v>596</v>
      </c>
      <c r="C3008" s="650">
        <v>89301108</v>
      </c>
      <c r="D3008" s="729" t="s">
        <v>6866</v>
      </c>
      <c r="E3008" s="730" t="s">
        <v>3715</v>
      </c>
      <c r="F3008" s="650" t="s">
        <v>3634</v>
      </c>
      <c r="G3008" s="650" t="s">
        <v>3961</v>
      </c>
      <c r="H3008" s="650" t="s">
        <v>597</v>
      </c>
      <c r="I3008" s="650" t="s">
        <v>6261</v>
      </c>
      <c r="J3008" s="650" t="s">
        <v>6262</v>
      </c>
      <c r="K3008" s="650" t="s">
        <v>6263</v>
      </c>
      <c r="L3008" s="651">
        <v>0</v>
      </c>
      <c r="M3008" s="651">
        <v>0</v>
      </c>
      <c r="N3008" s="650">
        <v>1</v>
      </c>
      <c r="O3008" s="731">
        <v>0.5</v>
      </c>
      <c r="P3008" s="651">
        <v>0</v>
      </c>
      <c r="Q3008" s="666"/>
      <c r="R3008" s="650">
        <v>1</v>
      </c>
      <c r="S3008" s="666">
        <v>1</v>
      </c>
      <c r="T3008" s="731">
        <v>0.5</v>
      </c>
      <c r="U3008" s="689">
        <v>1</v>
      </c>
    </row>
    <row r="3009" spans="1:21" ht="14.4" customHeight="1" x14ac:dyDescent="0.3">
      <c r="A3009" s="649">
        <v>10</v>
      </c>
      <c r="B3009" s="650" t="s">
        <v>596</v>
      </c>
      <c r="C3009" s="650">
        <v>89301108</v>
      </c>
      <c r="D3009" s="729" t="s">
        <v>6866</v>
      </c>
      <c r="E3009" s="730" t="s">
        <v>3715</v>
      </c>
      <c r="F3009" s="650" t="s">
        <v>3634</v>
      </c>
      <c r="G3009" s="650" t="s">
        <v>6264</v>
      </c>
      <c r="H3009" s="650" t="s">
        <v>597</v>
      </c>
      <c r="I3009" s="650" t="s">
        <v>6265</v>
      </c>
      <c r="J3009" s="650" t="s">
        <v>6266</v>
      </c>
      <c r="K3009" s="650" t="s">
        <v>6267</v>
      </c>
      <c r="L3009" s="651">
        <v>0</v>
      </c>
      <c r="M3009" s="651">
        <v>0</v>
      </c>
      <c r="N3009" s="650">
        <v>3</v>
      </c>
      <c r="O3009" s="731">
        <v>0.5</v>
      </c>
      <c r="P3009" s="651"/>
      <c r="Q3009" s="666"/>
      <c r="R3009" s="650"/>
      <c r="S3009" s="666">
        <v>0</v>
      </c>
      <c r="T3009" s="731"/>
      <c r="U3009" s="689">
        <v>0</v>
      </c>
    </row>
    <row r="3010" spans="1:21" ht="14.4" customHeight="1" x14ac:dyDescent="0.3">
      <c r="A3010" s="649">
        <v>10</v>
      </c>
      <c r="B3010" s="650" t="s">
        <v>596</v>
      </c>
      <c r="C3010" s="650">
        <v>89301108</v>
      </c>
      <c r="D3010" s="729" t="s">
        <v>6866</v>
      </c>
      <c r="E3010" s="730" t="s">
        <v>3715</v>
      </c>
      <c r="F3010" s="650" t="s">
        <v>3634</v>
      </c>
      <c r="G3010" s="650" t="s">
        <v>4144</v>
      </c>
      <c r="H3010" s="650" t="s">
        <v>1072</v>
      </c>
      <c r="I3010" s="650" t="s">
        <v>6268</v>
      </c>
      <c r="J3010" s="650" t="s">
        <v>6269</v>
      </c>
      <c r="K3010" s="650" t="s">
        <v>1140</v>
      </c>
      <c r="L3010" s="651">
        <v>31.59</v>
      </c>
      <c r="M3010" s="651">
        <v>315.89999999999998</v>
      </c>
      <c r="N3010" s="650">
        <v>10</v>
      </c>
      <c r="O3010" s="731">
        <v>1</v>
      </c>
      <c r="P3010" s="651">
        <v>315.89999999999998</v>
      </c>
      <c r="Q3010" s="666">
        <v>1</v>
      </c>
      <c r="R3010" s="650">
        <v>10</v>
      </c>
      <c r="S3010" s="666">
        <v>1</v>
      </c>
      <c r="T3010" s="731">
        <v>1</v>
      </c>
      <c r="U3010" s="689">
        <v>1</v>
      </c>
    </row>
    <row r="3011" spans="1:21" ht="14.4" customHeight="1" x14ac:dyDescent="0.3">
      <c r="A3011" s="649">
        <v>10</v>
      </c>
      <c r="B3011" s="650" t="s">
        <v>596</v>
      </c>
      <c r="C3011" s="650">
        <v>89301108</v>
      </c>
      <c r="D3011" s="729" t="s">
        <v>6866</v>
      </c>
      <c r="E3011" s="730" t="s">
        <v>3715</v>
      </c>
      <c r="F3011" s="650" t="s">
        <v>3634</v>
      </c>
      <c r="G3011" s="650" t="s">
        <v>4144</v>
      </c>
      <c r="H3011" s="650" t="s">
        <v>1072</v>
      </c>
      <c r="I3011" s="650" t="s">
        <v>1632</v>
      </c>
      <c r="J3011" s="650" t="s">
        <v>3532</v>
      </c>
      <c r="K3011" s="650" t="s">
        <v>1140</v>
      </c>
      <c r="L3011" s="651">
        <v>31.59</v>
      </c>
      <c r="M3011" s="651">
        <v>315.89999999999998</v>
      </c>
      <c r="N3011" s="650">
        <v>10</v>
      </c>
      <c r="O3011" s="731">
        <v>0.5</v>
      </c>
      <c r="P3011" s="651">
        <v>315.89999999999998</v>
      </c>
      <c r="Q3011" s="666">
        <v>1</v>
      </c>
      <c r="R3011" s="650">
        <v>10</v>
      </c>
      <c r="S3011" s="666">
        <v>1</v>
      </c>
      <c r="T3011" s="731">
        <v>0.5</v>
      </c>
      <c r="U3011" s="689">
        <v>1</v>
      </c>
    </row>
    <row r="3012" spans="1:21" ht="14.4" customHeight="1" x14ac:dyDescent="0.3">
      <c r="A3012" s="649">
        <v>10</v>
      </c>
      <c r="B3012" s="650" t="s">
        <v>596</v>
      </c>
      <c r="C3012" s="650">
        <v>89301108</v>
      </c>
      <c r="D3012" s="729" t="s">
        <v>6866</v>
      </c>
      <c r="E3012" s="730" t="s">
        <v>3715</v>
      </c>
      <c r="F3012" s="650" t="s">
        <v>3634</v>
      </c>
      <c r="G3012" s="650" t="s">
        <v>4144</v>
      </c>
      <c r="H3012" s="650" t="s">
        <v>1072</v>
      </c>
      <c r="I3012" s="650" t="s">
        <v>4344</v>
      </c>
      <c r="J3012" s="650" t="s">
        <v>4345</v>
      </c>
      <c r="K3012" s="650" t="s">
        <v>1140</v>
      </c>
      <c r="L3012" s="651">
        <v>31.59</v>
      </c>
      <c r="M3012" s="651">
        <v>631.79999999999995</v>
      </c>
      <c r="N3012" s="650">
        <v>20</v>
      </c>
      <c r="O3012" s="731">
        <v>0.5</v>
      </c>
      <c r="P3012" s="651">
        <v>631.79999999999995</v>
      </c>
      <c r="Q3012" s="666">
        <v>1</v>
      </c>
      <c r="R3012" s="650">
        <v>20</v>
      </c>
      <c r="S3012" s="666">
        <v>1</v>
      </c>
      <c r="T3012" s="731">
        <v>0.5</v>
      </c>
      <c r="U3012" s="689">
        <v>1</v>
      </c>
    </row>
    <row r="3013" spans="1:21" ht="14.4" customHeight="1" x14ac:dyDescent="0.3">
      <c r="A3013" s="649">
        <v>10</v>
      </c>
      <c r="B3013" s="650" t="s">
        <v>596</v>
      </c>
      <c r="C3013" s="650">
        <v>89301108</v>
      </c>
      <c r="D3013" s="729" t="s">
        <v>6866</v>
      </c>
      <c r="E3013" s="730" t="s">
        <v>3715</v>
      </c>
      <c r="F3013" s="650" t="s">
        <v>3634</v>
      </c>
      <c r="G3013" s="650" t="s">
        <v>4144</v>
      </c>
      <c r="H3013" s="650" t="s">
        <v>1072</v>
      </c>
      <c r="I3013" s="650" t="s">
        <v>6270</v>
      </c>
      <c r="J3013" s="650" t="s">
        <v>6271</v>
      </c>
      <c r="K3013" s="650" t="s">
        <v>1140</v>
      </c>
      <c r="L3013" s="651">
        <v>31.59</v>
      </c>
      <c r="M3013" s="651">
        <v>315.89999999999998</v>
      </c>
      <c r="N3013" s="650">
        <v>10</v>
      </c>
      <c r="O3013" s="731">
        <v>0.5</v>
      </c>
      <c r="P3013" s="651">
        <v>315.89999999999998</v>
      </c>
      <c r="Q3013" s="666">
        <v>1</v>
      </c>
      <c r="R3013" s="650">
        <v>10</v>
      </c>
      <c r="S3013" s="666">
        <v>1</v>
      </c>
      <c r="T3013" s="731">
        <v>0.5</v>
      </c>
      <c r="U3013" s="689">
        <v>1</v>
      </c>
    </row>
    <row r="3014" spans="1:21" ht="14.4" customHeight="1" x14ac:dyDescent="0.3">
      <c r="A3014" s="649">
        <v>10</v>
      </c>
      <c r="B3014" s="650" t="s">
        <v>596</v>
      </c>
      <c r="C3014" s="650">
        <v>89301108</v>
      </c>
      <c r="D3014" s="729" t="s">
        <v>6866</v>
      </c>
      <c r="E3014" s="730" t="s">
        <v>3715</v>
      </c>
      <c r="F3014" s="650" t="s">
        <v>3634</v>
      </c>
      <c r="G3014" s="650" t="s">
        <v>4144</v>
      </c>
      <c r="H3014" s="650" t="s">
        <v>1072</v>
      </c>
      <c r="I3014" s="650" t="s">
        <v>4544</v>
      </c>
      <c r="J3014" s="650" t="s">
        <v>4545</v>
      </c>
      <c r="K3014" s="650" t="s">
        <v>1140</v>
      </c>
      <c r="L3014" s="651">
        <v>65.81</v>
      </c>
      <c r="M3014" s="651">
        <v>9871.5</v>
      </c>
      <c r="N3014" s="650">
        <v>150</v>
      </c>
      <c r="O3014" s="731">
        <v>2</v>
      </c>
      <c r="P3014" s="651">
        <v>6581</v>
      </c>
      <c r="Q3014" s="666">
        <v>0.66666666666666663</v>
      </c>
      <c r="R3014" s="650">
        <v>100</v>
      </c>
      <c r="S3014" s="666">
        <v>0.66666666666666663</v>
      </c>
      <c r="T3014" s="731">
        <v>1.5</v>
      </c>
      <c r="U3014" s="689">
        <v>0.75</v>
      </c>
    </row>
    <row r="3015" spans="1:21" ht="14.4" customHeight="1" x14ac:dyDescent="0.3">
      <c r="A3015" s="649">
        <v>10</v>
      </c>
      <c r="B3015" s="650" t="s">
        <v>596</v>
      </c>
      <c r="C3015" s="650">
        <v>89301108</v>
      </c>
      <c r="D3015" s="729" t="s">
        <v>6866</v>
      </c>
      <c r="E3015" s="730" t="s">
        <v>3715</v>
      </c>
      <c r="F3015" s="650" t="s">
        <v>3634</v>
      </c>
      <c r="G3015" s="650" t="s">
        <v>4105</v>
      </c>
      <c r="H3015" s="650" t="s">
        <v>597</v>
      </c>
      <c r="I3015" s="650" t="s">
        <v>833</v>
      </c>
      <c r="J3015" s="650" t="s">
        <v>4108</v>
      </c>
      <c r="K3015" s="650" t="s">
        <v>4109</v>
      </c>
      <c r="L3015" s="651">
        <v>91.52</v>
      </c>
      <c r="M3015" s="651">
        <v>91.52</v>
      </c>
      <c r="N3015" s="650">
        <v>1</v>
      </c>
      <c r="O3015" s="731">
        <v>0.5</v>
      </c>
      <c r="P3015" s="651"/>
      <c r="Q3015" s="666">
        <v>0</v>
      </c>
      <c r="R3015" s="650"/>
      <c r="S3015" s="666">
        <v>0</v>
      </c>
      <c r="T3015" s="731"/>
      <c r="U3015" s="689">
        <v>0</v>
      </c>
    </row>
    <row r="3016" spans="1:21" ht="14.4" customHeight="1" x14ac:dyDescent="0.3">
      <c r="A3016" s="649">
        <v>10</v>
      </c>
      <c r="B3016" s="650" t="s">
        <v>596</v>
      </c>
      <c r="C3016" s="650">
        <v>89301108</v>
      </c>
      <c r="D3016" s="729" t="s">
        <v>6866</v>
      </c>
      <c r="E3016" s="730" t="s">
        <v>3715</v>
      </c>
      <c r="F3016" s="650" t="s">
        <v>3634</v>
      </c>
      <c r="G3016" s="650" t="s">
        <v>4378</v>
      </c>
      <c r="H3016" s="650" t="s">
        <v>597</v>
      </c>
      <c r="I3016" s="650" t="s">
        <v>2041</v>
      </c>
      <c r="J3016" s="650" t="s">
        <v>4379</v>
      </c>
      <c r="K3016" s="650" t="s">
        <v>4380</v>
      </c>
      <c r="L3016" s="651">
        <v>32.869999999999997</v>
      </c>
      <c r="M3016" s="651">
        <v>493.04999999999995</v>
      </c>
      <c r="N3016" s="650">
        <v>15</v>
      </c>
      <c r="O3016" s="731">
        <v>5</v>
      </c>
      <c r="P3016" s="651">
        <v>32.869999999999997</v>
      </c>
      <c r="Q3016" s="666">
        <v>6.6666666666666666E-2</v>
      </c>
      <c r="R3016" s="650">
        <v>1</v>
      </c>
      <c r="S3016" s="666">
        <v>6.6666666666666666E-2</v>
      </c>
      <c r="T3016" s="731">
        <v>0.5</v>
      </c>
      <c r="U3016" s="689">
        <v>0.1</v>
      </c>
    </row>
    <row r="3017" spans="1:21" ht="14.4" customHeight="1" x14ac:dyDescent="0.3">
      <c r="A3017" s="649">
        <v>10</v>
      </c>
      <c r="B3017" s="650" t="s">
        <v>596</v>
      </c>
      <c r="C3017" s="650">
        <v>89301108</v>
      </c>
      <c r="D3017" s="729" t="s">
        <v>6866</v>
      </c>
      <c r="E3017" s="730" t="s">
        <v>3715</v>
      </c>
      <c r="F3017" s="650" t="s">
        <v>3634</v>
      </c>
      <c r="G3017" s="650" t="s">
        <v>3742</v>
      </c>
      <c r="H3017" s="650" t="s">
        <v>597</v>
      </c>
      <c r="I3017" s="650" t="s">
        <v>6272</v>
      </c>
      <c r="J3017" s="650" t="s">
        <v>3852</v>
      </c>
      <c r="K3017" s="650" t="s">
        <v>6273</v>
      </c>
      <c r="L3017" s="651">
        <v>44.96</v>
      </c>
      <c r="M3017" s="651">
        <v>89.92</v>
      </c>
      <c r="N3017" s="650">
        <v>2</v>
      </c>
      <c r="O3017" s="731">
        <v>0.5</v>
      </c>
      <c r="P3017" s="651"/>
      <c r="Q3017" s="666">
        <v>0</v>
      </c>
      <c r="R3017" s="650"/>
      <c r="S3017" s="666">
        <v>0</v>
      </c>
      <c r="T3017" s="731"/>
      <c r="U3017" s="689">
        <v>0</v>
      </c>
    </row>
    <row r="3018" spans="1:21" ht="14.4" customHeight="1" x14ac:dyDescent="0.3">
      <c r="A3018" s="649">
        <v>10</v>
      </c>
      <c r="B3018" s="650" t="s">
        <v>596</v>
      </c>
      <c r="C3018" s="650">
        <v>89301108</v>
      </c>
      <c r="D3018" s="729" t="s">
        <v>6866</v>
      </c>
      <c r="E3018" s="730" t="s">
        <v>3715</v>
      </c>
      <c r="F3018" s="650" t="s">
        <v>3634</v>
      </c>
      <c r="G3018" s="650" t="s">
        <v>3742</v>
      </c>
      <c r="H3018" s="650" t="s">
        <v>597</v>
      </c>
      <c r="I3018" s="650" t="s">
        <v>3851</v>
      </c>
      <c r="J3018" s="650" t="s">
        <v>3852</v>
      </c>
      <c r="K3018" s="650" t="s">
        <v>3853</v>
      </c>
      <c r="L3018" s="651">
        <v>149.86000000000001</v>
      </c>
      <c r="M3018" s="651">
        <v>149.86000000000001</v>
      </c>
      <c r="N3018" s="650">
        <v>1</v>
      </c>
      <c r="O3018" s="731">
        <v>0.5</v>
      </c>
      <c r="P3018" s="651">
        <v>149.86000000000001</v>
      </c>
      <c r="Q3018" s="666">
        <v>1</v>
      </c>
      <c r="R3018" s="650">
        <v>1</v>
      </c>
      <c r="S3018" s="666">
        <v>1</v>
      </c>
      <c r="T3018" s="731">
        <v>0.5</v>
      </c>
      <c r="U3018" s="689">
        <v>1</v>
      </c>
    </row>
    <row r="3019" spans="1:21" ht="14.4" customHeight="1" x14ac:dyDescent="0.3">
      <c r="A3019" s="649">
        <v>10</v>
      </c>
      <c r="B3019" s="650" t="s">
        <v>596</v>
      </c>
      <c r="C3019" s="650">
        <v>89301108</v>
      </c>
      <c r="D3019" s="729" t="s">
        <v>6866</v>
      </c>
      <c r="E3019" s="730" t="s">
        <v>3715</v>
      </c>
      <c r="F3019" s="650" t="s">
        <v>3634</v>
      </c>
      <c r="G3019" s="650" t="s">
        <v>3742</v>
      </c>
      <c r="H3019" s="650" t="s">
        <v>597</v>
      </c>
      <c r="I3019" s="650" t="s">
        <v>4233</v>
      </c>
      <c r="J3019" s="650" t="s">
        <v>867</v>
      </c>
      <c r="K3019" s="650" t="s">
        <v>4234</v>
      </c>
      <c r="L3019" s="651">
        <v>74.930000000000007</v>
      </c>
      <c r="M3019" s="651">
        <v>74.930000000000007</v>
      </c>
      <c r="N3019" s="650">
        <v>1</v>
      </c>
      <c r="O3019" s="731">
        <v>0.5</v>
      </c>
      <c r="P3019" s="651">
        <v>74.930000000000007</v>
      </c>
      <c r="Q3019" s="666">
        <v>1</v>
      </c>
      <c r="R3019" s="650">
        <v>1</v>
      </c>
      <c r="S3019" s="666">
        <v>1</v>
      </c>
      <c r="T3019" s="731">
        <v>0.5</v>
      </c>
      <c r="U3019" s="689">
        <v>1</v>
      </c>
    </row>
    <row r="3020" spans="1:21" ht="14.4" customHeight="1" x14ac:dyDescent="0.3">
      <c r="A3020" s="649">
        <v>10</v>
      </c>
      <c r="B3020" s="650" t="s">
        <v>596</v>
      </c>
      <c r="C3020" s="650">
        <v>89301108</v>
      </c>
      <c r="D3020" s="729" t="s">
        <v>6866</v>
      </c>
      <c r="E3020" s="730" t="s">
        <v>3715</v>
      </c>
      <c r="F3020" s="650" t="s">
        <v>3634</v>
      </c>
      <c r="G3020" s="650" t="s">
        <v>3742</v>
      </c>
      <c r="H3020" s="650" t="s">
        <v>597</v>
      </c>
      <c r="I3020" s="650" t="s">
        <v>866</v>
      </c>
      <c r="J3020" s="650" t="s">
        <v>867</v>
      </c>
      <c r="K3020" s="650" t="s">
        <v>2733</v>
      </c>
      <c r="L3020" s="651">
        <v>6.47</v>
      </c>
      <c r="M3020" s="651">
        <v>25.88</v>
      </c>
      <c r="N3020" s="650">
        <v>4</v>
      </c>
      <c r="O3020" s="731">
        <v>2</v>
      </c>
      <c r="P3020" s="651">
        <v>12.94</v>
      </c>
      <c r="Q3020" s="666">
        <v>0.5</v>
      </c>
      <c r="R3020" s="650">
        <v>2</v>
      </c>
      <c r="S3020" s="666">
        <v>0.5</v>
      </c>
      <c r="T3020" s="731">
        <v>1</v>
      </c>
      <c r="U3020" s="689">
        <v>0.5</v>
      </c>
    </row>
    <row r="3021" spans="1:21" ht="14.4" customHeight="1" x14ac:dyDescent="0.3">
      <c r="A3021" s="649">
        <v>10</v>
      </c>
      <c r="B3021" s="650" t="s">
        <v>596</v>
      </c>
      <c r="C3021" s="650">
        <v>89301108</v>
      </c>
      <c r="D3021" s="729" t="s">
        <v>6866</v>
      </c>
      <c r="E3021" s="730" t="s">
        <v>3715</v>
      </c>
      <c r="F3021" s="650" t="s">
        <v>3634</v>
      </c>
      <c r="G3021" s="650" t="s">
        <v>4268</v>
      </c>
      <c r="H3021" s="650" t="s">
        <v>1072</v>
      </c>
      <c r="I3021" s="650" t="s">
        <v>1094</v>
      </c>
      <c r="J3021" s="650" t="s">
        <v>1095</v>
      </c>
      <c r="K3021" s="650" t="s">
        <v>3501</v>
      </c>
      <c r="L3021" s="651">
        <v>94.8</v>
      </c>
      <c r="M3021" s="651">
        <v>1327.1999999999998</v>
      </c>
      <c r="N3021" s="650">
        <v>14</v>
      </c>
      <c r="O3021" s="731">
        <v>5</v>
      </c>
      <c r="P3021" s="651">
        <v>474</v>
      </c>
      <c r="Q3021" s="666">
        <v>0.35714285714285721</v>
      </c>
      <c r="R3021" s="650">
        <v>5</v>
      </c>
      <c r="S3021" s="666">
        <v>0.35714285714285715</v>
      </c>
      <c r="T3021" s="731">
        <v>2</v>
      </c>
      <c r="U3021" s="689">
        <v>0.4</v>
      </c>
    </row>
    <row r="3022" spans="1:21" ht="14.4" customHeight="1" x14ac:dyDescent="0.3">
      <c r="A3022" s="649">
        <v>10</v>
      </c>
      <c r="B3022" s="650" t="s">
        <v>596</v>
      </c>
      <c r="C3022" s="650">
        <v>89301108</v>
      </c>
      <c r="D3022" s="729" t="s">
        <v>6866</v>
      </c>
      <c r="E3022" s="730" t="s">
        <v>3715</v>
      </c>
      <c r="F3022" s="650" t="s">
        <v>3634</v>
      </c>
      <c r="G3022" s="650" t="s">
        <v>4592</v>
      </c>
      <c r="H3022" s="650" t="s">
        <v>597</v>
      </c>
      <c r="I3022" s="650" t="s">
        <v>795</v>
      </c>
      <c r="J3022" s="650" t="s">
        <v>796</v>
      </c>
      <c r="K3022" s="650" t="s">
        <v>797</v>
      </c>
      <c r="L3022" s="651">
        <v>0</v>
      </c>
      <c r="M3022" s="651">
        <v>0</v>
      </c>
      <c r="N3022" s="650">
        <v>6</v>
      </c>
      <c r="O3022" s="731">
        <v>1</v>
      </c>
      <c r="P3022" s="651"/>
      <c r="Q3022" s="666"/>
      <c r="R3022" s="650"/>
      <c r="S3022" s="666">
        <v>0</v>
      </c>
      <c r="T3022" s="731"/>
      <c r="U3022" s="689">
        <v>0</v>
      </c>
    </row>
    <row r="3023" spans="1:21" ht="14.4" customHeight="1" x14ac:dyDescent="0.3">
      <c r="A3023" s="649">
        <v>10</v>
      </c>
      <c r="B3023" s="650" t="s">
        <v>596</v>
      </c>
      <c r="C3023" s="650">
        <v>89301108</v>
      </c>
      <c r="D3023" s="729" t="s">
        <v>6866</v>
      </c>
      <c r="E3023" s="730" t="s">
        <v>3715</v>
      </c>
      <c r="F3023" s="650" t="s">
        <v>3634</v>
      </c>
      <c r="G3023" s="650" t="s">
        <v>3861</v>
      </c>
      <c r="H3023" s="650" t="s">
        <v>597</v>
      </c>
      <c r="I3023" s="650" t="s">
        <v>6274</v>
      </c>
      <c r="J3023" s="650" t="s">
        <v>6275</v>
      </c>
      <c r="K3023" s="650" t="s">
        <v>6276</v>
      </c>
      <c r="L3023" s="651">
        <v>48478.1</v>
      </c>
      <c r="M3023" s="651">
        <v>533259.1</v>
      </c>
      <c r="N3023" s="650">
        <v>11</v>
      </c>
      <c r="O3023" s="731">
        <v>4</v>
      </c>
      <c r="P3023" s="651">
        <v>339346.7</v>
      </c>
      <c r="Q3023" s="666">
        <v>0.63636363636363646</v>
      </c>
      <c r="R3023" s="650">
        <v>7</v>
      </c>
      <c r="S3023" s="666">
        <v>0.63636363636363635</v>
      </c>
      <c r="T3023" s="731">
        <v>2.5</v>
      </c>
      <c r="U3023" s="689">
        <v>0.625</v>
      </c>
    </row>
    <row r="3024" spans="1:21" ht="14.4" customHeight="1" x14ac:dyDescent="0.3">
      <c r="A3024" s="649">
        <v>10</v>
      </c>
      <c r="B3024" s="650" t="s">
        <v>596</v>
      </c>
      <c r="C3024" s="650">
        <v>89301108</v>
      </c>
      <c r="D3024" s="729" t="s">
        <v>6866</v>
      </c>
      <c r="E3024" s="730" t="s">
        <v>3715</v>
      </c>
      <c r="F3024" s="650" t="s">
        <v>3634</v>
      </c>
      <c r="G3024" s="650" t="s">
        <v>3861</v>
      </c>
      <c r="H3024" s="650" t="s">
        <v>597</v>
      </c>
      <c r="I3024" s="650" t="s">
        <v>6277</v>
      </c>
      <c r="J3024" s="650" t="s">
        <v>6278</v>
      </c>
      <c r="K3024" s="650" t="s">
        <v>6279</v>
      </c>
      <c r="L3024" s="651">
        <v>48478.11</v>
      </c>
      <c r="M3024" s="651">
        <v>145434.33000000002</v>
      </c>
      <c r="N3024" s="650">
        <v>3</v>
      </c>
      <c r="O3024" s="731">
        <v>1.5</v>
      </c>
      <c r="P3024" s="651"/>
      <c r="Q3024" s="666">
        <v>0</v>
      </c>
      <c r="R3024" s="650"/>
      <c r="S3024" s="666">
        <v>0</v>
      </c>
      <c r="T3024" s="731"/>
      <c r="U3024" s="689">
        <v>0</v>
      </c>
    </row>
    <row r="3025" spans="1:21" ht="14.4" customHeight="1" x14ac:dyDescent="0.3">
      <c r="A3025" s="649">
        <v>10</v>
      </c>
      <c r="B3025" s="650" t="s">
        <v>596</v>
      </c>
      <c r="C3025" s="650">
        <v>89301108</v>
      </c>
      <c r="D3025" s="729" t="s">
        <v>6866</v>
      </c>
      <c r="E3025" s="730" t="s">
        <v>3715</v>
      </c>
      <c r="F3025" s="650" t="s">
        <v>3634</v>
      </c>
      <c r="G3025" s="650" t="s">
        <v>3861</v>
      </c>
      <c r="H3025" s="650" t="s">
        <v>597</v>
      </c>
      <c r="I3025" s="650" t="s">
        <v>6280</v>
      </c>
      <c r="J3025" s="650" t="s">
        <v>6281</v>
      </c>
      <c r="K3025" s="650" t="s">
        <v>6282</v>
      </c>
      <c r="L3025" s="651">
        <v>48478.1</v>
      </c>
      <c r="M3025" s="651">
        <v>193912.4</v>
      </c>
      <c r="N3025" s="650">
        <v>4</v>
      </c>
      <c r="O3025" s="731">
        <v>1.5</v>
      </c>
      <c r="P3025" s="651">
        <v>193912.4</v>
      </c>
      <c r="Q3025" s="666">
        <v>1</v>
      </c>
      <c r="R3025" s="650">
        <v>4</v>
      </c>
      <c r="S3025" s="666">
        <v>1</v>
      </c>
      <c r="T3025" s="731">
        <v>1.5</v>
      </c>
      <c r="U3025" s="689">
        <v>1</v>
      </c>
    </row>
    <row r="3026" spans="1:21" ht="14.4" customHeight="1" x14ac:dyDescent="0.3">
      <c r="A3026" s="649">
        <v>10</v>
      </c>
      <c r="B3026" s="650" t="s">
        <v>596</v>
      </c>
      <c r="C3026" s="650">
        <v>89301108</v>
      </c>
      <c r="D3026" s="729" t="s">
        <v>6866</v>
      </c>
      <c r="E3026" s="730" t="s">
        <v>3715</v>
      </c>
      <c r="F3026" s="650" t="s">
        <v>3634</v>
      </c>
      <c r="G3026" s="650" t="s">
        <v>6283</v>
      </c>
      <c r="H3026" s="650" t="s">
        <v>597</v>
      </c>
      <c r="I3026" s="650" t="s">
        <v>1016</v>
      </c>
      <c r="J3026" s="650" t="s">
        <v>6284</v>
      </c>
      <c r="K3026" s="650" t="s">
        <v>3850</v>
      </c>
      <c r="L3026" s="651">
        <v>0</v>
      </c>
      <c r="M3026" s="651">
        <v>0</v>
      </c>
      <c r="N3026" s="650">
        <v>11</v>
      </c>
      <c r="O3026" s="731">
        <v>3</v>
      </c>
      <c r="P3026" s="651">
        <v>0</v>
      </c>
      <c r="Q3026" s="666"/>
      <c r="R3026" s="650">
        <v>7</v>
      </c>
      <c r="S3026" s="666">
        <v>0.63636363636363635</v>
      </c>
      <c r="T3026" s="731">
        <v>1.5</v>
      </c>
      <c r="U3026" s="689">
        <v>0.5</v>
      </c>
    </row>
    <row r="3027" spans="1:21" ht="14.4" customHeight="1" x14ac:dyDescent="0.3">
      <c r="A3027" s="649">
        <v>10</v>
      </c>
      <c r="B3027" s="650" t="s">
        <v>596</v>
      </c>
      <c r="C3027" s="650">
        <v>89301108</v>
      </c>
      <c r="D3027" s="729" t="s">
        <v>6866</v>
      </c>
      <c r="E3027" s="730" t="s">
        <v>3715</v>
      </c>
      <c r="F3027" s="650" t="s">
        <v>3634</v>
      </c>
      <c r="G3027" s="650" t="s">
        <v>4238</v>
      </c>
      <c r="H3027" s="650" t="s">
        <v>597</v>
      </c>
      <c r="I3027" s="650" t="s">
        <v>1368</v>
      </c>
      <c r="J3027" s="650" t="s">
        <v>1369</v>
      </c>
      <c r="K3027" s="650" t="s">
        <v>4239</v>
      </c>
      <c r="L3027" s="651">
        <v>0</v>
      </c>
      <c r="M3027" s="651">
        <v>0</v>
      </c>
      <c r="N3027" s="650">
        <v>2</v>
      </c>
      <c r="O3027" s="731">
        <v>0.5</v>
      </c>
      <c r="P3027" s="651"/>
      <c r="Q3027" s="666"/>
      <c r="R3027" s="650"/>
      <c r="S3027" s="666">
        <v>0</v>
      </c>
      <c r="T3027" s="731"/>
      <c r="U3027" s="689">
        <v>0</v>
      </c>
    </row>
    <row r="3028" spans="1:21" ht="14.4" customHeight="1" x14ac:dyDescent="0.3">
      <c r="A3028" s="649">
        <v>10</v>
      </c>
      <c r="B3028" s="650" t="s">
        <v>596</v>
      </c>
      <c r="C3028" s="650">
        <v>89301108</v>
      </c>
      <c r="D3028" s="729" t="s">
        <v>6866</v>
      </c>
      <c r="E3028" s="730" t="s">
        <v>3715</v>
      </c>
      <c r="F3028" s="650" t="s">
        <v>3634</v>
      </c>
      <c r="G3028" s="650" t="s">
        <v>6148</v>
      </c>
      <c r="H3028" s="650" t="s">
        <v>597</v>
      </c>
      <c r="I3028" s="650" t="s">
        <v>698</v>
      </c>
      <c r="J3028" s="650" t="s">
        <v>699</v>
      </c>
      <c r="K3028" s="650" t="s">
        <v>700</v>
      </c>
      <c r="L3028" s="651">
        <v>238.94</v>
      </c>
      <c r="M3028" s="651">
        <v>716.81999999999994</v>
      </c>
      <c r="N3028" s="650">
        <v>3</v>
      </c>
      <c r="O3028" s="731">
        <v>1</v>
      </c>
      <c r="P3028" s="651"/>
      <c r="Q3028" s="666">
        <v>0</v>
      </c>
      <c r="R3028" s="650"/>
      <c r="S3028" s="666">
        <v>0</v>
      </c>
      <c r="T3028" s="731"/>
      <c r="U3028" s="689">
        <v>0</v>
      </c>
    </row>
    <row r="3029" spans="1:21" ht="14.4" customHeight="1" x14ac:dyDescent="0.3">
      <c r="A3029" s="649">
        <v>10</v>
      </c>
      <c r="B3029" s="650" t="s">
        <v>596</v>
      </c>
      <c r="C3029" s="650">
        <v>89301108</v>
      </c>
      <c r="D3029" s="729" t="s">
        <v>6866</v>
      </c>
      <c r="E3029" s="730" t="s">
        <v>3715</v>
      </c>
      <c r="F3029" s="650" t="s">
        <v>3634</v>
      </c>
      <c r="G3029" s="650" t="s">
        <v>4269</v>
      </c>
      <c r="H3029" s="650" t="s">
        <v>1072</v>
      </c>
      <c r="I3029" s="650" t="s">
        <v>1090</v>
      </c>
      <c r="J3029" s="650" t="s">
        <v>1091</v>
      </c>
      <c r="K3029" s="650" t="s">
        <v>1092</v>
      </c>
      <c r="L3029" s="651">
        <v>974.75</v>
      </c>
      <c r="M3029" s="651">
        <v>2924.25</v>
      </c>
      <c r="N3029" s="650">
        <v>3</v>
      </c>
      <c r="O3029" s="731">
        <v>1</v>
      </c>
      <c r="P3029" s="651"/>
      <c r="Q3029" s="666">
        <v>0</v>
      </c>
      <c r="R3029" s="650"/>
      <c r="S3029" s="666">
        <v>0</v>
      </c>
      <c r="T3029" s="731"/>
      <c r="U3029" s="689">
        <v>0</v>
      </c>
    </row>
    <row r="3030" spans="1:21" ht="14.4" customHeight="1" x14ac:dyDescent="0.3">
      <c r="A3030" s="649">
        <v>10</v>
      </c>
      <c r="B3030" s="650" t="s">
        <v>596</v>
      </c>
      <c r="C3030" s="650">
        <v>89301108</v>
      </c>
      <c r="D3030" s="729" t="s">
        <v>6866</v>
      </c>
      <c r="E3030" s="730" t="s">
        <v>3715</v>
      </c>
      <c r="F3030" s="650" t="s">
        <v>3635</v>
      </c>
      <c r="G3030" s="650" t="s">
        <v>3790</v>
      </c>
      <c r="H3030" s="650" t="s">
        <v>597</v>
      </c>
      <c r="I3030" s="650" t="s">
        <v>4500</v>
      </c>
      <c r="J3030" s="650" t="s">
        <v>3680</v>
      </c>
      <c r="K3030" s="650"/>
      <c r="L3030" s="651">
        <v>0</v>
      </c>
      <c r="M3030" s="651">
        <v>0</v>
      </c>
      <c r="N3030" s="650">
        <v>2</v>
      </c>
      <c r="O3030" s="731">
        <v>2</v>
      </c>
      <c r="P3030" s="651">
        <v>0</v>
      </c>
      <c r="Q3030" s="666"/>
      <c r="R3030" s="650">
        <v>2</v>
      </c>
      <c r="S3030" s="666">
        <v>1</v>
      </c>
      <c r="T3030" s="731">
        <v>2</v>
      </c>
      <c r="U3030" s="689">
        <v>1</v>
      </c>
    </row>
    <row r="3031" spans="1:21" ht="14.4" customHeight="1" x14ac:dyDescent="0.3">
      <c r="A3031" s="649">
        <v>10</v>
      </c>
      <c r="B3031" s="650" t="s">
        <v>596</v>
      </c>
      <c r="C3031" s="650">
        <v>89301108</v>
      </c>
      <c r="D3031" s="729" t="s">
        <v>6866</v>
      </c>
      <c r="E3031" s="730" t="s">
        <v>3715</v>
      </c>
      <c r="F3031" s="650" t="s">
        <v>3635</v>
      </c>
      <c r="G3031" s="650" t="s">
        <v>3790</v>
      </c>
      <c r="H3031" s="650" t="s">
        <v>597</v>
      </c>
      <c r="I3031" s="650" t="s">
        <v>4861</v>
      </c>
      <c r="J3031" s="650" t="s">
        <v>3680</v>
      </c>
      <c r="K3031" s="650"/>
      <c r="L3031" s="651">
        <v>0</v>
      </c>
      <c r="M3031" s="651">
        <v>0</v>
      </c>
      <c r="N3031" s="650">
        <v>15</v>
      </c>
      <c r="O3031" s="731">
        <v>15</v>
      </c>
      <c r="P3031" s="651">
        <v>0</v>
      </c>
      <c r="Q3031" s="666"/>
      <c r="R3031" s="650">
        <v>9</v>
      </c>
      <c r="S3031" s="666">
        <v>0.6</v>
      </c>
      <c r="T3031" s="731">
        <v>9</v>
      </c>
      <c r="U3031" s="689">
        <v>0.6</v>
      </c>
    </row>
    <row r="3032" spans="1:21" ht="14.4" customHeight="1" x14ac:dyDescent="0.3">
      <c r="A3032" s="649">
        <v>10</v>
      </c>
      <c r="B3032" s="650" t="s">
        <v>596</v>
      </c>
      <c r="C3032" s="650">
        <v>89301108</v>
      </c>
      <c r="D3032" s="729" t="s">
        <v>6866</v>
      </c>
      <c r="E3032" s="730" t="s">
        <v>3715</v>
      </c>
      <c r="F3032" s="650" t="s">
        <v>3636</v>
      </c>
      <c r="G3032" s="650" t="s">
        <v>3899</v>
      </c>
      <c r="H3032" s="650" t="s">
        <v>597</v>
      </c>
      <c r="I3032" s="650" t="s">
        <v>3918</v>
      </c>
      <c r="J3032" s="650" t="s">
        <v>3919</v>
      </c>
      <c r="K3032" s="650" t="s">
        <v>3902</v>
      </c>
      <c r="L3032" s="651">
        <v>400</v>
      </c>
      <c r="M3032" s="651">
        <v>800</v>
      </c>
      <c r="N3032" s="650">
        <v>2</v>
      </c>
      <c r="O3032" s="731">
        <v>1</v>
      </c>
      <c r="P3032" s="651">
        <v>800</v>
      </c>
      <c r="Q3032" s="666">
        <v>1</v>
      </c>
      <c r="R3032" s="650">
        <v>2</v>
      </c>
      <c r="S3032" s="666">
        <v>1</v>
      </c>
      <c r="T3032" s="731">
        <v>1</v>
      </c>
      <c r="U3032" s="689">
        <v>1</v>
      </c>
    </row>
    <row r="3033" spans="1:21" ht="14.4" customHeight="1" x14ac:dyDescent="0.3">
      <c r="A3033" s="649">
        <v>10</v>
      </c>
      <c r="B3033" s="650" t="s">
        <v>596</v>
      </c>
      <c r="C3033" s="650">
        <v>89301108</v>
      </c>
      <c r="D3033" s="729" t="s">
        <v>6866</v>
      </c>
      <c r="E3033" s="730" t="s">
        <v>3715</v>
      </c>
      <c r="F3033" s="650" t="s">
        <v>3636</v>
      </c>
      <c r="G3033" s="650" t="s">
        <v>3899</v>
      </c>
      <c r="H3033" s="650" t="s">
        <v>597</v>
      </c>
      <c r="I3033" s="650" t="s">
        <v>3918</v>
      </c>
      <c r="J3033" s="650" t="s">
        <v>3919</v>
      </c>
      <c r="K3033" s="650" t="s">
        <v>3903</v>
      </c>
      <c r="L3033" s="651">
        <v>400</v>
      </c>
      <c r="M3033" s="651">
        <v>800</v>
      </c>
      <c r="N3033" s="650">
        <v>2</v>
      </c>
      <c r="O3033" s="731">
        <v>1</v>
      </c>
      <c r="P3033" s="651">
        <v>800</v>
      </c>
      <c r="Q3033" s="666">
        <v>1</v>
      </c>
      <c r="R3033" s="650">
        <v>2</v>
      </c>
      <c r="S3033" s="666">
        <v>1</v>
      </c>
      <c r="T3033" s="731">
        <v>1</v>
      </c>
      <c r="U3033" s="689">
        <v>1</v>
      </c>
    </row>
    <row r="3034" spans="1:21" ht="14.4" customHeight="1" x14ac:dyDescent="0.3">
      <c r="A3034" s="649">
        <v>10</v>
      </c>
      <c r="B3034" s="650" t="s">
        <v>596</v>
      </c>
      <c r="C3034" s="650">
        <v>89301108</v>
      </c>
      <c r="D3034" s="729" t="s">
        <v>6866</v>
      </c>
      <c r="E3034" s="730" t="s">
        <v>3715</v>
      </c>
      <c r="F3034" s="650" t="s">
        <v>3636</v>
      </c>
      <c r="G3034" s="650" t="s">
        <v>6241</v>
      </c>
      <c r="H3034" s="650" t="s">
        <v>597</v>
      </c>
      <c r="I3034" s="650" t="s">
        <v>6285</v>
      </c>
      <c r="J3034" s="650" t="s">
        <v>6286</v>
      </c>
      <c r="K3034" s="650" t="s">
        <v>6244</v>
      </c>
      <c r="L3034" s="651">
        <v>891</v>
      </c>
      <c r="M3034" s="651">
        <v>891</v>
      </c>
      <c r="N3034" s="650">
        <v>1</v>
      </c>
      <c r="O3034" s="731">
        <v>1</v>
      </c>
      <c r="P3034" s="651">
        <v>891</v>
      </c>
      <c r="Q3034" s="666">
        <v>1</v>
      </c>
      <c r="R3034" s="650">
        <v>1</v>
      </c>
      <c r="S3034" s="666">
        <v>1</v>
      </c>
      <c r="T3034" s="731">
        <v>1</v>
      </c>
      <c r="U3034" s="689">
        <v>1</v>
      </c>
    </row>
    <row r="3035" spans="1:21" ht="14.4" customHeight="1" x14ac:dyDescent="0.3">
      <c r="A3035" s="649">
        <v>10</v>
      </c>
      <c r="B3035" s="650" t="s">
        <v>596</v>
      </c>
      <c r="C3035" s="650">
        <v>89301108</v>
      </c>
      <c r="D3035" s="729" t="s">
        <v>6866</v>
      </c>
      <c r="E3035" s="730" t="s">
        <v>3715</v>
      </c>
      <c r="F3035" s="650" t="s">
        <v>3636</v>
      </c>
      <c r="G3035" s="650" t="s">
        <v>6241</v>
      </c>
      <c r="H3035" s="650" t="s">
        <v>597</v>
      </c>
      <c r="I3035" s="650" t="s">
        <v>6287</v>
      </c>
      <c r="J3035" s="650" t="s">
        <v>6288</v>
      </c>
      <c r="K3035" s="650" t="s">
        <v>6244</v>
      </c>
      <c r="L3035" s="651">
        <v>891</v>
      </c>
      <c r="M3035" s="651">
        <v>891</v>
      </c>
      <c r="N3035" s="650">
        <v>1</v>
      </c>
      <c r="O3035" s="731">
        <v>1</v>
      </c>
      <c r="P3035" s="651"/>
      <c r="Q3035" s="666">
        <v>0</v>
      </c>
      <c r="R3035" s="650"/>
      <c r="S3035" s="666">
        <v>0</v>
      </c>
      <c r="T3035" s="731"/>
      <c r="U3035" s="689">
        <v>0</v>
      </c>
    </row>
    <row r="3036" spans="1:21" ht="14.4" customHeight="1" x14ac:dyDescent="0.3">
      <c r="A3036" s="649">
        <v>10</v>
      </c>
      <c r="B3036" s="650" t="s">
        <v>596</v>
      </c>
      <c r="C3036" s="650">
        <v>89301108</v>
      </c>
      <c r="D3036" s="729" t="s">
        <v>6866</v>
      </c>
      <c r="E3036" s="730" t="s">
        <v>3715</v>
      </c>
      <c r="F3036" s="650" t="s">
        <v>3636</v>
      </c>
      <c r="G3036" s="650" t="s">
        <v>4270</v>
      </c>
      <c r="H3036" s="650" t="s">
        <v>597</v>
      </c>
      <c r="I3036" s="650" t="s">
        <v>5221</v>
      </c>
      <c r="J3036" s="650" t="s">
        <v>5222</v>
      </c>
      <c r="K3036" s="650" t="s">
        <v>5223</v>
      </c>
      <c r="L3036" s="651">
        <v>1389.75</v>
      </c>
      <c r="M3036" s="651">
        <v>2779.5</v>
      </c>
      <c r="N3036" s="650">
        <v>2</v>
      </c>
      <c r="O3036" s="731">
        <v>2</v>
      </c>
      <c r="P3036" s="651"/>
      <c r="Q3036" s="666">
        <v>0</v>
      </c>
      <c r="R3036" s="650"/>
      <c r="S3036" s="666">
        <v>0</v>
      </c>
      <c r="T3036" s="731"/>
      <c r="U3036" s="689">
        <v>0</v>
      </c>
    </row>
    <row r="3037" spans="1:21" ht="14.4" customHeight="1" x14ac:dyDescent="0.3">
      <c r="A3037" s="649">
        <v>10</v>
      </c>
      <c r="B3037" s="650" t="s">
        <v>596</v>
      </c>
      <c r="C3037" s="650">
        <v>89301108</v>
      </c>
      <c r="D3037" s="729" t="s">
        <v>6866</v>
      </c>
      <c r="E3037" s="730" t="s">
        <v>3715</v>
      </c>
      <c r="F3037" s="650" t="s">
        <v>3636</v>
      </c>
      <c r="G3037" s="650" t="s">
        <v>4270</v>
      </c>
      <c r="H3037" s="650" t="s">
        <v>597</v>
      </c>
      <c r="I3037" s="650" t="s">
        <v>4271</v>
      </c>
      <c r="J3037" s="650" t="s">
        <v>4272</v>
      </c>
      <c r="K3037" s="650" t="s">
        <v>4273</v>
      </c>
      <c r="L3037" s="651">
        <v>500</v>
      </c>
      <c r="M3037" s="651">
        <v>500</v>
      </c>
      <c r="N3037" s="650">
        <v>1</v>
      </c>
      <c r="O3037" s="731">
        <v>1</v>
      </c>
      <c r="P3037" s="651"/>
      <c r="Q3037" s="666">
        <v>0</v>
      </c>
      <c r="R3037" s="650"/>
      <c r="S3037" s="666">
        <v>0</v>
      </c>
      <c r="T3037" s="731"/>
      <c r="U3037" s="689">
        <v>0</v>
      </c>
    </row>
    <row r="3038" spans="1:21" ht="14.4" customHeight="1" x14ac:dyDescent="0.3">
      <c r="A3038" s="649">
        <v>10</v>
      </c>
      <c r="B3038" s="650" t="s">
        <v>596</v>
      </c>
      <c r="C3038" s="650">
        <v>89301108</v>
      </c>
      <c r="D3038" s="729" t="s">
        <v>6866</v>
      </c>
      <c r="E3038" s="730" t="s">
        <v>3715</v>
      </c>
      <c r="F3038" s="650" t="s">
        <v>3636</v>
      </c>
      <c r="G3038" s="650" t="s">
        <v>4270</v>
      </c>
      <c r="H3038" s="650" t="s">
        <v>597</v>
      </c>
      <c r="I3038" s="650" t="s">
        <v>6289</v>
      </c>
      <c r="J3038" s="650" t="s">
        <v>6290</v>
      </c>
      <c r="K3038" s="650" t="s">
        <v>6050</v>
      </c>
      <c r="L3038" s="651">
        <v>3500</v>
      </c>
      <c r="M3038" s="651">
        <v>7000</v>
      </c>
      <c r="N3038" s="650">
        <v>2</v>
      </c>
      <c r="O3038" s="731">
        <v>2</v>
      </c>
      <c r="P3038" s="651"/>
      <c r="Q3038" s="666">
        <v>0</v>
      </c>
      <c r="R3038" s="650"/>
      <c r="S3038" s="666">
        <v>0</v>
      </c>
      <c r="T3038" s="731"/>
      <c r="U3038" s="689">
        <v>0</v>
      </c>
    </row>
    <row r="3039" spans="1:21" ht="14.4" customHeight="1" x14ac:dyDescent="0.3">
      <c r="A3039" s="649">
        <v>10</v>
      </c>
      <c r="B3039" s="650" t="s">
        <v>596</v>
      </c>
      <c r="C3039" s="650">
        <v>89301108</v>
      </c>
      <c r="D3039" s="729" t="s">
        <v>6866</v>
      </c>
      <c r="E3039" s="730" t="s">
        <v>3715</v>
      </c>
      <c r="F3039" s="650" t="s">
        <v>3636</v>
      </c>
      <c r="G3039" s="650" t="s">
        <v>4270</v>
      </c>
      <c r="H3039" s="650" t="s">
        <v>597</v>
      </c>
      <c r="I3039" s="650" t="s">
        <v>6291</v>
      </c>
      <c r="J3039" s="650" t="s">
        <v>6292</v>
      </c>
      <c r="K3039" s="650" t="s">
        <v>6293</v>
      </c>
      <c r="L3039" s="651">
        <v>1389.75</v>
      </c>
      <c r="M3039" s="651">
        <v>2779.5</v>
      </c>
      <c r="N3039" s="650">
        <v>2</v>
      </c>
      <c r="O3039" s="731">
        <v>2</v>
      </c>
      <c r="P3039" s="651"/>
      <c r="Q3039" s="666">
        <v>0</v>
      </c>
      <c r="R3039" s="650"/>
      <c r="S3039" s="666">
        <v>0</v>
      </c>
      <c r="T3039" s="731"/>
      <c r="U3039" s="689">
        <v>0</v>
      </c>
    </row>
    <row r="3040" spans="1:21" ht="14.4" customHeight="1" x14ac:dyDescent="0.3">
      <c r="A3040" s="649">
        <v>10</v>
      </c>
      <c r="B3040" s="650" t="s">
        <v>596</v>
      </c>
      <c r="C3040" s="650">
        <v>89301109</v>
      </c>
      <c r="D3040" s="729" t="s">
        <v>6867</v>
      </c>
      <c r="E3040" s="730" t="s">
        <v>3686</v>
      </c>
      <c r="F3040" s="650" t="s">
        <v>3634</v>
      </c>
      <c r="G3040" s="650" t="s">
        <v>5140</v>
      </c>
      <c r="H3040" s="650" t="s">
        <v>1072</v>
      </c>
      <c r="I3040" s="650" t="s">
        <v>6294</v>
      </c>
      <c r="J3040" s="650" t="s">
        <v>6295</v>
      </c>
      <c r="K3040" s="650" t="s">
        <v>6296</v>
      </c>
      <c r="L3040" s="651">
        <v>16.27</v>
      </c>
      <c r="M3040" s="651">
        <v>16.27</v>
      </c>
      <c r="N3040" s="650">
        <v>1</v>
      </c>
      <c r="O3040" s="731">
        <v>1</v>
      </c>
      <c r="P3040" s="651"/>
      <c r="Q3040" s="666">
        <v>0</v>
      </c>
      <c r="R3040" s="650"/>
      <c r="S3040" s="666">
        <v>0</v>
      </c>
      <c r="T3040" s="731"/>
      <c r="U3040" s="689">
        <v>0</v>
      </c>
    </row>
    <row r="3041" spans="1:21" ht="14.4" customHeight="1" x14ac:dyDescent="0.3">
      <c r="A3041" s="649">
        <v>10</v>
      </c>
      <c r="B3041" s="650" t="s">
        <v>596</v>
      </c>
      <c r="C3041" s="650">
        <v>89301109</v>
      </c>
      <c r="D3041" s="729" t="s">
        <v>6867</v>
      </c>
      <c r="E3041" s="730" t="s">
        <v>3686</v>
      </c>
      <c r="F3041" s="650" t="s">
        <v>3634</v>
      </c>
      <c r="G3041" s="650" t="s">
        <v>4274</v>
      </c>
      <c r="H3041" s="650" t="s">
        <v>1072</v>
      </c>
      <c r="I3041" s="650" t="s">
        <v>1314</v>
      </c>
      <c r="J3041" s="650" t="s">
        <v>1315</v>
      </c>
      <c r="K3041" s="650" t="s">
        <v>3494</v>
      </c>
      <c r="L3041" s="651">
        <v>3127.19</v>
      </c>
      <c r="M3041" s="651">
        <v>3127.19</v>
      </c>
      <c r="N3041" s="650">
        <v>1</v>
      </c>
      <c r="O3041" s="731">
        <v>1</v>
      </c>
      <c r="P3041" s="651"/>
      <c r="Q3041" s="666">
        <v>0</v>
      </c>
      <c r="R3041" s="650"/>
      <c r="S3041" s="666">
        <v>0</v>
      </c>
      <c r="T3041" s="731"/>
      <c r="U3041" s="689">
        <v>0</v>
      </c>
    </row>
    <row r="3042" spans="1:21" ht="14.4" customHeight="1" x14ac:dyDescent="0.3">
      <c r="A3042" s="649">
        <v>10</v>
      </c>
      <c r="B3042" s="650" t="s">
        <v>596</v>
      </c>
      <c r="C3042" s="650">
        <v>89301109</v>
      </c>
      <c r="D3042" s="729" t="s">
        <v>6867</v>
      </c>
      <c r="E3042" s="730" t="s">
        <v>3686</v>
      </c>
      <c r="F3042" s="650" t="s">
        <v>3634</v>
      </c>
      <c r="G3042" s="650" t="s">
        <v>3725</v>
      </c>
      <c r="H3042" s="650" t="s">
        <v>597</v>
      </c>
      <c r="I3042" s="650" t="s">
        <v>3726</v>
      </c>
      <c r="J3042" s="650" t="s">
        <v>3727</v>
      </c>
      <c r="K3042" s="650" t="s">
        <v>3555</v>
      </c>
      <c r="L3042" s="651">
        <v>0</v>
      </c>
      <c r="M3042" s="651">
        <v>0</v>
      </c>
      <c r="N3042" s="650">
        <v>1</v>
      </c>
      <c r="O3042" s="731">
        <v>0.5</v>
      </c>
      <c r="P3042" s="651">
        <v>0</v>
      </c>
      <c r="Q3042" s="666"/>
      <c r="R3042" s="650">
        <v>1</v>
      </c>
      <c r="S3042" s="666">
        <v>1</v>
      </c>
      <c r="T3042" s="731">
        <v>0.5</v>
      </c>
      <c r="U3042" s="689">
        <v>1</v>
      </c>
    </row>
    <row r="3043" spans="1:21" ht="14.4" customHeight="1" x14ac:dyDescent="0.3">
      <c r="A3043" s="649">
        <v>10</v>
      </c>
      <c r="B3043" s="650" t="s">
        <v>596</v>
      </c>
      <c r="C3043" s="650">
        <v>89301109</v>
      </c>
      <c r="D3043" s="729" t="s">
        <v>6867</v>
      </c>
      <c r="E3043" s="730" t="s">
        <v>3686</v>
      </c>
      <c r="F3043" s="650" t="s">
        <v>3634</v>
      </c>
      <c r="G3043" s="650" t="s">
        <v>3728</v>
      </c>
      <c r="H3043" s="650" t="s">
        <v>597</v>
      </c>
      <c r="I3043" s="650" t="s">
        <v>3779</v>
      </c>
      <c r="J3043" s="650" t="s">
        <v>3780</v>
      </c>
      <c r="K3043" s="650" t="s">
        <v>3781</v>
      </c>
      <c r="L3043" s="651">
        <v>47.71</v>
      </c>
      <c r="M3043" s="651">
        <v>95.42</v>
      </c>
      <c r="N3043" s="650">
        <v>2</v>
      </c>
      <c r="O3043" s="731">
        <v>0.5</v>
      </c>
      <c r="P3043" s="651">
        <v>95.42</v>
      </c>
      <c r="Q3043" s="666">
        <v>1</v>
      </c>
      <c r="R3043" s="650">
        <v>2</v>
      </c>
      <c r="S3043" s="666">
        <v>1</v>
      </c>
      <c r="T3043" s="731">
        <v>0.5</v>
      </c>
      <c r="U3043" s="689">
        <v>1</v>
      </c>
    </row>
    <row r="3044" spans="1:21" ht="14.4" customHeight="1" x14ac:dyDescent="0.3">
      <c r="A3044" s="649">
        <v>10</v>
      </c>
      <c r="B3044" s="650" t="s">
        <v>596</v>
      </c>
      <c r="C3044" s="650">
        <v>89301109</v>
      </c>
      <c r="D3044" s="729" t="s">
        <v>6867</v>
      </c>
      <c r="E3044" s="730" t="s">
        <v>3686</v>
      </c>
      <c r="F3044" s="650" t="s">
        <v>3634</v>
      </c>
      <c r="G3044" s="650" t="s">
        <v>6297</v>
      </c>
      <c r="H3044" s="650" t="s">
        <v>597</v>
      </c>
      <c r="I3044" s="650" t="s">
        <v>2976</v>
      </c>
      <c r="J3044" s="650" t="s">
        <v>2977</v>
      </c>
      <c r="K3044" s="650" t="s">
        <v>6298</v>
      </c>
      <c r="L3044" s="651">
        <v>140.59</v>
      </c>
      <c r="M3044" s="651">
        <v>140.59</v>
      </c>
      <c r="N3044" s="650">
        <v>1</v>
      </c>
      <c r="O3044" s="731">
        <v>0.5</v>
      </c>
      <c r="P3044" s="651">
        <v>140.59</v>
      </c>
      <c r="Q3044" s="666">
        <v>1</v>
      </c>
      <c r="R3044" s="650">
        <v>1</v>
      </c>
      <c r="S3044" s="666">
        <v>1</v>
      </c>
      <c r="T3044" s="731">
        <v>0.5</v>
      </c>
      <c r="U3044" s="689">
        <v>1</v>
      </c>
    </row>
    <row r="3045" spans="1:21" ht="14.4" customHeight="1" x14ac:dyDescent="0.3">
      <c r="A3045" s="649">
        <v>10</v>
      </c>
      <c r="B3045" s="650" t="s">
        <v>596</v>
      </c>
      <c r="C3045" s="650">
        <v>89301109</v>
      </c>
      <c r="D3045" s="729" t="s">
        <v>6867</v>
      </c>
      <c r="E3045" s="730" t="s">
        <v>3686</v>
      </c>
      <c r="F3045" s="650" t="s">
        <v>3634</v>
      </c>
      <c r="G3045" s="650" t="s">
        <v>3805</v>
      </c>
      <c r="H3045" s="650" t="s">
        <v>597</v>
      </c>
      <c r="I3045" s="650" t="s">
        <v>3806</v>
      </c>
      <c r="J3045" s="650" t="s">
        <v>3807</v>
      </c>
      <c r="K3045" s="650" t="s">
        <v>2806</v>
      </c>
      <c r="L3045" s="651">
        <v>202.25</v>
      </c>
      <c r="M3045" s="651">
        <v>202.25</v>
      </c>
      <c r="N3045" s="650">
        <v>1</v>
      </c>
      <c r="O3045" s="731">
        <v>0.5</v>
      </c>
      <c r="P3045" s="651">
        <v>202.25</v>
      </c>
      <c r="Q3045" s="666">
        <v>1</v>
      </c>
      <c r="R3045" s="650">
        <v>1</v>
      </c>
      <c r="S3045" s="666">
        <v>1</v>
      </c>
      <c r="T3045" s="731">
        <v>0.5</v>
      </c>
      <c r="U3045" s="689">
        <v>1</v>
      </c>
    </row>
    <row r="3046" spans="1:21" ht="14.4" customHeight="1" x14ac:dyDescent="0.3">
      <c r="A3046" s="649">
        <v>10</v>
      </c>
      <c r="B3046" s="650" t="s">
        <v>596</v>
      </c>
      <c r="C3046" s="650">
        <v>89301109</v>
      </c>
      <c r="D3046" s="729" t="s">
        <v>6867</v>
      </c>
      <c r="E3046" s="730" t="s">
        <v>3686</v>
      </c>
      <c r="F3046" s="650" t="s">
        <v>3634</v>
      </c>
      <c r="G3046" s="650" t="s">
        <v>4144</v>
      </c>
      <c r="H3046" s="650" t="s">
        <v>1072</v>
      </c>
      <c r="I3046" s="650" t="s">
        <v>4344</v>
      </c>
      <c r="J3046" s="650" t="s">
        <v>4345</v>
      </c>
      <c r="K3046" s="650" t="s">
        <v>1140</v>
      </c>
      <c r="L3046" s="651">
        <v>31.59</v>
      </c>
      <c r="M3046" s="651">
        <v>315.89999999999998</v>
      </c>
      <c r="N3046" s="650">
        <v>10</v>
      </c>
      <c r="O3046" s="731">
        <v>1</v>
      </c>
      <c r="P3046" s="651">
        <v>315.89999999999998</v>
      </c>
      <c r="Q3046" s="666">
        <v>1</v>
      </c>
      <c r="R3046" s="650">
        <v>10</v>
      </c>
      <c r="S3046" s="666">
        <v>1</v>
      </c>
      <c r="T3046" s="731">
        <v>1</v>
      </c>
      <c r="U3046" s="689">
        <v>1</v>
      </c>
    </row>
    <row r="3047" spans="1:21" ht="14.4" customHeight="1" x14ac:dyDescent="0.3">
      <c r="A3047" s="649">
        <v>10</v>
      </c>
      <c r="B3047" s="650" t="s">
        <v>596</v>
      </c>
      <c r="C3047" s="650">
        <v>89301109</v>
      </c>
      <c r="D3047" s="729" t="s">
        <v>6867</v>
      </c>
      <c r="E3047" s="730" t="s">
        <v>3686</v>
      </c>
      <c r="F3047" s="650" t="s">
        <v>3634</v>
      </c>
      <c r="G3047" s="650" t="s">
        <v>4240</v>
      </c>
      <c r="H3047" s="650" t="s">
        <v>1072</v>
      </c>
      <c r="I3047" s="650" t="s">
        <v>6299</v>
      </c>
      <c r="J3047" s="650" t="s">
        <v>6300</v>
      </c>
      <c r="K3047" s="650" t="s">
        <v>6301</v>
      </c>
      <c r="L3047" s="651">
        <v>156.25</v>
      </c>
      <c r="M3047" s="651">
        <v>156.25</v>
      </c>
      <c r="N3047" s="650">
        <v>1</v>
      </c>
      <c r="O3047" s="731">
        <v>1</v>
      </c>
      <c r="P3047" s="651">
        <v>156.25</v>
      </c>
      <c r="Q3047" s="666">
        <v>1</v>
      </c>
      <c r="R3047" s="650">
        <v>1</v>
      </c>
      <c r="S3047" s="666">
        <v>1</v>
      </c>
      <c r="T3047" s="731">
        <v>1</v>
      </c>
      <c r="U3047" s="689">
        <v>1</v>
      </c>
    </row>
    <row r="3048" spans="1:21" ht="14.4" customHeight="1" x14ac:dyDescent="0.3">
      <c r="A3048" s="649">
        <v>10</v>
      </c>
      <c r="B3048" s="650" t="s">
        <v>596</v>
      </c>
      <c r="C3048" s="650">
        <v>89301109</v>
      </c>
      <c r="D3048" s="729" t="s">
        <v>6867</v>
      </c>
      <c r="E3048" s="730" t="s">
        <v>3686</v>
      </c>
      <c r="F3048" s="650" t="s">
        <v>3636</v>
      </c>
      <c r="G3048" s="650" t="s">
        <v>6302</v>
      </c>
      <c r="H3048" s="650" t="s">
        <v>597</v>
      </c>
      <c r="I3048" s="650" t="s">
        <v>6303</v>
      </c>
      <c r="J3048" s="650" t="s">
        <v>6304</v>
      </c>
      <c r="K3048" s="650" t="s">
        <v>6305</v>
      </c>
      <c r="L3048" s="651">
        <v>600</v>
      </c>
      <c r="M3048" s="651">
        <v>1200</v>
      </c>
      <c r="N3048" s="650">
        <v>2</v>
      </c>
      <c r="O3048" s="731">
        <v>2</v>
      </c>
      <c r="P3048" s="651">
        <v>1200</v>
      </c>
      <c r="Q3048" s="666">
        <v>1</v>
      </c>
      <c r="R3048" s="650">
        <v>2</v>
      </c>
      <c r="S3048" s="666">
        <v>1</v>
      </c>
      <c r="T3048" s="731">
        <v>2</v>
      </c>
      <c r="U3048" s="689">
        <v>1</v>
      </c>
    </row>
    <row r="3049" spans="1:21" ht="14.4" customHeight="1" x14ac:dyDescent="0.3">
      <c r="A3049" s="649">
        <v>10</v>
      </c>
      <c r="B3049" s="650" t="s">
        <v>596</v>
      </c>
      <c r="C3049" s="650">
        <v>89301109</v>
      </c>
      <c r="D3049" s="729" t="s">
        <v>6867</v>
      </c>
      <c r="E3049" s="730" t="s">
        <v>3686</v>
      </c>
      <c r="F3049" s="650" t="s">
        <v>3636</v>
      </c>
      <c r="G3049" s="650" t="s">
        <v>4505</v>
      </c>
      <c r="H3049" s="650" t="s">
        <v>597</v>
      </c>
      <c r="I3049" s="650" t="s">
        <v>6306</v>
      </c>
      <c r="J3049" s="650" t="s">
        <v>6307</v>
      </c>
      <c r="K3049" s="650" t="s">
        <v>6308</v>
      </c>
      <c r="L3049" s="651">
        <v>378.48</v>
      </c>
      <c r="M3049" s="651">
        <v>378.48</v>
      </c>
      <c r="N3049" s="650">
        <v>1</v>
      </c>
      <c r="O3049" s="731">
        <v>1</v>
      </c>
      <c r="P3049" s="651">
        <v>378.48</v>
      </c>
      <c r="Q3049" s="666">
        <v>1</v>
      </c>
      <c r="R3049" s="650">
        <v>1</v>
      </c>
      <c r="S3049" s="666">
        <v>1</v>
      </c>
      <c r="T3049" s="731">
        <v>1</v>
      </c>
      <c r="U3049" s="689">
        <v>1</v>
      </c>
    </row>
    <row r="3050" spans="1:21" ht="14.4" customHeight="1" x14ac:dyDescent="0.3">
      <c r="A3050" s="649">
        <v>10</v>
      </c>
      <c r="B3050" s="650" t="s">
        <v>596</v>
      </c>
      <c r="C3050" s="650">
        <v>89301109</v>
      </c>
      <c r="D3050" s="729" t="s">
        <v>6867</v>
      </c>
      <c r="E3050" s="730" t="s">
        <v>3687</v>
      </c>
      <c r="F3050" s="650" t="s">
        <v>3634</v>
      </c>
      <c r="G3050" s="650" t="s">
        <v>4733</v>
      </c>
      <c r="H3050" s="650" t="s">
        <v>597</v>
      </c>
      <c r="I3050" s="650" t="s">
        <v>4944</v>
      </c>
      <c r="J3050" s="650" t="s">
        <v>4735</v>
      </c>
      <c r="K3050" s="650" t="s">
        <v>4945</v>
      </c>
      <c r="L3050" s="651">
        <v>0</v>
      </c>
      <c r="M3050" s="651">
        <v>0</v>
      </c>
      <c r="N3050" s="650">
        <v>1</v>
      </c>
      <c r="O3050" s="731">
        <v>1</v>
      </c>
      <c r="P3050" s="651">
        <v>0</v>
      </c>
      <c r="Q3050" s="666"/>
      <c r="R3050" s="650">
        <v>1</v>
      </c>
      <c r="S3050" s="666">
        <v>1</v>
      </c>
      <c r="T3050" s="731">
        <v>1</v>
      </c>
      <c r="U3050" s="689">
        <v>1</v>
      </c>
    </row>
    <row r="3051" spans="1:21" ht="14.4" customHeight="1" x14ac:dyDescent="0.3">
      <c r="A3051" s="649">
        <v>10</v>
      </c>
      <c r="B3051" s="650" t="s">
        <v>596</v>
      </c>
      <c r="C3051" s="650">
        <v>89301109</v>
      </c>
      <c r="D3051" s="729" t="s">
        <v>6867</v>
      </c>
      <c r="E3051" s="730" t="s">
        <v>3687</v>
      </c>
      <c r="F3051" s="650" t="s">
        <v>3634</v>
      </c>
      <c r="G3051" s="650" t="s">
        <v>3732</v>
      </c>
      <c r="H3051" s="650" t="s">
        <v>597</v>
      </c>
      <c r="I3051" s="650" t="s">
        <v>4727</v>
      </c>
      <c r="J3051" s="650" t="s">
        <v>1720</v>
      </c>
      <c r="K3051" s="650" t="s">
        <v>4147</v>
      </c>
      <c r="L3051" s="651">
        <v>0</v>
      </c>
      <c r="M3051" s="651">
        <v>0</v>
      </c>
      <c r="N3051" s="650">
        <v>2</v>
      </c>
      <c r="O3051" s="731">
        <v>1</v>
      </c>
      <c r="P3051" s="651"/>
      <c r="Q3051" s="666"/>
      <c r="R3051" s="650"/>
      <c r="S3051" s="666">
        <v>0</v>
      </c>
      <c r="T3051" s="731"/>
      <c r="U3051" s="689">
        <v>0</v>
      </c>
    </row>
    <row r="3052" spans="1:21" ht="14.4" customHeight="1" x14ac:dyDescent="0.3">
      <c r="A3052" s="649">
        <v>10</v>
      </c>
      <c r="B3052" s="650" t="s">
        <v>596</v>
      </c>
      <c r="C3052" s="650">
        <v>89301109</v>
      </c>
      <c r="D3052" s="729" t="s">
        <v>6867</v>
      </c>
      <c r="E3052" s="730" t="s">
        <v>3687</v>
      </c>
      <c r="F3052" s="650" t="s">
        <v>3634</v>
      </c>
      <c r="G3052" s="650" t="s">
        <v>3929</v>
      </c>
      <c r="H3052" s="650" t="s">
        <v>597</v>
      </c>
      <c r="I3052" s="650" t="s">
        <v>6072</v>
      </c>
      <c r="J3052" s="650" t="s">
        <v>2624</v>
      </c>
      <c r="K3052" s="650" t="s">
        <v>6073</v>
      </c>
      <c r="L3052" s="651">
        <v>0</v>
      </c>
      <c r="M3052" s="651">
        <v>0</v>
      </c>
      <c r="N3052" s="650">
        <v>1</v>
      </c>
      <c r="O3052" s="731">
        <v>0.5</v>
      </c>
      <c r="P3052" s="651"/>
      <c r="Q3052" s="666"/>
      <c r="R3052" s="650"/>
      <c r="S3052" s="666">
        <v>0</v>
      </c>
      <c r="T3052" s="731"/>
      <c r="U3052" s="689">
        <v>0</v>
      </c>
    </row>
    <row r="3053" spans="1:21" ht="14.4" customHeight="1" x14ac:dyDescent="0.3">
      <c r="A3053" s="649">
        <v>10</v>
      </c>
      <c r="B3053" s="650" t="s">
        <v>596</v>
      </c>
      <c r="C3053" s="650">
        <v>89301109</v>
      </c>
      <c r="D3053" s="729" t="s">
        <v>6867</v>
      </c>
      <c r="E3053" s="730" t="s">
        <v>3687</v>
      </c>
      <c r="F3053" s="650" t="s">
        <v>3634</v>
      </c>
      <c r="G3053" s="650" t="s">
        <v>4085</v>
      </c>
      <c r="H3053" s="650" t="s">
        <v>597</v>
      </c>
      <c r="I3053" s="650" t="s">
        <v>1748</v>
      </c>
      <c r="J3053" s="650" t="s">
        <v>4768</v>
      </c>
      <c r="K3053" s="650" t="s">
        <v>4081</v>
      </c>
      <c r="L3053" s="651">
        <v>4.8499999999999996</v>
      </c>
      <c r="M3053" s="651">
        <v>9.6999999999999993</v>
      </c>
      <c r="N3053" s="650">
        <v>2</v>
      </c>
      <c r="O3053" s="731">
        <v>1</v>
      </c>
      <c r="P3053" s="651">
        <v>9.6999999999999993</v>
      </c>
      <c r="Q3053" s="666">
        <v>1</v>
      </c>
      <c r="R3053" s="650">
        <v>2</v>
      </c>
      <c r="S3053" s="666">
        <v>1</v>
      </c>
      <c r="T3053" s="731">
        <v>1</v>
      </c>
      <c r="U3053" s="689">
        <v>1</v>
      </c>
    </row>
    <row r="3054" spans="1:21" ht="14.4" customHeight="1" x14ac:dyDescent="0.3">
      <c r="A3054" s="649">
        <v>10</v>
      </c>
      <c r="B3054" s="650" t="s">
        <v>596</v>
      </c>
      <c r="C3054" s="650">
        <v>89301109</v>
      </c>
      <c r="D3054" s="729" t="s">
        <v>6867</v>
      </c>
      <c r="E3054" s="730" t="s">
        <v>3687</v>
      </c>
      <c r="F3054" s="650" t="s">
        <v>3634</v>
      </c>
      <c r="G3054" s="650" t="s">
        <v>4085</v>
      </c>
      <c r="H3054" s="650" t="s">
        <v>597</v>
      </c>
      <c r="I3054" s="650" t="s">
        <v>4767</v>
      </c>
      <c r="J3054" s="650" t="s">
        <v>4768</v>
      </c>
      <c r="K3054" s="650" t="s">
        <v>1888</v>
      </c>
      <c r="L3054" s="651">
        <v>80.77</v>
      </c>
      <c r="M3054" s="651">
        <v>80.77</v>
      </c>
      <c r="N3054" s="650">
        <v>1</v>
      </c>
      <c r="O3054" s="731">
        <v>0.5</v>
      </c>
      <c r="P3054" s="651">
        <v>80.77</v>
      </c>
      <c r="Q3054" s="666">
        <v>1</v>
      </c>
      <c r="R3054" s="650">
        <v>1</v>
      </c>
      <c r="S3054" s="666">
        <v>1</v>
      </c>
      <c r="T3054" s="731">
        <v>0.5</v>
      </c>
      <c r="U3054" s="689">
        <v>1</v>
      </c>
    </row>
    <row r="3055" spans="1:21" ht="14.4" customHeight="1" x14ac:dyDescent="0.3">
      <c r="A3055" s="649">
        <v>10</v>
      </c>
      <c r="B3055" s="650" t="s">
        <v>596</v>
      </c>
      <c r="C3055" s="650">
        <v>89301109</v>
      </c>
      <c r="D3055" s="729" t="s">
        <v>6867</v>
      </c>
      <c r="E3055" s="730" t="s">
        <v>3687</v>
      </c>
      <c r="F3055" s="650" t="s">
        <v>3634</v>
      </c>
      <c r="G3055" s="650" t="s">
        <v>4089</v>
      </c>
      <c r="H3055" s="650" t="s">
        <v>597</v>
      </c>
      <c r="I3055" s="650" t="s">
        <v>874</v>
      </c>
      <c r="J3055" s="650" t="s">
        <v>875</v>
      </c>
      <c r="K3055" s="650" t="s">
        <v>876</v>
      </c>
      <c r="L3055" s="651">
        <v>23.72</v>
      </c>
      <c r="M3055" s="651">
        <v>71.16</v>
      </c>
      <c r="N3055" s="650">
        <v>3</v>
      </c>
      <c r="O3055" s="731">
        <v>1.5</v>
      </c>
      <c r="P3055" s="651">
        <v>23.72</v>
      </c>
      <c r="Q3055" s="666">
        <v>0.33333333333333331</v>
      </c>
      <c r="R3055" s="650">
        <v>1</v>
      </c>
      <c r="S3055" s="666">
        <v>0.33333333333333331</v>
      </c>
      <c r="T3055" s="731">
        <v>0.5</v>
      </c>
      <c r="U3055" s="689">
        <v>0.33333333333333331</v>
      </c>
    </row>
    <row r="3056" spans="1:21" ht="14.4" customHeight="1" x14ac:dyDescent="0.3">
      <c r="A3056" s="649">
        <v>10</v>
      </c>
      <c r="B3056" s="650" t="s">
        <v>596</v>
      </c>
      <c r="C3056" s="650">
        <v>89301109</v>
      </c>
      <c r="D3056" s="729" t="s">
        <v>6867</v>
      </c>
      <c r="E3056" s="730" t="s">
        <v>3687</v>
      </c>
      <c r="F3056" s="650" t="s">
        <v>3634</v>
      </c>
      <c r="G3056" s="650" t="s">
        <v>4252</v>
      </c>
      <c r="H3056" s="650" t="s">
        <v>597</v>
      </c>
      <c r="I3056" s="650" t="s">
        <v>4520</v>
      </c>
      <c r="J3056" s="650" t="s">
        <v>4521</v>
      </c>
      <c r="K3056" s="650" t="s">
        <v>4522</v>
      </c>
      <c r="L3056" s="651">
        <v>0</v>
      </c>
      <c r="M3056" s="651">
        <v>0</v>
      </c>
      <c r="N3056" s="650">
        <v>4</v>
      </c>
      <c r="O3056" s="731">
        <v>2</v>
      </c>
      <c r="P3056" s="651">
        <v>0</v>
      </c>
      <c r="Q3056" s="666"/>
      <c r="R3056" s="650">
        <v>3</v>
      </c>
      <c r="S3056" s="666">
        <v>0.75</v>
      </c>
      <c r="T3056" s="731">
        <v>1.5</v>
      </c>
      <c r="U3056" s="689">
        <v>0.75</v>
      </c>
    </row>
    <row r="3057" spans="1:21" ht="14.4" customHeight="1" x14ac:dyDescent="0.3">
      <c r="A3057" s="649">
        <v>10</v>
      </c>
      <c r="B3057" s="650" t="s">
        <v>596</v>
      </c>
      <c r="C3057" s="650">
        <v>89301109</v>
      </c>
      <c r="D3057" s="729" t="s">
        <v>6867</v>
      </c>
      <c r="E3057" s="730" t="s">
        <v>3687</v>
      </c>
      <c r="F3057" s="650" t="s">
        <v>3634</v>
      </c>
      <c r="G3057" s="650" t="s">
        <v>4311</v>
      </c>
      <c r="H3057" s="650" t="s">
        <v>597</v>
      </c>
      <c r="I3057" s="650" t="s">
        <v>4312</v>
      </c>
      <c r="J3057" s="650" t="s">
        <v>2709</v>
      </c>
      <c r="K3057" s="650" t="s">
        <v>2710</v>
      </c>
      <c r="L3057" s="651">
        <v>130.99</v>
      </c>
      <c r="M3057" s="651">
        <v>4715.6399999999994</v>
      </c>
      <c r="N3057" s="650">
        <v>36</v>
      </c>
      <c r="O3057" s="731">
        <v>15.5</v>
      </c>
      <c r="P3057" s="651">
        <v>654.95000000000005</v>
      </c>
      <c r="Q3057" s="666">
        <v>0.13888888888888892</v>
      </c>
      <c r="R3057" s="650">
        <v>5</v>
      </c>
      <c r="S3057" s="666">
        <v>0.1388888888888889</v>
      </c>
      <c r="T3057" s="731">
        <v>2</v>
      </c>
      <c r="U3057" s="689">
        <v>0.12903225806451613</v>
      </c>
    </row>
    <row r="3058" spans="1:21" ht="14.4" customHeight="1" x14ac:dyDescent="0.3">
      <c r="A3058" s="649">
        <v>10</v>
      </c>
      <c r="B3058" s="650" t="s">
        <v>596</v>
      </c>
      <c r="C3058" s="650">
        <v>89301109</v>
      </c>
      <c r="D3058" s="729" t="s">
        <v>6867</v>
      </c>
      <c r="E3058" s="730" t="s">
        <v>3687</v>
      </c>
      <c r="F3058" s="650" t="s">
        <v>3634</v>
      </c>
      <c r="G3058" s="650" t="s">
        <v>5025</v>
      </c>
      <c r="H3058" s="650" t="s">
        <v>597</v>
      </c>
      <c r="I3058" s="650" t="s">
        <v>6309</v>
      </c>
      <c r="J3058" s="650" t="s">
        <v>5032</v>
      </c>
      <c r="K3058" s="650" t="s">
        <v>4458</v>
      </c>
      <c r="L3058" s="651">
        <v>298.88</v>
      </c>
      <c r="M3058" s="651">
        <v>597.76</v>
      </c>
      <c r="N3058" s="650">
        <v>2</v>
      </c>
      <c r="O3058" s="731">
        <v>1.5</v>
      </c>
      <c r="P3058" s="651"/>
      <c r="Q3058" s="666">
        <v>0</v>
      </c>
      <c r="R3058" s="650"/>
      <c r="S3058" s="666">
        <v>0</v>
      </c>
      <c r="T3058" s="731"/>
      <c r="U3058" s="689">
        <v>0</v>
      </c>
    </row>
    <row r="3059" spans="1:21" ht="14.4" customHeight="1" x14ac:dyDescent="0.3">
      <c r="A3059" s="649">
        <v>10</v>
      </c>
      <c r="B3059" s="650" t="s">
        <v>596</v>
      </c>
      <c r="C3059" s="650">
        <v>89301109</v>
      </c>
      <c r="D3059" s="729" t="s">
        <v>6867</v>
      </c>
      <c r="E3059" s="730" t="s">
        <v>3687</v>
      </c>
      <c r="F3059" s="650" t="s">
        <v>3634</v>
      </c>
      <c r="G3059" s="650" t="s">
        <v>5025</v>
      </c>
      <c r="H3059" s="650" t="s">
        <v>597</v>
      </c>
      <c r="I3059" s="650" t="s">
        <v>5028</v>
      </c>
      <c r="J3059" s="650" t="s">
        <v>5029</v>
      </c>
      <c r="K3059" s="650" t="s">
        <v>5030</v>
      </c>
      <c r="L3059" s="651">
        <v>719.85</v>
      </c>
      <c r="M3059" s="651">
        <v>1439.7</v>
      </c>
      <c r="N3059" s="650">
        <v>2</v>
      </c>
      <c r="O3059" s="731">
        <v>1</v>
      </c>
      <c r="P3059" s="651">
        <v>1439.7</v>
      </c>
      <c r="Q3059" s="666">
        <v>1</v>
      </c>
      <c r="R3059" s="650">
        <v>2</v>
      </c>
      <c r="S3059" s="666">
        <v>1</v>
      </c>
      <c r="T3059" s="731">
        <v>1</v>
      </c>
      <c r="U3059" s="689">
        <v>1</v>
      </c>
    </row>
    <row r="3060" spans="1:21" ht="14.4" customHeight="1" x14ac:dyDescent="0.3">
      <c r="A3060" s="649">
        <v>10</v>
      </c>
      <c r="B3060" s="650" t="s">
        <v>596</v>
      </c>
      <c r="C3060" s="650">
        <v>89301109</v>
      </c>
      <c r="D3060" s="729" t="s">
        <v>6867</v>
      </c>
      <c r="E3060" s="730" t="s">
        <v>3687</v>
      </c>
      <c r="F3060" s="650" t="s">
        <v>3634</v>
      </c>
      <c r="G3060" s="650" t="s">
        <v>4105</v>
      </c>
      <c r="H3060" s="650" t="s">
        <v>597</v>
      </c>
      <c r="I3060" s="650" t="s">
        <v>654</v>
      </c>
      <c r="J3060" s="650" t="s">
        <v>4106</v>
      </c>
      <c r="K3060" s="650" t="s">
        <v>4107</v>
      </c>
      <c r="L3060" s="651">
        <v>22.88</v>
      </c>
      <c r="M3060" s="651">
        <v>22.88</v>
      </c>
      <c r="N3060" s="650">
        <v>1</v>
      </c>
      <c r="O3060" s="731">
        <v>0.5</v>
      </c>
      <c r="P3060" s="651"/>
      <c r="Q3060" s="666">
        <v>0</v>
      </c>
      <c r="R3060" s="650"/>
      <c r="S3060" s="666">
        <v>0</v>
      </c>
      <c r="T3060" s="731"/>
      <c r="U3060" s="689">
        <v>0</v>
      </c>
    </row>
    <row r="3061" spans="1:21" ht="14.4" customHeight="1" x14ac:dyDescent="0.3">
      <c r="A3061" s="649">
        <v>10</v>
      </c>
      <c r="B3061" s="650" t="s">
        <v>596</v>
      </c>
      <c r="C3061" s="650">
        <v>89301109</v>
      </c>
      <c r="D3061" s="729" t="s">
        <v>6867</v>
      </c>
      <c r="E3061" s="730" t="s">
        <v>3687</v>
      </c>
      <c r="F3061" s="650" t="s">
        <v>3634</v>
      </c>
      <c r="G3061" s="650" t="s">
        <v>4105</v>
      </c>
      <c r="H3061" s="650" t="s">
        <v>597</v>
      </c>
      <c r="I3061" s="650" t="s">
        <v>833</v>
      </c>
      <c r="J3061" s="650" t="s">
        <v>4108</v>
      </c>
      <c r="K3061" s="650" t="s">
        <v>4109</v>
      </c>
      <c r="L3061" s="651">
        <v>91.52</v>
      </c>
      <c r="M3061" s="651">
        <v>183.04</v>
      </c>
      <c r="N3061" s="650">
        <v>2</v>
      </c>
      <c r="O3061" s="731">
        <v>0.5</v>
      </c>
      <c r="P3061" s="651"/>
      <c r="Q3061" s="666">
        <v>0</v>
      </c>
      <c r="R3061" s="650"/>
      <c r="S3061" s="666">
        <v>0</v>
      </c>
      <c r="T3061" s="731"/>
      <c r="U3061" s="689">
        <v>0</v>
      </c>
    </row>
    <row r="3062" spans="1:21" ht="14.4" customHeight="1" x14ac:dyDescent="0.3">
      <c r="A3062" s="649">
        <v>10</v>
      </c>
      <c r="B3062" s="650" t="s">
        <v>596</v>
      </c>
      <c r="C3062" s="650">
        <v>89301109</v>
      </c>
      <c r="D3062" s="729" t="s">
        <v>6867</v>
      </c>
      <c r="E3062" s="730" t="s">
        <v>3687</v>
      </c>
      <c r="F3062" s="650" t="s">
        <v>3634</v>
      </c>
      <c r="G3062" s="650" t="s">
        <v>3868</v>
      </c>
      <c r="H3062" s="650" t="s">
        <v>597</v>
      </c>
      <c r="I3062" s="650" t="s">
        <v>3964</v>
      </c>
      <c r="J3062" s="650" t="s">
        <v>1243</v>
      </c>
      <c r="K3062" s="650" t="s">
        <v>3965</v>
      </c>
      <c r="L3062" s="651">
        <v>23.46</v>
      </c>
      <c r="M3062" s="651">
        <v>328.44</v>
      </c>
      <c r="N3062" s="650">
        <v>14</v>
      </c>
      <c r="O3062" s="731">
        <v>6</v>
      </c>
      <c r="P3062" s="651">
        <v>187.68</v>
      </c>
      <c r="Q3062" s="666">
        <v>0.57142857142857151</v>
      </c>
      <c r="R3062" s="650">
        <v>8</v>
      </c>
      <c r="S3062" s="666">
        <v>0.5714285714285714</v>
      </c>
      <c r="T3062" s="731">
        <v>3</v>
      </c>
      <c r="U3062" s="689">
        <v>0.5</v>
      </c>
    </row>
    <row r="3063" spans="1:21" ht="14.4" customHeight="1" x14ac:dyDescent="0.3">
      <c r="A3063" s="649">
        <v>10</v>
      </c>
      <c r="B3063" s="650" t="s">
        <v>596</v>
      </c>
      <c r="C3063" s="650">
        <v>89301109</v>
      </c>
      <c r="D3063" s="729" t="s">
        <v>6867</v>
      </c>
      <c r="E3063" s="730" t="s">
        <v>3687</v>
      </c>
      <c r="F3063" s="650" t="s">
        <v>3634</v>
      </c>
      <c r="G3063" s="650" t="s">
        <v>3868</v>
      </c>
      <c r="H3063" s="650" t="s">
        <v>597</v>
      </c>
      <c r="I3063" s="650" t="s">
        <v>1650</v>
      </c>
      <c r="J3063" s="650" t="s">
        <v>1277</v>
      </c>
      <c r="K3063" s="650" t="s">
        <v>3965</v>
      </c>
      <c r="L3063" s="651">
        <v>23.46</v>
      </c>
      <c r="M3063" s="651">
        <v>164.22</v>
      </c>
      <c r="N3063" s="650">
        <v>7</v>
      </c>
      <c r="O3063" s="731">
        <v>2</v>
      </c>
      <c r="P3063" s="651">
        <v>46.92</v>
      </c>
      <c r="Q3063" s="666">
        <v>0.28571428571428575</v>
      </c>
      <c r="R3063" s="650">
        <v>2</v>
      </c>
      <c r="S3063" s="666">
        <v>0.2857142857142857</v>
      </c>
      <c r="T3063" s="731">
        <v>0.5</v>
      </c>
      <c r="U3063" s="689">
        <v>0.25</v>
      </c>
    </row>
    <row r="3064" spans="1:21" ht="14.4" customHeight="1" x14ac:dyDescent="0.3">
      <c r="A3064" s="649">
        <v>10</v>
      </c>
      <c r="B3064" s="650" t="s">
        <v>596</v>
      </c>
      <c r="C3064" s="650">
        <v>89301109</v>
      </c>
      <c r="D3064" s="729" t="s">
        <v>6867</v>
      </c>
      <c r="E3064" s="730" t="s">
        <v>3687</v>
      </c>
      <c r="F3064" s="650" t="s">
        <v>3634</v>
      </c>
      <c r="G3064" s="650" t="s">
        <v>3868</v>
      </c>
      <c r="H3064" s="650" t="s">
        <v>597</v>
      </c>
      <c r="I3064" s="650" t="s">
        <v>1276</v>
      </c>
      <c r="J3064" s="650" t="s">
        <v>1277</v>
      </c>
      <c r="K3064" s="650" t="s">
        <v>3869</v>
      </c>
      <c r="L3064" s="651">
        <v>13.38</v>
      </c>
      <c r="M3064" s="651">
        <v>66.900000000000006</v>
      </c>
      <c r="N3064" s="650">
        <v>5</v>
      </c>
      <c r="O3064" s="731">
        <v>2.5</v>
      </c>
      <c r="P3064" s="651">
        <v>53.52</v>
      </c>
      <c r="Q3064" s="666">
        <v>0.79999999999999993</v>
      </c>
      <c r="R3064" s="650">
        <v>4</v>
      </c>
      <c r="S3064" s="666">
        <v>0.8</v>
      </c>
      <c r="T3064" s="731">
        <v>1.5</v>
      </c>
      <c r="U3064" s="689">
        <v>0.6</v>
      </c>
    </row>
    <row r="3065" spans="1:21" ht="14.4" customHeight="1" x14ac:dyDescent="0.3">
      <c r="A3065" s="649">
        <v>10</v>
      </c>
      <c r="B3065" s="650" t="s">
        <v>596</v>
      </c>
      <c r="C3065" s="650">
        <v>89301109</v>
      </c>
      <c r="D3065" s="729" t="s">
        <v>6867</v>
      </c>
      <c r="E3065" s="730" t="s">
        <v>3687</v>
      </c>
      <c r="F3065" s="650" t="s">
        <v>3634</v>
      </c>
      <c r="G3065" s="650" t="s">
        <v>4238</v>
      </c>
      <c r="H3065" s="650" t="s">
        <v>597</v>
      </c>
      <c r="I3065" s="650" t="s">
        <v>1368</v>
      </c>
      <c r="J3065" s="650" t="s">
        <v>1369</v>
      </c>
      <c r="K3065" s="650" t="s">
        <v>4239</v>
      </c>
      <c r="L3065" s="651">
        <v>0</v>
      </c>
      <c r="M3065" s="651">
        <v>0</v>
      </c>
      <c r="N3065" s="650">
        <v>5</v>
      </c>
      <c r="O3065" s="731">
        <v>3.5</v>
      </c>
      <c r="P3065" s="651">
        <v>0</v>
      </c>
      <c r="Q3065" s="666"/>
      <c r="R3065" s="650">
        <v>2</v>
      </c>
      <c r="S3065" s="666">
        <v>0.4</v>
      </c>
      <c r="T3065" s="731">
        <v>1.5</v>
      </c>
      <c r="U3065" s="689">
        <v>0.42857142857142855</v>
      </c>
    </row>
    <row r="3066" spans="1:21" ht="14.4" customHeight="1" x14ac:dyDescent="0.3">
      <c r="A3066" s="649">
        <v>10</v>
      </c>
      <c r="B3066" s="650" t="s">
        <v>596</v>
      </c>
      <c r="C3066" s="650">
        <v>89301109</v>
      </c>
      <c r="D3066" s="729" t="s">
        <v>6867</v>
      </c>
      <c r="E3066" s="730" t="s">
        <v>3687</v>
      </c>
      <c r="F3066" s="650" t="s">
        <v>3634</v>
      </c>
      <c r="G3066" s="650" t="s">
        <v>5785</v>
      </c>
      <c r="H3066" s="650" t="s">
        <v>597</v>
      </c>
      <c r="I3066" s="650" t="s">
        <v>6310</v>
      </c>
      <c r="J3066" s="650" t="s">
        <v>5787</v>
      </c>
      <c r="K3066" s="650" t="s">
        <v>1884</v>
      </c>
      <c r="L3066" s="651">
        <v>0</v>
      </c>
      <c r="M3066" s="651">
        <v>0</v>
      </c>
      <c r="N3066" s="650">
        <v>1</v>
      </c>
      <c r="O3066" s="731">
        <v>0.5</v>
      </c>
      <c r="P3066" s="651"/>
      <c r="Q3066" s="666"/>
      <c r="R3066" s="650"/>
      <c r="S3066" s="666">
        <v>0</v>
      </c>
      <c r="T3066" s="731"/>
      <c r="U3066" s="689">
        <v>0</v>
      </c>
    </row>
    <row r="3067" spans="1:21" ht="14.4" customHeight="1" x14ac:dyDescent="0.3">
      <c r="A3067" s="649">
        <v>10</v>
      </c>
      <c r="B3067" s="650" t="s">
        <v>596</v>
      </c>
      <c r="C3067" s="650">
        <v>89301109</v>
      </c>
      <c r="D3067" s="729" t="s">
        <v>6867</v>
      </c>
      <c r="E3067" s="730" t="s">
        <v>3691</v>
      </c>
      <c r="F3067" s="650" t="s">
        <v>3634</v>
      </c>
      <c r="G3067" s="650" t="s">
        <v>4278</v>
      </c>
      <c r="H3067" s="650" t="s">
        <v>597</v>
      </c>
      <c r="I3067" s="650" t="s">
        <v>6311</v>
      </c>
      <c r="J3067" s="650" t="s">
        <v>6312</v>
      </c>
      <c r="K3067" s="650" t="s">
        <v>6313</v>
      </c>
      <c r="L3067" s="651">
        <v>0</v>
      </c>
      <c r="M3067" s="651">
        <v>0</v>
      </c>
      <c r="N3067" s="650">
        <v>1</v>
      </c>
      <c r="O3067" s="731">
        <v>1</v>
      </c>
      <c r="P3067" s="651">
        <v>0</v>
      </c>
      <c r="Q3067" s="666"/>
      <c r="R3067" s="650">
        <v>1</v>
      </c>
      <c r="S3067" s="666">
        <v>1</v>
      </c>
      <c r="T3067" s="731">
        <v>1</v>
      </c>
      <c r="U3067" s="689">
        <v>1</v>
      </c>
    </row>
    <row r="3068" spans="1:21" ht="14.4" customHeight="1" x14ac:dyDescent="0.3">
      <c r="A3068" s="649">
        <v>10</v>
      </c>
      <c r="B3068" s="650" t="s">
        <v>596</v>
      </c>
      <c r="C3068" s="650">
        <v>89301109</v>
      </c>
      <c r="D3068" s="729" t="s">
        <v>6867</v>
      </c>
      <c r="E3068" s="730" t="s">
        <v>3691</v>
      </c>
      <c r="F3068" s="650" t="s">
        <v>3634</v>
      </c>
      <c r="G3068" s="650" t="s">
        <v>4278</v>
      </c>
      <c r="H3068" s="650" t="s">
        <v>597</v>
      </c>
      <c r="I3068" s="650" t="s">
        <v>4333</v>
      </c>
      <c r="J3068" s="650" t="s">
        <v>2555</v>
      </c>
      <c r="K3068" s="650" t="s">
        <v>2556</v>
      </c>
      <c r="L3068" s="651">
        <v>483.76</v>
      </c>
      <c r="M3068" s="651">
        <v>967.52</v>
      </c>
      <c r="N3068" s="650">
        <v>2</v>
      </c>
      <c r="O3068" s="731">
        <v>0.5</v>
      </c>
      <c r="P3068" s="651">
        <v>967.52</v>
      </c>
      <c r="Q3068" s="666">
        <v>1</v>
      </c>
      <c r="R3068" s="650">
        <v>2</v>
      </c>
      <c r="S3068" s="666">
        <v>1</v>
      </c>
      <c r="T3068" s="731">
        <v>0.5</v>
      </c>
      <c r="U3068" s="689">
        <v>1</v>
      </c>
    </row>
    <row r="3069" spans="1:21" ht="14.4" customHeight="1" x14ac:dyDescent="0.3">
      <c r="A3069" s="649">
        <v>10</v>
      </c>
      <c r="B3069" s="650" t="s">
        <v>596</v>
      </c>
      <c r="C3069" s="650">
        <v>89301109</v>
      </c>
      <c r="D3069" s="729" t="s">
        <v>6867</v>
      </c>
      <c r="E3069" s="730" t="s">
        <v>3691</v>
      </c>
      <c r="F3069" s="650" t="s">
        <v>3634</v>
      </c>
      <c r="G3069" s="650" t="s">
        <v>4150</v>
      </c>
      <c r="H3069" s="650" t="s">
        <v>597</v>
      </c>
      <c r="I3069" s="650" t="s">
        <v>6314</v>
      </c>
      <c r="J3069" s="650" t="s">
        <v>2488</v>
      </c>
      <c r="K3069" s="650" t="s">
        <v>3606</v>
      </c>
      <c r="L3069" s="651">
        <v>0</v>
      </c>
      <c r="M3069" s="651">
        <v>0</v>
      </c>
      <c r="N3069" s="650">
        <v>1</v>
      </c>
      <c r="O3069" s="731">
        <v>1</v>
      </c>
      <c r="P3069" s="651"/>
      <c r="Q3069" s="666"/>
      <c r="R3069" s="650"/>
      <c r="S3069" s="666">
        <v>0</v>
      </c>
      <c r="T3069" s="731"/>
      <c r="U3069" s="689">
        <v>0</v>
      </c>
    </row>
    <row r="3070" spans="1:21" ht="14.4" customHeight="1" x14ac:dyDescent="0.3">
      <c r="A3070" s="649">
        <v>10</v>
      </c>
      <c r="B3070" s="650" t="s">
        <v>596</v>
      </c>
      <c r="C3070" s="650">
        <v>89301109</v>
      </c>
      <c r="D3070" s="729" t="s">
        <v>6867</v>
      </c>
      <c r="E3070" s="730" t="s">
        <v>3691</v>
      </c>
      <c r="F3070" s="650" t="s">
        <v>3634</v>
      </c>
      <c r="G3070" s="650" t="s">
        <v>3865</v>
      </c>
      <c r="H3070" s="650" t="s">
        <v>597</v>
      </c>
      <c r="I3070" s="650" t="s">
        <v>6315</v>
      </c>
      <c r="J3070" s="650" t="s">
        <v>4351</v>
      </c>
      <c r="K3070" s="650" t="s">
        <v>6316</v>
      </c>
      <c r="L3070" s="651">
        <v>0</v>
      </c>
      <c r="M3070" s="651">
        <v>0</v>
      </c>
      <c r="N3070" s="650">
        <v>1</v>
      </c>
      <c r="O3070" s="731">
        <v>1</v>
      </c>
      <c r="P3070" s="651">
        <v>0</v>
      </c>
      <c r="Q3070" s="666"/>
      <c r="R3070" s="650">
        <v>1</v>
      </c>
      <c r="S3070" s="666">
        <v>1</v>
      </c>
      <c r="T3070" s="731">
        <v>1</v>
      </c>
      <c r="U3070" s="689">
        <v>1</v>
      </c>
    </row>
    <row r="3071" spans="1:21" ht="14.4" customHeight="1" x14ac:dyDescent="0.3">
      <c r="A3071" s="649">
        <v>10</v>
      </c>
      <c r="B3071" s="650" t="s">
        <v>596</v>
      </c>
      <c r="C3071" s="650">
        <v>89301109</v>
      </c>
      <c r="D3071" s="729" t="s">
        <v>6867</v>
      </c>
      <c r="E3071" s="730" t="s">
        <v>3691</v>
      </c>
      <c r="F3071" s="650" t="s">
        <v>3634</v>
      </c>
      <c r="G3071" s="650" t="s">
        <v>3865</v>
      </c>
      <c r="H3071" s="650" t="s">
        <v>597</v>
      </c>
      <c r="I3071" s="650" t="s">
        <v>3027</v>
      </c>
      <c r="J3071" s="650" t="s">
        <v>1873</v>
      </c>
      <c r="K3071" s="650" t="s">
        <v>6317</v>
      </c>
      <c r="L3071" s="651">
        <v>0</v>
      </c>
      <c r="M3071" s="651">
        <v>0</v>
      </c>
      <c r="N3071" s="650">
        <v>1</v>
      </c>
      <c r="O3071" s="731">
        <v>0.5</v>
      </c>
      <c r="P3071" s="651">
        <v>0</v>
      </c>
      <c r="Q3071" s="666"/>
      <c r="R3071" s="650">
        <v>1</v>
      </c>
      <c r="S3071" s="666">
        <v>1</v>
      </c>
      <c r="T3071" s="731">
        <v>0.5</v>
      </c>
      <c r="U3071" s="689">
        <v>1</v>
      </c>
    </row>
    <row r="3072" spans="1:21" ht="14.4" customHeight="1" x14ac:dyDescent="0.3">
      <c r="A3072" s="649">
        <v>10</v>
      </c>
      <c r="B3072" s="650" t="s">
        <v>596</v>
      </c>
      <c r="C3072" s="650">
        <v>89301109</v>
      </c>
      <c r="D3072" s="729" t="s">
        <v>6867</v>
      </c>
      <c r="E3072" s="730" t="s">
        <v>3691</v>
      </c>
      <c r="F3072" s="650" t="s">
        <v>3634</v>
      </c>
      <c r="G3072" s="650" t="s">
        <v>3865</v>
      </c>
      <c r="H3072" s="650" t="s">
        <v>597</v>
      </c>
      <c r="I3072" s="650" t="s">
        <v>1872</v>
      </c>
      <c r="J3072" s="650" t="s">
        <v>3866</v>
      </c>
      <c r="K3072" s="650" t="s">
        <v>3867</v>
      </c>
      <c r="L3072" s="651">
        <v>0</v>
      </c>
      <c r="M3072" s="651">
        <v>0</v>
      </c>
      <c r="N3072" s="650">
        <v>1</v>
      </c>
      <c r="O3072" s="731">
        <v>0.5</v>
      </c>
      <c r="P3072" s="651"/>
      <c r="Q3072" s="666"/>
      <c r="R3072" s="650"/>
      <c r="S3072" s="666">
        <v>0</v>
      </c>
      <c r="T3072" s="731"/>
      <c r="U3072" s="689">
        <v>0</v>
      </c>
    </row>
    <row r="3073" spans="1:21" ht="14.4" customHeight="1" x14ac:dyDescent="0.3">
      <c r="A3073" s="649">
        <v>10</v>
      </c>
      <c r="B3073" s="650" t="s">
        <v>596</v>
      </c>
      <c r="C3073" s="650">
        <v>89301109</v>
      </c>
      <c r="D3073" s="729" t="s">
        <v>6867</v>
      </c>
      <c r="E3073" s="730" t="s">
        <v>3691</v>
      </c>
      <c r="F3073" s="650" t="s">
        <v>3634</v>
      </c>
      <c r="G3073" s="650" t="s">
        <v>3865</v>
      </c>
      <c r="H3073" s="650" t="s">
        <v>597</v>
      </c>
      <c r="I3073" s="650" t="s">
        <v>2530</v>
      </c>
      <c r="J3073" s="650" t="s">
        <v>6055</v>
      </c>
      <c r="K3073" s="650" t="s">
        <v>3280</v>
      </c>
      <c r="L3073" s="651">
        <v>0</v>
      </c>
      <c r="M3073" s="651">
        <v>0</v>
      </c>
      <c r="N3073" s="650">
        <v>2</v>
      </c>
      <c r="O3073" s="731">
        <v>1.5</v>
      </c>
      <c r="P3073" s="651">
        <v>0</v>
      </c>
      <c r="Q3073" s="666"/>
      <c r="R3073" s="650">
        <v>1</v>
      </c>
      <c r="S3073" s="666">
        <v>0.5</v>
      </c>
      <c r="T3073" s="731">
        <v>1</v>
      </c>
      <c r="U3073" s="689">
        <v>0.66666666666666663</v>
      </c>
    </row>
    <row r="3074" spans="1:21" ht="14.4" customHeight="1" x14ac:dyDescent="0.3">
      <c r="A3074" s="649">
        <v>10</v>
      </c>
      <c r="B3074" s="650" t="s">
        <v>596</v>
      </c>
      <c r="C3074" s="650">
        <v>89301109</v>
      </c>
      <c r="D3074" s="729" t="s">
        <v>6867</v>
      </c>
      <c r="E3074" s="730" t="s">
        <v>3691</v>
      </c>
      <c r="F3074" s="650" t="s">
        <v>3634</v>
      </c>
      <c r="G3074" s="650" t="s">
        <v>3743</v>
      </c>
      <c r="H3074" s="650" t="s">
        <v>597</v>
      </c>
      <c r="I3074" s="650" t="s">
        <v>4999</v>
      </c>
      <c r="J3074" s="650" t="s">
        <v>4599</v>
      </c>
      <c r="K3074" s="650" t="s">
        <v>5000</v>
      </c>
      <c r="L3074" s="651">
        <v>0</v>
      </c>
      <c r="M3074" s="651">
        <v>0</v>
      </c>
      <c r="N3074" s="650">
        <v>1</v>
      </c>
      <c r="O3074" s="731">
        <v>1</v>
      </c>
      <c r="P3074" s="651"/>
      <c r="Q3074" s="666"/>
      <c r="R3074" s="650"/>
      <c r="S3074" s="666">
        <v>0</v>
      </c>
      <c r="T3074" s="731"/>
      <c r="U3074" s="689">
        <v>0</v>
      </c>
    </row>
    <row r="3075" spans="1:21" ht="14.4" customHeight="1" x14ac:dyDescent="0.3">
      <c r="A3075" s="649">
        <v>10</v>
      </c>
      <c r="B3075" s="650" t="s">
        <v>596</v>
      </c>
      <c r="C3075" s="650">
        <v>89301109</v>
      </c>
      <c r="D3075" s="729" t="s">
        <v>6867</v>
      </c>
      <c r="E3075" s="730" t="s">
        <v>3691</v>
      </c>
      <c r="F3075" s="650" t="s">
        <v>3634</v>
      </c>
      <c r="G3075" s="650" t="s">
        <v>3743</v>
      </c>
      <c r="H3075" s="650" t="s">
        <v>597</v>
      </c>
      <c r="I3075" s="650" t="s">
        <v>1646</v>
      </c>
      <c r="J3075" s="650" t="s">
        <v>3514</v>
      </c>
      <c r="K3075" s="650" t="s">
        <v>3515</v>
      </c>
      <c r="L3075" s="651">
        <v>333.31</v>
      </c>
      <c r="M3075" s="651">
        <v>666.62</v>
      </c>
      <c r="N3075" s="650">
        <v>2</v>
      </c>
      <c r="O3075" s="731">
        <v>1</v>
      </c>
      <c r="P3075" s="651">
        <v>333.31</v>
      </c>
      <c r="Q3075" s="666">
        <v>0.5</v>
      </c>
      <c r="R3075" s="650">
        <v>1</v>
      </c>
      <c r="S3075" s="666">
        <v>0.5</v>
      </c>
      <c r="T3075" s="731">
        <v>0.5</v>
      </c>
      <c r="U3075" s="689">
        <v>0.5</v>
      </c>
    </row>
    <row r="3076" spans="1:21" ht="14.4" customHeight="1" x14ac:dyDescent="0.3">
      <c r="A3076" s="649">
        <v>10</v>
      </c>
      <c r="B3076" s="650" t="s">
        <v>596</v>
      </c>
      <c r="C3076" s="650">
        <v>89301109</v>
      </c>
      <c r="D3076" s="729" t="s">
        <v>6867</v>
      </c>
      <c r="E3076" s="730" t="s">
        <v>3691</v>
      </c>
      <c r="F3076" s="650" t="s">
        <v>3634</v>
      </c>
      <c r="G3076" s="650" t="s">
        <v>3743</v>
      </c>
      <c r="H3076" s="650" t="s">
        <v>597</v>
      </c>
      <c r="I3076" s="650" t="s">
        <v>1646</v>
      </c>
      <c r="J3076" s="650" t="s">
        <v>3514</v>
      </c>
      <c r="K3076" s="650" t="s">
        <v>3515</v>
      </c>
      <c r="L3076" s="651">
        <v>156.86000000000001</v>
      </c>
      <c r="M3076" s="651">
        <v>156.86000000000001</v>
      </c>
      <c r="N3076" s="650">
        <v>1</v>
      </c>
      <c r="O3076" s="731">
        <v>0.5</v>
      </c>
      <c r="P3076" s="651">
        <v>156.86000000000001</v>
      </c>
      <c r="Q3076" s="666">
        <v>1</v>
      </c>
      <c r="R3076" s="650">
        <v>1</v>
      </c>
      <c r="S3076" s="666">
        <v>1</v>
      </c>
      <c r="T3076" s="731">
        <v>0.5</v>
      </c>
      <c r="U3076" s="689">
        <v>1</v>
      </c>
    </row>
    <row r="3077" spans="1:21" ht="14.4" customHeight="1" x14ac:dyDescent="0.3">
      <c r="A3077" s="649">
        <v>10</v>
      </c>
      <c r="B3077" s="650" t="s">
        <v>596</v>
      </c>
      <c r="C3077" s="650">
        <v>89301109</v>
      </c>
      <c r="D3077" s="729" t="s">
        <v>6867</v>
      </c>
      <c r="E3077" s="730" t="s">
        <v>3691</v>
      </c>
      <c r="F3077" s="650" t="s">
        <v>3634</v>
      </c>
      <c r="G3077" s="650" t="s">
        <v>5064</v>
      </c>
      <c r="H3077" s="650" t="s">
        <v>1072</v>
      </c>
      <c r="I3077" s="650" t="s">
        <v>2828</v>
      </c>
      <c r="J3077" s="650" t="s">
        <v>2829</v>
      </c>
      <c r="K3077" s="650" t="s">
        <v>2769</v>
      </c>
      <c r="L3077" s="651">
        <v>0</v>
      </c>
      <c r="M3077" s="651">
        <v>0</v>
      </c>
      <c r="N3077" s="650">
        <v>1</v>
      </c>
      <c r="O3077" s="731">
        <v>1</v>
      </c>
      <c r="P3077" s="651">
        <v>0</v>
      </c>
      <c r="Q3077" s="666"/>
      <c r="R3077" s="650">
        <v>1</v>
      </c>
      <c r="S3077" s="666">
        <v>1</v>
      </c>
      <c r="T3077" s="731">
        <v>1</v>
      </c>
      <c r="U3077" s="689">
        <v>1</v>
      </c>
    </row>
    <row r="3078" spans="1:21" ht="14.4" customHeight="1" x14ac:dyDescent="0.3">
      <c r="A3078" s="649">
        <v>10</v>
      </c>
      <c r="B3078" s="650" t="s">
        <v>596</v>
      </c>
      <c r="C3078" s="650">
        <v>89301109</v>
      </c>
      <c r="D3078" s="729" t="s">
        <v>6867</v>
      </c>
      <c r="E3078" s="730" t="s">
        <v>3691</v>
      </c>
      <c r="F3078" s="650" t="s">
        <v>3634</v>
      </c>
      <c r="G3078" s="650" t="s">
        <v>3732</v>
      </c>
      <c r="H3078" s="650" t="s">
        <v>1072</v>
      </c>
      <c r="I3078" s="650" t="s">
        <v>1719</v>
      </c>
      <c r="J3078" s="650" t="s">
        <v>1720</v>
      </c>
      <c r="K3078" s="650" t="s">
        <v>3519</v>
      </c>
      <c r="L3078" s="651">
        <v>138.16</v>
      </c>
      <c r="M3078" s="651">
        <v>552.64</v>
      </c>
      <c r="N3078" s="650">
        <v>4</v>
      </c>
      <c r="O3078" s="731">
        <v>1.5</v>
      </c>
      <c r="P3078" s="651">
        <v>552.64</v>
      </c>
      <c r="Q3078" s="666">
        <v>1</v>
      </c>
      <c r="R3078" s="650">
        <v>4</v>
      </c>
      <c r="S3078" s="666">
        <v>1</v>
      </c>
      <c r="T3078" s="731">
        <v>1.5</v>
      </c>
      <c r="U3078" s="689">
        <v>1</v>
      </c>
    </row>
    <row r="3079" spans="1:21" ht="14.4" customHeight="1" x14ac:dyDescent="0.3">
      <c r="A3079" s="649">
        <v>10</v>
      </c>
      <c r="B3079" s="650" t="s">
        <v>596</v>
      </c>
      <c r="C3079" s="650">
        <v>89301109</v>
      </c>
      <c r="D3079" s="729" t="s">
        <v>6867</v>
      </c>
      <c r="E3079" s="730" t="s">
        <v>3691</v>
      </c>
      <c r="F3079" s="650" t="s">
        <v>3634</v>
      </c>
      <c r="G3079" s="650" t="s">
        <v>3732</v>
      </c>
      <c r="H3079" s="650" t="s">
        <v>1072</v>
      </c>
      <c r="I3079" s="650" t="s">
        <v>1708</v>
      </c>
      <c r="J3079" s="650" t="s">
        <v>1709</v>
      </c>
      <c r="K3079" s="650" t="s">
        <v>3520</v>
      </c>
      <c r="L3079" s="651">
        <v>184.22</v>
      </c>
      <c r="M3079" s="651">
        <v>736.88</v>
      </c>
      <c r="N3079" s="650">
        <v>4</v>
      </c>
      <c r="O3079" s="731">
        <v>1</v>
      </c>
      <c r="P3079" s="651">
        <v>368.44</v>
      </c>
      <c r="Q3079" s="666">
        <v>0.5</v>
      </c>
      <c r="R3079" s="650">
        <v>2</v>
      </c>
      <c r="S3079" s="666">
        <v>0.5</v>
      </c>
      <c r="T3079" s="731">
        <v>0.5</v>
      </c>
      <c r="U3079" s="689">
        <v>0.5</v>
      </c>
    </row>
    <row r="3080" spans="1:21" ht="14.4" customHeight="1" x14ac:dyDescent="0.3">
      <c r="A3080" s="649">
        <v>10</v>
      </c>
      <c r="B3080" s="650" t="s">
        <v>596</v>
      </c>
      <c r="C3080" s="650">
        <v>89301109</v>
      </c>
      <c r="D3080" s="729" t="s">
        <v>6867</v>
      </c>
      <c r="E3080" s="730" t="s">
        <v>3691</v>
      </c>
      <c r="F3080" s="650" t="s">
        <v>3634</v>
      </c>
      <c r="G3080" s="650" t="s">
        <v>3747</v>
      </c>
      <c r="H3080" s="650" t="s">
        <v>1072</v>
      </c>
      <c r="I3080" s="650" t="s">
        <v>1086</v>
      </c>
      <c r="J3080" s="650" t="s">
        <v>1087</v>
      </c>
      <c r="K3080" s="650" t="s">
        <v>762</v>
      </c>
      <c r="L3080" s="651">
        <v>0</v>
      </c>
      <c r="M3080" s="651">
        <v>0</v>
      </c>
      <c r="N3080" s="650">
        <v>2</v>
      </c>
      <c r="O3080" s="731">
        <v>1</v>
      </c>
      <c r="P3080" s="651">
        <v>0</v>
      </c>
      <c r="Q3080" s="666"/>
      <c r="R3080" s="650">
        <v>1</v>
      </c>
      <c r="S3080" s="666">
        <v>0.5</v>
      </c>
      <c r="T3080" s="731">
        <v>0.5</v>
      </c>
      <c r="U3080" s="689">
        <v>0.5</v>
      </c>
    </row>
    <row r="3081" spans="1:21" ht="14.4" customHeight="1" x14ac:dyDescent="0.3">
      <c r="A3081" s="649">
        <v>10</v>
      </c>
      <c r="B3081" s="650" t="s">
        <v>596</v>
      </c>
      <c r="C3081" s="650">
        <v>89301109</v>
      </c>
      <c r="D3081" s="729" t="s">
        <v>6867</v>
      </c>
      <c r="E3081" s="730" t="s">
        <v>3691</v>
      </c>
      <c r="F3081" s="650" t="s">
        <v>3634</v>
      </c>
      <c r="G3081" s="650" t="s">
        <v>4166</v>
      </c>
      <c r="H3081" s="650" t="s">
        <v>597</v>
      </c>
      <c r="I3081" s="650" t="s">
        <v>1942</v>
      </c>
      <c r="J3081" s="650" t="s">
        <v>1943</v>
      </c>
      <c r="K3081" s="650" t="s">
        <v>5170</v>
      </c>
      <c r="L3081" s="651">
        <v>58</v>
      </c>
      <c r="M3081" s="651">
        <v>58</v>
      </c>
      <c r="N3081" s="650">
        <v>1</v>
      </c>
      <c r="O3081" s="731">
        <v>0.5</v>
      </c>
      <c r="P3081" s="651">
        <v>58</v>
      </c>
      <c r="Q3081" s="666">
        <v>1</v>
      </c>
      <c r="R3081" s="650">
        <v>1</v>
      </c>
      <c r="S3081" s="666">
        <v>1</v>
      </c>
      <c r="T3081" s="731">
        <v>0.5</v>
      </c>
      <c r="U3081" s="689">
        <v>1</v>
      </c>
    </row>
    <row r="3082" spans="1:21" ht="14.4" customHeight="1" x14ac:dyDescent="0.3">
      <c r="A3082" s="649">
        <v>10</v>
      </c>
      <c r="B3082" s="650" t="s">
        <v>596</v>
      </c>
      <c r="C3082" s="650">
        <v>89301109</v>
      </c>
      <c r="D3082" s="729" t="s">
        <v>6867</v>
      </c>
      <c r="E3082" s="730" t="s">
        <v>3691</v>
      </c>
      <c r="F3082" s="650" t="s">
        <v>3634</v>
      </c>
      <c r="G3082" s="650" t="s">
        <v>4166</v>
      </c>
      <c r="H3082" s="650" t="s">
        <v>1072</v>
      </c>
      <c r="I3082" s="650" t="s">
        <v>4167</v>
      </c>
      <c r="J3082" s="650" t="s">
        <v>4168</v>
      </c>
      <c r="K3082" s="650" t="s">
        <v>3519</v>
      </c>
      <c r="L3082" s="651">
        <v>52.4</v>
      </c>
      <c r="M3082" s="651">
        <v>104.8</v>
      </c>
      <c r="N3082" s="650">
        <v>2</v>
      </c>
      <c r="O3082" s="731">
        <v>0.5</v>
      </c>
      <c r="P3082" s="651">
        <v>104.8</v>
      </c>
      <c r="Q3082" s="666">
        <v>1</v>
      </c>
      <c r="R3082" s="650">
        <v>2</v>
      </c>
      <c r="S3082" s="666">
        <v>1</v>
      </c>
      <c r="T3082" s="731">
        <v>0.5</v>
      </c>
      <c r="U3082" s="689">
        <v>1</v>
      </c>
    </row>
    <row r="3083" spans="1:21" ht="14.4" customHeight="1" x14ac:dyDescent="0.3">
      <c r="A3083" s="649">
        <v>10</v>
      </c>
      <c r="B3083" s="650" t="s">
        <v>596</v>
      </c>
      <c r="C3083" s="650">
        <v>89301109</v>
      </c>
      <c r="D3083" s="729" t="s">
        <v>6867</v>
      </c>
      <c r="E3083" s="730" t="s">
        <v>3691</v>
      </c>
      <c r="F3083" s="650" t="s">
        <v>3634</v>
      </c>
      <c r="G3083" s="650" t="s">
        <v>4169</v>
      </c>
      <c r="H3083" s="650" t="s">
        <v>597</v>
      </c>
      <c r="I3083" s="650" t="s">
        <v>2066</v>
      </c>
      <c r="J3083" s="650" t="s">
        <v>2067</v>
      </c>
      <c r="K3083" s="650" t="s">
        <v>4172</v>
      </c>
      <c r="L3083" s="651">
        <v>506.48</v>
      </c>
      <c r="M3083" s="651">
        <v>506.48</v>
      </c>
      <c r="N3083" s="650">
        <v>1</v>
      </c>
      <c r="O3083" s="731">
        <v>0.5</v>
      </c>
      <c r="P3083" s="651">
        <v>506.48</v>
      </c>
      <c r="Q3083" s="666">
        <v>1</v>
      </c>
      <c r="R3083" s="650">
        <v>1</v>
      </c>
      <c r="S3083" s="666">
        <v>1</v>
      </c>
      <c r="T3083" s="731">
        <v>0.5</v>
      </c>
      <c r="U3083" s="689">
        <v>1</v>
      </c>
    </row>
    <row r="3084" spans="1:21" ht="14.4" customHeight="1" x14ac:dyDescent="0.3">
      <c r="A3084" s="649">
        <v>10</v>
      </c>
      <c r="B3084" s="650" t="s">
        <v>596</v>
      </c>
      <c r="C3084" s="650">
        <v>89301109</v>
      </c>
      <c r="D3084" s="729" t="s">
        <v>6867</v>
      </c>
      <c r="E3084" s="730" t="s">
        <v>3691</v>
      </c>
      <c r="F3084" s="650" t="s">
        <v>3634</v>
      </c>
      <c r="G3084" s="650" t="s">
        <v>4169</v>
      </c>
      <c r="H3084" s="650" t="s">
        <v>597</v>
      </c>
      <c r="I3084" s="650" t="s">
        <v>6318</v>
      </c>
      <c r="J3084" s="650" t="s">
        <v>6319</v>
      </c>
      <c r="K3084" s="650" t="s">
        <v>4759</v>
      </c>
      <c r="L3084" s="651">
        <v>2025.92</v>
      </c>
      <c r="M3084" s="651">
        <v>2025.92</v>
      </c>
      <c r="N3084" s="650">
        <v>1</v>
      </c>
      <c r="O3084" s="731">
        <v>1</v>
      </c>
      <c r="P3084" s="651">
        <v>2025.92</v>
      </c>
      <c r="Q3084" s="666">
        <v>1</v>
      </c>
      <c r="R3084" s="650">
        <v>1</v>
      </c>
      <c r="S3084" s="666">
        <v>1</v>
      </c>
      <c r="T3084" s="731">
        <v>1</v>
      </c>
      <c r="U3084" s="689">
        <v>1</v>
      </c>
    </row>
    <row r="3085" spans="1:21" ht="14.4" customHeight="1" x14ac:dyDescent="0.3">
      <c r="A3085" s="649">
        <v>10</v>
      </c>
      <c r="B3085" s="650" t="s">
        <v>596</v>
      </c>
      <c r="C3085" s="650">
        <v>89301109</v>
      </c>
      <c r="D3085" s="729" t="s">
        <v>6867</v>
      </c>
      <c r="E3085" s="730" t="s">
        <v>3691</v>
      </c>
      <c r="F3085" s="650" t="s">
        <v>3634</v>
      </c>
      <c r="G3085" s="650" t="s">
        <v>4169</v>
      </c>
      <c r="H3085" s="650" t="s">
        <v>597</v>
      </c>
      <c r="I3085" s="650" t="s">
        <v>6320</v>
      </c>
      <c r="J3085" s="650" t="s">
        <v>2755</v>
      </c>
      <c r="K3085" s="650" t="s">
        <v>6321</v>
      </c>
      <c r="L3085" s="651">
        <v>0</v>
      </c>
      <c r="M3085" s="651">
        <v>0</v>
      </c>
      <c r="N3085" s="650">
        <v>1</v>
      </c>
      <c r="O3085" s="731">
        <v>0.5</v>
      </c>
      <c r="P3085" s="651">
        <v>0</v>
      </c>
      <c r="Q3085" s="666"/>
      <c r="R3085" s="650">
        <v>1</v>
      </c>
      <c r="S3085" s="666">
        <v>1</v>
      </c>
      <c r="T3085" s="731">
        <v>0.5</v>
      </c>
      <c r="U3085" s="689">
        <v>1</v>
      </c>
    </row>
    <row r="3086" spans="1:21" ht="14.4" customHeight="1" x14ac:dyDescent="0.3">
      <c r="A3086" s="649">
        <v>10</v>
      </c>
      <c r="B3086" s="650" t="s">
        <v>596</v>
      </c>
      <c r="C3086" s="650">
        <v>89301109</v>
      </c>
      <c r="D3086" s="729" t="s">
        <v>6867</v>
      </c>
      <c r="E3086" s="730" t="s">
        <v>3691</v>
      </c>
      <c r="F3086" s="650" t="s">
        <v>3634</v>
      </c>
      <c r="G3086" s="650" t="s">
        <v>6322</v>
      </c>
      <c r="H3086" s="650" t="s">
        <v>597</v>
      </c>
      <c r="I3086" s="650" t="s">
        <v>6323</v>
      </c>
      <c r="J3086" s="650" t="s">
        <v>6324</v>
      </c>
      <c r="K3086" s="650" t="s">
        <v>4140</v>
      </c>
      <c r="L3086" s="651">
        <v>6492.55</v>
      </c>
      <c r="M3086" s="651">
        <v>12985.1</v>
      </c>
      <c r="N3086" s="650">
        <v>2</v>
      </c>
      <c r="O3086" s="731">
        <v>1</v>
      </c>
      <c r="P3086" s="651">
        <v>12985.1</v>
      </c>
      <c r="Q3086" s="666">
        <v>1</v>
      </c>
      <c r="R3086" s="650">
        <v>2</v>
      </c>
      <c r="S3086" s="666">
        <v>1</v>
      </c>
      <c r="T3086" s="731">
        <v>1</v>
      </c>
      <c r="U3086" s="689">
        <v>1</v>
      </c>
    </row>
    <row r="3087" spans="1:21" ht="14.4" customHeight="1" x14ac:dyDescent="0.3">
      <c r="A3087" s="649">
        <v>10</v>
      </c>
      <c r="B3087" s="650" t="s">
        <v>596</v>
      </c>
      <c r="C3087" s="650">
        <v>89301109</v>
      </c>
      <c r="D3087" s="729" t="s">
        <v>6867</v>
      </c>
      <c r="E3087" s="730" t="s">
        <v>3691</v>
      </c>
      <c r="F3087" s="650" t="s">
        <v>3634</v>
      </c>
      <c r="G3087" s="650" t="s">
        <v>3929</v>
      </c>
      <c r="H3087" s="650" t="s">
        <v>597</v>
      </c>
      <c r="I3087" s="650" t="s">
        <v>6325</v>
      </c>
      <c r="J3087" s="650" t="s">
        <v>2624</v>
      </c>
      <c r="K3087" s="650" t="s">
        <v>6326</v>
      </c>
      <c r="L3087" s="651">
        <v>0</v>
      </c>
      <c r="M3087" s="651">
        <v>0</v>
      </c>
      <c r="N3087" s="650">
        <v>1</v>
      </c>
      <c r="O3087" s="731">
        <v>0.5</v>
      </c>
      <c r="P3087" s="651">
        <v>0</v>
      </c>
      <c r="Q3087" s="666"/>
      <c r="R3087" s="650">
        <v>1</v>
      </c>
      <c r="S3087" s="666">
        <v>1</v>
      </c>
      <c r="T3087" s="731">
        <v>0.5</v>
      </c>
      <c r="U3087" s="689">
        <v>1</v>
      </c>
    </row>
    <row r="3088" spans="1:21" ht="14.4" customHeight="1" x14ac:dyDescent="0.3">
      <c r="A3088" s="649">
        <v>10</v>
      </c>
      <c r="B3088" s="650" t="s">
        <v>596</v>
      </c>
      <c r="C3088" s="650">
        <v>89301109</v>
      </c>
      <c r="D3088" s="729" t="s">
        <v>6867</v>
      </c>
      <c r="E3088" s="730" t="s">
        <v>3691</v>
      </c>
      <c r="F3088" s="650" t="s">
        <v>3634</v>
      </c>
      <c r="G3088" s="650" t="s">
        <v>3929</v>
      </c>
      <c r="H3088" s="650" t="s">
        <v>597</v>
      </c>
      <c r="I3088" s="650" t="s">
        <v>2623</v>
      </c>
      <c r="J3088" s="650" t="s">
        <v>2624</v>
      </c>
      <c r="K3088" s="650" t="s">
        <v>2625</v>
      </c>
      <c r="L3088" s="651">
        <v>59.41</v>
      </c>
      <c r="M3088" s="651">
        <v>59.41</v>
      </c>
      <c r="N3088" s="650">
        <v>1</v>
      </c>
      <c r="O3088" s="731">
        <v>0.5</v>
      </c>
      <c r="P3088" s="651">
        <v>59.41</v>
      </c>
      <c r="Q3088" s="666">
        <v>1</v>
      </c>
      <c r="R3088" s="650">
        <v>1</v>
      </c>
      <c r="S3088" s="666">
        <v>1</v>
      </c>
      <c r="T3088" s="731">
        <v>0.5</v>
      </c>
      <c r="U3088" s="689">
        <v>1</v>
      </c>
    </row>
    <row r="3089" spans="1:21" ht="14.4" customHeight="1" x14ac:dyDescent="0.3">
      <c r="A3089" s="649">
        <v>10</v>
      </c>
      <c r="B3089" s="650" t="s">
        <v>596</v>
      </c>
      <c r="C3089" s="650">
        <v>89301109</v>
      </c>
      <c r="D3089" s="729" t="s">
        <v>6867</v>
      </c>
      <c r="E3089" s="730" t="s">
        <v>3691</v>
      </c>
      <c r="F3089" s="650" t="s">
        <v>3634</v>
      </c>
      <c r="G3089" s="650" t="s">
        <v>4466</v>
      </c>
      <c r="H3089" s="650" t="s">
        <v>597</v>
      </c>
      <c r="I3089" s="650" t="s">
        <v>2304</v>
      </c>
      <c r="J3089" s="650" t="s">
        <v>2305</v>
      </c>
      <c r="K3089" s="650" t="s">
        <v>2306</v>
      </c>
      <c r="L3089" s="651">
        <v>400.21</v>
      </c>
      <c r="M3089" s="651">
        <v>3201.68</v>
      </c>
      <c r="N3089" s="650">
        <v>8</v>
      </c>
      <c r="O3089" s="731">
        <v>3</v>
      </c>
      <c r="P3089" s="651">
        <v>3201.68</v>
      </c>
      <c r="Q3089" s="666">
        <v>1</v>
      </c>
      <c r="R3089" s="650">
        <v>8</v>
      </c>
      <c r="S3089" s="666">
        <v>1</v>
      </c>
      <c r="T3089" s="731">
        <v>3</v>
      </c>
      <c r="U3089" s="689">
        <v>1</v>
      </c>
    </row>
    <row r="3090" spans="1:21" ht="14.4" customHeight="1" x14ac:dyDescent="0.3">
      <c r="A3090" s="649">
        <v>10</v>
      </c>
      <c r="B3090" s="650" t="s">
        <v>596</v>
      </c>
      <c r="C3090" s="650">
        <v>89301109</v>
      </c>
      <c r="D3090" s="729" t="s">
        <v>6867</v>
      </c>
      <c r="E3090" s="730" t="s">
        <v>3691</v>
      </c>
      <c r="F3090" s="650" t="s">
        <v>3634</v>
      </c>
      <c r="G3090" s="650" t="s">
        <v>4466</v>
      </c>
      <c r="H3090" s="650" t="s">
        <v>597</v>
      </c>
      <c r="I3090" s="650" t="s">
        <v>2304</v>
      </c>
      <c r="J3090" s="650" t="s">
        <v>2305</v>
      </c>
      <c r="K3090" s="650" t="s">
        <v>2306</v>
      </c>
      <c r="L3090" s="651">
        <v>359.63</v>
      </c>
      <c r="M3090" s="651">
        <v>1078.8899999999999</v>
      </c>
      <c r="N3090" s="650">
        <v>3</v>
      </c>
      <c r="O3090" s="731">
        <v>1.5</v>
      </c>
      <c r="P3090" s="651">
        <v>1078.8899999999999</v>
      </c>
      <c r="Q3090" s="666">
        <v>1</v>
      </c>
      <c r="R3090" s="650">
        <v>3</v>
      </c>
      <c r="S3090" s="666">
        <v>1</v>
      </c>
      <c r="T3090" s="731">
        <v>1.5</v>
      </c>
      <c r="U3090" s="689">
        <v>1</v>
      </c>
    </row>
    <row r="3091" spans="1:21" ht="14.4" customHeight="1" x14ac:dyDescent="0.3">
      <c r="A3091" s="649">
        <v>10</v>
      </c>
      <c r="B3091" s="650" t="s">
        <v>596</v>
      </c>
      <c r="C3091" s="650">
        <v>89301109</v>
      </c>
      <c r="D3091" s="729" t="s">
        <v>6867</v>
      </c>
      <c r="E3091" s="730" t="s">
        <v>3691</v>
      </c>
      <c r="F3091" s="650" t="s">
        <v>3634</v>
      </c>
      <c r="G3091" s="650" t="s">
        <v>4466</v>
      </c>
      <c r="H3091" s="650" t="s">
        <v>597</v>
      </c>
      <c r="I3091" s="650" t="s">
        <v>4467</v>
      </c>
      <c r="J3091" s="650" t="s">
        <v>2305</v>
      </c>
      <c r="K3091" s="650" t="s">
        <v>3574</v>
      </c>
      <c r="L3091" s="651">
        <v>0</v>
      </c>
      <c r="M3091" s="651">
        <v>0</v>
      </c>
      <c r="N3091" s="650">
        <v>2</v>
      </c>
      <c r="O3091" s="731">
        <v>0.5</v>
      </c>
      <c r="P3091" s="651">
        <v>0</v>
      </c>
      <c r="Q3091" s="666"/>
      <c r="R3091" s="650">
        <v>2</v>
      </c>
      <c r="S3091" s="666">
        <v>1</v>
      </c>
      <c r="T3091" s="731">
        <v>0.5</v>
      </c>
      <c r="U3091" s="689">
        <v>1</v>
      </c>
    </row>
    <row r="3092" spans="1:21" ht="14.4" customHeight="1" x14ac:dyDescent="0.3">
      <c r="A3092" s="649">
        <v>10</v>
      </c>
      <c r="B3092" s="650" t="s">
        <v>596</v>
      </c>
      <c r="C3092" s="650">
        <v>89301109</v>
      </c>
      <c r="D3092" s="729" t="s">
        <v>6867</v>
      </c>
      <c r="E3092" s="730" t="s">
        <v>3691</v>
      </c>
      <c r="F3092" s="650" t="s">
        <v>3634</v>
      </c>
      <c r="G3092" s="650" t="s">
        <v>6327</v>
      </c>
      <c r="H3092" s="650" t="s">
        <v>597</v>
      </c>
      <c r="I3092" s="650" t="s">
        <v>6328</v>
      </c>
      <c r="J3092" s="650" t="s">
        <v>725</v>
      </c>
      <c r="K3092" s="650" t="s">
        <v>6329</v>
      </c>
      <c r="L3092" s="651">
        <v>0</v>
      </c>
      <c r="M3092" s="651">
        <v>0</v>
      </c>
      <c r="N3092" s="650">
        <v>1</v>
      </c>
      <c r="O3092" s="731">
        <v>1</v>
      </c>
      <c r="P3092" s="651"/>
      <c r="Q3092" s="666"/>
      <c r="R3092" s="650"/>
      <c r="S3092" s="666">
        <v>0</v>
      </c>
      <c r="T3092" s="731"/>
      <c r="U3092" s="689">
        <v>0</v>
      </c>
    </row>
    <row r="3093" spans="1:21" ht="14.4" customHeight="1" x14ac:dyDescent="0.3">
      <c r="A3093" s="649">
        <v>10</v>
      </c>
      <c r="B3093" s="650" t="s">
        <v>596</v>
      </c>
      <c r="C3093" s="650">
        <v>89301109</v>
      </c>
      <c r="D3093" s="729" t="s">
        <v>6867</v>
      </c>
      <c r="E3093" s="730" t="s">
        <v>3691</v>
      </c>
      <c r="F3093" s="650" t="s">
        <v>3634</v>
      </c>
      <c r="G3093" s="650" t="s">
        <v>3748</v>
      </c>
      <c r="H3093" s="650" t="s">
        <v>1072</v>
      </c>
      <c r="I3093" s="650" t="s">
        <v>4180</v>
      </c>
      <c r="J3093" s="650" t="s">
        <v>4181</v>
      </c>
      <c r="K3093" s="650" t="s">
        <v>3751</v>
      </c>
      <c r="L3093" s="651">
        <v>41.55</v>
      </c>
      <c r="M3093" s="651">
        <v>83.1</v>
      </c>
      <c r="N3093" s="650">
        <v>2</v>
      </c>
      <c r="O3093" s="731">
        <v>0.5</v>
      </c>
      <c r="P3093" s="651">
        <v>83.1</v>
      </c>
      <c r="Q3093" s="666">
        <v>1</v>
      </c>
      <c r="R3093" s="650">
        <v>2</v>
      </c>
      <c r="S3093" s="666">
        <v>1</v>
      </c>
      <c r="T3093" s="731">
        <v>0.5</v>
      </c>
      <c r="U3093" s="689">
        <v>1</v>
      </c>
    </row>
    <row r="3094" spans="1:21" ht="14.4" customHeight="1" x14ac:dyDescent="0.3">
      <c r="A3094" s="649">
        <v>10</v>
      </c>
      <c r="B3094" s="650" t="s">
        <v>596</v>
      </c>
      <c r="C3094" s="650">
        <v>89301109</v>
      </c>
      <c r="D3094" s="729" t="s">
        <v>6867</v>
      </c>
      <c r="E3094" s="730" t="s">
        <v>3691</v>
      </c>
      <c r="F3094" s="650" t="s">
        <v>3634</v>
      </c>
      <c r="G3094" s="650" t="s">
        <v>4085</v>
      </c>
      <c r="H3094" s="650" t="s">
        <v>597</v>
      </c>
      <c r="I3094" s="650" t="s">
        <v>1886</v>
      </c>
      <c r="J3094" s="650" t="s">
        <v>1887</v>
      </c>
      <c r="K3094" s="650" t="s">
        <v>1888</v>
      </c>
      <c r="L3094" s="651">
        <v>80.77</v>
      </c>
      <c r="M3094" s="651">
        <v>80.77</v>
      </c>
      <c r="N3094" s="650">
        <v>1</v>
      </c>
      <c r="O3094" s="731">
        <v>0.5</v>
      </c>
      <c r="P3094" s="651">
        <v>80.77</v>
      </c>
      <c r="Q3094" s="666">
        <v>1</v>
      </c>
      <c r="R3094" s="650">
        <v>1</v>
      </c>
      <c r="S3094" s="666">
        <v>1</v>
      </c>
      <c r="T3094" s="731">
        <v>0.5</v>
      </c>
      <c r="U3094" s="689">
        <v>1</v>
      </c>
    </row>
    <row r="3095" spans="1:21" ht="14.4" customHeight="1" x14ac:dyDescent="0.3">
      <c r="A3095" s="649">
        <v>10</v>
      </c>
      <c r="B3095" s="650" t="s">
        <v>596</v>
      </c>
      <c r="C3095" s="650">
        <v>89301109</v>
      </c>
      <c r="D3095" s="729" t="s">
        <v>6867</v>
      </c>
      <c r="E3095" s="730" t="s">
        <v>3691</v>
      </c>
      <c r="F3095" s="650" t="s">
        <v>3634</v>
      </c>
      <c r="G3095" s="650" t="s">
        <v>4085</v>
      </c>
      <c r="H3095" s="650" t="s">
        <v>597</v>
      </c>
      <c r="I3095" s="650" t="s">
        <v>1748</v>
      </c>
      <c r="J3095" s="650" t="s">
        <v>4768</v>
      </c>
      <c r="K3095" s="650" t="s">
        <v>4081</v>
      </c>
      <c r="L3095" s="651">
        <v>24.23</v>
      </c>
      <c r="M3095" s="651">
        <v>48.46</v>
      </c>
      <c r="N3095" s="650">
        <v>2</v>
      </c>
      <c r="O3095" s="731">
        <v>1</v>
      </c>
      <c r="P3095" s="651">
        <v>48.46</v>
      </c>
      <c r="Q3095" s="666">
        <v>1</v>
      </c>
      <c r="R3095" s="650">
        <v>2</v>
      </c>
      <c r="S3095" s="666">
        <v>1</v>
      </c>
      <c r="T3095" s="731">
        <v>1</v>
      </c>
      <c r="U3095" s="689">
        <v>1</v>
      </c>
    </row>
    <row r="3096" spans="1:21" ht="14.4" customHeight="1" x14ac:dyDescent="0.3">
      <c r="A3096" s="649">
        <v>10</v>
      </c>
      <c r="B3096" s="650" t="s">
        <v>596</v>
      </c>
      <c r="C3096" s="650">
        <v>89301109</v>
      </c>
      <c r="D3096" s="729" t="s">
        <v>6867</v>
      </c>
      <c r="E3096" s="730" t="s">
        <v>3691</v>
      </c>
      <c r="F3096" s="650" t="s">
        <v>3634</v>
      </c>
      <c r="G3096" s="650" t="s">
        <v>4334</v>
      </c>
      <c r="H3096" s="650" t="s">
        <v>597</v>
      </c>
      <c r="I3096" s="650" t="s">
        <v>2001</v>
      </c>
      <c r="J3096" s="650" t="s">
        <v>894</v>
      </c>
      <c r="K3096" s="650" t="s">
        <v>6330</v>
      </c>
      <c r="L3096" s="651">
        <v>937.93</v>
      </c>
      <c r="M3096" s="651">
        <v>1875.86</v>
      </c>
      <c r="N3096" s="650">
        <v>2</v>
      </c>
      <c r="O3096" s="731">
        <v>1</v>
      </c>
      <c r="P3096" s="651">
        <v>1875.86</v>
      </c>
      <c r="Q3096" s="666">
        <v>1</v>
      </c>
      <c r="R3096" s="650">
        <v>2</v>
      </c>
      <c r="S3096" s="666">
        <v>1</v>
      </c>
      <c r="T3096" s="731">
        <v>1</v>
      </c>
      <c r="U3096" s="689">
        <v>1</v>
      </c>
    </row>
    <row r="3097" spans="1:21" ht="14.4" customHeight="1" x14ac:dyDescent="0.3">
      <c r="A3097" s="649">
        <v>10</v>
      </c>
      <c r="B3097" s="650" t="s">
        <v>596</v>
      </c>
      <c r="C3097" s="650">
        <v>89301109</v>
      </c>
      <c r="D3097" s="729" t="s">
        <v>6867</v>
      </c>
      <c r="E3097" s="730" t="s">
        <v>3691</v>
      </c>
      <c r="F3097" s="650" t="s">
        <v>3634</v>
      </c>
      <c r="G3097" s="650" t="s">
        <v>4334</v>
      </c>
      <c r="H3097" s="650" t="s">
        <v>597</v>
      </c>
      <c r="I3097" s="650" t="s">
        <v>893</v>
      </c>
      <c r="J3097" s="650" t="s">
        <v>894</v>
      </c>
      <c r="K3097" s="650" t="s">
        <v>4335</v>
      </c>
      <c r="L3097" s="651">
        <v>468.96</v>
      </c>
      <c r="M3097" s="651">
        <v>1875.84</v>
      </c>
      <c r="N3097" s="650">
        <v>4</v>
      </c>
      <c r="O3097" s="731">
        <v>2</v>
      </c>
      <c r="P3097" s="651">
        <v>1875.84</v>
      </c>
      <c r="Q3097" s="666">
        <v>1</v>
      </c>
      <c r="R3097" s="650">
        <v>4</v>
      </c>
      <c r="S3097" s="666">
        <v>1</v>
      </c>
      <c r="T3097" s="731">
        <v>2</v>
      </c>
      <c r="U3097" s="689">
        <v>1</v>
      </c>
    </row>
    <row r="3098" spans="1:21" ht="14.4" customHeight="1" x14ac:dyDescent="0.3">
      <c r="A3098" s="649">
        <v>10</v>
      </c>
      <c r="B3098" s="650" t="s">
        <v>596</v>
      </c>
      <c r="C3098" s="650">
        <v>89301109</v>
      </c>
      <c r="D3098" s="729" t="s">
        <v>6867</v>
      </c>
      <c r="E3098" s="730" t="s">
        <v>3691</v>
      </c>
      <c r="F3098" s="650" t="s">
        <v>3634</v>
      </c>
      <c r="G3098" s="650" t="s">
        <v>3930</v>
      </c>
      <c r="H3098" s="650" t="s">
        <v>597</v>
      </c>
      <c r="I3098" s="650" t="s">
        <v>837</v>
      </c>
      <c r="J3098" s="650" t="s">
        <v>838</v>
      </c>
      <c r="K3098" s="650" t="s">
        <v>4182</v>
      </c>
      <c r="L3098" s="651">
        <v>75.19</v>
      </c>
      <c r="M3098" s="651">
        <v>150.38</v>
      </c>
      <c r="N3098" s="650">
        <v>2</v>
      </c>
      <c r="O3098" s="731">
        <v>1.5</v>
      </c>
      <c r="P3098" s="651">
        <v>75.19</v>
      </c>
      <c r="Q3098" s="666">
        <v>0.5</v>
      </c>
      <c r="R3098" s="650">
        <v>1</v>
      </c>
      <c r="S3098" s="666">
        <v>0.5</v>
      </c>
      <c r="T3098" s="731">
        <v>0.5</v>
      </c>
      <c r="U3098" s="689">
        <v>0.33333333333333331</v>
      </c>
    </row>
    <row r="3099" spans="1:21" ht="14.4" customHeight="1" x14ac:dyDescent="0.3">
      <c r="A3099" s="649">
        <v>10</v>
      </c>
      <c r="B3099" s="650" t="s">
        <v>596</v>
      </c>
      <c r="C3099" s="650">
        <v>89301109</v>
      </c>
      <c r="D3099" s="729" t="s">
        <v>6867</v>
      </c>
      <c r="E3099" s="730" t="s">
        <v>3691</v>
      </c>
      <c r="F3099" s="650" t="s">
        <v>3634</v>
      </c>
      <c r="G3099" s="650" t="s">
        <v>3930</v>
      </c>
      <c r="H3099" s="650" t="s">
        <v>597</v>
      </c>
      <c r="I3099" s="650" t="s">
        <v>2467</v>
      </c>
      <c r="J3099" s="650" t="s">
        <v>838</v>
      </c>
      <c r="K3099" s="650" t="s">
        <v>3931</v>
      </c>
      <c r="L3099" s="651">
        <v>128.9</v>
      </c>
      <c r="M3099" s="651">
        <v>257.8</v>
      </c>
      <c r="N3099" s="650">
        <v>2</v>
      </c>
      <c r="O3099" s="731">
        <v>1</v>
      </c>
      <c r="P3099" s="651">
        <v>128.9</v>
      </c>
      <c r="Q3099" s="666">
        <v>0.5</v>
      </c>
      <c r="R3099" s="650">
        <v>1</v>
      </c>
      <c r="S3099" s="666">
        <v>0.5</v>
      </c>
      <c r="T3099" s="731">
        <v>0.5</v>
      </c>
      <c r="U3099" s="689">
        <v>0.5</v>
      </c>
    </row>
    <row r="3100" spans="1:21" ht="14.4" customHeight="1" x14ac:dyDescent="0.3">
      <c r="A3100" s="649">
        <v>10</v>
      </c>
      <c r="B3100" s="650" t="s">
        <v>596</v>
      </c>
      <c r="C3100" s="650">
        <v>89301109</v>
      </c>
      <c r="D3100" s="729" t="s">
        <v>6867</v>
      </c>
      <c r="E3100" s="730" t="s">
        <v>3691</v>
      </c>
      <c r="F3100" s="650" t="s">
        <v>3634</v>
      </c>
      <c r="G3100" s="650" t="s">
        <v>3733</v>
      </c>
      <c r="H3100" s="650" t="s">
        <v>597</v>
      </c>
      <c r="I3100" s="650" t="s">
        <v>3734</v>
      </c>
      <c r="J3100" s="650" t="s">
        <v>2579</v>
      </c>
      <c r="K3100" s="650" t="s">
        <v>3735</v>
      </c>
      <c r="L3100" s="651">
        <v>120.46</v>
      </c>
      <c r="M3100" s="651">
        <v>240.92</v>
      </c>
      <c r="N3100" s="650">
        <v>2</v>
      </c>
      <c r="O3100" s="731">
        <v>1.5</v>
      </c>
      <c r="P3100" s="651"/>
      <c r="Q3100" s="666">
        <v>0</v>
      </c>
      <c r="R3100" s="650"/>
      <c r="S3100" s="666">
        <v>0</v>
      </c>
      <c r="T3100" s="731"/>
      <c r="U3100" s="689">
        <v>0</v>
      </c>
    </row>
    <row r="3101" spans="1:21" ht="14.4" customHeight="1" x14ac:dyDescent="0.3">
      <c r="A3101" s="649">
        <v>10</v>
      </c>
      <c r="B3101" s="650" t="s">
        <v>596</v>
      </c>
      <c r="C3101" s="650">
        <v>89301109</v>
      </c>
      <c r="D3101" s="729" t="s">
        <v>6867</v>
      </c>
      <c r="E3101" s="730" t="s">
        <v>3691</v>
      </c>
      <c r="F3101" s="650" t="s">
        <v>3634</v>
      </c>
      <c r="G3101" s="650" t="s">
        <v>5053</v>
      </c>
      <c r="H3101" s="650" t="s">
        <v>1072</v>
      </c>
      <c r="I3101" s="650" t="s">
        <v>2794</v>
      </c>
      <c r="J3101" s="650" t="s">
        <v>2795</v>
      </c>
      <c r="K3101" s="650" t="s">
        <v>2796</v>
      </c>
      <c r="L3101" s="651">
        <v>232.44</v>
      </c>
      <c r="M3101" s="651">
        <v>1394.6399999999999</v>
      </c>
      <c r="N3101" s="650">
        <v>6</v>
      </c>
      <c r="O3101" s="731">
        <v>2</v>
      </c>
      <c r="P3101" s="651"/>
      <c r="Q3101" s="666">
        <v>0</v>
      </c>
      <c r="R3101" s="650"/>
      <c r="S3101" s="666">
        <v>0</v>
      </c>
      <c r="T3101" s="731"/>
      <c r="U3101" s="689">
        <v>0</v>
      </c>
    </row>
    <row r="3102" spans="1:21" ht="14.4" customHeight="1" x14ac:dyDescent="0.3">
      <c r="A3102" s="649">
        <v>10</v>
      </c>
      <c r="B3102" s="650" t="s">
        <v>596</v>
      </c>
      <c r="C3102" s="650">
        <v>89301109</v>
      </c>
      <c r="D3102" s="729" t="s">
        <v>6867</v>
      </c>
      <c r="E3102" s="730" t="s">
        <v>3691</v>
      </c>
      <c r="F3102" s="650" t="s">
        <v>3634</v>
      </c>
      <c r="G3102" s="650" t="s">
        <v>4274</v>
      </c>
      <c r="H3102" s="650" t="s">
        <v>1072</v>
      </c>
      <c r="I3102" s="650" t="s">
        <v>1314</v>
      </c>
      <c r="J3102" s="650" t="s">
        <v>1315</v>
      </c>
      <c r="K3102" s="650" t="s">
        <v>3494</v>
      </c>
      <c r="L3102" s="651">
        <v>3127.19</v>
      </c>
      <c r="M3102" s="651">
        <v>12508.76</v>
      </c>
      <c r="N3102" s="650">
        <v>4</v>
      </c>
      <c r="O3102" s="731">
        <v>4</v>
      </c>
      <c r="P3102" s="651">
        <v>6254.38</v>
      </c>
      <c r="Q3102" s="666">
        <v>0.5</v>
      </c>
      <c r="R3102" s="650">
        <v>2</v>
      </c>
      <c r="S3102" s="666">
        <v>0.5</v>
      </c>
      <c r="T3102" s="731">
        <v>2</v>
      </c>
      <c r="U3102" s="689">
        <v>0.5</v>
      </c>
    </row>
    <row r="3103" spans="1:21" ht="14.4" customHeight="1" x14ac:dyDescent="0.3">
      <c r="A3103" s="649">
        <v>10</v>
      </c>
      <c r="B3103" s="650" t="s">
        <v>596</v>
      </c>
      <c r="C3103" s="650">
        <v>89301109</v>
      </c>
      <c r="D3103" s="729" t="s">
        <v>6867</v>
      </c>
      <c r="E3103" s="730" t="s">
        <v>3691</v>
      </c>
      <c r="F3103" s="650" t="s">
        <v>3634</v>
      </c>
      <c r="G3103" s="650" t="s">
        <v>4392</v>
      </c>
      <c r="H3103" s="650" t="s">
        <v>1072</v>
      </c>
      <c r="I3103" s="650" t="s">
        <v>4393</v>
      </c>
      <c r="J3103" s="650" t="s">
        <v>4394</v>
      </c>
      <c r="K3103" s="650" t="s">
        <v>4395</v>
      </c>
      <c r="L3103" s="651">
        <v>1359.61</v>
      </c>
      <c r="M3103" s="651">
        <v>12236.49</v>
      </c>
      <c r="N3103" s="650">
        <v>9</v>
      </c>
      <c r="O3103" s="731">
        <v>5.5</v>
      </c>
      <c r="P3103" s="651">
        <v>8157.66</v>
      </c>
      <c r="Q3103" s="666">
        <v>0.66666666666666663</v>
      </c>
      <c r="R3103" s="650">
        <v>6</v>
      </c>
      <c r="S3103" s="666">
        <v>0.66666666666666663</v>
      </c>
      <c r="T3103" s="731">
        <v>3.5</v>
      </c>
      <c r="U3103" s="689">
        <v>0.63636363636363635</v>
      </c>
    </row>
    <row r="3104" spans="1:21" ht="14.4" customHeight="1" x14ac:dyDescent="0.3">
      <c r="A3104" s="649">
        <v>10</v>
      </c>
      <c r="B3104" s="650" t="s">
        <v>596</v>
      </c>
      <c r="C3104" s="650">
        <v>89301109</v>
      </c>
      <c r="D3104" s="729" t="s">
        <v>6867</v>
      </c>
      <c r="E3104" s="730" t="s">
        <v>3691</v>
      </c>
      <c r="F3104" s="650" t="s">
        <v>3634</v>
      </c>
      <c r="G3104" s="650" t="s">
        <v>4086</v>
      </c>
      <c r="H3104" s="650" t="s">
        <v>597</v>
      </c>
      <c r="I3104" s="650" t="s">
        <v>4087</v>
      </c>
      <c r="J3104" s="650" t="s">
        <v>707</v>
      </c>
      <c r="K3104" s="650" t="s">
        <v>4088</v>
      </c>
      <c r="L3104" s="651">
        <v>0</v>
      </c>
      <c r="M3104" s="651">
        <v>0</v>
      </c>
      <c r="N3104" s="650">
        <v>1</v>
      </c>
      <c r="O3104" s="731">
        <v>0.5</v>
      </c>
      <c r="P3104" s="651"/>
      <c r="Q3104" s="666"/>
      <c r="R3104" s="650"/>
      <c r="S3104" s="666">
        <v>0</v>
      </c>
      <c r="T3104" s="731"/>
      <c r="U3104" s="689">
        <v>0</v>
      </c>
    </row>
    <row r="3105" spans="1:21" ht="14.4" customHeight="1" x14ac:dyDescent="0.3">
      <c r="A3105" s="649">
        <v>10</v>
      </c>
      <c r="B3105" s="650" t="s">
        <v>596</v>
      </c>
      <c r="C3105" s="650">
        <v>89301109</v>
      </c>
      <c r="D3105" s="729" t="s">
        <v>6867</v>
      </c>
      <c r="E3105" s="730" t="s">
        <v>3691</v>
      </c>
      <c r="F3105" s="650" t="s">
        <v>3634</v>
      </c>
      <c r="G3105" s="650" t="s">
        <v>4086</v>
      </c>
      <c r="H3105" s="650" t="s">
        <v>597</v>
      </c>
      <c r="I3105" s="650" t="s">
        <v>706</v>
      </c>
      <c r="J3105" s="650" t="s">
        <v>707</v>
      </c>
      <c r="K3105" s="650" t="s">
        <v>4140</v>
      </c>
      <c r="L3105" s="651">
        <v>40.36</v>
      </c>
      <c r="M3105" s="651">
        <v>121.08</v>
      </c>
      <c r="N3105" s="650">
        <v>3</v>
      </c>
      <c r="O3105" s="731">
        <v>2</v>
      </c>
      <c r="P3105" s="651">
        <v>40.36</v>
      </c>
      <c r="Q3105" s="666">
        <v>0.33333333333333331</v>
      </c>
      <c r="R3105" s="650">
        <v>1</v>
      </c>
      <c r="S3105" s="666">
        <v>0.33333333333333331</v>
      </c>
      <c r="T3105" s="731">
        <v>0.5</v>
      </c>
      <c r="U3105" s="689">
        <v>0.25</v>
      </c>
    </row>
    <row r="3106" spans="1:21" ht="14.4" customHeight="1" x14ac:dyDescent="0.3">
      <c r="A3106" s="649">
        <v>10</v>
      </c>
      <c r="B3106" s="650" t="s">
        <v>596</v>
      </c>
      <c r="C3106" s="650">
        <v>89301109</v>
      </c>
      <c r="D3106" s="729" t="s">
        <v>6867</v>
      </c>
      <c r="E3106" s="730" t="s">
        <v>3691</v>
      </c>
      <c r="F3106" s="650" t="s">
        <v>3634</v>
      </c>
      <c r="G3106" s="650" t="s">
        <v>4089</v>
      </c>
      <c r="H3106" s="650" t="s">
        <v>597</v>
      </c>
      <c r="I3106" s="650" t="s">
        <v>874</v>
      </c>
      <c r="J3106" s="650" t="s">
        <v>875</v>
      </c>
      <c r="K3106" s="650" t="s">
        <v>876</v>
      </c>
      <c r="L3106" s="651">
        <v>23.72</v>
      </c>
      <c r="M3106" s="651">
        <v>71.16</v>
      </c>
      <c r="N3106" s="650">
        <v>3</v>
      </c>
      <c r="O3106" s="731">
        <v>2</v>
      </c>
      <c r="P3106" s="651">
        <v>23.72</v>
      </c>
      <c r="Q3106" s="666">
        <v>0.33333333333333331</v>
      </c>
      <c r="R3106" s="650">
        <v>1</v>
      </c>
      <c r="S3106" s="666">
        <v>0.33333333333333331</v>
      </c>
      <c r="T3106" s="731">
        <v>0.5</v>
      </c>
      <c r="U3106" s="689">
        <v>0.25</v>
      </c>
    </row>
    <row r="3107" spans="1:21" ht="14.4" customHeight="1" x14ac:dyDescent="0.3">
      <c r="A3107" s="649">
        <v>10</v>
      </c>
      <c r="B3107" s="650" t="s">
        <v>596</v>
      </c>
      <c r="C3107" s="650">
        <v>89301109</v>
      </c>
      <c r="D3107" s="729" t="s">
        <v>6867</v>
      </c>
      <c r="E3107" s="730" t="s">
        <v>3691</v>
      </c>
      <c r="F3107" s="650" t="s">
        <v>3634</v>
      </c>
      <c r="G3107" s="650" t="s">
        <v>6331</v>
      </c>
      <c r="H3107" s="650" t="s">
        <v>597</v>
      </c>
      <c r="I3107" s="650" t="s">
        <v>6332</v>
      </c>
      <c r="J3107" s="650" t="s">
        <v>6333</v>
      </c>
      <c r="K3107" s="650" t="s">
        <v>3759</v>
      </c>
      <c r="L3107" s="651">
        <v>0</v>
      </c>
      <c r="M3107" s="651">
        <v>0</v>
      </c>
      <c r="N3107" s="650">
        <v>1</v>
      </c>
      <c r="O3107" s="731">
        <v>1</v>
      </c>
      <c r="P3107" s="651">
        <v>0</v>
      </c>
      <c r="Q3107" s="666"/>
      <c r="R3107" s="650">
        <v>1</v>
      </c>
      <c r="S3107" s="666">
        <v>1</v>
      </c>
      <c r="T3107" s="731">
        <v>1</v>
      </c>
      <c r="U3107" s="689">
        <v>1</v>
      </c>
    </row>
    <row r="3108" spans="1:21" ht="14.4" customHeight="1" x14ac:dyDescent="0.3">
      <c r="A3108" s="649">
        <v>10</v>
      </c>
      <c r="B3108" s="650" t="s">
        <v>596</v>
      </c>
      <c r="C3108" s="650">
        <v>89301109</v>
      </c>
      <c r="D3108" s="729" t="s">
        <v>6867</v>
      </c>
      <c r="E3108" s="730" t="s">
        <v>3691</v>
      </c>
      <c r="F3108" s="650" t="s">
        <v>3634</v>
      </c>
      <c r="G3108" s="650" t="s">
        <v>3824</v>
      </c>
      <c r="H3108" s="650" t="s">
        <v>597</v>
      </c>
      <c r="I3108" s="650" t="s">
        <v>629</v>
      </c>
      <c r="J3108" s="650" t="s">
        <v>1209</v>
      </c>
      <c r="K3108" s="650" t="s">
        <v>3887</v>
      </c>
      <c r="L3108" s="651">
        <v>50.27</v>
      </c>
      <c r="M3108" s="651">
        <v>50.27</v>
      </c>
      <c r="N3108" s="650">
        <v>1</v>
      </c>
      <c r="O3108" s="731">
        <v>0.5</v>
      </c>
      <c r="P3108" s="651"/>
      <c r="Q3108" s="666">
        <v>0</v>
      </c>
      <c r="R3108" s="650"/>
      <c r="S3108" s="666">
        <v>0</v>
      </c>
      <c r="T3108" s="731"/>
      <c r="U3108" s="689">
        <v>0</v>
      </c>
    </row>
    <row r="3109" spans="1:21" ht="14.4" customHeight="1" x14ac:dyDescent="0.3">
      <c r="A3109" s="649">
        <v>10</v>
      </c>
      <c r="B3109" s="650" t="s">
        <v>596</v>
      </c>
      <c r="C3109" s="650">
        <v>89301109</v>
      </c>
      <c r="D3109" s="729" t="s">
        <v>6867</v>
      </c>
      <c r="E3109" s="730" t="s">
        <v>3691</v>
      </c>
      <c r="F3109" s="650" t="s">
        <v>3634</v>
      </c>
      <c r="G3109" s="650" t="s">
        <v>3824</v>
      </c>
      <c r="H3109" s="650" t="s">
        <v>597</v>
      </c>
      <c r="I3109" s="650" t="s">
        <v>1261</v>
      </c>
      <c r="J3109" s="650" t="s">
        <v>3825</v>
      </c>
      <c r="K3109" s="650" t="s">
        <v>3826</v>
      </c>
      <c r="L3109" s="651">
        <v>41.07</v>
      </c>
      <c r="M3109" s="651">
        <v>41.07</v>
      </c>
      <c r="N3109" s="650">
        <v>1</v>
      </c>
      <c r="O3109" s="731">
        <v>1</v>
      </c>
      <c r="P3109" s="651">
        <v>41.07</v>
      </c>
      <c r="Q3109" s="666">
        <v>1</v>
      </c>
      <c r="R3109" s="650">
        <v>1</v>
      </c>
      <c r="S3109" s="666">
        <v>1</v>
      </c>
      <c r="T3109" s="731">
        <v>1</v>
      </c>
      <c r="U3109" s="689">
        <v>1</v>
      </c>
    </row>
    <row r="3110" spans="1:21" ht="14.4" customHeight="1" x14ac:dyDescent="0.3">
      <c r="A3110" s="649">
        <v>10</v>
      </c>
      <c r="B3110" s="650" t="s">
        <v>596</v>
      </c>
      <c r="C3110" s="650">
        <v>89301109</v>
      </c>
      <c r="D3110" s="729" t="s">
        <v>6867</v>
      </c>
      <c r="E3110" s="730" t="s">
        <v>3691</v>
      </c>
      <c r="F3110" s="650" t="s">
        <v>3634</v>
      </c>
      <c r="G3110" s="650" t="s">
        <v>3824</v>
      </c>
      <c r="H3110" s="650" t="s">
        <v>597</v>
      </c>
      <c r="I3110" s="650" t="s">
        <v>1261</v>
      </c>
      <c r="J3110" s="650" t="s">
        <v>3825</v>
      </c>
      <c r="K3110" s="650" t="s">
        <v>3826</v>
      </c>
      <c r="L3110" s="651">
        <v>93.99</v>
      </c>
      <c r="M3110" s="651">
        <v>93.99</v>
      </c>
      <c r="N3110" s="650">
        <v>1</v>
      </c>
      <c r="O3110" s="731">
        <v>1</v>
      </c>
      <c r="P3110" s="651"/>
      <c r="Q3110" s="666">
        <v>0</v>
      </c>
      <c r="R3110" s="650"/>
      <c r="S3110" s="666">
        <v>0</v>
      </c>
      <c r="T3110" s="731"/>
      <c r="U3110" s="689">
        <v>0</v>
      </c>
    </row>
    <row r="3111" spans="1:21" ht="14.4" customHeight="1" x14ac:dyDescent="0.3">
      <c r="A3111" s="649">
        <v>10</v>
      </c>
      <c r="B3111" s="650" t="s">
        <v>596</v>
      </c>
      <c r="C3111" s="650">
        <v>89301109</v>
      </c>
      <c r="D3111" s="729" t="s">
        <v>6867</v>
      </c>
      <c r="E3111" s="730" t="s">
        <v>3691</v>
      </c>
      <c r="F3111" s="650" t="s">
        <v>3634</v>
      </c>
      <c r="G3111" s="650" t="s">
        <v>4192</v>
      </c>
      <c r="H3111" s="650" t="s">
        <v>597</v>
      </c>
      <c r="I3111" s="650" t="s">
        <v>690</v>
      </c>
      <c r="J3111" s="650" t="s">
        <v>691</v>
      </c>
      <c r="K3111" s="650" t="s">
        <v>4193</v>
      </c>
      <c r="L3111" s="651">
        <v>26.17</v>
      </c>
      <c r="M3111" s="651">
        <v>52.34</v>
      </c>
      <c r="N3111" s="650">
        <v>2</v>
      </c>
      <c r="O3111" s="731">
        <v>1</v>
      </c>
      <c r="P3111" s="651"/>
      <c r="Q3111" s="666">
        <v>0</v>
      </c>
      <c r="R3111" s="650"/>
      <c r="S3111" s="666">
        <v>0</v>
      </c>
      <c r="T3111" s="731"/>
      <c r="U3111" s="689">
        <v>0</v>
      </c>
    </row>
    <row r="3112" spans="1:21" ht="14.4" customHeight="1" x14ac:dyDescent="0.3">
      <c r="A3112" s="649">
        <v>10</v>
      </c>
      <c r="B3112" s="650" t="s">
        <v>596</v>
      </c>
      <c r="C3112" s="650">
        <v>89301109</v>
      </c>
      <c r="D3112" s="729" t="s">
        <v>6867</v>
      </c>
      <c r="E3112" s="730" t="s">
        <v>3691</v>
      </c>
      <c r="F3112" s="650" t="s">
        <v>3634</v>
      </c>
      <c r="G3112" s="650" t="s">
        <v>4336</v>
      </c>
      <c r="H3112" s="650" t="s">
        <v>597</v>
      </c>
      <c r="I3112" s="650" t="s">
        <v>1379</v>
      </c>
      <c r="J3112" s="650" t="s">
        <v>733</v>
      </c>
      <c r="K3112" s="650" t="s">
        <v>6334</v>
      </c>
      <c r="L3112" s="651">
        <v>0</v>
      </c>
      <c r="M3112" s="651">
        <v>0</v>
      </c>
      <c r="N3112" s="650">
        <v>1</v>
      </c>
      <c r="O3112" s="731">
        <v>1</v>
      </c>
      <c r="P3112" s="651"/>
      <c r="Q3112" s="666"/>
      <c r="R3112" s="650"/>
      <c r="S3112" s="666">
        <v>0</v>
      </c>
      <c r="T3112" s="731"/>
      <c r="U3112" s="689">
        <v>0</v>
      </c>
    </row>
    <row r="3113" spans="1:21" ht="14.4" customHeight="1" x14ac:dyDescent="0.3">
      <c r="A3113" s="649">
        <v>10</v>
      </c>
      <c r="B3113" s="650" t="s">
        <v>596</v>
      </c>
      <c r="C3113" s="650">
        <v>89301109</v>
      </c>
      <c r="D3113" s="729" t="s">
        <v>6867</v>
      </c>
      <c r="E3113" s="730" t="s">
        <v>3691</v>
      </c>
      <c r="F3113" s="650" t="s">
        <v>3634</v>
      </c>
      <c r="G3113" s="650" t="s">
        <v>4336</v>
      </c>
      <c r="H3113" s="650" t="s">
        <v>597</v>
      </c>
      <c r="I3113" s="650" t="s">
        <v>732</v>
      </c>
      <c r="J3113" s="650" t="s">
        <v>733</v>
      </c>
      <c r="K3113" s="650" t="s">
        <v>4337</v>
      </c>
      <c r="L3113" s="651">
        <v>0</v>
      </c>
      <c r="M3113" s="651">
        <v>0</v>
      </c>
      <c r="N3113" s="650">
        <v>3</v>
      </c>
      <c r="O3113" s="731">
        <v>3</v>
      </c>
      <c r="P3113" s="651">
        <v>0</v>
      </c>
      <c r="Q3113" s="666"/>
      <c r="R3113" s="650">
        <v>1</v>
      </c>
      <c r="S3113" s="666">
        <v>0.33333333333333331</v>
      </c>
      <c r="T3113" s="731">
        <v>1</v>
      </c>
      <c r="U3113" s="689">
        <v>0.33333333333333331</v>
      </c>
    </row>
    <row r="3114" spans="1:21" ht="14.4" customHeight="1" x14ac:dyDescent="0.3">
      <c r="A3114" s="649">
        <v>10</v>
      </c>
      <c r="B3114" s="650" t="s">
        <v>596</v>
      </c>
      <c r="C3114" s="650">
        <v>89301109</v>
      </c>
      <c r="D3114" s="729" t="s">
        <v>6867</v>
      </c>
      <c r="E3114" s="730" t="s">
        <v>3691</v>
      </c>
      <c r="F3114" s="650" t="s">
        <v>3634</v>
      </c>
      <c r="G3114" s="650" t="s">
        <v>4336</v>
      </c>
      <c r="H3114" s="650" t="s">
        <v>597</v>
      </c>
      <c r="I3114" s="650" t="s">
        <v>728</v>
      </c>
      <c r="J3114" s="650" t="s">
        <v>733</v>
      </c>
      <c r="K3114" s="650" t="s">
        <v>6335</v>
      </c>
      <c r="L3114" s="651">
        <v>0</v>
      </c>
      <c r="M3114" s="651">
        <v>0</v>
      </c>
      <c r="N3114" s="650">
        <v>2</v>
      </c>
      <c r="O3114" s="731">
        <v>1.5</v>
      </c>
      <c r="P3114" s="651"/>
      <c r="Q3114" s="666"/>
      <c r="R3114" s="650"/>
      <c r="S3114" s="666">
        <v>0</v>
      </c>
      <c r="T3114" s="731"/>
      <c r="U3114" s="689">
        <v>0</v>
      </c>
    </row>
    <row r="3115" spans="1:21" ht="14.4" customHeight="1" x14ac:dyDescent="0.3">
      <c r="A3115" s="649">
        <v>10</v>
      </c>
      <c r="B3115" s="650" t="s">
        <v>596</v>
      </c>
      <c r="C3115" s="650">
        <v>89301109</v>
      </c>
      <c r="D3115" s="729" t="s">
        <v>6867</v>
      </c>
      <c r="E3115" s="730" t="s">
        <v>3691</v>
      </c>
      <c r="F3115" s="650" t="s">
        <v>3634</v>
      </c>
      <c r="G3115" s="650" t="s">
        <v>3736</v>
      </c>
      <c r="H3115" s="650" t="s">
        <v>1072</v>
      </c>
      <c r="I3115" s="650" t="s">
        <v>4146</v>
      </c>
      <c r="J3115" s="650" t="s">
        <v>3547</v>
      </c>
      <c r="K3115" s="650" t="s">
        <v>4147</v>
      </c>
      <c r="L3115" s="651">
        <v>87.6</v>
      </c>
      <c r="M3115" s="651">
        <v>175.2</v>
      </c>
      <c r="N3115" s="650">
        <v>2</v>
      </c>
      <c r="O3115" s="731">
        <v>1</v>
      </c>
      <c r="P3115" s="651"/>
      <c r="Q3115" s="666">
        <v>0</v>
      </c>
      <c r="R3115" s="650"/>
      <c r="S3115" s="666">
        <v>0</v>
      </c>
      <c r="T3115" s="731"/>
      <c r="U3115" s="689">
        <v>0</v>
      </c>
    </row>
    <row r="3116" spans="1:21" ht="14.4" customHeight="1" x14ac:dyDescent="0.3">
      <c r="A3116" s="649">
        <v>10</v>
      </c>
      <c r="B3116" s="650" t="s">
        <v>596</v>
      </c>
      <c r="C3116" s="650">
        <v>89301109</v>
      </c>
      <c r="D3116" s="729" t="s">
        <v>6867</v>
      </c>
      <c r="E3116" s="730" t="s">
        <v>3691</v>
      </c>
      <c r="F3116" s="650" t="s">
        <v>3634</v>
      </c>
      <c r="G3116" s="650" t="s">
        <v>3736</v>
      </c>
      <c r="H3116" s="650" t="s">
        <v>1072</v>
      </c>
      <c r="I3116" s="650" t="s">
        <v>1306</v>
      </c>
      <c r="J3116" s="650" t="s">
        <v>3490</v>
      </c>
      <c r="K3116" s="650" t="s">
        <v>839</v>
      </c>
      <c r="L3116" s="651">
        <v>68.83</v>
      </c>
      <c r="M3116" s="651">
        <v>275.32</v>
      </c>
      <c r="N3116" s="650">
        <v>4</v>
      </c>
      <c r="O3116" s="731">
        <v>1</v>
      </c>
      <c r="P3116" s="651">
        <v>275.32</v>
      </c>
      <c r="Q3116" s="666">
        <v>1</v>
      </c>
      <c r="R3116" s="650">
        <v>4</v>
      </c>
      <c r="S3116" s="666">
        <v>1</v>
      </c>
      <c r="T3116" s="731">
        <v>1</v>
      </c>
      <c r="U3116" s="689">
        <v>1</v>
      </c>
    </row>
    <row r="3117" spans="1:21" ht="14.4" customHeight="1" x14ac:dyDescent="0.3">
      <c r="A3117" s="649">
        <v>10</v>
      </c>
      <c r="B3117" s="650" t="s">
        <v>596</v>
      </c>
      <c r="C3117" s="650">
        <v>89301109</v>
      </c>
      <c r="D3117" s="729" t="s">
        <v>6867</v>
      </c>
      <c r="E3117" s="730" t="s">
        <v>3691</v>
      </c>
      <c r="F3117" s="650" t="s">
        <v>3634</v>
      </c>
      <c r="G3117" s="650" t="s">
        <v>3737</v>
      </c>
      <c r="H3117" s="650" t="s">
        <v>597</v>
      </c>
      <c r="I3117" s="650" t="s">
        <v>3738</v>
      </c>
      <c r="J3117" s="650" t="s">
        <v>3739</v>
      </c>
      <c r="K3117" s="650" t="s">
        <v>3740</v>
      </c>
      <c r="L3117" s="651">
        <v>0</v>
      </c>
      <c r="M3117" s="651">
        <v>0</v>
      </c>
      <c r="N3117" s="650">
        <v>1</v>
      </c>
      <c r="O3117" s="731">
        <v>0.5</v>
      </c>
      <c r="P3117" s="651">
        <v>0</v>
      </c>
      <c r="Q3117" s="666"/>
      <c r="R3117" s="650">
        <v>1</v>
      </c>
      <c r="S3117" s="666">
        <v>1</v>
      </c>
      <c r="T3117" s="731">
        <v>0.5</v>
      </c>
      <c r="U3117" s="689">
        <v>1</v>
      </c>
    </row>
    <row r="3118" spans="1:21" ht="14.4" customHeight="1" x14ac:dyDescent="0.3">
      <c r="A3118" s="649">
        <v>10</v>
      </c>
      <c r="B3118" s="650" t="s">
        <v>596</v>
      </c>
      <c r="C3118" s="650">
        <v>89301109</v>
      </c>
      <c r="D3118" s="729" t="s">
        <v>6867</v>
      </c>
      <c r="E3118" s="730" t="s">
        <v>3691</v>
      </c>
      <c r="F3118" s="650" t="s">
        <v>3634</v>
      </c>
      <c r="G3118" s="650" t="s">
        <v>4569</v>
      </c>
      <c r="H3118" s="650" t="s">
        <v>597</v>
      </c>
      <c r="I3118" s="650" t="s">
        <v>6336</v>
      </c>
      <c r="J3118" s="650" t="s">
        <v>3092</v>
      </c>
      <c r="K3118" s="650" t="s">
        <v>6337</v>
      </c>
      <c r="L3118" s="651">
        <v>72.7</v>
      </c>
      <c r="M3118" s="651">
        <v>72.7</v>
      </c>
      <c r="N3118" s="650">
        <v>1</v>
      </c>
      <c r="O3118" s="731">
        <v>1</v>
      </c>
      <c r="P3118" s="651"/>
      <c r="Q3118" s="666">
        <v>0</v>
      </c>
      <c r="R3118" s="650"/>
      <c r="S3118" s="666">
        <v>0</v>
      </c>
      <c r="T3118" s="731"/>
      <c r="U3118" s="689">
        <v>0</v>
      </c>
    </row>
    <row r="3119" spans="1:21" ht="14.4" customHeight="1" x14ac:dyDescent="0.3">
      <c r="A3119" s="649">
        <v>10</v>
      </c>
      <c r="B3119" s="650" t="s">
        <v>596</v>
      </c>
      <c r="C3119" s="650">
        <v>89301109</v>
      </c>
      <c r="D3119" s="729" t="s">
        <v>6867</v>
      </c>
      <c r="E3119" s="730" t="s">
        <v>3691</v>
      </c>
      <c r="F3119" s="650" t="s">
        <v>3634</v>
      </c>
      <c r="G3119" s="650" t="s">
        <v>4569</v>
      </c>
      <c r="H3119" s="650" t="s">
        <v>597</v>
      </c>
      <c r="I3119" s="650" t="s">
        <v>4787</v>
      </c>
      <c r="J3119" s="650" t="s">
        <v>4788</v>
      </c>
      <c r="K3119" s="650" t="s">
        <v>4789</v>
      </c>
      <c r="L3119" s="651">
        <v>145.38999999999999</v>
      </c>
      <c r="M3119" s="651">
        <v>145.38999999999999</v>
      </c>
      <c r="N3119" s="650">
        <v>1</v>
      </c>
      <c r="O3119" s="731">
        <v>1</v>
      </c>
      <c r="P3119" s="651"/>
      <c r="Q3119" s="666">
        <v>0</v>
      </c>
      <c r="R3119" s="650"/>
      <c r="S3119" s="666">
        <v>0</v>
      </c>
      <c r="T3119" s="731"/>
      <c r="U3119" s="689">
        <v>0</v>
      </c>
    </row>
    <row r="3120" spans="1:21" ht="14.4" customHeight="1" x14ac:dyDescent="0.3">
      <c r="A3120" s="649">
        <v>10</v>
      </c>
      <c r="B3120" s="650" t="s">
        <v>596</v>
      </c>
      <c r="C3120" s="650">
        <v>89301109</v>
      </c>
      <c r="D3120" s="729" t="s">
        <v>6867</v>
      </c>
      <c r="E3120" s="730" t="s">
        <v>3691</v>
      </c>
      <c r="F3120" s="650" t="s">
        <v>3634</v>
      </c>
      <c r="G3120" s="650" t="s">
        <v>4141</v>
      </c>
      <c r="H3120" s="650" t="s">
        <v>597</v>
      </c>
      <c r="I3120" s="650" t="s">
        <v>740</v>
      </c>
      <c r="J3120" s="650" t="s">
        <v>741</v>
      </c>
      <c r="K3120" s="650" t="s">
        <v>742</v>
      </c>
      <c r="L3120" s="651">
        <v>132.34</v>
      </c>
      <c r="M3120" s="651">
        <v>132.34</v>
      </c>
      <c r="N3120" s="650">
        <v>1</v>
      </c>
      <c r="O3120" s="731">
        <v>1</v>
      </c>
      <c r="P3120" s="651"/>
      <c r="Q3120" s="666">
        <v>0</v>
      </c>
      <c r="R3120" s="650"/>
      <c r="S3120" s="666">
        <v>0</v>
      </c>
      <c r="T3120" s="731"/>
      <c r="U3120" s="689">
        <v>0</v>
      </c>
    </row>
    <row r="3121" spans="1:21" ht="14.4" customHeight="1" x14ac:dyDescent="0.3">
      <c r="A3121" s="649">
        <v>10</v>
      </c>
      <c r="B3121" s="650" t="s">
        <v>596</v>
      </c>
      <c r="C3121" s="650">
        <v>89301109</v>
      </c>
      <c r="D3121" s="729" t="s">
        <v>6867</v>
      </c>
      <c r="E3121" s="730" t="s">
        <v>3691</v>
      </c>
      <c r="F3121" s="650" t="s">
        <v>3634</v>
      </c>
      <c r="G3121" s="650" t="s">
        <v>5184</v>
      </c>
      <c r="H3121" s="650" t="s">
        <v>597</v>
      </c>
      <c r="I3121" s="650" t="s">
        <v>5185</v>
      </c>
      <c r="J3121" s="650" t="s">
        <v>5186</v>
      </c>
      <c r="K3121" s="650" t="s">
        <v>5187</v>
      </c>
      <c r="L3121" s="651">
        <v>203.67</v>
      </c>
      <c r="M3121" s="651">
        <v>203.67</v>
      </c>
      <c r="N3121" s="650">
        <v>1</v>
      </c>
      <c r="O3121" s="731">
        <v>1</v>
      </c>
      <c r="P3121" s="651">
        <v>203.67</v>
      </c>
      <c r="Q3121" s="666">
        <v>1</v>
      </c>
      <c r="R3121" s="650">
        <v>1</v>
      </c>
      <c r="S3121" s="666">
        <v>1</v>
      </c>
      <c r="T3121" s="731">
        <v>1</v>
      </c>
      <c r="U3121" s="689">
        <v>1</v>
      </c>
    </row>
    <row r="3122" spans="1:21" ht="14.4" customHeight="1" x14ac:dyDescent="0.3">
      <c r="A3122" s="649">
        <v>10</v>
      </c>
      <c r="B3122" s="650" t="s">
        <v>596</v>
      </c>
      <c r="C3122" s="650">
        <v>89301109</v>
      </c>
      <c r="D3122" s="729" t="s">
        <v>6867</v>
      </c>
      <c r="E3122" s="730" t="s">
        <v>3691</v>
      </c>
      <c r="F3122" s="650" t="s">
        <v>3634</v>
      </c>
      <c r="G3122" s="650" t="s">
        <v>4550</v>
      </c>
      <c r="H3122" s="650" t="s">
        <v>1072</v>
      </c>
      <c r="I3122" s="650" t="s">
        <v>1098</v>
      </c>
      <c r="J3122" s="650" t="s">
        <v>1099</v>
      </c>
      <c r="K3122" s="650" t="s">
        <v>1100</v>
      </c>
      <c r="L3122" s="651">
        <v>0</v>
      </c>
      <c r="M3122" s="651">
        <v>0</v>
      </c>
      <c r="N3122" s="650">
        <v>4</v>
      </c>
      <c r="O3122" s="731">
        <v>3</v>
      </c>
      <c r="P3122" s="651">
        <v>0</v>
      </c>
      <c r="Q3122" s="666"/>
      <c r="R3122" s="650">
        <v>4</v>
      </c>
      <c r="S3122" s="666">
        <v>1</v>
      </c>
      <c r="T3122" s="731">
        <v>3</v>
      </c>
      <c r="U3122" s="689">
        <v>1</v>
      </c>
    </row>
    <row r="3123" spans="1:21" ht="14.4" customHeight="1" x14ac:dyDescent="0.3">
      <c r="A3123" s="649">
        <v>10</v>
      </c>
      <c r="B3123" s="650" t="s">
        <v>596</v>
      </c>
      <c r="C3123" s="650">
        <v>89301109</v>
      </c>
      <c r="D3123" s="729" t="s">
        <v>6867</v>
      </c>
      <c r="E3123" s="730" t="s">
        <v>3691</v>
      </c>
      <c r="F3123" s="650" t="s">
        <v>3634</v>
      </c>
      <c r="G3123" s="650" t="s">
        <v>4252</v>
      </c>
      <c r="H3123" s="650" t="s">
        <v>597</v>
      </c>
      <c r="I3123" s="650" t="s">
        <v>791</v>
      </c>
      <c r="J3123" s="650" t="s">
        <v>792</v>
      </c>
      <c r="K3123" s="650" t="s">
        <v>793</v>
      </c>
      <c r="L3123" s="651">
        <v>0</v>
      </c>
      <c r="M3123" s="651">
        <v>0</v>
      </c>
      <c r="N3123" s="650">
        <v>3</v>
      </c>
      <c r="O3123" s="731">
        <v>2</v>
      </c>
      <c r="P3123" s="651">
        <v>0</v>
      </c>
      <c r="Q3123" s="666"/>
      <c r="R3123" s="650">
        <v>2</v>
      </c>
      <c r="S3123" s="666">
        <v>0.66666666666666663</v>
      </c>
      <c r="T3123" s="731">
        <v>1</v>
      </c>
      <c r="U3123" s="689">
        <v>0.5</v>
      </c>
    </row>
    <row r="3124" spans="1:21" ht="14.4" customHeight="1" x14ac:dyDescent="0.3">
      <c r="A3124" s="649">
        <v>10</v>
      </c>
      <c r="B3124" s="650" t="s">
        <v>596</v>
      </c>
      <c r="C3124" s="650">
        <v>89301109</v>
      </c>
      <c r="D3124" s="729" t="s">
        <v>6867</v>
      </c>
      <c r="E3124" s="730" t="s">
        <v>3691</v>
      </c>
      <c r="F3124" s="650" t="s">
        <v>3634</v>
      </c>
      <c r="G3124" s="650" t="s">
        <v>3802</v>
      </c>
      <c r="H3124" s="650" t="s">
        <v>1072</v>
      </c>
      <c r="I3124" s="650" t="s">
        <v>4509</v>
      </c>
      <c r="J3124" s="650" t="s">
        <v>2805</v>
      </c>
      <c r="K3124" s="650" t="s">
        <v>1536</v>
      </c>
      <c r="L3124" s="651">
        <v>0</v>
      </c>
      <c r="M3124" s="651">
        <v>0</v>
      </c>
      <c r="N3124" s="650">
        <v>3</v>
      </c>
      <c r="O3124" s="731">
        <v>0.5</v>
      </c>
      <c r="P3124" s="651"/>
      <c r="Q3124" s="666"/>
      <c r="R3124" s="650"/>
      <c r="S3124" s="666">
        <v>0</v>
      </c>
      <c r="T3124" s="731"/>
      <c r="U3124" s="689">
        <v>0</v>
      </c>
    </row>
    <row r="3125" spans="1:21" ht="14.4" customHeight="1" x14ac:dyDescent="0.3">
      <c r="A3125" s="649">
        <v>10</v>
      </c>
      <c r="B3125" s="650" t="s">
        <v>596</v>
      </c>
      <c r="C3125" s="650">
        <v>89301109</v>
      </c>
      <c r="D3125" s="729" t="s">
        <v>6867</v>
      </c>
      <c r="E3125" s="730" t="s">
        <v>3691</v>
      </c>
      <c r="F3125" s="650" t="s">
        <v>3634</v>
      </c>
      <c r="G3125" s="650" t="s">
        <v>3802</v>
      </c>
      <c r="H3125" s="650" t="s">
        <v>1072</v>
      </c>
      <c r="I3125" s="650" t="s">
        <v>3808</v>
      </c>
      <c r="J3125" s="650" t="s">
        <v>2805</v>
      </c>
      <c r="K3125" s="650" t="s">
        <v>1442</v>
      </c>
      <c r="L3125" s="651">
        <v>137.74</v>
      </c>
      <c r="M3125" s="651">
        <v>275.48</v>
      </c>
      <c r="N3125" s="650">
        <v>2</v>
      </c>
      <c r="O3125" s="731">
        <v>1</v>
      </c>
      <c r="P3125" s="651"/>
      <c r="Q3125" s="666">
        <v>0</v>
      </c>
      <c r="R3125" s="650"/>
      <c r="S3125" s="666">
        <v>0</v>
      </c>
      <c r="T3125" s="731"/>
      <c r="U3125" s="689">
        <v>0</v>
      </c>
    </row>
    <row r="3126" spans="1:21" ht="14.4" customHeight="1" x14ac:dyDescent="0.3">
      <c r="A3126" s="649">
        <v>10</v>
      </c>
      <c r="B3126" s="650" t="s">
        <v>596</v>
      </c>
      <c r="C3126" s="650">
        <v>89301109</v>
      </c>
      <c r="D3126" s="729" t="s">
        <v>6867</v>
      </c>
      <c r="E3126" s="730" t="s">
        <v>3691</v>
      </c>
      <c r="F3126" s="650" t="s">
        <v>3634</v>
      </c>
      <c r="G3126" s="650" t="s">
        <v>3802</v>
      </c>
      <c r="H3126" s="650" t="s">
        <v>1072</v>
      </c>
      <c r="I3126" s="650" t="s">
        <v>3808</v>
      </c>
      <c r="J3126" s="650" t="s">
        <v>2805</v>
      </c>
      <c r="K3126" s="650" t="s">
        <v>1442</v>
      </c>
      <c r="L3126" s="651">
        <v>118.82</v>
      </c>
      <c r="M3126" s="651">
        <v>1069.3799999999999</v>
      </c>
      <c r="N3126" s="650">
        <v>9</v>
      </c>
      <c r="O3126" s="731">
        <v>3</v>
      </c>
      <c r="P3126" s="651">
        <v>475.28</v>
      </c>
      <c r="Q3126" s="666">
        <v>0.44444444444444448</v>
      </c>
      <c r="R3126" s="650">
        <v>4</v>
      </c>
      <c r="S3126" s="666">
        <v>0.44444444444444442</v>
      </c>
      <c r="T3126" s="731">
        <v>1</v>
      </c>
      <c r="U3126" s="689">
        <v>0.33333333333333331</v>
      </c>
    </row>
    <row r="3127" spans="1:21" ht="14.4" customHeight="1" x14ac:dyDescent="0.3">
      <c r="A3127" s="649">
        <v>10</v>
      </c>
      <c r="B3127" s="650" t="s">
        <v>596</v>
      </c>
      <c r="C3127" s="650">
        <v>89301109</v>
      </c>
      <c r="D3127" s="729" t="s">
        <v>6867</v>
      </c>
      <c r="E3127" s="730" t="s">
        <v>3691</v>
      </c>
      <c r="F3127" s="650" t="s">
        <v>3634</v>
      </c>
      <c r="G3127" s="650" t="s">
        <v>3728</v>
      </c>
      <c r="H3127" s="650" t="s">
        <v>597</v>
      </c>
      <c r="I3127" s="650" t="s">
        <v>6338</v>
      </c>
      <c r="J3127" s="650" t="s">
        <v>6339</v>
      </c>
      <c r="K3127" s="650" t="s">
        <v>3731</v>
      </c>
      <c r="L3127" s="651">
        <v>47.71</v>
      </c>
      <c r="M3127" s="651">
        <v>95.42</v>
      </c>
      <c r="N3127" s="650">
        <v>2</v>
      </c>
      <c r="O3127" s="731">
        <v>1</v>
      </c>
      <c r="P3127" s="651">
        <v>95.42</v>
      </c>
      <c r="Q3127" s="666">
        <v>1</v>
      </c>
      <c r="R3127" s="650">
        <v>2</v>
      </c>
      <c r="S3127" s="666">
        <v>1</v>
      </c>
      <c r="T3127" s="731">
        <v>1</v>
      </c>
      <c r="U3127" s="689">
        <v>1</v>
      </c>
    </row>
    <row r="3128" spans="1:21" ht="14.4" customHeight="1" x14ac:dyDescent="0.3">
      <c r="A3128" s="649">
        <v>10</v>
      </c>
      <c r="B3128" s="650" t="s">
        <v>596</v>
      </c>
      <c r="C3128" s="650">
        <v>89301109</v>
      </c>
      <c r="D3128" s="729" t="s">
        <v>6867</v>
      </c>
      <c r="E3128" s="730" t="s">
        <v>3691</v>
      </c>
      <c r="F3128" s="650" t="s">
        <v>3634</v>
      </c>
      <c r="G3128" s="650" t="s">
        <v>4311</v>
      </c>
      <c r="H3128" s="650" t="s">
        <v>597</v>
      </c>
      <c r="I3128" s="650" t="s">
        <v>4312</v>
      </c>
      <c r="J3128" s="650" t="s">
        <v>2709</v>
      </c>
      <c r="K3128" s="650" t="s">
        <v>2710</v>
      </c>
      <c r="L3128" s="651">
        <v>130.99</v>
      </c>
      <c r="M3128" s="651">
        <v>5763.5599999999995</v>
      </c>
      <c r="N3128" s="650">
        <v>44</v>
      </c>
      <c r="O3128" s="731">
        <v>24.5</v>
      </c>
      <c r="P3128" s="651">
        <v>916.93000000000006</v>
      </c>
      <c r="Q3128" s="666">
        <v>0.15909090909090912</v>
      </c>
      <c r="R3128" s="650">
        <v>7</v>
      </c>
      <c r="S3128" s="666">
        <v>0.15909090909090909</v>
      </c>
      <c r="T3128" s="731">
        <v>2.5</v>
      </c>
      <c r="U3128" s="689">
        <v>0.10204081632653061</v>
      </c>
    </row>
    <row r="3129" spans="1:21" ht="14.4" customHeight="1" x14ac:dyDescent="0.3">
      <c r="A3129" s="649">
        <v>10</v>
      </c>
      <c r="B3129" s="650" t="s">
        <v>596</v>
      </c>
      <c r="C3129" s="650">
        <v>89301109</v>
      </c>
      <c r="D3129" s="729" t="s">
        <v>6867</v>
      </c>
      <c r="E3129" s="730" t="s">
        <v>3691</v>
      </c>
      <c r="F3129" s="650" t="s">
        <v>3634</v>
      </c>
      <c r="G3129" s="650" t="s">
        <v>4571</v>
      </c>
      <c r="H3129" s="650" t="s">
        <v>597</v>
      </c>
      <c r="I3129" s="650" t="s">
        <v>4717</v>
      </c>
      <c r="J3129" s="650" t="s">
        <v>4718</v>
      </c>
      <c r="K3129" s="650" t="s">
        <v>4719</v>
      </c>
      <c r="L3129" s="651">
        <v>0</v>
      </c>
      <c r="M3129" s="651">
        <v>0</v>
      </c>
      <c r="N3129" s="650">
        <v>5</v>
      </c>
      <c r="O3129" s="731">
        <v>3</v>
      </c>
      <c r="P3129" s="651">
        <v>0</v>
      </c>
      <c r="Q3129" s="666"/>
      <c r="R3129" s="650">
        <v>5</v>
      </c>
      <c r="S3129" s="666">
        <v>1</v>
      </c>
      <c r="T3129" s="731">
        <v>3</v>
      </c>
      <c r="U3129" s="689">
        <v>1</v>
      </c>
    </row>
    <row r="3130" spans="1:21" ht="14.4" customHeight="1" x14ac:dyDescent="0.3">
      <c r="A3130" s="649">
        <v>10</v>
      </c>
      <c r="B3130" s="650" t="s">
        <v>596</v>
      </c>
      <c r="C3130" s="650">
        <v>89301109</v>
      </c>
      <c r="D3130" s="729" t="s">
        <v>6867</v>
      </c>
      <c r="E3130" s="730" t="s">
        <v>3691</v>
      </c>
      <c r="F3130" s="650" t="s">
        <v>3634</v>
      </c>
      <c r="G3130" s="650" t="s">
        <v>5025</v>
      </c>
      <c r="H3130" s="650" t="s">
        <v>597</v>
      </c>
      <c r="I3130" s="650" t="s">
        <v>6309</v>
      </c>
      <c r="J3130" s="650" t="s">
        <v>5032</v>
      </c>
      <c r="K3130" s="650" t="s">
        <v>4458</v>
      </c>
      <c r="L3130" s="651">
        <v>298.88</v>
      </c>
      <c r="M3130" s="651">
        <v>896.64</v>
      </c>
      <c r="N3130" s="650">
        <v>3</v>
      </c>
      <c r="O3130" s="731">
        <v>1.5</v>
      </c>
      <c r="P3130" s="651">
        <v>896.64</v>
      </c>
      <c r="Q3130" s="666">
        <v>1</v>
      </c>
      <c r="R3130" s="650">
        <v>3</v>
      </c>
      <c r="S3130" s="666">
        <v>1</v>
      </c>
      <c r="T3130" s="731">
        <v>1.5</v>
      </c>
      <c r="U3130" s="689">
        <v>1</v>
      </c>
    </row>
    <row r="3131" spans="1:21" ht="14.4" customHeight="1" x14ac:dyDescent="0.3">
      <c r="A3131" s="649">
        <v>10</v>
      </c>
      <c r="B3131" s="650" t="s">
        <v>596</v>
      </c>
      <c r="C3131" s="650">
        <v>89301109</v>
      </c>
      <c r="D3131" s="729" t="s">
        <v>6867</v>
      </c>
      <c r="E3131" s="730" t="s">
        <v>3691</v>
      </c>
      <c r="F3131" s="650" t="s">
        <v>3634</v>
      </c>
      <c r="G3131" s="650" t="s">
        <v>5025</v>
      </c>
      <c r="H3131" s="650" t="s">
        <v>597</v>
      </c>
      <c r="I3131" s="650" t="s">
        <v>5028</v>
      </c>
      <c r="J3131" s="650" t="s">
        <v>5029</v>
      </c>
      <c r="K3131" s="650" t="s">
        <v>5030</v>
      </c>
      <c r="L3131" s="651">
        <v>719.85</v>
      </c>
      <c r="M3131" s="651">
        <v>2159.5500000000002</v>
      </c>
      <c r="N3131" s="650">
        <v>3</v>
      </c>
      <c r="O3131" s="731">
        <v>1.5</v>
      </c>
      <c r="P3131" s="651">
        <v>1439.7</v>
      </c>
      <c r="Q3131" s="666">
        <v>0.66666666666666663</v>
      </c>
      <c r="R3131" s="650">
        <v>2</v>
      </c>
      <c r="S3131" s="666">
        <v>0.66666666666666663</v>
      </c>
      <c r="T3131" s="731">
        <v>0.5</v>
      </c>
      <c r="U3131" s="689">
        <v>0.33333333333333331</v>
      </c>
    </row>
    <row r="3132" spans="1:21" ht="14.4" customHeight="1" x14ac:dyDescent="0.3">
      <c r="A3132" s="649">
        <v>10</v>
      </c>
      <c r="B3132" s="650" t="s">
        <v>596</v>
      </c>
      <c r="C3132" s="650">
        <v>89301109</v>
      </c>
      <c r="D3132" s="729" t="s">
        <v>6867</v>
      </c>
      <c r="E3132" s="730" t="s">
        <v>3691</v>
      </c>
      <c r="F3132" s="650" t="s">
        <v>3634</v>
      </c>
      <c r="G3132" s="650" t="s">
        <v>5025</v>
      </c>
      <c r="H3132" s="650" t="s">
        <v>597</v>
      </c>
      <c r="I3132" s="650" t="s">
        <v>6340</v>
      </c>
      <c r="J3132" s="650" t="s">
        <v>5029</v>
      </c>
      <c r="K3132" s="650" t="s">
        <v>4719</v>
      </c>
      <c r="L3132" s="651">
        <v>0</v>
      </c>
      <c r="M3132" s="651">
        <v>0</v>
      </c>
      <c r="N3132" s="650">
        <v>2</v>
      </c>
      <c r="O3132" s="731">
        <v>0.5</v>
      </c>
      <c r="P3132" s="651">
        <v>0</v>
      </c>
      <c r="Q3132" s="666"/>
      <c r="R3132" s="650">
        <v>2</v>
      </c>
      <c r="S3132" s="666">
        <v>1</v>
      </c>
      <c r="T3132" s="731">
        <v>0.5</v>
      </c>
      <c r="U3132" s="689">
        <v>1</v>
      </c>
    </row>
    <row r="3133" spans="1:21" ht="14.4" customHeight="1" x14ac:dyDescent="0.3">
      <c r="A3133" s="649">
        <v>10</v>
      </c>
      <c r="B3133" s="650" t="s">
        <v>596</v>
      </c>
      <c r="C3133" s="650">
        <v>89301109</v>
      </c>
      <c r="D3133" s="729" t="s">
        <v>6867</v>
      </c>
      <c r="E3133" s="730" t="s">
        <v>3691</v>
      </c>
      <c r="F3133" s="650" t="s">
        <v>3634</v>
      </c>
      <c r="G3133" s="650" t="s">
        <v>4210</v>
      </c>
      <c r="H3133" s="650" t="s">
        <v>1072</v>
      </c>
      <c r="I3133" s="650" t="s">
        <v>1605</v>
      </c>
      <c r="J3133" s="650" t="s">
        <v>1079</v>
      </c>
      <c r="K3133" s="650" t="s">
        <v>1606</v>
      </c>
      <c r="L3133" s="651">
        <v>625.29</v>
      </c>
      <c r="M3133" s="651">
        <v>625.29</v>
      </c>
      <c r="N3133" s="650">
        <v>1</v>
      </c>
      <c r="O3133" s="731">
        <v>1</v>
      </c>
      <c r="P3133" s="651">
        <v>625.29</v>
      </c>
      <c r="Q3133" s="666">
        <v>1</v>
      </c>
      <c r="R3133" s="650">
        <v>1</v>
      </c>
      <c r="S3133" s="666">
        <v>1</v>
      </c>
      <c r="T3133" s="731">
        <v>1</v>
      </c>
      <c r="U3133" s="689">
        <v>1</v>
      </c>
    </row>
    <row r="3134" spans="1:21" ht="14.4" customHeight="1" x14ac:dyDescent="0.3">
      <c r="A3134" s="649">
        <v>10</v>
      </c>
      <c r="B3134" s="650" t="s">
        <v>596</v>
      </c>
      <c r="C3134" s="650">
        <v>89301109</v>
      </c>
      <c r="D3134" s="729" t="s">
        <v>6867</v>
      </c>
      <c r="E3134" s="730" t="s">
        <v>3691</v>
      </c>
      <c r="F3134" s="650" t="s">
        <v>3634</v>
      </c>
      <c r="G3134" s="650" t="s">
        <v>4210</v>
      </c>
      <c r="H3134" s="650" t="s">
        <v>1072</v>
      </c>
      <c r="I3134" s="650" t="s">
        <v>4211</v>
      </c>
      <c r="J3134" s="650" t="s">
        <v>1079</v>
      </c>
      <c r="K3134" s="650" t="s">
        <v>4212</v>
      </c>
      <c r="L3134" s="651">
        <v>187.59</v>
      </c>
      <c r="M3134" s="651">
        <v>187.59</v>
      </c>
      <c r="N3134" s="650">
        <v>1</v>
      </c>
      <c r="O3134" s="731">
        <v>0.5</v>
      </c>
      <c r="P3134" s="651">
        <v>187.59</v>
      </c>
      <c r="Q3134" s="666">
        <v>1</v>
      </c>
      <c r="R3134" s="650">
        <v>1</v>
      </c>
      <c r="S3134" s="666">
        <v>1</v>
      </c>
      <c r="T3134" s="731">
        <v>0.5</v>
      </c>
      <c r="U3134" s="689">
        <v>1</v>
      </c>
    </row>
    <row r="3135" spans="1:21" ht="14.4" customHeight="1" x14ac:dyDescent="0.3">
      <c r="A3135" s="649">
        <v>10</v>
      </c>
      <c r="B3135" s="650" t="s">
        <v>596</v>
      </c>
      <c r="C3135" s="650">
        <v>89301109</v>
      </c>
      <c r="D3135" s="729" t="s">
        <v>6867</v>
      </c>
      <c r="E3135" s="730" t="s">
        <v>3691</v>
      </c>
      <c r="F3135" s="650" t="s">
        <v>3634</v>
      </c>
      <c r="G3135" s="650" t="s">
        <v>4210</v>
      </c>
      <c r="H3135" s="650" t="s">
        <v>1072</v>
      </c>
      <c r="I3135" s="650" t="s">
        <v>1078</v>
      </c>
      <c r="J3135" s="650" t="s">
        <v>1079</v>
      </c>
      <c r="K3135" s="650" t="s">
        <v>1080</v>
      </c>
      <c r="L3135" s="651">
        <v>937.93</v>
      </c>
      <c r="M3135" s="651">
        <v>11255.16</v>
      </c>
      <c r="N3135" s="650">
        <v>12</v>
      </c>
      <c r="O3135" s="731">
        <v>4.5</v>
      </c>
      <c r="P3135" s="651">
        <v>3751.72</v>
      </c>
      <c r="Q3135" s="666">
        <v>0.33333333333333331</v>
      </c>
      <c r="R3135" s="650">
        <v>4</v>
      </c>
      <c r="S3135" s="666">
        <v>0.33333333333333331</v>
      </c>
      <c r="T3135" s="731">
        <v>2</v>
      </c>
      <c r="U3135" s="689">
        <v>0.44444444444444442</v>
      </c>
    </row>
    <row r="3136" spans="1:21" ht="14.4" customHeight="1" x14ac:dyDescent="0.3">
      <c r="A3136" s="649">
        <v>10</v>
      </c>
      <c r="B3136" s="650" t="s">
        <v>596</v>
      </c>
      <c r="C3136" s="650">
        <v>89301109</v>
      </c>
      <c r="D3136" s="729" t="s">
        <v>6867</v>
      </c>
      <c r="E3136" s="730" t="s">
        <v>3691</v>
      </c>
      <c r="F3136" s="650" t="s">
        <v>3634</v>
      </c>
      <c r="G3136" s="650" t="s">
        <v>4486</v>
      </c>
      <c r="H3136" s="650" t="s">
        <v>1072</v>
      </c>
      <c r="I3136" s="650" t="s">
        <v>2100</v>
      </c>
      <c r="J3136" s="650" t="s">
        <v>2101</v>
      </c>
      <c r="K3136" s="650" t="s">
        <v>3555</v>
      </c>
      <c r="L3136" s="651">
        <v>96.63</v>
      </c>
      <c r="M3136" s="651">
        <v>96.63</v>
      </c>
      <c r="N3136" s="650">
        <v>1</v>
      </c>
      <c r="O3136" s="731">
        <v>0.5</v>
      </c>
      <c r="P3136" s="651">
        <v>96.63</v>
      </c>
      <c r="Q3136" s="666">
        <v>1</v>
      </c>
      <c r="R3136" s="650">
        <v>1</v>
      </c>
      <c r="S3136" s="666">
        <v>1</v>
      </c>
      <c r="T3136" s="731">
        <v>0.5</v>
      </c>
      <c r="U3136" s="689">
        <v>1</v>
      </c>
    </row>
    <row r="3137" spans="1:21" ht="14.4" customHeight="1" x14ac:dyDescent="0.3">
      <c r="A3137" s="649">
        <v>10</v>
      </c>
      <c r="B3137" s="650" t="s">
        <v>596</v>
      </c>
      <c r="C3137" s="650">
        <v>89301109</v>
      </c>
      <c r="D3137" s="729" t="s">
        <v>6867</v>
      </c>
      <c r="E3137" s="730" t="s">
        <v>3691</v>
      </c>
      <c r="F3137" s="650" t="s">
        <v>3634</v>
      </c>
      <c r="G3137" s="650" t="s">
        <v>3961</v>
      </c>
      <c r="H3137" s="650" t="s">
        <v>597</v>
      </c>
      <c r="I3137" s="650" t="s">
        <v>4343</v>
      </c>
      <c r="J3137" s="650" t="s">
        <v>3963</v>
      </c>
      <c r="K3137" s="650" t="s">
        <v>1360</v>
      </c>
      <c r="L3137" s="651">
        <v>97.97</v>
      </c>
      <c r="M3137" s="651">
        <v>685.79</v>
      </c>
      <c r="N3137" s="650">
        <v>7</v>
      </c>
      <c r="O3137" s="731">
        <v>3.5</v>
      </c>
      <c r="P3137" s="651">
        <v>391.88</v>
      </c>
      <c r="Q3137" s="666">
        <v>0.5714285714285714</v>
      </c>
      <c r="R3137" s="650">
        <v>4</v>
      </c>
      <c r="S3137" s="666">
        <v>0.5714285714285714</v>
      </c>
      <c r="T3137" s="731">
        <v>2</v>
      </c>
      <c r="U3137" s="689">
        <v>0.5714285714285714</v>
      </c>
    </row>
    <row r="3138" spans="1:21" ht="14.4" customHeight="1" x14ac:dyDescent="0.3">
      <c r="A3138" s="649">
        <v>10</v>
      </c>
      <c r="B3138" s="650" t="s">
        <v>596</v>
      </c>
      <c r="C3138" s="650">
        <v>89301109</v>
      </c>
      <c r="D3138" s="729" t="s">
        <v>6867</v>
      </c>
      <c r="E3138" s="730" t="s">
        <v>3691</v>
      </c>
      <c r="F3138" s="650" t="s">
        <v>3634</v>
      </c>
      <c r="G3138" s="650" t="s">
        <v>3961</v>
      </c>
      <c r="H3138" s="650" t="s">
        <v>597</v>
      </c>
      <c r="I3138" s="650" t="s">
        <v>4898</v>
      </c>
      <c r="J3138" s="650" t="s">
        <v>1359</v>
      </c>
      <c r="K3138" s="650" t="s">
        <v>4899</v>
      </c>
      <c r="L3138" s="651">
        <v>48.98</v>
      </c>
      <c r="M3138" s="651">
        <v>97.96</v>
      </c>
      <c r="N3138" s="650">
        <v>2</v>
      </c>
      <c r="O3138" s="731">
        <v>1.5</v>
      </c>
      <c r="P3138" s="651"/>
      <c r="Q3138" s="666">
        <v>0</v>
      </c>
      <c r="R3138" s="650"/>
      <c r="S3138" s="666">
        <v>0</v>
      </c>
      <c r="T3138" s="731"/>
      <c r="U3138" s="689">
        <v>0</v>
      </c>
    </row>
    <row r="3139" spans="1:21" ht="14.4" customHeight="1" x14ac:dyDescent="0.3">
      <c r="A3139" s="649">
        <v>10</v>
      </c>
      <c r="B3139" s="650" t="s">
        <v>596</v>
      </c>
      <c r="C3139" s="650">
        <v>89301109</v>
      </c>
      <c r="D3139" s="729" t="s">
        <v>6867</v>
      </c>
      <c r="E3139" s="730" t="s">
        <v>3691</v>
      </c>
      <c r="F3139" s="650" t="s">
        <v>3634</v>
      </c>
      <c r="G3139" s="650" t="s">
        <v>3961</v>
      </c>
      <c r="H3139" s="650" t="s">
        <v>597</v>
      </c>
      <c r="I3139" s="650" t="s">
        <v>1358</v>
      </c>
      <c r="J3139" s="650" t="s">
        <v>1359</v>
      </c>
      <c r="K3139" s="650" t="s">
        <v>4303</v>
      </c>
      <c r="L3139" s="651">
        <v>97.97</v>
      </c>
      <c r="M3139" s="651">
        <v>97.97</v>
      </c>
      <c r="N3139" s="650">
        <v>1</v>
      </c>
      <c r="O3139" s="731">
        <v>0.5</v>
      </c>
      <c r="P3139" s="651">
        <v>97.97</v>
      </c>
      <c r="Q3139" s="666">
        <v>1</v>
      </c>
      <c r="R3139" s="650">
        <v>1</v>
      </c>
      <c r="S3139" s="666">
        <v>1</v>
      </c>
      <c r="T3139" s="731">
        <v>0.5</v>
      </c>
      <c r="U3139" s="689">
        <v>1</v>
      </c>
    </row>
    <row r="3140" spans="1:21" ht="14.4" customHeight="1" x14ac:dyDescent="0.3">
      <c r="A3140" s="649">
        <v>10</v>
      </c>
      <c r="B3140" s="650" t="s">
        <v>596</v>
      </c>
      <c r="C3140" s="650">
        <v>89301109</v>
      </c>
      <c r="D3140" s="729" t="s">
        <v>6867</v>
      </c>
      <c r="E3140" s="730" t="s">
        <v>3691</v>
      </c>
      <c r="F3140" s="650" t="s">
        <v>3634</v>
      </c>
      <c r="G3140" s="650" t="s">
        <v>6341</v>
      </c>
      <c r="H3140" s="650" t="s">
        <v>1072</v>
      </c>
      <c r="I3140" s="650" t="s">
        <v>6342</v>
      </c>
      <c r="J3140" s="650" t="s">
        <v>6343</v>
      </c>
      <c r="K3140" s="650" t="s">
        <v>6344</v>
      </c>
      <c r="L3140" s="651">
        <v>1019.11</v>
      </c>
      <c r="M3140" s="651">
        <v>2038.22</v>
      </c>
      <c r="N3140" s="650">
        <v>2</v>
      </c>
      <c r="O3140" s="731">
        <v>0.5</v>
      </c>
      <c r="P3140" s="651">
        <v>2038.22</v>
      </c>
      <c r="Q3140" s="666">
        <v>1</v>
      </c>
      <c r="R3140" s="650">
        <v>2</v>
      </c>
      <c r="S3140" s="666">
        <v>1</v>
      </c>
      <c r="T3140" s="731">
        <v>0.5</v>
      </c>
      <c r="U3140" s="689">
        <v>1</v>
      </c>
    </row>
    <row r="3141" spans="1:21" ht="14.4" customHeight="1" x14ac:dyDescent="0.3">
      <c r="A3141" s="649">
        <v>10</v>
      </c>
      <c r="B3141" s="650" t="s">
        <v>596</v>
      </c>
      <c r="C3141" s="650">
        <v>89301109</v>
      </c>
      <c r="D3141" s="729" t="s">
        <v>6867</v>
      </c>
      <c r="E3141" s="730" t="s">
        <v>3691</v>
      </c>
      <c r="F3141" s="650" t="s">
        <v>3634</v>
      </c>
      <c r="G3141" s="650" t="s">
        <v>6345</v>
      </c>
      <c r="H3141" s="650" t="s">
        <v>597</v>
      </c>
      <c r="I3141" s="650" t="s">
        <v>6346</v>
      </c>
      <c r="J3141" s="650" t="s">
        <v>1406</v>
      </c>
      <c r="K3141" s="650" t="s">
        <v>6347</v>
      </c>
      <c r="L3141" s="651">
        <v>0</v>
      </c>
      <c r="M3141" s="651">
        <v>0</v>
      </c>
      <c r="N3141" s="650">
        <v>1</v>
      </c>
      <c r="O3141" s="731">
        <v>0.5</v>
      </c>
      <c r="P3141" s="651"/>
      <c r="Q3141" s="666"/>
      <c r="R3141" s="650"/>
      <c r="S3141" s="666">
        <v>0</v>
      </c>
      <c r="T3141" s="731"/>
      <c r="U3141" s="689">
        <v>0</v>
      </c>
    </row>
    <row r="3142" spans="1:21" ht="14.4" customHeight="1" x14ac:dyDescent="0.3">
      <c r="A3142" s="649">
        <v>10</v>
      </c>
      <c r="B3142" s="650" t="s">
        <v>596</v>
      </c>
      <c r="C3142" s="650">
        <v>89301109</v>
      </c>
      <c r="D3142" s="729" t="s">
        <v>6867</v>
      </c>
      <c r="E3142" s="730" t="s">
        <v>3691</v>
      </c>
      <c r="F3142" s="650" t="s">
        <v>3634</v>
      </c>
      <c r="G3142" s="650" t="s">
        <v>4144</v>
      </c>
      <c r="H3142" s="650" t="s">
        <v>1072</v>
      </c>
      <c r="I3142" s="650" t="s">
        <v>4344</v>
      </c>
      <c r="J3142" s="650" t="s">
        <v>4345</v>
      </c>
      <c r="K3142" s="650" t="s">
        <v>1140</v>
      </c>
      <c r="L3142" s="651">
        <v>32.380000000000003</v>
      </c>
      <c r="M3142" s="651">
        <v>5018.8999999999996</v>
      </c>
      <c r="N3142" s="650">
        <v>155</v>
      </c>
      <c r="O3142" s="731">
        <v>8</v>
      </c>
      <c r="P3142" s="651">
        <v>2914.2</v>
      </c>
      <c r="Q3142" s="666">
        <v>0.58064516129032262</v>
      </c>
      <c r="R3142" s="650">
        <v>90</v>
      </c>
      <c r="S3142" s="666">
        <v>0.58064516129032262</v>
      </c>
      <c r="T3142" s="731">
        <v>4</v>
      </c>
      <c r="U3142" s="689">
        <v>0.5</v>
      </c>
    </row>
    <row r="3143" spans="1:21" ht="14.4" customHeight="1" x14ac:dyDescent="0.3">
      <c r="A3143" s="649">
        <v>10</v>
      </c>
      <c r="B3143" s="650" t="s">
        <v>596</v>
      </c>
      <c r="C3143" s="650">
        <v>89301109</v>
      </c>
      <c r="D3143" s="729" t="s">
        <v>6867</v>
      </c>
      <c r="E3143" s="730" t="s">
        <v>3691</v>
      </c>
      <c r="F3143" s="650" t="s">
        <v>3634</v>
      </c>
      <c r="G3143" s="650" t="s">
        <v>6348</v>
      </c>
      <c r="H3143" s="650" t="s">
        <v>597</v>
      </c>
      <c r="I3143" s="650" t="s">
        <v>1841</v>
      </c>
      <c r="J3143" s="650" t="s">
        <v>1842</v>
      </c>
      <c r="K3143" s="650" t="s">
        <v>1843</v>
      </c>
      <c r="L3143" s="651">
        <v>73.260000000000005</v>
      </c>
      <c r="M3143" s="651">
        <v>73.260000000000005</v>
      </c>
      <c r="N3143" s="650">
        <v>1</v>
      </c>
      <c r="O3143" s="731">
        <v>1</v>
      </c>
      <c r="P3143" s="651">
        <v>73.260000000000005</v>
      </c>
      <c r="Q3143" s="666">
        <v>1</v>
      </c>
      <c r="R3143" s="650">
        <v>1</v>
      </c>
      <c r="S3143" s="666">
        <v>1</v>
      </c>
      <c r="T3143" s="731">
        <v>1</v>
      </c>
      <c r="U3143" s="689">
        <v>1</v>
      </c>
    </row>
    <row r="3144" spans="1:21" ht="14.4" customHeight="1" x14ac:dyDescent="0.3">
      <c r="A3144" s="649">
        <v>10</v>
      </c>
      <c r="B3144" s="650" t="s">
        <v>596</v>
      </c>
      <c r="C3144" s="650">
        <v>89301109</v>
      </c>
      <c r="D3144" s="729" t="s">
        <v>6867</v>
      </c>
      <c r="E3144" s="730" t="s">
        <v>3691</v>
      </c>
      <c r="F3144" s="650" t="s">
        <v>3634</v>
      </c>
      <c r="G3144" s="650" t="s">
        <v>4105</v>
      </c>
      <c r="H3144" s="650" t="s">
        <v>597</v>
      </c>
      <c r="I3144" s="650" t="s">
        <v>833</v>
      </c>
      <c r="J3144" s="650" t="s">
        <v>4108</v>
      </c>
      <c r="K3144" s="650" t="s">
        <v>4109</v>
      </c>
      <c r="L3144" s="651">
        <v>91.52</v>
      </c>
      <c r="M3144" s="651">
        <v>366.08</v>
      </c>
      <c r="N3144" s="650">
        <v>4</v>
      </c>
      <c r="O3144" s="731">
        <v>1.5</v>
      </c>
      <c r="P3144" s="651">
        <v>183.04</v>
      </c>
      <c r="Q3144" s="666">
        <v>0.5</v>
      </c>
      <c r="R3144" s="650">
        <v>2</v>
      </c>
      <c r="S3144" s="666">
        <v>0.5</v>
      </c>
      <c r="T3144" s="731">
        <v>1</v>
      </c>
      <c r="U3144" s="689">
        <v>0.66666666666666663</v>
      </c>
    </row>
    <row r="3145" spans="1:21" ht="14.4" customHeight="1" x14ac:dyDescent="0.3">
      <c r="A3145" s="649">
        <v>10</v>
      </c>
      <c r="B3145" s="650" t="s">
        <v>596</v>
      </c>
      <c r="C3145" s="650">
        <v>89301109</v>
      </c>
      <c r="D3145" s="729" t="s">
        <v>6867</v>
      </c>
      <c r="E3145" s="730" t="s">
        <v>3691</v>
      </c>
      <c r="F3145" s="650" t="s">
        <v>3634</v>
      </c>
      <c r="G3145" s="650" t="s">
        <v>4512</v>
      </c>
      <c r="H3145" s="650" t="s">
        <v>597</v>
      </c>
      <c r="I3145" s="650" t="s">
        <v>1796</v>
      </c>
      <c r="J3145" s="650" t="s">
        <v>4513</v>
      </c>
      <c r="K3145" s="650" t="s">
        <v>4514</v>
      </c>
      <c r="L3145" s="651">
        <v>0</v>
      </c>
      <c r="M3145" s="651">
        <v>0</v>
      </c>
      <c r="N3145" s="650">
        <v>4</v>
      </c>
      <c r="O3145" s="731">
        <v>2</v>
      </c>
      <c r="P3145" s="651">
        <v>0</v>
      </c>
      <c r="Q3145" s="666"/>
      <c r="R3145" s="650">
        <v>3</v>
      </c>
      <c r="S3145" s="666">
        <v>0.75</v>
      </c>
      <c r="T3145" s="731">
        <v>1</v>
      </c>
      <c r="U3145" s="689">
        <v>0.5</v>
      </c>
    </row>
    <row r="3146" spans="1:21" ht="14.4" customHeight="1" x14ac:dyDescent="0.3">
      <c r="A3146" s="649">
        <v>10</v>
      </c>
      <c r="B3146" s="650" t="s">
        <v>596</v>
      </c>
      <c r="C3146" s="650">
        <v>89301109</v>
      </c>
      <c r="D3146" s="729" t="s">
        <v>6867</v>
      </c>
      <c r="E3146" s="730" t="s">
        <v>3691</v>
      </c>
      <c r="F3146" s="650" t="s">
        <v>3634</v>
      </c>
      <c r="G3146" s="650" t="s">
        <v>3742</v>
      </c>
      <c r="H3146" s="650" t="s">
        <v>597</v>
      </c>
      <c r="I3146" s="650" t="s">
        <v>5005</v>
      </c>
      <c r="J3146" s="650" t="s">
        <v>2472</v>
      </c>
      <c r="K3146" s="650" t="s">
        <v>5006</v>
      </c>
      <c r="L3146" s="651">
        <v>0</v>
      </c>
      <c r="M3146" s="651">
        <v>0</v>
      </c>
      <c r="N3146" s="650">
        <v>2</v>
      </c>
      <c r="O3146" s="731">
        <v>2</v>
      </c>
      <c r="P3146" s="651"/>
      <c r="Q3146" s="666"/>
      <c r="R3146" s="650"/>
      <c r="S3146" s="666">
        <v>0</v>
      </c>
      <c r="T3146" s="731"/>
      <c r="U3146" s="689">
        <v>0</v>
      </c>
    </row>
    <row r="3147" spans="1:21" ht="14.4" customHeight="1" x14ac:dyDescent="0.3">
      <c r="A3147" s="649">
        <v>10</v>
      </c>
      <c r="B3147" s="650" t="s">
        <v>596</v>
      </c>
      <c r="C3147" s="650">
        <v>89301109</v>
      </c>
      <c r="D3147" s="729" t="s">
        <v>6867</v>
      </c>
      <c r="E3147" s="730" t="s">
        <v>3691</v>
      </c>
      <c r="F3147" s="650" t="s">
        <v>3634</v>
      </c>
      <c r="G3147" s="650" t="s">
        <v>4268</v>
      </c>
      <c r="H3147" s="650" t="s">
        <v>1072</v>
      </c>
      <c r="I3147" s="650" t="s">
        <v>1094</v>
      </c>
      <c r="J3147" s="650" t="s">
        <v>1095</v>
      </c>
      <c r="K3147" s="650" t="s">
        <v>3501</v>
      </c>
      <c r="L3147" s="651">
        <v>94.8</v>
      </c>
      <c r="M3147" s="651">
        <v>94.8</v>
      </c>
      <c r="N3147" s="650">
        <v>1</v>
      </c>
      <c r="O3147" s="731">
        <v>0.5</v>
      </c>
      <c r="P3147" s="651">
        <v>94.8</v>
      </c>
      <c r="Q3147" s="666">
        <v>1</v>
      </c>
      <c r="R3147" s="650">
        <v>1</v>
      </c>
      <c r="S3147" s="666">
        <v>1</v>
      </c>
      <c r="T3147" s="731">
        <v>0.5</v>
      </c>
      <c r="U3147" s="689">
        <v>1</v>
      </c>
    </row>
    <row r="3148" spans="1:21" ht="14.4" customHeight="1" x14ac:dyDescent="0.3">
      <c r="A3148" s="649">
        <v>10</v>
      </c>
      <c r="B3148" s="650" t="s">
        <v>596</v>
      </c>
      <c r="C3148" s="650">
        <v>89301109</v>
      </c>
      <c r="D3148" s="729" t="s">
        <v>6867</v>
      </c>
      <c r="E3148" s="730" t="s">
        <v>3691</v>
      </c>
      <c r="F3148" s="650" t="s">
        <v>3634</v>
      </c>
      <c r="G3148" s="650" t="s">
        <v>4113</v>
      </c>
      <c r="H3148" s="650" t="s">
        <v>1072</v>
      </c>
      <c r="I3148" s="650" t="s">
        <v>6349</v>
      </c>
      <c r="J3148" s="650" t="s">
        <v>6350</v>
      </c>
      <c r="K3148" s="650" t="s">
        <v>6351</v>
      </c>
      <c r="L3148" s="651">
        <v>339.13</v>
      </c>
      <c r="M3148" s="651">
        <v>678.26</v>
      </c>
      <c r="N3148" s="650">
        <v>2</v>
      </c>
      <c r="O3148" s="731">
        <v>0.5</v>
      </c>
      <c r="P3148" s="651">
        <v>678.26</v>
      </c>
      <c r="Q3148" s="666">
        <v>1</v>
      </c>
      <c r="R3148" s="650">
        <v>2</v>
      </c>
      <c r="S3148" s="666">
        <v>1</v>
      </c>
      <c r="T3148" s="731">
        <v>0.5</v>
      </c>
      <c r="U3148" s="689">
        <v>1</v>
      </c>
    </row>
    <row r="3149" spans="1:21" ht="14.4" customHeight="1" x14ac:dyDescent="0.3">
      <c r="A3149" s="649">
        <v>10</v>
      </c>
      <c r="B3149" s="650" t="s">
        <v>596</v>
      </c>
      <c r="C3149" s="650">
        <v>89301109</v>
      </c>
      <c r="D3149" s="729" t="s">
        <v>6867</v>
      </c>
      <c r="E3149" s="730" t="s">
        <v>3691</v>
      </c>
      <c r="F3149" s="650" t="s">
        <v>3634</v>
      </c>
      <c r="G3149" s="650" t="s">
        <v>4113</v>
      </c>
      <c r="H3149" s="650" t="s">
        <v>1072</v>
      </c>
      <c r="I3149" s="650" t="s">
        <v>1105</v>
      </c>
      <c r="J3149" s="650" t="s">
        <v>3498</v>
      </c>
      <c r="K3149" s="650" t="s">
        <v>3499</v>
      </c>
      <c r="L3149" s="651">
        <v>201.75</v>
      </c>
      <c r="M3149" s="651">
        <v>1008.75</v>
      </c>
      <c r="N3149" s="650">
        <v>5</v>
      </c>
      <c r="O3149" s="731">
        <v>2.5</v>
      </c>
      <c r="P3149" s="651">
        <v>807</v>
      </c>
      <c r="Q3149" s="666">
        <v>0.8</v>
      </c>
      <c r="R3149" s="650">
        <v>4</v>
      </c>
      <c r="S3149" s="666">
        <v>0.8</v>
      </c>
      <c r="T3149" s="731">
        <v>2</v>
      </c>
      <c r="U3149" s="689">
        <v>0.8</v>
      </c>
    </row>
    <row r="3150" spans="1:21" ht="14.4" customHeight="1" x14ac:dyDescent="0.3">
      <c r="A3150" s="649">
        <v>10</v>
      </c>
      <c r="B3150" s="650" t="s">
        <v>596</v>
      </c>
      <c r="C3150" s="650">
        <v>89301109</v>
      </c>
      <c r="D3150" s="729" t="s">
        <v>6867</v>
      </c>
      <c r="E3150" s="730" t="s">
        <v>3691</v>
      </c>
      <c r="F3150" s="650" t="s">
        <v>3634</v>
      </c>
      <c r="G3150" s="650" t="s">
        <v>3868</v>
      </c>
      <c r="H3150" s="650" t="s">
        <v>597</v>
      </c>
      <c r="I3150" s="650" t="s">
        <v>3964</v>
      </c>
      <c r="J3150" s="650" t="s">
        <v>1243</v>
      </c>
      <c r="K3150" s="650" t="s">
        <v>3965</v>
      </c>
      <c r="L3150" s="651">
        <v>23.46</v>
      </c>
      <c r="M3150" s="651">
        <v>961.8599999999999</v>
      </c>
      <c r="N3150" s="650">
        <v>41</v>
      </c>
      <c r="O3150" s="731">
        <v>12</v>
      </c>
      <c r="P3150" s="651">
        <v>750.71999999999991</v>
      </c>
      <c r="Q3150" s="666">
        <v>0.78048780487804881</v>
      </c>
      <c r="R3150" s="650">
        <v>32</v>
      </c>
      <c r="S3150" s="666">
        <v>0.78048780487804881</v>
      </c>
      <c r="T3150" s="731">
        <v>9</v>
      </c>
      <c r="U3150" s="689">
        <v>0.75</v>
      </c>
    </row>
    <row r="3151" spans="1:21" ht="14.4" customHeight="1" x14ac:dyDescent="0.3">
      <c r="A3151" s="649">
        <v>10</v>
      </c>
      <c r="B3151" s="650" t="s">
        <v>596</v>
      </c>
      <c r="C3151" s="650">
        <v>89301109</v>
      </c>
      <c r="D3151" s="729" t="s">
        <v>6867</v>
      </c>
      <c r="E3151" s="730" t="s">
        <v>3691</v>
      </c>
      <c r="F3151" s="650" t="s">
        <v>3634</v>
      </c>
      <c r="G3151" s="650" t="s">
        <v>3868</v>
      </c>
      <c r="H3151" s="650" t="s">
        <v>597</v>
      </c>
      <c r="I3151" s="650" t="s">
        <v>1699</v>
      </c>
      <c r="J3151" s="650" t="s">
        <v>1700</v>
      </c>
      <c r="K3151" s="650" t="s">
        <v>4462</v>
      </c>
      <c r="L3151" s="651">
        <v>17.91</v>
      </c>
      <c r="M3151" s="651">
        <v>17.91</v>
      </c>
      <c r="N3151" s="650">
        <v>1</v>
      </c>
      <c r="O3151" s="731">
        <v>0.5</v>
      </c>
      <c r="P3151" s="651">
        <v>17.91</v>
      </c>
      <c r="Q3151" s="666">
        <v>1</v>
      </c>
      <c r="R3151" s="650">
        <v>1</v>
      </c>
      <c r="S3151" s="666">
        <v>1</v>
      </c>
      <c r="T3151" s="731">
        <v>0.5</v>
      </c>
      <c r="U3151" s="689">
        <v>1</v>
      </c>
    </row>
    <row r="3152" spans="1:21" ht="14.4" customHeight="1" x14ac:dyDescent="0.3">
      <c r="A3152" s="649">
        <v>10</v>
      </c>
      <c r="B3152" s="650" t="s">
        <v>596</v>
      </c>
      <c r="C3152" s="650">
        <v>89301109</v>
      </c>
      <c r="D3152" s="729" t="s">
        <v>6867</v>
      </c>
      <c r="E3152" s="730" t="s">
        <v>3691</v>
      </c>
      <c r="F3152" s="650" t="s">
        <v>3634</v>
      </c>
      <c r="G3152" s="650" t="s">
        <v>3868</v>
      </c>
      <c r="H3152" s="650" t="s">
        <v>597</v>
      </c>
      <c r="I3152" s="650" t="s">
        <v>1650</v>
      </c>
      <c r="J3152" s="650" t="s">
        <v>1277</v>
      </c>
      <c r="K3152" s="650" t="s">
        <v>3965</v>
      </c>
      <c r="L3152" s="651">
        <v>23.46</v>
      </c>
      <c r="M3152" s="651">
        <v>187.68</v>
      </c>
      <c r="N3152" s="650">
        <v>8</v>
      </c>
      <c r="O3152" s="731">
        <v>2</v>
      </c>
      <c r="P3152" s="651">
        <v>70.38</v>
      </c>
      <c r="Q3152" s="666">
        <v>0.37499999999999994</v>
      </c>
      <c r="R3152" s="650">
        <v>3</v>
      </c>
      <c r="S3152" s="666">
        <v>0.375</v>
      </c>
      <c r="T3152" s="731">
        <v>0.5</v>
      </c>
      <c r="U3152" s="689">
        <v>0.25</v>
      </c>
    </row>
    <row r="3153" spans="1:21" ht="14.4" customHeight="1" x14ac:dyDescent="0.3">
      <c r="A3153" s="649">
        <v>10</v>
      </c>
      <c r="B3153" s="650" t="s">
        <v>596</v>
      </c>
      <c r="C3153" s="650">
        <v>89301109</v>
      </c>
      <c r="D3153" s="729" t="s">
        <v>6867</v>
      </c>
      <c r="E3153" s="730" t="s">
        <v>3691</v>
      </c>
      <c r="F3153" s="650" t="s">
        <v>3634</v>
      </c>
      <c r="G3153" s="650" t="s">
        <v>3868</v>
      </c>
      <c r="H3153" s="650" t="s">
        <v>597</v>
      </c>
      <c r="I3153" s="650" t="s">
        <v>1276</v>
      </c>
      <c r="J3153" s="650" t="s">
        <v>1277</v>
      </c>
      <c r="K3153" s="650" t="s">
        <v>3869</v>
      </c>
      <c r="L3153" s="651">
        <v>13.38</v>
      </c>
      <c r="M3153" s="651">
        <v>214.08</v>
      </c>
      <c r="N3153" s="650">
        <v>16</v>
      </c>
      <c r="O3153" s="731">
        <v>6.5</v>
      </c>
      <c r="P3153" s="651">
        <v>80.28</v>
      </c>
      <c r="Q3153" s="666">
        <v>0.375</v>
      </c>
      <c r="R3153" s="650">
        <v>6</v>
      </c>
      <c r="S3153" s="666">
        <v>0.375</v>
      </c>
      <c r="T3153" s="731">
        <v>2.5</v>
      </c>
      <c r="U3153" s="689">
        <v>0.38461538461538464</v>
      </c>
    </row>
    <row r="3154" spans="1:21" ht="14.4" customHeight="1" x14ac:dyDescent="0.3">
      <c r="A3154" s="649">
        <v>10</v>
      </c>
      <c r="B3154" s="650" t="s">
        <v>596</v>
      </c>
      <c r="C3154" s="650">
        <v>89301109</v>
      </c>
      <c r="D3154" s="729" t="s">
        <v>6867</v>
      </c>
      <c r="E3154" s="730" t="s">
        <v>3691</v>
      </c>
      <c r="F3154" s="650" t="s">
        <v>3634</v>
      </c>
      <c r="G3154" s="650" t="s">
        <v>4515</v>
      </c>
      <c r="H3154" s="650" t="s">
        <v>597</v>
      </c>
      <c r="I3154" s="650" t="s">
        <v>1009</v>
      </c>
      <c r="J3154" s="650" t="s">
        <v>4516</v>
      </c>
      <c r="K3154" s="650" t="s">
        <v>4517</v>
      </c>
      <c r="L3154" s="651">
        <v>49.81</v>
      </c>
      <c r="M3154" s="651">
        <v>49.81</v>
      </c>
      <c r="N3154" s="650">
        <v>1</v>
      </c>
      <c r="O3154" s="731">
        <v>0.5</v>
      </c>
      <c r="P3154" s="651"/>
      <c r="Q3154" s="666">
        <v>0</v>
      </c>
      <c r="R3154" s="650"/>
      <c r="S3154" s="666">
        <v>0</v>
      </c>
      <c r="T3154" s="731"/>
      <c r="U3154" s="689">
        <v>0</v>
      </c>
    </row>
    <row r="3155" spans="1:21" ht="14.4" customHeight="1" x14ac:dyDescent="0.3">
      <c r="A3155" s="649">
        <v>10</v>
      </c>
      <c r="B3155" s="650" t="s">
        <v>596</v>
      </c>
      <c r="C3155" s="650">
        <v>89301109</v>
      </c>
      <c r="D3155" s="729" t="s">
        <v>6867</v>
      </c>
      <c r="E3155" s="730" t="s">
        <v>3691</v>
      </c>
      <c r="F3155" s="650" t="s">
        <v>3634</v>
      </c>
      <c r="G3155" s="650" t="s">
        <v>4430</v>
      </c>
      <c r="H3155" s="650" t="s">
        <v>597</v>
      </c>
      <c r="I3155" s="650" t="s">
        <v>4431</v>
      </c>
      <c r="J3155" s="650" t="s">
        <v>4432</v>
      </c>
      <c r="K3155" s="650" t="s">
        <v>4433</v>
      </c>
      <c r="L3155" s="651">
        <v>905.07</v>
      </c>
      <c r="M3155" s="651">
        <v>1810.14</v>
      </c>
      <c r="N3155" s="650">
        <v>2</v>
      </c>
      <c r="O3155" s="731">
        <v>1</v>
      </c>
      <c r="P3155" s="651"/>
      <c r="Q3155" s="666">
        <v>0</v>
      </c>
      <c r="R3155" s="650"/>
      <c r="S3155" s="666">
        <v>0</v>
      </c>
      <c r="T3155" s="731"/>
      <c r="U3155" s="689">
        <v>0</v>
      </c>
    </row>
    <row r="3156" spans="1:21" ht="14.4" customHeight="1" x14ac:dyDescent="0.3">
      <c r="A3156" s="649">
        <v>10</v>
      </c>
      <c r="B3156" s="650" t="s">
        <v>596</v>
      </c>
      <c r="C3156" s="650">
        <v>89301109</v>
      </c>
      <c r="D3156" s="729" t="s">
        <v>6867</v>
      </c>
      <c r="E3156" s="730" t="s">
        <v>3691</v>
      </c>
      <c r="F3156" s="650" t="s">
        <v>3634</v>
      </c>
      <c r="G3156" s="650" t="s">
        <v>4430</v>
      </c>
      <c r="H3156" s="650" t="s">
        <v>597</v>
      </c>
      <c r="I3156" s="650" t="s">
        <v>6352</v>
      </c>
      <c r="J3156" s="650" t="s">
        <v>4432</v>
      </c>
      <c r="K3156" s="650" t="s">
        <v>4433</v>
      </c>
      <c r="L3156" s="651">
        <v>905.07</v>
      </c>
      <c r="M3156" s="651">
        <v>1810.14</v>
      </c>
      <c r="N3156" s="650">
        <v>2</v>
      </c>
      <c r="O3156" s="731">
        <v>1</v>
      </c>
      <c r="P3156" s="651"/>
      <c r="Q3156" s="666">
        <v>0</v>
      </c>
      <c r="R3156" s="650"/>
      <c r="S3156" s="666">
        <v>0</v>
      </c>
      <c r="T3156" s="731"/>
      <c r="U3156" s="689">
        <v>0</v>
      </c>
    </row>
    <row r="3157" spans="1:21" ht="14.4" customHeight="1" x14ac:dyDescent="0.3">
      <c r="A3157" s="649">
        <v>10</v>
      </c>
      <c r="B3157" s="650" t="s">
        <v>596</v>
      </c>
      <c r="C3157" s="650">
        <v>89301109</v>
      </c>
      <c r="D3157" s="729" t="s">
        <v>6867</v>
      </c>
      <c r="E3157" s="730" t="s">
        <v>3691</v>
      </c>
      <c r="F3157" s="650" t="s">
        <v>3634</v>
      </c>
      <c r="G3157" s="650" t="s">
        <v>4555</v>
      </c>
      <c r="H3157" s="650" t="s">
        <v>1072</v>
      </c>
      <c r="I3157" s="650" t="s">
        <v>1608</v>
      </c>
      <c r="J3157" s="650" t="s">
        <v>1609</v>
      </c>
      <c r="K3157" s="650" t="s">
        <v>876</v>
      </c>
      <c r="L3157" s="651">
        <v>32.74</v>
      </c>
      <c r="M3157" s="651">
        <v>196.44</v>
      </c>
      <c r="N3157" s="650">
        <v>6</v>
      </c>
      <c r="O3157" s="731">
        <v>3.5</v>
      </c>
      <c r="P3157" s="651">
        <v>130.96</v>
      </c>
      <c r="Q3157" s="666">
        <v>0.66666666666666674</v>
      </c>
      <c r="R3157" s="650">
        <v>4</v>
      </c>
      <c r="S3157" s="666">
        <v>0.66666666666666663</v>
      </c>
      <c r="T3157" s="731">
        <v>3</v>
      </c>
      <c r="U3157" s="689">
        <v>0.8571428571428571</v>
      </c>
    </row>
    <row r="3158" spans="1:21" ht="14.4" customHeight="1" x14ac:dyDescent="0.3">
      <c r="A3158" s="649">
        <v>10</v>
      </c>
      <c r="B3158" s="650" t="s">
        <v>596</v>
      </c>
      <c r="C3158" s="650">
        <v>89301109</v>
      </c>
      <c r="D3158" s="729" t="s">
        <v>6867</v>
      </c>
      <c r="E3158" s="730" t="s">
        <v>3691</v>
      </c>
      <c r="F3158" s="650" t="s">
        <v>3634</v>
      </c>
      <c r="G3158" s="650" t="s">
        <v>4238</v>
      </c>
      <c r="H3158" s="650" t="s">
        <v>597</v>
      </c>
      <c r="I3158" s="650" t="s">
        <v>1368</v>
      </c>
      <c r="J3158" s="650" t="s">
        <v>1369</v>
      </c>
      <c r="K3158" s="650" t="s">
        <v>4239</v>
      </c>
      <c r="L3158" s="651">
        <v>0</v>
      </c>
      <c r="M3158" s="651">
        <v>0</v>
      </c>
      <c r="N3158" s="650">
        <v>10</v>
      </c>
      <c r="O3158" s="731">
        <v>4</v>
      </c>
      <c r="P3158" s="651"/>
      <c r="Q3158" s="666"/>
      <c r="R3158" s="650"/>
      <c r="S3158" s="666">
        <v>0</v>
      </c>
      <c r="T3158" s="731"/>
      <c r="U3158" s="689">
        <v>0</v>
      </c>
    </row>
    <row r="3159" spans="1:21" ht="14.4" customHeight="1" x14ac:dyDescent="0.3">
      <c r="A3159" s="649">
        <v>10</v>
      </c>
      <c r="B3159" s="650" t="s">
        <v>596</v>
      </c>
      <c r="C3159" s="650">
        <v>89301109</v>
      </c>
      <c r="D3159" s="729" t="s">
        <v>6867</v>
      </c>
      <c r="E3159" s="730" t="s">
        <v>3691</v>
      </c>
      <c r="F3159" s="650" t="s">
        <v>3634</v>
      </c>
      <c r="G3159" s="650" t="s">
        <v>4982</v>
      </c>
      <c r="H3159" s="650" t="s">
        <v>597</v>
      </c>
      <c r="I3159" s="650" t="s">
        <v>6353</v>
      </c>
      <c r="J3159" s="650" t="s">
        <v>4984</v>
      </c>
      <c r="K3159" s="650" t="s">
        <v>3941</v>
      </c>
      <c r="L3159" s="651">
        <v>0</v>
      </c>
      <c r="M3159" s="651">
        <v>0</v>
      </c>
      <c r="N3159" s="650">
        <v>1</v>
      </c>
      <c r="O3159" s="731">
        <v>1</v>
      </c>
      <c r="P3159" s="651">
        <v>0</v>
      </c>
      <c r="Q3159" s="666"/>
      <c r="R3159" s="650">
        <v>1</v>
      </c>
      <c r="S3159" s="666">
        <v>1</v>
      </c>
      <c r="T3159" s="731">
        <v>1</v>
      </c>
      <c r="U3159" s="689">
        <v>1</v>
      </c>
    </row>
    <row r="3160" spans="1:21" ht="14.4" customHeight="1" x14ac:dyDescent="0.3">
      <c r="A3160" s="649">
        <v>10</v>
      </c>
      <c r="B3160" s="650" t="s">
        <v>596</v>
      </c>
      <c r="C3160" s="650">
        <v>89301109</v>
      </c>
      <c r="D3160" s="729" t="s">
        <v>6867</v>
      </c>
      <c r="E3160" s="730" t="s">
        <v>3691</v>
      </c>
      <c r="F3160" s="650" t="s">
        <v>3634</v>
      </c>
      <c r="G3160" s="650" t="s">
        <v>4240</v>
      </c>
      <c r="H3160" s="650" t="s">
        <v>1072</v>
      </c>
      <c r="I3160" s="650" t="s">
        <v>6354</v>
      </c>
      <c r="J3160" s="650" t="s">
        <v>6355</v>
      </c>
      <c r="K3160" s="650" t="s">
        <v>6356</v>
      </c>
      <c r="L3160" s="651">
        <v>66.02</v>
      </c>
      <c r="M3160" s="651">
        <v>66.02</v>
      </c>
      <c r="N3160" s="650">
        <v>1</v>
      </c>
      <c r="O3160" s="731">
        <v>1</v>
      </c>
      <c r="P3160" s="651">
        <v>66.02</v>
      </c>
      <c r="Q3160" s="666">
        <v>1</v>
      </c>
      <c r="R3160" s="650">
        <v>1</v>
      </c>
      <c r="S3160" s="666">
        <v>1</v>
      </c>
      <c r="T3160" s="731">
        <v>1</v>
      </c>
      <c r="U3160" s="689">
        <v>1</v>
      </c>
    </row>
    <row r="3161" spans="1:21" ht="14.4" customHeight="1" x14ac:dyDescent="0.3">
      <c r="A3161" s="649">
        <v>10</v>
      </c>
      <c r="B3161" s="650" t="s">
        <v>596</v>
      </c>
      <c r="C3161" s="650">
        <v>89301109</v>
      </c>
      <c r="D3161" s="729" t="s">
        <v>6867</v>
      </c>
      <c r="E3161" s="730" t="s">
        <v>3691</v>
      </c>
      <c r="F3161" s="650" t="s">
        <v>3634</v>
      </c>
      <c r="G3161" s="650" t="s">
        <v>4240</v>
      </c>
      <c r="H3161" s="650" t="s">
        <v>1072</v>
      </c>
      <c r="I3161" s="650" t="s">
        <v>6354</v>
      </c>
      <c r="J3161" s="650" t="s">
        <v>6355</v>
      </c>
      <c r="K3161" s="650" t="s">
        <v>6356</v>
      </c>
      <c r="L3161" s="651">
        <v>49.01</v>
      </c>
      <c r="M3161" s="651">
        <v>49.01</v>
      </c>
      <c r="N3161" s="650">
        <v>1</v>
      </c>
      <c r="O3161" s="731">
        <v>0.5</v>
      </c>
      <c r="P3161" s="651">
        <v>49.01</v>
      </c>
      <c r="Q3161" s="666">
        <v>1</v>
      </c>
      <c r="R3161" s="650">
        <v>1</v>
      </c>
      <c r="S3161" s="666">
        <v>1</v>
      </c>
      <c r="T3161" s="731">
        <v>0.5</v>
      </c>
      <c r="U3161" s="689">
        <v>1</v>
      </c>
    </row>
    <row r="3162" spans="1:21" ht="14.4" customHeight="1" x14ac:dyDescent="0.3">
      <c r="A3162" s="649">
        <v>10</v>
      </c>
      <c r="B3162" s="650" t="s">
        <v>596</v>
      </c>
      <c r="C3162" s="650">
        <v>89301109</v>
      </c>
      <c r="D3162" s="729" t="s">
        <v>6867</v>
      </c>
      <c r="E3162" s="730" t="s">
        <v>3691</v>
      </c>
      <c r="F3162" s="650" t="s">
        <v>3634</v>
      </c>
      <c r="G3162" s="650" t="s">
        <v>4240</v>
      </c>
      <c r="H3162" s="650" t="s">
        <v>1072</v>
      </c>
      <c r="I3162" s="650" t="s">
        <v>6357</v>
      </c>
      <c r="J3162" s="650" t="s">
        <v>6355</v>
      </c>
      <c r="K3162" s="650" t="s">
        <v>5720</v>
      </c>
      <c r="L3162" s="651">
        <v>98.01</v>
      </c>
      <c r="M3162" s="651">
        <v>294.03000000000003</v>
      </c>
      <c r="N3162" s="650">
        <v>3</v>
      </c>
      <c r="O3162" s="731">
        <v>3</v>
      </c>
      <c r="P3162" s="651">
        <v>196.02</v>
      </c>
      <c r="Q3162" s="666">
        <v>0.66666666666666663</v>
      </c>
      <c r="R3162" s="650">
        <v>2</v>
      </c>
      <c r="S3162" s="666">
        <v>0.66666666666666663</v>
      </c>
      <c r="T3162" s="731">
        <v>2</v>
      </c>
      <c r="U3162" s="689">
        <v>0.66666666666666663</v>
      </c>
    </row>
    <row r="3163" spans="1:21" ht="14.4" customHeight="1" x14ac:dyDescent="0.3">
      <c r="A3163" s="649">
        <v>10</v>
      </c>
      <c r="B3163" s="650" t="s">
        <v>596</v>
      </c>
      <c r="C3163" s="650">
        <v>89301109</v>
      </c>
      <c r="D3163" s="729" t="s">
        <v>6867</v>
      </c>
      <c r="E3163" s="730" t="s">
        <v>3691</v>
      </c>
      <c r="F3163" s="650" t="s">
        <v>3634</v>
      </c>
      <c r="G3163" s="650" t="s">
        <v>4240</v>
      </c>
      <c r="H3163" s="650" t="s">
        <v>1072</v>
      </c>
      <c r="I3163" s="650" t="s">
        <v>6299</v>
      </c>
      <c r="J3163" s="650" t="s">
        <v>6300</v>
      </c>
      <c r="K3163" s="650" t="s">
        <v>6301</v>
      </c>
      <c r="L3163" s="651">
        <v>156.25</v>
      </c>
      <c r="M3163" s="651">
        <v>312.5</v>
      </c>
      <c r="N3163" s="650">
        <v>2</v>
      </c>
      <c r="O3163" s="731">
        <v>2</v>
      </c>
      <c r="P3163" s="651"/>
      <c r="Q3163" s="666">
        <v>0</v>
      </c>
      <c r="R3163" s="650"/>
      <c r="S3163" s="666">
        <v>0</v>
      </c>
      <c r="T3163" s="731"/>
      <c r="U3163" s="689">
        <v>0</v>
      </c>
    </row>
    <row r="3164" spans="1:21" ht="14.4" customHeight="1" x14ac:dyDescent="0.3">
      <c r="A3164" s="649">
        <v>10</v>
      </c>
      <c r="B3164" s="650" t="s">
        <v>596</v>
      </c>
      <c r="C3164" s="650">
        <v>89301109</v>
      </c>
      <c r="D3164" s="729" t="s">
        <v>6867</v>
      </c>
      <c r="E3164" s="730" t="s">
        <v>3691</v>
      </c>
      <c r="F3164" s="650" t="s">
        <v>3634</v>
      </c>
      <c r="G3164" s="650" t="s">
        <v>4240</v>
      </c>
      <c r="H3164" s="650" t="s">
        <v>1072</v>
      </c>
      <c r="I3164" s="650" t="s">
        <v>6299</v>
      </c>
      <c r="J3164" s="650" t="s">
        <v>6300</v>
      </c>
      <c r="K3164" s="650" t="s">
        <v>6301</v>
      </c>
      <c r="L3164" s="651">
        <v>126.09</v>
      </c>
      <c r="M3164" s="651">
        <v>252.18</v>
      </c>
      <c r="N3164" s="650">
        <v>2</v>
      </c>
      <c r="O3164" s="731">
        <v>2</v>
      </c>
      <c r="P3164" s="651"/>
      <c r="Q3164" s="666">
        <v>0</v>
      </c>
      <c r="R3164" s="650"/>
      <c r="S3164" s="666">
        <v>0</v>
      </c>
      <c r="T3164" s="731"/>
      <c r="U3164" s="689">
        <v>0</v>
      </c>
    </row>
    <row r="3165" spans="1:21" ht="14.4" customHeight="1" x14ac:dyDescent="0.3">
      <c r="A3165" s="649">
        <v>10</v>
      </c>
      <c r="B3165" s="650" t="s">
        <v>596</v>
      </c>
      <c r="C3165" s="650">
        <v>89301109</v>
      </c>
      <c r="D3165" s="729" t="s">
        <v>6867</v>
      </c>
      <c r="E3165" s="730" t="s">
        <v>3691</v>
      </c>
      <c r="F3165" s="650" t="s">
        <v>3634</v>
      </c>
      <c r="G3165" s="650" t="s">
        <v>4240</v>
      </c>
      <c r="H3165" s="650" t="s">
        <v>1072</v>
      </c>
      <c r="I3165" s="650" t="s">
        <v>2112</v>
      </c>
      <c r="J3165" s="650" t="s">
        <v>3540</v>
      </c>
      <c r="K3165" s="650" t="s">
        <v>1888</v>
      </c>
      <c r="L3165" s="651">
        <v>193.14</v>
      </c>
      <c r="M3165" s="651">
        <v>1351.98</v>
      </c>
      <c r="N3165" s="650">
        <v>7</v>
      </c>
      <c r="O3165" s="731">
        <v>4</v>
      </c>
      <c r="P3165" s="651">
        <v>965.69999999999993</v>
      </c>
      <c r="Q3165" s="666">
        <v>0.71428571428571419</v>
      </c>
      <c r="R3165" s="650">
        <v>5</v>
      </c>
      <c r="S3165" s="666">
        <v>0.7142857142857143</v>
      </c>
      <c r="T3165" s="731">
        <v>2.5</v>
      </c>
      <c r="U3165" s="689">
        <v>0.625</v>
      </c>
    </row>
    <row r="3166" spans="1:21" ht="14.4" customHeight="1" x14ac:dyDescent="0.3">
      <c r="A3166" s="649">
        <v>10</v>
      </c>
      <c r="B3166" s="650" t="s">
        <v>596</v>
      </c>
      <c r="C3166" s="650">
        <v>89301109</v>
      </c>
      <c r="D3166" s="729" t="s">
        <v>6867</v>
      </c>
      <c r="E3166" s="730" t="s">
        <v>3691</v>
      </c>
      <c r="F3166" s="650" t="s">
        <v>3635</v>
      </c>
      <c r="G3166" s="650" t="s">
        <v>3790</v>
      </c>
      <c r="H3166" s="650" t="s">
        <v>597</v>
      </c>
      <c r="I3166" s="650" t="s">
        <v>3890</v>
      </c>
      <c r="J3166" s="650" t="s">
        <v>3680</v>
      </c>
      <c r="K3166" s="650"/>
      <c r="L3166" s="651">
        <v>0</v>
      </c>
      <c r="M3166" s="651">
        <v>0</v>
      </c>
      <c r="N3166" s="650">
        <v>4</v>
      </c>
      <c r="O3166" s="731">
        <v>3</v>
      </c>
      <c r="P3166" s="651">
        <v>0</v>
      </c>
      <c r="Q3166" s="666"/>
      <c r="R3166" s="650">
        <v>2</v>
      </c>
      <c r="S3166" s="666">
        <v>0.5</v>
      </c>
      <c r="T3166" s="731">
        <v>1.5</v>
      </c>
      <c r="U3166" s="689">
        <v>0.5</v>
      </c>
    </row>
    <row r="3167" spans="1:21" ht="14.4" customHeight="1" x14ac:dyDescent="0.3">
      <c r="A3167" s="649">
        <v>10</v>
      </c>
      <c r="B3167" s="650" t="s">
        <v>596</v>
      </c>
      <c r="C3167" s="650">
        <v>89301109</v>
      </c>
      <c r="D3167" s="729" t="s">
        <v>6867</v>
      </c>
      <c r="E3167" s="730" t="s">
        <v>3691</v>
      </c>
      <c r="F3167" s="650" t="s">
        <v>3635</v>
      </c>
      <c r="G3167" s="650" t="s">
        <v>3790</v>
      </c>
      <c r="H3167" s="650" t="s">
        <v>597</v>
      </c>
      <c r="I3167" s="650" t="s">
        <v>4556</v>
      </c>
      <c r="J3167" s="650" t="s">
        <v>3680</v>
      </c>
      <c r="K3167" s="650"/>
      <c r="L3167" s="651">
        <v>0</v>
      </c>
      <c r="M3167" s="651">
        <v>0</v>
      </c>
      <c r="N3167" s="650">
        <v>1</v>
      </c>
      <c r="O3167" s="731">
        <v>1</v>
      </c>
      <c r="P3167" s="651">
        <v>0</v>
      </c>
      <c r="Q3167" s="666"/>
      <c r="R3167" s="650">
        <v>1</v>
      </c>
      <c r="S3167" s="666">
        <v>1</v>
      </c>
      <c r="T3167" s="731">
        <v>1</v>
      </c>
      <c r="U3167" s="689">
        <v>1</v>
      </c>
    </row>
    <row r="3168" spans="1:21" ht="14.4" customHeight="1" x14ac:dyDescent="0.3">
      <c r="A3168" s="649">
        <v>10</v>
      </c>
      <c r="B3168" s="650" t="s">
        <v>596</v>
      </c>
      <c r="C3168" s="650">
        <v>89301109</v>
      </c>
      <c r="D3168" s="729" t="s">
        <v>6867</v>
      </c>
      <c r="E3168" s="730" t="s">
        <v>3691</v>
      </c>
      <c r="F3168" s="650" t="s">
        <v>3635</v>
      </c>
      <c r="G3168" s="650" t="s">
        <v>3790</v>
      </c>
      <c r="H3168" s="650" t="s">
        <v>597</v>
      </c>
      <c r="I3168" s="650" t="s">
        <v>4499</v>
      </c>
      <c r="J3168" s="650" t="s">
        <v>3680</v>
      </c>
      <c r="K3168" s="650"/>
      <c r="L3168" s="651">
        <v>0</v>
      </c>
      <c r="M3168" s="651">
        <v>0</v>
      </c>
      <c r="N3168" s="650">
        <v>1</v>
      </c>
      <c r="O3168" s="731">
        <v>0.5</v>
      </c>
      <c r="P3168" s="651">
        <v>0</v>
      </c>
      <c r="Q3168" s="666"/>
      <c r="R3168" s="650">
        <v>1</v>
      </c>
      <c r="S3168" s="666">
        <v>1</v>
      </c>
      <c r="T3168" s="731">
        <v>0.5</v>
      </c>
      <c r="U3168" s="689">
        <v>1</v>
      </c>
    </row>
    <row r="3169" spans="1:21" ht="14.4" customHeight="1" x14ac:dyDescent="0.3">
      <c r="A3169" s="649">
        <v>10</v>
      </c>
      <c r="B3169" s="650" t="s">
        <v>596</v>
      </c>
      <c r="C3169" s="650">
        <v>89301109</v>
      </c>
      <c r="D3169" s="729" t="s">
        <v>6867</v>
      </c>
      <c r="E3169" s="730" t="s">
        <v>3691</v>
      </c>
      <c r="F3169" s="650" t="s">
        <v>3635</v>
      </c>
      <c r="G3169" s="650" t="s">
        <v>3790</v>
      </c>
      <c r="H3169" s="650" t="s">
        <v>597</v>
      </c>
      <c r="I3169" s="650" t="s">
        <v>799</v>
      </c>
      <c r="J3169" s="650" t="s">
        <v>3680</v>
      </c>
      <c r="K3169" s="650"/>
      <c r="L3169" s="651">
        <v>0</v>
      </c>
      <c r="M3169" s="651">
        <v>0</v>
      </c>
      <c r="N3169" s="650">
        <v>1</v>
      </c>
      <c r="O3169" s="731">
        <v>1</v>
      </c>
      <c r="P3169" s="651">
        <v>0</v>
      </c>
      <c r="Q3169" s="666"/>
      <c r="R3169" s="650">
        <v>1</v>
      </c>
      <c r="S3169" s="666">
        <v>1</v>
      </c>
      <c r="T3169" s="731">
        <v>1</v>
      </c>
      <c r="U3169" s="689">
        <v>1</v>
      </c>
    </row>
    <row r="3170" spans="1:21" ht="14.4" customHeight="1" x14ac:dyDescent="0.3">
      <c r="A3170" s="649">
        <v>10</v>
      </c>
      <c r="B3170" s="650" t="s">
        <v>596</v>
      </c>
      <c r="C3170" s="650">
        <v>89301109</v>
      </c>
      <c r="D3170" s="729" t="s">
        <v>6867</v>
      </c>
      <c r="E3170" s="730" t="s">
        <v>3691</v>
      </c>
      <c r="F3170" s="650" t="s">
        <v>3636</v>
      </c>
      <c r="G3170" s="650" t="s">
        <v>6302</v>
      </c>
      <c r="H3170" s="650" t="s">
        <v>597</v>
      </c>
      <c r="I3170" s="650" t="s">
        <v>6358</v>
      </c>
      <c r="J3170" s="650" t="s">
        <v>6359</v>
      </c>
      <c r="K3170" s="650" t="s">
        <v>6360</v>
      </c>
      <c r="L3170" s="651">
        <v>410</v>
      </c>
      <c r="M3170" s="651">
        <v>410</v>
      </c>
      <c r="N3170" s="650">
        <v>1</v>
      </c>
      <c r="O3170" s="731">
        <v>1</v>
      </c>
      <c r="P3170" s="651">
        <v>410</v>
      </c>
      <c r="Q3170" s="666">
        <v>1</v>
      </c>
      <c r="R3170" s="650">
        <v>1</v>
      </c>
      <c r="S3170" s="666">
        <v>1</v>
      </c>
      <c r="T3170" s="731">
        <v>1</v>
      </c>
      <c r="U3170" s="689">
        <v>1</v>
      </c>
    </row>
    <row r="3171" spans="1:21" ht="14.4" customHeight="1" x14ac:dyDescent="0.3">
      <c r="A3171" s="649">
        <v>10</v>
      </c>
      <c r="B3171" s="650" t="s">
        <v>596</v>
      </c>
      <c r="C3171" s="650">
        <v>89301109</v>
      </c>
      <c r="D3171" s="729" t="s">
        <v>6867</v>
      </c>
      <c r="E3171" s="730" t="s">
        <v>3691</v>
      </c>
      <c r="F3171" s="650" t="s">
        <v>3636</v>
      </c>
      <c r="G3171" s="650" t="s">
        <v>3892</v>
      </c>
      <c r="H3171" s="650" t="s">
        <v>597</v>
      </c>
      <c r="I3171" s="650" t="s">
        <v>6361</v>
      </c>
      <c r="J3171" s="650" t="s">
        <v>6362</v>
      </c>
      <c r="K3171" s="650" t="s">
        <v>6363</v>
      </c>
      <c r="L3171" s="651">
        <v>50.78</v>
      </c>
      <c r="M3171" s="651">
        <v>50.78</v>
      </c>
      <c r="N3171" s="650">
        <v>1</v>
      </c>
      <c r="O3171" s="731">
        <v>1</v>
      </c>
      <c r="P3171" s="651">
        <v>50.78</v>
      </c>
      <c r="Q3171" s="666">
        <v>1</v>
      </c>
      <c r="R3171" s="650">
        <v>1</v>
      </c>
      <c r="S3171" s="666">
        <v>1</v>
      </c>
      <c r="T3171" s="731">
        <v>1</v>
      </c>
      <c r="U3171" s="689">
        <v>1</v>
      </c>
    </row>
    <row r="3172" spans="1:21" ht="14.4" customHeight="1" x14ac:dyDescent="0.3">
      <c r="A3172" s="649">
        <v>10</v>
      </c>
      <c r="B3172" s="650" t="s">
        <v>596</v>
      </c>
      <c r="C3172" s="650">
        <v>89301109</v>
      </c>
      <c r="D3172" s="729" t="s">
        <v>6867</v>
      </c>
      <c r="E3172" s="730" t="s">
        <v>3691</v>
      </c>
      <c r="F3172" s="650" t="s">
        <v>3636</v>
      </c>
      <c r="G3172" s="650" t="s">
        <v>3892</v>
      </c>
      <c r="H3172" s="650" t="s">
        <v>597</v>
      </c>
      <c r="I3172" s="650" t="s">
        <v>6364</v>
      </c>
      <c r="J3172" s="650" t="s">
        <v>6365</v>
      </c>
      <c r="K3172" s="650" t="s">
        <v>6366</v>
      </c>
      <c r="L3172" s="651">
        <v>5.39</v>
      </c>
      <c r="M3172" s="651">
        <v>107.8</v>
      </c>
      <c r="N3172" s="650">
        <v>20</v>
      </c>
      <c r="O3172" s="731">
        <v>1</v>
      </c>
      <c r="P3172" s="651">
        <v>107.8</v>
      </c>
      <c r="Q3172" s="666">
        <v>1</v>
      </c>
      <c r="R3172" s="650">
        <v>20</v>
      </c>
      <c r="S3172" s="666">
        <v>1</v>
      </c>
      <c r="T3172" s="731">
        <v>1</v>
      </c>
      <c r="U3172" s="689">
        <v>1</v>
      </c>
    </row>
    <row r="3173" spans="1:21" ht="14.4" customHeight="1" x14ac:dyDescent="0.3">
      <c r="A3173" s="649">
        <v>10</v>
      </c>
      <c r="B3173" s="650" t="s">
        <v>596</v>
      </c>
      <c r="C3173" s="650">
        <v>89301109</v>
      </c>
      <c r="D3173" s="729" t="s">
        <v>6867</v>
      </c>
      <c r="E3173" s="730" t="s">
        <v>3691</v>
      </c>
      <c r="F3173" s="650" t="s">
        <v>3636</v>
      </c>
      <c r="G3173" s="650" t="s">
        <v>3899</v>
      </c>
      <c r="H3173" s="650" t="s">
        <v>597</v>
      </c>
      <c r="I3173" s="650" t="s">
        <v>3907</v>
      </c>
      <c r="J3173" s="650" t="s">
        <v>3908</v>
      </c>
      <c r="K3173" s="650" t="s">
        <v>3909</v>
      </c>
      <c r="L3173" s="651">
        <v>86.25</v>
      </c>
      <c r="M3173" s="651">
        <v>172.5</v>
      </c>
      <c r="N3173" s="650">
        <v>2</v>
      </c>
      <c r="O3173" s="731">
        <v>2</v>
      </c>
      <c r="P3173" s="651">
        <v>172.5</v>
      </c>
      <c r="Q3173" s="666">
        <v>1</v>
      </c>
      <c r="R3173" s="650">
        <v>2</v>
      </c>
      <c r="S3173" s="666">
        <v>1</v>
      </c>
      <c r="T3173" s="731">
        <v>2</v>
      </c>
      <c r="U3173" s="689">
        <v>1</v>
      </c>
    </row>
    <row r="3174" spans="1:21" ht="14.4" customHeight="1" x14ac:dyDescent="0.3">
      <c r="A3174" s="649">
        <v>10</v>
      </c>
      <c r="B3174" s="650" t="s">
        <v>596</v>
      </c>
      <c r="C3174" s="650">
        <v>89301109</v>
      </c>
      <c r="D3174" s="729" t="s">
        <v>6867</v>
      </c>
      <c r="E3174" s="730" t="s">
        <v>3693</v>
      </c>
      <c r="F3174" s="650" t="s">
        <v>3634</v>
      </c>
      <c r="G3174" s="650" t="s">
        <v>4278</v>
      </c>
      <c r="H3174" s="650" t="s">
        <v>597</v>
      </c>
      <c r="I3174" s="650" t="s">
        <v>4330</v>
      </c>
      <c r="J3174" s="650" t="s">
        <v>4331</v>
      </c>
      <c r="K3174" s="650" t="s">
        <v>4332</v>
      </c>
      <c r="L3174" s="651">
        <v>1354.54</v>
      </c>
      <c r="M3174" s="651">
        <v>2709.08</v>
      </c>
      <c r="N3174" s="650">
        <v>2</v>
      </c>
      <c r="O3174" s="731">
        <v>0.5</v>
      </c>
      <c r="P3174" s="651">
        <v>2709.08</v>
      </c>
      <c r="Q3174" s="666">
        <v>1</v>
      </c>
      <c r="R3174" s="650">
        <v>2</v>
      </c>
      <c r="S3174" s="666">
        <v>1</v>
      </c>
      <c r="T3174" s="731">
        <v>0.5</v>
      </c>
      <c r="U3174" s="689">
        <v>1</v>
      </c>
    </row>
    <row r="3175" spans="1:21" ht="14.4" customHeight="1" x14ac:dyDescent="0.3">
      <c r="A3175" s="649">
        <v>10</v>
      </c>
      <c r="B3175" s="650" t="s">
        <v>596</v>
      </c>
      <c r="C3175" s="650">
        <v>89301109</v>
      </c>
      <c r="D3175" s="729" t="s">
        <v>6867</v>
      </c>
      <c r="E3175" s="730" t="s">
        <v>3693</v>
      </c>
      <c r="F3175" s="650" t="s">
        <v>3634</v>
      </c>
      <c r="G3175" s="650" t="s">
        <v>4278</v>
      </c>
      <c r="H3175" s="650" t="s">
        <v>597</v>
      </c>
      <c r="I3175" s="650" t="s">
        <v>4333</v>
      </c>
      <c r="J3175" s="650" t="s">
        <v>2555</v>
      </c>
      <c r="K3175" s="650" t="s">
        <v>2556</v>
      </c>
      <c r="L3175" s="651">
        <v>483.76</v>
      </c>
      <c r="M3175" s="651">
        <v>483.76</v>
      </c>
      <c r="N3175" s="650">
        <v>1</v>
      </c>
      <c r="O3175" s="731">
        <v>0.5</v>
      </c>
      <c r="P3175" s="651">
        <v>483.76</v>
      </c>
      <c r="Q3175" s="666">
        <v>1</v>
      </c>
      <c r="R3175" s="650">
        <v>1</v>
      </c>
      <c r="S3175" s="666">
        <v>1</v>
      </c>
      <c r="T3175" s="731">
        <v>0.5</v>
      </c>
      <c r="U3175" s="689">
        <v>1</v>
      </c>
    </row>
    <row r="3176" spans="1:21" ht="14.4" customHeight="1" x14ac:dyDescent="0.3">
      <c r="A3176" s="649">
        <v>10</v>
      </c>
      <c r="B3176" s="650" t="s">
        <v>596</v>
      </c>
      <c r="C3176" s="650">
        <v>89301109</v>
      </c>
      <c r="D3176" s="729" t="s">
        <v>6867</v>
      </c>
      <c r="E3176" s="730" t="s">
        <v>3693</v>
      </c>
      <c r="F3176" s="650" t="s">
        <v>3634</v>
      </c>
      <c r="G3176" s="650" t="s">
        <v>3865</v>
      </c>
      <c r="H3176" s="650" t="s">
        <v>597</v>
      </c>
      <c r="I3176" s="650" t="s">
        <v>4350</v>
      </c>
      <c r="J3176" s="650" t="s">
        <v>4351</v>
      </c>
      <c r="K3176" s="650" t="s">
        <v>3867</v>
      </c>
      <c r="L3176" s="651">
        <v>0</v>
      </c>
      <c r="M3176" s="651">
        <v>0</v>
      </c>
      <c r="N3176" s="650">
        <v>3</v>
      </c>
      <c r="O3176" s="731">
        <v>2</v>
      </c>
      <c r="P3176" s="651">
        <v>0</v>
      </c>
      <c r="Q3176" s="666"/>
      <c r="R3176" s="650">
        <v>2</v>
      </c>
      <c r="S3176" s="666">
        <v>0.66666666666666663</v>
      </c>
      <c r="T3176" s="731">
        <v>1</v>
      </c>
      <c r="U3176" s="689">
        <v>0.5</v>
      </c>
    </row>
    <row r="3177" spans="1:21" ht="14.4" customHeight="1" x14ac:dyDescent="0.3">
      <c r="A3177" s="649">
        <v>10</v>
      </c>
      <c r="B3177" s="650" t="s">
        <v>596</v>
      </c>
      <c r="C3177" s="650">
        <v>89301109</v>
      </c>
      <c r="D3177" s="729" t="s">
        <v>6867</v>
      </c>
      <c r="E3177" s="730" t="s">
        <v>3693</v>
      </c>
      <c r="F3177" s="650" t="s">
        <v>3634</v>
      </c>
      <c r="G3177" s="650" t="s">
        <v>3743</v>
      </c>
      <c r="H3177" s="650" t="s">
        <v>597</v>
      </c>
      <c r="I3177" s="650" t="s">
        <v>4744</v>
      </c>
      <c r="J3177" s="650" t="s">
        <v>4745</v>
      </c>
      <c r="K3177" s="650" t="s">
        <v>3515</v>
      </c>
      <c r="L3177" s="651">
        <v>156.86000000000001</v>
      </c>
      <c r="M3177" s="651">
        <v>156.86000000000001</v>
      </c>
      <c r="N3177" s="650">
        <v>1</v>
      </c>
      <c r="O3177" s="731">
        <v>1</v>
      </c>
      <c r="P3177" s="651">
        <v>156.86000000000001</v>
      </c>
      <c r="Q3177" s="666">
        <v>1</v>
      </c>
      <c r="R3177" s="650">
        <v>1</v>
      </c>
      <c r="S3177" s="666">
        <v>1</v>
      </c>
      <c r="T3177" s="731">
        <v>1</v>
      </c>
      <c r="U3177" s="689">
        <v>1</v>
      </c>
    </row>
    <row r="3178" spans="1:21" ht="14.4" customHeight="1" x14ac:dyDescent="0.3">
      <c r="A3178" s="649">
        <v>10</v>
      </c>
      <c r="B3178" s="650" t="s">
        <v>596</v>
      </c>
      <c r="C3178" s="650">
        <v>89301109</v>
      </c>
      <c r="D3178" s="729" t="s">
        <v>6867</v>
      </c>
      <c r="E3178" s="730" t="s">
        <v>3693</v>
      </c>
      <c r="F3178" s="650" t="s">
        <v>3634</v>
      </c>
      <c r="G3178" s="650" t="s">
        <v>3743</v>
      </c>
      <c r="H3178" s="650" t="s">
        <v>597</v>
      </c>
      <c r="I3178" s="650" t="s">
        <v>1238</v>
      </c>
      <c r="J3178" s="650" t="s">
        <v>3477</v>
      </c>
      <c r="K3178" s="650" t="s">
        <v>3478</v>
      </c>
      <c r="L3178" s="651">
        <v>79.36</v>
      </c>
      <c r="M3178" s="651">
        <v>79.36</v>
      </c>
      <c r="N3178" s="650">
        <v>1</v>
      </c>
      <c r="O3178" s="731">
        <v>1</v>
      </c>
      <c r="P3178" s="651"/>
      <c r="Q3178" s="666">
        <v>0</v>
      </c>
      <c r="R3178" s="650"/>
      <c r="S3178" s="666">
        <v>0</v>
      </c>
      <c r="T3178" s="731"/>
      <c r="U3178" s="689">
        <v>0</v>
      </c>
    </row>
    <row r="3179" spans="1:21" ht="14.4" customHeight="1" x14ac:dyDescent="0.3">
      <c r="A3179" s="649">
        <v>10</v>
      </c>
      <c r="B3179" s="650" t="s">
        <v>596</v>
      </c>
      <c r="C3179" s="650">
        <v>89301109</v>
      </c>
      <c r="D3179" s="729" t="s">
        <v>6867</v>
      </c>
      <c r="E3179" s="730" t="s">
        <v>3693</v>
      </c>
      <c r="F3179" s="650" t="s">
        <v>3634</v>
      </c>
      <c r="G3179" s="650" t="s">
        <v>3732</v>
      </c>
      <c r="H3179" s="650" t="s">
        <v>1072</v>
      </c>
      <c r="I3179" s="650" t="s">
        <v>1708</v>
      </c>
      <c r="J3179" s="650" t="s">
        <v>1709</v>
      </c>
      <c r="K3179" s="650" t="s">
        <v>3520</v>
      </c>
      <c r="L3179" s="651">
        <v>184.22</v>
      </c>
      <c r="M3179" s="651">
        <v>368.44</v>
      </c>
      <c r="N3179" s="650">
        <v>2</v>
      </c>
      <c r="O3179" s="731">
        <v>0.5</v>
      </c>
      <c r="P3179" s="651"/>
      <c r="Q3179" s="666">
        <v>0</v>
      </c>
      <c r="R3179" s="650"/>
      <c r="S3179" s="666">
        <v>0</v>
      </c>
      <c r="T3179" s="731"/>
      <c r="U3179" s="689">
        <v>0</v>
      </c>
    </row>
    <row r="3180" spans="1:21" ht="14.4" customHeight="1" x14ac:dyDescent="0.3">
      <c r="A3180" s="649">
        <v>10</v>
      </c>
      <c r="B3180" s="650" t="s">
        <v>596</v>
      </c>
      <c r="C3180" s="650">
        <v>89301109</v>
      </c>
      <c r="D3180" s="729" t="s">
        <v>6867</v>
      </c>
      <c r="E3180" s="730" t="s">
        <v>3693</v>
      </c>
      <c r="F3180" s="650" t="s">
        <v>3634</v>
      </c>
      <c r="G3180" s="650" t="s">
        <v>3732</v>
      </c>
      <c r="H3180" s="650" t="s">
        <v>597</v>
      </c>
      <c r="I3180" s="650" t="s">
        <v>4286</v>
      </c>
      <c r="J3180" s="650" t="s">
        <v>1709</v>
      </c>
      <c r="K3180" s="650" t="s">
        <v>3522</v>
      </c>
      <c r="L3180" s="651">
        <v>0</v>
      </c>
      <c r="M3180" s="651">
        <v>0</v>
      </c>
      <c r="N3180" s="650">
        <v>3</v>
      </c>
      <c r="O3180" s="731">
        <v>1.5</v>
      </c>
      <c r="P3180" s="651"/>
      <c r="Q3180" s="666"/>
      <c r="R3180" s="650"/>
      <c r="S3180" s="666">
        <v>0</v>
      </c>
      <c r="T3180" s="731"/>
      <c r="U3180" s="689">
        <v>0</v>
      </c>
    </row>
    <row r="3181" spans="1:21" ht="14.4" customHeight="1" x14ac:dyDescent="0.3">
      <c r="A3181" s="649">
        <v>10</v>
      </c>
      <c r="B3181" s="650" t="s">
        <v>596</v>
      </c>
      <c r="C3181" s="650">
        <v>89301109</v>
      </c>
      <c r="D3181" s="729" t="s">
        <v>6867</v>
      </c>
      <c r="E3181" s="730" t="s">
        <v>3693</v>
      </c>
      <c r="F3181" s="650" t="s">
        <v>3634</v>
      </c>
      <c r="G3181" s="650" t="s">
        <v>6322</v>
      </c>
      <c r="H3181" s="650" t="s">
        <v>597</v>
      </c>
      <c r="I3181" s="650" t="s">
        <v>6323</v>
      </c>
      <c r="J3181" s="650" t="s">
        <v>6324</v>
      </c>
      <c r="K3181" s="650" t="s">
        <v>4140</v>
      </c>
      <c r="L3181" s="651">
        <v>6492.48</v>
      </c>
      <c r="M3181" s="651">
        <v>175296.96</v>
      </c>
      <c r="N3181" s="650">
        <v>27</v>
      </c>
      <c r="O3181" s="731">
        <v>7</v>
      </c>
      <c r="P3181" s="651"/>
      <c r="Q3181" s="666">
        <v>0</v>
      </c>
      <c r="R3181" s="650"/>
      <c r="S3181" s="666">
        <v>0</v>
      </c>
      <c r="T3181" s="731"/>
      <c r="U3181" s="689">
        <v>0</v>
      </c>
    </row>
    <row r="3182" spans="1:21" ht="14.4" customHeight="1" x14ac:dyDescent="0.3">
      <c r="A3182" s="649">
        <v>10</v>
      </c>
      <c r="B3182" s="650" t="s">
        <v>596</v>
      </c>
      <c r="C3182" s="650">
        <v>89301109</v>
      </c>
      <c r="D3182" s="729" t="s">
        <v>6867</v>
      </c>
      <c r="E3182" s="730" t="s">
        <v>3693</v>
      </c>
      <c r="F3182" s="650" t="s">
        <v>3634</v>
      </c>
      <c r="G3182" s="650" t="s">
        <v>6322</v>
      </c>
      <c r="H3182" s="650" t="s">
        <v>597</v>
      </c>
      <c r="I3182" s="650" t="s">
        <v>6323</v>
      </c>
      <c r="J3182" s="650" t="s">
        <v>6324</v>
      </c>
      <c r="K3182" s="650" t="s">
        <v>4140</v>
      </c>
      <c r="L3182" s="651">
        <v>6492.55</v>
      </c>
      <c r="M3182" s="651">
        <v>64925.500000000007</v>
      </c>
      <c r="N3182" s="650">
        <v>10</v>
      </c>
      <c r="O3182" s="731">
        <v>2.5</v>
      </c>
      <c r="P3182" s="651">
        <v>19477.650000000001</v>
      </c>
      <c r="Q3182" s="666">
        <v>0.3</v>
      </c>
      <c r="R3182" s="650">
        <v>3</v>
      </c>
      <c r="S3182" s="666">
        <v>0.3</v>
      </c>
      <c r="T3182" s="731">
        <v>0.5</v>
      </c>
      <c r="U3182" s="689">
        <v>0.2</v>
      </c>
    </row>
    <row r="3183" spans="1:21" ht="14.4" customHeight="1" x14ac:dyDescent="0.3">
      <c r="A3183" s="649">
        <v>10</v>
      </c>
      <c r="B3183" s="650" t="s">
        <v>596</v>
      </c>
      <c r="C3183" s="650">
        <v>89301109</v>
      </c>
      <c r="D3183" s="729" t="s">
        <v>6867</v>
      </c>
      <c r="E3183" s="730" t="s">
        <v>3693</v>
      </c>
      <c r="F3183" s="650" t="s">
        <v>3634</v>
      </c>
      <c r="G3183" s="650" t="s">
        <v>3748</v>
      </c>
      <c r="H3183" s="650" t="s">
        <v>597</v>
      </c>
      <c r="I3183" s="650" t="s">
        <v>6367</v>
      </c>
      <c r="J3183" s="650" t="s">
        <v>3750</v>
      </c>
      <c r="K3183" s="650" t="s">
        <v>6368</v>
      </c>
      <c r="L3183" s="651">
        <v>83.09</v>
      </c>
      <c r="M3183" s="651">
        <v>166.18</v>
      </c>
      <c r="N3183" s="650">
        <v>2</v>
      </c>
      <c r="O3183" s="731">
        <v>1</v>
      </c>
      <c r="P3183" s="651">
        <v>166.18</v>
      </c>
      <c r="Q3183" s="666">
        <v>1</v>
      </c>
      <c r="R3183" s="650">
        <v>2</v>
      </c>
      <c r="S3183" s="666">
        <v>1</v>
      </c>
      <c r="T3183" s="731">
        <v>1</v>
      </c>
      <c r="U3183" s="689">
        <v>1</v>
      </c>
    </row>
    <row r="3184" spans="1:21" ht="14.4" customHeight="1" x14ac:dyDescent="0.3">
      <c r="A3184" s="649">
        <v>10</v>
      </c>
      <c r="B3184" s="650" t="s">
        <v>596</v>
      </c>
      <c r="C3184" s="650">
        <v>89301109</v>
      </c>
      <c r="D3184" s="729" t="s">
        <v>6867</v>
      </c>
      <c r="E3184" s="730" t="s">
        <v>3693</v>
      </c>
      <c r="F3184" s="650" t="s">
        <v>3634</v>
      </c>
      <c r="G3184" s="650" t="s">
        <v>3748</v>
      </c>
      <c r="H3184" s="650" t="s">
        <v>597</v>
      </c>
      <c r="I3184" s="650" t="s">
        <v>4082</v>
      </c>
      <c r="J3184" s="650" t="s">
        <v>4083</v>
      </c>
      <c r="K3184" s="650" t="s">
        <v>4084</v>
      </c>
      <c r="L3184" s="651">
        <v>0</v>
      </c>
      <c r="M3184" s="651">
        <v>0</v>
      </c>
      <c r="N3184" s="650">
        <v>2</v>
      </c>
      <c r="O3184" s="731">
        <v>1</v>
      </c>
      <c r="P3184" s="651">
        <v>0</v>
      </c>
      <c r="Q3184" s="666"/>
      <c r="R3184" s="650">
        <v>2</v>
      </c>
      <c r="S3184" s="666">
        <v>1</v>
      </c>
      <c r="T3184" s="731">
        <v>1</v>
      </c>
      <c r="U3184" s="689">
        <v>1</v>
      </c>
    </row>
    <row r="3185" spans="1:21" ht="14.4" customHeight="1" x14ac:dyDescent="0.3">
      <c r="A3185" s="649">
        <v>10</v>
      </c>
      <c r="B3185" s="650" t="s">
        <v>596</v>
      </c>
      <c r="C3185" s="650">
        <v>89301109</v>
      </c>
      <c r="D3185" s="729" t="s">
        <v>6867</v>
      </c>
      <c r="E3185" s="730" t="s">
        <v>3693</v>
      </c>
      <c r="F3185" s="650" t="s">
        <v>3634</v>
      </c>
      <c r="G3185" s="650" t="s">
        <v>4085</v>
      </c>
      <c r="H3185" s="650" t="s">
        <v>597</v>
      </c>
      <c r="I3185" s="650" t="s">
        <v>1748</v>
      </c>
      <c r="J3185" s="650" t="s">
        <v>4768</v>
      </c>
      <c r="K3185" s="650" t="s">
        <v>4081</v>
      </c>
      <c r="L3185" s="651">
        <v>24.23</v>
      </c>
      <c r="M3185" s="651">
        <v>96.92</v>
      </c>
      <c r="N3185" s="650">
        <v>4</v>
      </c>
      <c r="O3185" s="731">
        <v>1.5</v>
      </c>
      <c r="P3185" s="651">
        <v>24.23</v>
      </c>
      <c r="Q3185" s="666">
        <v>0.25</v>
      </c>
      <c r="R3185" s="650">
        <v>1</v>
      </c>
      <c r="S3185" s="666">
        <v>0.25</v>
      </c>
      <c r="T3185" s="731">
        <v>1</v>
      </c>
      <c r="U3185" s="689">
        <v>0.66666666666666663</v>
      </c>
    </row>
    <row r="3186" spans="1:21" ht="14.4" customHeight="1" x14ac:dyDescent="0.3">
      <c r="A3186" s="649">
        <v>10</v>
      </c>
      <c r="B3186" s="650" t="s">
        <v>596</v>
      </c>
      <c r="C3186" s="650">
        <v>89301109</v>
      </c>
      <c r="D3186" s="729" t="s">
        <v>6867</v>
      </c>
      <c r="E3186" s="730" t="s">
        <v>3693</v>
      </c>
      <c r="F3186" s="650" t="s">
        <v>3634</v>
      </c>
      <c r="G3186" s="650" t="s">
        <v>4085</v>
      </c>
      <c r="H3186" s="650" t="s">
        <v>597</v>
      </c>
      <c r="I3186" s="650" t="s">
        <v>4767</v>
      </c>
      <c r="J3186" s="650" t="s">
        <v>4768</v>
      </c>
      <c r="K3186" s="650" t="s">
        <v>1888</v>
      </c>
      <c r="L3186" s="651">
        <v>16.16</v>
      </c>
      <c r="M3186" s="651">
        <v>16.16</v>
      </c>
      <c r="N3186" s="650">
        <v>1</v>
      </c>
      <c r="O3186" s="731">
        <v>0.5</v>
      </c>
      <c r="P3186" s="651"/>
      <c r="Q3186" s="666">
        <v>0</v>
      </c>
      <c r="R3186" s="650"/>
      <c r="S3186" s="666">
        <v>0</v>
      </c>
      <c r="T3186" s="731"/>
      <c r="U3186" s="689">
        <v>0</v>
      </c>
    </row>
    <row r="3187" spans="1:21" ht="14.4" customHeight="1" x14ac:dyDescent="0.3">
      <c r="A3187" s="649">
        <v>10</v>
      </c>
      <c r="B3187" s="650" t="s">
        <v>596</v>
      </c>
      <c r="C3187" s="650">
        <v>89301109</v>
      </c>
      <c r="D3187" s="729" t="s">
        <v>6867</v>
      </c>
      <c r="E3187" s="730" t="s">
        <v>3693</v>
      </c>
      <c r="F3187" s="650" t="s">
        <v>3634</v>
      </c>
      <c r="G3187" s="650" t="s">
        <v>4085</v>
      </c>
      <c r="H3187" s="650" t="s">
        <v>597</v>
      </c>
      <c r="I3187" s="650" t="s">
        <v>4137</v>
      </c>
      <c r="J3187" s="650" t="s">
        <v>3602</v>
      </c>
      <c r="K3187" s="650" t="s">
        <v>4138</v>
      </c>
      <c r="L3187" s="651">
        <v>0</v>
      </c>
      <c r="M3187" s="651">
        <v>0</v>
      </c>
      <c r="N3187" s="650">
        <v>1</v>
      </c>
      <c r="O3187" s="731">
        <v>1</v>
      </c>
      <c r="P3187" s="651">
        <v>0</v>
      </c>
      <c r="Q3187" s="666"/>
      <c r="R3187" s="650">
        <v>1</v>
      </c>
      <c r="S3187" s="666">
        <v>1</v>
      </c>
      <c r="T3187" s="731">
        <v>1</v>
      </c>
      <c r="U3187" s="689">
        <v>1</v>
      </c>
    </row>
    <row r="3188" spans="1:21" ht="14.4" customHeight="1" x14ac:dyDescent="0.3">
      <c r="A3188" s="649">
        <v>10</v>
      </c>
      <c r="B3188" s="650" t="s">
        <v>596</v>
      </c>
      <c r="C3188" s="650">
        <v>89301109</v>
      </c>
      <c r="D3188" s="729" t="s">
        <v>6867</v>
      </c>
      <c r="E3188" s="730" t="s">
        <v>3693</v>
      </c>
      <c r="F3188" s="650" t="s">
        <v>3634</v>
      </c>
      <c r="G3188" s="650" t="s">
        <v>4334</v>
      </c>
      <c r="H3188" s="650" t="s">
        <v>597</v>
      </c>
      <c r="I3188" s="650" t="s">
        <v>2001</v>
      </c>
      <c r="J3188" s="650" t="s">
        <v>894</v>
      </c>
      <c r="K3188" s="650" t="s">
        <v>4469</v>
      </c>
      <c r="L3188" s="651">
        <v>937.93</v>
      </c>
      <c r="M3188" s="651">
        <v>10317.23</v>
      </c>
      <c r="N3188" s="650">
        <v>11</v>
      </c>
      <c r="O3188" s="731">
        <v>5</v>
      </c>
      <c r="P3188" s="651">
        <v>10317.23</v>
      </c>
      <c r="Q3188" s="666">
        <v>1</v>
      </c>
      <c r="R3188" s="650">
        <v>11</v>
      </c>
      <c r="S3188" s="666">
        <v>1</v>
      </c>
      <c r="T3188" s="731">
        <v>5</v>
      </c>
      <c r="U3188" s="689">
        <v>1</v>
      </c>
    </row>
    <row r="3189" spans="1:21" ht="14.4" customHeight="1" x14ac:dyDescent="0.3">
      <c r="A3189" s="649">
        <v>10</v>
      </c>
      <c r="B3189" s="650" t="s">
        <v>596</v>
      </c>
      <c r="C3189" s="650">
        <v>89301109</v>
      </c>
      <c r="D3189" s="729" t="s">
        <v>6867</v>
      </c>
      <c r="E3189" s="730" t="s">
        <v>3693</v>
      </c>
      <c r="F3189" s="650" t="s">
        <v>3634</v>
      </c>
      <c r="G3189" s="650" t="s">
        <v>4334</v>
      </c>
      <c r="H3189" s="650" t="s">
        <v>597</v>
      </c>
      <c r="I3189" s="650" t="s">
        <v>893</v>
      </c>
      <c r="J3189" s="650" t="s">
        <v>894</v>
      </c>
      <c r="K3189" s="650" t="s">
        <v>4335</v>
      </c>
      <c r="L3189" s="651">
        <v>468.96</v>
      </c>
      <c r="M3189" s="651">
        <v>4689.5999999999995</v>
      </c>
      <c r="N3189" s="650">
        <v>10</v>
      </c>
      <c r="O3189" s="731">
        <v>3</v>
      </c>
      <c r="P3189" s="651">
        <v>4689.5999999999995</v>
      </c>
      <c r="Q3189" s="666">
        <v>1</v>
      </c>
      <c r="R3189" s="650">
        <v>10</v>
      </c>
      <c r="S3189" s="666">
        <v>1</v>
      </c>
      <c r="T3189" s="731">
        <v>3</v>
      </c>
      <c r="U3189" s="689">
        <v>1</v>
      </c>
    </row>
    <row r="3190" spans="1:21" ht="14.4" customHeight="1" x14ac:dyDescent="0.3">
      <c r="A3190" s="649">
        <v>10</v>
      </c>
      <c r="B3190" s="650" t="s">
        <v>596</v>
      </c>
      <c r="C3190" s="650">
        <v>89301109</v>
      </c>
      <c r="D3190" s="729" t="s">
        <v>6867</v>
      </c>
      <c r="E3190" s="730" t="s">
        <v>3693</v>
      </c>
      <c r="F3190" s="650" t="s">
        <v>3634</v>
      </c>
      <c r="G3190" s="650" t="s">
        <v>4334</v>
      </c>
      <c r="H3190" s="650" t="s">
        <v>597</v>
      </c>
      <c r="I3190" s="650" t="s">
        <v>6369</v>
      </c>
      <c r="J3190" s="650" t="s">
        <v>894</v>
      </c>
      <c r="K3190" s="650" t="s">
        <v>6370</v>
      </c>
      <c r="L3190" s="651">
        <v>5832.38</v>
      </c>
      <c r="M3190" s="651">
        <v>17497.14</v>
      </c>
      <c r="N3190" s="650">
        <v>3</v>
      </c>
      <c r="O3190" s="731">
        <v>1</v>
      </c>
      <c r="P3190" s="651">
        <v>17497.14</v>
      </c>
      <c r="Q3190" s="666">
        <v>1</v>
      </c>
      <c r="R3190" s="650">
        <v>3</v>
      </c>
      <c r="S3190" s="666">
        <v>1</v>
      </c>
      <c r="T3190" s="731">
        <v>1</v>
      </c>
      <c r="U3190" s="689">
        <v>1</v>
      </c>
    </row>
    <row r="3191" spans="1:21" ht="14.4" customHeight="1" x14ac:dyDescent="0.3">
      <c r="A3191" s="649">
        <v>10</v>
      </c>
      <c r="B3191" s="650" t="s">
        <v>596</v>
      </c>
      <c r="C3191" s="650">
        <v>89301109</v>
      </c>
      <c r="D3191" s="729" t="s">
        <v>6867</v>
      </c>
      <c r="E3191" s="730" t="s">
        <v>3693</v>
      </c>
      <c r="F3191" s="650" t="s">
        <v>3634</v>
      </c>
      <c r="G3191" s="650" t="s">
        <v>5243</v>
      </c>
      <c r="H3191" s="650" t="s">
        <v>597</v>
      </c>
      <c r="I3191" s="650" t="s">
        <v>6371</v>
      </c>
      <c r="J3191" s="650" t="s">
        <v>6372</v>
      </c>
      <c r="K3191" s="650" t="s">
        <v>6373</v>
      </c>
      <c r="L3191" s="651">
        <v>342.02</v>
      </c>
      <c r="M3191" s="651">
        <v>342.02</v>
      </c>
      <c r="N3191" s="650">
        <v>1</v>
      </c>
      <c r="O3191" s="731">
        <v>1</v>
      </c>
      <c r="P3191" s="651"/>
      <c r="Q3191" s="666">
        <v>0</v>
      </c>
      <c r="R3191" s="650"/>
      <c r="S3191" s="666">
        <v>0</v>
      </c>
      <c r="T3191" s="731"/>
      <c r="U3191" s="689">
        <v>0</v>
      </c>
    </row>
    <row r="3192" spans="1:21" ht="14.4" customHeight="1" x14ac:dyDescent="0.3">
      <c r="A3192" s="649">
        <v>10</v>
      </c>
      <c r="B3192" s="650" t="s">
        <v>596</v>
      </c>
      <c r="C3192" s="650">
        <v>89301109</v>
      </c>
      <c r="D3192" s="729" t="s">
        <v>6867</v>
      </c>
      <c r="E3192" s="730" t="s">
        <v>3693</v>
      </c>
      <c r="F3192" s="650" t="s">
        <v>3634</v>
      </c>
      <c r="G3192" s="650" t="s">
        <v>5243</v>
      </c>
      <c r="H3192" s="650" t="s">
        <v>597</v>
      </c>
      <c r="I3192" s="650" t="s">
        <v>6374</v>
      </c>
      <c r="J3192" s="650" t="s">
        <v>6372</v>
      </c>
      <c r="K3192" s="650" t="s">
        <v>6375</v>
      </c>
      <c r="L3192" s="651">
        <v>96.91</v>
      </c>
      <c r="M3192" s="651">
        <v>96.91</v>
      </c>
      <c r="N3192" s="650">
        <v>1</v>
      </c>
      <c r="O3192" s="731">
        <v>0.5</v>
      </c>
      <c r="P3192" s="651">
        <v>96.91</v>
      </c>
      <c r="Q3192" s="666">
        <v>1</v>
      </c>
      <c r="R3192" s="650">
        <v>1</v>
      </c>
      <c r="S3192" s="666">
        <v>1</v>
      </c>
      <c r="T3192" s="731">
        <v>0.5</v>
      </c>
      <c r="U3192" s="689">
        <v>1</v>
      </c>
    </row>
    <row r="3193" spans="1:21" ht="14.4" customHeight="1" x14ac:dyDescent="0.3">
      <c r="A3193" s="649">
        <v>10</v>
      </c>
      <c r="B3193" s="650" t="s">
        <v>596</v>
      </c>
      <c r="C3193" s="650">
        <v>89301109</v>
      </c>
      <c r="D3193" s="729" t="s">
        <v>6867</v>
      </c>
      <c r="E3193" s="730" t="s">
        <v>3693</v>
      </c>
      <c r="F3193" s="650" t="s">
        <v>3634</v>
      </c>
      <c r="G3193" s="650" t="s">
        <v>6376</v>
      </c>
      <c r="H3193" s="650" t="s">
        <v>1072</v>
      </c>
      <c r="I3193" s="650" t="s">
        <v>6377</v>
      </c>
      <c r="J3193" s="650" t="s">
        <v>6378</v>
      </c>
      <c r="K3193" s="650" t="s">
        <v>6379</v>
      </c>
      <c r="L3193" s="651">
        <v>435.45</v>
      </c>
      <c r="M3193" s="651">
        <v>1306.3499999999999</v>
      </c>
      <c r="N3193" s="650">
        <v>3</v>
      </c>
      <c r="O3193" s="731">
        <v>1.5</v>
      </c>
      <c r="P3193" s="651"/>
      <c r="Q3193" s="666">
        <v>0</v>
      </c>
      <c r="R3193" s="650"/>
      <c r="S3193" s="666">
        <v>0</v>
      </c>
      <c r="T3193" s="731"/>
      <c r="U3193" s="689">
        <v>0</v>
      </c>
    </row>
    <row r="3194" spans="1:21" ht="14.4" customHeight="1" x14ac:dyDescent="0.3">
      <c r="A3194" s="649">
        <v>10</v>
      </c>
      <c r="B3194" s="650" t="s">
        <v>596</v>
      </c>
      <c r="C3194" s="650">
        <v>89301109</v>
      </c>
      <c r="D3194" s="729" t="s">
        <v>6867</v>
      </c>
      <c r="E3194" s="730" t="s">
        <v>3693</v>
      </c>
      <c r="F3194" s="650" t="s">
        <v>3634</v>
      </c>
      <c r="G3194" s="650" t="s">
        <v>3752</v>
      </c>
      <c r="H3194" s="650" t="s">
        <v>597</v>
      </c>
      <c r="I3194" s="650" t="s">
        <v>4617</v>
      </c>
      <c r="J3194" s="650" t="s">
        <v>4618</v>
      </c>
      <c r="K3194" s="650" t="s">
        <v>4619</v>
      </c>
      <c r="L3194" s="651">
        <v>60.66</v>
      </c>
      <c r="M3194" s="651">
        <v>121.32</v>
      </c>
      <c r="N3194" s="650">
        <v>2</v>
      </c>
      <c r="O3194" s="731">
        <v>1</v>
      </c>
      <c r="P3194" s="651">
        <v>121.32</v>
      </c>
      <c r="Q3194" s="666">
        <v>1</v>
      </c>
      <c r="R3194" s="650">
        <v>2</v>
      </c>
      <c r="S3194" s="666">
        <v>1</v>
      </c>
      <c r="T3194" s="731">
        <v>1</v>
      </c>
      <c r="U3194" s="689">
        <v>1</v>
      </c>
    </row>
    <row r="3195" spans="1:21" ht="14.4" customHeight="1" x14ac:dyDescent="0.3">
      <c r="A3195" s="649">
        <v>10</v>
      </c>
      <c r="B3195" s="650" t="s">
        <v>596</v>
      </c>
      <c r="C3195" s="650">
        <v>89301109</v>
      </c>
      <c r="D3195" s="729" t="s">
        <v>6867</v>
      </c>
      <c r="E3195" s="730" t="s">
        <v>3693</v>
      </c>
      <c r="F3195" s="650" t="s">
        <v>3634</v>
      </c>
      <c r="G3195" s="650" t="s">
        <v>3752</v>
      </c>
      <c r="H3195" s="650" t="s">
        <v>597</v>
      </c>
      <c r="I3195" s="650" t="s">
        <v>6380</v>
      </c>
      <c r="J3195" s="650" t="s">
        <v>6381</v>
      </c>
      <c r="K3195" s="650" t="s">
        <v>6382</v>
      </c>
      <c r="L3195" s="651">
        <v>126.51</v>
      </c>
      <c r="M3195" s="651">
        <v>379.53000000000003</v>
      </c>
      <c r="N3195" s="650">
        <v>3</v>
      </c>
      <c r="O3195" s="731">
        <v>1</v>
      </c>
      <c r="P3195" s="651"/>
      <c r="Q3195" s="666">
        <v>0</v>
      </c>
      <c r="R3195" s="650"/>
      <c r="S3195" s="666">
        <v>0</v>
      </c>
      <c r="T3195" s="731"/>
      <c r="U3195" s="689">
        <v>0</v>
      </c>
    </row>
    <row r="3196" spans="1:21" ht="14.4" customHeight="1" x14ac:dyDescent="0.3">
      <c r="A3196" s="649">
        <v>10</v>
      </c>
      <c r="B3196" s="650" t="s">
        <v>596</v>
      </c>
      <c r="C3196" s="650">
        <v>89301109</v>
      </c>
      <c r="D3196" s="729" t="s">
        <v>6867</v>
      </c>
      <c r="E3196" s="730" t="s">
        <v>3693</v>
      </c>
      <c r="F3196" s="650" t="s">
        <v>3634</v>
      </c>
      <c r="G3196" s="650" t="s">
        <v>4274</v>
      </c>
      <c r="H3196" s="650" t="s">
        <v>1072</v>
      </c>
      <c r="I3196" s="650" t="s">
        <v>1725</v>
      </c>
      <c r="J3196" s="650" t="s">
        <v>1315</v>
      </c>
      <c r="K3196" s="650" t="s">
        <v>3524</v>
      </c>
      <c r="L3196" s="651">
        <v>782.22</v>
      </c>
      <c r="M3196" s="651">
        <v>782.22</v>
      </c>
      <c r="N3196" s="650">
        <v>1</v>
      </c>
      <c r="O3196" s="731">
        <v>1</v>
      </c>
      <c r="P3196" s="651">
        <v>782.22</v>
      </c>
      <c r="Q3196" s="666">
        <v>1</v>
      </c>
      <c r="R3196" s="650">
        <v>1</v>
      </c>
      <c r="S3196" s="666">
        <v>1</v>
      </c>
      <c r="T3196" s="731">
        <v>1</v>
      </c>
      <c r="U3196" s="689">
        <v>1</v>
      </c>
    </row>
    <row r="3197" spans="1:21" ht="14.4" customHeight="1" x14ac:dyDescent="0.3">
      <c r="A3197" s="649">
        <v>10</v>
      </c>
      <c r="B3197" s="650" t="s">
        <v>596</v>
      </c>
      <c r="C3197" s="650">
        <v>89301109</v>
      </c>
      <c r="D3197" s="729" t="s">
        <v>6867</v>
      </c>
      <c r="E3197" s="730" t="s">
        <v>3693</v>
      </c>
      <c r="F3197" s="650" t="s">
        <v>3634</v>
      </c>
      <c r="G3197" s="650" t="s">
        <v>4086</v>
      </c>
      <c r="H3197" s="650" t="s">
        <v>597</v>
      </c>
      <c r="I3197" s="650" t="s">
        <v>4087</v>
      </c>
      <c r="J3197" s="650" t="s">
        <v>707</v>
      </c>
      <c r="K3197" s="650" t="s">
        <v>4088</v>
      </c>
      <c r="L3197" s="651">
        <v>0</v>
      </c>
      <c r="M3197" s="651">
        <v>0</v>
      </c>
      <c r="N3197" s="650">
        <v>1</v>
      </c>
      <c r="O3197" s="731">
        <v>0.5</v>
      </c>
      <c r="P3197" s="651"/>
      <c r="Q3197" s="666"/>
      <c r="R3197" s="650"/>
      <c r="S3197" s="666">
        <v>0</v>
      </c>
      <c r="T3197" s="731"/>
      <c r="U3197" s="689">
        <v>0</v>
      </c>
    </row>
    <row r="3198" spans="1:21" ht="14.4" customHeight="1" x14ac:dyDescent="0.3">
      <c r="A3198" s="649">
        <v>10</v>
      </c>
      <c r="B3198" s="650" t="s">
        <v>596</v>
      </c>
      <c r="C3198" s="650">
        <v>89301109</v>
      </c>
      <c r="D3198" s="729" t="s">
        <v>6867</v>
      </c>
      <c r="E3198" s="730" t="s">
        <v>3693</v>
      </c>
      <c r="F3198" s="650" t="s">
        <v>3634</v>
      </c>
      <c r="G3198" s="650" t="s">
        <v>3824</v>
      </c>
      <c r="H3198" s="650" t="s">
        <v>597</v>
      </c>
      <c r="I3198" s="650" t="s">
        <v>629</v>
      </c>
      <c r="J3198" s="650" t="s">
        <v>1209</v>
      </c>
      <c r="K3198" s="650" t="s">
        <v>3887</v>
      </c>
      <c r="L3198" s="651">
        <v>50.27</v>
      </c>
      <c r="M3198" s="651">
        <v>50.27</v>
      </c>
      <c r="N3198" s="650">
        <v>1</v>
      </c>
      <c r="O3198" s="731">
        <v>1</v>
      </c>
      <c r="P3198" s="651"/>
      <c r="Q3198" s="666">
        <v>0</v>
      </c>
      <c r="R3198" s="650"/>
      <c r="S3198" s="666">
        <v>0</v>
      </c>
      <c r="T3198" s="731"/>
      <c r="U3198" s="689">
        <v>0</v>
      </c>
    </row>
    <row r="3199" spans="1:21" ht="14.4" customHeight="1" x14ac:dyDescent="0.3">
      <c r="A3199" s="649">
        <v>10</v>
      </c>
      <c r="B3199" s="650" t="s">
        <v>596</v>
      </c>
      <c r="C3199" s="650">
        <v>89301109</v>
      </c>
      <c r="D3199" s="729" t="s">
        <v>6867</v>
      </c>
      <c r="E3199" s="730" t="s">
        <v>3693</v>
      </c>
      <c r="F3199" s="650" t="s">
        <v>3634</v>
      </c>
      <c r="G3199" s="650" t="s">
        <v>3824</v>
      </c>
      <c r="H3199" s="650" t="s">
        <v>597</v>
      </c>
      <c r="I3199" s="650" t="s">
        <v>1261</v>
      </c>
      <c r="J3199" s="650" t="s">
        <v>3825</v>
      </c>
      <c r="K3199" s="650" t="s">
        <v>3826</v>
      </c>
      <c r="L3199" s="651">
        <v>41.07</v>
      </c>
      <c r="M3199" s="651">
        <v>41.07</v>
      </c>
      <c r="N3199" s="650">
        <v>1</v>
      </c>
      <c r="O3199" s="731">
        <v>0.5</v>
      </c>
      <c r="P3199" s="651">
        <v>41.07</v>
      </c>
      <c r="Q3199" s="666">
        <v>1</v>
      </c>
      <c r="R3199" s="650">
        <v>1</v>
      </c>
      <c r="S3199" s="666">
        <v>1</v>
      </c>
      <c r="T3199" s="731">
        <v>0.5</v>
      </c>
      <c r="U3199" s="689">
        <v>1</v>
      </c>
    </row>
    <row r="3200" spans="1:21" ht="14.4" customHeight="1" x14ac:dyDescent="0.3">
      <c r="A3200" s="649">
        <v>10</v>
      </c>
      <c r="B3200" s="650" t="s">
        <v>596</v>
      </c>
      <c r="C3200" s="650">
        <v>89301109</v>
      </c>
      <c r="D3200" s="729" t="s">
        <v>6867</v>
      </c>
      <c r="E3200" s="730" t="s">
        <v>3693</v>
      </c>
      <c r="F3200" s="650" t="s">
        <v>3634</v>
      </c>
      <c r="G3200" s="650" t="s">
        <v>4294</v>
      </c>
      <c r="H3200" s="650" t="s">
        <v>597</v>
      </c>
      <c r="I3200" s="650" t="s">
        <v>670</v>
      </c>
      <c r="J3200" s="650" t="s">
        <v>671</v>
      </c>
      <c r="K3200" s="650" t="s">
        <v>4295</v>
      </c>
      <c r="L3200" s="651">
        <v>0</v>
      </c>
      <c r="M3200" s="651">
        <v>0</v>
      </c>
      <c r="N3200" s="650">
        <v>2</v>
      </c>
      <c r="O3200" s="731">
        <v>1.5</v>
      </c>
      <c r="P3200" s="651">
        <v>0</v>
      </c>
      <c r="Q3200" s="666"/>
      <c r="R3200" s="650">
        <v>1</v>
      </c>
      <c r="S3200" s="666">
        <v>0.5</v>
      </c>
      <c r="T3200" s="731">
        <v>1</v>
      </c>
      <c r="U3200" s="689">
        <v>0.66666666666666663</v>
      </c>
    </row>
    <row r="3201" spans="1:21" ht="14.4" customHeight="1" x14ac:dyDescent="0.3">
      <c r="A3201" s="649">
        <v>10</v>
      </c>
      <c r="B3201" s="650" t="s">
        <v>596</v>
      </c>
      <c r="C3201" s="650">
        <v>89301109</v>
      </c>
      <c r="D3201" s="729" t="s">
        <v>6867</v>
      </c>
      <c r="E3201" s="730" t="s">
        <v>3693</v>
      </c>
      <c r="F3201" s="650" t="s">
        <v>3634</v>
      </c>
      <c r="G3201" s="650" t="s">
        <v>3736</v>
      </c>
      <c r="H3201" s="650" t="s">
        <v>1072</v>
      </c>
      <c r="I3201" s="650" t="s">
        <v>1303</v>
      </c>
      <c r="J3201" s="650" t="s">
        <v>3490</v>
      </c>
      <c r="K3201" s="650" t="s">
        <v>3488</v>
      </c>
      <c r="L3201" s="651">
        <v>41.3</v>
      </c>
      <c r="M3201" s="651">
        <v>82.6</v>
      </c>
      <c r="N3201" s="650">
        <v>2</v>
      </c>
      <c r="O3201" s="731">
        <v>0.5</v>
      </c>
      <c r="P3201" s="651">
        <v>82.6</v>
      </c>
      <c r="Q3201" s="666">
        <v>1</v>
      </c>
      <c r="R3201" s="650">
        <v>2</v>
      </c>
      <c r="S3201" s="666">
        <v>1</v>
      </c>
      <c r="T3201" s="731">
        <v>0.5</v>
      </c>
      <c r="U3201" s="689">
        <v>1</v>
      </c>
    </row>
    <row r="3202" spans="1:21" ht="14.4" customHeight="1" x14ac:dyDescent="0.3">
      <c r="A3202" s="649">
        <v>10</v>
      </c>
      <c r="B3202" s="650" t="s">
        <v>596</v>
      </c>
      <c r="C3202" s="650">
        <v>89301109</v>
      </c>
      <c r="D3202" s="729" t="s">
        <v>6867</v>
      </c>
      <c r="E3202" s="730" t="s">
        <v>3693</v>
      </c>
      <c r="F3202" s="650" t="s">
        <v>3634</v>
      </c>
      <c r="G3202" s="650" t="s">
        <v>3737</v>
      </c>
      <c r="H3202" s="650" t="s">
        <v>597</v>
      </c>
      <c r="I3202" s="650" t="s">
        <v>3771</v>
      </c>
      <c r="J3202" s="650" t="s">
        <v>3772</v>
      </c>
      <c r="K3202" s="650" t="s">
        <v>3773</v>
      </c>
      <c r="L3202" s="651">
        <v>0</v>
      </c>
      <c r="M3202" s="651">
        <v>0</v>
      </c>
      <c r="N3202" s="650">
        <v>1</v>
      </c>
      <c r="O3202" s="731">
        <v>0.5</v>
      </c>
      <c r="P3202" s="651">
        <v>0</v>
      </c>
      <c r="Q3202" s="666"/>
      <c r="R3202" s="650">
        <v>1</v>
      </c>
      <c r="S3202" s="666">
        <v>1</v>
      </c>
      <c r="T3202" s="731">
        <v>0.5</v>
      </c>
      <c r="U3202" s="689">
        <v>1</v>
      </c>
    </row>
    <row r="3203" spans="1:21" ht="14.4" customHeight="1" x14ac:dyDescent="0.3">
      <c r="A3203" s="649">
        <v>10</v>
      </c>
      <c r="B3203" s="650" t="s">
        <v>596</v>
      </c>
      <c r="C3203" s="650">
        <v>89301109</v>
      </c>
      <c r="D3203" s="729" t="s">
        <v>6867</v>
      </c>
      <c r="E3203" s="730" t="s">
        <v>3693</v>
      </c>
      <c r="F3203" s="650" t="s">
        <v>3634</v>
      </c>
      <c r="G3203" s="650" t="s">
        <v>4569</v>
      </c>
      <c r="H3203" s="650" t="s">
        <v>597</v>
      </c>
      <c r="I3203" s="650" t="s">
        <v>6336</v>
      </c>
      <c r="J3203" s="650" t="s">
        <v>3092</v>
      </c>
      <c r="K3203" s="650" t="s">
        <v>6337</v>
      </c>
      <c r="L3203" s="651">
        <v>72.7</v>
      </c>
      <c r="M3203" s="651">
        <v>508.90000000000003</v>
      </c>
      <c r="N3203" s="650">
        <v>7</v>
      </c>
      <c r="O3203" s="731">
        <v>5</v>
      </c>
      <c r="P3203" s="651">
        <v>290.8</v>
      </c>
      <c r="Q3203" s="666">
        <v>0.5714285714285714</v>
      </c>
      <c r="R3203" s="650">
        <v>4</v>
      </c>
      <c r="S3203" s="666">
        <v>0.5714285714285714</v>
      </c>
      <c r="T3203" s="731">
        <v>2</v>
      </c>
      <c r="U3203" s="689">
        <v>0.4</v>
      </c>
    </row>
    <row r="3204" spans="1:21" ht="14.4" customHeight="1" x14ac:dyDescent="0.3">
      <c r="A3204" s="649">
        <v>10</v>
      </c>
      <c r="B3204" s="650" t="s">
        <v>596</v>
      </c>
      <c r="C3204" s="650">
        <v>89301109</v>
      </c>
      <c r="D3204" s="729" t="s">
        <v>6867</v>
      </c>
      <c r="E3204" s="730" t="s">
        <v>3693</v>
      </c>
      <c r="F3204" s="650" t="s">
        <v>3634</v>
      </c>
      <c r="G3204" s="650" t="s">
        <v>4569</v>
      </c>
      <c r="H3204" s="650" t="s">
        <v>597</v>
      </c>
      <c r="I3204" s="650" t="s">
        <v>4787</v>
      </c>
      <c r="J3204" s="650" t="s">
        <v>4788</v>
      </c>
      <c r="K3204" s="650" t="s">
        <v>4789</v>
      </c>
      <c r="L3204" s="651">
        <v>145.38999999999999</v>
      </c>
      <c r="M3204" s="651">
        <v>145.38999999999999</v>
      </c>
      <c r="N3204" s="650">
        <v>1</v>
      </c>
      <c r="O3204" s="731">
        <v>0.5</v>
      </c>
      <c r="P3204" s="651"/>
      <c r="Q3204" s="666">
        <v>0</v>
      </c>
      <c r="R3204" s="650"/>
      <c r="S3204" s="666">
        <v>0</v>
      </c>
      <c r="T3204" s="731"/>
      <c r="U3204" s="689">
        <v>0</v>
      </c>
    </row>
    <row r="3205" spans="1:21" ht="14.4" customHeight="1" x14ac:dyDescent="0.3">
      <c r="A3205" s="649">
        <v>10</v>
      </c>
      <c r="B3205" s="650" t="s">
        <v>596</v>
      </c>
      <c r="C3205" s="650">
        <v>89301109</v>
      </c>
      <c r="D3205" s="729" t="s">
        <v>6867</v>
      </c>
      <c r="E3205" s="730" t="s">
        <v>3693</v>
      </c>
      <c r="F3205" s="650" t="s">
        <v>3634</v>
      </c>
      <c r="G3205" s="650" t="s">
        <v>4569</v>
      </c>
      <c r="H3205" s="650" t="s">
        <v>597</v>
      </c>
      <c r="I3205" s="650" t="s">
        <v>3091</v>
      </c>
      <c r="J3205" s="650" t="s">
        <v>3092</v>
      </c>
      <c r="K3205" s="650" t="s">
        <v>4570</v>
      </c>
      <c r="L3205" s="651">
        <v>72.7</v>
      </c>
      <c r="M3205" s="651">
        <v>290.8</v>
      </c>
      <c r="N3205" s="650">
        <v>4</v>
      </c>
      <c r="O3205" s="731">
        <v>3</v>
      </c>
      <c r="P3205" s="651"/>
      <c r="Q3205" s="666">
        <v>0</v>
      </c>
      <c r="R3205" s="650"/>
      <c r="S3205" s="666">
        <v>0</v>
      </c>
      <c r="T3205" s="731"/>
      <c r="U3205" s="689">
        <v>0</v>
      </c>
    </row>
    <row r="3206" spans="1:21" ht="14.4" customHeight="1" x14ac:dyDescent="0.3">
      <c r="A3206" s="649">
        <v>10</v>
      </c>
      <c r="B3206" s="650" t="s">
        <v>596</v>
      </c>
      <c r="C3206" s="650">
        <v>89301109</v>
      </c>
      <c r="D3206" s="729" t="s">
        <v>6867</v>
      </c>
      <c r="E3206" s="730" t="s">
        <v>3693</v>
      </c>
      <c r="F3206" s="650" t="s">
        <v>3634</v>
      </c>
      <c r="G3206" s="650" t="s">
        <v>6383</v>
      </c>
      <c r="H3206" s="650" t="s">
        <v>597</v>
      </c>
      <c r="I3206" s="650" t="s">
        <v>6384</v>
      </c>
      <c r="J3206" s="650" t="s">
        <v>6385</v>
      </c>
      <c r="K3206" s="650" t="s">
        <v>6386</v>
      </c>
      <c r="L3206" s="651">
        <v>92.91</v>
      </c>
      <c r="M3206" s="651">
        <v>743.28</v>
      </c>
      <c r="N3206" s="650">
        <v>8</v>
      </c>
      <c r="O3206" s="731">
        <v>5.5</v>
      </c>
      <c r="P3206" s="651">
        <v>278.73</v>
      </c>
      <c r="Q3206" s="666">
        <v>0.37500000000000006</v>
      </c>
      <c r="R3206" s="650">
        <v>3</v>
      </c>
      <c r="S3206" s="666">
        <v>0.375</v>
      </c>
      <c r="T3206" s="731">
        <v>2</v>
      </c>
      <c r="U3206" s="689">
        <v>0.36363636363636365</v>
      </c>
    </row>
    <row r="3207" spans="1:21" ht="14.4" customHeight="1" x14ac:dyDescent="0.3">
      <c r="A3207" s="649">
        <v>10</v>
      </c>
      <c r="B3207" s="650" t="s">
        <v>596</v>
      </c>
      <c r="C3207" s="650">
        <v>89301109</v>
      </c>
      <c r="D3207" s="729" t="s">
        <v>6867</v>
      </c>
      <c r="E3207" s="730" t="s">
        <v>3693</v>
      </c>
      <c r="F3207" s="650" t="s">
        <v>3634</v>
      </c>
      <c r="G3207" s="650" t="s">
        <v>4141</v>
      </c>
      <c r="H3207" s="650" t="s">
        <v>597</v>
      </c>
      <c r="I3207" s="650" t="s">
        <v>740</v>
      </c>
      <c r="J3207" s="650" t="s">
        <v>741</v>
      </c>
      <c r="K3207" s="650" t="s">
        <v>742</v>
      </c>
      <c r="L3207" s="651">
        <v>132.34</v>
      </c>
      <c r="M3207" s="651">
        <v>132.34</v>
      </c>
      <c r="N3207" s="650">
        <v>1</v>
      </c>
      <c r="O3207" s="731">
        <v>0.5</v>
      </c>
      <c r="P3207" s="651"/>
      <c r="Q3207" s="666">
        <v>0</v>
      </c>
      <c r="R3207" s="650"/>
      <c r="S3207" s="666">
        <v>0</v>
      </c>
      <c r="T3207" s="731"/>
      <c r="U3207" s="689">
        <v>0</v>
      </c>
    </row>
    <row r="3208" spans="1:21" ht="14.4" customHeight="1" x14ac:dyDescent="0.3">
      <c r="A3208" s="649">
        <v>10</v>
      </c>
      <c r="B3208" s="650" t="s">
        <v>596</v>
      </c>
      <c r="C3208" s="650">
        <v>89301109</v>
      </c>
      <c r="D3208" s="729" t="s">
        <v>6867</v>
      </c>
      <c r="E3208" s="730" t="s">
        <v>3693</v>
      </c>
      <c r="F3208" s="650" t="s">
        <v>3634</v>
      </c>
      <c r="G3208" s="650" t="s">
        <v>3725</v>
      </c>
      <c r="H3208" s="650" t="s">
        <v>597</v>
      </c>
      <c r="I3208" s="650" t="s">
        <v>6387</v>
      </c>
      <c r="J3208" s="650" t="s">
        <v>6388</v>
      </c>
      <c r="K3208" s="650" t="s">
        <v>6389</v>
      </c>
      <c r="L3208" s="651">
        <v>0</v>
      </c>
      <c r="M3208" s="651">
        <v>0</v>
      </c>
      <c r="N3208" s="650">
        <v>1</v>
      </c>
      <c r="O3208" s="731">
        <v>0.5</v>
      </c>
      <c r="P3208" s="651">
        <v>0</v>
      </c>
      <c r="Q3208" s="666"/>
      <c r="R3208" s="650">
        <v>1</v>
      </c>
      <c r="S3208" s="666">
        <v>1</v>
      </c>
      <c r="T3208" s="731">
        <v>0.5</v>
      </c>
      <c r="U3208" s="689">
        <v>1</v>
      </c>
    </row>
    <row r="3209" spans="1:21" ht="14.4" customHeight="1" x14ac:dyDescent="0.3">
      <c r="A3209" s="649">
        <v>10</v>
      </c>
      <c r="B3209" s="650" t="s">
        <v>596</v>
      </c>
      <c r="C3209" s="650">
        <v>89301109</v>
      </c>
      <c r="D3209" s="729" t="s">
        <v>6867</v>
      </c>
      <c r="E3209" s="730" t="s">
        <v>3693</v>
      </c>
      <c r="F3209" s="650" t="s">
        <v>3634</v>
      </c>
      <c r="G3209" s="650" t="s">
        <v>3725</v>
      </c>
      <c r="H3209" s="650" t="s">
        <v>597</v>
      </c>
      <c r="I3209" s="650" t="s">
        <v>6390</v>
      </c>
      <c r="J3209" s="650" t="s">
        <v>3727</v>
      </c>
      <c r="K3209" s="650" t="s">
        <v>6391</v>
      </c>
      <c r="L3209" s="651">
        <v>0</v>
      </c>
      <c r="M3209" s="651">
        <v>0</v>
      </c>
      <c r="N3209" s="650">
        <v>2</v>
      </c>
      <c r="O3209" s="731">
        <v>0.5</v>
      </c>
      <c r="P3209" s="651"/>
      <c r="Q3209" s="666"/>
      <c r="R3209" s="650"/>
      <c r="S3209" s="666">
        <v>0</v>
      </c>
      <c r="T3209" s="731"/>
      <c r="U3209" s="689">
        <v>0</v>
      </c>
    </row>
    <row r="3210" spans="1:21" ht="14.4" customHeight="1" x14ac:dyDescent="0.3">
      <c r="A3210" s="649">
        <v>10</v>
      </c>
      <c r="B3210" s="650" t="s">
        <v>596</v>
      </c>
      <c r="C3210" s="650">
        <v>89301109</v>
      </c>
      <c r="D3210" s="729" t="s">
        <v>6867</v>
      </c>
      <c r="E3210" s="730" t="s">
        <v>3693</v>
      </c>
      <c r="F3210" s="650" t="s">
        <v>3634</v>
      </c>
      <c r="G3210" s="650" t="s">
        <v>4474</v>
      </c>
      <c r="H3210" s="650" t="s">
        <v>597</v>
      </c>
      <c r="I3210" s="650" t="s">
        <v>4475</v>
      </c>
      <c r="J3210" s="650" t="s">
        <v>4476</v>
      </c>
      <c r="K3210" s="650" t="s">
        <v>4116</v>
      </c>
      <c r="L3210" s="651">
        <v>116.11</v>
      </c>
      <c r="M3210" s="651">
        <v>232.22</v>
      </c>
      <c r="N3210" s="650">
        <v>2</v>
      </c>
      <c r="O3210" s="731">
        <v>0.5</v>
      </c>
      <c r="P3210" s="651"/>
      <c r="Q3210" s="666">
        <v>0</v>
      </c>
      <c r="R3210" s="650"/>
      <c r="S3210" s="666">
        <v>0</v>
      </c>
      <c r="T3210" s="731"/>
      <c r="U3210" s="689">
        <v>0</v>
      </c>
    </row>
    <row r="3211" spans="1:21" ht="14.4" customHeight="1" x14ac:dyDescent="0.3">
      <c r="A3211" s="649">
        <v>10</v>
      </c>
      <c r="B3211" s="650" t="s">
        <v>596</v>
      </c>
      <c r="C3211" s="650">
        <v>89301109</v>
      </c>
      <c r="D3211" s="729" t="s">
        <v>6867</v>
      </c>
      <c r="E3211" s="730" t="s">
        <v>3693</v>
      </c>
      <c r="F3211" s="650" t="s">
        <v>3634</v>
      </c>
      <c r="G3211" s="650" t="s">
        <v>3802</v>
      </c>
      <c r="H3211" s="650" t="s">
        <v>1072</v>
      </c>
      <c r="I3211" s="650" t="s">
        <v>4509</v>
      </c>
      <c r="J3211" s="650" t="s">
        <v>2805</v>
      </c>
      <c r="K3211" s="650" t="s">
        <v>1536</v>
      </c>
      <c r="L3211" s="651">
        <v>0</v>
      </c>
      <c r="M3211" s="651">
        <v>0</v>
      </c>
      <c r="N3211" s="650">
        <v>1</v>
      </c>
      <c r="O3211" s="731">
        <v>0.5</v>
      </c>
      <c r="P3211" s="651">
        <v>0</v>
      </c>
      <c r="Q3211" s="666"/>
      <c r="R3211" s="650">
        <v>1</v>
      </c>
      <c r="S3211" s="666">
        <v>1</v>
      </c>
      <c r="T3211" s="731">
        <v>0.5</v>
      </c>
      <c r="U3211" s="689">
        <v>1</v>
      </c>
    </row>
    <row r="3212" spans="1:21" ht="14.4" customHeight="1" x14ac:dyDescent="0.3">
      <c r="A3212" s="649">
        <v>10</v>
      </c>
      <c r="B3212" s="650" t="s">
        <v>596</v>
      </c>
      <c r="C3212" s="650">
        <v>89301109</v>
      </c>
      <c r="D3212" s="729" t="s">
        <v>6867</v>
      </c>
      <c r="E3212" s="730" t="s">
        <v>3693</v>
      </c>
      <c r="F3212" s="650" t="s">
        <v>3634</v>
      </c>
      <c r="G3212" s="650" t="s">
        <v>3802</v>
      </c>
      <c r="H3212" s="650" t="s">
        <v>597</v>
      </c>
      <c r="I3212" s="650" t="s">
        <v>6113</v>
      </c>
      <c r="J3212" s="650" t="s">
        <v>3840</v>
      </c>
      <c r="K3212" s="650" t="s">
        <v>4460</v>
      </c>
      <c r="L3212" s="651">
        <v>0</v>
      </c>
      <c r="M3212" s="651">
        <v>0</v>
      </c>
      <c r="N3212" s="650">
        <v>1</v>
      </c>
      <c r="O3212" s="731">
        <v>0.5</v>
      </c>
      <c r="P3212" s="651"/>
      <c r="Q3212" s="666"/>
      <c r="R3212" s="650"/>
      <c r="S3212" s="666">
        <v>0</v>
      </c>
      <c r="T3212" s="731"/>
      <c r="U3212" s="689">
        <v>0</v>
      </c>
    </row>
    <row r="3213" spans="1:21" ht="14.4" customHeight="1" x14ac:dyDescent="0.3">
      <c r="A3213" s="649">
        <v>10</v>
      </c>
      <c r="B3213" s="650" t="s">
        <v>596</v>
      </c>
      <c r="C3213" s="650">
        <v>89301109</v>
      </c>
      <c r="D3213" s="729" t="s">
        <v>6867</v>
      </c>
      <c r="E3213" s="730" t="s">
        <v>3693</v>
      </c>
      <c r="F3213" s="650" t="s">
        <v>3634</v>
      </c>
      <c r="G3213" s="650" t="s">
        <v>3828</v>
      </c>
      <c r="H3213" s="650" t="s">
        <v>597</v>
      </c>
      <c r="I3213" s="650" t="s">
        <v>3829</v>
      </c>
      <c r="J3213" s="650" t="s">
        <v>3830</v>
      </c>
      <c r="K3213" s="650" t="s">
        <v>3831</v>
      </c>
      <c r="L3213" s="651">
        <v>130.15</v>
      </c>
      <c r="M3213" s="651">
        <v>130.15</v>
      </c>
      <c r="N3213" s="650">
        <v>1</v>
      </c>
      <c r="O3213" s="731">
        <v>0.5</v>
      </c>
      <c r="P3213" s="651"/>
      <c r="Q3213" s="666">
        <v>0</v>
      </c>
      <c r="R3213" s="650"/>
      <c r="S3213" s="666">
        <v>0</v>
      </c>
      <c r="T3213" s="731"/>
      <c r="U3213" s="689">
        <v>0</v>
      </c>
    </row>
    <row r="3214" spans="1:21" ht="14.4" customHeight="1" x14ac:dyDescent="0.3">
      <c r="A3214" s="649">
        <v>10</v>
      </c>
      <c r="B3214" s="650" t="s">
        <v>596</v>
      </c>
      <c r="C3214" s="650">
        <v>89301109</v>
      </c>
      <c r="D3214" s="729" t="s">
        <v>6867</v>
      </c>
      <c r="E3214" s="730" t="s">
        <v>3693</v>
      </c>
      <c r="F3214" s="650" t="s">
        <v>3634</v>
      </c>
      <c r="G3214" s="650" t="s">
        <v>4094</v>
      </c>
      <c r="H3214" s="650" t="s">
        <v>597</v>
      </c>
      <c r="I3214" s="650" t="s">
        <v>1393</v>
      </c>
      <c r="J3214" s="650" t="s">
        <v>1394</v>
      </c>
      <c r="K3214" s="650" t="s">
        <v>4194</v>
      </c>
      <c r="L3214" s="651">
        <v>0</v>
      </c>
      <c r="M3214" s="651">
        <v>0</v>
      </c>
      <c r="N3214" s="650">
        <v>4</v>
      </c>
      <c r="O3214" s="731">
        <v>1.5</v>
      </c>
      <c r="P3214" s="651">
        <v>0</v>
      </c>
      <c r="Q3214" s="666"/>
      <c r="R3214" s="650">
        <v>2</v>
      </c>
      <c r="S3214" s="666">
        <v>0.5</v>
      </c>
      <c r="T3214" s="731">
        <v>0.5</v>
      </c>
      <c r="U3214" s="689">
        <v>0.33333333333333331</v>
      </c>
    </row>
    <row r="3215" spans="1:21" ht="14.4" customHeight="1" x14ac:dyDescent="0.3">
      <c r="A3215" s="649">
        <v>10</v>
      </c>
      <c r="B3215" s="650" t="s">
        <v>596</v>
      </c>
      <c r="C3215" s="650">
        <v>89301109</v>
      </c>
      <c r="D3215" s="729" t="s">
        <v>6867</v>
      </c>
      <c r="E3215" s="730" t="s">
        <v>3693</v>
      </c>
      <c r="F3215" s="650" t="s">
        <v>3634</v>
      </c>
      <c r="G3215" s="650" t="s">
        <v>4195</v>
      </c>
      <c r="H3215" s="650" t="s">
        <v>597</v>
      </c>
      <c r="I3215" s="650" t="s">
        <v>4196</v>
      </c>
      <c r="J3215" s="650" t="s">
        <v>4197</v>
      </c>
      <c r="K3215" s="650" t="s">
        <v>4198</v>
      </c>
      <c r="L3215" s="651">
        <v>0</v>
      </c>
      <c r="M3215" s="651">
        <v>0</v>
      </c>
      <c r="N3215" s="650">
        <v>1</v>
      </c>
      <c r="O3215" s="731">
        <v>1</v>
      </c>
      <c r="P3215" s="651">
        <v>0</v>
      </c>
      <c r="Q3215" s="666"/>
      <c r="R3215" s="650">
        <v>1</v>
      </c>
      <c r="S3215" s="666">
        <v>1</v>
      </c>
      <c r="T3215" s="731">
        <v>1</v>
      </c>
      <c r="U3215" s="689">
        <v>1</v>
      </c>
    </row>
    <row r="3216" spans="1:21" ht="14.4" customHeight="1" x14ac:dyDescent="0.3">
      <c r="A3216" s="649">
        <v>10</v>
      </c>
      <c r="B3216" s="650" t="s">
        <v>596</v>
      </c>
      <c r="C3216" s="650">
        <v>89301109</v>
      </c>
      <c r="D3216" s="729" t="s">
        <v>6867</v>
      </c>
      <c r="E3216" s="730" t="s">
        <v>3693</v>
      </c>
      <c r="F3216" s="650" t="s">
        <v>3634</v>
      </c>
      <c r="G3216" s="650" t="s">
        <v>4311</v>
      </c>
      <c r="H3216" s="650" t="s">
        <v>597</v>
      </c>
      <c r="I3216" s="650" t="s">
        <v>4312</v>
      </c>
      <c r="J3216" s="650" t="s">
        <v>2709</v>
      </c>
      <c r="K3216" s="650" t="s">
        <v>2710</v>
      </c>
      <c r="L3216" s="651">
        <v>130.99</v>
      </c>
      <c r="M3216" s="651">
        <v>261.98</v>
      </c>
      <c r="N3216" s="650">
        <v>2</v>
      </c>
      <c r="O3216" s="731">
        <v>0.5</v>
      </c>
      <c r="P3216" s="651">
        <v>261.98</v>
      </c>
      <c r="Q3216" s="666">
        <v>1</v>
      </c>
      <c r="R3216" s="650">
        <v>2</v>
      </c>
      <c r="S3216" s="666">
        <v>1</v>
      </c>
      <c r="T3216" s="731">
        <v>0.5</v>
      </c>
      <c r="U3216" s="689">
        <v>1</v>
      </c>
    </row>
    <row r="3217" spans="1:21" ht="14.4" customHeight="1" x14ac:dyDescent="0.3">
      <c r="A3217" s="649">
        <v>10</v>
      </c>
      <c r="B3217" s="650" t="s">
        <v>596</v>
      </c>
      <c r="C3217" s="650">
        <v>89301109</v>
      </c>
      <c r="D3217" s="729" t="s">
        <v>6867</v>
      </c>
      <c r="E3217" s="730" t="s">
        <v>3693</v>
      </c>
      <c r="F3217" s="650" t="s">
        <v>3634</v>
      </c>
      <c r="G3217" s="650" t="s">
        <v>4486</v>
      </c>
      <c r="H3217" s="650" t="s">
        <v>1072</v>
      </c>
      <c r="I3217" s="650" t="s">
        <v>2100</v>
      </c>
      <c r="J3217" s="650" t="s">
        <v>2101</v>
      </c>
      <c r="K3217" s="650" t="s">
        <v>3555</v>
      </c>
      <c r="L3217" s="651">
        <v>96.63</v>
      </c>
      <c r="M3217" s="651">
        <v>96.63</v>
      </c>
      <c r="N3217" s="650">
        <v>1</v>
      </c>
      <c r="O3217" s="731">
        <v>1</v>
      </c>
      <c r="P3217" s="651">
        <v>96.63</v>
      </c>
      <c r="Q3217" s="666">
        <v>1</v>
      </c>
      <c r="R3217" s="650">
        <v>1</v>
      </c>
      <c r="S3217" s="666">
        <v>1</v>
      </c>
      <c r="T3217" s="731">
        <v>1</v>
      </c>
      <c r="U3217" s="689">
        <v>1</v>
      </c>
    </row>
    <row r="3218" spans="1:21" ht="14.4" customHeight="1" x14ac:dyDescent="0.3">
      <c r="A3218" s="649">
        <v>10</v>
      </c>
      <c r="B3218" s="650" t="s">
        <v>596</v>
      </c>
      <c r="C3218" s="650">
        <v>89301109</v>
      </c>
      <c r="D3218" s="729" t="s">
        <v>6867</v>
      </c>
      <c r="E3218" s="730" t="s">
        <v>3693</v>
      </c>
      <c r="F3218" s="650" t="s">
        <v>3634</v>
      </c>
      <c r="G3218" s="650" t="s">
        <v>3961</v>
      </c>
      <c r="H3218" s="650" t="s">
        <v>597</v>
      </c>
      <c r="I3218" s="650" t="s">
        <v>4572</v>
      </c>
      <c r="J3218" s="650" t="s">
        <v>4573</v>
      </c>
      <c r="K3218" s="650" t="s">
        <v>789</v>
      </c>
      <c r="L3218" s="651">
        <v>0</v>
      </c>
      <c r="M3218" s="651">
        <v>0</v>
      </c>
      <c r="N3218" s="650">
        <v>4</v>
      </c>
      <c r="O3218" s="731">
        <v>2</v>
      </c>
      <c r="P3218" s="651">
        <v>0</v>
      </c>
      <c r="Q3218" s="666"/>
      <c r="R3218" s="650">
        <v>1</v>
      </c>
      <c r="S3218" s="666">
        <v>0.25</v>
      </c>
      <c r="T3218" s="731">
        <v>0.5</v>
      </c>
      <c r="U3218" s="689">
        <v>0.25</v>
      </c>
    </row>
    <row r="3219" spans="1:21" ht="14.4" customHeight="1" x14ac:dyDescent="0.3">
      <c r="A3219" s="649">
        <v>10</v>
      </c>
      <c r="B3219" s="650" t="s">
        <v>596</v>
      </c>
      <c r="C3219" s="650">
        <v>89301109</v>
      </c>
      <c r="D3219" s="729" t="s">
        <v>6867</v>
      </c>
      <c r="E3219" s="730" t="s">
        <v>3693</v>
      </c>
      <c r="F3219" s="650" t="s">
        <v>3634</v>
      </c>
      <c r="G3219" s="650" t="s">
        <v>3961</v>
      </c>
      <c r="H3219" s="650" t="s">
        <v>597</v>
      </c>
      <c r="I3219" s="650" t="s">
        <v>4343</v>
      </c>
      <c r="J3219" s="650" t="s">
        <v>3963</v>
      </c>
      <c r="K3219" s="650" t="s">
        <v>1360</v>
      </c>
      <c r="L3219" s="651">
        <v>97.97</v>
      </c>
      <c r="M3219" s="651">
        <v>391.88</v>
      </c>
      <c r="N3219" s="650">
        <v>4</v>
      </c>
      <c r="O3219" s="731">
        <v>2</v>
      </c>
      <c r="P3219" s="651">
        <v>195.94</v>
      </c>
      <c r="Q3219" s="666">
        <v>0.5</v>
      </c>
      <c r="R3219" s="650">
        <v>2</v>
      </c>
      <c r="S3219" s="666">
        <v>0.5</v>
      </c>
      <c r="T3219" s="731">
        <v>1</v>
      </c>
      <c r="U3219" s="689">
        <v>0.5</v>
      </c>
    </row>
    <row r="3220" spans="1:21" ht="14.4" customHeight="1" x14ac:dyDescent="0.3">
      <c r="A3220" s="649">
        <v>10</v>
      </c>
      <c r="B3220" s="650" t="s">
        <v>596</v>
      </c>
      <c r="C3220" s="650">
        <v>89301109</v>
      </c>
      <c r="D3220" s="729" t="s">
        <v>6867</v>
      </c>
      <c r="E3220" s="730" t="s">
        <v>3693</v>
      </c>
      <c r="F3220" s="650" t="s">
        <v>3634</v>
      </c>
      <c r="G3220" s="650" t="s">
        <v>4144</v>
      </c>
      <c r="H3220" s="650" t="s">
        <v>1072</v>
      </c>
      <c r="I3220" s="650" t="s">
        <v>4344</v>
      </c>
      <c r="J3220" s="650" t="s">
        <v>4345</v>
      </c>
      <c r="K3220" s="650" t="s">
        <v>1140</v>
      </c>
      <c r="L3220" s="651">
        <v>32.380000000000003</v>
      </c>
      <c r="M3220" s="651">
        <v>161.9</v>
      </c>
      <c r="N3220" s="650">
        <v>5</v>
      </c>
      <c r="O3220" s="731">
        <v>1</v>
      </c>
      <c r="P3220" s="651">
        <v>161.9</v>
      </c>
      <c r="Q3220" s="666">
        <v>1</v>
      </c>
      <c r="R3220" s="650">
        <v>5</v>
      </c>
      <c r="S3220" s="666">
        <v>1</v>
      </c>
      <c r="T3220" s="731">
        <v>1</v>
      </c>
      <c r="U3220" s="689">
        <v>1</v>
      </c>
    </row>
    <row r="3221" spans="1:21" ht="14.4" customHeight="1" x14ac:dyDescent="0.3">
      <c r="A3221" s="649">
        <v>10</v>
      </c>
      <c r="B3221" s="650" t="s">
        <v>596</v>
      </c>
      <c r="C3221" s="650">
        <v>89301109</v>
      </c>
      <c r="D3221" s="729" t="s">
        <v>6867</v>
      </c>
      <c r="E3221" s="730" t="s">
        <v>3693</v>
      </c>
      <c r="F3221" s="650" t="s">
        <v>3634</v>
      </c>
      <c r="G3221" s="650" t="s">
        <v>4105</v>
      </c>
      <c r="H3221" s="650" t="s">
        <v>597</v>
      </c>
      <c r="I3221" s="650" t="s">
        <v>654</v>
      </c>
      <c r="J3221" s="650" t="s">
        <v>4106</v>
      </c>
      <c r="K3221" s="650" t="s">
        <v>4107</v>
      </c>
      <c r="L3221" s="651">
        <v>22.88</v>
      </c>
      <c r="M3221" s="651">
        <v>68.64</v>
      </c>
      <c r="N3221" s="650">
        <v>3</v>
      </c>
      <c r="O3221" s="731">
        <v>2</v>
      </c>
      <c r="P3221" s="651"/>
      <c r="Q3221" s="666">
        <v>0</v>
      </c>
      <c r="R3221" s="650"/>
      <c r="S3221" s="666">
        <v>0</v>
      </c>
      <c r="T3221" s="731"/>
      <c r="U3221" s="689">
        <v>0</v>
      </c>
    </row>
    <row r="3222" spans="1:21" ht="14.4" customHeight="1" x14ac:dyDescent="0.3">
      <c r="A3222" s="649">
        <v>10</v>
      </c>
      <c r="B3222" s="650" t="s">
        <v>596</v>
      </c>
      <c r="C3222" s="650">
        <v>89301109</v>
      </c>
      <c r="D3222" s="729" t="s">
        <v>6867</v>
      </c>
      <c r="E3222" s="730" t="s">
        <v>3693</v>
      </c>
      <c r="F3222" s="650" t="s">
        <v>3634</v>
      </c>
      <c r="G3222" s="650" t="s">
        <v>4105</v>
      </c>
      <c r="H3222" s="650" t="s">
        <v>597</v>
      </c>
      <c r="I3222" s="650" t="s">
        <v>833</v>
      </c>
      <c r="J3222" s="650" t="s">
        <v>4108</v>
      </c>
      <c r="K3222" s="650" t="s">
        <v>4109</v>
      </c>
      <c r="L3222" s="651">
        <v>91.52</v>
      </c>
      <c r="M3222" s="651">
        <v>1555.8400000000001</v>
      </c>
      <c r="N3222" s="650">
        <v>17</v>
      </c>
      <c r="O3222" s="731">
        <v>4</v>
      </c>
      <c r="P3222" s="651">
        <v>457.6</v>
      </c>
      <c r="Q3222" s="666">
        <v>0.29411764705882354</v>
      </c>
      <c r="R3222" s="650">
        <v>5</v>
      </c>
      <c r="S3222" s="666">
        <v>0.29411764705882354</v>
      </c>
      <c r="T3222" s="731">
        <v>1</v>
      </c>
      <c r="U3222" s="689">
        <v>0.25</v>
      </c>
    </row>
    <row r="3223" spans="1:21" ht="14.4" customHeight="1" x14ac:dyDescent="0.3">
      <c r="A3223" s="649">
        <v>10</v>
      </c>
      <c r="B3223" s="650" t="s">
        <v>596</v>
      </c>
      <c r="C3223" s="650">
        <v>89301109</v>
      </c>
      <c r="D3223" s="729" t="s">
        <v>6867</v>
      </c>
      <c r="E3223" s="730" t="s">
        <v>3693</v>
      </c>
      <c r="F3223" s="650" t="s">
        <v>3634</v>
      </c>
      <c r="G3223" s="650" t="s">
        <v>4512</v>
      </c>
      <c r="H3223" s="650" t="s">
        <v>597</v>
      </c>
      <c r="I3223" s="650" t="s">
        <v>1796</v>
      </c>
      <c r="J3223" s="650" t="s">
        <v>4513</v>
      </c>
      <c r="K3223" s="650" t="s">
        <v>4514</v>
      </c>
      <c r="L3223" s="651">
        <v>0</v>
      </c>
      <c r="M3223" s="651">
        <v>0</v>
      </c>
      <c r="N3223" s="650">
        <v>1</v>
      </c>
      <c r="O3223" s="731">
        <v>0.5</v>
      </c>
      <c r="P3223" s="651"/>
      <c r="Q3223" s="666"/>
      <c r="R3223" s="650"/>
      <c r="S3223" s="666">
        <v>0</v>
      </c>
      <c r="T3223" s="731"/>
      <c r="U3223" s="689">
        <v>0</v>
      </c>
    </row>
    <row r="3224" spans="1:21" ht="14.4" customHeight="1" x14ac:dyDescent="0.3">
      <c r="A3224" s="649">
        <v>10</v>
      </c>
      <c r="B3224" s="650" t="s">
        <v>596</v>
      </c>
      <c r="C3224" s="650">
        <v>89301109</v>
      </c>
      <c r="D3224" s="729" t="s">
        <v>6867</v>
      </c>
      <c r="E3224" s="730" t="s">
        <v>3693</v>
      </c>
      <c r="F3224" s="650" t="s">
        <v>3634</v>
      </c>
      <c r="G3224" s="650" t="s">
        <v>3742</v>
      </c>
      <c r="H3224" s="650" t="s">
        <v>597</v>
      </c>
      <c r="I3224" s="650" t="s">
        <v>5005</v>
      </c>
      <c r="J3224" s="650" t="s">
        <v>2472</v>
      </c>
      <c r="K3224" s="650" t="s">
        <v>5006</v>
      </c>
      <c r="L3224" s="651">
        <v>0</v>
      </c>
      <c r="M3224" s="651">
        <v>0</v>
      </c>
      <c r="N3224" s="650">
        <v>2</v>
      </c>
      <c r="O3224" s="731">
        <v>2</v>
      </c>
      <c r="P3224" s="651">
        <v>0</v>
      </c>
      <c r="Q3224" s="666"/>
      <c r="R3224" s="650">
        <v>2</v>
      </c>
      <c r="S3224" s="666">
        <v>1</v>
      </c>
      <c r="T3224" s="731">
        <v>2</v>
      </c>
      <c r="U3224" s="689">
        <v>1</v>
      </c>
    </row>
    <row r="3225" spans="1:21" ht="14.4" customHeight="1" x14ac:dyDescent="0.3">
      <c r="A3225" s="649">
        <v>10</v>
      </c>
      <c r="B3225" s="650" t="s">
        <v>596</v>
      </c>
      <c r="C3225" s="650">
        <v>89301109</v>
      </c>
      <c r="D3225" s="729" t="s">
        <v>6867</v>
      </c>
      <c r="E3225" s="730" t="s">
        <v>3693</v>
      </c>
      <c r="F3225" s="650" t="s">
        <v>3634</v>
      </c>
      <c r="G3225" s="650" t="s">
        <v>3742</v>
      </c>
      <c r="H3225" s="650" t="s">
        <v>597</v>
      </c>
      <c r="I3225" s="650" t="s">
        <v>4974</v>
      </c>
      <c r="J3225" s="650" t="s">
        <v>2472</v>
      </c>
      <c r="K3225" s="650" t="s">
        <v>4975</v>
      </c>
      <c r="L3225" s="651">
        <v>224.25</v>
      </c>
      <c r="M3225" s="651">
        <v>224.25</v>
      </c>
      <c r="N3225" s="650">
        <v>1</v>
      </c>
      <c r="O3225" s="731">
        <v>1</v>
      </c>
      <c r="P3225" s="651"/>
      <c r="Q3225" s="666">
        <v>0</v>
      </c>
      <c r="R3225" s="650"/>
      <c r="S3225" s="666">
        <v>0</v>
      </c>
      <c r="T3225" s="731"/>
      <c r="U3225" s="689">
        <v>0</v>
      </c>
    </row>
    <row r="3226" spans="1:21" ht="14.4" customHeight="1" x14ac:dyDescent="0.3">
      <c r="A3226" s="649">
        <v>10</v>
      </c>
      <c r="B3226" s="650" t="s">
        <v>596</v>
      </c>
      <c r="C3226" s="650">
        <v>89301109</v>
      </c>
      <c r="D3226" s="729" t="s">
        <v>6867</v>
      </c>
      <c r="E3226" s="730" t="s">
        <v>3693</v>
      </c>
      <c r="F3226" s="650" t="s">
        <v>3634</v>
      </c>
      <c r="G3226" s="650" t="s">
        <v>3742</v>
      </c>
      <c r="H3226" s="650" t="s">
        <v>597</v>
      </c>
      <c r="I3226" s="650" t="s">
        <v>3236</v>
      </c>
      <c r="J3226" s="650" t="s">
        <v>867</v>
      </c>
      <c r="K3226" s="650" t="s">
        <v>3280</v>
      </c>
      <c r="L3226" s="651">
        <v>29.97</v>
      </c>
      <c r="M3226" s="651">
        <v>59.94</v>
      </c>
      <c r="N3226" s="650">
        <v>2</v>
      </c>
      <c r="O3226" s="731">
        <v>1</v>
      </c>
      <c r="P3226" s="651">
        <v>59.94</v>
      </c>
      <c r="Q3226" s="666">
        <v>1</v>
      </c>
      <c r="R3226" s="650">
        <v>2</v>
      </c>
      <c r="S3226" s="666">
        <v>1</v>
      </c>
      <c r="T3226" s="731">
        <v>1</v>
      </c>
      <c r="U3226" s="689">
        <v>1</v>
      </c>
    </row>
    <row r="3227" spans="1:21" ht="14.4" customHeight="1" x14ac:dyDescent="0.3">
      <c r="A3227" s="649">
        <v>10</v>
      </c>
      <c r="B3227" s="650" t="s">
        <v>596</v>
      </c>
      <c r="C3227" s="650">
        <v>89301109</v>
      </c>
      <c r="D3227" s="729" t="s">
        <v>6867</v>
      </c>
      <c r="E3227" s="730" t="s">
        <v>3693</v>
      </c>
      <c r="F3227" s="650" t="s">
        <v>3634</v>
      </c>
      <c r="G3227" s="650" t="s">
        <v>3742</v>
      </c>
      <c r="H3227" s="650" t="s">
        <v>597</v>
      </c>
      <c r="I3227" s="650" t="s">
        <v>2471</v>
      </c>
      <c r="J3227" s="650" t="s">
        <v>2472</v>
      </c>
      <c r="K3227" s="650" t="s">
        <v>4495</v>
      </c>
      <c r="L3227" s="651">
        <v>112.13</v>
      </c>
      <c r="M3227" s="651">
        <v>1233.4299999999998</v>
      </c>
      <c r="N3227" s="650">
        <v>11</v>
      </c>
      <c r="O3227" s="731">
        <v>8</v>
      </c>
      <c r="P3227" s="651">
        <v>336.39</v>
      </c>
      <c r="Q3227" s="666">
        <v>0.27272727272727276</v>
      </c>
      <c r="R3227" s="650">
        <v>3</v>
      </c>
      <c r="S3227" s="666">
        <v>0.27272727272727271</v>
      </c>
      <c r="T3227" s="731">
        <v>2.5</v>
      </c>
      <c r="U3227" s="689">
        <v>0.3125</v>
      </c>
    </row>
    <row r="3228" spans="1:21" ht="14.4" customHeight="1" x14ac:dyDescent="0.3">
      <c r="A3228" s="649">
        <v>10</v>
      </c>
      <c r="B3228" s="650" t="s">
        <v>596</v>
      </c>
      <c r="C3228" s="650">
        <v>89301109</v>
      </c>
      <c r="D3228" s="729" t="s">
        <v>6867</v>
      </c>
      <c r="E3228" s="730" t="s">
        <v>3693</v>
      </c>
      <c r="F3228" s="650" t="s">
        <v>3634</v>
      </c>
      <c r="G3228" s="650" t="s">
        <v>3742</v>
      </c>
      <c r="H3228" s="650" t="s">
        <v>597</v>
      </c>
      <c r="I3228" s="650" t="s">
        <v>866</v>
      </c>
      <c r="J3228" s="650" t="s">
        <v>867</v>
      </c>
      <c r="K3228" s="650" t="s">
        <v>2733</v>
      </c>
      <c r="L3228" s="651">
        <v>6.47</v>
      </c>
      <c r="M3228" s="651">
        <v>12.94</v>
      </c>
      <c r="N3228" s="650">
        <v>2</v>
      </c>
      <c r="O3228" s="731">
        <v>1</v>
      </c>
      <c r="P3228" s="651"/>
      <c r="Q3228" s="666">
        <v>0</v>
      </c>
      <c r="R3228" s="650"/>
      <c r="S3228" s="666">
        <v>0</v>
      </c>
      <c r="T3228" s="731"/>
      <c r="U3228" s="689">
        <v>0</v>
      </c>
    </row>
    <row r="3229" spans="1:21" ht="14.4" customHeight="1" x14ac:dyDescent="0.3">
      <c r="A3229" s="649">
        <v>10</v>
      </c>
      <c r="B3229" s="650" t="s">
        <v>596</v>
      </c>
      <c r="C3229" s="650">
        <v>89301109</v>
      </c>
      <c r="D3229" s="729" t="s">
        <v>6867</v>
      </c>
      <c r="E3229" s="730" t="s">
        <v>3693</v>
      </c>
      <c r="F3229" s="650" t="s">
        <v>3634</v>
      </c>
      <c r="G3229" s="650" t="s">
        <v>4113</v>
      </c>
      <c r="H3229" s="650" t="s">
        <v>1072</v>
      </c>
      <c r="I3229" s="650" t="s">
        <v>6392</v>
      </c>
      <c r="J3229" s="650" t="s">
        <v>6393</v>
      </c>
      <c r="K3229" s="650" t="s">
        <v>6394</v>
      </c>
      <c r="L3229" s="651">
        <v>269</v>
      </c>
      <c r="M3229" s="651">
        <v>269</v>
      </c>
      <c r="N3229" s="650">
        <v>1</v>
      </c>
      <c r="O3229" s="731">
        <v>0.5</v>
      </c>
      <c r="P3229" s="651">
        <v>269</v>
      </c>
      <c r="Q3229" s="666">
        <v>1</v>
      </c>
      <c r="R3229" s="650">
        <v>1</v>
      </c>
      <c r="S3229" s="666">
        <v>1</v>
      </c>
      <c r="T3229" s="731">
        <v>0.5</v>
      </c>
      <c r="U3229" s="689">
        <v>1</v>
      </c>
    </row>
    <row r="3230" spans="1:21" ht="14.4" customHeight="1" x14ac:dyDescent="0.3">
      <c r="A3230" s="649">
        <v>10</v>
      </c>
      <c r="B3230" s="650" t="s">
        <v>596</v>
      </c>
      <c r="C3230" s="650">
        <v>89301109</v>
      </c>
      <c r="D3230" s="729" t="s">
        <v>6867</v>
      </c>
      <c r="E3230" s="730" t="s">
        <v>3693</v>
      </c>
      <c r="F3230" s="650" t="s">
        <v>3634</v>
      </c>
      <c r="G3230" s="650" t="s">
        <v>3868</v>
      </c>
      <c r="H3230" s="650" t="s">
        <v>597</v>
      </c>
      <c r="I3230" s="650" t="s">
        <v>3964</v>
      </c>
      <c r="J3230" s="650" t="s">
        <v>1243</v>
      </c>
      <c r="K3230" s="650" t="s">
        <v>3965</v>
      </c>
      <c r="L3230" s="651">
        <v>23.46</v>
      </c>
      <c r="M3230" s="651">
        <v>93.84</v>
      </c>
      <c r="N3230" s="650">
        <v>4</v>
      </c>
      <c r="O3230" s="731">
        <v>1</v>
      </c>
      <c r="P3230" s="651"/>
      <c r="Q3230" s="666">
        <v>0</v>
      </c>
      <c r="R3230" s="650"/>
      <c r="S3230" s="666">
        <v>0</v>
      </c>
      <c r="T3230" s="731"/>
      <c r="U3230" s="689">
        <v>0</v>
      </c>
    </row>
    <row r="3231" spans="1:21" ht="14.4" customHeight="1" x14ac:dyDescent="0.3">
      <c r="A3231" s="649">
        <v>10</v>
      </c>
      <c r="B3231" s="650" t="s">
        <v>596</v>
      </c>
      <c r="C3231" s="650">
        <v>89301109</v>
      </c>
      <c r="D3231" s="729" t="s">
        <v>6867</v>
      </c>
      <c r="E3231" s="730" t="s">
        <v>3693</v>
      </c>
      <c r="F3231" s="650" t="s">
        <v>3634</v>
      </c>
      <c r="G3231" s="650" t="s">
        <v>4695</v>
      </c>
      <c r="H3231" s="650" t="s">
        <v>597</v>
      </c>
      <c r="I3231" s="650" t="s">
        <v>6395</v>
      </c>
      <c r="J3231" s="650" t="s">
        <v>6396</v>
      </c>
      <c r="K3231" s="650" t="s">
        <v>6397</v>
      </c>
      <c r="L3231" s="651">
        <v>54.86</v>
      </c>
      <c r="M3231" s="651">
        <v>164.57999999999998</v>
      </c>
      <c r="N3231" s="650">
        <v>3</v>
      </c>
      <c r="O3231" s="731">
        <v>1</v>
      </c>
      <c r="P3231" s="651">
        <v>164.57999999999998</v>
      </c>
      <c r="Q3231" s="666">
        <v>1</v>
      </c>
      <c r="R3231" s="650">
        <v>3</v>
      </c>
      <c r="S3231" s="666">
        <v>1</v>
      </c>
      <c r="T3231" s="731">
        <v>1</v>
      </c>
      <c r="U3231" s="689">
        <v>1</v>
      </c>
    </row>
    <row r="3232" spans="1:21" ht="14.4" customHeight="1" x14ac:dyDescent="0.3">
      <c r="A3232" s="649">
        <v>10</v>
      </c>
      <c r="B3232" s="650" t="s">
        <v>596</v>
      </c>
      <c r="C3232" s="650">
        <v>89301109</v>
      </c>
      <c r="D3232" s="729" t="s">
        <v>6867</v>
      </c>
      <c r="E3232" s="730" t="s">
        <v>3693</v>
      </c>
      <c r="F3232" s="650" t="s">
        <v>3634</v>
      </c>
      <c r="G3232" s="650" t="s">
        <v>5785</v>
      </c>
      <c r="H3232" s="650" t="s">
        <v>597</v>
      </c>
      <c r="I3232" s="650" t="s">
        <v>6310</v>
      </c>
      <c r="J3232" s="650" t="s">
        <v>5787</v>
      </c>
      <c r="K3232" s="650" t="s">
        <v>1884</v>
      </c>
      <c r="L3232" s="651">
        <v>0</v>
      </c>
      <c r="M3232" s="651">
        <v>0</v>
      </c>
      <c r="N3232" s="650">
        <v>1</v>
      </c>
      <c r="O3232" s="731">
        <v>0.5</v>
      </c>
      <c r="P3232" s="651"/>
      <c r="Q3232" s="666"/>
      <c r="R3232" s="650"/>
      <c r="S3232" s="666">
        <v>0</v>
      </c>
      <c r="T3232" s="731"/>
      <c r="U3232" s="689">
        <v>0</v>
      </c>
    </row>
    <row r="3233" spans="1:21" ht="14.4" customHeight="1" x14ac:dyDescent="0.3">
      <c r="A3233" s="649">
        <v>10</v>
      </c>
      <c r="B3233" s="650" t="s">
        <v>596</v>
      </c>
      <c r="C3233" s="650">
        <v>89301109</v>
      </c>
      <c r="D3233" s="729" t="s">
        <v>6867</v>
      </c>
      <c r="E3233" s="730" t="s">
        <v>3693</v>
      </c>
      <c r="F3233" s="650" t="s">
        <v>3634</v>
      </c>
      <c r="G3233" s="650" t="s">
        <v>5785</v>
      </c>
      <c r="H3233" s="650" t="s">
        <v>597</v>
      </c>
      <c r="I3233" s="650" t="s">
        <v>5786</v>
      </c>
      <c r="J3233" s="650" t="s">
        <v>5787</v>
      </c>
      <c r="K3233" s="650" t="s">
        <v>5788</v>
      </c>
      <c r="L3233" s="651">
        <v>286.63</v>
      </c>
      <c r="M3233" s="651">
        <v>859.89</v>
      </c>
      <c r="N3233" s="650">
        <v>3</v>
      </c>
      <c r="O3233" s="731">
        <v>2</v>
      </c>
      <c r="P3233" s="651">
        <v>286.63</v>
      </c>
      <c r="Q3233" s="666">
        <v>0.33333333333333331</v>
      </c>
      <c r="R3233" s="650">
        <v>1</v>
      </c>
      <c r="S3233" s="666">
        <v>0.33333333333333331</v>
      </c>
      <c r="T3233" s="731">
        <v>0.5</v>
      </c>
      <c r="U3233" s="689">
        <v>0.25</v>
      </c>
    </row>
    <row r="3234" spans="1:21" ht="14.4" customHeight="1" x14ac:dyDescent="0.3">
      <c r="A3234" s="649">
        <v>10</v>
      </c>
      <c r="B3234" s="650" t="s">
        <v>596</v>
      </c>
      <c r="C3234" s="650">
        <v>89301109</v>
      </c>
      <c r="D3234" s="729" t="s">
        <v>6867</v>
      </c>
      <c r="E3234" s="730" t="s">
        <v>3693</v>
      </c>
      <c r="F3234" s="650" t="s">
        <v>3634</v>
      </c>
      <c r="G3234" s="650" t="s">
        <v>5785</v>
      </c>
      <c r="H3234" s="650" t="s">
        <v>597</v>
      </c>
      <c r="I3234" s="650" t="s">
        <v>6398</v>
      </c>
      <c r="J3234" s="650" t="s">
        <v>6399</v>
      </c>
      <c r="K3234" s="650" t="s">
        <v>6386</v>
      </c>
      <c r="L3234" s="651">
        <v>0</v>
      </c>
      <c r="M3234" s="651">
        <v>0</v>
      </c>
      <c r="N3234" s="650">
        <v>1</v>
      </c>
      <c r="O3234" s="731">
        <v>0.5</v>
      </c>
      <c r="P3234" s="651"/>
      <c r="Q3234" s="666"/>
      <c r="R3234" s="650"/>
      <c r="S3234" s="666">
        <v>0</v>
      </c>
      <c r="T3234" s="731"/>
      <c r="U3234" s="689">
        <v>0</v>
      </c>
    </row>
    <row r="3235" spans="1:21" ht="14.4" customHeight="1" x14ac:dyDescent="0.3">
      <c r="A3235" s="649">
        <v>10</v>
      </c>
      <c r="B3235" s="650" t="s">
        <v>596</v>
      </c>
      <c r="C3235" s="650">
        <v>89301109</v>
      </c>
      <c r="D3235" s="729" t="s">
        <v>6867</v>
      </c>
      <c r="E3235" s="730" t="s">
        <v>3693</v>
      </c>
      <c r="F3235" s="650" t="s">
        <v>3634</v>
      </c>
      <c r="G3235" s="650" t="s">
        <v>4240</v>
      </c>
      <c r="H3235" s="650" t="s">
        <v>1072</v>
      </c>
      <c r="I3235" s="650" t="s">
        <v>6400</v>
      </c>
      <c r="J3235" s="650" t="s">
        <v>4242</v>
      </c>
      <c r="K3235" s="650" t="s">
        <v>1888</v>
      </c>
      <c r="L3235" s="651">
        <v>193.14</v>
      </c>
      <c r="M3235" s="651">
        <v>193.14</v>
      </c>
      <c r="N3235" s="650">
        <v>1</v>
      </c>
      <c r="O3235" s="731">
        <v>1</v>
      </c>
      <c r="P3235" s="651">
        <v>193.14</v>
      </c>
      <c r="Q3235" s="666">
        <v>1</v>
      </c>
      <c r="R3235" s="650">
        <v>1</v>
      </c>
      <c r="S3235" s="666">
        <v>1</v>
      </c>
      <c r="T3235" s="731">
        <v>1</v>
      </c>
      <c r="U3235" s="689">
        <v>1</v>
      </c>
    </row>
    <row r="3236" spans="1:21" ht="14.4" customHeight="1" x14ac:dyDescent="0.3">
      <c r="A3236" s="649">
        <v>10</v>
      </c>
      <c r="B3236" s="650" t="s">
        <v>596</v>
      </c>
      <c r="C3236" s="650">
        <v>89301109</v>
      </c>
      <c r="D3236" s="729" t="s">
        <v>6867</v>
      </c>
      <c r="E3236" s="730" t="s">
        <v>3693</v>
      </c>
      <c r="F3236" s="650" t="s">
        <v>3635</v>
      </c>
      <c r="G3236" s="650" t="s">
        <v>3790</v>
      </c>
      <c r="H3236" s="650" t="s">
        <v>597</v>
      </c>
      <c r="I3236" s="650" t="s">
        <v>3890</v>
      </c>
      <c r="J3236" s="650" t="s">
        <v>3680</v>
      </c>
      <c r="K3236" s="650"/>
      <c r="L3236" s="651">
        <v>0</v>
      </c>
      <c r="M3236" s="651">
        <v>0</v>
      </c>
      <c r="N3236" s="650">
        <v>1</v>
      </c>
      <c r="O3236" s="731">
        <v>1</v>
      </c>
      <c r="P3236" s="651">
        <v>0</v>
      </c>
      <c r="Q3236" s="666"/>
      <c r="R3236" s="650">
        <v>1</v>
      </c>
      <c r="S3236" s="666">
        <v>1</v>
      </c>
      <c r="T3236" s="731">
        <v>1</v>
      </c>
      <c r="U3236" s="689">
        <v>1</v>
      </c>
    </row>
    <row r="3237" spans="1:21" ht="14.4" customHeight="1" x14ac:dyDescent="0.3">
      <c r="A3237" s="649">
        <v>10</v>
      </c>
      <c r="B3237" s="650" t="s">
        <v>596</v>
      </c>
      <c r="C3237" s="650">
        <v>89301109</v>
      </c>
      <c r="D3237" s="729" t="s">
        <v>6867</v>
      </c>
      <c r="E3237" s="730" t="s">
        <v>3693</v>
      </c>
      <c r="F3237" s="650" t="s">
        <v>3635</v>
      </c>
      <c r="G3237" s="650" t="s">
        <v>3790</v>
      </c>
      <c r="H3237" s="650" t="s">
        <v>597</v>
      </c>
      <c r="I3237" s="650" t="s">
        <v>4306</v>
      </c>
      <c r="J3237" s="650" t="s">
        <v>3680</v>
      </c>
      <c r="K3237" s="650"/>
      <c r="L3237" s="651">
        <v>0</v>
      </c>
      <c r="M3237" s="651">
        <v>0</v>
      </c>
      <c r="N3237" s="650">
        <v>1</v>
      </c>
      <c r="O3237" s="731">
        <v>1</v>
      </c>
      <c r="P3237" s="651">
        <v>0</v>
      </c>
      <c r="Q3237" s="666"/>
      <c r="R3237" s="650">
        <v>1</v>
      </c>
      <c r="S3237" s="666">
        <v>1</v>
      </c>
      <c r="T3237" s="731">
        <v>1</v>
      </c>
      <c r="U3237" s="689">
        <v>1</v>
      </c>
    </row>
    <row r="3238" spans="1:21" ht="14.4" customHeight="1" x14ac:dyDescent="0.3">
      <c r="A3238" s="649">
        <v>10</v>
      </c>
      <c r="B3238" s="650" t="s">
        <v>596</v>
      </c>
      <c r="C3238" s="650">
        <v>89301109</v>
      </c>
      <c r="D3238" s="729" t="s">
        <v>6867</v>
      </c>
      <c r="E3238" s="730" t="s">
        <v>3693</v>
      </c>
      <c r="F3238" s="650" t="s">
        <v>3635</v>
      </c>
      <c r="G3238" s="650" t="s">
        <v>3790</v>
      </c>
      <c r="H3238" s="650" t="s">
        <v>597</v>
      </c>
      <c r="I3238" s="650" t="s">
        <v>799</v>
      </c>
      <c r="J3238" s="650" t="s">
        <v>3680</v>
      </c>
      <c r="K3238" s="650"/>
      <c r="L3238" s="651">
        <v>0</v>
      </c>
      <c r="M3238" s="651">
        <v>0</v>
      </c>
      <c r="N3238" s="650">
        <v>17</v>
      </c>
      <c r="O3238" s="731">
        <v>16.5</v>
      </c>
      <c r="P3238" s="651">
        <v>0</v>
      </c>
      <c r="Q3238" s="666"/>
      <c r="R3238" s="650">
        <v>17</v>
      </c>
      <c r="S3238" s="666">
        <v>1</v>
      </c>
      <c r="T3238" s="731">
        <v>16.5</v>
      </c>
      <c r="U3238" s="689">
        <v>1</v>
      </c>
    </row>
    <row r="3239" spans="1:21" ht="14.4" customHeight="1" x14ac:dyDescent="0.3">
      <c r="A3239" s="649">
        <v>10</v>
      </c>
      <c r="B3239" s="650" t="s">
        <v>596</v>
      </c>
      <c r="C3239" s="650">
        <v>89301109</v>
      </c>
      <c r="D3239" s="729" t="s">
        <v>6867</v>
      </c>
      <c r="E3239" s="730" t="s">
        <v>3693</v>
      </c>
      <c r="F3239" s="650" t="s">
        <v>3635</v>
      </c>
      <c r="G3239" s="650" t="s">
        <v>3790</v>
      </c>
      <c r="H3239" s="650" t="s">
        <v>597</v>
      </c>
      <c r="I3239" s="650" t="s">
        <v>3791</v>
      </c>
      <c r="J3239" s="650" t="s">
        <v>3680</v>
      </c>
      <c r="K3239" s="650"/>
      <c r="L3239" s="651">
        <v>0</v>
      </c>
      <c r="M3239" s="651">
        <v>0</v>
      </c>
      <c r="N3239" s="650">
        <v>1</v>
      </c>
      <c r="O3239" s="731">
        <v>1</v>
      </c>
      <c r="P3239" s="651">
        <v>0</v>
      </c>
      <c r="Q3239" s="666"/>
      <c r="R3239" s="650">
        <v>1</v>
      </c>
      <c r="S3239" s="666">
        <v>1</v>
      </c>
      <c r="T3239" s="731">
        <v>1</v>
      </c>
      <c r="U3239" s="689">
        <v>1</v>
      </c>
    </row>
    <row r="3240" spans="1:21" ht="14.4" customHeight="1" x14ac:dyDescent="0.3">
      <c r="A3240" s="649">
        <v>10</v>
      </c>
      <c r="B3240" s="650" t="s">
        <v>596</v>
      </c>
      <c r="C3240" s="650">
        <v>89301109</v>
      </c>
      <c r="D3240" s="729" t="s">
        <v>6867</v>
      </c>
      <c r="E3240" s="730" t="s">
        <v>3693</v>
      </c>
      <c r="F3240" s="650" t="s">
        <v>3635</v>
      </c>
      <c r="G3240" s="650" t="s">
        <v>3790</v>
      </c>
      <c r="H3240" s="650" t="s">
        <v>597</v>
      </c>
      <c r="I3240" s="650" t="s">
        <v>608</v>
      </c>
      <c r="J3240" s="650" t="s">
        <v>3680</v>
      </c>
      <c r="K3240" s="650"/>
      <c r="L3240" s="651">
        <v>0</v>
      </c>
      <c r="M3240" s="651">
        <v>0</v>
      </c>
      <c r="N3240" s="650">
        <v>3</v>
      </c>
      <c r="O3240" s="731">
        <v>3</v>
      </c>
      <c r="P3240" s="651">
        <v>0</v>
      </c>
      <c r="Q3240" s="666"/>
      <c r="R3240" s="650">
        <v>2</v>
      </c>
      <c r="S3240" s="666">
        <v>0.66666666666666663</v>
      </c>
      <c r="T3240" s="731">
        <v>2</v>
      </c>
      <c r="U3240" s="689">
        <v>0.66666666666666663</v>
      </c>
    </row>
    <row r="3241" spans="1:21" ht="14.4" customHeight="1" x14ac:dyDescent="0.3">
      <c r="A3241" s="649">
        <v>10</v>
      </c>
      <c r="B3241" s="650" t="s">
        <v>596</v>
      </c>
      <c r="C3241" s="650">
        <v>89301109</v>
      </c>
      <c r="D3241" s="729" t="s">
        <v>6867</v>
      </c>
      <c r="E3241" s="730" t="s">
        <v>3695</v>
      </c>
      <c r="F3241" s="650" t="s">
        <v>3634</v>
      </c>
      <c r="G3241" s="650" t="s">
        <v>3743</v>
      </c>
      <c r="H3241" s="650" t="s">
        <v>597</v>
      </c>
      <c r="I3241" s="650" t="s">
        <v>1646</v>
      </c>
      <c r="J3241" s="650" t="s">
        <v>3514</v>
      </c>
      <c r="K3241" s="650" t="s">
        <v>3515</v>
      </c>
      <c r="L3241" s="651">
        <v>333.31</v>
      </c>
      <c r="M3241" s="651">
        <v>333.31</v>
      </c>
      <c r="N3241" s="650">
        <v>1</v>
      </c>
      <c r="O3241" s="731">
        <v>0.5</v>
      </c>
      <c r="P3241" s="651">
        <v>333.31</v>
      </c>
      <c r="Q3241" s="666">
        <v>1</v>
      </c>
      <c r="R3241" s="650">
        <v>1</v>
      </c>
      <c r="S3241" s="666">
        <v>1</v>
      </c>
      <c r="T3241" s="731">
        <v>0.5</v>
      </c>
      <c r="U3241" s="689">
        <v>1</v>
      </c>
    </row>
    <row r="3242" spans="1:21" ht="14.4" customHeight="1" x14ac:dyDescent="0.3">
      <c r="A3242" s="649">
        <v>10</v>
      </c>
      <c r="B3242" s="650" t="s">
        <v>596</v>
      </c>
      <c r="C3242" s="650">
        <v>89301109</v>
      </c>
      <c r="D3242" s="729" t="s">
        <v>6867</v>
      </c>
      <c r="E3242" s="730" t="s">
        <v>3695</v>
      </c>
      <c r="F3242" s="650" t="s">
        <v>3634</v>
      </c>
      <c r="G3242" s="650" t="s">
        <v>3929</v>
      </c>
      <c r="H3242" s="650" t="s">
        <v>597</v>
      </c>
      <c r="I3242" s="650" t="s">
        <v>4692</v>
      </c>
      <c r="J3242" s="650" t="s">
        <v>2965</v>
      </c>
      <c r="K3242" s="650" t="s">
        <v>4689</v>
      </c>
      <c r="L3242" s="651">
        <v>0</v>
      </c>
      <c r="M3242" s="651">
        <v>0</v>
      </c>
      <c r="N3242" s="650">
        <v>1</v>
      </c>
      <c r="O3242" s="731">
        <v>0.5</v>
      </c>
      <c r="P3242" s="651"/>
      <c r="Q3242" s="666"/>
      <c r="R3242" s="650"/>
      <c r="S3242" s="666">
        <v>0</v>
      </c>
      <c r="T3242" s="731"/>
      <c r="U3242" s="689">
        <v>0</v>
      </c>
    </row>
    <row r="3243" spans="1:21" ht="14.4" customHeight="1" x14ac:dyDescent="0.3">
      <c r="A3243" s="649">
        <v>10</v>
      </c>
      <c r="B3243" s="650" t="s">
        <v>596</v>
      </c>
      <c r="C3243" s="650">
        <v>89301109</v>
      </c>
      <c r="D3243" s="729" t="s">
        <v>6867</v>
      </c>
      <c r="E3243" s="730" t="s">
        <v>3695</v>
      </c>
      <c r="F3243" s="650" t="s">
        <v>3634</v>
      </c>
      <c r="G3243" s="650" t="s">
        <v>3930</v>
      </c>
      <c r="H3243" s="650" t="s">
        <v>597</v>
      </c>
      <c r="I3243" s="650" t="s">
        <v>2467</v>
      </c>
      <c r="J3243" s="650" t="s">
        <v>838</v>
      </c>
      <c r="K3243" s="650" t="s">
        <v>3931</v>
      </c>
      <c r="L3243" s="651">
        <v>128.9</v>
      </c>
      <c r="M3243" s="651">
        <v>128.9</v>
      </c>
      <c r="N3243" s="650">
        <v>1</v>
      </c>
      <c r="O3243" s="731">
        <v>0.5</v>
      </c>
      <c r="P3243" s="651">
        <v>128.9</v>
      </c>
      <c r="Q3243" s="666">
        <v>1</v>
      </c>
      <c r="R3243" s="650">
        <v>1</v>
      </c>
      <c r="S3243" s="666">
        <v>1</v>
      </c>
      <c r="T3243" s="731">
        <v>0.5</v>
      </c>
      <c r="U3243" s="689">
        <v>1</v>
      </c>
    </row>
    <row r="3244" spans="1:21" ht="14.4" customHeight="1" x14ac:dyDescent="0.3">
      <c r="A3244" s="649">
        <v>10</v>
      </c>
      <c r="B3244" s="650" t="s">
        <v>596</v>
      </c>
      <c r="C3244" s="650">
        <v>89301109</v>
      </c>
      <c r="D3244" s="729" t="s">
        <v>6867</v>
      </c>
      <c r="E3244" s="730" t="s">
        <v>3695</v>
      </c>
      <c r="F3244" s="650" t="s">
        <v>3634</v>
      </c>
      <c r="G3244" s="650" t="s">
        <v>3756</v>
      </c>
      <c r="H3244" s="650" t="s">
        <v>597</v>
      </c>
      <c r="I3244" s="650" t="s">
        <v>3757</v>
      </c>
      <c r="J3244" s="650" t="s">
        <v>3758</v>
      </c>
      <c r="K3244" s="650" t="s">
        <v>3759</v>
      </c>
      <c r="L3244" s="651">
        <v>86.16</v>
      </c>
      <c r="M3244" s="651">
        <v>86.16</v>
      </c>
      <c r="N3244" s="650">
        <v>1</v>
      </c>
      <c r="O3244" s="731">
        <v>0.5</v>
      </c>
      <c r="P3244" s="651"/>
      <c r="Q3244" s="666">
        <v>0</v>
      </c>
      <c r="R3244" s="650"/>
      <c r="S3244" s="666">
        <v>0</v>
      </c>
      <c r="T3244" s="731"/>
      <c r="U3244" s="689">
        <v>0</v>
      </c>
    </row>
    <row r="3245" spans="1:21" ht="14.4" customHeight="1" x14ac:dyDescent="0.3">
      <c r="A3245" s="649">
        <v>10</v>
      </c>
      <c r="B3245" s="650" t="s">
        <v>596</v>
      </c>
      <c r="C3245" s="650">
        <v>89301109</v>
      </c>
      <c r="D3245" s="729" t="s">
        <v>6867</v>
      </c>
      <c r="E3245" s="730" t="s">
        <v>3695</v>
      </c>
      <c r="F3245" s="650" t="s">
        <v>3634</v>
      </c>
      <c r="G3245" s="650" t="s">
        <v>4086</v>
      </c>
      <c r="H3245" s="650" t="s">
        <v>597</v>
      </c>
      <c r="I3245" s="650" t="s">
        <v>706</v>
      </c>
      <c r="J3245" s="650" t="s">
        <v>707</v>
      </c>
      <c r="K3245" s="650" t="s">
        <v>4140</v>
      </c>
      <c r="L3245" s="651">
        <v>40.36</v>
      </c>
      <c r="M3245" s="651">
        <v>40.36</v>
      </c>
      <c r="N3245" s="650">
        <v>1</v>
      </c>
      <c r="O3245" s="731">
        <v>1</v>
      </c>
      <c r="P3245" s="651">
        <v>40.36</v>
      </c>
      <c r="Q3245" s="666">
        <v>1</v>
      </c>
      <c r="R3245" s="650">
        <v>1</v>
      </c>
      <c r="S3245" s="666">
        <v>1</v>
      </c>
      <c r="T3245" s="731">
        <v>1</v>
      </c>
      <c r="U3245" s="689">
        <v>1</v>
      </c>
    </row>
    <row r="3246" spans="1:21" ht="14.4" customHeight="1" x14ac:dyDescent="0.3">
      <c r="A3246" s="649">
        <v>10</v>
      </c>
      <c r="B3246" s="650" t="s">
        <v>596</v>
      </c>
      <c r="C3246" s="650">
        <v>89301109</v>
      </c>
      <c r="D3246" s="729" t="s">
        <v>6867</v>
      </c>
      <c r="E3246" s="730" t="s">
        <v>3695</v>
      </c>
      <c r="F3246" s="650" t="s">
        <v>3634</v>
      </c>
      <c r="G3246" s="650" t="s">
        <v>6001</v>
      </c>
      <c r="H3246" s="650" t="s">
        <v>597</v>
      </c>
      <c r="I3246" s="650" t="s">
        <v>6178</v>
      </c>
      <c r="J3246" s="650" t="s">
        <v>6003</v>
      </c>
      <c r="K3246" s="650" t="s">
        <v>6179</v>
      </c>
      <c r="L3246" s="651">
        <v>0</v>
      </c>
      <c r="M3246" s="651">
        <v>0</v>
      </c>
      <c r="N3246" s="650">
        <v>1</v>
      </c>
      <c r="O3246" s="731">
        <v>0.5</v>
      </c>
      <c r="P3246" s="651"/>
      <c r="Q3246" s="666"/>
      <c r="R3246" s="650"/>
      <c r="S3246" s="666">
        <v>0</v>
      </c>
      <c r="T3246" s="731"/>
      <c r="U3246" s="689">
        <v>0</v>
      </c>
    </row>
    <row r="3247" spans="1:21" ht="14.4" customHeight="1" x14ac:dyDescent="0.3">
      <c r="A3247" s="649">
        <v>10</v>
      </c>
      <c r="B3247" s="650" t="s">
        <v>596</v>
      </c>
      <c r="C3247" s="650">
        <v>89301109</v>
      </c>
      <c r="D3247" s="729" t="s">
        <v>6867</v>
      </c>
      <c r="E3247" s="730" t="s">
        <v>3695</v>
      </c>
      <c r="F3247" s="650" t="s">
        <v>3634</v>
      </c>
      <c r="G3247" s="650" t="s">
        <v>6401</v>
      </c>
      <c r="H3247" s="650" t="s">
        <v>1072</v>
      </c>
      <c r="I3247" s="650" t="s">
        <v>6402</v>
      </c>
      <c r="J3247" s="650" t="s">
        <v>6403</v>
      </c>
      <c r="K3247" s="650" t="s">
        <v>6404</v>
      </c>
      <c r="L3247" s="651">
        <v>386.51</v>
      </c>
      <c r="M3247" s="651">
        <v>386.51</v>
      </c>
      <c r="N3247" s="650">
        <v>1</v>
      </c>
      <c r="O3247" s="731">
        <v>0.5</v>
      </c>
      <c r="P3247" s="651"/>
      <c r="Q3247" s="666">
        <v>0</v>
      </c>
      <c r="R3247" s="650"/>
      <c r="S3247" s="666">
        <v>0</v>
      </c>
      <c r="T3247" s="731"/>
      <c r="U3247" s="689">
        <v>0</v>
      </c>
    </row>
    <row r="3248" spans="1:21" ht="14.4" customHeight="1" x14ac:dyDescent="0.3">
      <c r="A3248" s="649">
        <v>10</v>
      </c>
      <c r="B3248" s="650" t="s">
        <v>596</v>
      </c>
      <c r="C3248" s="650">
        <v>89301109</v>
      </c>
      <c r="D3248" s="729" t="s">
        <v>6867</v>
      </c>
      <c r="E3248" s="730" t="s">
        <v>3695</v>
      </c>
      <c r="F3248" s="650" t="s">
        <v>3634</v>
      </c>
      <c r="G3248" s="650" t="s">
        <v>4311</v>
      </c>
      <c r="H3248" s="650" t="s">
        <v>597</v>
      </c>
      <c r="I3248" s="650" t="s">
        <v>4312</v>
      </c>
      <c r="J3248" s="650" t="s">
        <v>2709</v>
      </c>
      <c r="K3248" s="650" t="s">
        <v>2710</v>
      </c>
      <c r="L3248" s="651">
        <v>130.99</v>
      </c>
      <c r="M3248" s="651">
        <v>130.99</v>
      </c>
      <c r="N3248" s="650">
        <v>1</v>
      </c>
      <c r="O3248" s="731">
        <v>1</v>
      </c>
      <c r="P3248" s="651"/>
      <c r="Q3248" s="666">
        <v>0</v>
      </c>
      <c r="R3248" s="650"/>
      <c r="S3248" s="666">
        <v>0</v>
      </c>
      <c r="T3248" s="731"/>
      <c r="U3248" s="689">
        <v>0</v>
      </c>
    </row>
    <row r="3249" spans="1:21" ht="14.4" customHeight="1" x14ac:dyDescent="0.3">
      <c r="A3249" s="649">
        <v>10</v>
      </c>
      <c r="B3249" s="650" t="s">
        <v>596</v>
      </c>
      <c r="C3249" s="650">
        <v>89301109</v>
      </c>
      <c r="D3249" s="729" t="s">
        <v>6867</v>
      </c>
      <c r="E3249" s="730" t="s">
        <v>3695</v>
      </c>
      <c r="F3249" s="650" t="s">
        <v>3634</v>
      </c>
      <c r="G3249" s="650" t="s">
        <v>3868</v>
      </c>
      <c r="H3249" s="650" t="s">
        <v>597</v>
      </c>
      <c r="I3249" s="650" t="s">
        <v>3964</v>
      </c>
      <c r="J3249" s="650" t="s">
        <v>1243</v>
      </c>
      <c r="K3249" s="650" t="s">
        <v>3965</v>
      </c>
      <c r="L3249" s="651">
        <v>23.46</v>
      </c>
      <c r="M3249" s="651">
        <v>23.46</v>
      </c>
      <c r="N3249" s="650">
        <v>1</v>
      </c>
      <c r="O3249" s="731">
        <v>1</v>
      </c>
      <c r="P3249" s="651"/>
      <c r="Q3249" s="666">
        <v>0</v>
      </c>
      <c r="R3249" s="650"/>
      <c r="S3249" s="666">
        <v>0</v>
      </c>
      <c r="T3249" s="731"/>
      <c r="U3249" s="689">
        <v>0</v>
      </c>
    </row>
    <row r="3250" spans="1:21" ht="14.4" customHeight="1" x14ac:dyDescent="0.3">
      <c r="A3250" s="649">
        <v>10</v>
      </c>
      <c r="B3250" s="650" t="s">
        <v>596</v>
      </c>
      <c r="C3250" s="650">
        <v>89301109</v>
      </c>
      <c r="D3250" s="729" t="s">
        <v>6867</v>
      </c>
      <c r="E3250" s="730" t="s">
        <v>3695</v>
      </c>
      <c r="F3250" s="650" t="s">
        <v>3634</v>
      </c>
      <c r="G3250" s="650" t="s">
        <v>3868</v>
      </c>
      <c r="H3250" s="650" t="s">
        <v>597</v>
      </c>
      <c r="I3250" s="650" t="s">
        <v>1276</v>
      </c>
      <c r="J3250" s="650" t="s">
        <v>1277</v>
      </c>
      <c r="K3250" s="650" t="s">
        <v>3869</v>
      </c>
      <c r="L3250" s="651">
        <v>13.38</v>
      </c>
      <c r="M3250" s="651">
        <v>26.76</v>
      </c>
      <c r="N3250" s="650">
        <v>2</v>
      </c>
      <c r="O3250" s="731">
        <v>2</v>
      </c>
      <c r="P3250" s="651">
        <v>13.38</v>
      </c>
      <c r="Q3250" s="666">
        <v>0.5</v>
      </c>
      <c r="R3250" s="650">
        <v>1</v>
      </c>
      <c r="S3250" s="666">
        <v>0.5</v>
      </c>
      <c r="T3250" s="731">
        <v>1</v>
      </c>
      <c r="U3250" s="689">
        <v>0.5</v>
      </c>
    </row>
    <row r="3251" spans="1:21" ht="14.4" customHeight="1" x14ac:dyDescent="0.3">
      <c r="A3251" s="649">
        <v>10</v>
      </c>
      <c r="B3251" s="650" t="s">
        <v>596</v>
      </c>
      <c r="C3251" s="650">
        <v>89301109</v>
      </c>
      <c r="D3251" s="729" t="s">
        <v>6867</v>
      </c>
      <c r="E3251" s="730" t="s">
        <v>3695</v>
      </c>
      <c r="F3251" s="650" t="s">
        <v>3634</v>
      </c>
      <c r="G3251" s="650" t="s">
        <v>6405</v>
      </c>
      <c r="H3251" s="650" t="s">
        <v>597</v>
      </c>
      <c r="I3251" s="650" t="s">
        <v>6406</v>
      </c>
      <c r="J3251" s="650" t="s">
        <v>6407</v>
      </c>
      <c r="K3251" s="650" t="s">
        <v>6408</v>
      </c>
      <c r="L3251" s="651">
        <v>0</v>
      </c>
      <c r="M3251" s="651">
        <v>0</v>
      </c>
      <c r="N3251" s="650">
        <v>1</v>
      </c>
      <c r="O3251" s="731">
        <v>1</v>
      </c>
      <c r="P3251" s="651">
        <v>0</v>
      </c>
      <c r="Q3251" s="666"/>
      <c r="R3251" s="650">
        <v>1</v>
      </c>
      <c r="S3251" s="666">
        <v>1</v>
      </c>
      <c r="T3251" s="731">
        <v>1</v>
      </c>
      <c r="U3251" s="689">
        <v>1</v>
      </c>
    </row>
    <row r="3252" spans="1:21" ht="14.4" customHeight="1" x14ac:dyDescent="0.3">
      <c r="A3252" s="649">
        <v>10</v>
      </c>
      <c r="B3252" s="650" t="s">
        <v>596</v>
      </c>
      <c r="C3252" s="650">
        <v>89301109</v>
      </c>
      <c r="D3252" s="729" t="s">
        <v>6867</v>
      </c>
      <c r="E3252" s="730" t="s">
        <v>3695</v>
      </c>
      <c r="F3252" s="650" t="s">
        <v>3635</v>
      </c>
      <c r="G3252" s="650" t="s">
        <v>3790</v>
      </c>
      <c r="H3252" s="650" t="s">
        <v>597</v>
      </c>
      <c r="I3252" s="650" t="s">
        <v>4861</v>
      </c>
      <c r="J3252" s="650" t="s">
        <v>3680</v>
      </c>
      <c r="K3252" s="650"/>
      <c r="L3252" s="651">
        <v>0</v>
      </c>
      <c r="M3252" s="651">
        <v>0</v>
      </c>
      <c r="N3252" s="650">
        <v>1</v>
      </c>
      <c r="O3252" s="731">
        <v>1</v>
      </c>
      <c r="P3252" s="651"/>
      <c r="Q3252" s="666"/>
      <c r="R3252" s="650"/>
      <c r="S3252" s="666">
        <v>0</v>
      </c>
      <c r="T3252" s="731"/>
      <c r="U3252" s="689">
        <v>0</v>
      </c>
    </row>
    <row r="3253" spans="1:21" ht="14.4" customHeight="1" x14ac:dyDescent="0.3">
      <c r="A3253" s="649">
        <v>10</v>
      </c>
      <c r="B3253" s="650" t="s">
        <v>596</v>
      </c>
      <c r="C3253" s="650">
        <v>89301109</v>
      </c>
      <c r="D3253" s="729" t="s">
        <v>6867</v>
      </c>
      <c r="E3253" s="730" t="s">
        <v>3702</v>
      </c>
      <c r="F3253" s="650" t="s">
        <v>3634</v>
      </c>
      <c r="G3253" s="650" t="s">
        <v>4150</v>
      </c>
      <c r="H3253" s="650" t="s">
        <v>597</v>
      </c>
      <c r="I3253" s="650" t="s">
        <v>2487</v>
      </c>
      <c r="J3253" s="650" t="s">
        <v>2488</v>
      </c>
      <c r="K3253" s="650" t="s">
        <v>2489</v>
      </c>
      <c r="L3253" s="651">
        <v>95.25</v>
      </c>
      <c r="M3253" s="651">
        <v>95.25</v>
      </c>
      <c r="N3253" s="650">
        <v>1</v>
      </c>
      <c r="O3253" s="731">
        <v>0.5</v>
      </c>
      <c r="P3253" s="651">
        <v>95.25</v>
      </c>
      <c r="Q3253" s="666">
        <v>1</v>
      </c>
      <c r="R3253" s="650">
        <v>1</v>
      </c>
      <c r="S3253" s="666">
        <v>1</v>
      </c>
      <c r="T3253" s="731">
        <v>0.5</v>
      </c>
      <c r="U3253" s="689">
        <v>1</v>
      </c>
    </row>
    <row r="3254" spans="1:21" ht="14.4" customHeight="1" x14ac:dyDescent="0.3">
      <c r="A3254" s="649">
        <v>10</v>
      </c>
      <c r="B3254" s="650" t="s">
        <v>596</v>
      </c>
      <c r="C3254" s="650">
        <v>89301109</v>
      </c>
      <c r="D3254" s="729" t="s">
        <v>6867</v>
      </c>
      <c r="E3254" s="730" t="s">
        <v>3702</v>
      </c>
      <c r="F3254" s="650" t="s">
        <v>3634</v>
      </c>
      <c r="G3254" s="650" t="s">
        <v>6322</v>
      </c>
      <c r="H3254" s="650" t="s">
        <v>597</v>
      </c>
      <c r="I3254" s="650" t="s">
        <v>6323</v>
      </c>
      <c r="J3254" s="650" t="s">
        <v>6324</v>
      </c>
      <c r="K3254" s="650" t="s">
        <v>4140</v>
      </c>
      <c r="L3254" s="651">
        <v>6492.48</v>
      </c>
      <c r="M3254" s="651">
        <v>19477.439999999999</v>
      </c>
      <c r="N3254" s="650">
        <v>3</v>
      </c>
      <c r="O3254" s="731">
        <v>2</v>
      </c>
      <c r="P3254" s="651"/>
      <c r="Q3254" s="666">
        <v>0</v>
      </c>
      <c r="R3254" s="650"/>
      <c r="S3254" s="666">
        <v>0</v>
      </c>
      <c r="T3254" s="731"/>
      <c r="U3254" s="689">
        <v>0</v>
      </c>
    </row>
    <row r="3255" spans="1:21" ht="14.4" customHeight="1" x14ac:dyDescent="0.3">
      <c r="A3255" s="649">
        <v>10</v>
      </c>
      <c r="B3255" s="650" t="s">
        <v>596</v>
      </c>
      <c r="C3255" s="650">
        <v>89301109</v>
      </c>
      <c r="D3255" s="729" t="s">
        <v>6867</v>
      </c>
      <c r="E3255" s="730" t="s">
        <v>3702</v>
      </c>
      <c r="F3255" s="650" t="s">
        <v>3634</v>
      </c>
      <c r="G3255" s="650" t="s">
        <v>6409</v>
      </c>
      <c r="H3255" s="650" t="s">
        <v>597</v>
      </c>
      <c r="I3255" s="650" t="s">
        <v>6410</v>
      </c>
      <c r="J3255" s="650" t="s">
        <v>6411</v>
      </c>
      <c r="K3255" s="650" t="s">
        <v>6412</v>
      </c>
      <c r="L3255" s="651">
        <v>0</v>
      </c>
      <c r="M3255" s="651">
        <v>0</v>
      </c>
      <c r="N3255" s="650">
        <v>1</v>
      </c>
      <c r="O3255" s="731">
        <v>1</v>
      </c>
      <c r="P3255" s="651"/>
      <c r="Q3255" s="666"/>
      <c r="R3255" s="650"/>
      <c r="S3255" s="666">
        <v>0</v>
      </c>
      <c r="T3255" s="731"/>
      <c r="U3255" s="689">
        <v>0</v>
      </c>
    </row>
    <row r="3256" spans="1:21" ht="14.4" customHeight="1" x14ac:dyDescent="0.3">
      <c r="A3256" s="649">
        <v>10</v>
      </c>
      <c r="B3256" s="650" t="s">
        <v>596</v>
      </c>
      <c r="C3256" s="650">
        <v>89301109</v>
      </c>
      <c r="D3256" s="729" t="s">
        <v>6867</v>
      </c>
      <c r="E3256" s="730" t="s">
        <v>3702</v>
      </c>
      <c r="F3256" s="650" t="s">
        <v>3634</v>
      </c>
      <c r="G3256" s="650" t="s">
        <v>4392</v>
      </c>
      <c r="H3256" s="650" t="s">
        <v>1072</v>
      </c>
      <c r="I3256" s="650" t="s">
        <v>4393</v>
      </c>
      <c r="J3256" s="650" t="s">
        <v>4394</v>
      </c>
      <c r="K3256" s="650" t="s">
        <v>4395</v>
      </c>
      <c r="L3256" s="651">
        <v>1359.61</v>
      </c>
      <c r="M3256" s="651">
        <v>1359.61</v>
      </c>
      <c r="N3256" s="650">
        <v>1</v>
      </c>
      <c r="O3256" s="731">
        <v>1</v>
      </c>
      <c r="P3256" s="651"/>
      <c r="Q3256" s="666">
        <v>0</v>
      </c>
      <c r="R3256" s="650"/>
      <c r="S3256" s="666">
        <v>0</v>
      </c>
      <c r="T3256" s="731"/>
      <c r="U3256" s="689">
        <v>0</v>
      </c>
    </row>
    <row r="3257" spans="1:21" ht="14.4" customHeight="1" x14ac:dyDescent="0.3">
      <c r="A3257" s="649">
        <v>10</v>
      </c>
      <c r="B3257" s="650" t="s">
        <v>596</v>
      </c>
      <c r="C3257" s="650">
        <v>89301109</v>
      </c>
      <c r="D3257" s="729" t="s">
        <v>6867</v>
      </c>
      <c r="E3257" s="730" t="s">
        <v>3702</v>
      </c>
      <c r="F3257" s="650" t="s">
        <v>3634</v>
      </c>
      <c r="G3257" s="650" t="s">
        <v>4566</v>
      </c>
      <c r="H3257" s="650" t="s">
        <v>597</v>
      </c>
      <c r="I3257" s="650" t="s">
        <v>4567</v>
      </c>
      <c r="J3257" s="650" t="s">
        <v>4568</v>
      </c>
      <c r="K3257" s="650" t="s">
        <v>3057</v>
      </c>
      <c r="L3257" s="651">
        <v>0</v>
      </c>
      <c r="M3257" s="651">
        <v>0</v>
      </c>
      <c r="N3257" s="650">
        <v>1</v>
      </c>
      <c r="O3257" s="731">
        <v>0.5</v>
      </c>
      <c r="P3257" s="651">
        <v>0</v>
      </c>
      <c r="Q3257" s="666"/>
      <c r="R3257" s="650">
        <v>1</v>
      </c>
      <c r="S3257" s="666">
        <v>1</v>
      </c>
      <c r="T3257" s="731">
        <v>0.5</v>
      </c>
      <c r="U3257" s="689">
        <v>1</v>
      </c>
    </row>
    <row r="3258" spans="1:21" ht="14.4" customHeight="1" x14ac:dyDescent="0.3">
      <c r="A3258" s="649">
        <v>10</v>
      </c>
      <c r="B3258" s="650" t="s">
        <v>596</v>
      </c>
      <c r="C3258" s="650">
        <v>89301109</v>
      </c>
      <c r="D3258" s="729" t="s">
        <v>6867</v>
      </c>
      <c r="E3258" s="730" t="s">
        <v>3702</v>
      </c>
      <c r="F3258" s="650" t="s">
        <v>3634</v>
      </c>
      <c r="G3258" s="650" t="s">
        <v>4566</v>
      </c>
      <c r="H3258" s="650" t="s">
        <v>597</v>
      </c>
      <c r="I3258" s="650" t="s">
        <v>5249</v>
      </c>
      <c r="J3258" s="650" t="s">
        <v>4568</v>
      </c>
      <c r="K3258" s="650" t="s">
        <v>1665</v>
      </c>
      <c r="L3258" s="651">
        <v>0</v>
      </c>
      <c r="M3258" s="651">
        <v>0</v>
      </c>
      <c r="N3258" s="650">
        <v>1</v>
      </c>
      <c r="O3258" s="731">
        <v>0.5</v>
      </c>
      <c r="P3258" s="651">
        <v>0</v>
      </c>
      <c r="Q3258" s="666"/>
      <c r="R3258" s="650">
        <v>1</v>
      </c>
      <c r="S3258" s="666">
        <v>1</v>
      </c>
      <c r="T3258" s="731">
        <v>0.5</v>
      </c>
      <c r="U3258" s="689">
        <v>1</v>
      </c>
    </row>
    <row r="3259" spans="1:21" ht="14.4" customHeight="1" x14ac:dyDescent="0.3">
      <c r="A3259" s="649">
        <v>10</v>
      </c>
      <c r="B3259" s="650" t="s">
        <v>596</v>
      </c>
      <c r="C3259" s="650">
        <v>89301109</v>
      </c>
      <c r="D3259" s="729" t="s">
        <v>6867</v>
      </c>
      <c r="E3259" s="730" t="s">
        <v>3702</v>
      </c>
      <c r="F3259" s="650" t="s">
        <v>3634</v>
      </c>
      <c r="G3259" s="650" t="s">
        <v>4086</v>
      </c>
      <c r="H3259" s="650" t="s">
        <v>597</v>
      </c>
      <c r="I3259" s="650" t="s">
        <v>706</v>
      </c>
      <c r="J3259" s="650" t="s">
        <v>707</v>
      </c>
      <c r="K3259" s="650" t="s">
        <v>4140</v>
      </c>
      <c r="L3259" s="651">
        <v>40.36</v>
      </c>
      <c r="M3259" s="651">
        <v>40.36</v>
      </c>
      <c r="N3259" s="650">
        <v>1</v>
      </c>
      <c r="O3259" s="731">
        <v>0.5</v>
      </c>
      <c r="P3259" s="651">
        <v>40.36</v>
      </c>
      <c r="Q3259" s="666">
        <v>1</v>
      </c>
      <c r="R3259" s="650">
        <v>1</v>
      </c>
      <c r="S3259" s="666">
        <v>1</v>
      </c>
      <c r="T3259" s="731">
        <v>0.5</v>
      </c>
      <c r="U3259" s="689">
        <v>1</v>
      </c>
    </row>
    <row r="3260" spans="1:21" ht="14.4" customHeight="1" x14ac:dyDescent="0.3">
      <c r="A3260" s="649">
        <v>10</v>
      </c>
      <c r="B3260" s="650" t="s">
        <v>596</v>
      </c>
      <c r="C3260" s="650">
        <v>89301109</v>
      </c>
      <c r="D3260" s="729" t="s">
        <v>6867</v>
      </c>
      <c r="E3260" s="730" t="s">
        <v>3702</v>
      </c>
      <c r="F3260" s="650" t="s">
        <v>3634</v>
      </c>
      <c r="G3260" s="650" t="s">
        <v>4338</v>
      </c>
      <c r="H3260" s="650" t="s">
        <v>1072</v>
      </c>
      <c r="I3260" s="650" t="s">
        <v>2221</v>
      </c>
      <c r="J3260" s="650" t="s">
        <v>2222</v>
      </c>
      <c r="K3260" s="650" t="s">
        <v>2223</v>
      </c>
      <c r="L3260" s="651">
        <v>154.01</v>
      </c>
      <c r="M3260" s="651">
        <v>308.02</v>
      </c>
      <c r="N3260" s="650">
        <v>2</v>
      </c>
      <c r="O3260" s="731">
        <v>1</v>
      </c>
      <c r="P3260" s="651"/>
      <c r="Q3260" s="666">
        <v>0</v>
      </c>
      <c r="R3260" s="650"/>
      <c r="S3260" s="666">
        <v>0</v>
      </c>
      <c r="T3260" s="731"/>
      <c r="U3260" s="689">
        <v>0</v>
      </c>
    </row>
    <row r="3261" spans="1:21" ht="14.4" customHeight="1" x14ac:dyDescent="0.3">
      <c r="A3261" s="649">
        <v>10</v>
      </c>
      <c r="B3261" s="650" t="s">
        <v>596</v>
      </c>
      <c r="C3261" s="650">
        <v>89301109</v>
      </c>
      <c r="D3261" s="729" t="s">
        <v>6867</v>
      </c>
      <c r="E3261" s="730" t="s">
        <v>3702</v>
      </c>
      <c r="F3261" s="650" t="s">
        <v>3634</v>
      </c>
      <c r="G3261" s="650" t="s">
        <v>4268</v>
      </c>
      <c r="H3261" s="650" t="s">
        <v>1072</v>
      </c>
      <c r="I3261" s="650" t="s">
        <v>1094</v>
      </c>
      <c r="J3261" s="650" t="s">
        <v>1095</v>
      </c>
      <c r="K3261" s="650" t="s">
        <v>3501</v>
      </c>
      <c r="L3261" s="651">
        <v>94.8</v>
      </c>
      <c r="M3261" s="651">
        <v>94.8</v>
      </c>
      <c r="N3261" s="650">
        <v>1</v>
      </c>
      <c r="O3261" s="731">
        <v>1</v>
      </c>
      <c r="P3261" s="651">
        <v>94.8</v>
      </c>
      <c r="Q3261" s="666">
        <v>1</v>
      </c>
      <c r="R3261" s="650">
        <v>1</v>
      </c>
      <c r="S3261" s="666">
        <v>1</v>
      </c>
      <c r="T3261" s="731">
        <v>1</v>
      </c>
      <c r="U3261" s="689">
        <v>1</v>
      </c>
    </row>
    <row r="3262" spans="1:21" ht="14.4" customHeight="1" x14ac:dyDescent="0.3">
      <c r="A3262" s="649">
        <v>10</v>
      </c>
      <c r="B3262" s="650" t="s">
        <v>596</v>
      </c>
      <c r="C3262" s="650">
        <v>89301109</v>
      </c>
      <c r="D3262" s="729" t="s">
        <v>6867</v>
      </c>
      <c r="E3262" s="730" t="s">
        <v>3702</v>
      </c>
      <c r="F3262" s="650" t="s">
        <v>3634</v>
      </c>
      <c r="G3262" s="650" t="s">
        <v>4113</v>
      </c>
      <c r="H3262" s="650" t="s">
        <v>1072</v>
      </c>
      <c r="I3262" s="650" t="s">
        <v>2824</v>
      </c>
      <c r="J3262" s="650" t="s">
        <v>2825</v>
      </c>
      <c r="K3262" s="650" t="s">
        <v>2826</v>
      </c>
      <c r="L3262" s="651">
        <v>678.26</v>
      </c>
      <c r="M3262" s="651">
        <v>678.26</v>
      </c>
      <c r="N3262" s="650">
        <v>1</v>
      </c>
      <c r="O3262" s="731">
        <v>0.5</v>
      </c>
      <c r="P3262" s="651">
        <v>678.26</v>
      </c>
      <c r="Q3262" s="666">
        <v>1</v>
      </c>
      <c r="R3262" s="650">
        <v>1</v>
      </c>
      <c r="S3262" s="666">
        <v>1</v>
      </c>
      <c r="T3262" s="731">
        <v>0.5</v>
      </c>
      <c r="U3262" s="689">
        <v>1</v>
      </c>
    </row>
    <row r="3263" spans="1:21" ht="14.4" customHeight="1" x14ac:dyDescent="0.3">
      <c r="A3263" s="649">
        <v>10</v>
      </c>
      <c r="B3263" s="650" t="s">
        <v>596</v>
      </c>
      <c r="C3263" s="650">
        <v>89301109</v>
      </c>
      <c r="D3263" s="729" t="s">
        <v>6867</v>
      </c>
      <c r="E3263" s="730" t="s">
        <v>3702</v>
      </c>
      <c r="F3263" s="650" t="s">
        <v>3634</v>
      </c>
      <c r="G3263" s="650" t="s">
        <v>3868</v>
      </c>
      <c r="H3263" s="650" t="s">
        <v>597</v>
      </c>
      <c r="I3263" s="650" t="s">
        <v>1650</v>
      </c>
      <c r="J3263" s="650" t="s">
        <v>1277</v>
      </c>
      <c r="K3263" s="650" t="s">
        <v>3965</v>
      </c>
      <c r="L3263" s="651">
        <v>23.46</v>
      </c>
      <c r="M3263" s="651">
        <v>23.46</v>
      </c>
      <c r="N3263" s="650">
        <v>1</v>
      </c>
      <c r="O3263" s="731">
        <v>0.5</v>
      </c>
      <c r="P3263" s="651">
        <v>23.46</v>
      </c>
      <c r="Q3263" s="666">
        <v>1</v>
      </c>
      <c r="R3263" s="650">
        <v>1</v>
      </c>
      <c r="S3263" s="666">
        <v>1</v>
      </c>
      <c r="T3263" s="731">
        <v>0.5</v>
      </c>
      <c r="U3263" s="689">
        <v>1</v>
      </c>
    </row>
    <row r="3264" spans="1:21" ht="14.4" customHeight="1" x14ac:dyDescent="0.3">
      <c r="A3264" s="649">
        <v>10</v>
      </c>
      <c r="B3264" s="650" t="s">
        <v>596</v>
      </c>
      <c r="C3264" s="650">
        <v>89301701</v>
      </c>
      <c r="D3264" s="729" t="s">
        <v>6868</v>
      </c>
      <c r="E3264" s="730" t="s">
        <v>3678</v>
      </c>
      <c r="F3264" s="650" t="s">
        <v>3634</v>
      </c>
      <c r="G3264" s="650" t="s">
        <v>4085</v>
      </c>
      <c r="H3264" s="650" t="s">
        <v>597</v>
      </c>
      <c r="I3264" s="650" t="s">
        <v>4137</v>
      </c>
      <c r="J3264" s="650" t="s">
        <v>3602</v>
      </c>
      <c r="K3264" s="650" t="s">
        <v>4138</v>
      </c>
      <c r="L3264" s="651">
        <v>0</v>
      </c>
      <c r="M3264" s="651">
        <v>0</v>
      </c>
      <c r="N3264" s="650">
        <v>1</v>
      </c>
      <c r="O3264" s="731">
        <v>1</v>
      </c>
      <c r="P3264" s="651"/>
      <c r="Q3264" s="666"/>
      <c r="R3264" s="650"/>
      <c r="S3264" s="666">
        <v>0</v>
      </c>
      <c r="T3264" s="731"/>
      <c r="U3264" s="689">
        <v>0</v>
      </c>
    </row>
    <row r="3265" spans="1:21" ht="14.4" customHeight="1" x14ac:dyDescent="0.3">
      <c r="A3265" s="649">
        <v>10</v>
      </c>
      <c r="B3265" s="650" t="s">
        <v>596</v>
      </c>
      <c r="C3265" s="650">
        <v>89301701</v>
      </c>
      <c r="D3265" s="729" t="s">
        <v>6868</v>
      </c>
      <c r="E3265" s="730" t="s">
        <v>3682</v>
      </c>
      <c r="F3265" s="650" t="s">
        <v>3634</v>
      </c>
      <c r="G3265" s="650" t="s">
        <v>4078</v>
      </c>
      <c r="H3265" s="650" t="s">
        <v>597</v>
      </c>
      <c r="I3265" s="650" t="s">
        <v>6413</v>
      </c>
      <c r="J3265" s="650" t="s">
        <v>5101</v>
      </c>
      <c r="K3265" s="650" t="s">
        <v>4081</v>
      </c>
      <c r="L3265" s="651">
        <v>60.92</v>
      </c>
      <c r="M3265" s="651">
        <v>304.60000000000002</v>
      </c>
      <c r="N3265" s="650">
        <v>5</v>
      </c>
      <c r="O3265" s="731">
        <v>2</v>
      </c>
      <c r="P3265" s="651">
        <v>182.76</v>
      </c>
      <c r="Q3265" s="666">
        <v>0.6</v>
      </c>
      <c r="R3265" s="650">
        <v>3</v>
      </c>
      <c r="S3265" s="666">
        <v>0.6</v>
      </c>
      <c r="T3265" s="731">
        <v>1</v>
      </c>
      <c r="U3265" s="689">
        <v>0.5</v>
      </c>
    </row>
    <row r="3266" spans="1:21" ht="14.4" customHeight="1" x14ac:dyDescent="0.3">
      <c r="A3266" s="649">
        <v>10</v>
      </c>
      <c r="B3266" s="650" t="s">
        <v>596</v>
      </c>
      <c r="C3266" s="650">
        <v>89301701</v>
      </c>
      <c r="D3266" s="729" t="s">
        <v>6868</v>
      </c>
      <c r="E3266" s="730" t="s">
        <v>3682</v>
      </c>
      <c r="F3266" s="650" t="s">
        <v>3634</v>
      </c>
      <c r="G3266" s="650" t="s">
        <v>4151</v>
      </c>
      <c r="H3266" s="650" t="s">
        <v>597</v>
      </c>
      <c r="I3266" s="650" t="s">
        <v>1685</v>
      </c>
      <c r="J3266" s="650" t="s">
        <v>1686</v>
      </c>
      <c r="K3266" s="650" t="s">
        <v>3522</v>
      </c>
      <c r="L3266" s="651">
        <v>48.18</v>
      </c>
      <c r="M3266" s="651">
        <v>96.36</v>
      </c>
      <c r="N3266" s="650">
        <v>2</v>
      </c>
      <c r="O3266" s="731">
        <v>1</v>
      </c>
      <c r="P3266" s="651"/>
      <c r="Q3266" s="666">
        <v>0</v>
      </c>
      <c r="R3266" s="650"/>
      <c r="S3266" s="666">
        <v>0</v>
      </c>
      <c r="T3266" s="731"/>
      <c r="U3266" s="689">
        <v>0</v>
      </c>
    </row>
    <row r="3267" spans="1:21" ht="14.4" customHeight="1" x14ac:dyDescent="0.3">
      <c r="A3267" s="649">
        <v>10</v>
      </c>
      <c r="B3267" s="650" t="s">
        <v>596</v>
      </c>
      <c r="C3267" s="650">
        <v>89301701</v>
      </c>
      <c r="D3267" s="729" t="s">
        <v>6868</v>
      </c>
      <c r="E3267" s="730" t="s">
        <v>3682</v>
      </c>
      <c r="F3267" s="650" t="s">
        <v>3634</v>
      </c>
      <c r="G3267" s="650" t="s">
        <v>4279</v>
      </c>
      <c r="H3267" s="650" t="s">
        <v>597</v>
      </c>
      <c r="I3267" s="650" t="s">
        <v>4280</v>
      </c>
      <c r="J3267" s="650" t="s">
        <v>4281</v>
      </c>
      <c r="K3267" s="650" t="s">
        <v>3499</v>
      </c>
      <c r="L3267" s="651">
        <v>41.93</v>
      </c>
      <c r="M3267" s="651">
        <v>125.78999999999999</v>
      </c>
      <c r="N3267" s="650">
        <v>3</v>
      </c>
      <c r="O3267" s="731">
        <v>1</v>
      </c>
      <c r="P3267" s="651"/>
      <c r="Q3267" s="666">
        <v>0</v>
      </c>
      <c r="R3267" s="650"/>
      <c r="S3267" s="666">
        <v>0</v>
      </c>
      <c r="T3267" s="731"/>
      <c r="U3267" s="689">
        <v>0</v>
      </c>
    </row>
    <row r="3268" spans="1:21" ht="14.4" customHeight="1" x14ac:dyDescent="0.3">
      <c r="A3268" s="649">
        <v>10</v>
      </c>
      <c r="B3268" s="650" t="s">
        <v>596</v>
      </c>
      <c r="C3268" s="650">
        <v>89301701</v>
      </c>
      <c r="D3268" s="729" t="s">
        <v>6868</v>
      </c>
      <c r="E3268" s="730" t="s">
        <v>3682</v>
      </c>
      <c r="F3268" s="650" t="s">
        <v>3634</v>
      </c>
      <c r="G3268" s="650" t="s">
        <v>3732</v>
      </c>
      <c r="H3268" s="650" t="s">
        <v>1072</v>
      </c>
      <c r="I3268" s="650" t="s">
        <v>1719</v>
      </c>
      <c r="J3268" s="650" t="s">
        <v>1720</v>
      </c>
      <c r="K3268" s="650" t="s">
        <v>3519</v>
      </c>
      <c r="L3268" s="651">
        <v>138.16</v>
      </c>
      <c r="M3268" s="651">
        <v>138.16</v>
      </c>
      <c r="N3268" s="650">
        <v>1</v>
      </c>
      <c r="O3268" s="731">
        <v>0.5</v>
      </c>
      <c r="P3268" s="651"/>
      <c r="Q3268" s="666">
        <v>0</v>
      </c>
      <c r="R3268" s="650"/>
      <c r="S3268" s="666">
        <v>0</v>
      </c>
      <c r="T3268" s="731"/>
      <c r="U3268" s="689">
        <v>0</v>
      </c>
    </row>
    <row r="3269" spans="1:21" ht="14.4" customHeight="1" x14ac:dyDescent="0.3">
      <c r="A3269" s="649">
        <v>10</v>
      </c>
      <c r="B3269" s="650" t="s">
        <v>596</v>
      </c>
      <c r="C3269" s="650">
        <v>89301701</v>
      </c>
      <c r="D3269" s="729" t="s">
        <v>6868</v>
      </c>
      <c r="E3269" s="730" t="s">
        <v>3682</v>
      </c>
      <c r="F3269" s="650" t="s">
        <v>3634</v>
      </c>
      <c r="G3269" s="650" t="s">
        <v>3732</v>
      </c>
      <c r="H3269" s="650" t="s">
        <v>1072</v>
      </c>
      <c r="I3269" s="650" t="s">
        <v>1708</v>
      </c>
      <c r="J3269" s="650" t="s">
        <v>1709</v>
      </c>
      <c r="K3269" s="650" t="s">
        <v>3520</v>
      </c>
      <c r="L3269" s="651">
        <v>184.22</v>
      </c>
      <c r="M3269" s="651">
        <v>184.22</v>
      </c>
      <c r="N3269" s="650">
        <v>1</v>
      </c>
      <c r="O3269" s="731">
        <v>0.5</v>
      </c>
      <c r="P3269" s="651"/>
      <c r="Q3269" s="666">
        <v>0</v>
      </c>
      <c r="R3269" s="650"/>
      <c r="S3269" s="666">
        <v>0</v>
      </c>
      <c r="T3269" s="731"/>
      <c r="U3269" s="689">
        <v>0</v>
      </c>
    </row>
    <row r="3270" spans="1:21" ht="14.4" customHeight="1" x14ac:dyDescent="0.3">
      <c r="A3270" s="649">
        <v>10</v>
      </c>
      <c r="B3270" s="650" t="s">
        <v>596</v>
      </c>
      <c r="C3270" s="650">
        <v>89301701</v>
      </c>
      <c r="D3270" s="729" t="s">
        <v>6868</v>
      </c>
      <c r="E3270" s="730" t="s">
        <v>3682</v>
      </c>
      <c r="F3270" s="650" t="s">
        <v>3634</v>
      </c>
      <c r="G3270" s="650" t="s">
        <v>6414</v>
      </c>
      <c r="H3270" s="650" t="s">
        <v>597</v>
      </c>
      <c r="I3270" s="650" t="s">
        <v>6415</v>
      </c>
      <c r="J3270" s="650" t="s">
        <v>6416</v>
      </c>
      <c r="K3270" s="650" t="s">
        <v>6417</v>
      </c>
      <c r="L3270" s="651">
        <v>36.89</v>
      </c>
      <c r="M3270" s="651">
        <v>664.02</v>
      </c>
      <c r="N3270" s="650">
        <v>18</v>
      </c>
      <c r="O3270" s="731">
        <v>4.5</v>
      </c>
      <c r="P3270" s="651">
        <v>110.67</v>
      </c>
      <c r="Q3270" s="666">
        <v>0.16666666666666669</v>
      </c>
      <c r="R3270" s="650">
        <v>3</v>
      </c>
      <c r="S3270" s="666">
        <v>0.16666666666666666</v>
      </c>
      <c r="T3270" s="731">
        <v>2</v>
      </c>
      <c r="U3270" s="689">
        <v>0.44444444444444442</v>
      </c>
    </row>
    <row r="3271" spans="1:21" ht="14.4" customHeight="1" x14ac:dyDescent="0.3">
      <c r="A3271" s="649">
        <v>10</v>
      </c>
      <c r="B3271" s="650" t="s">
        <v>596</v>
      </c>
      <c r="C3271" s="650">
        <v>89301701</v>
      </c>
      <c r="D3271" s="729" t="s">
        <v>6868</v>
      </c>
      <c r="E3271" s="730" t="s">
        <v>3682</v>
      </c>
      <c r="F3271" s="650" t="s">
        <v>3634</v>
      </c>
      <c r="G3271" s="650" t="s">
        <v>4085</v>
      </c>
      <c r="H3271" s="650" t="s">
        <v>597</v>
      </c>
      <c r="I3271" s="650" t="s">
        <v>1748</v>
      </c>
      <c r="J3271" s="650" t="s">
        <v>4768</v>
      </c>
      <c r="K3271" s="650" t="s">
        <v>4081</v>
      </c>
      <c r="L3271" s="651">
        <v>24.23</v>
      </c>
      <c r="M3271" s="651">
        <v>145.38</v>
      </c>
      <c r="N3271" s="650">
        <v>6</v>
      </c>
      <c r="O3271" s="731">
        <v>1.5</v>
      </c>
      <c r="P3271" s="651">
        <v>72.69</v>
      </c>
      <c r="Q3271" s="666">
        <v>0.5</v>
      </c>
      <c r="R3271" s="650">
        <v>3</v>
      </c>
      <c r="S3271" s="666">
        <v>0.5</v>
      </c>
      <c r="T3271" s="731">
        <v>1</v>
      </c>
      <c r="U3271" s="689">
        <v>0.66666666666666663</v>
      </c>
    </row>
    <row r="3272" spans="1:21" ht="14.4" customHeight="1" x14ac:dyDescent="0.3">
      <c r="A3272" s="649">
        <v>10</v>
      </c>
      <c r="B3272" s="650" t="s">
        <v>596</v>
      </c>
      <c r="C3272" s="650">
        <v>89301701</v>
      </c>
      <c r="D3272" s="729" t="s">
        <v>6868</v>
      </c>
      <c r="E3272" s="730" t="s">
        <v>3682</v>
      </c>
      <c r="F3272" s="650" t="s">
        <v>3634</v>
      </c>
      <c r="G3272" s="650" t="s">
        <v>4085</v>
      </c>
      <c r="H3272" s="650" t="s">
        <v>597</v>
      </c>
      <c r="I3272" s="650" t="s">
        <v>1748</v>
      </c>
      <c r="J3272" s="650" t="s">
        <v>4768</v>
      </c>
      <c r="K3272" s="650" t="s">
        <v>4081</v>
      </c>
      <c r="L3272" s="651">
        <v>4.8499999999999996</v>
      </c>
      <c r="M3272" s="651">
        <v>29.099999999999998</v>
      </c>
      <c r="N3272" s="650">
        <v>6</v>
      </c>
      <c r="O3272" s="731">
        <v>1</v>
      </c>
      <c r="P3272" s="651"/>
      <c r="Q3272" s="666">
        <v>0</v>
      </c>
      <c r="R3272" s="650"/>
      <c r="S3272" s="666">
        <v>0</v>
      </c>
      <c r="T3272" s="731"/>
      <c r="U3272" s="689">
        <v>0</v>
      </c>
    </row>
    <row r="3273" spans="1:21" ht="14.4" customHeight="1" x14ac:dyDescent="0.3">
      <c r="A3273" s="649">
        <v>10</v>
      </c>
      <c r="B3273" s="650" t="s">
        <v>596</v>
      </c>
      <c r="C3273" s="650">
        <v>89301701</v>
      </c>
      <c r="D3273" s="729" t="s">
        <v>6868</v>
      </c>
      <c r="E3273" s="730" t="s">
        <v>3682</v>
      </c>
      <c r="F3273" s="650" t="s">
        <v>3634</v>
      </c>
      <c r="G3273" s="650" t="s">
        <v>4085</v>
      </c>
      <c r="H3273" s="650" t="s">
        <v>597</v>
      </c>
      <c r="I3273" s="650" t="s">
        <v>4767</v>
      </c>
      <c r="J3273" s="650" t="s">
        <v>4768</v>
      </c>
      <c r="K3273" s="650" t="s">
        <v>1888</v>
      </c>
      <c r="L3273" s="651">
        <v>80.77</v>
      </c>
      <c r="M3273" s="651">
        <v>161.54</v>
      </c>
      <c r="N3273" s="650">
        <v>2</v>
      </c>
      <c r="O3273" s="731">
        <v>1</v>
      </c>
      <c r="P3273" s="651">
        <v>161.54</v>
      </c>
      <c r="Q3273" s="666">
        <v>1</v>
      </c>
      <c r="R3273" s="650">
        <v>2</v>
      </c>
      <c r="S3273" s="666">
        <v>1</v>
      </c>
      <c r="T3273" s="731">
        <v>1</v>
      </c>
      <c r="U3273" s="689">
        <v>1</v>
      </c>
    </row>
    <row r="3274" spans="1:21" ht="14.4" customHeight="1" x14ac:dyDescent="0.3">
      <c r="A3274" s="649">
        <v>10</v>
      </c>
      <c r="B3274" s="650" t="s">
        <v>596</v>
      </c>
      <c r="C3274" s="650">
        <v>89301701</v>
      </c>
      <c r="D3274" s="729" t="s">
        <v>6868</v>
      </c>
      <c r="E3274" s="730" t="s">
        <v>3682</v>
      </c>
      <c r="F3274" s="650" t="s">
        <v>3634</v>
      </c>
      <c r="G3274" s="650" t="s">
        <v>4085</v>
      </c>
      <c r="H3274" s="650" t="s">
        <v>597</v>
      </c>
      <c r="I3274" s="650" t="s">
        <v>1569</v>
      </c>
      <c r="J3274" s="650" t="s">
        <v>3602</v>
      </c>
      <c r="K3274" s="650" t="s">
        <v>3603</v>
      </c>
      <c r="L3274" s="651">
        <v>18.170000000000002</v>
      </c>
      <c r="M3274" s="651">
        <v>127.19000000000001</v>
      </c>
      <c r="N3274" s="650">
        <v>7</v>
      </c>
      <c r="O3274" s="731">
        <v>1</v>
      </c>
      <c r="P3274" s="651"/>
      <c r="Q3274" s="666">
        <v>0</v>
      </c>
      <c r="R3274" s="650"/>
      <c r="S3274" s="666">
        <v>0</v>
      </c>
      <c r="T3274" s="731"/>
      <c r="U3274" s="689">
        <v>0</v>
      </c>
    </row>
    <row r="3275" spans="1:21" ht="14.4" customHeight="1" x14ac:dyDescent="0.3">
      <c r="A3275" s="649">
        <v>10</v>
      </c>
      <c r="B3275" s="650" t="s">
        <v>596</v>
      </c>
      <c r="C3275" s="650">
        <v>89301701</v>
      </c>
      <c r="D3275" s="729" t="s">
        <v>6868</v>
      </c>
      <c r="E3275" s="730" t="s">
        <v>3682</v>
      </c>
      <c r="F3275" s="650" t="s">
        <v>3634</v>
      </c>
      <c r="G3275" s="650" t="s">
        <v>4085</v>
      </c>
      <c r="H3275" s="650" t="s">
        <v>597</v>
      </c>
      <c r="I3275" s="650" t="s">
        <v>1569</v>
      </c>
      <c r="J3275" s="650" t="s">
        <v>3602</v>
      </c>
      <c r="K3275" s="650" t="s">
        <v>3603</v>
      </c>
      <c r="L3275" s="651">
        <v>3.15</v>
      </c>
      <c r="M3275" s="651">
        <v>37.799999999999997</v>
      </c>
      <c r="N3275" s="650">
        <v>12</v>
      </c>
      <c r="O3275" s="731">
        <v>1</v>
      </c>
      <c r="P3275" s="651">
        <v>18.899999999999999</v>
      </c>
      <c r="Q3275" s="666">
        <v>0.5</v>
      </c>
      <c r="R3275" s="650">
        <v>6</v>
      </c>
      <c r="S3275" s="666">
        <v>0.5</v>
      </c>
      <c r="T3275" s="731">
        <v>0.5</v>
      </c>
      <c r="U3275" s="689">
        <v>0.5</v>
      </c>
    </row>
    <row r="3276" spans="1:21" ht="14.4" customHeight="1" x14ac:dyDescent="0.3">
      <c r="A3276" s="649">
        <v>10</v>
      </c>
      <c r="B3276" s="650" t="s">
        <v>596</v>
      </c>
      <c r="C3276" s="650">
        <v>89301701</v>
      </c>
      <c r="D3276" s="729" t="s">
        <v>6868</v>
      </c>
      <c r="E3276" s="730" t="s">
        <v>3682</v>
      </c>
      <c r="F3276" s="650" t="s">
        <v>3634</v>
      </c>
      <c r="G3276" s="650" t="s">
        <v>4085</v>
      </c>
      <c r="H3276" s="650" t="s">
        <v>597</v>
      </c>
      <c r="I3276" s="650" t="s">
        <v>4137</v>
      </c>
      <c r="J3276" s="650" t="s">
        <v>3602</v>
      </c>
      <c r="K3276" s="650" t="s">
        <v>4138</v>
      </c>
      <c r="L3276" s="651">
        <v>0</v>
      </c>
      <c r="M3276" s="651">
        <v>0</v>
      </c>
      <c r="N3276" s="650">
        <v>2</v>
      </c>
      <c r="O3276" s="731">
        <v>1</v>
      </c>
      <c r="P3276" s="651">
        <v>0</v>
      </c>
      <c r="Q3276" s="666"/>
      <c r="R3276" s="650">
        <v>2</v>
      </c>
      <c r="S3276" s="666">
        <v>1</v>
      </c>
      <c r="T3276" s="731">
        <v>1</v>
      </c>
      <c r="U3276" s="689">
        <v>1</v>
      </c>
    </row>
    <row r="3277" spans="1:21" ht="14.4" customHeight="1" x14ac:dyDescent="0.3">
      <c r="A3277" s="649">
        <v>10</v>
      </c>
      <c r="B3277" s="650" t="s">
        <v>596</v>
      </c>
      <c r="C3277" s="650">
        <v>89301701</v>
      </c>
      <c r="D3277" s="729" t="s">
        <v>6868</v>
      </c>
      <c r="E3277" s="730" t="s">
        <v>3682</v>
      </c>
      <c r="F3277" s="650" t="s">
        <v>3634</v>
      </c>
      <c r="G3277" s="650" t="s">
        <v>3930</v>
      </c>
      <c r="H3277" s="650" t="s">
        <v>597</v>
      </c>
      <c r="I3277" s="650" t="s">
        <v>2467</v>
      </c>
      <c r="J3277" s="650" t="s">
        <v>838</v>
      </c>
      <c r="K3277" s="650" t="s">
        <v>3931</v>
      </c>
      <c r="L3277" s="651">
        <v>128.9</v>
      </c>
      <c r="M3277" s="651">
        <v>128.9</v>
      </c>
      <c r="N3277" s="650">
        <v>1</v>
      </c>
      <c r="O3277" s="731">
        <v>1</v>
      </c>
      <c r="P3277" s="651"/>
      <c r="Q3277" s="666">
        <v>0</v>
      </c>
      <c r="R3277" s="650"/>
      <c r="S3277" s="666">
        <v>0</v>
      </c>
      <c r="T3277" s="731"/>
      <c r="U3277" s="689">
        <v>0</v>
      </c>
    </row>
    <row r="3278" spans="1:21" ht="14.4" customHeight="1" x14ac:dyDescent="0.3">
      <c r="A3278" s="649">
        <v>10</v>
      </c>
      <c r="B3278" s="650" t="s">
        <v>596</v>
      </c>
      <c r="C3278" s="650">
        <v>89301701</v>
      </c>
      <c r="D3278" s="729" t="s">
        <v>6868</v>
      </c>
      <c r="E3278" s="730" t="s">
        <v>3682</v>
      </c>
      <c r="F3278" s="650" t="s">
        <v>3634</v>
      </c>
      <c r="G3278" s="650" t="s">
        <v>3854</v>
      </c>
      <c r="H3278" s="650" t="s">
        <v>597</v>
      </c>
      <c r="I3278" s="650" t="s">
        <v>6418</v>
      </c>
      <c r="J3278" s="650" t="s">
        <v>6419</v>
      </c>
      <c r="K3278" s="650" t="s">
        <v>4770</v>
      </c>
      <c r="L3278" s="651">
        <v>26.64</v>
      </c>
      <c r="M3278" s="651">
        <v>106.56</v>
      </c>
      <c r="N3278" s="650">
        <v>4</v>
      </c>
      <c r="O3278" s="731">
        <v>0.5</v>
      </c>
      <c r="P3278" s="651"/>
      <c r="Q3278" s="666">
        <v>0</v>
      </c>
      <c r="R3278" s="650"/>
      <c r="S3278" s="666">
        <v>0</v>
      </c>
      <c r="T3278" s="731"/>
      <c r="U3278" s="689">
        <v>0</v>
      </c>
    </row>
    <row r="3279" spans="1:21" ht="14.4" customHeight="1" x14ac:dyDescent="0.3">
      <c r="A3279" s="649">
        <v>10</v>
      </c>
      <c r="B3279" s="650" t="s">
        <v>596</v>
      </c>
      <c r="C3279" s="650">
        <v>89301701</v>
      </c>
      <c r="D3279" s="729" t="s">
        <v>6868</v>
      </c>
      <c r="E3279" s="730" t="s">
        <v>3682</v>
      </c>
      <c r="F3279" s="650" t="s">
        <v>3634</v>
      </c>
      <c r="G3279" s="650" t="s">
        <v>3854</v>
      </c>
      <c r="H3279" s="650" t="s">
        <v>597</v>
      </c>
      <c r="I3279" s="650" t="s">
        <v>4769</v>
      </c>
      <c r="J3279" s="650" t="s">
        <v>4470</v>
      </c>
      <c r="K3279" s="650" t="s">
        <v>4770</v>
      </c>
      <c r="L3279" s="651">
        <v>0</v>
      </c>
      <c r="M3279" s="651">
        <v>0</v>
      </c>
      <c r="N3279" s="650">
        <v>4</v>
      </c>
      <c r="O3279" s="731">
        <v>0.5</v>
      </c>
      <c r="P3279" s="651"/>
      <c r="Q3279" s="666"/>
      <c r="R3279" s="650"/>
      <c r="S3279" s="666">
        <v>0</v>
      </c>
      <c r="T3279" s="731"/>
      <c r="U3279" s="689">
        <v>0</v>
      </c>
    </row>
    <row r="3280" spans="1:21" ht="14.4" customHeight="1" x14ac:dyDescent="0.3">
      <c r="A3280" s="649">
        <v>10</v>
      </c>
      <c r="B3280" s="650" t="s">
        <v>596</v>
      </c>
      <c r="C3280" s="650">
        <v>89301701</v>
      </c>
      <c r="D3280" s="729" t="s">
        <v>6868</v>
      </c>
      <c r="E3280" s="730" t="s">
        <v>3682</v>
      </c>
      <c r="F3280" s="650" t="s">
        <v>3634</v>
      </c>
      <c r="G3280" s="650" t="s">
        <v>3854</v>
      </c>
      <c r="H3280" s="650" t="s">
        <v>597</v>
      </c>
      <c r="I3280" s="650" t="s">
        <v>2479</v>
      </c>
      <c r="J3280" s="650" t="s">
        <v>4470</v>
      </c>
      <c r="K3280" s="650" t="s">
        <v>4471</v>
      </c>
      <c r="L3280" s="651">
        <v>66.599999999999994</v>
      </c>
      <c r="M3280" s="651">
        <v>133.19999999999999</v>
      </c>
      <c r="N3280" s="650">
        <v>2</v>
      </c>
      <c r="O3280" s="731">
        <v>0.5</v>
      </c>
      <c r="P3280" s="651"/>
      <c r="Q3280" s="666">
        <v>0</v>
      </c>
      <c r="R3280" s="650"/>
      <c r="S3280" s="666">
        <v>0</v>
      </c>
      <c r="T3280" s="731"/>
      <c r="U3280" s="689">
        <v>0</v>
      </c>
    </row>
    <row r="3281" spans="1:21" ht="14.4" customHeight="1" x14ac:dyDescent="0.3">
      <c r="A3281" s="649">
        <v>10</v>
      </c>
      <c r="B3281" s="650" t="s">
        <v>596</v>
      </c>
      <c r="C3281" s="650">
        <v>89301701</v>
      </c>
      <c r="D3281" s="729" t="s">
        <v>6868</v>
      </c>
      <c r="E3281" s="730" t="s">
        <v>3682</v>
      </c>
      <c r="F3281" s="650" t="s">
        <v>3634</v>
      </c>
      <c r="G3281" s="650" t="s">
        <v>4771</v>
      </c>
      <c r="H3281" s="650" t="s">
        <v>597</v>
      </c>
      <c r="I3281" s="650" t="s">
        <v>1326</v>
      </c>
      <c r="J3281" s="650" t="s">
        <v>4772</v>
      </c>
      <c r="K3281" s="650" t="s">
        <v>4773</v>
      </c>
      <c r="L3281" s="651">
        <v>26.97</v>
      </c>
      <c r="M3281" s="651">
        <v>80.91</v>
      </c>
      <c r="N3281" s="650">
        <v>3</v>
      </c>
      <c r="O3281" s="731">
        <v>0.5</v>
      </c>
      <c r="P3281" s="651"/>
      <c r="Q3281" s="666">
        <v>0</v>
      </c>
      <c r="R3281" s="650"/>
      <c r="S3281" s="666">
        <v>0</v>
      </c>
      <c r="T3281" s="731"/>
      <c r="U3281" s="689">
        <v>0</v>
      </c>
    </row>
    <row r="3282" spans="1:21" ht="14.4" customHeight="1" x14ac:dyDescent="0.3">
      <c r="A3282" s="649">
        <v>10</v>
      </c>
      <c r="B3282" s="650" t="s">
        <v>596</v>
      </c>
      <c r="C3282" s="650">
        <v>89301701</v>
      </c>
      <c r="D3282" s="729" t="s">
        <v>6868</v>
      </c>
      <c r="E3282" s="730" t="s">
        <v>3682</v>
      </c>
      <c r="F3282" s="650" t="s">
        <v>3634</v>
      </c>
      <c r="G3282" s="650" t="s">
        <v>4771</v>
      </c>
      <c r="H3282" s="650" t="s">
        <v>597</v>
      </c>
      <c r="I3282" s="650" t="s">
        <v>1326</v>
      </c>
      <c r="J3282" s="650" t="s">
        <v>4772</v>
      </c>
      <c r="K3282" s="650" t="s">
        <v>4773</v>
      </c>
      <c r="L3282" s="651">
        <v>31.95</v>
      </c>
      <c r="M3282" s="651">
        <v>191.7</v>
      </c>
      <c r="N3282" s="650">
        <v>6</v>
      </c>
      <c r="O3282" s="731">
        <v>1.5</v>
      </c>
      <c r="P3282" s="651"/>
      <c r="Q3282" s="666">
        <v>0</v>
      </c>
      <c r="R3282" s="650"/>
      <c r="S3282" s="666">
        <v>0</v>
      </c>
      <c r="T3282" s="731"/>
      <c r="U3282" s="689">
        <v>0</v>
      </c>
    </row>
    <row r="3283" spans="1:21" ht="14.4" customHeight="1" x14ac:dyDescent="0.3">
      <c r="A3283" s="649">
        <v>10</v>
      </c>
      <c r="B3283" s="650" t="s">
        <v>596</v>
      </c>
      <c r="C3283" s="650">
        <v>89301701</v>
      </c>
      <c r="D3283" s="729" t="s">
        <v>6868</v>
      </c>
      <c r="E3283" s="730" t="s">
        <v>3682</v>
      </c>
      <c r="F3283" s="650" t="s">
        <v>3634</v>
      </c>
      <c r="G3283" s="650" t="s">
        <v>4086</v>
      </c>
      <c r="H3283" s="650" t="s">
        <v>597</v>
      </c>
      <c r="I3283" s="650" t="s">
        <v>4087</v>
      </c>
      <c r="J3283" s="650" t="s">
        <v>707</v>
      </c>
      <c r="K3283" s="650" t="s">
        <v>4088</v>
      </c>
      <c r="L3283" s="651">
        <v>0</v>
      </c>
      <c r="M3283" s="651">
        <v>0</v>
      </c>
      <c r="N3283" s="650">
        <v>5</v>
      </c>
      <c r="O3283" s="731">
        <v>2</v>
      </c>
      <c r="P3283" s="651">
        <v>0</v>
      </c>
      <c r="Q3283" s="666"/>
      <c r="R3283" s="650">
        <v>2</v>
      </c>
      <c r="S3283" s="666">
        <v>0.4</v>
      </c>
      <c r="T3283" s="731">
        <v>1.5</v>
      </c>
      <c r="U3283" s="689">
        <v>0.75</v>
      </c>
    </row>
    <row r="3284" spans="1:21" ht="14.4" customHeight="1" x14ac:dyDescent="0.3">
      <c r="A3284" s="649">
        <v>10</v>
      </c>
      <c r="B3284" s="650" t="s">
        <v>596</v>
      </c>
      <c r="C3284" s="650">
        <v>89301701</v>
      </c>
      <c r="D3284" s="729" t="s">
        <v>6868</v>
      </c>
      <c r="E3284" s="730" t="s">
        <v>3682</v>
      </c>
      <c r="F3284" s="650" t="s">
        <v>3634</v>
      </c>
      <c r="G3284" s="650" t="s">
        <v>4086</v>
      </c>
      <c r="H3284" s="650" t="s">
        <v>597</v>
      </c>
      <c r="I3284" s="650" t="s">
        <v>706</v>
      </c>
      <c r="J3284" s="650" t="s">
        <v>707</v>
      </c>
      <c r="K3284" s="650" t="s">
        <v>4140</v>
      </c>
      <c r="L3284" s="651">
        <v>40.36</v>
      </c>
      <c r="M3284" s="651">
        <v>40.36</v>
      </c>
      <c r="N3284" s="650">
        <v>1</v>
      </c>
      <c r="O3284" s="731">
        <v>0.5</v>
      </c>
      <c r="P3284" s="651"/>
      <c r="Q3284" s="666">
        <v>0</v>
      </c>
      <c r="R3284" s="650"/>
      <c r="S3284" s="666">
        <v>0</v>
      </c>
      <c r="T3284" s="731"/>
      <c r="U3284" s="689">
        <v>0</v>
      </c>
    </row>
    <row r="3285" spans="1:21" ht="14.4" customHeight="1" x14ac:dyDescent="0.3">
      <c r="A3285" s="649">
        <v>10</v>
      </c>
      <c r="B3285" s="650" t="s">
        <v>596</v>
      </c>
      <c r="C3285" s="650">
        <v>89301701</v>
      </c>
      <c r="D3285" s="729" t="s">
        <v>6868</v>
      </c>
      <c r="E3285" s="730" t="s">
        <v>3682</v>
      </c>
      <c r="F3285" s="650" t="s">
        <v>3634</v>
      </c>
      <c r="G3285" s="650" t="s">
        <v>4089</v>
      </c>
      <c r="H3285" s="650" t="s">
        <v>597</v>
      </c>
      <c r="I3285" s="650" t="s">
        <v>874</v>
      </c>
      <c r="J3285" s="650" t="s">
        <v>875</v>
      </c>
      <c r="K3285" s="650" t="s">
        <v>876</v>
      </c>
      <c r="L3285" s="651">
        <v>23.72</v>
      </c>
      <c r="M3285" s="651">
        <v>47.44</v>
      </c>
      <c r="N3285" s="650">
        <v>2</v>
      </c>
      <c r="O3285" s="731">
        <v>0.5</v>
      </c>
      <c r="P3285" s="651"/>
      <c r="Q3285" s="666">
        <v>0</v>
      </c>
      <c r="R3285" s="650"/>
      <c r="S3285" s="666">
        <v>0</v>
      </c>
      <c r="T3285" s="731"/>
      <c r="U3285" s="689">
        <v>0</v>
      </c>
    </row>
    <row r="3286" spans="1:21" ht="14.4" customHeight="1" x14ac:dyDescent="0.3">
      <c r="A3286" s="649">
        <v>10</v>
      </c>
      <c r="B3286" s="650" t="s">
        <v>596</v>
      </c>
      <c r="C3286" s="650">
        <v>89301701</v>
      </c>
      <c r="D3286" s="729" t="s">
        <v>6868</v>
      </c>
      <c r="E3286" s="730" t="s">
        <v>3682</v>
      </c>
      <c r="F3286" s="650" t="s">
        <v>3634</v>
      </c>
      <c r="G3286" s="650" t="s">
        <v>3790</v>
      </c>
      <c r="H3286" s="650" t="s">
        <v>597</v>
      </c>
      <c r="I3286" s="650" t="s">
        <v>6420</v>
      </c>
      <c r="J3286" s="650" t="s">
        <v>3680</v>
      </c>
      <c r="K3286" s="650"/>
      <c r="L3286" s="651">
        <v>0</v>
      </c>
      <c r="M3286" s="651">
        <v>0</v>
      </c>
      <c r="N3286" s="650">
        <v>310</v>
      </c>
      <c r="O3286" s="731">
        <v>9</v>
      </c>
      <c r="P3286" s="651">
        <v>0</v>
      </c>
      <c r="Q3286" s="666"/>
      <c r="R3286" s="650">
        <v>310</v>
      </c>
      <c r="S3286" s="666">
        <v>1</v>
      </c>
      <c r="T3286" s="731">
        <v>9</v>
      </c>
      <c r="U3286" s="689">
        <v>1</v>
      </c>
    </row>
    <row r="3287" spans="1:21" ht="14.4" customHeight="1" x14ac:dyDescent="0.3">
      <c r="A3287" s="649">
        <v>10</v>
      </c>
      <c r="B3287" s="650" t="s">
        <v>596</v>
      </c>
      <c r="C3287" s="650">
        <v>89301701</v>
      </c>
      <c r="D3287" s="729" t="s">
        <v>6868</v>
      </c>
      <c r="E3287" s="730" t="s">
        <v>3682</v>
      </c>
      <c r="F3287" s="650" t="s">
        <v>3634</v>
      </c>
      <c r="G3287" s="650" t="s">
        <v>3725</v>
      </c>
      <c r="H3287" s="650" t="s">
        <v>597</v>
      </c>
      <c r="I3287" s="650" t="s">
        <v>6390</v>
      </c>
      <c r="J3287" s="650" t="s">
        <v>3727</v>
      </c>
      <c r="K3287" s="650" t="s">
        <v>6391</v>
      </c>
      <c r="L3287" s="651">
        <v>0</v>
      </c>
      <c r="M3287" s="651">
        <v>0</v>
      </c>
      <c r="N3287" s="650">
        <v>2</v>
      </c>
      <c r="O3287" s="731">
        <v>1</v>
      </c>
      <c r="P3287" s="651"/>
      <c r="Q3287" s="666"/>
      <c r="R3287" s="650"/>
      <c r="S3287" s="666">
        <v>0</v>
      </c>
      <c r="T3287" s="731"/>
      <c r="U3287" s="689">
        <v>0</v>
      </c>
    </row>
    <row r="3288" spans="1:21" ht="14.4" customHeight="1" x14ac:dyDescent="0.3">
      <c r="A3288" s="649">
        <v>10</v>
      </c>
      <c r="B3288" s="650" t="s">
        <v>596</v>
      </c>
      <c r="C3288" s="650">
        <v>89301701</v>
      </c>
      <c r="D3288" s="729" t="s">
        <v>6868</v>
      </c>
      <c r="E3288" s="730" t="s">
        <v>3682</v>
      </c>
      <c r="F3288" s="650" t="s">
        <v>3634</v>
      </c>
      <c r="G3288" s="650" t="s">
        <v>3725</v>
      </c>
      <c r="H3288" s="650" t="s">
        <v>597</v>
      </c>
      <c r="I3288" s="650" t="s">
        <v>6421</v>
      </c>
      <c r="J3288" s="650" t="s">
        <v>6422</v>
      </c>
      <c r="K3288" s="650" t="s">
        <v>6316</v>
      </c>
      <c r="L3288" s="651">
        <v>18.61</v>
      </c>
      <c r="M3288" s="651">
        <v>18.61</v>
      </c>
      <c r="N3288" s="650">
        <v>1</v>
      </c>
      <c r="O3288" s="731">
        <v>1</v>
      </c>
      <c r="P3288" s="651">
        <v>18.61</v>
      </c>
      <c r="Q3288" s="666">
        <v>1</v>
      </c>
      <c r="R3288" s="650">
        <v>1</v>
      </c>
      <c r="S3288" s="666">
        <v>1</v>
      </c>
      <c r="T3288" s="731">
        <v>1</v>
      </c>
      <c r="U3288" s="689">
        <v>1</v>
      </c>
    </row>
    <row r="3289" spans="1:21" ht="14.4" customHeight="1" x14ac:dyDescent="0.3">
      <c r="A3289" s="649">
        <v>10</v>
      </c>
      <c r="B3289" s="650" t="s">
        <v>596</v>
      </c>
      <c r="C3289" s="650">
        <v>89301701</v>
      </c>
      <c r="D3289" s="729" t="s">
        <v>6868</v>
      </c>
      <c r="E3289" s="730" t="s">
        <v>3682</v>
      </c>
      <c r="F3289" s="650" t="s">
        <v>3634</v>
      </c>
      <c r="G3289" s="650" t="s">
        <v>6423</v>
      </c>
      <c r="H3289" s="650" t="s">
        <v>597</v>
      </c>
      <c r="I3289" s="650" t="s">
        <v>6424</v>
      </c>
      <c r="J3289" s="650" t="s">
        <v>6425</v>
      </c>
      <c r="K3289" s="650" t="s">
        <v>4052</v>
      </c>
      <c r="L3289" s="651">
        <v>0</v>
      </c>
      <c r="M3289" s="651">
        <v>0</v>
      </c>
      <c r="N3289" s="650">
        <v>1</v>
      </c>
      <c r="O3289" s="731">
        <v>1</v>
      </c>
      <c r="P3289" s="651"/>
      <c r="Q3289" s="666"/>
      <c r="R3289" s="650"/>
      <c r="S3289" s="666">
        <v>0</v>
      </c>
      <c r="T3289" s="731"/>
      <c r="U3289" s="689">
        <v>0</v>
      </c>
    </row>
    <row r="3290" spans="1:21" ht="14.4" customHeight="1" x14ac:dyDescent="0.3">
      <c r="A3290" s="649">
        <v>10</v>
      </c>
      <c r="B3290" s="650" t="s">
        <v>596</v>
      </c>
      <c r="C3290" s="650">
        <v>89301701</v>
      </c>
      <c r="D3290" s="729" t="s">
        <v>6868</v>
      </c>
      <c r="E3290" s="730" t="s">
        <v>3682</v>
      </c>
      <c r="F3290" s="650" t="s">
        <v>3634</v>
      </c>
      <c r="G3290" s="650" t="s">
        <v>4478</v>
      </c>
      <c r="H3290" s="650" t="s">
        <v>1072</v>
      </c>
      <c r="I3290" s="650" t="s">
        <v>6426</v>
      </c>
      <c r="J3290" s="650" t="s">
        <v>5107</v>
      </c>
      <c r="K3290" s="650" t="s">
        <v>6427</v>
      </c>
      <c r="L3290" s="651">
        <v>23.35</v>
      </c>
      <c r="M3290" s="651">
        <v>46.7</v>
      </c>
      <c r="N3290" s="650">
        <v>2</v>
      </c>
      <c r="O3290" s="731">
        <v>0.5</v>
      </c>
      <c r="P3290" s="651">
        <v>46.7</v>
      </c>
      <c r="Q3290" s="666">
        <v>1</v>
      </c>
      <c r="R3290" s="650">
        <v>2</v>
      </c>
      <c r="S3290" s="666">
        <v>1</v>
      </c>
      <c r="T3290" s="731">
        <v>0.5</v>
      </c>
      <c r="U3290" s="689">
        <v>1</v>
      </c>
    </row>
    <row r="3291" spans="1:21" ht="14.4" customHeight="1" x14ac:dyDescent="0.3">
      <c r="A3291" s="649">
        <v>10</v>
      </c>
      <c r="B3291" s="650" t="s">
        <v>596</v>
      </c>
      <c r="C3291" s="650">
        <v>89301701</v>
      </c>
      <c r="D3291" s="729" t="s">
        <v>6868</v>
      </c>
      <c r="E3291" s="730" t="s">
        <v>3682</v>
      </c>
      <c r="F3291" s="650" t="s">
        <v>3634</v>
      </c>
      <c r="G3291" s="650" t="s">
        <v>4195</v>
      </c>
      <c r="H3291" s="650" t="s">
        <v>597</v>
      </c>
      <c r="I3291" s="650" t="s">
        <v>6258</v>
      </c>
      <c r="J3291" s="650" t="s">
        <v>4200</v>
      </c>
      <c r="K3291" s="650" t="s">
        <v>4533</v>
      </c>
      <c r="L3291" s="651">
        <v>0</v>
      </c>
      <c r="M3291" s="651">
        <v>0</v>
      </c>
      <c r="N3291" s="650">
        <v>2</v>
      </c>
      <c r="O3291" s="731">
        <v>1</v>
      </c>
      <c r="P3291" s="651">
        <v>0</v>
      </c>
      <c r="Q3291" s="666"/>
      <c r="R3291" s="650">
        <v>2</v>
      </c>
      <c r="S3291" s="666">
        <v>1</v>
      </c>
      <c r="T3291" s="731">
        <v>1</v>
      </c>
      <c r="U3291" s="689">
        <v>1</v>
      </c>
    </row>
    <row r="3292" spans="1:21" ht="14.4" customHeight="1" x14ac:dyDescent="0.3">
      <c r="A3292" s="649">
        <v>10</v>
      </c>
      <c r="B3292" s="650" t="s">
        <v>596</v>
      </c>
      <c r="C3292" s="650">
        <v>89301701</v>
      </c>
      <c r="D3292" s="729" t="s">
        <v>6868</v>
      </c>
      <c r="E3292" s="730" t="s">
        <v>3682</v>
      </c>
      <c r="F3292" s="650" t="s">
        <v>3634</v>
      </c>
      <c r="G3292" s="650" t="s">
        <v>4482</v>
      </c>
      <c r="H3292" s="650" t="s">
        <v>1072</v>
      </c>
      <c r="I3292" s="650" t="s">
        <v>2779</v>
      </c>
      <c r="J3292" s="650" t="s">
        <v>2780</v>
      </c>
      <c r="K3292" s="650" t="s">
        <v>3574</v>
      </c>
      <c r="L3292" s="651">
        <v>38.130000000000003</v>
      </c>
      <c r="M3292" s="651">
        <v>190.65000000000003</v>
      </c>
      <c r="N3292" s="650">
        <v>5</v>
      </c>
      <c r="O3292" s="731">
        <v>2</v>
      </c>
      <c r="P3292" s="651">
        <v>190.65000000000003</v>
      </c>
      <c r="Q3292" s="666">
        <v>1</v>
      </c>
      <c r="R3292" s="650">
        <v>5</v>
      </c>
      <c r="S3292" s="666">
        <v>1</v>
      </c>
      <c r="T3292" s="731">
        <v>2</v>
      </c>
      <c r="U3292" s="689">
        <v>1</v>
      </c>
    </row>
    <row r="3293" spans="1:21" ht="14.4" customHeight="1" x14ac:dyDescent="0.3">
      <c r="A3293" s="649">
        <v>10</v>
      </c>
      <c r="B3293" s="650" t="s">
        <v>596</v>
      </c>
      <c r="C3293" s="650">
        <v>89301701</v>
      </c>
      <c r="D3293" s="729" t="s">
        <v>6868</v>
      </c>
      <c r="E3293" s="730" t="s">
        <v>3682</v>
      </c>
      <c r="F3293" s="650" t="s">
        <v>3634</v>
      </c>
      <c r="G3293" s="650" t="s">
        <v>4801</v>
      </c>
      <c r="H3293" s="650" t="s">
        <v>597</v>
      </c>
      <c r="I3293" s="650" t="s">
        <v>6428</v>
      </c>
      <c r="J3293" s="650" t="s">
        <v>4803</v>
      </c>
      <c r="K3293" s="650" t="s">
        <v>6429</v>
      </c>
      <c r="L3293" s="651">
        <v>33.68</v>
      </c>
      <c r="M3293" s="651">
        <v>101.03999999999999</v>
      </c>
      <c r="N3293" s="650">
        <v>3</v>
      </c>
      <c r="O3293" s="731">
        <v>1</v>
      </c>
      <c r="P3293" s="651"/>
      <c r="Q3293" s="666">
        <v>0</v>
      </c>
      <c r="R3293" s="650"/>
      <c r="S3293" s="666">
        <v>0</v>
      </c>
      <c r="T3293" s="731"/>
      <c r="U3293" s="689">
        <v>0</v>
      </c>
    </row>
    <row r="3294" spans="1:21" ht="14.4" customHeight="1" x14ac:dyDescent="0.3">
      <c r="A3294" s="649">
        <v>10</v>
      </c>
      <c r="B3294" s="650" t="s">
        <v>596</v>
      </c>
      <c r="C3294" s="650">
        <v>89301701</v>
      </c>
      <c r="D3294" s="729" t="s">
        <v>6868</v>
      </c>
      <c r="E3294" s="730" t="s">
        <v>3682</v>
      </c>
      <c r="F3294" s="650" t="s">
        <v>3634</v>
      </c>
      <c r="G3294" s="650" t="s">
        <v>4801</v>
      </c>
      <c r="H3294" s="650" t="s">
        <v>597</v>
      </c>
      <c r="I3294" s="650" t="s">
        <v>6430</v>
      </c>
      <c r="J3294" s="650" t="s">
        <v>4803</v>
      </c>
      <c r="K3294" s="650" t="s">
        <v>6431</v>
      </c>
      <c r="L3294" s="651">
        <v>112.27</v>
      </c>
      <c r="M3294" s="651">
        <v>112.27</v>
      </c>
      <c r="N3294" s="650">
        <v>1</v>
      </c>
      <c r="O3294" s="731">
        <v>1</v>
      </c>
      <c r="P3294" s="651"/>
      <c r="Q3294" s="666">
        <v>0</v>
      </c>
      <c r="R3294" s="650"/>
      <c r="S3294" s="666">
        <v>0</v>
      </c>
      <c r="T3294" s="731"/>
      <c r="U3294" s="689">
        <v>0</v>
      </c>
    </row>
    <row r="3295" spans="1:21" ht="14.4" customHeight="1" x14ac:dyDescent="0.3">
      <c r="A3295" s="649">
        <v>10</v>
      </c>
      <c r="B3295" s="650" t="s">
        <v>596</v>
      </c>
      <c r="C3295" s="650">
        <v>89301701</v>
      </c>
      <c r="D3295" s="729" t="s">
        <v>6868</v>
      </c>
      <c r="E3295" s="730" t="s">
        <v>3682</v>
      </c>
      <c r="F3295" s="650" t="s">
        <v>3634</v>
      </c>
      <c r="G3295" s="650" t="s">
        <v>4210</v>
      </c>
      <c r="H3295" s="650" t="s">
        <v>1072</v>
      </c>
      <c r="I3295" s="650" t="s">
        <v>1102</v>
      </c>
      <c r="J3295" s="650" t="s">
        <v>1079</v>
      </c>
      <c r="K3295" s="650" t="s">
        <v>1103</v>
      </c>
      <c r="L3295" s="651">
        <v>468.96</v>
      </c>
      <c r="M3295" s="651">
        <v>8441.2799999999988</v>
      </c>
      <c r="N3295" s="650">
        <v>18</v>
      </c>
      <c r="O3295" s="731">
        <v>2</v>
      </c>
      <c r="P3295" s="651">
        <v>8441.2799999999988</v>
      </c>
      <c r="Q3295" s="666">
        <v>1</v>
      </c>
      <c r="R3295" s="650">
        <v>18</v>
      </c>
      <c r="S3295" s="666">
        <v>1</v>
      </c>
      <c r="T3295" s="731">
        <v>2</v>
      </c>
      <c r="U3295" s="689">
        <v>1</v>
      </c>
    </row>
    <row r="3296" spans="1:21" ht="14.4" customHeight="1" x14ac:dyDescent="0.3">
      <c r="A3296" s="649">
        <v>10</v>
      </c>
      <c r="B3296" s="650" t="s">
        <v>596</v>
      </c>
      <c r="C3296" s="650">
        <v>89301701</v>
      </c>
      <c r="D3296" s="729" t="s">
        <v>6868</v>
      </c>
      <c r="E3296" s="730" t="s">
        <v>3682</v>
      </c>
      <c r="F3296" s="650" t="s">
        <v>3634</v>
      </c>
      <c r="G3296" s="650" t="s">
        <v>3961</v>
      </c>
      <c r="H3296" s="650" t="s">
        <v>597</v>
      </c>
      <c r="I3296" s="650" t="s">
        <v>4572</v>
      </c>
      <c r="J3296" s="650" t="s">
        <v>4573</v>
      </c>
      <c r="K3296" s="650" t="s">
        <v>789</v>
      </c>
      <c r="L3296" s="651">
        <v>0</v>
      </c>
      <c r="M3296" s="651">
        <v>0</v>
      </c>
      <c r="N3296" s="650">
        <v>2</v>
      </c>
      <c r="O3296" s="731">
        <v>1</v>
      </c>
      <c r="P3296" s="651">
        <v>0</v>
      </c>
      <c r="Q3296" s="666"/>
      <c r="R3296" s="650">
        <v>2</v>
      </c>
      <c r="S3296" s="666">
        <v>1</v>
      </c>
      <c r="T3296" s="731">
        <v>1</v>
      </c>
      <c r="U3296" s="689">
        <v>1</v>
      </c>
    </row>
    <row r="3297" spans="1:21" ht="14.4" customHeight="1" x14ac:dyDescent="0.3">
      <c r="A3297" s="649">
        <v>10</v>
      </c>
      <c r="B3297" s="650" t="s">
        <v>596</v>
      </c>
      <c r="C3297" s="650">
        <v>89301701</v>
      </c>
      <c r="D3297" s="729" t="s">
        <v>6868</v>
      </c>
      <c r="E3297" s="730" t="s">
        <v>3682</v>
      </c>
      <c r="F3297" s="650" t="s">
        <v>3634</v>
      </c>
      <c r="G3297" s="650" t="s">
        <v>6432</v>
      </c>
      <c r="H3297" s="650" t="s">
        <v>1072</v>
      </c>
      <c r="I3297" s="650" t="s">
        <v>6433</v>
      </c>
      <c r="J3297" s="650" t="s">
        <v>6434</v>
      </c>
      <c r="K3297" s="650" t="s">
        <v>5089</v>
      </c>
      <c r="L3297" s="651">
        <v>167.38</v>
      </c>
      <c r="M3297" s="651">
        <v>1339.04</v>
      </c>
      <c r="N3297" s="650">
        <v>8</v>
      </c>
      <c r="O3297" s="731">
        <v>3</v>
      </c>
      <c r="P3297" s="651"/>
      <c r="Q3297" s="666">
        <v>0</v>
      </c>
      <c r="R3297" s="650"/>
      <c r="S3297" s="666">
        <v>0</v>
      </c>
      <c r="T3297" s="731"/>
      <c r="U3297" s="689">
        <v>0</v>
      </c>
    </row>
    <row r="3298" spans="1:21" ht="14.4" customHeight="1" x14ac:dyDescent="0.3">
      <c r="A3298" s="649">
        <v>10</v>
      </c>
      <c r="B3298" s="650" t="s">
        <v>596</v>
      </c>
      <c r="C3298" s="650">
        <v>89301701</v>
      </c>
      <c r="D3298" s="729" t="s">
        <v>6868</v>
      </c>
      <c r="E3298" s="730" t="s">
        <v>3682</v>
      </c>
      <c r="F3298" s="650" t="s">
        <v>3634</v>
      </c>
      <c r="G3298" s="650" t="s">
        <v>4229</v>
      </c>
      <c r="H3298" s="650" t="s">
        <v>1072</v>
      </c>
      <c r="I3298" s="650" t="s">
        <v>6435</v>
      </c>
      <c r="J3298" s="650" t="s">
        <v>4231</v>
      </c>
      <c r="K3298" s="650" t="s">
        <v>6436</v>
      </c>
      <c r="L3298" s="651">
        <v>14.6</v>
      </c>
      <c r="M3298" s="651">
        <v>43.8</v>
      </c>
      <c r="N3298" s="650">
        <v>3</v>
      </c>
      <c r="O3298" s="731">
        <v>0.5</v>
      </c>
      <c r="P3298" s="651"/>
      <c r="Q3298" s="666">
        <v>0</v>
      </c>
      <c r="R3298" s="650"/>
      <c r="S3298" s="666">
        <v>0</v>
      </c>
      <c r="T3298" s="731"/>
      <c r="U3298" s="689">
        <v>0</v>
      </c>
    </row>
    <row r="3299" spans="1:21" ht="14.4" customHeight="1" x14ac:dyDescent="0.3">
      <c r="A3299" s="649">
        <v>10</v>
      </c>
      <c r="B3299" s="650" t="s">
        <v>596</v>
      </c>
      <c r="C3299" s="650">
        <v>89301701</v>
      </c>
      <c r="D3299" s="729" t="s">
        <v>6868</v>
      </c>
      <c r="E3299" s="730" t="s">
        <v>3682</v>
      </c>
      <c r="F3299" s="650" t="s">
        <v>3634</v>
      </c>
      <c r="G3299" s="650" t="s">
        <v>4229</v>
      </c>
      <c r="H3299" s="650" t="s">
        <v>1072</v>
      </c>
      <c r="I3299" s="650" t="s">
        <v>4313</v>
      </c>
      <c r="J3299" s="650" t="s">
        <v>2768</v>
      </c>
      <c r="K3299" s="650" t="s">
        <v>3603</v>
      </c>
      <c r="L3299" s="651">
        <v>33.72</v>
      </c>
      <c r="M3299" s="651">
        <v>708.11999999999989</v>
      </c>
      <c r="N3299" s="650">
        <v>21</v>
      </c>
      <c r="O3299" s="731">
        <v>7</v>
      </c>
      <c r="P3299" s="651">
        <v>202.32</v>
      </c>
      <c r="Q3299" s="666">
        <v>0.28571428571428575</v>
      </c>
      <c r="R3299" s="650">
        <v>6</v>
      </c>
      <c r="S3299" s="666">
        <v>0.2857142857142857</v>
      </c>
      <c r="T3299" s="731">
        <v>2</v>
      </c>
      <c r="U3299" s="689">
        <v>0.2857142857142857</v>
      </c>
    </row>
    <row r="3300" spans="1:21" ht="14.4" customHeight="1" x14ac:dyDescent="0.3">
      <c r="A3300" s="649">
        <v>10</v>
      </c>
      <c r="B3300" s="650" t="s">
        <v>596</v>
      </c>
      <c r="C3300" s="650">
        <v>89301701</v>
      </c>
      <c r="D3300" s="729" t="s">
        <v>6868</v>
      </c>
      <c r="E3300" s="730" t="s">
        <v>3682</v>
      </c>
      <c r="F3300" s="650" t="s">
        <v>3634</v>
      </c>
      <c r="G3300" s="650" t="s">
        <v>4229</v>
      </c>
      <c r="H3300" s="650" t="s">
        <v>1072</v>
      </c>
      <c r="I3300" s="650" t="s">
        <v>4457</v>
      </c>
      <c r="J3300" s="650" t="s">
        <v>2768</v>
      </c>
      <c r="K3300" s="650" t="s">
        <v>4458</v>
      </c>
      <c r="L3300" s="651">
        <v>56.18</v>
      </c>
      <c r="M3300" s="651">
        <v>224.72</v>
      </c>
      <c r="N3300" s="650">
        <v>4</v>
      </c>
      <c r="O3300" s="731">
        <v>2</v>
      </c>
      <c r="P3300" s="651"/>
      <c r="Q3300" s="666">
        <v>0</v>
      </c>
      <c r="R3300" s="650"/>
      <c r="S3300" s="666">
        <v>0</v>
      </c>
      <c r="T3300" s="731"/>
      <c r="U3300" s="689">
        <v>0</v>
      </c>
    </row>
    <row r="3301" spans="1:21" ht="14.4" customHeight="1" x14ac:dyDescent="0.3">
      <c r="A3301" s="649">
        <v>10</v>
      </c>
      <c r="B3301" s="650" t="s">
        <v>596</v>
      </c>
      <c r="C3301" s="650">
        <v>89301701</v>
      </c>
      <c r="D3301" s="729" t="s">
        <v>6868</v>
      </c>
      <c r="E3301" s="730" t="s">
        <v>3682</v>
      </c>
      <c r="F3301" s="650" t="s">
        <v>3634</v>
      </c>
      <c r="G3301" s="650" t="s">
        <v>4229</v>
      </c>
      <c r="H3301" s="650" t="s">
        <v>1072</v>
      </c>
      <c r="I3301" s="650" t="s">
        <v>4839</v>
      </c>
      <c r="J3301" s="650" t="s">
        <v>4259</v>
      </c>
      <c r="K3301" s="650" t="s">
        <v>4081</v>
      </c>
      <c r="L3301" s="651">
        <v>67.42</v>
      </c>
      <c r="M3301" s="651">
        <v>1213.56</v>
      </c>
      <c r="N3301" s="650">
        <v>18</v>
      </c>
      <c r="O3301" s="731">
        <v>5.5</v>
      </c>
      <c r="P3301" s="651">
        <v>404.52</v>
      </c>
      <c r="Q3301" s="666">
        <v>0.33333333333333331</v>
      </c>
      <c r="R3301" s="650">
        <v>6</v>
      </c>
      <c r="S3301" s="666">
        <v>0.33333333333333331</v>
      </c>
      <c r="T3301" s="731">
        <v>2</v>
      </c>
      <c r="U3301" s="689">
        <v>0.36363636363636365</v>
      </c>
    </row>
    <row r="3302" spans="1:21" ht="14.4" customHeight="1" x14ac:dyDescent="0.3">
      <c r="A3302" s="649">
        <v>10</v>
      </c>
      <c r="B3302" s="650" t="s">
        <v>596</v>
      </c>
      <c r="C3302" s="650">
        <v>89301701</v>
      </c>
      <c r="D3302" s="729" t="s">
        <v>6868</v>
      </c>
      <c r="E3302" s="730" t="s">
        <v>3682</v>
      </c>
      <c r="F3302" s="650" t="s">
        <v>3634</v>
      </c>
      <c r="G3302" s="650" t="s">
        <v>4229</v>
      </c>
      <c r="H3302" s="650" t="s">
        <v>1072</v>
      </c>
      <c r="I3302" s="650" t="s">
        <v>4258</v>
      </c>
      <c r="J3302" s="650" t="s">
        <v>4259</v>
      </c>
      <c r="K3302" s="650" t="s">
        <v>4243</v>
      </c>
      <c r="L3302" s="651">
        <v>112.36</v>
      </c>
      <c r="M3302" s="651">
        <v>674.16</v>
      </c>
      <c r="N3302" s="650">
        <v>6</v>
      </c>
      <c r="O3302" s="731">
        <v>2</v>
      </c>
      <c r="P3302" s="651"/>
      <c r="Q3302" s="666">
        <v>0</v>
      </c>
      <c r="R3302" s="650"/>
      <c r="S3302" s="666">
        <v>0</v>
      </c>
      <c r="T3302" s="731"/>
      <c r="U3302" s="689">
        <v>0</v>
      </c>
    </row>
    <row r="3303" spans="1:21" ht="14.4" customHeight="1" x14ac:dyDescent="0.3">
      <c r="A3303" s="649">
        <v>10</v>
      </c>
      <c r="B3303" s="650" t="s">
        <v>596</v>
      </c>
      <c r="C3303" s="650">
        <v>89301701</v>
      </c>
      <c r="D3303" s="729" t="s">
        <v>6868</v>
      </c>
      <c r="E3303" s="730" t="s">
        <v>3682</v>
      </c>
      <c r="F3303" s="650" t="s">
        <v>3634</v>
      </c>
      <c r="G3303" s="650" t="s">
        <v>3742</v>
      </c>
      <c r="H3303" s="650" t="s">
        <v>597</v>
      </c>
      <c r="I3303" s="650" t="s">
        <v>4974</v>
      </c>
      <c r="J3303" s="650" t="s">
        <v>2472</v>
      </c>
      <c r="K3303" s="650" t="s">
        <v>4975</v>
      </c>
      <c r="L3303" s="651">
        <v>224.25</v>
      </c>
      <c r="M3303" s="651">
        <v>224.25</v>
      </c>
      <c r="N3303" s="650">
        <v>1</v>
      </c>
      <c r="O3303" s="731">
        <v>1</v>
      </c>
      <c r="P3303" s="651"/>
      <c r="Q3303" s="666">
        <v>0</v>
      </c>
      <c r="R3303" s="650"/>
      <c r="S3303" s="666">
        <v>0</v>
      </c>
      <c r="T3303" s="731"/>
      <c r="U3303" s="689">
        <v>0</v>
      </c>
    </row>
    <row r="3304" spans="1:21" ht="14.4" customHeight="1" x14ac:dyDescent="0.3">
      <c r="A3304" s="649">
        <v>10</v>
      </c>
      <c r="B3304" s="650" t="s">
        <v>596</v>
      </c>
      <c r="C3304" s="650">
        <v>89301701</v>
      </c>
      <c r="D3304" s="729" t="s">
        <v>6868</v>
      </c>
      <c r="E3304" s="730" t="s">
        <v>3682</v>
      </c>
      <c r="F3304" s="650" t="s">
        <v>3634</v>
      </c>
      <c r="G3304" s="650" t="s">
        <v>6437</v>
      </c>
      <c r="H3304" s="650" t="s">
        <v>597</v>
      </c>
      <c r="I3304" s="650" t="s">
        <v>6438</v>
      </c>
      <c r="J3304" s="650" t="s">
        <v>6439</v>
      </c>
      <c r="K3304" s="650" t="s">
        <v>6440</v>
      </c>
      <c r="L3304" s="651">
        <v>0</v>
      </c>
      <c r="M3304" s="651">
        <v>0</v>
      </c>
      <c r="N3304" s="650">
        <v>4</v>
      </c>
      <c r="O3304" s="731">
        <v>2</v>
      </c>
      <c r="P3304" s="651"/>
      <c r="Q3304" s="666"/>
      <c r="R3304" s="650"/>
      <c r="S3304" s="666">
        <v>0</v>
      </c>
      <c r="T3304" s="731"/>
      <c r="U3304" s="689">
        <v>0</v>
      </c>
    </row>
    <row r="3305" spans="1:21" ht="14.4" customHeight="1" x14ac:dyDescent="0.3">
      <c r="A3305" s="649">
        <v>10</v>
      </c>
      <c r="B3305" s="650" t="s">
        <v>596</v>
      </c>
      <c r="C3305" s="650">
        <v>89301701</v>
      </c>
      <c r="D3305" s="729" t="s">
        <v>6868</v>
      </c>
      <c r="E3305" s="730" t="s">
        <v>3682</v>
      </c>
      <c r="F3305" s="650" t="s">
        <v>3634</v>
      </c>
      <c r="G3305" s="650" t="s">
        <v>6441</v>
      </c>
      <c r="H3305" s="650" t="s">
        <v>597</v>
      </c>
      <c r="I3305" s="650" t="s">
        <v>6442</v>
      </c>
      <c r="J3305" s="650" t="s">
        <v>6443</v>
      </c>
      <c r="K3305" s="650" t="s">
        <v>4773</v>
      </c>
      <c r="L3305" s="651">
        <v>43.99</v>
      </c>
      <c r="M3305" s="651">
        <v>175.96</v>
      </c>
      <c r="N3305" s="650">
        <v>4</v>
      </c>
      <c r="O3305" s="731">
        <v>0.5</v>
      </c>
      <c r="P3305" s="651"/>
      <c r="Q3305" s="666">
        <v>0</v>
      </c>
      <c r="R3305" s="650"/>
      <c r="S3305" s="666">
        <v>0</v>
      </c>
      <c r="T3305" s="731"/>
      <c r="U3305" s="689">
        <v>0</v>
      </c>
    </row>
    <row r="3306" spans="1:21" ht="14.4" customHeight="1" x14ac:dyDescent="0.3">
      <c r="A3306" s="649">
        <v>10</v>
      </c>
      <c r="B3306" s="650" t="s">
        <v>596</v>
      </c>
      <c r="C3306" s="650">
        <v>89301701</v>
      </c>
      <c r="D3306" s="729" t="s">
        <v>6868</v>
      </c>
      <c r="E3306" s="730" t="s">
        <v>3682</v>
      </c>
      <c r="F3306" s="650" t="s">
        <v>3634</v>
      </c>
      <c r="G3306" s="650" t="s">
        <v>3868</v>
      </c>
      <c r="H3306" s="650" t="s">
        <v>597</v>
      </c>
      <c r="I3306" s="650" t="s">
        <v>1276</v>
      </c>
      <c r="J3306" s="650" t="s">
        <v>1277</v>
      </c>
      <c r="K3306" s="650" t="s">
        <v>3869</v>
      </c>
      <c r="L3306" s="651">
        <v>13.38</v>
      </c>
      <c r="M3306" s="651">
        <v>13.38</v>
      </c>
      <c r="N3306" s="650">
        <v>1</v>
      </c>
      <c r="O3306" s="731">
        <v>1</v>
      </c>
      <c r="P3306" s="651">
        <v>13.38</v>
      </c>
      <c r="Q3306" s="666">
        <v>1</v>
      </c>
      <c r="R3306" s="650">
        <v>1</v>
      </c>
      <c r="S3306" s="666">
        <v>1</v>
      </c>
      <c r="T3306" s="731">
        <v>1</v>
      </c>
      <c r="U3306" s="689">
        <v>1</v>
      </c>
    </row>
    <row r="3307" spans="1:21" ht="14.4" customHeight="1" x14ac:dyDescent="0.3">
      <c r="A3307" s="649">
        <v>10</v>
      </c>
      <c r="B3307" s="650" t="s">
        <v>596</v>
      </c>
      <c r="C3307" s="650">
        <v>89301701</v>
      </c>
      <c r="D3307" s="729" t="s">
        <v>6868</v>
      </c>
      <c r="E3307" s="730" t="s">
        <v>3682</v>
      </c>
      <c r="F3307" s="650" t="s">
        <v>3635</v>
      </c>
      <c r="G3307" s="650" t="s">
        <v>3790</v>
      </c>
      <c r="H3307" s="650" t="s">
        <v>597</v>
      </c>
      <c r="I3307" s="650" t="s">
        <v>6444</v>
      </c>
      <c r="J3307" s="650" t="s">
        <v>3680</v>
      </c>
      <c r="K3307" s="650"/>
      <c r="L3307" s="651">
        <v>0</v>
      </c>
      <c r="M3307" s="651">
        <v>0</v>
      </c>
      <c r="N3307" s="650">
        <v>23</v>
      </c>
      <c r="O3307" s="731">
        <v>20.5</v>
      </c>
      <c r="P3307" s="651">
        <v>0</v>
      </c>
      <c r="Q3307" s="666"/>
      <c r="R3307" s="650">
        <v>20</v>
      </c>
      <c r="S3307" s="666">
        <v>0.86956521739130432</v>
      </c>
      <c r="T3307" s="731">
        <v>17.5</v>
      </c>
      <c r="U3307" s="689">
        <v>0.85365853658536583</v>
      </c>
    </row>
    <row r="3308" spans="1:21" ht="14.4" customHeight="1" x14ac:dyDescent="0.3">
      <c r="A3308" s="649">
        <v>10</v>
      </c>
      <c r="B3308" s="650" t="s">
        <v>596</v>
      </c>
      <c r="C3308" s="650">
        <v>89301701</v>
      </c>
      <c r="D3308" s="729" t="s">
        <v>6868</v>
      </c>
      <c r="E3308" s="730" t="s">
        <v>3712</v>
      </c>
      <c r="F3308" s="650" t="s">
        <v>3634</v>
      </c>
      <c r="G3308" s="650" t="s">
        <v>4078</v>
      </c>
      <c r="H3308" s="650" t="s">
        <v>597</v>
      </c>
      <c r="I3308" s="650" t="s">
        <v>6445</v>
      </c>
      <c r="J3308" s="650" t="s">
        <v>6446</v>
      </c>
      <c r="K3308" s="650" t="s">
        <v>2741</v>
      </c>
      <c r="L3308" s="651">
        <v>270.69</v>
      </c>
      <c r="M3308" s="651">
        <v>541.38</v>
      </c>
      <c r="N3308" s="650">
        <v>2</v>
      </c>
      <c r="O3308" s="731">
        <v>1.5</v>
      </c>
      <c r="P3308" s="651">
        <v>541.38</v>
      </c>
      <c r="Q3308" s="666">
        <v>1</v>
      </c>
      <c r="R3308" s="650">
        <v>2</v>
      </c>
      <c r="S3308" s="666">
        <v>1</v>
      </c>
      <c r="T3308" s="731">
        <v>1.5</v>
      </c>
      <c r="U3308" s="689">
        <v>1</v>
      </c>
    </row>
    <row r="3309" spans="1:21" ht="14.4" customHeight="1" x14ac:dyDescent="0.3">
      <c r="A3309" s="649">
        <v>10</v>
      </c>
      <c r="B3309" s="650" t="s">
        <v>596</v>
      </c>
      <c r="C3309" s="650">
        <v>89301701</v>
      </c>
      <c r="D3309" s="729" t="s">
        <v>6868</v>
      </c>
      <c r="E3309" s="730" t="s">
        <v>3712</v>
      </c>
      <c r="F3309" s="650" t="s">
        <v>3634</v>
      </c>
      <c r="G3309" s="650" t="s">
        <v>4078</v>
      </c>
      <c r="H3309" s="650" t="s">
        <v>597</v>
      </c>
      <c r="I3309" s="650" t="s">
        <v>6447</v>
      </c>
      <c r="J3309" s="650" t="s">
        <v>6448</v>
      </c>
      <c r="K3309" s="650" t="s">
        <v>2741</v>
      </c>
      <c r="L3309" s="651">
        <v>268.22000000000003</v>
      </c>
      <c r="M3309" s="651">
        <v>268.22000000000003</v>
      </c>
      <c r="N3309" s="650">
        <v>1</v>
      </c>
      <c r="O3309" s="731">
        <v>0.5</v>
      </c>
      <c r="P3309" s="651">
        <v>268.22000000000003</v>
      </c>
      <c r="Q3309" s="666">
        <v>1</v>
      </c>
      <c r="R3309" s="650">
        <v>1</v>
      </c>
      <c r="S3309" s="666">
        <v>1</v>
      </c>
      <c r="T3309" s="731">
        <v>0.5</v>
      </c>
      <c r="U3309" s="689">
        <v>1</v>
      </c>
    </row>
    <row r="3310" spans="1:21" ht="14.4" customHeight="1" x14ac:dyDescent="0.3">
      <c r="A3310" s="649">
        <v>10</v>
      </c>
      <c r="B3310" s="650" t="s">
        <v>596</v>
      </c>
      <c r="C3310" s="650">
        <v>89301701</v>
      </c>
      <c r="D3310" s="729" t="s">
        <v>6868</v>
      </c>
      <c r="E3310" s="730" t="s">
        <v>3712</v>
      </c>
      <c r="F3310" s="650" t="s">
        <v>3634</v>
      </c>
      <c r="G3310" s="650" t="s">
        <v>6414</v>
      </c>
      <c r="H3310" s="650" t="s">
        <v>597</v>
      </c>
      <c r="I3310" s="650" t="s">
        <v>6415</v>
      </c>
      <c r="J3310" s="650" t="s">
        <v>6416</v>
      </c>
      <c r="K3310" s="650" t="s">
        <v>6417</v>
      </c>
      <c r="L3310" s="651">
        <v>36.89</v>
      </c>
      <c r="M3310" s="651">
        <v>553.35</v>
      </c>
      <c r="N3310" s="650">
        <v>15</v>
      </c>
      <c r="O3310" s="731">
        <v>3</v>
      </c>
      <c r="P3310" s="651">
        <v>258.23</v>
      </c>
      <c r="Q3310" s="666">
        <v>0.46666666666666667</v>
      </c>
      <c r="R3310" s="650">
        <v>7</v>
      </c>
      <c r="S3310" s="666">
        <v>0.46666666666666667</v>
      </c>
      <c r="T3310" s="731">
        <v>2</v>
      </c>
      <c r="U3310" s="689">
        <v>0.66666666666666663</v>
      </c>
    </row>
    <row r="3311" spans="1:21" ht="14.4" customHeight="1" x14ac:dyDescent="0.3">
      <c r="A3311" s="649">
        <v>10</v>
      </c>
      <c r="B3311" s="650" t="s">
        <v>596</v>
      </c>
      <c r="C3311" s="650">
        <v>89301701</v>
      </c>
      <c r="D3311" s="729" t="s">
        <v>6868</v>
      </c>
      <c r="E3311" s="730" t="s">
        <v>3712</v>
      </c>
      <c r="F3311" s="650" t="s">
        <v>3634</v>
      </c>
      <c r="G3311" s="650" t="s">
        <v>4085</v>
      </c>
      <c r="H3311" s="650" t="s">
        <v>597</v>
      </c>
      <c r="I3311" s="650" t="s">
        <v>2597</v>
      </c>
      <c r="J3311" s="650" t="s">
        <v>4766</v>
      </c>
      <c r="K3311" s="650" t="s">
        <v>2741</v>
      </c>
      <c r="L3311" s="651">
        <v>32.33</v>
      </c>
      <c r="M3311" s="651">
        <v>32.33</v>
      </c>
      <c r="N3311" s="650">
        <v>1</v>
      </c>
      <c r="O3311" s="731"/>
      <c r="P3311" s="651">
        <v>32.33</v>
      </c>
      <c r="Q3311" s="666">
        <v>1</v>
      </c>
      <c r="R3311" s="650">
        <v>1</v>
      </c>
      <c r="S3311" s="666">
        <v>1</v>
      </c>
      <c r="T3311" s="731"/>
      <c r="U3311" s="689"/>
    </row>
    <row r="3312" spans="1:21" ht="14.4" customHeight="1" x14ac:dyDescent="0.3">
      <c r="A3312" s="649">
        <v>10</v>
      </c>
      <c r="B3312" s="650" t="s">
        <v>596</v>
      </c>
      <c r="C3312" s="650">
        <v>89301701</v>
      </c>
      <c r="D3312" s="729" t="s">
        <v>6868</v>
      </c>
      <c r="E3312" s="730" t="s">
        <v>3712</v>
      </c>
      <c r="F3312" s="650" t="s">
        <v>3634</v>
      </c>
      <c r="G3312" s="650" t="s">
        <v>4085</v>
      </c>
      <c r="H3312" s="650" t="s">
        <v>597</v>
      </c>
      <c r="I3312" s="650" t="s">
        <v>4767</v>
      </c>
      <c r="J3312" s="650" t="s">
        <v>4768</v>
      </c>
      <c r="K3312" s="650" t="s">
        <v>1888</v>
      </c>
      <c r="L3312" s="651">
        <v>80.77</v>
      </c>
      <c r="M3312" s="651">
        <v>242.31</v>
      </c>
      <c r="N3312" s="650">
        <v>3</v>
      </c>
      <c r="O3312" s="731">
        <v>2</v>
      </c>
      <c r="P3312" s="651">
        <v>242.31</v>
      </c>
      <c r="Q3312" s="666">
        <v>1</v>
      </c>
      <c r="R3312" s="650">
        <v>3</v>
      </c>
      <c r="S3312" s="666">
        <v>1</v>
      </c>
      <c r="T3312" s="731">
        <v>2</v>
      </c>
      <c r="U3312" s="689">
        <v>1</v>
      </c>
    </row>
    <row r="3313" spans="1:21" ht="14.4" customHeight="1" x14ac:dyDescent="0.3">
      <c r="A3313" s="649">
        <v>10</v>
      </c>
      <c r="B3313" s="650" t="s">
        <v>596</v>
      </c>
      <c r="C3313" s="650">
        <v>89301701</v>
      </c>
      <c r="D3313" s="729" t="s">
        <v>6868</v>
      </c>
      <c r="E3313" s="730" t="s">
        <v>3712</v>
      </c>
      <c r="F3313" s="650" t="s">
        <v>3634</v>
      </c>
      <c r="G3313" s="650" t="s">
        <v>4085</v>
      </c>
      <c r="H3313" s="650" t="s">
        <v>597</v>
      </c>
      <c r="I3313" s="650" t="s">
        <v>4767</v>
      </c>
      <c r="J3313" s="650" t="s">
        <v>4768</v>
      </c>
      <c r="K3313" s="650" t="s">
        <v>1888</v>
      </c>
      <c r="L3313" s="651">
        <v>16.16</v>
      </c>
      <c r="M3313" s="651">
        <v>32.32</v>
      </c>
      <c r="N3313" s="650">
        <v>2</v>
      </c>
      <c r="O3313" s="731">
        <v>1</v>
      </c>
      <c r="P3313" s="651"/>
      <c r="Q3313" s="666">
        <v>0</v>
      </c>
      <c r="R3313" s="650"/>
      <c r="S3313" s="666">
        <v>0</v>
      </c>
      <c r="T3313" s="731"/>
      <c r="U3313" s="689">
        <v>0</v>
      </c>
    </row>
    <row r="3314" spans="1:21" ht="14.4" customHeight="1" x14ac:dyDescent="0.3">
      <c r="A3314" s="649">
        <v>10</v>
      </c>
      <c r="B3314" s="650" t="s">
        <v>596</v>
      </c>
      <c r="C3314" s="650">
        <v>89301701</v>
      </c>
      <c r="D3314" s="729" t="s">
        <v>6868</v>
      </c>
      <c r="E3314" s="730" t="s">
        <v>3712</v>
      </c>
      <c r="F3314" s="650" t="s">
        <v>3634</v>
      </c>
      <c r="G3314" s="650" t="s">
        <v>4085</v>
      </c>
      <c r="H3314" s="650" t="s">
        <v>597</v>
      </c>
      <c r="I3314" s="650" t="s">
        <v>1569</v>
      </c>
      <c r="J3314" s="650" t="s">
        <v>3602</v>
      </c>
      <c r="K3314" s="650" t="s">
        <v>3603</v>
      </c>
      <c r="L3314" s="651">
        <v>18.170000000000002</v>
      </c>
      <c r="M3314" s="651">
        <v>54.510000000000005</v>
      </c>
      <c r="N3314" s="650">
        <v>3</v>
      </c>
      <c r="O3314" s="731">
        <v>1</v>
      </c>
      <c r="P3314" s="651">
        <v>54.510000000000005</v>
      </c>
      <c r="Q3314" s="666">
        <v>1</v>
      </c>
      <c r="R3314" s="650">
        <v>3</v>
      </c>
      <c r="S3314" s="666">
        <v>1</v>
      </c>
      <c r="T3314" s="731">
        <v>1</v>
      </c>
      <c r="U3314" s="689">
        <v>1</v>
      </c>
    </row>
    <row r="3315" spans="1:21" ht="14.4" customHeight="1" x14ac:dyDescent="0.3">
      <c r="A3315" s="649">
        <v>10</v>
      </c>
      <c r="B3315" s="650" t="s">
        <v>596</v>
      </c>
      <c r="C3315" s="650">
        <v>89301701</v>
      </c>
      <c r="D3315" s="729" t="s">
        <v>6868</v>
      </c>
      <c r="E3315" s="730" t="s">
        <v>3712</v>
      </c>
      <c r="F3315" s="650" t="s">
        <v>3634</v>
      </c>
      <c r="G3315" s="650" t="s">
        <v>4771</v>
      </c>
      <c r="H3315" s="650" t="s">
        <v>597</v>
      </c>
      <c r="I3315" s="650" t="s">
        <v>1326</v>
      </c>
      <c r="J3315" s="650" t="s">
        <v>4772</v>
      </c>
      <c r="K3315" s="650" t="s">
        <v>4773</v>
      </c>
      <c r="L3315" s="651">
        <v>26.97</v>
      </c>
      <c r="M3315" s="651">
        <v>26.97</v>
      </c>
      <c r="N3315" s="650">
        <v>1</v>
      </c>
      <c r="O3315" s="731">
        <v>0.5</v>
      </c>
      <c r="P3315" s="651"/>
      <c r="Q3315" s="666">
        <v>0</v>
      </c>
      <c r="R3315" s="650"/>
      <c r="S3315" s="666">
        <v>0</v>
      </c>
      <c r="T3315" s="731"/>
      <c r="U3315" s="689">
        <v>0</v>
      </c>
    </row>
    <row r="3316" spans="1:21" ht="14.4" customHeight="1" x14ac:dyDescent="0.3">
      <c r="A3316" s="649">
        <v>10</v>
      </c>
      <c r="B3316" s="650" t="s">
        <v>596</v>
      </c>
      <c r="C3316" s="650">
        <v>89301701</v>
      </c>
      <c r="D3316" s="729" t="s">
        <v>6868</v>
      </c>
      <c r="E3316" s="730" t="s">
        <v>3712</v>
      </c>
      <c r="F3316" s="650" t="s">
        <v>3634</v>
      </c>
      <c r="G3316" s="650" t="s">
        <v>4771</v>
      </c>
      <c r="H3316" s="650" t="s">
        <v>597</v>
      </c>
      <c r="I3316" s="650" t="s">
        <v>1326</v>
      </c>
      <c r="J3316" s="650" t="s">
        <v>4772</v>
      </c>
      <c r="K3316" s="650" t="s">
        <v>4773</v>
      </c>
      <c r="L3316" s="651">
        <v>31.95</v>
      </c>
      <c r="M3316" s="651">
        <v>127.8</v>
      </c>
      <c r="N3316" s="650">
        <v>4</v>
      </c>
      <c r="O3316" s="731">
        <v>0.5</v>
      </c>
      <c r="P3316" s="651"/>
      <c r="Q3316" s="666">
        <v>0</v>
      </c>
      <c r="R3316" s="650"/>
      <c r="S3316" s="666">
        <v>0</v>
      </c>
      <c r="T3316" s="731"/>
      <c r="U3316" s="689">
        <v>0</v>
      </c>
    </row>
    <row r="3317" spans="1:21" ht="14.4" customHeight="1" x14ac:dyDescent="0.3">
      <c r="A3317" s="649">
        <v>10</v>
      </c>
      <c r="B3317" s="650" t="s">
        <v>596</v>
      </c>
      <c r="C3317" s="650">
        <v>89301701</v>
      </c>
      <c r="D3317" s="729" t="s">
        <v>6868</v>
      </c>
      <c r="E3317" s="730" t="s">
        <v>3712</v>
      </c>
      <c r="F3317" s="650" t="s">
        <v>3634</v>
      </c>
      <c r="G3317" s="650" t="s">
        <v>3736</v>
      </c>
      <c r="H3317" s="650" t="s">
        <v>1072</v>
      </c>
      <c r="I3317" s="650" t="s">
        <v>4921</v>
      </c>
      <c r="J3317" s="650" t="s">
        <v>4446</v>
      </c>
      <c r="K3317" s="650" t="s">
        <v>4922</v>
      </c>
      <c r="L3317" s="651">
        <v>175.19</v>
      </c>
      <c r="M3317" s="651">
        <v>175.19</v>
      </c>
      <c r="N3317" s="650">
        <v>1</v>
      </c>
      <c r="O3317" s="731">
        <v>1</v>
      </c>
      <c r="P3317" s="651">
        <v>175.19</v>
      </c>
      <c r="Q3317" s="666">
        <v>1</v>
      </c>
      <c r="R3317" s="650">
        <v>1</v>
      </c>
      <c r="S3317" s="666">
        <v>1</v>
      </c>
      <c r="T3317" s="731">
        <v>1</v>
      </c>
      <c r="U3317" s="689">
        <v>1</v>
      </c>
    </row>
    <row r="3318" spans="1:21" ht="14.4" customHeight="1" x14ac:dyDescent="0.3">
      <c r="A3318" s="649">
        <v>10</v>
      </c>
      <c r="B3318" s="650" t="s">
        <v>596</v>
      </c>
      <c r="C3318" s="650">
        <v>89301701</v>
      </c>
      <c r="D3318" s="729" t="s">
        <v>6868</v>
      </c>
      <c r="E3318" s="730" t="s">
        <v>3712</v>
      </c>
      <c r="F3318" s="650" t="s">
        <v>3634</v>
      </c>
      <c r="G3318" s="650" t="s">
        <v>3725</v>
      </c>
      <c r="H3318" s="650" t="s">
        <v>597</v>
      </c>
      <c r="I3318" s="650" t="s">
        <v>3803</v>
      </c>
      <c r="J3318" s="650" t="s">
        <v>3727</v>
      </c>
      <c r="K3318" s="650" t="s">
        <v>3804</v>
      </c>
      <c r="L3318" s="651">
        <v>34.31</v>
      </c>
      <c r="M3318" s="651">
        <v>68.62</v>
      </c>
      <c r="N3318" s="650">
        <v>2</v>
      </c>
      <c r="O3318" s="731">
        <v>1</v>
      </c>
      <c r="P3318" s="651"/>
      <c r="Q3318" s="666">
        <v>0</v>
      </c>
      <c r="R3318" s="650"/>
      <c r="S3318" s="666">
        <v>0</v>
      </c>
      <c r="T3318" s="731"/>
      <c r="U3318" s="689">
        <v>0</v>
      </c>
    </row>
    <row r="3319" spans="1:21" ht="14.4" customHeight="1" x14ac:dyDescent="0.3">
      <c r="A3319" s="649">
        <v>10</v>
      </c>
      <c r="B3319" s="650" t="s">
        <v>596</v>
      </c>
      <c r="C3319" s="650">
        <v>89301701</v>
      </c>
      <c r="D3319" s="729" t="s">
        <v>6868</v>
      </c>
      <c r="E3319" s="730" t="s">
        <v>3712</v>
      </c>
      <c r="F3319" s="650" t="s">
        <v>3634</v>
      </c>
      <c r="G3319" s="650" t="s">
        <v>6449</v>
      </c>
      <c r="H3319" s="650" t="s">
        <v>1072</v>
      </c>
      <c r="I3319" s="650" t="s">
        <v>6450</v>
      </c>
      <c r="J3319" s="650" t="s">
        <v>6451</v>
      </c>
      <c r="K3319" s="650" t="s">
        <v>6452</v>
      </c>
      <c r="L3319" s="651">
        <v>195.92</v>
      </c>
      <c r="M3319" s="651">
        <v>1175.52</v>
      </c>
      <c r="N3319" s="650">
        <v>6</v>
      </c>
      <c r="O3319" s="731">
        <v>2</v>
      </c>
      <c r="P3319" s="651">
        <v>783.68</v>
      </c>
      <c r="Q3319" s="666">
        <v>0.66666666666666663</v>
      </c>
      <c r="R3319" s="650">
        <v>4</v>
      </c>
      <c r="S3319" s="666">
        <v>0.66666666666666663</v>
      </c>
      <c r="T3319" s="731">
        <v>1.5</v>
      </c>
      <c r="U3319" s="689">
        <v>0.75</v>
      </c>
    </row>
    <row r="3320" spans="1:21" ht="14.4" customHeight="1" x14ac:dyDescent="0.3">
      <c r="A3320" s="649">
        <v>10</v>
      </c>
      <c r="B3320" s="650" t="s">
        <v>596</v>
      </c>
      <c r="C3320" s="650">
        <v>89301701</v>
      </c>
      <c r="D3320" s="729" t="s">
        <v>6868</v>
      </c>
      <c r="E3320" s="730" t="s">
        <v>3712</v>
      </c>
      <c r="F3320" s="650" t="s">
        <v>3634</v>
      </c>
      <c r="G3320" s="650" t="s">
        <v>4801</v>
      </c>
      <c r="H3320" s="650" t="s">
        <v>597</v>
      </c>
      <c r="I3320" s="650" t="s">
        <v>6453</v>
      </c>
      <c r="J3320" s="650" t="s">
        <v>6454</v>
      </c>
      <c r="K3320" s="650" t="s">
        <v>6298</v>
      </c>
      <c r="L3320" s="651">
        <v>149.62</v>
      </c>
      <c r="M3320" s="651">
        <v>149.62</v>
      </c>
      <c r="N3320" s="650">
        <v>1</v>
      </c>
      <c r="O3320" s="731">
        <v>0.5</v>
      </c>
      <c r="P3320" s="651"/>
      <c r="Q3320" s="666">
        <v>0</v>
      </c>
      <c r="R3320" s="650"/>
      <c r="S3320" s="666">
        <v>0</v>
      </c>
      <c r="T3320" s="731"/>
      <c r="U3320" s="689">
        <v>0</v>
      </c>
    </row>
    <row r="3321" spans="1:21" ht="14.4" customHeight="1" x14ac:dyDescent="0.3">
      <c r="A3321" s="649">
        <v>10</v>
      </c>
      <c r="B3321" s="650" t="s">
        <v>596</v>
      </c>
      <c r="C3321" s="650">
        <v>89301701</v>
      </c>
      <c r="D3321" s="729" t="s">
        <v>6868</v>
      </c>
      <c r="E3321" s="730" t="s">
        <v>3712</v>
      </c>
      <c r="F3321" s="650" t="s">
        <v>3634</v>
      </c>
      <c r="G3321" s="650" t="s">
        <v>4801</v>
      </c>
      <c r="H3321" s="650" t="s">
        <v>597</v>
      </c>
      <c r="I3321" s="650" t="s">
        <v>6455</v>
      </c>
      <c r="J3321" s="650" t="s">
        <v>6456</v>
      </c>
      <c r="K3321" s="650" t="s">
        <v>6457</v>
      </c>
      <c r="L3321" s="651">
        <v>200.07</v>
      </c>
      <c r="M3321" s="651">
        <v>400.14</v>
      </c>
      <c r="N3321" s="650">
        <v>2</v>
      </c>
      <c r="O3321" s="731">
        <v>1</v>
      </c>
      <c r="P3321" s="651">
        <v>400.14</v>
      </c>
      <c r="Q3321" s="666">
        <v>1</v>
      </c>
      <c r="R3321" s="650">
        <v>2</v>
      </c>
      <c r="S3321" s="666">
        <v>1</v>
      </c>
      <c r="T3321" s="731">
        <v>1</v>
      </c>
      <c r="U3321" s="689">
        <v>1</v>
      </c>
    </row>
    <row r="3322" spans="1:21" ht="14.4" customHeight="1" x14ac:dyDescent="0.3">
      <c r="A3322" s="649">
        <v>10</v>
      </c>
      <c r="B3322" s="650" t="s">
        <v>596</v>
      </c>
      <c r="C3322" s="650">
        <v>89301701</v>
      </c>
      <c r="D3322" s="729" t="s">
        <v>6868</v>
      </c>
      <c r="E3322" s="730" t="s">
        <v>3712</v>
      </c>
      <c r="F3322" s="650" t="s">
        <v>3634</v>
      </c>
      <c r="G3322" s="650" t="s">
        <v>3961</v>
      </c>
      <c r="H3322" s="650" t="s">
        <v>597</v>
      </c>
      <c r="I3322" s="650" t="s">
        <v>3962</v>
      </c>
      <c r="J3322" s="650" t="s">
        <v>3963</v>
      </c>
      <c r="K3322" s="650" t="s">
        <v>1746</v>
      </c>
      <c r="L3322" s="651">
        <v>314.89999999999998</v>
      </c>
      <c r="M3322" s="651">
        <v>314.89999999999998</v>
      </c>
      <c r="N3322" s="650">
        <v>1</v>
      </c>
      <c r="O3322" s="731">
        <v>1</v>
      </c>
      <c r="P3322" s="651">
        <v>314.89999999999998</v>
      </c>
      <c r="Q3322" s="666">
        <v>1</v>
      </c>
      <c r="R3322" s="650">
        <v>1</v>
      </c>
      <c r="S3322" s="666">
        <v>1</v>
      </c>
      <c r="T3322" s="731">
        <v>1</v>
      </c>
      <c r="U3322" s="689">
        <v>1</v>
      </c>
    </row>
    <row r="3323" spans="1:21" ht="14.4" customHeight="1" x14ac:dyDescent="0.3">
      <c r="A3323" s="649">
        <v>10</v>
      </c>
      <c r="B3323" s="650" t="s">
        <v>596</v>
      </c>
      <c r="C3323" s="650">
        <v>89301701</v>
      </c>
      <c r="D3323" s="729" t="s">
        <v>6868</v>
      </c>
      <c r="E3323" s="730" t="s">
        <v>3712</v>
      </c>
      <c r="F3323" s="650" t="s">
        <v>3634</v>
      </c>
      <c r="G3323" s="650" t="s">
        <v>4229</v>
      </c>
      <c r="H3323" s="650" t="s">
        <v>597</v>
      </c>
      <c r="I3323" s="650" t="s">
        <v>6458</v>
      </c>
      <c r="J3323" s="650" t="s">
        <v>2768</v>
      </c>
      <c r="K3323" s="650" t="s">
        <v>4834</v>
      </c>
      <c r="L3323" s="651">
        <v>0</v>
      </c>
      <c r="M3323" s="651">
        <v>0</v>
      </c>
      <c r="N3323" s="650">
        <v>2</v>
      </c>
      <c r="O3323" s="731">
        <v>2</v>
      </c>
      <c r="P3323" s="651"/>
      <c r="Q3323" s="666"/>
      <c r="R3323" s="650"/>
      <c r="S3323" s="666">
        <v>0</v>
      </c>
      <c r="T3323" s="731"/>
      <c r="U3323" s="689">
        <v>0</v>
      </c>
    </row>
    <row r="3324" spans="1:21" ht="14.4" customHeight="1" x14ac:dyDescent="0.3">
      <c r="A3324" s="649">
        <v>10</v>
      </c>
      <c r="B3324" s="650" t="s">
        <v>596</v>
      </c>
      <c r="C3324" s="650">
        <v>89301701</v>
      </c>
      <c r="D3324" s="729" t="s">
        <v>6868</v>
      </c>
      <c r="E3324" s="730" t="s">
        <v>3712</v>
      </c>
      <c r="F3324" s="650" t="s">
        <v>3634</v>
      </c>
      <c r="G3324" s="650" t="s">
        <v>4229</v>
      </c>
      <c r="H3324" s="650" t="s">
        <v>597</v>
      </c>
      <c r="I3324" s="650" t="s">
        <v>6459</v>
      </c>
      <c r="J3324" s="650" t="s">
        <v>4259</v>
      </c>
      <c r="K3324" s="650" t="s">
        <v>6460</v>
      </c>
      <c r="L3324" s="651">
        <v>0</v>
      </c>
      <c r="M3324" s="651">
        <v>0</v>
      </c>
      <c r="N3324" s="650">
        <v>1</v>
      </c>
      <c r="O3324" s="731">
        <v>1</v>
      </c>
      <c r="P3324" s="651">
        <v>0</v>
      </c>
      <c r="Q3324" s="666"/>
      <c r="R3324" s="650">
        <v>1</v>
      </c>
      <c r="S3324" s="666">
        <v>1</v>
      </c>
      <c r="T3324" s="731">
        <v>1</v>
      </c>
      <c r="U3324" s="689">
        <v>1</v>
      </c>
    </row>
    <row r="3325" spans="1:21" ht="14.4" customHeight="1" x14ac:dyDescent="0.3">
      <c r="A3325" s="649">
        <v>10</v>
      </c>
      <c r="B3325" s="650" t="s">
        <v>596</v>
      </c>
      <c r="C3325" s="650">
        <v>89301701</v>
      </c>
      <c r="D3325" s="729" t="s">
        <v>6868</v>
      </c>
      <c r="E3325" s="730" t="s">
        <v>3712</v>
      </c>
      <c r="F3325" s="650" t="s">
        <v>3634</v>
      </c>
      <c r="G3325" s="650" t="s">
        <v>4229</v>
      </c>
      <c r="H3325" s="650" t="s">
        <v>1072</v>
      </c>
      <c r="I3325" s="650" t="s">
        <v>4457</v>
      </c>
      <c r="J3325" s="650" t="s">
        <v>2768</v>
      </c>
      <c r="K3325" s="650" t="s">
        <v>4458</v>
      </c>
      <c r="L3325" s="651">
        <v>56.18</v>
      </c>
      <c r="M3325" s="651">
        <v>112.36</v>
      </c>
      <c r="N3325" s="650">
        <v>2</v>
      </c>
      <c r="O3325" s="731">
        <v>1</v>
      </c>
      <c r="P3325" s="651"/>
      <c r="Q3325" s="666">
        <v>0</v>
      </c>
      <c r="R3325" s="650"/>
      <c r="S3325" s="666">
        <v>0</v>
      </c>
      <c r="T3325" s="731"/>
      <c r="U3325" s="689">
        <v>0</v>
      </c>
    </row>
    <row r="3326" spans="1:21" ht="14.4" customHeight="1" x14ac:dyDescent="0.3">
      <c r="A3326" s="649">
        <v>10</v>
      </c>
      <c r="B3326" s="650" t="s">
        <v>596</v>
      </c>
      <c r="C3326" s="650">
        <v>89301701</v>
      </c>
      <c r="D3326" s="729" t="s">
        <v>6868</v>
      </c>
      <c r="E3326" s="730" t="s">
        <v>3712</v>
      </c>
      <c r="F3326" s="650" t="s">
        <v>3634</v>
      </c>
      <c r="G3326" s="650" t="s">
        <v>4229</v>
      </c>
      <c r="H3326" s="650" t="s">
        <v>1072</v>
      </c>
      <c r="I3326" s="650" t="s">
        <v>4839</v>
      </c>
      <c r="J3326" s="650" t="s">
        <v>4259</v>
      </c>
      <c r="K3326" s="650" t="s">
        <v>4081</v>
      </c>
      <c r="L3326" s="651">
        <v>67.42</v>
      </c>
      <c r="M3326" s="651">
        <v>202.26</v>
      </c>
      <c r="N3326" s="650">
        <v>3</v>
      </c>
      <c r="O3326" s="731">
        <v>1</v>
      </c>
      <c r="P3326" s="651"/>
      <c r="Q3326" s="666">
        <v>0</v>
      </c>
      <c r="R3326" s="650"/>
      <c r="S3326" s="666">
        <v>0</v>
      </c>
      <c r="T3326" s="731"/>
      <c r="U3326" s="689">
        <v>0</v>
      </c>
    </row>
    <row r="3327" spans="1:21" ht="14.4" customHeight="1" x14ac:dyDescent="0.3">
      <c r="A3327" s="649">
        <v>10</v>
      </c>
      <c r="B3327" s="650" t="s">
        <v>596</v>
      </c>
      <c r="C3327" s="650">
        <v>89301701</v>
      </c>
      <c r="D3327" s="729" t="s">
        <v>6868</v>
      </c>
      <c r="E3327" s="730" t="s">
        <v>3712</v>
      </c>
      <c r="F3327" s="650" t="s">
        <v>3634</v>
      </c>
      <c r="G3327" s="650" t="s">
        <v>4229</v>
      </c>
      <c r="H3327" s="650" t="s">
        <v>597</v>
      </c>
      <c r="I3327" s="650" t="s">
        <v>6461</v>
      </c>
      <c r="J3327" s="650" t="s">
        <v>4259</v>
      </c>
      <c r="K3327" s="650" t="s">
        <v>1888</v>
      </c>
      <c r="L3327" s="651">
        <v>224.71</v>
      </c>
      <c r="M3327" s="651">
        <v>224.71</v>
      </c>
      <c r="N3327" s="650">
        <v>1</v>
      </c>
      <c r="O3327" s="731">
        <v>0.5</v>
      </c>
      <c r="P3327" s="651"/>
      <c r="Q3327" s="666">
        <v>0</v>
      </c>
      <c r="R3327" s="650"/>
      <c r="S3327" s="666">
        <v>0</v>
      </c>
      <c r="T3327" s="731"/>
      <c r="U3327" s="689">
        <v>0</v>
      </c>
    </row>
    <row r="3328" spans="1:21" ht="14.4" customHeight="1" x14ac:dyDescent="0.3">
      <c r="A3328" s="649">
        <v>10</v>
      </c>
      <c r="B3328" s="650" t="s">
        <v>596</v>
      </c>
      <c r="C3328" s="650">
        <v>89301701</v>
      </c>
      <c r="D3328" s="729" t="s">
        <v>6868</v>
      </c>
      <c r="E3328" s="730" t="s">
        <v>3712</v>
      </c>
      <c r="F3328" s="650" t="s">
        <v>3634</v>
      </c>
      <c r="G3328" s="650" t="s">
        <v>4229</v>
      </c>
      <c r="H3328" s="650" t="s">
        <v>597</v>
      </c>
      <c r="I3328" s="650" t="s">
        <v>6462</v>
      </c>
      <c r="J3328" s="650" t="s">
        <v>2768</v>
      </c>
      <c r="K3328" s="650" t="s">
        <v>6463</v>
      </c>
      <c r="L3328" s="651">
        <v>0</v>
      </c>
      <c r="M3328" s="651">
        <v>0</v>
      </c>
      <c r="N3328" s="650">
        <v>1</v>
      </c>
      <c r="O3328" s="731">
        <v>0.5</v>
      </c>
      <c r="P3328" s="651">
        <v>0</v>
      </c>
      <c r="Q3328" s="666"/>
      <c r="R3328" s="650">
        <v>1</v>
      </c>
      <c r="S3328" s="666">
        <v>1</v>
      </c>
      <c r="T3328" s="731">
        <v>0.5</v>
      </c>
      <c r="U3328" s="689">
        <v>1</v>
      </c>
    </row>
    <row r="3329" spans="1:21" ht="14.4" customHeight="1" x14ac:dyDescent="0.3">
      <c r="A3329" s="649">
        <v>10</v>
      </c>
      <c r="B3329" s="650" t="s">
        <v>596</v>
      </c>
      <c r="C3329" s="650">
        <v>89301701</v>
      </c>
      <c r="D3329" s="729" t="s">
        <v>6868</v>
      </c>
      <c r="E3329" s="730" t="s">
        <v>3712</v>
      </c>
      <c r="F3329" s="650" t="s">
        <v>3634</v>
      </c>
      <c r="G3329" s="650" t="s">
        <v>5154</v>
      </c>
      <c r="H3329" s="650" t="s">
        <v>1072</v>
      </c>
      <c r="I3329" s="650" t="s">
        <v>5155</v>
      </c>
      <c r="J3329" s="650" t="s">
        <v>5156</v>
      </c>
      <c r="K3329" s="650" t="s">
        <v>5157</v>
      </c>
      <c r="L3329" s="651">
        <v>605.65</v>
      </c>
      <c r="M3329" s="651">
        <v>605.65</v>
      </c>
      <c r="N3329" s="650">
        <v>1</v>
      </c>
      <c r="O3329" s="731">
        <v>0.5</v>
      </c>
      <c r="P3329" s="651"/>
      <c r="Q3329" s="666">
        <v>0</v>
      </c>
      <c r="R3329" s="650"/>
      <c r="S3329" s="666">
        <v>0</v>
      </c>
      <c r="T3329" s="731"/>
      <c r="U3329" s="689">
        <v>0</v>
      </c>
    </row>
    <row r="3330" spans="1:21" ht="14.4" customHeight="1" x14ac:dyDescent="0.3">
      <c r="A3330" s="649">
        <v>10</v>
      </c>
      <c r="B3330" s="650" t="s">
        <v>596</v>
      </c>
      <c r="C3330" s="650">
        <v>89301701</v>
      </c>
      <c r="D3330" s="729" t="s">
        <v>6868</v>
      </c>
      <c r="E3330" s="730" t="s">
        <v>3716</v>
      </c>
      <c r="F3330" s="650" t="s">
        <v>3634</v>
      </c>
      <c r="G3330" s="650" t="s">
        <v>3966</v>
      </c>
      <c r="H3330" s="650" t="s">
        <v>597</v>
      </c>
      <c r="I3330" s="650" t="s">
        <v>3967</v>
      </c>
      <c r="J3330" s="650" t="s">
        <v>3968</v>
      </c>
      <c r="K3330" s="650" t="s">
        <v>3821</v>
      </c>
      <c r="L3330" s="651">
        <v>0</v>
      </c>
      <c r="M3330" s="651">
        <v>0</v>
      </c>
      <c r="N3330" s="650">
        <v>2</v>
      </c>
      <c r="O3330" s="731">
        <v>1</v>
      </c>
      <c r="P3330" s="651">
        <v>0</v>
      </c>
      <c r="Q3330" s="666"/>
      <c r="R3330" s="650">
        <v>2</v>
      </c>
      <c r="S3330" s="666">
        <v>1</v>
      </c>
      <c r="T3330" s="731">
        <v>1</v>
      </c>
      <c r="U3330" s="689">
        <v>1</v>
      </c>
    </row>
    <row r="3331" spans="1:21" ht="14.4" customHeight="1" x14ac:dyDescent="0.3">
      <c r="A3331" s="649">
        <v>10</v>
      </c>
      <c r="B3331" s="650" t="s">
        <v>596</v>
      </c>
      <c r="C3331" s="650">
        <v>89301702</v>
      </c>
      <c r="D3331" s="729" t="s">
        <v>6869</v>
      </c>
      <c r="E3331" s="730" t="s">
        <v>3681</v>
      </c>
      <c r="F3331" s="650" t="s">
        <v>3634</v>
      </c>
      <c r="G3331" s="650" t="s">
        <v>3743</v>
      </c>
      <c r="H3331" s="650" t="s">
        <v>597</v>
      </c>
      <c r="I3331" s="650" t="s">
        <v>1646</v>
      </c>
      <c r="J3331" s="650" t="s">
        <v>3514</v>
      </c>
      <c r="K3331" s="650" t="s">
        <v>3515</v>
      </c>
      <c r="L3331" s="651">
        <v>156.86000000000001</v>
      </c>
      <c r="M3331" s="651">
        <v>313.72000000000003</v>
      </c>
      <c r="N3331" s="650">
        <v>2</v>
      </c>
      <c r="O3331" s="731">
        <v>1</v>
      </c>
      <c r="P3331" s="651"/>
      <c r="Q3331" s="666">
        <v>0</v>
      </c>
      <c r="R3331" s="650"/>
      <c r="S3331" s="666">
        <v>0</v>
      </c>
      <c r="T3331" s="731"/>
      <c r="U3331" s="689">
        <v>0</v>
      </c>
    </row>
    <row r="3332" spans="1:21" ht="14.4" customHeight="1" x14ac:dyDescent="0.3">
      <c r="A3332" s="649">
        <v>10</v>
      </c>
      <c r="B3332" s="650" t="s">
        <v>596</v>
      </c>
      <c r="C3332" s="650">
        <v>89301702</v>
      </c>
      <c r="D3332" s="729" t="s">
        <v>6869</v>
      </c>
      <c r="E3332" s="730" t="s">
        <v>3681</v>
      </c>
      <c r="F3332" s="650" t="s">
        <v>3634</v>
      </c>
      <c r="G3332" s="650" t="s">
        <v>3743</v>
      </c>
      <c r="H3332" s="650" t="s">
        <v>597</v>
      </c>
      <c r="I3332" s="650" t="s">
        <v>1226</v>
      </c>
      <c r="J3332" s="650" t="s">
        <v>3479</v>
      </c>
      <c r="K3332" s="650" t="s">
        <v>3480</v>
      </c>
      <c r="L3332" s="651">
        <v>112.76</v>
      </c>
      <c r="M3332" s="651">
        <v>112.76</v>
      </c>
      <c r="N3332" s="650">
        <v>1</v>
      </c>
      <c r="O3332" s="731">
        <v>0.5</v>
      </c>
      <c r="P3332" s="651"/>
      <c r="Q3332" s="666">
        <v>0</v>
      </c>
      <c r="R3332" s="650"/>
      <c r="S3332" s="666">
        <v>0</v>
      </c>
      <c r="T3332" s="731"/>
      <c r="U3332" s="689">
        <v>0</v>
      </c>
    </row>
    <row r="3333" spans="1:21" ht="14.4" customHeight="1" x14ac:dyDescent="0.3">
      <c r="A3333" s="649">
        <v>10</v>
      </c>
      <c r="B3333" s="650" t="s">
        <v>596</v>
      </c>
      <c r="C3333" s="650">
        <v>89301702</v>
      </c>
      <c r="D3333" s="729" t="s">
        <v>6869</v>
      </c>
      <c r="E3333" s="730" t="s">
        <v>3681</v>
      </c>
      <c r="F3333" s="650" t="s">
        <v>3634</v>
      </c>
      <c r="G3333" s="650" t="s">
        <v>4154</v>
      </c>
      <c r="H3333" s="650" t="s">
        <v>597</v>
      </c>
      <c r="I3333" s="650" t="s">
        <v>4282</v>
      </c>
      <c r="J3333" s="650" t="s">
        <v>4156</v>
      </c>
      <c r="K3333" s="650" t="s">
        <v>4157</v>
      </c>
      <c r="L3333" s="651">
        <v>473.33</v>
      </c>
      <c r="M3333" s="651">
        <v>4259.97</v>
      </c>
      <c r="N3333" s="650">
        <v>9</v>
      </c>
      <c r="O3333" s="731">
        <v>3.5</v>
      </c>
      <c r="P3333" s="651">
        <v>946.66</v>
      </c>
      <c r="Q3333" s="666">
        <v>0.22222222222222221</v>
      </c>
      <c r="R3333" s="650">
        <v>2</v>
      </c>
      <c r="S3333" s="666">
        <v>0.22222222222222221</v>
      </c>
      <c r="T3333" s="731">
        <v>1.5</v>
      </c>
      <c r="U3333" s="689">
        <v>0.42857142857142855</v>
      </c>
    </row>
    <row r="3334" spans="1:21" ht="14.4" customHeight="1" x14ac:dyDescent="0.3">
      <c r="A3334" s="649">
        <v>10</v>
      </c>
      <c r="B3334" s="650" t="s">
        <v>596</v>
      </c>
      <c r="C3334" s="650">
        <v>89301702</v>
      </c>
      <c r="D3334" s="729" t="s">
        <v>6869</v>
      </c>
      <c r="E3334" s="730" t="s">
        <v>3681</v>
      </c>
      <c r="F3334" s="650" t="s">
        <v>3634</v>
      </c>
      <c r="G3334" s="650" t="s">
        <v>4154</v>
      </c>
      <c r="H3334" s="650" t="s">
        <v>597</v>
      </c>
      <c r="I3334" s="650" t="s">
        <v>6464</v>
      </c>
      <c r="J3334" s="650" t="s">
        <v>3081</v>
      </c>
      <c r="K3334" s="650" t="s">
        <v>4158</v>
      </c>
      <c r="L3334" s="651">
        <v>328.37</v>
      </c>
      <c r="M3334" s="651">
        <v>656.74</v>
      </c>
      <c r="N3334" s="650">
        <v>2</v>
      </c>
      <c r="O3334" s="731">
        <v>0.5</v>
      </c>
      <c r="P3334" s="651">
        <v>656.74</v>
      </c>
      <c r="Q3334" s="666">
        <v>1</v>
      </c>
      <c r="R3334" s="650">
        <v>2</v>
      </c>
      <c r="S3334" s="666">
        <v>1</v>
      </c>
      <c r="T3334" s="731">
        <v>0.5</v>
      </c>
      <c r="U3334" s="689">
        <v>1</v>
      </c>
    </row>
    <row r="3335" spans="1:21" ht="14.4" customHeight="1" x14ac:dyDescent="0.3">
      <c r="A3335" s="649">
        <v>10</v>
      </c>
      <c r="B3335" s="650" t="s">
        <v>596</v>
      </c>
      <c r="C3335" s="650">
        <v>89301702</v>
      </c>
      <c r="D3335" s="729" t="s">
        <v>6869</v>
      </c>
      <c r="E3335" s="730" t="s">
        <v>3681</v>
      </c>
      <c r="F3335" s="650" t="s">
        <v>3634</v>
      </c>
      <c r="G3335" s="650" t="s">
        <v>4154</v>
      </c>
      <c r="H3335" s="650" t="s">
        <v>597</v>
      </c>
      <c r="I3335" s="650" t="s">
        <v>4360</v>
      </c>
      <c r="J3335" s="650" t="s">
        <v>4156</v>
      </c>
      <c r="K3335" s="650" t="s">
        <v>4157</v>
      </c>
      <c r="L3335" s="651">
        <v>473.33</v>
      </c>
      <c r="M3335" s="651">
        <v>6626.62</v>
      </c>
      <c r="N3335" s="650">
        <v>14</v>
      </c>
      <c r="O3335" s="731">
        <v>5</v>
      </c>
      <c r="P3335" s="651">
        <v>2839.98</v>
      </c>
      <c r="Q3335" s="666">
        <v>0.4285714285714286</v>
      </c>
      <c r="R3335" s="650">
        <v>6</v>
      </c>
      <c r="S3335" s="666">
        <v>0.42857142857142855</v>
      </c>
      <c r="T3335" s="731">
        <v>2</v>
      </c>
      <c r="U3335" s="689">
        <v>0.4</v>
      </c>
    </row>
    <row r="3336" spans="1:21" ht="14.4" customHeight="1" x14ac:dyDescent="0.3">
      <c r="A3336" s="649">
        <v>10</v>
      </c>
      <c r="B3336" s="650" t="s">
        <v>596</v>
      </c>
      <c r="C3336" s="650">
        <v>89301702</v>
      </c>
      <c r="D3336" s="729" t="s">
        <v>6869</v>
      </c>
      <c r="E3336" s="730" t="s">
        <v>3681</v>
      </c>
      <c r="F3336" s="650" t="s">
        <v>3634</v>
      </c>
      <c r="G3336" s="650" t="s">
        <v>4154</v>
      </c>
      <c r="H3336" s="650" t="s">
        <v>597</v>
      </c>
      <c r="I3336" s="650" t="s">
        <v>4155</v>
      </c>
      <c r="J3336" s="650" t="s">
        <v>4156</v>
      </c>
      <c r="K3336" s="650" t="s">
        <v>4157</v>
      </c>
      <c r="L3336" s="651">
        <v>473.33</v>
      </c>
      <c r="M3336" s="651">
        <v>7573.2800000000007</v>
      </c>
      <c r="N3336" s="650">
        <v>16</v>
      </c>
      <c r="O3336" s="731">
        <v>6.5</v>
      </c>
      <c r="P3336" s="651">
        <v>2839.98</v>
      </c>
      <c r="Q3336" s="666">
        <v>0.37499999999999994</v>
      </c>
      <c r="R3336" s="650">
        <v>6</v>
      </c>
      <c r="S3336" s="666">
        <v>0.375</v>
      </c>
      <c r="T3336" s="731">
        <v>2</v>
      </c>
      <c r="U3336" s="689">
        <v>0.30769230769230771</v>
      </c>
    </row>
    <row r="3337" spans="1:21" ht="14.4" customHeight="1" x14ac:dyDescent="0.3">
      <c r="A3337" s="649">
        <v>10</v>
      </c>
      <c r="B3337" s="650" t="s">
        <v>596</v>
      </c>
      <c r="C3337" s="650">
        <v>89301702</v>
      </c>
      <c r="D3337" s="729" t="s">
        <v>6869</v>
      </c>
      <c r="E3337" s="730" t="s">
        <v>3681</v>
      </c>
      <c r="F3337" s="650" t="s">
        <v>3634</v>
      </c>
      <c r="G3337" s="650" t="s">
        <v>4154</v>
      </c>
      <c r="H3337" s="650" t="s">
        <v>597</v>
      </c>
      <c r="I3337" s="650" t="s">
        <v>4283</v>
      </c>
      <c r="J3337" s="650" t="s">
        <v>3081</v>
      </c>
      <c r="K3337" s="650" t="s">
        <v>4158</v>
      </c>
      <c r="L3337" s="651">
        <v>328.37</v>
      </c>
      <c r="M3337" s="651">
        <v>656.74</v>
      </c>
      <c r="N3337" s="650">
        <v>2</v>
      </c>
      <c r="O3337" s="731">
        <v>1</v>
      </c>
      <c r="P3337" s="651">
        <v>328.37</v>
      </c>
      <c r="Q3337" s="666">
        <v>0.5</v>
      </c>
      <c r="R3337" s="650">
        <v>1</v>
      </c>
      <c r="S3337" s="666">
        <v>0.5</v>
      </c>
      <c r="T3337" s="731">
        <v>0.5</v>
      </c>
      <c r="U3337" s="689">
        <v>0.5</v>
      </c>
    </row>
    <row r="3338" spans="1:21" ht="14.4" customHeight="1" x14ac:dyDescent="0.3">
      <c r="A3338" s="649">
        <v>10</v>
      </c>
      <c r="B3338" s="650" t="s">
        <v>596</v>
      </c>
      <c r="C3338" s="650">
        <v>89301702</v>
      </c>
      <c r="D3338" s="729" t="s">
        <v>6869</v>
      </c>
      <c r="E3338" s="730" t="s">
        <v>3681</v>
      </c>
      <c r="F3338" s="650" t="s">
        <v>3634</v>
      </c>
      <c r="G3338" s="650" t="s">
        <v>4154</v>
      </c>
      <c r="H3338" s="650" t="s">
        <v>597</v>
      </c>
      <c r="I3338" s="650" t="s">
        <v>4284</v>
      </c>
      <c r="J3338" s="650" t="s">
        <v>4156</v>
      </c>
      <c r="K3338" s="650" t="s">
        <v>4157</v>
      </c>
      <c r="L3338" s="651">
        <v>473.33</v>
      </c>
      <c r="M3338" s="651">
        <v>5679.96</v>
      </c>
      <c r="N3338" s="650">
        <v>12</v>
      </c>
      <c r="O3338" s="731">
        <v>5.5</v>
      </c>
      <c r="P3338" s="651">
        <v>1893.32</v>
      </c>
      <c r="Q3338" s="666">
        <v>0.33333333333333331</v>
      </c>
      <c r="R3338" s="650">
        <v>4</v>
      </c>
      <c r="S3338" s="666">
        <v>0.33333333333333331</v>
      </c>
      <c r="T3338" s="731">
        <v>2</v>
      </c>
      <c r="U3338" s="689">
        <v>0.36363636363636365</v>
      </c>
    </row>
    <row r="3339" spans="1:21" ht="14.4" customHeight="1" x14ac:dyDescent="0.3">
      <c r="A3339" s="649">
        <v>10</v>
      </c>
      <c r="B3339" s="650" t="s">
        <v>596</v>
      </c>
      <c r="C3339" s="650">
        <v>89301702</v>
      </c>
      <c r="D3339" s="729" t="s">
        <v>6869</v>
      </c>
      <c r="E3339" s="730" t="s">
        <v>3681</v>
      </c>
      <c r="F3339" s="650" t="s">
        <v>3634</v>
      </c>
      <c r="G3339" s="650" t="s">
        <v>4154</v>
      </c>
      <c r="H3339" s="650" t="s">
        <v>597</v>
      </c>
      <c r="I3339" s="650" t="s">
        <v>6465</v>
      </c>
      <c r="J3339" s="650" t="s">
        <v>4156</v>
      </c>
      <c r="K3339" s="650" t="s">
        <v>4157</v>
      </c>
      <c r="L3339" s="651">
        <v>473.33</v>
      </c>
      <c r="M3339" s="651">
        <v>946.66</v>
      </c>
      <c r="N3339" s="650">
        <v>2</v>
      </c>
      <c r="O3339" s="731">
        <v>0.5</v>
      </c>
      <c r="P3339" s="651"/>
      <c r="Q3339" s="666">
        <v>0</v>
      </c>
      <c r="R3339" s="650"/>
      <c r="S3339" s="666">
        <v>0</v>
      </c>
      <c r="T3339" s="731"/>
      <c r="U3339" s="689">
        <v>0</v>
      </c>
    </row>
    <row r="3340" spans="1:21" ht="14.4" customHeight="1" x14ac:dyDescent="0.3">
      <c r="A3340" s="649">
        <v>10</v>
      </c>
      <c r="B3340" s="650" t="s">
        <v>596</v>
      </c>
      <c r="C3340" s="650">
        <v>89301702</v>
      </c>
      <c r="D3340" s="729" t="s">
        <v>6869</v>
      </c>
      <c r="E3340" s="730" t="s">
        <v>3681</v>
      </c>
      <c r="F3340" s="650" t="s">
        <v>3634</v>
      </c>
      <c r="G3340" s="650" t="s">
        <v>4154</v>
      </c>
      <c r="H3340" s="650" t="s">
        <v>597</v>
      </c>
      <c r="I3340" s="650" t="s">
        <v>4285</v>
      </c>
      <c r="J3340" s="650" t="s">
        <v>3081</v>
      </c>
      <c r="K3340" s="650" t="s">
        <v>4158</v>
      </c>
      <c r="L3340" s="651">
        <v>328.37</v>
      </c>
      <c r="M3340" s="651">
        <v>2626.96</v>
      </c>
      <c r="N3340" s="650">
        <v>8</v>
      </c>
      <c r="O3340" s="731">
        <v>4</v>
      </c>
      <c r="P3340" s="651">
        <v>656.74</v>
      </c>
      <c r="Q3340" s="666">
        <v>0.25</v>
      </c>
      <c r="R3340" s="650">
        <v>2</v>
      </c>
      <c r="S3340" s="666">
        <v>0.25</v>
      </c>
      <c r="T3340" s="731">
        <v>0.5</v>
      </c>
      <c r="U3340" s="689">
        <v>0.125</v>
      </c>
    </row>
    <row r="3341" spans="1:21" ht="14.4" customHeight="1" x14ac:dyDescent="0.3">
      <c r="A3341" s="649">
        <v>10</v>
      </c>
      <c r="B3341" s="650" t="s">
        <v>596</v>
      </c>
      <c r="C3341" s="650">
        <v>89301702</v>
      </c>
      <c r="D3341" s="729" t="s">
        <v>6869</v>
      </c>
      <c r="E3341" s="730" t="s">
        <v>3681</v>
      </c>
      <c r="F3341" s="650" t="s">
        <v>3634</v>
      </c>
      <c r="G3341" s="650" t="s">
        <v>4154</v>
      </c>
      <c r="H3341" s="650" t="s">
        <v>597</v>
      </c>
      <c r="I3341" s="650" t="s">
        <v>4559</v>
      </c>
      <c r="J3341" s="650" t="s">
        <v>4156</v>
      </c>
      <c r="K3341" s="650" t="s">
        <v>4157</v>
      </c>
      <c r="L3341" s="651">
        <v>473.33</v>
      </c>
      <c r="M3341" s="651">
        <v>3786.64</v>
      </c>
      <c r="N3341" s="650">
        <v>8</v>
      </c>
      <c r="O3341" s="731">
        <v>4.5</v>
      </c>
      <c r="P3341" s="651">
        <v>946.66</v>
      </c>
      <c r="Q3341" s="666">
        <v>0.25</v>
      </c>
      <c r="R3341" s="650">
        <v>2</v>
      </c>
      <c r="S3341" s="666">
        <v>0.25</v>
      </c>
      <c r="T3341" s="731">
        <v>0.5</v>
      </c>
      <c r="U3341" s="689">
        <v>0.1111111111111111</v>
      </c>
    </row>
    <row r="3342" spans="1:21" ht="14.4" customHeight="1" x14ac:dyDescent="0.3">
      <c r="A3342" s="649">
        <v>10</v>
      </c>
      <c r="B3342" s="650" t="s">
        <v>596</v>
      </c>
      <c r="C3342" s="650">
        <v>89301702</v>
      </c>
      <c r="D3342" s="729" t="s">
        <v>6869</v>
      </c>
      <c r="E3342" s="730" t="s">
        <v>3681</v>
      </c>
      <c r="F3342" s="650" t="s">
        <v>3634</v>
      </c>
      <c r="G3342" s="650" t="s">
        <v>4154</v>
      </c>
      <c r="H3342" s="650" t="s">
        <v>597</v>
      </c>
      <c r="I3342" s="650" t="s">
        <v>6466</v>
      </c>
      <c r="J3342" s="650" t="s">
        <v>3081</v>
      </c>
      <c r="K3342" s="650" t="s">
        <v>4158</v>
      </c>
      <c r="L3342" s="651">
        <v>328.37</v>
      </c>
      <c r="M3342" s="651">
        <v>656.74</v>
      </c>
      <c r="N3342" s="650">
        <v>2</v>
      </c>
      <c r="O3342" s="731">
        <v>1</v>
      </c>
      <c r="P3342" s="651"/>
      <c r="Q3342" s="666">
        <v>0</v>
      </c>
      <c r="R3342" s="650"/>
      <c r="S3342" s="666">
        <v>0</v>
      </c>
      <c r="T3342" s="731"/>
      <c r="U3342" s="689">
        <v>0</v>
      </c>
    </row>
    <row r="3343" spans="1:21" ht="14.4" customHeight="1" x14ac:dyDescent="0.3">
      <c r="A3343" s="649">
        <v>10</v>
      </c>
      <c r="B3343" s="650" t="s">
        <v>596</v>
      </c>
      <c r="C3343" s="650">
        <v>89301702</v>
      </c>
      <c r="D3343" s="729" t="s">
        <v>6869</v>
      </c>
      <c r="E3343" s="730" t="s">
        <v>3681</v>
      </c>
      <c r="F3343" s="650" t="s">
        <v>3634</v>
      </c>
      <c r="G3343" s="650" t="s">
        <v>3732</v>
      </c>
      <c r="H3343" s="650" t="s">
        <v>1072</v>
      </c>
      <c r="I3343" s="650" t="s">
        <v>1719</v>
      </c>
      <c r="J3343" s="650" t="s">
        <v>1720</v>
      </c>
      <c r="K3343" s="650" t="s">
        <v>3519</v>
      </c>
      <c r="L3343" s="651">
        <v>138.16</v>
      </c>
      <c r="M3343" s="651">
        <v>276.32</v>
      </c>
      <c r="N3343" s="650">
        <v>2</v>
      </c>
      <c r="O3343" s="731">
        <v>1</v>
      </c>
      <c r="P3343" s="651">
        <v>276.32</v>
      </c>
      <c r="Q3343" s="666">
        <v>1</v>
      </c>
      <c r="R3343" s="650">
        <v>2</v>
      </c>
      <c r="S3343" s="666">
        <v>1</v>
      </c>
      <c r="T3343" s="731">
        <v>1</v>
      </c>
      <c r="U3343" s="689">
        <v>1</v>
      </c>
    </row>
    <row r="3344" spans="1:21" ht="14.4" customHeight="1" x14ac:dyDescent="0.3">
      <c r="A3344" s="649">
        <v>10</v>
      </c>
      <c r="B3344" s="650" t="s">
        <v>596</v>
      </c>
      <c r="C3344" s="650">
        <v>89301702</v>
      </c>
      <c r="D3344" s="729" t="s">
        <v>6869</v>
      </c>
      <c r="E3344" s="730" t="s">
        <v>3681</v>
      </c>
      <c r="F3344" s="650" t="s">
        <v>3634</v>
      </c>
      <c r="G3344" s="650" t="s">
        <v>3747</v>
      </c>
      <c r="H3344" s="650" t="s">
        <v>1072</v>
      </c>
      <c r="I3344" s="650" t="s">
        <v>1113</v>
      </c>
      <c r="J3344" s="650" t="s">
        <v>1114</v>
      </c>
      <c r="K3344" s="650" t="s">
        <v>930</v>
      </c>
      <c r="L3344" s="651">
        <v>0</v>
      </c>
      <c r="M3344" s="651">
        <v>0</v>
      </c>
      <c r="N3344" s="650">
        <v>1</v>
      </c>
      <c r="O3344" s="731">
        <v>0.5</v>
      </c>
      <c r="P3344" s="651">
        <v>0</v>
      </c>
      <c r="Q3344" s="666"/>
      <c r="R3344" s="650">
        <v>1</v>
      </c>
      <c r="S3344" s="666">
        <v>1</v>
      </c>
      <c r="T3344" s="731">
        <v>0.5</v>
      </c>
      <c r="U3344" s="689">
        <v>1</v>
      </c>
    </row>
    <row r="3345" spans="1:21" ht="14.4" customHeight="1" x14ac:dyDescent="0.3">
      <c r="A3345" s="649">
        <v>10</v>
      </c>
      <c r="B3345" s="650" t="s">
        <v>596</v>
      </c>
      <c r="C3345" s="650">
        <v>89301702</v>
      </c>
      <c r="D3345" s="729" t="s">
        <v>6869</v>
      </c>
      <c r="E3345" s="730" t="s">
        <v>3681</v>
      </c>
      <c r="F3345" s="650" t="s">
        <v>3634</v>
      </c>
      <c r="G3345" s="650" t="s">
        <v>4287</v>
      </c>
      <c r="H3345" s="650" t="s">
        <v>597</v>
      </c>
      <c r="I3345" s="650" t="s">
        <v>1741</v>
      </c>
      <c r="J3345" s="650" t="s">
        <v>1742</v>
      </c>
      <c r="K3345" s="650" t="s">
        <v>1743</v>
      </c>
      <c r="L3345" s="651">
        <v>0</v>
      </c>
      <c r="M3345" s="651">
        <v>0</v>
      </c>
      <c r="N3345" s="650">
        <v>1</v>
      </c>
      <c r="O3345" s="731">
        <v>0.5</v>
      </c>
      <c r="P3345" s="651">
        <v>0</v>
      </c>
      <c r="Q3345" s="666"/>
      <c r="R3345" s="650">
        <v>1</v>
      </c>
      <c r="S3345" s="666">
        <v>1</v>
      </c>
      <c r="T3345" s="731">
        <v>0.5</v>
      </c>
      <c r="U3345" s="689">
        <v>1</v>
      </c>
    </row>
    <row r="3346" spans="1:21" ht="14.4" customHeight="1" x14ac:dyDescent="0.3">
      <c r="A3346" s="649">
        <v>10</v>
      </c>
      <c r="B3346" s="650" t="s">
        <v>596</v>
      </c>
      <c r="C3346" s="650">
        <v>89301702</v>
      </c>
      <c r="D3346" s="729" t="s">
        <v>6869</v>
      </c>
      <c r="E3346" s="730" t="s">
        <v>3681</v>
      </c>
      <c r="F3346" s="650" t="s">
        <v>3634</v>
      </c>
      <c r="G3346" s="650" t="s">
        <v>4287</v>
      </c>
      <c r="H3346" s="650" t="s">
        <v>597</v>
      </c>
      <c r="I3346" s="650" t="s">
        <v>1870</v>
      </c>
      <c r="J3346" s="650" t="s">
        <v>1742</v>
      </c>
      <c r="K3346" s="650" t="s">
        <v>4288</v>
      </c>
      <c r="L3346" s="651">
        <v>0</v>
      </c>
      <c r="M3346" s="651">
        <v>0</v>
      </c>
      <c r="N3346" s="650">
        <v>2</v>
      </c>
      <c r="O3346" s="731">
        <v>1</v>
      </c>
      <c r="P3346" s="651">
        <v>0</v>
      </c>
      <c r="Q3346" s="666"/>
      <c r="R3346" s="650">
        <v>1</v>
      </c>
      <c r="S3346" s="666">
        <v>0.5</v>
      </c>
      <c r="T3346" s="731">
        <v>0.5</v>
      </c>
      <c r="U3346" s="689">
        <v>0.5</v>
      </c>
    </row>
    <row r="3347" spans="1:21" ht="14.4" customHeight="1" x14ac:dyDescent="0.3">
      <c r="A3347" s="649">
        <v>10</v>
      </c>
      <c r="B3347" s="650" t="s">
        <v>596</v>
      </c>
      <c r="C3347" s="650">
        <v>89301702</v>
      </c>
      <c r="D3347" s="729" t="s">
        <v>6869</v>
      </c>
      <c r="E3347" s="730" t="s">
        <v>3681</v>
      </c>
      <c r="F3347" s="650" t="s">
        <v>3634</v>
      </c>
      <c r="G3347" s="650" t="s">
        <v>4166</v>
      </c>
      <c r="H3347" s="650" t="s">
        <v>1072</v>
      </c>
      <c r="I3347" s="650" t="s">
        <v>2218</v>
      </c>
      <c r="J3347" s="650" t="s">
        <v>2219</v>
      </c>
      <c r="K3347" s="650" t="s">
        <v>3520</v>
      </c>
      <c r="L3347" s="651">
        <v>69.86</v>
      </c>
      <c r="M3347" s="651">
        <v>279.44</v>
      </c>
      <c r="N3347" s="650">
        <v>4</v>
      </c>
      <c r="O3347" s="731">
        <v>2</v>
      </c>
      <c r="P3347" s="651">
        <v>279.44</v>
      </c>
      <c r="Q3347" s="666">
        <v>1</v>
      </c>
      <c r="R3347" s="650">
        <v>4</v>
      </c>
      <c r="S3347" s="666">
        <v>1</v>
      </c>
      <c r="T3347" s="731">
        <v>2</v>
      </c>
      <c r="U3347" s="689">
        <v>1</v>
      </c>
    </row>
    <row r="3348" spans="1:21" ht="14.4" customHeight="1" x14ac:dyDescent="0.3">
      <c r="A3348" s="649">
        <v>10</v>
      </c>
      <c r="B3348" s="650" t="s">
        <v>596</v>
      </c>
      <c r="C3348" s="650">
        <v>89301702</v>
      </c>
      <c r="D3348" s="729" t="s">
        <v>6869</v>
      </c>
      <c r="E3348" s="730" t="s">
        <v>3681</v>
      </c>
      <c r="F3348" s="650" t="s">
        <v>3634</v>
      </c>
      <c r="G3348" s="650" t="s">
        <v>3929</v>
      </c>
      <c r="H3348" s="650" t="s">
        <v>597</v>
      </c>
      <c r="I3348" s="650" t="s">
        <v>4692</v>
      </c>
      <c r="J3348" s="650" t="s">
        <v>2965</v>
      </c>
      <c r="K3348" s="650" t="s">
        <v>4689</v>
      </c>
      <c r="L3348" s="651">
        <v>0</v>
      </c>
      <c r="M3348" s="651">
        <v>0</v>
      </c>
      <c r="N3348" s="650">
        <v>1</v>
      </c>
      <c r="O3348" s="731">
        <v>1</v>
      </c>
      <c r="P3348" s="651">
        <v>0</v>
      </c>
      <c r="Q3348" s="666"/>
      <c r="R3348" s="650">
        <v>1</v>
      </c>
      <c r="S3348" s="666">
        <v>1</v>
      </c>
      <c r="T3348" s="731">
        <v>1</v>
      </c>
      <c r="U3348" s="689">
        <v>1</v>
      </c>
    </row>
    <row r="3349" spans="1:21" ht="14.4" customHeight="1" x14ac:dyDescent="0.3">
      <c r="A3349" s="649">
        <v>10</v>
      </c>
      <c r="B3349" s="650" t="s">
        <v>596</v>
      </c>
      <c r="C3349" s="650">
        <v>89301702</v>
      </c>
      <c r="D3349" s="729" t="s">
        <v>6869</v>
      </c>
      <c r="E3349" s="730" t="s">
        <v>3681</v>
      </c>
      <c r="F3349" s="650" t="s">
        <v>3634</v>
      </c>
      <c r="G3349" s="650" t="s">
        <v>4176</v>
      </c>
      <c r="H3349" s="650" t="s">
        <v>597</v>
      </c>
      <c r="I3349" s="650" t="s">
        <v>859</v>
      </c>
      <c r="J3349" s="650" t="s">
        <v>860</v>
      </c>
      <c r="K3349" s="650" t="s">
        <v>2796</v>
      </c>
      <c r="L3349" s="651">
        <v>0</v>
      </c>
      <c r="M3349" s="651">
        <v>0</v>
      </c>
      <c r="N3349" s="650">
        <v>26</v>
      </c>
      <c r="O3349" s="731">
        <v>5.5</v>
      </c>
      <c r="P3349" s="651">
        <v>0</v>
      </c>
      <c r="Q3349" s="666"/>
      <c r="R3349" s="650">
        <v>5</v>
      </c>
      <c r="S3349" s="666">
        <v>0.19230769230769232</v>
      </c>
      <c r="T3349" s="731">
        <v>1</v>
      </c>
      <c r="U3349" s="689">
        <v>0.18181818181818182</v>
      </c>
    </row>
    <row r="3350" spans="1:21" ht="14.4" customHeight="1" x14ac:dyDescent="0.3">
      <c r="A3350" s="649">
        <v>10</v>
      </c>
      <c r="B3350" s="650" t="s">
        <v>596</v>
      </c>
      <c r="C3350" s="650">
        <v>89301702</v>
      </c>
      <c r="D3350" s="729" t="s">
        <v>6869</v>
      </c>
      <c r="E3350" s="730" t="s">
        <v>3681</v>
      </c>
      <c r="F3350" s="650" t="s">
        <v>3634</v>
      </c>
      <c r="G3350" s="650" t="s">
        <v>4274</v>
      </c>
      <c r="H3350" s="650" t="s">
        <v>1072</v>
      </c>
      <c r="I3350" s="650" t="s">
        <v>1314</v>
      </c>
      <c r="J3350" s="650" t="s">
        <v>1315</v>
      </c>
      <c r="K3350" s="650" t="s">
        <v>3494</v>
      </c>
      <c r="L3350" s="651">
        <v>3127.19</v>
      </c>
      <c r="M3350" s="651">
        <v>3127.19</v>
      </c>
      <c r="N3350" s="650">
        <v>1</v>
      </c>
      <c r="O3350" s="731">
        <v>1</v>
      </c>
      <c r="P3350" s="651"/>
      <c r="Q3350" s="666">
        <v>0</v>
      </c>
      <c r="R3350" s="650"/>
      <c r="S3350" s="666">
        <v>0</v>
      </c>
      <c r="T3350" s="731"/>
      <c r="U3350" s="689">
        <v>0</v>
      </c>
    </row>
    <row r="3351" spans="1:21" ht="14.4" customHeight="1" x14ac:dyDescent="0.3">
      <c r="A3351" s="649">
        <v>10</v>
      </c>
      <c r="B3351" s="650" t="s">
        <v>596</v>
      </c>
      <c r="C3351" s="650">
        <v>89301702</v>
      </c>
      <c r="D3351" s="729" t="s">
        <v>6869</v>
      </c>
      <c r="E3351" s="730" t="s">
        <v>3681</v>
      </c>
      <c r="F3351" s="650" t="s">
        <v>3634</v>
      </c>
      <c r="G3351" s="650" t="s">
        <v>6467</v>
      </c>
      <c r="H3351" s="650" t="s">
        <v>597</v>
      </c>
      <c r="I3351" s="650" t="s">
        <v>6468</v>
      </c>
      <c r="J3351" s="650" t="s">
        <v>6469</v>
      </c>
      <c r="K3351" s="650" t="s">
        <v>6470</v>
      </c>
      <c r="L3351" s="651">
        <v>39.39</v>
      </c>
      <c r="M3351" s="651">
        <v>78.78</v>
      </c>
      <c r="N3351" s="650">
        <v>2</v>
      </c>
      <c r="O3351" s="731">
        <v>0.5</v>
      </c>
      <c r="P3351" s="651"/>
      <c r="Q3351" s="666">
        <v>0</v>
      </c>
      <c r="R3351" s="650"/>
      <c r="S3351" s="666">
        <v>0</v>
      </c>
      <c r="T3351" s="731"/>
      <c r="U3351" s="689">
        <v>0</v>
      </c>
    </row>
    <row r="3352" spans="1:21" ht="14.4" customHeight="1" x14ac:dyDescent="0.3">
      <c r="A3352" s="649">
        <v>10</v>
      </c>
      <c r="B3352" s="650" t="s">
        <v>596</v>
      </c>
      <c r="C3352" s="650">
        <v>89301702</v>
      </c>
      <c r="D3352" s="729" t="s">
        <v>6869</v>
      </c>
      <c r="E3352" s="730" t="s">
        <v>3681</v>
      </c>
      <c r="F3352" s="650" t="s">
        <v>3634</v>
      </c>
      <c r="G3352" s="650" t="s">
        <v>6471</v>
      </c>
      <c r="H3352" s="650" t="s">
        <v>597</v>
      </c>
      <c r="I3352" s="650" t="s">
        <v>6472</v>
      </c>
      <c r="J3352" s="650" t="s">
        <v>6473</v>
      </c>
      <c r="K3352" s="650" t="s">
        <v>6474</v>
      </c>
      <c r="L3352" s="651">
        <v>227.4</v>
      </c>
      <c r="M3352" s="651">
        <v>227.4</v>
      </c>
      <c r="N3352" s="650">
        <v>1</v>
      </c>
      <c r="O3352" s="731">
        <v>1</v>
      </c>
      <c r="P3352" s="651"/>
      <c r="Q3352" s="666">
        <v>0</v>
      </c>
      <c r="R3352" s="650"/>
      <c r="S3352" s="666">
        <v>0</v>
      </c>
      <c r="T3352" s="731"/>
      <c r="U3352" s="689">
        <v>0</v>
      </c>
    </row>
    <row r="3353" spans="1:21" ht="14.4" customHeight="1" x14ac:dyDescent="0.3">
      <c r="A3353" s="649">
        <v>10</v>
      </c>
      <c r="B3353" s="650" t="s">
        <v>596</v>
      </c>
      <c r="C3353" s="650">
        <v>89301702</v>
      </c>
      <c r="D3353" s="729" t="s">
        <v>6869</v>
      </c>
      <c r="E3353" s="730" t="s">
        <v>3681</v>
      </c>
      <c r="F3353" s="650" t="s">
        <v>3634</v>
      </c>
      <c r="G3353" s="650" t="s">
        <v>4942</v>
      </c>
      <c r="H3353" s="650" t="s">
        <v>597</v>
      </c>
      <c r="I3353" s="650" t="s">
        <v>1432</v>
      </c>
      <c r="J3353" s="650" t="s">
        <v>1433</v>
      </c>
      <c r="K3353" s="650" t="s">
        <v>6475</v>
      </c>
      <c r="L3353" s="651">
        <v>54.56</v>
      </c>
      <c r="M3353" s="651">
        <v>54.56</v>
      </c>
      <c r="N3353" s="650">
        <v>1</v>
      </c>
      <c r="O3353" s="731">
        <v>0.5</v>
      </c>
      <c r="P3353" s="651"/>
      <c r="Q3353" s="666">
        <v>0</v>
      </c>
      <c r="R3353" s="650"/>
      <c r="S3353" s="666">
        <v>0</v>
      </c>
      <c r="T3353" s="731"/>
      <c r="U3353" s="689">
        <v>0</v>
      </c>
    </row>
    <row r="3354" spans="1:21" ht="14.4" customHeight="1" x14ac:dyDescent="0.3">
      <c r="A3354" s="649">
        <v>10</v>
      </c>
      <c r="B3354" s="650" t="s">
        <v>596</v>
      </c>
      <c r="C3354" s="650">
        <v>89301702</v>
      </c>
      <c r="D3354" s="729" t="s">
        <v>6869</v>
      </c>
      <c r="E3354" s="730" t="s">
        <v>3681</v>
      </c>
      <c r="F3354" s="650" t="s">
        <v>3634</v>
      </c>
      <c r="G3354" s="650" t="s">
        <v>4086</v>
      </c>
      <c r="H3354" s="650" t="s">
        <v>597</v>
      </c>
      <c r="I3354" s="650" t="s">
        <v>4087</v>
      </c>
      <c r="J3354" s="650" t="s">
        <v>707</v>
      </c>
      <c r="K3354" s="650" t="s">
        <v>4088</v>
      </c>
      <c r="L3354" s="651">
        <v>0</v>
      </c>
      <c r="M3354" s="651">
        <v>0</v>
      </c>
      <c r="N3354" s="650">
        <v>1</v>
      </c>
      <c r="O3354" s="731">
        <v>1</v>
      </c>
      <c r="P3354" s="651">
        <v>0</v>
      </c>
      <c r="Q3354" s="666"/>
      <c r="R3354" s="650">
        <v>1</v>
      </c>
      <c r="S3354" s="666">
        <v>1</v>
      </c>
      <c r="T3354" s="731">
        <v>1</v>
      </c>
      <c r="U3354" s="689">
        <v>1</v>
      </c>
    </row>
    <row r="3355" spans="1:21" ht="14.4" customHeight="1" x14ac:dyDescent="0.3">
      <c r="A3355" s="649">
        <v>10</v>
      </c>
      <c r="B3355" s="650" t="s">
        <v>596</v>
      </c>
      <c r="C3355" s="650">
        <v>89301702</v>
      </c>
      <c r="D3355" s="729" t="s">
        <v>6869</v>
      </c>
      <c r="E3355" s="730" t="s">
        <v>3681</v>
      </c>
      <c r="F3355" s="650" t="s">
        <v>3634</v>
      </c>
      <c r="G3355" s="650" t="s">
        <v>4086</v>
      </c>
      <c r="H3355" s="650" t="s">
        <v>597</v>
      </c>
      <c r="I3355" s="650" t="s">
        <v>706</v>
      </c>
      <c r="J3355" s="650" t="s">
        <v>707</v>
      </c>
      <c r="K3355" s="650" t="s">
        <v>4140</v>
      </c>
      <c r="L3355" s="651">
        <v>40.36</v>
      </c>
      <c r="M3355" s="651">
        <v>40.36</v>
      </c>
      <c r="N3355" s="650">
        <v>1</v>
      </c>
      <c r="O3355" s="731">
        <v>1</v>
      </c>
      <c r="P3355" s="651">
        <v>40.36</v>
      </c>
      <c r="Q3355" s="666">
        <v>1</v>
      </c>
      <c r="R3355" s="650">
        <v>1</v>
      </c>
      <c r="S3355" s="666">
        <v>1</v>
      </c>
      <c r="T3355" s="731">
        <v>1</v>
      </c>
      <c r="U3355" s="689">
        <v>1</v>
      </c>
    </row>
    <row r="3356" spans="1:21" ht="14.4" customHeight="1" x14ac:dyDescent="0.3">
      <c r="A3356" s="649">
        <v>10</v>
      </c>
      <c r="B3356" s="650" t="s">
        <v>596</v>
      </c>
      <c r="C3356" s="650">
        <v>89301702</v>
      </c>
      <c r="D3356" s="729" t="s">
        <v>6869</v>
      </c>
      <c r="E3356" s="730" t="s">
        <v>3681</v>
      </c>
      <c r="F3356" s="650" t="s">
        <v>3634</v>
      </c>
      <c r="G3356" s="650" t="s">
        <v>6172</v>
      </c>
      <c r="H3356" s="650" t="s">
        <v>597</v>
      </c>
      <c r="I3356" s="650" t="s">
        <v>6476</v>
      </c>
      <c r="J3356" s="650" t="s">
        <v>6173</v>
      </c>
      <c r="K3356" s="650" t="s">
        <v>6477</v>
      </c>
      <c r="L3356" s="651">
        <v>118.84</v>
      </c>
      <c r="M3356" s="651">
        <v>356.52</v>
      </c>
      <c r="N3356" s="650">
        <v>3</v>
      </c>
      <c r="O3356" s="731">
        <v>0.5</v>
      </c>
      <c r="P3356" s="651">
        <v>356.52</v>
      </c>
      <c r="Q3356" s="666">
        <v>1</v>
      </c>
      <c r="R3356" s="650">
        <v>3</v>
      </c>
      <c r="S3356" s="666">
        <v>1</v>
      </c>
      <c r="T3356" s="731">
        <v>0.5</v>
      </c>
      <c r="U3356" s="689">
        <v>1</v>
      </c>
    </row>
    <row r="3357" spans="1:21" ht="14.4" customHeight="1" x14ac:dyDescent="0.3">
      <c r="A3357" s="649">
        <v>10</v>
      </c>
      <c r="B3357" s="650" t="s">
        <v>596</v>
      </c>
      <c r="C3357" s="650">
        <v>89301702</v>
      </c>
      <c r="D3357" s="729" t="s">
        <v>6869</v>
      </c>
      <c r="E3357" s="730" t="s">
        <v>3681</v>
      </c>
      <c r="F3357" s="650" t="s">
        <v>3634</v>
      </c>
      <c r="G3357" s="650" t="s">
        <v>6478</v>
      </c>
      <c r="H3357" s="650" t="s">
        <v>597</v>
      </c>
      <c r="I3357" s="650" t="s">
        <v>6479</v>
      </c>
      <c r="J3357" s="650" t="s">
        <v>6480</v>
      </c>
      <c r="K3357" s="650" t="s">
        <v>1198</v>
      </c>
      <c r="L3357" s="651">
        <v>0</v>
      </c>
      <c r="M3357" s="651">
        <v>0</v>
      </c>
      <c r="N3357" s="650">
        <v>1</v>
      </c>
      <c r="O3357" s="731">
        <v>0.5</v>
      </c>
      <c r="P3357" s="651"/>
      <c r="Q3357" s="666"/>
      <c r="R3357" s="650"/>
      <c r="S3357" s="666">
        <v>0</v>
      </c>
      <c r="T3357" s="731"/>
      <c r="U3357" s="689">
        <v>0</v>
      </c>
    </row>
    <row r="3358" spans="1:21" ht="14.4" customHeight="1" x14ac:dyDescent="0.3">
      <c r="A3358" s="649">
        <v>10</v>
      </c>
      <c r="B3358" s="650" t="s">
        <v>596</v>
      </c>
      <c r="C3358" s="650">
        <v>89301702</v>
      </c>
      <c r="D3358" s="729" t="s">
        <v>6869</v>
      </c>
      <c r="E3358" s="730" t="s">
        <v>3681</v>
      </c>
      <c r="F3358" s="650" t="s">
        <v>3634</v>
      </c>
      <c r="G3358" s="650" t="s">
        <v>4089</v>
      </c>
      <c r="H3358" s="650" t="s">
        <v>597</v>
      </c>
      <c r="I3358" s="650" t="s">
        <v>874</v>
      </c>
      <c r="J3358" s="650" t="s">
        <v>875</v>
      </c>
      <c r="K3358" s="650" t="s">
        <v>876</v>
      </c>
      <c r="L3358" s="651">
        <v>23.72</v>
      </c>
      <c r="M3358" s="651">
        <v>640.43999999999994</v>
      </c>
      <c r="N3358" s="650">
        <v>27</v>
      </c>
      <c r="O3358" s="731">
        <v>13.5</v>
      </c>
      <c r="P3358" s="651">
        <v>237.2</v>
      </c>
      <c r="Q3358" s="666">
        <v>0.37037037037037041</v>
      </c>
      <c r="R3358" s="650">
        <v>10</v>
      </c>
      <c r="S3358" s="666">
        <v>0.37037037037037035</v>
      </c>
      <c r="T3358" s="731">
        <v>5</v>
      </c>
      <c r="U3358" s="689">
        <v>0.37037037037037035</v>
      </c>
    </row>
    <row r="3359" spans="1:21" ht="14.4" customHeight="1" x14ac:dyDescent="0.3">
      <c r="A3359" s="649">
        <v>10</v>
      </c>
      <c r="B3359" s="650" t="s">
        <v>596</v>
      </c>
      <c r="C3359" s="650">
        <v>89301702</v>
      </c>
      <c r="D3359" s="729" t="s">
        <v>6869</v>
      </c>
      <c r="E3359" s="730" t="s">
        <v>3681</v>
      </c>
      <c r="F3359" s="650" t="s">
        <v>3634</v>
      </c>
      <c r="G3359" s="650" t="s">
        <v>3736</v>
      </c>
      <c r="H3359" s="650" t="s">
        <v>1072</v>
      </c>
      <c r="I3359" s="650" t="s">
        <v>4146</v>
      </c>
      <c r="J3359" s="650" t="s">
        <v>3547</v>
      </c>
      <c r="K3359" s="650" t="s">
        <v>4147</v>
      </c>
      <c r="L3359" s="651">
        <v>87.6</v>
      </c>
      <c r="M3359" s="651">
        <v>175.2</v>
      </c>
      <c r="N3359" s="650">
        <v>2</v>
      </c>
      <c r="O3359" s="731">
        <v>1</v>
      </c>
      <c r="P3359" s="651"/>
      <c r="Q3359" s="666">
        <v>0</v>
      </c>
      <c r="R3359" s="650"/>
      <c r="S3359" s="666">
        <v>0</v>
      </c>
      <c r="T3359" s="731"/>
      <c r="U3359" s="689">
        <v>0</v>
      </c>
    </row>
    <row r="3360" spans="1:21" ht="14.4" customHeight="1" x14ac:dyDescent="0.3">
      <c r="A3360" s="649">
        <v>10</v>
      </c>
      <c r="B3360" s="650" t="s">
        <v>596</v>
      </c>
      <c r="C3360" s="650">
        <v>89301702</v>
      </c>
      <c r="D3360" s="729" t="s">
        <v>6869</v>
      </c>
      <c r="E3360" s="730" t="s">
        <v>3681</v>
      </c>
      <c r="F3360" s="650" t="s">
        <v>3634</v>
      </c>
      <c r="G3360" s="650" t="s">
        <v>3736</v>
      </c>
      <c r="H3360" s="650" t="s">
        <v>1072</v>
      </c>
      <c r="I3360" s="650" t="s">
        <v>5986</v>
      </c>
      <c r="J3360" s="650" t="s">
        <v>1713</v>
      </c>
      <c r="K3360" s="650" t="s">
        <v>5987</v>
      </c>
      <c r="L3360" s="651">
        <v>0</v>
      </c>
      <c r="M3360" s="651">
        <v>0</v>
      </c>
      <c r="N3360" s="650">
        <v>1</v>
      </c>
      <c r="O3360" s="731">
        <v>0.5</v>
      </c>
      <c r="P3360" s="651"/>
      <c r="Q3360" s="666"/>
      <c r="R3360" s="650"/>
      <c r="S3360" s="666">
        <v>0</v>
      </c>
      <c r="T3360" s="731"/>
      <c r="U3360" s="689">
        <v>0</v>
      </c>
    </row>
    <row r="3361" spans="1:21" ht="14.4" customHeight="1" x14ac:dyDescent="0.3">
      <c r="A3361" s="649">
        <v>10</v>
      </c>
      <c r="B3361" s="650" t="s">
        <v>596</v>
      </c>
      <c r="C3361" s="650">
        <v>89301702</v>
      </c>
      <c r="D3361" s="729" t="s">
        <v>6869</v>
      </c>
      <c r="E3361" s="730" t="s">
        <v>3681</v>
      </c>
      <c r="F3361" s="650" t="s">
        <v>3634</v>
      </c>
      <c r="G3361" s="650" t="s">
        <v>3870</v>
      </c>
      <c r="H3361" s="650" t="s">
        <v>597</v>
      </c>
      <c r="I3361" s="650" t="s">
        <v>1212</v>
      </c>
      <c r="J3361" s="650" t="s">
        <v>1213</v>
      </c>
      <c r="K3361" s="650" t="s">
        <v>3871</v>
      </c>
      <c r="L3361" s="651">
        <v>38.65</v>
      </c>
      <c r="M3361" s="651">
        <v>38.65</v>
      </c>
      <c r="N3361" s="650">
        <v>1</v>
      </c>
      <c r="O3361" s="731">
        <v>1</v>
      </c>
      <c r="P3361" s="651">
        <v>38.65</v>
      </c>
      <c r="Q3361" s="666">
        <v>1</v>
      </c>
      <c r="R3361" s="650">
        <v>1</v>
      </c>
      <c r="S3361" s="666">
        <v>1</v>
      </c>
      <c r="T3361" s="731">
        <v>1</v>
      </c>
      <c r="U3361" s="689">
        <v>1</v>
      </c>
    </row>
    <row r="3362" spans="1:21" ht="14.4" customHeight="1" x14ac:dyDescent="0.3">
      <c r="A3362" s="649">
        <v>10</v>
      </c>
      <c r="B3362" s="650" t="s">
        <v>596</v>
      </c>
      <c r="C3362" s="650">
        <v>89301702</v>
      </c>
      <c r="D3362" s="729" t="s">
        <v>6869</v>
      </c>
      <c r="E3362" s="730" t="s">
        <v>3681</v>
      </c>
      <c r="F3362" s="650" t="s">
        <v>3634</v>
      </c>
      <c r="G3362" s="650" t="s">
        <v>4569</v>
      </c>
      <c r="H3362" s="650" t="s">
        <v>597</v>
      </c>
      <c r="I3362" s="650" t="s">
        <v>6336</v>
      </c>
      <c r="J3362" s="650" t="s">
        <v>3092</v>
      </c>
      <c r="K3362" s="650" t="s">
        <v>6337</v>
      </c>
      <c r="L3362" s="651">
        <v>72.7</v>
      </c>
      <c r="M3362" s="651">
        <v>363.5</v>
      </c>
      <c r="N3362" s="650">
        <v>5</v>
      </c>
      <c r="O3362" s="731">
        <v>1</v>
      </c>
      <c r="P3362" s="651">
        <v>218.10000000000002</v>
      </c>
      <c r="Q3362" s="666">
        <v>0.60000000000000009</v>
      </c>
      <c r="R3362" s="650">
        <v>3</v>
      </c>
      <c r="S3362" s="666">
        <v>0.6</v>
      </c>
      <c r="T3362" s="731">
        <v>0.5</v>
      </c>
      <c r="U3362" s="689">
        <v>0.5</v>
      </c>
    </row>
    <row r="3363" spans="1:21" ht="14.4" customHeight="1" x14ac:dyDescent="0.3">
      <c r="A3363" s="649">
        <v>10</v>
      </c>
      <c r="B3363" s="650" t="s">
        <v>596</v>
      </c>
      <c r="C3363" s="650">
        <v>89301702</v>
      </c>
      <c r="D3363" s="729" t="s">
        <v>6869</v>
      </c>
      <c r="E3363" s="730" t="s">
        <v>3681</v>
      </c>
      <c r="F3363" s="650" t="s">
        <v>3634</v>
      </c>
      <c r="G3363" s="650" t="s">
        <v>4569</v>
      </c>
      <c r="H3363" s="650" t="s">
        <v>597</v>
      </c>
      <c r="I3363" s="650" t="s">
        <v>4787</v>
      </c>
      <c r="J3363" s="650" t="s">
        <v>4788</v>
      </c>
      <c r="K3363" s="650" t="s">
        <v>4789</v>
      </c>
      <c r="L3363" s="651">
        <v>145.38999999999999</v>
      </c>
      <c r="M3363" s="651">
        <v>145.38999999999999</v>
      </c>
      <c r="N3363" s="650">
        <v>1</v>
      </c>
      <c r="O3363" s="731">
        <v>1</v>
      </c>
      <c r="P3363" s="651"/>
      <c r="Q3363" s="666">
        <v>0</v>
      </c>
      <c r="R3363" s="650"/>
      <c r="S3363" s="666">
        <v>0</v>
      </c>
      <c r="T3363" s="731"/>
      <c r="U3363" s="689">
        <v>0</v>
      </c>
    </row>
    <row r="3364" spans="1:21" ht="14.4" customHeight="1" x14ac:dyDescent="0.3">
      <c r="A3364" s="649">
        <v>10</v>
      </c>
      <c r="B3364" s="650" t="s">
        <v>596</v>
      </c>
      <c r="C3364" s="650">
        <v>89301702</v>
      </c>
      <c r="D3364" s="729" t="s">
        <v>6869</v>
      </c>
      <c r="E3364" s="730" t="s">
        <v>3681</v>
      </c>
      <c r="F3364" s="650" t="s">
        <v>3634</v>
      </c>
      <c r="G3364" s="650" t="s">
        <v>4569</v>
      </c>
      <c r="H3364" s="650" t="s">
        <v>597</v>
      </c>
      <c r="I3364" s="650" t="s">
        <v>3091</v>
      </c>
      <c r="J3364" s="650" t="s">
        <v>3092</v>
      </c>
      <c r="K3364" s="650" t="s">
        <v>4570</v>
      </c>
      <c r="L3364" s="651">
        <v>72.7</v>
      </c>
      <c r="M3364" s="651">
        <v>363.5</v>
      </c>
      <c r="N3364" s="650">
        <v>5</v>
      </c>
      <c r="O3364" s="731">
        <v>2</v>
      </c>
      <c r="P3364" s="651"/>
      <c r="Q3364" s="666">
        <v>0</v>
      </c>
      <c r="R3364" s="650"/>
      <c r="S3364" s="666">
        <v>0</v>
      </c>
      <c r="T3364" s="731"/>
      <c r="U3364" s="689">
        <v>0</v>
      </c>
    </row>
    <row r="3365" spans="1:21" ht="14.4" customHeight="1" x14ac:dyDescent="0.3">
      <c r="A3365" s="649">
        <v>10</v>
      </c>
      <c r="B3365" s="650" t="s">
        <v>596</v>
      </c>
      <c r="C3365" s="650">
        <v>89301702</v>
      </c>
      <c r="D3365" s="729" t="s">
        <v>6869</v>
      </c>
      <c r="E3365" s="730" t="s">
        <v>3681</v>
      </c>
      <c r="F3365" s="650" t="s">
        <v>3634</v>
      </c>
      <c r="G3365" s="650" t="s">
        <v>4141</v>
      </c>
      <c r="H3365" s="650" t="s">
        <v>597</v>
      </c>
      <c r="I3365" s="650" t="s">
        <v>740</v>
      </c>
      <c r="J3365" s="650" t="s">
        <v>741</v>
      </c>
      <c r="K3365" s="650" t="s">
        <v>742</v>
      </c>
      <c r="L3365" s="651">
        <v>132.34</v>
      </c>
      <c r="M3365" s="651">
        <v>264.68</v>
      </c>
      <c r="N3365" s="650">
        <v>2</v>
      </c>
      <c r="O3365" s="731">
        <v>0.5</v>
      </c>
      <c r="P3365" s="651"/>
      <c r="Q3365" s="666">
        <v>0</v>
      </c>
      <c r="R3365" s="650"/>
      <c r="S3365" s="666">
        <v>0</v>
      </c>
      <c r="T3365" s="731"/>
      <c r="U3365" s="689">
        <v>0</v>
      </c>
    </row>
    <row r="3366" spans="1:21" ht="14.4" customHeight="1" x14ac:dyDescent="0.3">
      <c r="A3366" s="649">
        <v>10</v>
      </c>
      <c r="B3366" s="650" t="s">
        <v>596</v>
      </c>
      <c r="C3366" s="650">
        <v>89301702</v>
      </c>
      <c r="D3366" s="729" t="s">
        <v>6869</v>
      </c>
      <c r="E3366" s="730" t="s">
        <v>3681</v>
      </c>
      <c r="F3366" s="650" t="s">
        <v>3634</v>
      </c>
      <c r="G3366" s="650" t="s">
        <v>6481</v>
      </c>
      <c r="H3366" s="650" t="s">
        <v>597</v>
      </c>
      <c r="I3366" s="650" t="s">
        <v>2547</v>
      </c>
      <c r="J3366" s="650" t="s">
        <v>6482</v>
      </c>
      <c r="K3366" s="650" t="s">
        <v>6483</v>
      </c>
      <c r="L3366" s="651">
        <v>25.4</v>
      </c>
      <c r="M3366" s="651">
        <v>25.4</v>
      </c>
      <c r="N3366" s="650">
        <v>1</v>
      </c>
      <c r="O3366" s="731">
        <v>1</v>
      </c>
      <c r="P3366" s="651"/>
      <c r="Q3366" s="666">
        <v>0</v>
      </c>
      <c r="R3366" s="650"/>
      <c r="S3366" s="666">
        <v>0</v>
      </c>
      <c r="T3366" s="731"/>
      <c r="U3366" s="689">
        <v>0</v>
      </c>
    </row>
    <row r="3367" spans="1:21" ht="14.4" customHeight="1" x14ac:dyDescent="0.3">
      <c r="A3367" s="649">
        <v>10</v>
      </c>
      <c r="B3367" s="650" t="s">
        <v>596</v>
      </c>
      <c r="C3367" s="650">
        <v>89301702</v>
      </c>
      <c r="D3367" s="729" t="s">
        <v>6869</v>
      </c>
      <c r="E3367" s="730" t="s">
        <v>3681</v>
      </c>
      <c r="F3367" s="650" t="s">
        <v>3634</v>
      </c>
      <c r="G3367" s="650" t="s">
        <v>6481</v>
      </c>
      <c r="H3367" s="650" t="s">
        <v>597</v>
      </c>
      <c r="I3367" s="650" t="s">
        <v>6484</v>
      </c>
      <c r="J3367" s="650" t="s">
        <v>6485</v>
      </c>
      <c r="K3367" s="650" t="s">
        <v>6486</v>
      </c>
      <c r="L3367" s="651">
        <v>41.83</v>
      </c>
      <c r="M3367" s="651">
        <v>41.83</v>
      </c>
      <c r="N3367" s="650">
        <v>1</v>
      </c>
      <c r="O3367" s="731">
        <v>1</v>
      </c>
      <c r="P3367" s="651">
        <v>41.83</v>
      </c>
      <c r="Q3367" s="666">
        <v>1</v>
      </c>
      <c r="R3367" s="650">
        <v>1</v>
      </c>
      <c r="S3367" s="666">
        <v>1</v>
      </c>
      <c r="T3367" s="731">
        <v>1</v>
      </c>
      <c r="U3367" s="689">
        <v>1</v>
      </c>
    </row>
    <row r="3368" spans="1:21" ht="14.4" customHeight="1" x14ac:dyDescent="0.3">
      <c r="A3368" s="649">
        <v>10</v>
      </c>
      <c r="B3368" s="650" t="s">
        <v>596</v>
      </c>
      <c r="C3368" s="650">
        <v>89301702</v>
      </c>
      <c r="D3368" s="729" t="s">
        <v>6869</v>
      </c>
      <c r="E3368" s="730" t="s">
        <v>3681</v>
      </c>
      <c r="F3368" s="650" t="s">
        <v>3634</v>
      </c>
      <c r="G3368" s="650" t="s">
        <v>4355</v>
      </c>
      <c r="H3368" s="650" t="s">
        <v>597</v>
      </c>
      <c r="I3368" s="650" t="s">
        <v>1774</v>
      </c>
      <c r="J3368" s="650" t="s">
        <v>4356</v>
      </c>
      <c r="K3368" s="650" t="s">
        <v>4357</v>
      </c>
      <c r="L3368" s="651">
        <v>91.14</v>
      </c>
      <c r="M3368" s="651">
        <v>1458.2400000000002</v>
      </c>
      <c r="N3368" s="650">
        <v>16</v>
      </c>
      <c r="O3368" s="731">
        <v>6</v>
      </c>
      <c r="P3368" s="651">
        <v>455.70000000000005</v>
      </c>
      <c r="Q3368" s="666">
        <v>0.3125</v>
      </c>
      <c r="R3368" s="650">
        <v>5</v>
      </c>
      <c r="S3368" s="666">
        <v>0.3125</v>
      </c>
      <c r="T3368" s="731">
        <v>2</v>
      </c>
      <c r="U3368" s="689">
        <v>0.33333333333333331</v>
      </c>
    </row>
    <row r="3369" spans="1:21" ht="14.4" customHeight="1" x14ac:dyDescent="0.3">
      <c r="A3369" s="649">
        <v>10</v>
      </c>
      <c r="B3369" s="650" t="s">
        <v>596</v>
      </c>
      <c r="C3369" s="650">
        <v>89301702</v>
      </c>
      <c r="D3369" s="729" t="s">
        <v>6869</v>
      </c>
      <c r="E3369" s="730" t="s">
        <v>3681</v>
      </c>
      <c r="F3369" s="650" t="s">
        <v>3634</v>
      </c>
      <c r="G3369" s="650" t="s">
        <v>4128</v>
      </c>
      <c r="H3369" s="650" t="s">
        <v>597</v>
      </c>
      <c r="I3369" s="650" t="s">
        <v>1344</v>
      </c>
      <c r="J3369" s="650" t="s">
        <v>1345</v>
      </c>
      <c r="K3369" s="650" t="s">
        <v>4297</v>
      </c>
      <c r="L3369" s="651">
        <v>766.89</v>
      </c>
      <c r="M3369" s="651">
        <v>766.89</v>
      </c>
      <c r="N3369" s="650">
        <v>1</v>
      </c>
      <c r="O3369" s="731">
        <v>1</v>
      </c>
      <c r="P3369" s="651"/>
      <c r="Q3369" s="666">
        <v>0</v>
      </c>
      <c r="R3369" s="650"/>
      <c r="S3369" s="666">
        <v>0</v>
      </c>
      <c r="T3369" s="731"/>
      <c r="U3369" s="689">
        <v>0</v>
      </c>
    </row>
    <row r="3370" spans="1:21" ht="14.4" customHeight="1" x14ac:dyDescent="0.3">
      <c r="A3370" s="649">
        <v>10</v>
      </c>
      <c r="B3370" s="650" t="s">
        <v>596</v>
      </c>
      <c r="C3370" s="650">
        <v>89301702</v>
      </c>
      <c r="D3370" s="729" t="s">
        <v>6869</v>
      </c>
      <c r="E3370" s="730" t="s">
        <v>3681</v>
      </c>
      <c r="F3370" s="650" t="s">
        <v>3634</v>
      </c>
      <c r="G3370" s="650" t="s">
        <v>4128</v>
      </c>
      <c r="H3370" s="650" t="s">
        <v>597</v>
      </c>
      <c r="I3370" s="650" t="s">
        <v>4296</v>
      </c>
      <c r="J3370" s="650" t="s">
        <v>4130</v>
      </c>
      <c r="K3370" s="650" t="s">
        <v>4297</v>
      </c>
      <c r="L3370" s="651">
        <v>709.97</v>
      </c>
      <c r="M3370" s="651">
        <v>4969.7900000000009</v>
      </c>
      <c r="N3370" s="650">
        <v>7</v>
      </c>
      <c r="O3370" s="731">
        <v>3.5</v>
      </c>
      <c r="P3370" s="651"/>
      <c r="Q3370" s="666">
        <v>0</v>
      </c>
      <c r="R3370" s="650"/>
      <c r="S3370" s="666">
        <v>0</v>
      </c>
      <c r="T3370" s="731"/>
      <c r="U3370" s="689">
        <v>0</v>
      </c>
    </row>
    <row r="3371" spans="1:21" ht="14.4" customHeight="1" x14ac:dyDescent="0.3">
      <c r="A3371" s="649">
        <v>10</v>
      </c>
      <c r="B3371" s="650" t="s">
        <v>596</v>
      </c>
      <c r="C3371" s="650">
        <v>89301702</v>
      </c>
      <c r="D3371" s="729" t="s">
        <v>6869</v>
      </c>
      <c r="E3371" s="730" t="s">
        <v>3681</v>
      </c>
      <c r="F3371" s="650" t="s">
        <v>3634</v>
      </c>
      <c r="G3371" s="650" t="s">
        <v>4128</v>
      </c>
      <c r="H3371" s="650" t="s">
        <v>597</v>
      </c>
      <c r="I3371" s="650" t="s">
        <v>4296</v>
      </c>
      <c r="J3371" s="650" t="s">
        <v>4130</v>
      </c>
      <c r="K3371" s="650" t="s">
        <v>4297</v>
      </c>
      <c r="L3371" s="651">
        <v>766.89</v>
      </c>
      <c r="M3371" s="651">
        <v>3834.45</v>
      </c>
      <c r="N3371" s="650">
        <v>5</v>
      </c>
      <c r="O3371" s="731">
        <v>2.5</v>
      </c>
      <c r="P3371" s="651">
        <v>1533.78</v>
      </c>
      <c r="Q3371" s="666">
        <v>0.4</v>
      </c>
      <c r="R3371" s="650">
        <v>2</v>
      </c>
      <c r="S3371" s="666">
        <v>0.4</v>
      </c>
      <c r="T3371" s="731">
        <v>0.5</v>
      </c>
      <c r="U3371" s="689">
        <v>0.2</v>
      </c>
    </row>
    <row r="3372" spans="1:21" ht="14.4" customHeight="1" x14ac:dyDescent="0.3">
      <c r="A3372" s="649">
        <v>10</v>
      </c>
      <c r="B3372" s="650" t="s">
        <v>596</v>
      </c>
      <c r="C3372" s="650">
        <v>89301702</v>
      </c>
      <c r="D3372" s="729" t="s">
        <v>6869</v>
      </c>
      <c r="E3372" s="730" t="s">
        <v>3681</v>
      </c>
      <c r="F3372" s="650" t="s">
        <v>3634</v>
      </c>
      <c r="G3372" s="650" t="s">
        <v>4128</v>
      </c>
      <c r="H3372" s="650" t="s">
        <v>597</v>
      </c>
      <c r="I3372" s="650" t="s">
        <v>1018</v>
      </c>
      <c r="J3372" s="650" t="s">
        <v>1019</v>
      </c>
      <c r="K3372" s="650" t="s">
        <v>1020</v>
      </c>
      <c r="L3372" s="651">
        <v>383.45</v>
      </c>
      <c r="M3372" s="651">
        <v>383.45</v>
      </c>
      <c r="N3372" s="650">
        <v>1</v>
      </c>
      <c r="O3372" s="731">
        <v>1</v>
      </c>
      <c r="P3372" s="651">
        <v>383.45</v>
      </c>
      <c r="Q3372" s="666">
        <v>1</v>
      </c>
      <c r="R3372" s="650">
        <v>1</v>
      </c>
      <c r="S3372" s="666">
        <v>1</v>
      </c>
      <c r="T3372" s="731">
        <v>1</v>
      </c>
      <c r="U3372" s="689">
        <v>1</v>
      </c>
    </row>
    <row r="3373" spans="1:21" ht="14.4" customHeight="1" x14ac:dyDescent="0.3">
      <c r="A3373" s="649">
        <v>10</v>
      </c>
      <c r="B3373" s="650" t="s">
        <v>596</v>
      </c>
      <c r="C3373" s="650">
        <v>89301702</v>
      </c>
      <c r="D3373" s="729" t="s">
        <v>6869</v>
      </c>
      <c r="E3373" s="730" t="s">
        <v>3681</v>
      </c>
      <c r="F3373" s="650" t="s">
        <v>3634</v>
      </c>
      <c r="G3373" s="650" t="s">
        <v>6449</v>
      </c>
      <c r="H3373" s="650" t="s">
        <v>1072</v>
      </c>
      <c r="I3373" s="650" t="s">
        <v>6450</v>
      </c>
      <c r="J3373" s="650" t="s">
        <v>6451</v>
      </c>
      <c r="K3373" s="650" t="s">
        <v>6452</v>
      </c>
      <c r="L3373" s="651">
        <v>195.92</v>
      </c>
      <c r="M3373" s="651">
        <v>195.92</v>
      </c>
      <c r="N3373" s="650">
        <v>1</v>
      </c>
      <c r="O3373" s="731">
        <v>1</v>
      </c>
      <c r="P3373" s="651"/>
      <c r="Q3373" s="666">
        <v>0</v>
      </c>
      <c r="R3373" s="650"/>
      <c r="S3373" s="666">
        <v>0</v>
      </c>
      <c r="T3373" s="731"/>
      <c r="U3373" s="689">
        <v>0</v>
      </c>
    </row>
    <row r="3374" spans="1:21" ht="14.4" customHeight="1" x14ac:dyDescent="0.3">
      <c r="A3374" s="649">
        <v>10</v>
      </c>
      <c r="B3374" s="650" t="s">
        <v>596</v>
      </c>
      <c r="C3374" s="650">
        <v>89301702</v>
      </c>
      <c r="D3374" s="729" t="s">
        <v>6869</v>
      </c>
      <c r="E3374" s="730" t="s">
        <v>3681</v>
      </c>
      <c r="F3374" s="650" t="s">
        <v>3634</v>
      </c>
      <c r="G3374" s="650" t="s">
        <v>4252</v>
      </c>
      <c r="H3374" s="650" t="s">
        <v>597</v>
      </c>
      <c r="I3374" s="650" t="s">
        <v>1804</v>
      </c>
      <c r="J3374" s="650" t="s">
        <v>792</v>
      </c>
      <c r="K3374" s="650" t="s">
        <v>4477</v>
      </c>
      <c r="L3374" s="651">
        <v>0</v>
      </c>
      <c r="M3374" s="651">
        <v>0</v>
      </c>
      <c r="N3374" s="650">
        <v>3</v>
      </c>
      <c r="O3374" s="731">
        <v>1</v>
      </c>
      <c r="P3374" s="651"/>
      <c r="Q3374" s="666"/>
      <c r="R3374" s="650"/>
      <c r="S3374" s="666">
        <v>0</v>
      </c>
      <c r="T3374" s="731"/>
      <c r="U3374" s="689">
        <v>0</v>
      </c>
    </row>
    <row r="3375" spans="1:21" ht="14.4" customHeight="1" x14ac:dyDescent="0.3">
      <c r="A3375" s="649">
        <v>10</v>
      </c>
      <c r="B3375" s="650" t="s">
        <v>596</v>
      </c>
      <c r="C3375" s="650">
        <v>89301702</v>
      </c>
      <c r="D3375" s="729" t="s">
        <v>6869</v>
      </c>
      <c r="E3375" s="730" t="s">
        <v>3681</v>
      </c>
      <c r="F3375" s="650" t="s">
        <v>3634</v>
      </c>
      <c r="G3375" s="650" t="s">
        <v>3802</v>
      </c>
      <c r="H3375" s="650" t="s">
        <v>597</v>
      </c>
      <c r="I3375" s="650" t="s">
        <v>6487</v>
      </c>
      <c r="J3375" s="650" t="s">
        <v>6488</v>
      </c>
      <c r="K3375" s="650" t="s">
        <v>2806</v>
      </c>
      <c r="L3375" s="651">
        <v>413.22</v>
      </c>
      <c r="M3375" s="651">
        <v>413.22</v>
      </c>
      <c r="N3375" s="650">
        <v>1</v>
      </c>
      <c r="O3375" s="731">
        <v>0.5</v>
      </c>
      <c r="P3375" s="651"/>
      <c r="Q3375" s="666">
        <v>0</v>
      </c>
      <c r="R3375" s="650"/>
      <c r="S3375" s="666">
        <v>0</v>
      </c>
      <c r="T3375" s="731"/>
      <c r="U3375" s="689">
        <v>0</v>
      </c>
    </row>
    <row r="3376" spans="1:21" ht="14.4" customHeight="1" x14ac:dyDescent="0.3">
      <c r="A3376" s="649">
        <v>10</v>
      </c>
      <c r="B3376" s="650" t="s">
        <v>596</v>
      </c>
      <c r="C3376" s="650">
        <v>89301702</v>
      </c>
      <c r="D3376" s="729" t="s">
        <v>6869</v>
      </c>
      <c r="E3376" s="730" t="s">
        <v>3681</v>
      </c>
      <c r="F3376" s="650" t="s">
        <v>3634</v>
      </c>
      <c r="G3376" s="650" t="s">
        <v>4195</v>
      </c>
      <c r="H3376" s="650" t="s">
        <v>597</v>
      </c>
      <c r="I3376" s="650" t="s">
        <v>6258</v>
      </c>
      <c r="J3376" s="650" t="s">
        <v>4200</v>
      </c>
      <c r="K3376" s="650" t="s">
        <v>4533</v>
      </c>
      <c r="L3376" s="651">
        <v>0</v>
      </c>
      <c r="M3376" s="651">
        <v>0</v>
      </c>
      <c r="N3376" s="650">
        <v>2</v>
      </c>
      <c r="O3376" s="731">
        <v>1</v>
      </c>
      <c r="P3376" s="651">
        <v>0</v>
      </c>
      <c r="Q3376" s="666"/>
      <c r="R3376" s="650">
        <v>2</v>
      </c>
      <c r="S3376" s="666">
        <v>1</v>
      </c>
      <c r="T3376" s="731">
        <v>1</v>
      </c>
      <c r="U3376" s="689">
        <v>1</v>
      </c>
    </row>
    <row r="3377" spans="1:21" ht="14.4" customHeight="1" x14ac:dyDescent="0.3">
      <c r="A3377" s="649">
        <v>10</v>
      </c>
      <c r="B3377" s="650" t="s">
        <v>596</v>
      </c>
      <c r="C3377" s="650">
        <v>89301702</v>
      </c>
      <c r="D3377" s="729" t="s">
        <v>6869</v>
      </c>
      <c r="E3377" s="730" t="s">
        <v>3681</v>
      </c>
      <c r="F3377" s="650" t="s">
        <v>3634</v>
      </c>
      <c r="G3377" s="650" t="s">
        <v>4195</v>
      </c>
      <c r="H3377" s="650" t="s">
        <v>597</v>
      </c>
      <c r="I3377" s="650" t="s">
        <v>4622</v>
      </c>
      <c r="J3377" s="650" t="s">
        <v>4197</v>
      </c>
      <c r="K3377" s="650" t="s">
        <v>4342</v>
      </c>
      <c r="L3377" s="651">
        <v>0</v>
      </c>
      <c r="M3377" s="651">
        <v>0</v>
      </c>
      <c r="N3377" s="650">
        <v>6</v>
      </c>
      <c r="O3377" s="731">
        <v>2.5</v>
      </c>
      <c r="P3377" s="651">
        <v>0</v>
      </c>
      <c r="Q3377" s="666"/>
      <c r="R3377" s="650">
        <v>2</v>
      </c>
      <c r="S3377" s="666">
        <v>0.33333333333333331</v>
      </c>
      <c r="T3377" s="731">
        <v>1</v>
      </c>
      <c r="U3377" s="689">
        <v>0.4</v>
      </c>
    </row>
    <row r="3378" spans="1:21" ht="14.4" customHeight="1" x14ac:dyDescent="0.3">
      <c r="A3378" s="649">
        <v>10</v>
      </c>
      <c r="B3378" s="650" t="s">
        <v>596</v>
      </c>
      <c r="C3378" s="650">
        <v>89301702</v>
      </c>
      <c r="D3378" s="729" t="s">
        <v>6869</v>
      </c>
      <c r="E3378" s="730" t="s">
        <v>3681</v>
      </c>
      <c r="F3378" s="650" t="s">
        <v>3634</v>
      </c>
      <c r="G3378" s="650" t="s">
        <v>4195</v>
      </c>
      <c r="H3378" s="650" t="s">
        <v>597</v>
      </c>
      <c r="I3378" s="650" t="s">
        <v>4298</v>
      </c>
      <c r="J3378" s="650" t="s">
        <v>4197</v>
      </c>
      <c r="K3378" s="650" t="s">
        <v>4299</v>
      </c>
      <c r="L3378" s="651">
        <v>0</v>
      </c>
      <c r="M3378" s="651">
        <v>0</v>
      </c>
      <c r="N3378" s="650">
        <v>19</v>
      </c>
      <c r="O3378" s="731">
        <v>9.5</v>
      </c>
      <c r="P3378" s="651">
        <v>0</v>
      </c>
      <c r="Q3378" s="666"/>
      <c r="R3378" s="650">
        <v>14</v>
      </c>
      <c r="S3378" s="666">
        <v>0.73684210526315785</v>
      </c>
      <c r="T3378" s="731">
        <v>5.5</v>
      </c>
      <c r="U3378" s="689">
        <v>0.57894736842105265</v>
      </c>
    </row>
    <row r="3379" spans="1:21" ht="14.4" customHeight="1" x14ac:dyDescent="0.3">
      <c r="A3379" s="649">
        <v>10</v>
      </c>
      <c r="B3379" s="650" t="s">
        <v>596</v>
      </c>
      <c r="C3379" s="650">
        <v>89301702</v>
      </c>
      <c r="D3379" s="729" t="s">
        <v>6869</v>
      </c>
      <c r="E3379" s="730" t="s">
        <v>3681</v>
      </c>
      <c r="F3379" s="650" t="s">
        <v>3634</v>
      </c>
      <c r="G3379" s="650" t="s">
        <v>4195</v>
      </c>
      <c r="H3379" s="650" t="s">
        <v>597</v>
      </c>
      <c r="I3379" s="650" t="s">
        <v>4510</v>
      </c>
      <c r="J3379" s="650" t="s">
        <v>4197</v>
      </c>
      <c r="K3379" s="650" t="s">
        <v>4511</v>
      </c>
      <c r="L3379" s="651">
        <v>0</v>
      </c>
      <c r="M3379" s="651">
        <v>0</v>
      </c>
      <c r="N3379" s="650">
        <v>5</v>
      </c>
      <c r="O3379" s="731">
        <v>3</v>
      </c>
      <c r="P3379" s="651">
        <v>0</v>
      </c>
      <c r="Q3379" s="666"/>
      <c r="R3379" s="650">
        <v>2</v>
      </c>
      <c r="S3379" s="666">
        <v>0.4</v>
      </c>
      <c r="T3379" s="731">
        <v>1</v>
      </c>
      <c r="U3379" s="689">
        <v>0.33333333333333331</v>
      </c>
    </row>
    <row r="3380" spans="1:21" ht="14.4" customHeight="1" x14ac:dyDescent="0.3">
      <c r="A3380" s="649">
        <v>10</v>
      </c>
      <c r="B3380" s="650" t="s">
        <v>596</v>
      </c>
      <c r="C3380" s="650">
        <v>89301702</v>
      </c>
      <c r="D3380" s="729" t="s">
        <v>6869</v>
      </c>
      <c r="E3380" s="730" t="s">
        <v>3681</v>
      </c>
      <c r="F3380" s="650" t="s">
        <v>3634</v>
      </c>
      <c r="G3380" s="650" t="s">
        <v>4195</v>
      </c>
      <c r="H3380" s="650" t="s">
        <v>597</v>
      </c>
      <c r="I3380" s="650" t="s">
        <v>986</v>
      </c>
      <c r="J3380" s="650" t="s">
        <v>4197</v>
      </c>
      <c r="K3380" s="650" t="s">
        <v>4342</v>
      </c>
      <c r="L3380" s="651">
        <v>0</v>
      </c>
      <c r="M3380" s="651">
        <v>0</v>
      </c>
      <c r="N3380" s="650">
        <v>2</v>
      </c>
      <c r="O3380" s="731">
        <v>1</v>
      </c>
      <c r="P3380" s="651">
        <v>0</v>
      </c>
      <c r="Q3380" s="666"/>
      <c r="R3380" s="650">
        <v>2</v>
      </c>
      <c r="S3380" s="666">
        <v>1</v>
      </c>
      <c r="T3380" s="731">
        <v>1</v>
      </c>
      <c r="U3380" s="689">
        <v>1</v>
      </c>
    </row>
    <row r="3381" spans="1:21" ht="14.4" customHeight="1" x14ac:dyDescent="0.3">
      <c r="A3381" s="649">
        <v>10</v>
      </c>
      <c r="B3381" s="650" t="s">
        <v>596</v>
      </c>
      <c r="C3381" s="650">
        <v>89301702</v>
      </c>
      <c r="D3381" s="729" t="s">
        <v>6869</v>
      </c>
      <c r="E3381" s="730" t="s">
        <v>3681</v>
      </c>
      <c r="F3381" s="650" t="s">
        <v>3634</v>
      </c>
      <c r="G3381" s="650" t="s">
        <v>4195</v>
      </c>
      <c r="H3381" s="650" t="s">
        <v>597</v>
      </c>
      <c r="I3381" s="650" t="s">
        <v>4199</v>
      </c>
      <c r="J3381" s="650" t="s">
        <v>4200</v>
      </c>
      <c r="K3381" s="650" t="s">
        <v>4201</v>
      </c>
      <c r="L3381" s="651">
        <v>0</v>
      </c>
      <c r="M3381" s="651">
        <v>0</v>
      </c>
      <c r="N3381" s="650">
        <v>4</v>
      </c>
      <c r="O3381" s="731">
        <v>3</v>
      </c>
      <c r="P3381" s="651">
        <v>0</v>
      </c>
      <c r="Q3381" s="666"/>
      <c r="R3381" s="650">
        <v>4</v>
      </c>
      <c r="S3381" s="666">
        <v>1</v>
      </c>
      <c r="T3381" s="731">
        <v>3</v>
      </c>
      <c r="U3381" s="689">
        <v>1</v>
      </c>
    </row>
    <row r="3382" spans="1:21" ht="14.4" customHeight="1" x14ac:dyDescent="0.3">
      <c r="A3382" s="649">
        <v>10</v>
      </c>
      <c r="B3382" s="650" t="s">
        <v>596</v>
      </c>
      <c r="C3382" s="650">
        <v>89301702</v>
      </c>
      <c r="D3382" s="729" t="s">
        <v>6869</v>
      </c>
      <c r="E3382" s="730" t="s">
        <v>3681</v>
      </c>
      <c r="F3382" s="650" t="s">
        <v>3634</v>
      </c>
      <c r="G3382" s="650" t="s">
        <v>4202</v>
      </c>
      <c r="H3382" s="650" t="s">
        <v>597</v>
      </c>
      <c r="I3382" s="650" t="s">
        <v>6489</v>
      </c>
      <c r="J3382" s="650" t="s">
        <v>6490</v>
      </c>
      <c r="K3382" s="650" t="s">
        <v>6491</v>
      </c>
      <c r="L3382" s="651">
        <v>1297.53</v>
      </c>
      <c r="M3382" s="651">
        <v>5190.12</v>
      </c>
      <c r="N3382" s="650">
        <v>4</v>
      </c>
      <c r="O3382" s="731">
        <v>1.5</v>
      </c>
      <c r="P3382" s="651"/>
      <c r="Q3382" s="666">
        <v>0</v>
      </c>
      <c r="R3382" s="650"/>
      <c r="S3382" s="666">
        <v>0</v>
      </c>
      <c r="T3382" s="731"/>
      <c r="U3382" s="689">
        <v>0</v>
      </c>
    </row>
    <row r="3383" spans="1:21" ht="14.4" customHeight="1" x14ac:dyDescent="0.3">
      <c r="A3383" s="649">
        <v>10</v>
      </c>
      <c r="B3383" s="650" t="s">
        <v>596</v>
      </c>
      <c r="C3383" s="650">
        <v>89301702</v>
      </c>
      <c r="D3383" s="729" t="s">
        <v>6869</v>
      </c>
      <c r="E3383" s="730" t="s">
        <v>3681</v>
      </c>
      <c r="F3383" s="650" t="s">
        <v>3634</v>
      </c>
      <c r="G3383" s="650" t="s">
        <v>4202</v>
      </c>
      <c r="H3383" s="650" t="s">
        <v>597</v>
      </c>
      <c r="I3383" s="650" t="s">
        <v>4367</v>
      </c>
      <c r="J3383" s="650" t="s">
        <v>4204</v>
      </c>
      <c r="K3383" s="650" t="s">
        <v>4205</v>
      </c>
      <c r="L3383" s="651">
        <v>810.99</v>
      </c>
      <c r="M3383" s="651">
        <v>27573.659999999996</v>
      </c>
      <c r="N3383" s="650">
        <v>34</v>
      </c>
      <c r="O3383" s="731">
        <v>13</v>
      </c>
      <c r="P3383" s="651">
        <v>8920.89</v>
      </c>
      <c r="Q3383" s="666">
        <v>0.3235294117647059</v>
      </c>
      <c r="R3383" s="650">
        <v>11</v>
      </c>
      <c r="S3383" s="666">
        <v>0.3235294117647059</v>
      </c>
      <c r="T3383" s="731">
        <v>3.5</v>
      </c>
      <c r="U3383" s="689">
        <v>0.26923076923076922</v>
      </c>
    </row>
    <row r="3384" spans="1:21" ht="14.4" customHeight="1" x14ac:dyDescent="0.3">
      <c r="A3384" s="649">
        <v>10</v>
      </c>
      <c r="B3384" s="650" t="s">
        <v>596</v>
      </c>
      <c r="C3384" s="650">
        <v>89301702</v>
      </c>
      <c r="D3384" s="729" t="s">
        <v>6869</v>
      </c>
      <c r="E3384" s="730" t="s">
        <v>3681</v>
      </c>
      <c r="F3384" s="650" t="s">
        <v>3634</v>
      </c>
      <c r="G3384" s="650" t="s">
        <v>4202</v>
      </c>
      <c r="H3384" s="650" t="s">
        <v>597</v>
      </c>
      <c r="I3384" s="650" t="s">
        <v>6492</v>
      </c>
      <c r="J3384" s="650" t="s">
        <v>4799</v>
      </c>
      <c r="K3384" s="650" t="s">
        <v>6493</v>
      </c>
      <c r="L3384" s="651">
        <v>1639.27</v>
      </c>
      <c r="M3384" s="651">
        <v>1639.27</v>
      </c>
      <c r="N3384" s="650">
        <v>1</v>
      </c>
      <c r="O3384" s="731">
        <v>0.5</v>
      </c>
      <c r="P3384" s="651"/>
      <c r="Q3384" s="666">
        <v>0</v>
      </c>
      <c r="R3384" s="650"/>
      <c r="S3384" s="666">
        <v>0</v>
      </c>
      <c r="T3384" s="731"/>
      <c r="U3384" s="689">
        <v>0</v>
      </c>
    </row>
    <row r="3385" spans="1:21" ht="14.4" customHeight="1" x14ac:dyDescent="0.3">
      <c r="A3385" s="649">
        <v>10</v>
      </c>
      <c r="B3385" s="650" t="s">
        <v>596</v>
      </c>
      <c r="C3385" s="650">
        <v>89301702</v>
      </c>
      <c r="D3385" s="729" t="s">
        <v>6869</v>
      </c>
      <c r="E3385" s="730" t="s">
        <v>3681</v>
      </c>
      <c r="F3385" s="650" t="s">
        <v>3634</v>
      </c>
      <c r="G3385" s="650" t="s">
        <v>4202</v>
      </c>
      <c r="H3385" s="650" t="s">
        <v>597</v>
      </c>
      <c r="I3385" s="650" t="s">
        <v>2083</v>
      </c>
      <c r="J3385" s="650" t="s">
        <v>2084</v>
      </c>
      <c r="K3385" s="650" t="s">
        <v>2085</v>
      </c>
      <c r="L3385" s="651">
        <v>573.74</v>
      </c>
      <c r="M3385" s="651">
        <v>4589.92</v>
      </c>
      <c r="N3385" s="650">
        <v>8</v>
      </c>
      <c r="O3385" s="731">
        <v>3.5</v>
      </c>
      <c r="P3385" s="651">
        <v>2868.7</v>
      </c>
      <c r="Q3385" s="666">
        <v>0.625</v>
      </c>
      <c r="R3385" s="650">
        <v>5</v>
      </c>
      <c r="S3385" s="666">
        <v>0.625</v>
      </c>
      <c r="T3385" s="731">
        <v>2</v>
      </c>
      <c r="U3385" s="689">
        <v>0.5714285714285714</v>
      </c>
    </row>
    <row r="3386" spans="1:21" ht="14.4" customHeight="1" x14ac:dyDescent="0.3">
      <c r="A3386" s="649">
        <v>10</v>
      </c>
      <c r="B3386" s="650" t="s">
        <v>596</v>
      </c>
      <c r="C3386" s="650">
        <v>89301702</v>
      </c>
      <c r="D3386" s="729" t="s">
        <v>6869</v>
      </c>
      <c r="E3386" s="730" t="s">
        <v>3681</v>
      </c>
      <c r="F3386" s="650" t="s">
        <v>3634</v>
      </c>
      <c r="G3386" s="650" t="s">
        <v>4202</v>
      </c>
      <c r="H3386" s="650" t="s">
        <v>597</v>
      </c>
      <c r="I3386" s="650" t="s">
        <v>6494</v>
      </c>
      <c r="J3386" s="650" t="s">
        <v>6495</v>
      </c>
      <c r="K3386" s="650" t="s">
        <v>6496</v>
      </c>
      <c r="L3386" s="651">
        <v>492.56</v>
      </c>
      <c r="M3386" s="651">
        <v>1970.24</v>
      </c>
      <c r="N3386" s="650">
        <v>4</v>
      </c>
      <c r="O3386" s="731">
        <v>1.5</v>
      </c>
      <c r="P3386" s="651"/>
      <c r="Q3386" s="666">
        <v>0</v>
      </c>
      <c r="R3386" s="650"/>
      <c r="S3386" s="666">
        <v>0</v>
      </c>
      <c r="T3386" s="731"/>
      <c r="U3386" s="689">
        <v>0</v>
      </c>
    </row>
    <row r="3387" spans="1:21" ht="14.4" customHeight="1" x14ac:dyDescent="0.3">
      <c r="A3387" s="649">
        <v>10</v>
      </c>
      <c r="B3387" s="650" t="s">
        <v>596</v>
      </c>
      <c r="C3387" s="650">
        <v>89301702</v>
      </c>
      <c r="D3387" s="729" t="s">
        <v>6869</v>
      </c>
      <c r="E3387" s="730" t="s">
        <v>3681</v>
      </c>
      <c r="F3387" s="650" t="s">
        <v>3634</v>
      </c>
      <c r="G3387" s="650" t="s">
        <v>4202</v>
      </c>
      <c r="H3387" s="650" t="s">
        <v>597</v>
      </c>
      <c r="I3387" s="650" t="s">
        <v>4203</v>
      </c>
      <c r="J3387" s="650" t="s">
        <v>4204</v>
      </c>
      <c r="K3387" s="650" t="s">
        <v>4205</v>
      </c>
      <c r="L3387" s="651">
        <v>810.99</v>
      </c>
      <c r="M3387" s="651">
        <v>8109.9000000000005</v>
      </c>
      <c r="N3387" s="650">
        <v>10</v>
      </c>
      <c r="O3387" s="731">
        <v>5.5</v>
      </c>
      <c r="P3387" s="651">
        <v>2432.9700000000003</v>
      </c>
      <c r="Q3387" s="666">
        <v>0.3</v>
      </c>
      <c r="R3387" s="650">
        <v>3</v>
      </c>
      <c r="S3387" s="666">
        <v>0.3</v>
      </c>
      <c r="T3387" s="731">
        <v>2</v>
      </c>
      <c r="U3387" s="689">
        <v>0.36363636363636365</v>
      </c>
    </row>
    <row r="3388" spans="1:21" ht="14.4" customHeight="1" x14ac:dyDescent="0.3">
      <c r="A3388" s="649">
        <v>10</v>
      </c>
      <c r="B3388" s="650" t="s">
        <v>596</v>
      </c>
      <c r="C3388" s="650">
        <v>89301702</v>
      </c>
      <c r="D3388" s="729" t="s">
        <v>6869</v>
      </c>
      <c r="E3388" s="730" t="s">
        <v>3681</v>
      </c>
      <c r="F3388" s="650" t="s">
        <v>3634</v>
      </c>
      <c r="G3388" s="650" t="s">
        <v>4202</v>
      </c>
      <c r="H3388" s="650" t="s">
        <v>597</v>
      </c>
      <c r="I3388" s="650" t="s">
        <v>2919</v>
      </c>
      <c r="J3388" s="650" t="s">
        <v>2920</v>
      </c>
      <c r="K3388" s="650" t="s">
        <v>4206</v>
      </c>
      <c r="L3388" s="651">
        <v>540.22</v>
      </c>
      <c r="M3388" s="651">
        <v>34574.080000000002</v>
      </c>
      <c r="N3388" s="650">
        <v>64</v>
      </c>
      <c r="O3388" s="731">
        <v>24</v>
      </c>
      <c r="P3388" s="651">
        <v>9183.7400000000016</v>
      </c>
      <c r="Q3388" s="666">
        <v>0.26562500000000006</v>
      </c>
      <c r="R3388" s="650">
        <v>17</v>
      </c>
      <c r="S3388" s="666">
        <v>0.265625</v>
      </c>
      <c r="T3388" s="731">
        <v>6</v>
      </c>
      <c r="U3388" s="689">
        <v>0.25</v>
      </c>
    </row>
    <row r="3389" spans="1:21" ht="14.4" customHeight="1" x14ac:dyDescent="0.3">
      <c r="A3389" s="649">
        <v>10</v>
      </c>
      <c r="B3389" s="650" t="s">
        <v>596</v>
      </c>
      <c r="C3389" s="650">
        <v>89301702</v>
      </c>
      <c r="D3389" s="729" t="s">
        <v>6869</v>
      </c>
      <c r="E3389" s="730" t="s">
        <v>3681</v>
      </c>
      <c r="F3389" s="650" t="s">
        <v>3634</v>
      </c>
      <c r="G3389" s="650" t="s">
        <v>4202</v>
      </c>
      <c r="H3389" s="650" t="s">
        <v>597</v>
      </c>
      <c r="I3389" s="650" t="s">
        <v>4608</v>
      </c>
      <c r="J3389" s="650" t="s">
        <v>2920</v>
      </c>
      <c r="K3389" s="650" t="s">
        <v>4609</v>
      </c>
      <c r="L3389" s="651">
        <v>819.63</v>
      </c>
      <c r="M3389" s="651">
        <v>1639.26</v>
      </c>
      <c r="N3389" s="650">
        <v>2</v>
      </c>
      <c r="O3389" s="731">
        <v>1</v>
      </c>
      <c r="P3389" s="651">
        <v>1639.26</v>
      </c>
      <c r="Q3389" s="666">
        <v>1</v>
      </c>
      <c r="R3389" s="650">
        <v>2</v>
      </c>
      <c r="S3389" s="666">
        <v>1</v>
      </c>
      <c r="T3389" s="731">
        <v>1</v>
      </c>
      <c r="U3389" s="689">
        <v>1</v>
      </c>
    </row>
    <row r="3390" spans="1:21" ht="14.4" customHeight="1" x14ac:dyDescent="0.3">
      <c r="A3390" s="649">
        <v>10</v>
      </c>
      <c r="B3390" s="650" t="s">
        <v>596</v>
      </c>
      <c r="C3390" s="650">
        <v>89301702</v>
      </c>
      <c r="D3390" s="729" t="s">
        <v>6869</v>
      </c>
      <c r="E3390" s="730" t="s">
        <v>3681</v>
      </c>
      <c r="F3390" s="650" t="s">
        <v>3634</v>
      </c>
      <c r="G3390" s="650" t="s">
        <v>4202</v>
      </c>
      <c r="H3390" s="650" t="s">
        <v>597</v>
      </c>
      <c r="I3390" s="650" t="s">
        <v>5120</v>
      </c>
      <c r="J3390" s="650" t="s">
        <v>4204</v>
      </c>
      <c r="K3390" s="650" t="s">
        <v>5121</v>
      </c>
      <c r="L3390" s="651">
        <v>0</v>
      </c>
      <c r="M3390" s="651">
        <v>0</v>
      </c>
      <c r="N3390" s="650">
        <v>2</v>
      </c>
      <c r="O3390" s="731">
        <v>1</v>
      </c>
      <c r="P3390" s="651"/>
      <c r="Q3390" s="666"/>
      <c r="R3390" s="650"/>
      <c r="S3390" s="666">
        <v>0</v>
      </c>
      <c r="T3390" s="731"/>
      <c r="U3390" s="689">
        <v>0</v>
      </c>
    </row>
    <row r="3391" spans="1:21" ht="14.4" customHeight="1" x14ac:dyDescent="0.3">
      <c r="A3391" s="649">
        <v>10</v>
      </c>
      <c r="B3391" s="650" t="s">
        <v>596</v>
      </c>
      <c r="C3391" s="650">
        <v>89301702</v>
      </c>
      <c r="D3391" s="729" t="s">
        <v>6869</v>
      </c>
      <c r="E3391" s="730" t="s">
        <v>3681</v>
      </c>
      <c r="F3391" s="650" t="s">
        <v>3634</v>
      </c>
      <c r="G3391" s="650" t="s">
        <v>4202</v>
      </c>
      <c r="H3391" s="650" t="s">
        <v>597</v>
      </c>
      <c r="I3391" s="650" t="s">
        <v>1909</v>
      </c>
      <c r="J3391" s="650" t="s">
        <v>4204</v>
      </c>
      <c r="K3391" s="650" t="s">
        <v>4205</v>
      </c>
      <c r="L3391" s="651">
        <v>810.99</v>
      </c>
      <c r="M3391" s="651">
        <v>47037.42</v>
      </c>
      <c r="N3391" s="650">
        <v>58</v>
      </c>
      <c r="O3391" s="731">
        <v>23</v>
      </c>
      <c r="P3391" s="651">
        <v>17841.78</v>
      </c>
      <c r="Q3391" s="666">
        <v>0.37931034482758619</v>
      </c>
      <c r="R3391" s="650">
        <v>22</v>
      </c>
      <c r="S3391" s="666">
        <v>0.37931034482758619</v>
      </c>
      <c r="T3391" s="731">
        <v>8</v>
      </c>
      <c r="U3391" s="689">
        <v>0.34782608695652173</v>
      </c>
    </row>
    <row r="3392" spans="1:21" ht="14.4" customHeight="1" x14ac:dyDescent="0.3">
      <c r="A3392" s="649">
        <v>10</v>
      </c>
      <c r="B3392" s="650" t="s">
        <v>596</v>
      </c>
      <c r="C3392" s="650">
        <v>89301702</v>
      </c>
      <c r="D3392" s="729" t="s">
        <v>6869</v>
      </c>
      <c r="E3392" s="730" t="s">
        <v>3681</v>
      </c>
      <c r="F3392" s="650" t="s">
        <v>3634</v>
      </c>
      <c r="G3392" s="650" t="s">
        <v>4202</v>
      </c>
      <c r="H3392" s="650" t="s">
        <v>597</v>
      </c>
      <c r="I3392" s="650" t="s">
        <v>6497</v>
      </c>
      <c r="J3392" s="650" t="s">
        <v>2920</v>
      </c>
      <c r="K3392" s="650" t="s">
        <v>6498</v>
      </c>
      <c r="L3392" s="651">
        <v>0</v>
      </c>
      <c r="M3392" s="651">
        <v>0</v>
      </c>
      <c r="N3392" s="650">
        <v>2</v>
      </c>
      <c r="O3392" s="731">
        <v>1</v>
      </c>
      <c r="P3392" s="651"/>
      <c r="Q3392" s="666"/>
      <c r="R3392" s="650"/>
      <c r="S3392" s="666">
        <v>0</v>
      </c>
      <c r="T3392" s="731"/>
      <c r="U3392" s="689">
        <v>0</v>
      </c>
    </row>
    <row r="3393" spans="1:21" ht="14.4" customHeight="1" x14ac:dyDescent="0.3">
      <c r="A3393" s="649">
        <v>10</v>
      </c>
      <c r="B3393" s="650" t="s">
        <v>596</v>
      </c>
      <c r="C3393" s="650">
        <v>89301702</v>
      </c>
      <c r="D3393" s="729" t="s">
        <v>6869</v>
      </c>
      <c r="E3393" s="730" t="s">
        <v>3681</v>
      </c>
      <c r="F3393" s="650" t="s">
        <v>3634</v>
      </c>
      <c r="G3393" s="650" t="s">
        <v>4202</v>
      </c>
      <c r="H3393" s="650" t="s">
        <v>597</v>
      </c>
      <c r="I3393" s="650" t="s">
        <v>6499</v>
      </c>
      <c r="J3393" s="650" t="s">
        <v>4204</v>
      </c>
      <c r="K3393" s="650" t="s">
        <v>6500</v>
      </c>
      <c r="L3393" s="651">
        <v>0</v>
      </c>
      <c r="M3393" s="651">
        <v>0</v>
      </c>
      <c r="N3393" s="650">
        <v>1</v>
      </c>
      <c r="O3393" s="731">
        <v>1</v>
      </c>
      <c r="P3393" s="651"/>
      <c r="Q3393" s="666"/>
      <c r="R3393" s="650"/>
      <c r="S3393" s="666">
        <v>0</v>
      </c>
      <c r="T3393" s="731"/>
      <c r="U3393" s="689">
        <v>0</v>
      </c>
    </row>
    <row r="3394" spans="1:21" ht="14.4" customHeight="1" x14ac:dyDescent="0.3">
      <c r="A3394" s="649">
        <v>10</v>
      </c>
      <c r="B3394" s="650" t="s">
        <v>596</v>
      </c>
      <c r="C3394" s="650">
        <v>89301702</v>
      </c>
      <c r="D3394" s="729" t="s">
        <v>6869</v>
      </c>
      <c r="E3394" s="730" t="s">
        <v>3681</v>
      </c>
      <c r="F3394" s="650" t="s">
        <v>3634</v>
      </c>
      <c r="G3394" s="650" t="s">
        <v>4202</v>
      </c>
      <c r="H3394" s="650" t="s">
        <v>597</v>
      </c>
      <c r="I3394" s="650" t="s">
        <v>4798</v>
      </c>
      <c r="J3394" s="650" t="s">
        <v>4799</v>
      </c>
      <c r="K3394" s="650" t="s">
        <v>4800</v>
      </c>
      <c r="L3394" s="651">
        <v>0</v>
      </c>
      <c r="M3394" s="651">
        <v>0</v>
      </c>
      <c r="N3394" s="650">
        <v>2</v>
      </c>
      <c r="O3394" s="731">
        <v>0.5</v>
      </c>
      <c r="P3394" s="651">
        <v>0</v>
      </c>
      <c r="Q3394" s="666"/>
      <c r="R3394" s="650">
        <v>2</v>
      </c>
      <c r="S3394" s="666">
        <v>1</v>
      </c>
      <c r="T3394" s="731">
        <v>0.5</v>
      </c>
      <c r="U3394" s="689">
        <v>1</v>
      </c>
    </row>
    <row r="3395" spans="1:21" ht="14.4" customHeight="1" x14ac:dyDescent="0.3">
      <c r="A3395" s="649">
        <v>10</v>
      </c>
      <c r="B3395" s="650" t="s">
        <v>596</v>
      </c>
      <c r="C3395" s="650">
        <v>89301702</v>
      </c>
      <c r="D3395" s="729" t="s">
        <v>6869</v>
      </c>
      <c r="E3395" s="730" t="s">
        <v>3681</v>
      </c>
      <c r="F3395" s="650" t="s">
        <v>3634</v>
      </c>
      <c r="G3395" s="650" t="s">
        <v>4571</v>
      </c>
      <c r="H3395" s="650" t="s">
        <v>597</v>
      </c>
      <c r="I3395" s="650" t="s">
        <v>5018</v>
      </c>
      <c r="J3395" s="650" t="s">
        <v>2094</v>
      </c>
      <c r="K3395" s="650" t="s">
        <v>5019</v>
      </c>
      <c r="L3395" s="651">
        <v>461.58</v>
      </c>
      <c r="M3395" s="651">
        <v>2769.48</v>
      </c>
      <c r="N3395" s="650">
        <v>6</v>
      </c>
      <c r="O3395" s="731">
        <v>1</v>
      </c>
      <c r="P3395" s="651">
        <v>2769.48</v>
      </c>
      <c r="Q3395" s="666">
        <v>1</v>
      </c>
      <c r="R3395" s="650">
        <v>6</v>
      </c>
      <c r="S3395" s="666">
        <v>1</v>
      </c>
      <c r="T3395" s="731">
        <v>1</v>
      </c>
      <c r="U3395" s="689">
        <v>1</v>
      </c>
    </row>
    <row r="3396" spans="1:21" ht="14.4" customHeight="1" x14ac:dyDescent="0.3">
      <c r="A3396" s="649">
        <v>10</v>
      </c>
      <c r="B3396" s="650" t="s">
        <v>596</v>
      </c>
      <c r="C3396" s="650">
        <v>89301702</v>
      </c>
      <c r="D3396" s="729" t="s">
        <v>6869</v>
      </c>
      <c r="E3396" s="730" t="s">
        <v>3681</v>
      </c>
      <c r="F3396" s="650" t="s">
        <v>3634</v>
      </c>
      <c r="G3396" s="650" t="s">
        <v>5025</v>
      </c>
      <c r="H3396" s="650" t="s">
        <v>597</v>
      </c>
      <c r="I3396" s="650" t="s">
        <v>6309</v>
      </c>
      <c r="J3396" s="650" t="s">
        <v>5032</v>
      </c>
      <c r="K3396" s="650" t="s">
        <v>4458</v>
      </c>
      <c r="L3396" s="651">
        <v>298.88</v>
      </c>
      <c r="M3396" s="651">
        <v>298.88</v>
      </c>
      <c r="N3396" s="650">
        <v>1</v>
      </c>
      <c r="O3396" s="731">
        <v>0.5</v>
      </c>
      <c r="P3396" s="651"/>
      <c r="Q3396" s="666">
        <v>0</v>
      </c>
      <c r="R3396" s="650"/>
      <c r="S3396" s="666">
        <v>0</v>
      </c>
      <c r="T3396" s="731"/>
      <c r="U3396" s="689">
        <v>0</v>
      </c>
    </row>
    <row r="3397" spans="1:21" ht="14.4" customHeight="1" x14ac:dyDescent="0.3">
      <c r="A3397" s="649">
        <v>10</v>
      </c>
      <c r="B3397" s="650" t="s">
        <v>596</v>
      </c>
      <c r="C3397" s="650">
        <v>89301702</v>
      </c>
      <c r="D3397" s="729" t="s">
        <v>6869</v>
      </c>
      <c r="E3397" s="730" t="s">
        <v>3681</v>
      </c>
      <c r="F3397" s="650" t="s">
        <v>3634</v>
      </c>
      <c r="G3397" s="650" t="s">
        <v>5025</v>
      </c>
      <c r="H3397" s="650" t="s">
        <v>597</v>
      </c>
      <c r="I3397" s="650" t="s">
        <v>5028</v>
      </c>
      <c r="J3397" s="650" t="s">
        <v>5029</v>
      </c>
      <c r="K3397" s="650" t="s">
        <v>5030</v>
      </c>
      <c r="L3397" s="651">
        <v>719.85</v>
      </c>
      <c r="M3397" s="651">
        <v>719.85</v>
      </c>
      <c r="N3397" s="650">
        <v>1</v>
      </c>
      <c r="O3397" s="731">
        <v>0.5</v>
      </c>
      <c r="P3397" s="651">
        <v>719.85</v>
      </c>
      <c r="Q3397" s="666">
        <v>1</v>
      </c>
      <c r="R3397" s="650">
        <v>1</v>
      </c>
      <c r="S3397" s="666">
        <v>1</v>
      </c>
      <c r="T3397" s="731">
        <v>0.5</v>
      </c>
      <c r="U3397" s="689">
        <v>1</v>
      </c>
    </row>
    <row r="3398" spans="1:21" ht="14.4" customHeight="1" x14ac:dyDescent="0.3">
      <c r="A3398" s="649">
        <v>10</v>
      </c>
      <c r="B3398" s="650" t="s">
        <v>596</v>
      </c>
      <c r="C3398" s="650">
        <v>89301702</v>
      </c>
      <c r="D3398" s="729" t="s">
        <v>6869</v>
      </c>
      <c r="E3398" s="730" t="s">
        <v>3681</v>
      </c>
      <c r="F3398" s="650" t="s">
        <v>3634</v>
      </c>
      <c r="G3398" s="650" t="s">
        <v>5025</v>
      </c>
      <c r="H3398" s="650" t="s">
        <v>597</v>
      </c>
      <c r="I3398" s="650" t="s">
        <v>5031</v>
      </c>
      <c r="J3398" s="650" t="s">
        <v>5032</v>
      </c>
      <c r="K3398" s="650" t="s">
        <v>4458</v>
      </c>
      <c r="L3398" s="651">
        <v>298.88</v>
      </c>
      <c r="M3398" s="651">
        <v>298.88</v>
      </c>
      <c r="N3398" s="650">
        <v>1</v>
      </c>
      <c r="O3398" s="731">
        <v>0.5</v>
      </c>
      <c r="P3398" s="651">
        <v>298.88</v>
      </c>
      <c r="Q3398" s="666">
        <v>1</v>
      </c>
      <c r="R3398" s="650">
        <v>1</v>
      </c>
      <c r="S3398" s="666">
        <v>1</v>
      </c>
      <c r="T3398" s="731">
        <v>0.5</v>
      </c>
      <c r="U3398" s="689">
        <v>1</v>
      </c>
    </row>
    <row r="3399" spans="1:21" ht="14.4" customHeight="1" x14ac:dyDescent="0.3">
      <c r="A3399" s="649">
        <v>10</v>
      </c>
      <c r="B3399" s="650" t="s">
        <v>596</v>
      </c>
      <c r="C3399" s="650">
        <v>89301702</v>
      </c>
      <c r="D3399" s="729" t="s">
        <v>6869</v>
      </c>
      <c r="E3399" s="730" t="s">
        <v>3681</v>
      </c>
      <c r="F3399" s="650" t="s">
        <v>3634</v>
      </c>
      <c r="G3399" s="650" t="s">
        <v>5025</v>
      </c>
      <c r="H3399" s="650" t="s">
        <v>597</v>
      </c>
      <c r="I3399" s="650" t="s">
        <v>6501</v>
      </c>
      <c r="J3399" s="650" t="s">
        <v>5029</v>
      </c>
      <c r="K3399" s="650" t="s">
        <v>6502</v>
      </c>
      <c r="L3399" s="651">
        <v>0</v>
      </c>
      <c r="M3399" s="651">
        <v>0</v>
      </c>
      <c r="N3399" s="650">
        <v>1</v>
      </c>
      <c r="O3399" s="731">
        <v>0.5</v>
      </c>
      <c r="P3399" s="651"/>
      <c r="Q3399" s="666"/>
      <c r="R3399" s="650"/>
      <c r="S3399" s="666">
        <v>0</v>
      </c>
      <c r="T3399" s="731"/>
      <c r="U3399" s="689">
        <v>0</v>
      </c>
    </row>
    <row r="3400" spans="1:21" ht="14.4" customHeight="1" x14ac:dyDescent="0.3">
      <c r="A3400" s="649">
        <v>10</v>
      </c>
      <c r="B3400" s="650" t="s">
        <v>596</v>
      </c>
      <c r="C3400" s="650">
        <v>89301702</v>
      </c>
      <c r="D3400" s="729" t="s">
        <v>6869</v>
      </c>
      <c r="E3400" s="730" t="s">
        <v>3681</v>
      </c>
      <c r="F3400" s="650" t="s">
        <v>3634</v>
      </c>
      <c r="G3400" s="650" t="s">
        <v>4450</v>
      </c>
      <c r="H3400" s="650" t="s">
        <v>597</v>
      </c>
      <c r="I3400" s="650" t="s">
        <v>1390</v>
      </c>
      <c r="J3400" s="650" t="s">
        <v>4451</v>
      </c>
      <c r="K3400" s="650" t="s">
        <v>4452</v>
      </c>
      <c r="L3400" s="651">
        <v>56.01</v>
      </c>
      <c r="M3400" s="651">
        <v>168.03</v>
      </c>
      <c r="N3400" s="650">
        <v>3</v>
      </c>
      <c r="O3400" s="731">
        <v>0.5</v>
      </c>
      <c r="P3400" s="651"/>
      <c r="Q3400" s="666">
        <v>0</v>
      </c>
      <c r="R3400" s="650"/>
      <c r="S3400" s="666">
        <v>0</v>
      </c>
      <c r="T3400" s="731"/>
      <c r="U3400" s="689">
        <v>0</v>
      </c>
    </row>
    <row r="3401" spans="1:21" ht="14.4" customHeight="1" x14ac:dyDescent="0.3">
      <c r="A3401" s="649">
        <v>10</v>
      </c>
      <c r="B3401" s="650" t="s">
        <v>596</v>
      </c>
      <c r="C3401" s="650">
        <v>89301702</v>
      </c>
      <c r="D3401" s="729" t="s">
        <v>6869</v>
      </c>
      <c r="E3401" s="730" t="s">
        <v>3681</v>
      </c>
      <c r="F3401" s="650" t="s">
        <v>3634</v>
      </c>
      <c r="G3401" s="650" t="s">
        <v>4300</v>
      </c>
      <c r="H3401" s="650" t="s">
        <v>597</v>
      </c>
      <c r="I3401" s="650" t="s">
        <v>2179</v>
      </c>
      <c r="J3401" s="650" t="s">
        <v>2180</v>
      </c>
      <c r="K3401" s="650" t="s">
        <v>4077</v>
      </c>
      <c r="L3401" s="651">
        <v>31.54</v>
      </c>
      <c r="M3401" s="651">
        <v>378.48</v>
      </c>
      <c r="N3401" s="650">
        <v>12</v>
      </c>
      <c r="O3401" s="731">
        <v>4.5</v>
      </c>
      <c r="P3401" s="651">
        <v>94.62</v>
      </c>
      <c r="Q3401" s="666">
        <v>0.25</v>
      </c>
      <c r="R3401" s="650">
        <v>3</v>
      </c>
      <c r="S3401" s="666">
        <v>0.25</v>
      </c>
      <c r="T3401" s="731">
        <v>1.5</v>
      </c>
      <c r="U3401" s="689">
        <v>0.33333333333333331</v>
      </c>
    </row>
    <row r="3402" spans="1:21" ht="14.4" customHeight="1" x14ac:dyDescent="0.3">
      <c r="A3402" s="649">
        <v>10</v>
      </c>
      <c r="B3402" s="650" t="s">
        <v>596</v>
      </c>
      <c r="C3402" s="650">
        <v>89301702</v>
      </c>
      <c r="D3402" s="729" t="s">
        <v>6869</v>
      </c>
      <c r="E3402" s="730" t="s">
        <v>3681</v>
      </c>
      <c r="F3402" s="650" t="s">
        <v>3634</v>
      </c>
      <c r="G3402" s="650" t="s">
        <v>4371</v>
      </c>
      <c r="H3402" s="650" t="s">
        <v>597</v>
      </c>
      <c r="I3402" s="650" t="s">
        <v>4372</v>
      </c>
      <c r="J3402" s="650" t="s">
        <v>4373</v>
      </c>
      <c r="K3402" s="650" t="s">
        <v>4374</v>
      </c>
      <c r="L3402" s="651">
        <v>1866.4</v>
      </c>
      <c r="M3402" s="651">
        <v>1866.4</v>
      </c>
      <c r="N3402" s="650">
        <v>1</v>
      </c>
      <c r="O3402" s="731">
        <v>1</v>
      </c>
      <c r="P3402" s="651"/>
      <c r="Q3402" s="666">
        <v>0</v>
      </c>
      <c r="R3402" s="650"/>
      <c r="S3402" s="666">
        <v>0</v>
      </c>
      <c r="T3402" s="731"/>
      <c r="U3402" s="689">
        <v>0</v>
      </c>
    </row>
    <row r="3403" spans="1:21" ht="14.4" customHeight="1" x14ac:dyDescent="0.3">
      <c r="A3403" s="649">
        <v>10</v>
      </c>
      <c r="B3403" s="650" t="s">
        <v>596</v>
      </c>
      <c r="C3403" s="650">
        <v>89301702</v>
      </c>
      <c r="D3403" s="729" t="s">
        <v>6869</v>
      </c>
      <c r="E3403" s="730" t="s">
        <v>3681</v>
      </c>
      <c r="F3403" s="650" t="s">
        <v>3634</v>
      </c>
      <c r="G3403" s="650" t="s">
        <v>3795</v>
      </c>
      <c r="H3403" s="650" t="s">
        <v>597</v>
      </c>
      <c r="I3403" s="650" t="s">
        <v>1348</v>
      </c>
      <c r="J3403" s="650" t="s">
        <v>1349</v>
      </c>
      <c r="K3403" s="650" t="s">
        <v>3244</v>
      </c>
      <c r="L3403" s="651">
        <v>391.83</v>
      </c>
      <c r="M3403" s="651">
        <v>3918.2999999999997</v>
      </c>
      <c r="N3403" s="650">
        <v>10</v>
      </c>
      <c r="O3403" s="731">
        <v>0.5</v>
      </c>
      <c r="P3403" s="651"/>
      <c r="Q3403" s="666">
        <v>0</v>
      </c>
      <c r="R3403" s="650"/>
      <c r="S3403" s="666">
        <v>0</v>
      </c>
      <c r="T3403" s="731"/>
      <c r="U3403" s="689">
        <v>0</v>
      </c>
    </row>
    <row r="3404" spans="1:21" ht="14.4" customHeight="1" x14ac:dyDescent="0.3">
      <c r="A3404" s="649">
        <v>10</v>
      </c>
      <c r="B3404" s="650" t="s">
        <v>596</v>
      </c>
      <c r="C3404" s="650">
        <v>89301702</v>
      </c>
      <c r="D3404" s="729" t="s">
        <v>6869</v>
      </c>
      <c r="E3404" s="730" t="s">
        <v>3681</v>
      </c>
      <c r="F3404" s="650" t="s">
        <v>3634</v>
      </c>
      <c r="G3404" s="650" t="s">
        <v>3795</v>
      </c>
      <c r="H3404" s="650" t="s">
        <v>597</v>
      </c>
      <c r="I3404" s="650" t="s">
        <v>2008</v>
      </c>
      <c r="J3404" s="650" t="s">
        <v>2009</v>
      </c>
      <c r="K3404" s="650" t="s">
        <v>3244</v>
      </c>
      <c r="L3404" s="651">
        <v>250.87</v>
      </c>
      <c r="M3404" s="651">
        <v>10034.799999999999</v>
      </c>
      <c r="N3404" s="650">
        <v>40</v>
      </c>
      <c r="O3404" s="731">
        <v>2</v>
      </c>
      <c r="P3404" s="651">
        <v>7526.0999999999995</v>
      </c>
      <c r="Q3404" s="666">
        <v>0.75</v>
      </c>
      <c r="R3404" s="650">
        <v>30</v>
      </c>
      <c r="S3404" s="666">
        <v>0.75</v>
      </c>
      <c r="T3404" s="731">
        <v>1.5</v>
      </c>
      <c r="U3404" s="689">
        <v>0.75</v>
      </c>
    </row>
    <row r="3405" spans="1:21" ht="14.4" customHeight="1" x14ac:dyDescent="0.3">
      <c r="A3405" s="649">
        <v>10</v>
      </c>
      <c r="B3405" s="650" t="s">
        <v>596</v>
      </c>
      <c r="C3405" s="650">
        <v>89301702</v>
      </c>
      <c r="D3405" s="729" t="s">
        <v>6869</v>
      </c>
      <c r="E3405" s="730" t="s">
        <v>3681</v>
      </c>
      <c r="F3405" s="650" t="s">
        <v>3634</v>
      </c>
      <c r="G3405" s="650" t="s">
        <v>3795</v>
      </c>
      <c r="H3405" s="650" t="s">
        <v>597</v>
      </c>
      <c r="I3405" s="650" t="s">
        <v>5204</v>
      </c>
      <c r="J3405" s="650" t="s">
        <v>1349</v>
      </c>
      <c r="K3405" s="650" t="s">
        <v>3244</v>
      </c>
      <c r="L3405" s="651">
        <v>391.83</v>
      </c>
      <c r="M3405" s="651">
        <v>3918.2999999999997</v>
      </c>
      <c r="N3405" s="650">
        <v>10</v>
      </c>
      <c r="O3405" s="731">
        <v>0.5</v>
      </c>
      <c r="P3405" s="651"/>
      <c r="Q3405" s="666">
        <v>0</v>
      </c>
      <c r="R3405" s="650"/>
      <c r="S3405" s="666">
        <v>0</v>
      </c>
      <c r="T3405" s="731"/>
      <c r="U3405" s="689">
        <v>0</v>
      </c>
    </row>
    <row r="3406" spans="1:21" ht="14.4" customHeight="1" x14ac:dyDescent="0.3">
      <c r="A3406" s="649">
        <v>10</v>
      </c>
      <c r="B3406" s="650" t="s">
        <v>596</v>
      </c>
      <c r="C3406" s="650">
        <v>89301702</v>
      </c>
      <c r="D3406" s="729" t="s">
        <v>6869</v>
      </c>
      <c r="E3406" s="730" t="s">
        <v>3681</v>
      </c>
      <c r="F3406" s="650" t="s">
        <v>3634</v>
      </c>
      <c r="G3406" s="650" t="s">
        <v>3961</v>
      </c>
      <c r="H3406" s="650" t="s">
        <v>597</v>
      </c>
      <c r="I3406" s="650" t="s">
        <v>6503</v>
      </c>
      <c r="J3406" s="650" t="s">
        <v>1359</v>
      </c>
      <c r="K3406" s="650" t="s">
        <v>6504</v>
      </c>
      <c r="L3406" s="651">
        <v>0</v>
      </c>
      <c r="M3406" s="651">
        <v>0</v>
      </c>
      <c r="N3406" s="650">
        <v>3</v>
      </c>
      <c r="O3406" s="731">
        <v>2</v>
      </c>
      <c r="P3406" s="651"/>
      <c r="Q3406" s="666"/>
      <c r="R3406" s="650"/>
      <c r="S3406" s="666">
        <v>0</v>
      </c>
      <c r="T3406" s="731"/>
      <c r="U3406" s="689">
        <v>0</v>
      </c>
    </row>
    <row r="3407" spans="1:21" ht="14.4" customHeight="1" x14ac:dyDescent="0.3">
      <c r="A3407" s="649">
        <v>10</v>
      </c>
      <c r="B3407" s="650" t="s">
        <v>596</v>
      </c>
      <c r="C3407" s="650">
        <v>89301702</v>
      </c>
      <c r="D3407" s="729" t="s">
        <v>6869</v>
      </c>
      <c r="E3407" s="730" t="s">
        <v>3681</v>
      </c>
      <c r="F3407" s="650" t="s">
        <v>3634</v>
      </c>
      <c r="G3407" s="650" t="s">
        <v>3961</v>
      </c>
      <c r="H3407" s="650" t="s">
        <v>597</v>
      </c>
      <c r="I3407" s="650" t="s">
        <v>4214</v>
      </c>
      <c r="J3407" s="650" t="s">
        <v>1359</v>
      </c>
      <c r="K3407" s="650" t="s">
        <v>4215</v>
      </c>
      <c r="L3407" s="651">
        <v>0</v>
      </c>
      <c r="M3407" s="651">
        <v>0</v>
      </c>
      <c r="N3407" s="650">
        <v>7</v>
      </c>
      <c r="O3407" s="731">
        <v>4</v>
      </c>
      <c r="P3407" s="651">
        <v>0</v>
      </c>
      <c r="Q3407" s="666"/>
      <c r="R3407" s="650">
        <v>2</v>
      </c>
      <c r="S3407" s="666">
        <v>0.2857142857142857</v>
      </c>
      <c r="T3407" s="731">
        <v>1</v>
      </c>
      <c r="U3407" s="689">
        <v>0.25</v>
      </c>
    </row>
    <row r="3408" spans="1:21" ht="14.4" customHeight="1" x14ac:dyDescent="0.3">
      <c r="A3408" s="649">
        <v>10</v>
      </c>
      <c r="B3408" s="650" t="s">
        <v>596</v>
      </c>
      <c r="C3408" s="650">
        <v>89301702</v>
      </c>
      <c r="D3408" s="729" t="s">
        <v>6869</v>
      </c>
      <c r="E3408" s="730" t="s">
        <v>3681</v>
      </c>
      <c r="F3408" s="650" t="s">
        <v>3634</v>
      </c>
      <c r="G3408" s="650" t="s">
        <v>3961</v>
      </c>
      <c r="H3408" s="650" t="s">
        <v>597</v>
      </c>
      <c r="I3408" s="650" t="s">
        <v>5062</v>
      </c>
      <c r="J3408" s="650" t="s">
        <v>785</v>
      </c>
      <c r="K3408" s="650" t="s">
        <v>5063</v>
      </c>
      <c r="L3408" s="651">
        <v>0</v>
      </c>
      <c r="M3408" s="651">
        <v>0</v>
      </c>
      <c r="N3408" s="650">
        <v>1</v>
      </c>
      <c r="O3408" s="731">
        <v>1</v>
      </c>
      <c r="P3408" s="651"/>
      <c r="Q3408" s="666"/>
      <c r="R3408" s="650"/>
      <c r="S3408" s="666">
        <v>0</v>
      </c>
      <c r="T3408" s="731"/>
      <c r="U3408" s="689">
        <v>0</v>
      </c>
    </row>
    <row r="3409" spans="1:21" ht="14.4" customHeight="1" x14ac:dyDescent="0.3">
      <c r="A3409" s="649">
        <v>10</v>
      </c>
      <c r="B3409" s="650" t="s">
        <v>596</v>
      </c>
      <c r="C3409" s="650">
        <v>89301702</v>
      </c>
      <c r="D3409" s="729" t="s">
        <v>6869</v>
      </c>
      <c r="E3409" s="730" t="s">
        <v>3681</v>
      </c>
      <c r="F3409" s="650" t="s">
        <v>3634</v>
      </c>
      <c r="G3409" s="650" t="s">
        <v>3961</v>
      </c>
      <c r="H3409" s="650" t="s">
        <v>597</v>
      </c>
      <c r="I3409" s="650" t="s">
        <v>6505</v>
      </c>
      <c r="J3409" s="650" t="s">
        <v>6506</v>
      </c>
      <c r="K3409" s="650" t="s">
        <v>6507</v>
      </c>
      <c r="L3409" s="651">
        <v>342.89</v>
      </c>
      <c r="M3409" s="651">
        <v>342.89</v>
      </c>
      <c r="N3409" s="650">
        <v>1</v>
      </c>
      <c r="O3409" s="731">
        <v>1</v>
      </c>
      <c r="P3409" s="651"/>
      <c r="Q3409" s="666">
        <v>0</v>
      </c>
      <c r="R3409" s="650"/>
      <c r="S3409" s="666">
        <v>0</v>
      </c>
      <c r="T3409" s="731"/>
      <c r="U3409" s="689">
        <v>0</v>
      </c>
    </row>
    <row r="3410" spans="1:21" ht="14.4" customHeight="1" x14ac:dyDescent="0.3">
      <c r="A3410" s="649">
        <v>10</v>
      </c>
      <c r="B3410" s="650" t="s">
        <v>596</v>
      </c>
      <c r="C3410" s="650">
        <v>89301702</v>
      </c>
      <c r="D3410" s="729" t="s">
        <v>6869</v>
      </c>
      <c r="E3410" s="730" t="s">
        <v>3681</v>
      </c>
      <c r="F3410" s="650" t="s">
        <v>3634</v>
      </c>
      <c r="G3410" s="650" t="s">
        <v>3961</v>
      </c>
      <c r="H3410" s="650" t="s">
        <v>597</v>
      </c>
      <c r="I3410" s="650" t="s">
        <v>6259</v>
      </c>
      <c r="J3410" s="650" t="s">
        <v>4809</v>
      </c>
      <c r="K3410" s="650" t="s">
        <v>6260</v>
      </c>
      <c r="L3410" s="651">
        <v>0</v>
      </c>
      <c r="M3410" s="651">
        <v>0</v>
      </c>
      <c r="N3410" s="650">
        <v>2</v>
      </c>
      <c r="O3410" s="731">
        <v>1</v>
      </c>
      <c r="P3410" s="651">
        <v>0</v>
      </c>
      <c r="Q3410" s="666"/>
      <c r="R3410" s="650">
        <v>2</v>
      </c>
      <c r="S3410" s="666">
        <v>1</v>
      </c>
      <c r="T3410" s="731">
        <v>1</v>
      </c>
      <c r="U3410" s="689">
        <v>1</v>
      </c>
    </row>
    <row r="3411" spans="1:21" ht="14.4" customHeight="1" x14ac:dyDescent="0.3">
      <c r="A3411" s="649">
        <v>10</v>
      </c>
      <c r="B3411" s="650" t="s">
        <v>596</v>
      </c>
      <c r="C3411" s="650">
        <v>89301702</v>
      </c>
      <c r="D3411" s="729" t="s">
        <v>6869</v>
      </c>
      <c r="E3411" s="730" t="s">
        <v>3681</v>
      </c>
      <c r="F3411" s="650" t="s">
        <v>3634</v>
      </c>
      <c r="G3411" s="650" t="s">
        <v>3961</v>
      </c>
      <c r="H3411" s="650" t="s">
        <v>597</v>
      </c>
      <c r="I3411" s="650" t="s">
        <v>3962</v>
      </c>
      <c r="J3411" s="650" t="s">
        <v>3963</v>
      </c>
      <c r="K3411" s="650" t="s">
        <v>1746</v>
      </c>
      <c r="L3411" s="651">
        <v>314.89999999999998</v>
      </c>
      <c r="M3411" s="651">
        <v>629.79999999999995</v>
      </c>
      <c r="N3411" s="650">
        <v>2</v>
      </c>
      <c r="O3411" s="731">
        <v>0.5</v>
      </c>
      <c r="P3411" s="651"/>
      <c r="Q3411" s="666">
        <v>0</v>
      </c>
      <c r="R3411" s="650"/>
      <c r="S3411" s="666">
        <v>0</v>
      </c>
      <c r="T3411" s="731"/>
      <c r="U3411" s="689">
        <v>0</v>
      </c>
    </row>
    <row r="3412" spans="1:21" ht="14.4" customHeight="1" x14ac:dyDescent="0.3">
      <c r="A3412" s="649">
        <v>10</v>
      </c>
      <c r="B3412" s="650" t="s">
        <v>596</v>
      </c>
      <c r="C3412" s="650">
        <v>89301702</v>
      </c>
      <c r="D3412" s="729" t="s">
        <v>6869</v>
      </c>
      <c r="E3412" s="730" t="s">
        <v>3681</v>
      </c>
      <c r="F3412" s="650" t="s">
        <v>3634</v>
      </c>
      <c r="G3412" s="650" t="s">
        <v>3961</v>
      </c>
      <c r="H3412" s="650" t="s">
        <v>597</v>
      </c>
      <c r="I3412" s="650" t="s">
        <v>788</v>
      </c>
      <c r="J3412" s="650" t="s">
        <v>785</v>
      </c>
      <c r="K3412" s="650" t="s">
        <v>4574</v>
      </c>
      <c r="L3412" s="651">
        <v>0</v>
      </c>
      <c r="M3412" s="651">
        <v>0</v>
      </c>
      <c r="N3412" s="650">
        <v>1</v>
      </c>
      <c r="O3412" s="731">
        <v>1</v>
      </c>
      <c r="P3412" s="651"/>
      <c r="Q3412" s="666"/>
      <c r="R3412" s="650"/>
      <c r="S3412" s="666">
        <v>0</v>
      </c>
      <c r="T3412" s="731"/>
      <c r="U3412" s="689">
        <v>0</v>
      </c>
    </row>
    <row r="3413" spans="1:21" ht="14.4" customHeight="1" x14ac:dyDescent="0.3">
      <c r="A3413" s="649">
        <v>10</v>
      </c>
      <c r="B3413" s="650" t="s">
        <v>596</v>
      </c>
      <c r="C3413" s="650">
        <v>89301702</v>
      </c>
      <c r="D3413" s="729" t="s">
        <v>6869</v>
      </c>
      <c r="E3413" s="730" t="s">
        <v>3681</v>
      </c>
      <c r="F3413" s="650" t="s">
        <v>3634</v>
      </c>
      <c r="G3413" s="650" t="s">
        <v>3961</v>
      </c>
      <c r="H3413" s="650" t="s">
        <v>597</v>
      </c>
      <c r="I3413" s="650" t="s">
        <v>4142</v>
      </c>
      <c r="J3413" s="650" t="s">
        <v>785</v>
      </c>
      <c r="K3413" s="650" t="s">
        <v>4143</v>
      </c>
      <c r="L3413" s="651">
        <v>0</v>
      </c>
      <c r="M3413" s="651">
        <v>0</v>
      </c>
      <c r="N3413" s="650">
        <v>1</v>
      </c>
      <c r="O3413" s="731">
        <v>1</v>
      </c>
      <c r="P3413" s="651"/>
      <c r="Q3413" s="666"/>
      <c r="R3413" s="650"/>
      <c r="S3413" s="666">
        <v>0</v>
      </c>
      <c r="T3413" s="731"/>
      <c r="U3413" s="689">
        <v>0</v>
      </c>
    </row>
    <row r="3414" spans="1:21" ht="14.4" customHeight="1" x14ac:dyDescent="0.3">
      <c r="A3414" s="649">
        <v>10</v>
      </c>
      <c r="B3414" s="650" t="s">
        <v>596</v>
      </c>
      <c r="C3414" s="650">
        <v>89301702</v>
      </c>
      <c r="D3414" s="729" t="s">
        <v>6869</v>
      </c>
      <c r="E3414" s="730" t="s">
        <v>3681</v>
      </c>
      <c r="F3414" s="650" t="s">
        <v>3634</v>
      </c>
      <c r="G3414" s="650" t="s">
        <v>3961</v>
      </c>
      <c r="H3414" s="650" t="s">
        <v>597</v>
      </c>
      <c r="I3414" s="650" t="s">
        <v>1358</v>
      </c>
      <c r="J3414" s="650" t="s">
        <v>1359</v>
      </c>
      <c r="K3414" s="650" t="s">
        <v>4303</v>
      </c>
      <c r="L3414" s="651">
        <v>97.97</v>
      </c>
      <c r="M3414" s="651">
        <v>587.81999999999994</v>
      </c>
      <c r="N3414" s="650">
        <v>6</v>
      </c>
      <c r="O3414" s="731">
        <v>4</v>
      </c>
      <c r="P3414" s="651">
        <v>97.97</v>
      </c>
      <c r="Q3414" s="666">
        <v>0.16666666666666669</v>
      </c>
      <c r="R3414" s="650">
        <v>1</v>
      </c>
      <c r="S3414" s="666">
        <v>0.16666666666666666</v>
      </c>
      <c r="T3414" s="731">
        <v>0.5</v>
      </c>
      <c r="U3414" s="689">
        <v>0.125</v>
      </c>
    </row>
    <row r="3415" spans="1:21" ht="14.4" customHeight="1" x14ac:dyDescent="0.3">
      <c r="A3415" s="649">
        <v>10</v>
      </c>
      <c r="B3415" s="650" t="s">
        <v>596</v>
      </c>
      <c r="C3415" s="650">
        <v>89301702</v>
      </c>
      <c r="D3415" s="729" t="s">
        <v>6869</v>
      </c>
      <c r="E3415" s="730" t="s">
        <v>3681</v>
      </c>
      <c r="F3415" s="650" t="s">
        <v>3634</v>
      </c>
      <c r="G3415" s="650" t="s">
        <v>3961</v>
      </c>
      <c r="H3415" s="650" t="s">
        <v>597</v>
      </c>
      <c r="I3415" s="650" t="s">
        <v>1745</v>
      </c>
      <c r="J3415" s="650" t="s">
        <v>1359</v>
      </c>
      <c r="K3415" s="650" t="s">
        <v>4216</v>
      </c>
      <c r="L3415" s="651">
        <v>314.89999999999998</v>
      </c>
      <c r="M3415" s="651">
        <v>14170.499999999995</v>
      </c>
      <c r="N3415" s="650">
        <v>45</v>
      </c>
      <c r="O3415" s="731">
        <v>27</v>
      </c>
      <c r="P3415" s="651">
        <v>3463.9</v>
      </c>
      <c r="Q3415" s="666">
        <v>0.24444444444444455</v>
      </c>
      <c r="R3415" s="650">
        <v>11</v>
      </c>
      <c r="S3415" s="666">
        <v>0.24444444444444444</v>
      </c>
      <c r="T3415" s="731">
        <v>5</v>
      </c>
      <c r="U3415" s="689">
        <v>0.18518518518518517</v>
      </c>
    </row>
    <row r="3416" spans="1:21" ht="14.4" customHeight="1" x14ac:dyDescent="0.3">
      <c r="A3416" s="649">
        <v>10</v>
      </c>
      <c r="B3416" s="650" t="s">
        <v>596</v>
      </c>
      <c r="C3416" s="650">
        <v>89301702</v>
      </c>
      <c r="D3416" s="729" t="s">
        <v>6869</v>
      </c>
      <c r="E3416" s="730" t="s">
        <v>3681</v>
      </c>
      <c r="F3416" s="650" t="s">
        <v>3634</v>
      </c>
      <c r="G3416" s="650" t="s">
        <v>3961</v>
      </c>
      <c r="H3416" s="650" t="s">
        <v>597</v>
      </c>
      <c r="I3416" s="650" t="s">
        <v>6508</v>
      </c>
      <c r="J3416" s="650" t="s">
        <v>6509</v>
      </c>
      <c r="K3416" s="650" t="s">
        <v>6510</v>
      </c>
      <c r="L3416" s="651">
        <v>0</v>
      </c>
      <c r="M3416" s="651">
        <v>0</v>
      </c>
      <c r="N3416" s="650">
        <v>1</v>
      </c>
      <c r="O3416" s="731">
        <v>1</v>
      </c>
      <c r="P3416" s="651">
        <v>0</v>
      </c>
      <c r="Q3416" s="666"/>
      <c r="R3416" s="650">
        <v>1</v>
      </c>
      <c r="S3416" s="666">
        <v>1</v>
      </c>
      <c r="T3416" s="731">
        <v>1</v>
      </c>
      <c r="U3416" s="689">
        <v>1</v>
      </c>
    </row>
    <row r="3417" spans="1:21" ht="14.4" customHeight="1" x14ac:dyDescent="0.3">
      <c r="A3417" s="649">
        <v>10</v>
      </c>
      <c r="B3417" s="650" t="s">
        <v>596</v>
      </c>
      <c r="C3417" s="650">
        <v>89301702</v>
      </c>
      <c r="D3417" s="729" t="s">
        <v>6869</v>
      </c>
      <c r="E3417" s="730" t="s">
        <v>3681</v>
      </c>
      <c r="F3417" s="650" t="s">
        <v>3634</v>
      </c>
      <c r="G3417" s="650" t="s">
        <v>6264</v>
      </c>
      <c r="H3417" s="650" t="s">
        <v>597</v>
      </c>
      <c r="I3417" s="650" t="s">
        <v>6265</v>
      </c>
      <c r="J3417" s="650" t="s">
        <v>6266</v>
      </c>
      <c r="K3417" s="650" t="s">
        <v>6267</v>
      </c>
      <c r="L3417" s="651">
        <v>0</v>
      </c>
      <c r="M3417" s="651">
        <v>0</v>
      </c>
      <c r="N3417" s="650">
        <v>7</v>
      </c>
      <c r="O3417" s="731">
        <v>1</v>
      </c>
      <c r="P3417" s="651"/>
      <c r="Q3417" s="666"/>
      <c r="R3417" s="650"/>
      <c r="S3417" s="666">
        <v>0</v>
      </c>
      <c r="T3417" s="731"/>
      <c r="U3417" s="689">
        <v>0</v>
      </c>
    </row>
    <row r="3418" spans="1:21" ht="14.4" customHeight="1" x14ac:dyDescent="0.3">
      <c r="A3418" s="649">
        <v>10</v>
      </c>
      <c r="B3418" s="650" t="s">
        <v>596</v>
      </c>
      <c r="C3418" s="650">
        <v>89301702</v>
      </c>
      <c r="D3418" s="729" t="s">
        <v>6869</v>
      </c>
      <c r="E3418" s="730" t="s">
        <v>3681</v>
      </c>
      <c r="F3418" s="650" t="s">
        <v>3634</v>
      </c>
      <c r="G3418" s="650" t="s">
        <v>6511</v>
      </c>
      <c r="H3418" s="650" t="s">
        <v>597</v>
      </c>
      <c r="I3418" s="650" t="s">
        <v>6512</v>
      </c>
      <c r="J3418" s="650" t="s">
        <v>6513</v>
      </c>
      <c r="K3418" s="650" t="s">
        <v>6514</v>
      </c>
      <c r="L3418" s="651">
        <v>0</v>
      </c>
      <c r="M3418" s="651">
        <v>0</v>
      </c>
      <c r="N3418" s="650">
        <v>1</v>
      </c>
      <c r="O3418" s="731">
        <v>1</v>
      </c>
      <c r="P3418" s="651"/>
      <c r="Q3418" s="666"/>
      <c r="R3418" s="650"/>
      <c r="S3418" s="666">
        <v>0</v>
      </c>
      <c r="T3418" s="731"/>
      <c r="U3418" s="689">
        <v>0</v>
      </c>
    </row>
    <row r="3419" spans="1:21" ht="14.4" customHeight="1" x14ac:dyDescent="0.3">
      <c r="A3419" s="649">
        <v>10</v>
      </c>
      <c r="B3419" s="650" t="s">
        <v>596</v>
      </c>
      <c r="C3419" s="650">
        <v>89301702</v>
      </c>
      <c r="D3419" s="729" t="s">
        <v>6869</v>
      </c>
      <c r="E3419" s="730" t="s">
        <v>3681</v>
      </c>
      <c r="F3419" s="650" t="s">
        <v>3634</v>
      </c>
      <c r="G3419" s="650" t="s">
        <v>3789</v>
      </c>
      <c r="H3419" s="650" t="s">
        <v>597</v>
      </c>
      <c r="I3419" s="650" t="s">
        <v>1366</v>
      </c>
      <c r="J3419" s="650" t="s">
        <v>1062</v>
      </c>
      <c r="K3419" s="650" t="s">
        <v>880</v>
      </c>
      <c r="L3419" s="651">
        <v>56.69</v>
      </c>
      <c r="M3419" s="651">
        <v>56.69</v>
      </c>
      <c r="N3419" s="650">
        <v>1</v>
      </c>
      <c r="O3419" s="731">
        <v>0.5</v>
      </c>
      <c r="P3419" s="651"/>
      <c r="Q3419" s="666">
        <v>0</v>
      </c>
      <c r="R3419" s="650"/>
      <c r="S3419" s="666">
        <v>0</v>
      </c>
      <c r="T3419" s="731"/>
      <c r="U3419" s="689">
        <v>0</v>
      </c>
    </row>
    <row r="3420" spans="1:21" ht="14.4" customHeight="1" x14ac:dyDescent="0.3">
      <c r="A3420" s="649">
        <v>10</v>
      </c>
      <c r="B3420" s="650" t="s">
        <v>596</v>
      </c>
      <c r="C3420" s="650">
        <v>89301702</v>
      </c>
      <c r="D3420" s="729" t="s">
        <v>6869</v>
      </c>
      <c r="E3420" s="730" t="s">
        <v>3681</v>
      </c>
      <c r="F3420" s="650" t="s">
        <v>3634</v>
      </c>
      <c r="G3420" s="650" t="s">
        <v>4144</v>
      </c>
      <c r="H3420" s="650" t="s">
        <v>597</v>
      </c>
      <c r="I3420" s="650" t="s">
        <v>6515</v>
      </c>
      <c r="J3420" s="650" t="s">
        <v>6516</v>
      </c>
      <c r="K3420" s="650" t="s">
        <v>3507</v>
      </c>
      <c r="L3420" s="651">
        <v>52.66</v>
      </c>
      <c r="M3420" s="651">
        <v>3159.6</v>
      </c>
      <c r="N3420" s="650">
        <v>60</v>
      </c>
      <c r="O3420" s="731">
        <v>1</v>
      </c>
      <c r="P3420" s="651"/>
      <c r="Q3420" s="666">
        <v>0</v>
      </c>
      <c r="R3420" s="650"/>
      <c r="S3420" s="666">
        <v>0</v>
      </c>
      <c r="T3420" s="731"/>
      <c r="U3420" s="689">
        <v>0</v>
      </c>
    </row>
    <row r="3421" spans="1:21" ht="14.4" customHeight="1" x14ac:dyDescent="0.3">
      <c r="A3421" s="649">
        <v>10</v>
      </c>
      <c r="B3421" s="650" t="s">
        <v>596</v>
      </c>
      <c r="C3421" s="650">
        <v>89301702</v>
      </c>
      <c r="D3421" s="729" t="s">
        <v>6869</v>
      </c>
      <c r="E3421" s="730" t="s">
        <v>3681</v>
      </c>
      <c r="F3421" s="650" t="s">
        <v>3634</v>
      </c>
      <c r="G3421" s="650" t="s">
        <v>4144</v>
      </c>
      <c r="H3421" s="650" t="s">
        <v>597</v>
      </c>
      <c r="I3421" s="650" t="s">
        <v>6517</v>
      </c>
      <c r="J3421" s="650" t="s">
        <v>6516</v>
      </c>
      <c r="K3421" s="650" t="s">
        <v>6518</v>
      </c>
      <c r="L3421" s="651">
        <v>842.5</v>
      </c>
      <c r="M3421" s="651">
        <v>1685</v>
      </c>
      <c r="N3421" s="650">
        <v>2</v>
      </c>
      <c r="O3421" s="731"/>
      <c r="P3421" s="651">
        <v>1685</v>
      </c>
      <c r="Q3421" s="666">
        <v>1</v>
      </c>
      <c r="R3421" s="650">
        <v>2</v>
      </c>
      <c r="S3421" s="666">
        <v>1</v>
      </c>
      <c r="T3421" s="731"/>
      <c r="U3421" s="689"/>
    </row>
    <row r="3422" spans="1:21" ht="14.4" customHeight="1" x14ac:dyDescent="0.3">
      <c r="A3422" s="649">
        <v>10</v>
      </c>
      <c r="B3422" s="650" t="s">
        <v>596</v>
      </c>
      <c r="C3422" s="650">
        <v>89301702</v>
      </c>
      <c r="D3422" s="729" t="s">
        <v>6869</v>
      </c>
      <c r="E3422" s="730" t="s">
        <v>3681</v>
      </c>
      <c r="F3422" s="650" t="s">
        <v>3634</v>
      </c>
      <c r="G3422" s="650" t="s">
        <v>4144</v>
      </c>
      <c r="H3422" s="650" t="s">
        <v>597</v>
      </c>
      <c r="I3422" s="650" t="s">
        <v>6519</v>
      </c>
      <c r="J3422" s="650" t="s">
        <v>6516</v>
      </c>
      <c r="K3422" s="650" t="s">
        <v>6520</v>
      </c>
      <c r="L3422" s="651">
        <v>631.87</v>
      </c>
      <c r="M3422" s="651">
        <v>7582.4400000000005</v>
      </c>
      <c r="N3422" s="650">
        <v>12</v>
      </c>
      <c r="O3422" s="731">
        <v>3</v>
      </c>
      <c r="P3422" s="651"/>
      <c r="Q3422" s="666">
        <v>0</v>
      </c>
      <c r="R3422" s="650"/>
      <c r="S3422" s="666">
        <v>0</v>
      </c>
      <c r="T3422" s="731"/>
      <c r="U3422" s="689">
        <v>0</v>
      </c>
    </row>
    <row r="3423" spans="1:21" ht="14.4" customHeight="1" x14ac:dyDescent="0.3">
      <c r="A3423" s="649">
        <v>10</v>
      </c>
      <c r="B3423" s="650" t="s">
        <v>596</v>
      </c>
      <c r="C3423" s="650">
        <v>89301702</v>
      </c>
      <c r="D3423" s="729" t="s">
        <v>6869</v>
      </c>
      <c r="E3423" s="730" t="s">
        <v>3681</v>
      </c>
      <c r="F3423" s="650" t="s">
        <v>3634</v>
      </c>
      <c r="G3423" s="650" t="s">
        <v>4144</v>
      </c>
      <c r="H3423" s="650" t="s">
        <v>1072</v>
      </c>
      <c r="I3423" s="650" t="s">
        <v>1188</v>
      </c>
      <c r="J3423" s="650" t="s">
        <v>1189</v>
      </c>
      <c r="K3423" s="650" t="s">
        <v>3507</v>
      </c>
      <c r="L3423" s="651">
        <v>107.54</v>
      </c>
      <c r="M3423" s="651">
        <v>48930.7</v>
      </c>
      <c r="N3423" s="650">
        <v>455</v>
      </c>
      <c r="O3423" s="731">
        <v>10.5</v>
      </c>
      <c r="P3423" s="651">
        <v>34950.5</v>
      </c>
      <c r="Q3423" s="666">
        <v>0.7142857142857143</v>
      </c>
      <c r="R3423" s="650">
        <v>325</v>
      </c>
      <c r="S3423" s="666">
        <v>0.7142857142857143</v>
      </c>
      <c r="T3423" s="731">
        <v>6</v>
      </c>
      <c r="U3423" s="689">
        <v>0.5714285714285714</v>
      </c>
    </row>
    <row r="3424" spans="1:21" ht="14.4" customHeight="1" x14ac:dyDescent="0.3">
      <c r="A3424" s="649">
        <v>10</v>
      </c>
      <c r="B3424" s="650" t="s">
        <v>596</v>
      </c>
      <c r="C3424" s="650">
        <v>89301702</v>
      </c>
      <c r="D3424" s="729" t="s">
        <v>6869</v>
      </c>
      <c r="E3424" s="730" t="s">
        <v>3681</v>
      </c>
      <c r="F3424" s="650" t="s">
        <v>3634</v>
      </c>
      <c r="G3424" s="650" t="s">
        <v>4144</v>
      </c>
      <c r="H3424" s="650" t="s">
        <v>1072</v>
      </c>
      <c r="I3424" s="650" t="s">
        <v>3282</v>
      </c>
      <c r="J3424" s="650" t="s">
        <v>3618</v>
      </c>
      <c r="K3424" s="650" t="s">
        <v>3619</v>
      </c>
      <c r="L3424" s="651">
        <v>863.63</v>
      </c>
      <c r="M3424" s="651">
        <v>863.63</v>
      </c>
      <c r="N3424" s="650">
        <v>1</v>
      </c>
      <c r="O3424" s="731">
        <v>0.5</v>
      </c>
      <c r="P3424" s="651">
        <v>863.63</v>
      </c>
      <c r="Q3424" s="666">
        <v>1</v>
      </c>
      <c r="R3424" s="650">
        <v>1</v>
      </c>
      <c r="S3424" s="666">
        <v>1</v>
      </c>
      <c r="T3424" s="731">
        <v>0.5</v>
      </c>
      <c r="U3424" s="689">
        <v>1</v>
      </c>
    </row>
    <row r="3425" spans="1:21" ht="14.4" customHeight="1" x14ac:dyDescent="0.3">
      <c r="A3425" s="649">
        <v>10</v>
      </c>
      <c r="B3425" s="650" t="s">
        <v>596</v>
      </c>
      <c r="C3425" s="650">
        <v>89301702</v>
      </c>
      <c r="D3425" s="729" t="s">
        <v>6869</v>
      </c>
      <c r="E3425" s="730" t="s">
        <v>3681</v>
      </c>
      <c r="F3425" s="650" t="s">
        <v>3634</v>
      </c>
      <c r="G3425" s="650" t="s">
        <v>4144</v>
      </c>
      <c r="H3425" s="650" t="s">
        <v>1072</v>
      </c>
      <c r="I3425" s="650" t="s">
        <v>1202</v>
      </c>
      <c r="J3425" s="650" t="s">
        <v>1203</v>
      </c>
      <c r="K3425" s="650" t="s">
        <v>1194</v>
      </c>
      <c r="L3425" s="651">
        <v>1431.26</v>
      </c>
      <c r="M3425" s="651">
        <v>91600.640000000014</v>
      </c>
      <c r="N3425" s="650">
        <v>64</v>
      </c>
      <c r="O3425" s="731">
        <v>6.5</v>
      </c>
      <c r="P3425" s="651">
        <v>77288.040000000008</v>
      </c>
      <c r="Q3425" s="666">
        <v>0.84375</v>
      </c>
      <c r="R3425" s="650">
        <v>54</v>
      </c>
      <c r="S3425" s="666">
        <v>0.84375</v>
      </c>
      <c r="T3425" s="731">
        <v>5.5</v>
      </c>
      <c r="U3425" s="689">
        <v>0.84615384615384615</v>
      </c>
    </row>
    <row r="3426" spans="1:21" ht="14.4" customHeight="1" x14ac:dyDescent="0.3">
      <c r="A3426" s="649">
        <v>10</v>
      </c>
      <c r="B3426" s="650" t="s">
        <v>596</v>
      </c>
      <c r="C3426" s="650">
        <v>89301702</v>
      </c>
      <c r="D3426" s="729" t="s">
        <v>6869</v>
      </c>
      <c r="E3426" s="730" t="s">
        <v>3681</v>
      </c>
      <c r="F3426" s="650" t="s">
        <v>3634</v>
      </c>
      <c r="G3426" s="650" t="s">
        <v>4144</v>
      </c>
      <c r="H3426" s="650" t="s">
        <v>1072</v>
      </c>
      <c r="I3426" s="650" t="s">
        <v>1626</v>
      </c>
      <c r="J3426" s="650" t="s">
        <v>3530</v>
      </c>
      <c r="K3426" s="650" t="s">
        <v>1140</v>
      </c>
      <c r="L3426" s="651">
        <v>31.59</v>
      </c>
      <c r="M3426" s="651">
        <v>1895.3999999999999</v>
      </c>
      <c r="N3426" s="650">
        <v>60</v>
      </c>
      <c r="O3426" s="731">
        <v>1.5</v>
      </c>
      <c r="P3426" s="651"/>
      <c r="Q3426" s="666">
        <v>0</v>
      </c>
      <c r="R3426" s="650"/>
      <c r="S3426" s="666">
        <v>0</v>
      </c>
      <c r="T3426" s="731"/>
      <c r="U3426" s="689">
        <v>0</v>
      </c>
    </row>
    <row r="3427" spans="1:21" ht="14.4" customHeight="1" x14ac:dyDescent="0.3">
      <c r="A3427" s="649">
        <v>10</v>
      </c>
      <c r="B3427" s="650" t="s">
        <v>596</v>
      </c>
      <c r="C3427" s="650">
        <v>89301702</v>
      </c>
      <c r="D3427" s="729" t="s">
        <v>6869</v>
      </c>
      <c r="E3427" s="730" t="s">
        <v>3681</v>
      </c>
      <c r="F3427" s="650" t="s">
        <v>3634</v>
      </c>
      <c r="G3427" s="650" t="s">
        <v>4144</v>
      </c>
      <c r="H3427" s="650" t="s">
        <v>1072</v>
      </c>
      <c r="I3427" s="650" t="s">
        <v>1626</v>
      </c>
      <c r="J3427" s="650" t="s">
        <v>3530</v>
      </c>
      <c r="K3427" s="650" t="s">
        <v>1140</v>
      </c>
      <c r="L3427" s="651">
        <v>32.6</v>
      </c>
      <c r="M3427" s="651">
        <v>4564</v>
      </c>
      <c r="N3427" s="650">
        <v>140</v>
      </c>
      <c r="O3427" s="731">
        <v>3.5</v>
      </c>
      <c r="P3427" s="651">
        <v>1304</v>
      </c>
      <c r="Q3427" s="666">
        <v>0.2857142857142857</v>
      </c>
      <c r="R3427" s="650">
        <v>40</v>
      </c>
      <c r="S3427" s="666">
        <v>0.2857142857142857</v>
      </c>
      <c r="T3427" s="731">
        <v>1</v>
      </c>
      <c r="U3427" s="689">
        <v>0.2857142857142857</v>
      </c>
    </row>
    <row r="3428" spans="1:21" ht="14.4" customHeight="1" x14ac:dyDescent="0.3">
      <c r="A3428" s="649">
        <v>10</v>
      </c>
      <c r="B3428" s="650" t="s">
        <v>596</v>
      </c>
      <c r="C3428" s="650">
        <v>89301702</v>
      </c>
      <c r="D3428" s="729" t="s">
        <v>6869</v>
      </c>
      <c r="E3428" s="730" t="s">
        <v>3681</v>
      </c>
      <c r="F3428" s="650" t="s">
        <v>3634</v>
      </c>
      <c r="G3428" s="650" t="s">
        <v>4144</v>
      </c>
      <c r="H3428" s="650" t="s">
        <v>1072</v>
      </c>
      <c r="I3428" s="650" t="s">
        <v>4625</v>
      </c>
      <c r="J3428" s="650" t="s">
        <v>4626</v>
      </c>
      <c r="K3428" s="650" t="s">
        <v>1140</v>
      </c>
      <c r="L3428" s="651">
        <v>31.59</v>
      </c>
      <c r="M3428" s="651">
        <v>631.79999999999995</v>
      </c>
      <c r="N3428" s="650">
        <v>20</v>
      </c>
      <c r="O3428" s="731">
        <v>0.5</v>
      </c>
      <c r="P3428" s="651"/>
      <c r="Q3428" s="666">
        <v>0</v>
      </c>
      <c r="R3428" s="650"/>
      <c r="S3428" s="666">
        <v>0</v>
      </c>
      <c r="T3428" s="731"/>
      <c r="U3428" s="689">
        <v>0</v>
      </c>
    </row>
    <row r="3429" spans="1:21" ht="14.4" customHeight="1" x14ac:dyDescent="0.3">
      <c r="A3429" s="649">
        <v>10</v>
      </c>
      <c r="B3429" s="650" t="s">
        <v>596</v>
      </c>
      <c r="C3429" s="650">
        <v>89301702</v>
      </c>
      <c r="D3429" s="729" t="s">
        <v>6869</v>
      </c>
      <c r="E3429" s="730" t="s">
        <v>3681</v>
      </c>
      <c r="F3429" s="650" t="s">
        <v>3634</v>
      </c>
      <c r="G3429" s="650" t="s">
        <v>4144</v>
      </c>
      <c r="H3429" s="650" t="s">
        <v>1072</v>
      </c>
      <c r="I3429" s="650" t="s">
        <v>6268</v>
      </c>
      <c r="J3429" s="650" t="s">
        <v>6269</v>
      </c>
      <c r="K3429" s="650" t="s">
        <v>1140</v>
      </c>
      <c r="L3429" s="651">
        <v>33.090000000000003</v>
      </c>
      <c r="M3429" s="651">
        <v>330.90000000000003</v>
      </c>
      <c r="N3429" s="650">
        <v>10</v>
      </c>
      <c r="O3429" s="731">
        <v>1</v>
      </c>
      <c r="P3429" s="651"/>
      <c r="Q3429" s="666">
        <v>0</v>
      </c>
      <c r="R3429" s="650"/>
      <c r="S3429" s="666">
        <v>0</v>
      </c>
      <c r="T3429" s="731"/>
      <c r="U3429" s="689">
        <v>0</v>
      </c>
    </row>
    <row r="3430" spans="1:21" ht="14.4" customHeight="1" x14ac:dyDescent="0.3">
      <c r="A3430" s="649">
        <v>10</v>
      </c>
      <c r="B3430" s="650" t="s">
        <v>596</v>
      </c>
      <c r="C3430" s="650">
        <v>89301702</v>
      </c>
      <c r="D3430" s="729" t="s">
        <v>6869</v>
      </c>
      <c r="E3430" s="730" t="s">
        <v>3681</v>
      </c>
      <c r="F3430" s="650" t="s">
        <v>3634</v>
      </c>
      <c r="G3430" s="650" t="s">
        <v>4144</v>
      </c>
      <c r="H3430" s="650" t="s">
        <v>1072</v>
      </c>
      <c r="I3430" s="650" t="s">
        <v>1632</v>
      </c>
      <c r="J3430" s="650" t="s">
        <v>3532</v>
      </c>
      <c r="K3430" s="650" t="s">
        <v>1140</v>
      </c>
      <c r="L3430" s="651">
        <v>31.59</v>
      </c>
      <c r="M3430" s="651">
        <v>1895.4</v>
      </c>
      <c r="N3430" s="650">
        <v>60</v>
      </c>
      <c r="O3430" s="731">
        <v>1</v>
      </c>
      <c r="P3430" s="651"/>
      <c r="Q3430" s="666">
        <v>0</v>
      </c>
      <c r="R3430" s="650"/>
      <c r="S3430" s="666">
        <v>0</v>
      </c>
      <c r="T3430" s="731"/>
      <c r="U3430" s="689">
        <v>0</v>
      </c>
    </row>
    <row r="3431" spans="1:21" ht="14.4" customHeight="1" x14ac:dyDescent="0.3">
      <c r="A3431" s="649">
        <v>10</v>
      </c>
      <c r="B3431" s="650" t="s">
        <v>596</v>
      </c>
      <c r="C3431" s="650">
        <v>89301702</v>
      </c>
      <c r="D3431" s="729" t="s">
        <v>6869</v>
      </c>
      <c r="E3431" s="730" t="s">
        <v>3681</v>
      </c>
      <c r="F3431" s="650" t="s">
        <v>3634</v>
      </c>
      <c r="G3431" s="650" t="s">
        <v>4144</v>
      </c>
      <c r="H3431" s="650" t="s">
        <v>1072</v>
      </c>
      <c r="I3431" s="650" t="s">
        <v>1632</v>
      </c>
      <c r="J3431" s="650" t="s">
        <v>3532</v>
      </c>
      <c r="K3431" s="650" t="s">
        <v>1140</v>
      </c>
      <c r="L3431" s="651">
        <v>33.090000000000003</v>
      </c>
      <c r="M3431" s="651">
        <v>1985.4</v>
      </c>
      <c r="N3431" s="650">
        <v>60</v>
      </c>
      <c r="O3431" s="731">
        <v>0.5</v>
      </c>
      <c r="P3431" s="651"/>
      <c r="Q3431" s="666">
        <v>0</v>
      </c>
      <c r="R3431" s="650"/>
      <c r="S3431" s="666">
        <v>0</v>
      </c>
      <c r="T3431" s="731"/>
      <c r="U3431" s="689">
        <v>0</v>
      </c>
    </row>
    <row r="3432" spans="1:21" ht="14.4" customHeight="1" x14ac:dyDescent="0.3">
      <c r="A3432" s="649">
        <v>10</v>
      </c>
      <c r="B3432" s="650" t="s">
        <v>596</v>
      </c>
      <c r="C3432" s="650">
        <v>89301702</v>
      </c>
      <c r="D3432" s="729" t="s">
        <v>6869</v>
      </c>
      <c r="E3432" s="730" t="s">
        <v>3681</v>
      </c>
      <c r="F3432" s="650" t="s">
        <v>3634</v>
      </c>
      <c r="G3432" s="650" t="s">
        <v>4144</v>
      </c>
      <c r="H3432" s="650" t="s">
        <v>1072</v>
      </c>
      <c r="I3432" s="650" t="s">
        <v>4344</v>
      </c>
      <c r="J3432" s="650" t="s">
        <v>4345</v>
      </c>
      <c r="K3432" s="650" t="s">
        <v>1140</v>
      </c>
      <c r="L3432" s="651">
        <v>31.59</v>
      </c>
      <c r="M3432" s="651">
        <v>8497.7099999999991</v>
      </c>
      <c r="N3432" s="650">
        <v>269</v>
      </c>
      <c r="O3432" s="731">
        <v>3</v>
      </c>
      <c r="P3432" s="651">
        <v>2843.1</v>
      </c>
      <c r="Q3432" s="666">
        <v>0.33457249070631973</v>
      </c>
      <c r="R3432" s="650">
        <v>90</v>
      </c>
      <c r="S3432" s="666">
        <v>0.33457249070631973</v>
      </c>
      <c r="T3432" s="731">
        <v>1</v>
      </c>
      <c r="U3432" s="689">
        <v>0.33333333333333331</v>
      </c>
    </row>
    <row r="3433" spans="1:21" ht="14.4" customHeight="1" x14ac:dyDescent="0.3">
      <c r="A3433" s="649">
        <v>10</v>
      </c>
      <c r="B3433" s="650" t="s">
        <v>596</v>
      </c>
      <c r="C3433" s="650">
        <v>89301702</v>
      </c>
      <c r="D3433" s="729" t="s">
        <v>6869</v>
      </c>
      <c r="E3433" s="730" t="s">
        <v>3681</v>
      </c>
      <c r="F3433" s="650" t="s">
        <v>3634</v>
      </c>
      <c r="G3433" s="650" t="s">
        <v>4144</v>
      </c>
      <c r="H3433" s="650" t="s">
        <v>1072</v>
      </c>
      <c r="I3433" s="650" t="s">
        <v>4344</v>
      </c>
      <c r="J3433" s="650" t="s">
        <v>4345</v>
      </c>
      <c r="K3433" s="650" t="s">
        <v>1140</v>
      </c>
      <c r="L3433" s="651">
        <v>32.380000000000003</v>
      </c>
      <c r="M3433" s="651">
        <v>4857</v>
      </c>
      <c r="N3433" s="650">
        <v>150</v>
      </c>
      <c r="O3433" s="731">
        <v>2</v>
      </c>
      <c r="P3433" s="651">
        <v>2914.2000000000003</v>
      </c>
      <c r="Q3433" s="666">
        <v>0.60000000000000009</v>
      </c>
      <c r="R3433" s="650">
        <v>90</v>
      </c>
      <c r="S3433" s="666">
        <v>0.6</v>
      </c>
      <c r="T3433" s="731">
        <v>1</v>
      </c>
      <c r="U3433" s="689">
        <v>0.5</v>
      </c>
    </row>
    <row r="3434" spans="1:21" ht="14.4" customHeight="1" x14ac:dyDescent="0.3">
      <c r="A3434" s="649">
        <v>10</v>
      </c>
      <c r="B3434" s="650" t="s">
        <v>596</v>
      </c>
      <c r="C3434" s="650">
        <v>89301702</v>
      </c>
      <c r="D3434" s="729" t="s">
        <v>6869</v>
      </c>
      <c r="E3434" s="730" t="s">
        <v>3681</v>
      </c>
      <c r="F3434" s="650" t="s">
        <v>3634</v>
      </c>
      <c r="G3434" s="650" t="s">
        <v>4144</v>
      </c>
      <c r="H3434" s="650" t="s">
        <v>1072</v>
      </c>
      <c r="I3434" s="650" t="s">
        <v>4575</v>
      </c>
      <c r="J3434" s="650" t="s">
        <v>4576</v>
      </c>
      <c r="K3434" s="650" t="s">
        <v>1140</v>
      </c>
      <c r="L3434" s="651">
        <v>32.380000000000003</v>
      </c>
      <c r="M3434" s="651">
        <v>647.6</v>
      </c>
      <c r="N3434" s="650">
        <v>20</v>
      </c>
      <c r="O3434" s="731">
        <v>1</v>
      </c>
      <c r="P3434" s="651"/>
      <c r="Q3434" s="666">
        <v>0</v>
      </c>
      <c r="R3434" s="650"/>
      <c r="S3434" s="666">
        <v>0</v>
      </c>
      <c r="T3434" s="731"/>
      <c r="U3434" s="689">
        <v>0</v>
      </c>
    </row>
    <row r="3435" spans="1:21" ht="14.4" customHeight="1" x14ac:dyDescent="0.3">
      <c r="A3435" s="649">
        <v>10</v>
      </c>
      <c r="B3435" s="650" t="s">
        <v>596</v>
      </c>
      <c r="C3435" s="650">
        <v>89301702</v>
      </c>
      <c r="D3435" s="729" t="s">
        <v>6869</v>
      </c>
      <c r="E3435" s="730" t="s">
        <v>3681</v>
      </c>
      <c r="F3435" s="650" t="s">
        <v>3634</v>
      </c>
      <c r="G3435" s="650" t="s">
        <v>4144</v>
      </c>
      <c r="H3435" s="650" t="s">
        <v>1072</v>
      </c>
      <c r="I3435" s="650" t="s">
        <v>1617</v>
      </c>
      <c r="J3435" s="650" t="s">
        <v>3533</v>
      </c>
      <c r="K3435" s="650" t="s">
        <v>1140</v>
      </c>
      <c r="L3435" s="651">
        <v>31.59</v>
      </c>
      <c r="M3435" s="651">
        <v>1579.5</v>
      </c>
      <c r="N3435" s="650">
        <v>50</v>
      </c>
      <c r="O3435" s="731">
        <v>0.5</v>
      </c>
      <c r="P3435" s="651"/>
      <c r="Q3435" s="666">
        <v>0</v>
      </c>
      <c r="R3435" s="650"/>
      <c r="S3435" s="666">
        <v>0</v>
      </c>
      <c r="T3435" s="731"/>
      <c r="U3435" s="689">
        <v>0</v>
      </c>
    </row>
    <row r="3436" spans="1:21" ht="14.4" customHeight="1" x14ac:dyDescent="0.3">
      <c r="A3436" s="649">
        <v>10</v>
      </c>
      <c r="B3436" s="650" t="s">
        <v>596</v>
      </c>
      <c r="C3436" s="650">
        <v>89301702</v>
      </c>
      <c r="D3436" s="729" t="s">
        <v>6869</v>
      </c>
      <c r="E3436" s="730" t="s">
        <v>3681</v>
      </c>
      <c r="F3436" s="650" t="s">
        <v>3634</v>
      </c>
      <c r="G3436" s="650" t="s">
        <v>4144</v>
      </c>
      <c r="H3436" s="650" t="s">
        <v>1072</v>
      </c>
      <c r="I3436" s="650" t="s">
        <v>4219</v>
      </c>
      <c r="J3436" s="650" t="s">
        <v>4220</v>
      </c>
      <c r="K3436" s="650" t="s">
        <v>4221</v>
      </c>
      <c r="L3436" s="651">
        <v>194.26</v>
      </c>
      <c r="M3436" s="651">
        <v>971.3</v>
      </c>
      <c r="N3436" s="650">
        <v>5</v>
      </c>
      <c r="O3436" s="731">
        <v>1</v>
      </c>
      <c r="P3436" s="651"/>
      <c r="Q3436" s="666">
        <v>0</v>
      </c>
      <c r="R3436" s="650"/>
      <c r="S3436" s="666">
        <v>0</v>
      </c>
      <c r="T3436" s="731"/>
      <c r="U3436" s="689">
        <v>0</v>
      </c>
    </row>
    <row r="3437" spans="1:21" ht="14.4" customHeight="1" x14ac:dyDescent="0.3">
      <c r="A3437" s="649">
        <v>10</v>
      </c>
      <c r="B3437" s="650" t="s">
        <v>596</v>
      </c>
      <c r="C3437" s="650">
        <v>89301702</v>
      </c>
      <c r="D3437" s="729" t="s">
        <v>6869</v>
      </c>
      <c r="E3437" s="730" t="s">
        <v>3681</v>
      </c>
      <c r="F3437" s="650" t="s">
        <v>3634</v>
      </c>
      <c r="G3437" s="650" t="s">
        <v>4144</v>
      </c>
      <c r="H3437" s="650" t="s">
        <v>1072</v>
      </c>
      <c r="I3437" s="650" t="s">
        <v>6270</v>
      </c>
      <c r="J3437" s="650" t="s">
        <v>6271</v>
      </c>
      <c r="K3437" s="650" t="s">
        <v>1140</v>
      </c>
      <c r="L3437" s="651">
        <v>31.59</v>
      </c>
      <c r="M3437" s="651">
        <v>947.7</v>
      </c>
      <c r="N3437" s="650">
        <v>30</v>
      </c>
      <c r="O3437" s="731">
        <v>0.5</v>
      </c>
      <c r="P3437" s="651"/>
      <c r="Q3437" s="666">
        <v>0</v>
      </c>
      <c r="R3437" s="650"/>
      <c r="S3437" s="666">
        <v>0</v>
      </c>
      <c r="T3437" s="731"/>
      <c r="U3437" s="689">
        <v>0</v>
      </c>
    </row>
    <row r="3438" spans="1:21" ht="14.4" customHeight="1" x14ac:dyDescent="0.3">
      <c r="A3438" s="649">
        <v>10</v>
      </c>
      <c r="B3438" s="650" t="s">
        <v>596</v>
      </c>
      <c r="C3438" s="650">
        <v>89301702</v>
      </c>
      <c r="D3438" s="729" t="s">
        <v>6869</v>
      </c>
      <c r="E3438" s="730" t="s">
        <v>3681</v>
      </c>
      <c r="F3438" s="650" t="s">
        <v>3634</v>
      </c>
      <c r="G3438" s="650" t="s">
        <v>4144</v>
      </c>
      <c r="H3438" s="650" t="s">
        <v>597</v>
      </c>
      <c r="I3438" s="650" t="s">
        <v>6023</v>
      </c>
      <c r="J3438" s="650" t="s">
        <v>6024</v>
      </c>
      <c r="K3438" s="650" t="s">
        <v>1127</v>
      </c>
      <c r="L3438" s="651">
        <v>333.75</v>
      </c>
      <c r="M3438" s="651">
        <v>3337.5</v>
      </c>
      <c r="N3438" s="650">
        <v>10</v>
      </c>
      <c r="O3438" s="731">
        <v>1</v>
      </c>
      <c r="P3438" s="651">
        <v>3337.5</v>
      </c>
      <c r="Q3438" s="666">
        <v>1</v>
      </c>
      <c r="R3438" s="650">
        <v>10</v>
      </c>
      <c r="S3438" s="666">
        <v>1</v>
      </c>
      <c r="T3438" s="731">
        <v>1</v>
      </c>
      <c r="U3438" s="689">
        <v>1</v>
      </c>
    </row>
    <row r="3439" spans="1:21" ht="14.4" customHeight="1" x14ac:dyDescent="0.3">
      <c r="A3439" s="649">
        <v>10</v>
      </c>
      <c r="B3439" s="650" t="s">
        <v>596</v>
      </c>
      <c r="C3439" s="650">
        <v>89301702</v>
      </c>
      <c r="D3439" s="729" t="s">
        <v>6869</v>
      </c>
      <c r="E3439" s="730" t="s">
        <v>3681</v>
      </c>
      <c r="F3439" s="650" t="s">
        <v>3634</v>
      </c>
      <c r="G3439" s="650" t="s">
        <v>4144</v>
      </c>
      <c r="H3439" s="650" t="s">
        <v>1072</v>
      </c>
      <c r="I3439" s="650" t="s">
        <v>1196</v>
      </c>
      <c r="J3439" s="650" t="s">
        <v>1197</v>
      </c>
      <c r="K3439" s="650" t="s">
        <v>1198</v>
      </c>
      <c r="L3439" s="651">
        <v>87.87</v>
      </c>
      <c r="M3439" s="651">
        <v>22670.460000000003</v>
      </c>
      <c r="N3439" s="650">
        <v>258</v>
      </c>
      <c r="O3439" s="731">
        <v>3.5</v>
      </c>
      <c r="P3439" s="651">
        <v>17398.260000000002</v>
      </c>
      <c r="Q3439" s="666">
        <v>0.76744186046511631</v>
      </c>
      <c r="R3439" s="650">
        <v>198</v>
      </c>
      <c r="S3439" s="666">
        <v>0.76744186046511631</v>
      </c>
      <c r="T3439" s="731">
        <v>2</v>
      </c>
      <c r="U3439" s="689">
        <v>0.5714285714285714</v>
      </c>
    </row>
    <row r="3440" spans="1:21" ht="14.4" customHeight="1" x14ac:dyDescent="0.3">
      <c r="A3440" s="649">
        <v>10</v>
      </c>
      <c r="B3440" s="650" t="s">
        <v>596</v>
      </c>
      <c r="C3440" s="650">
        <v>89301702</v>
      </c>
      <c r="D3440" s="729" t="s">
        <v>6869</v>
      </c>
      <c r="E3440" s="730" t="s">
        <v>3681</v>
      </c>
      <c r="F3440" s="650" t="s">
        <v>3634</v>
      </c>
      <c r="G3440" s="650" t="s">
        <v>4144</v>
      </c>
      <c r="H3440" s="650" t="s">
        <v>1072</v>
      </c>
      <c r="I3440" s="650" t="s">
        <v>2174</v>
      </c>
      <c r="J3440" s="650" t="s">
        <v>2175</v>
      </c>
      <c r="K3440" s="650" t="s">
        <v>2172</v>
      </c>
      <c r="L3440" s="651">
        <v>129.51</v>
      </c>
      <c r="M3440" s="651">
        <v>1295.0999999999999</v>
      </c>
      <c r="N3440" s="650">
        <v>10</v>
      </c>
      <c r="O3440" s="731">
        <v>0.5</v>
      </c>
      <c r="P3440" s="651">
        <v>1295.0999999999999</v>
      </c>
      <c r="Q3440" s="666">
        <v>1</v>
      </c>
      <c r="R3440" s="650">
        <v>10</v>
      </c>
      <c r="S3440" s="666">
        <v>1</v>
      </c>
      <c r="T3440" s="731">
        <v>0.5</v>
      </c>
      <c r="U3440" s="689">
        <v>1</v>
      </c>
    </row>
    <row r="3441" spans="1:21" ht="14.4" customHeight="1" x14ac:dyDescent="0.3">
      <c r="A3441" s="649">
        <v>10</v>
      </c>
      <c r="B3441" s="650" t="s">
        <v>596</v>
      </c>
      <c r="C3441" s="650">
        <v>89301702</v>
      </c>
      <c r="D3441" s="729" t="s">
        <v>6869</v>
      </c>
      <c r="E3441" s="730" t="s">
        <v>3681</v>
      </c>
      <c r="F3441" s="650" t="s">
        <v>3634</v>
      </c>
      <c r="G3441" s="650" t="s">
        <v>4144</v>
      </c>
      <c r="H3441" s="650" t="s">
        <v>1072</v>
      </c>
      <c r="I3441" s="650" t="s">
        <v>1623</v>
      </c>
      <c r="J3441" s="650" t="s">
        <v>1624</v>
      </c>
      <c r="K3441" s="650" t="s">
        <v>1140</v>
      </c>
      <c r="L3441" s="651">
        <v>31.59</v>
      </c>
      <c r="M3441" s="651">
        <v>3506.49</v>
      </c>
      <c r="N3441" s="650">
        <v>111</v>
      </c>
      <c r="O3441" s="731">
        <v>4</v>
      </c>
      <c r="P3441" s="651">
        <v>947.7</v>
      </c>
      <c r="Q3441" s="666">
        <v>0.27027027027027029</v>
      </c>
      <c r="R3441" s="650">
        <v>30</v>
      </c>
      <c r="S3441" s="666">
        <v>0.27027027027027029</v>
      </c>
      <c r="T3441" s="731">
        <v>0.5</v>
      </c>
      <c r="U3441" s="689">
        <v>0.125</v>
      </c>
    </row>
    <row r="3442" spans="1:21" ht="14.4" customHeight="1" x14ac:dyDescent="0.3">
      <c r="A3442" s="649">
        <v>10</v>
      </c>
      <c r="B3442" s="650" t="s">
        <v>596</v>
      </c>
      <c r="C3442" s="650">
        <v>89301702</v>
      </c>
      <c r="D3442" s="729" t="s">
        <v>6869</v>
      </c>
      <c r="E3442" s="730" t="s">
        <v>3681</v>
      </c>
      <c r="F3442" s="650" t="s">
        <v>3634</v>
      </c>
      <c r="G3442" s="650" t="s">
        <v>4144</v>
      </c>
      <c r="H3442" s="650" t="s">
        <v>1072</v>
      </c>
      <c r="I3442" s="650" t="s">
        <v>1620</v>
      </c>
      <c r="J3442" s="650" t="s">
        <v>1621</v>
      </c>
      <c r="K3442" s="650" t="s">
        <v>1140</v>
      </c>
      <c r="L3442" s="651">
        <v>31.59</v>
      </c>
      <c r="M3442" s="651">
        <v>6033.69</v>
      </c>
      <c r="N3442" s="650">
        <v>191</v>
      </c>
      <c r="O3442" s="731">
        <v>6</v>
      </c>
      <c r="P3442" s="651">
        <v>947.7</v>
      </c>
      <c r="Q3442" s="666">
        <v>0.15706806282722516</v>
      </c>
      <c r="R3442" s="650">
        <v>30</v>
      </c>
      <c r="S3442" s="666">
        <v>0.15706806282722513</v>
      </c>
      <c r="T3442" s="731">
        <v>0.5</v>
      </c>
      <c r="U3442" s="689">
        <v>8.3333333333333329E-2</v>
      </c>
    </row>
    <row r="3443" spans="1:21" ht="14.4" customHeight="1" x14ac:dyDescent="0.3">
      <c r="A3443" s="649">
        <v>10</v>
      </c>
      <c r="B3443" s="650" t="s">
        <v>596</v>
      </c>
      <c r="C3443" s="650">
        <v>89301702</v>
      </c>
      <c r="D3443" s="729" t="s">
        <v>6869</v>
      </c>
      <c r="E3443" s="730" t="s">
        <v>3681</v>
      </c>
      <c r="F3443" s="650" t="s">
        <v>3634</v>
      </c>
      <c r="G3443" s="650" t="s">
        <v>4144</v>
      </c>
      <c r="H3443" s="650" t="s">
        <v>1072</v>
      </c>
      <c r="I3443" s="650" t="s">
        <v>5763</v>
      </c>
      <c r="J3443" s="650" t="s">
        <v>5764</v>
      </c>
      <c r="K3443" s="650" t="s">
        <v>1140</v>
      </c>
      <c r="L3443" s="651">
        <v>31.59</v>
      </c>
      <c r="M3443" s="651">
        <v>947.7</v>
      </c>
      <c r="N3443" s="650">
        <v>30</v>
      </c>
      <c r="O3443" s="731">
        <v>0.5</v>
      </c>
      <c r="P3443" s="651"/>
      <c r="Q3443" s="666">
        <v>0</v>
      </c>
      <c r="R3443" s="650"/>
      <c r="S3443" s="666">
        <v>0</v>
      </c>
      <c r="T3443" s="731"/>
      <c r="U3443" s="689">
        <v>0</v>
      </c>
    </row>
    <row r="3444" spans="1:21" ht="14.4" customHeight="1" x14ac:dyDescent="0.3">
      <c r="A3444" s="649">
        <v>10</v>
      </c>
      <c r="B3444" s="650" t="s">
        <v>596</v>
      </c>
      <c r="C3444" s="650">
        <v>89301702</v>
      </c>
      <c r="D3444" s="729" t="s">
        <v>6869</v>
      </c>
      <c r="E3444" s="730" t="s">
        <v>3681</v>
      </c>
      <c r="F3444" s="650" t="s">
        <v>3634</v>
      </c>
      <c r="G3444" s="650" t="s">
        <v>4144</v>
      </c>
      <c r="H3444" s="650" t="s">
        <v>1072</v>
      </c>
      <c r="I3444" s="650" t="s">
        <v>1635</v>
      </c>
      <c r="J3444" s="650" t="s">
        <v>1636</v>
      </c>
      <c r="K3444" s="650" t="s">
        <v>1140</v>
      </c>
      <c r="L3444" s="651">
        <v>31.59</v>
      </c>
      <c r="M3444" s="651">
        <v>631.79999999999995</v>
      </c>
      <c r="N3444" s="650">
        <v>20</v>
      </c>
      <c r="O3444" s="731">
        <v>1</v>
      </c>
      <c r="P3444" s="651"/>
      <c r="Q3444" s="666">
        <v>0</v>
      </c>
      <c r="R3444" s="650"/>
      <c r="S3444" s="666">
        <v>0</v>
      </c>
      <c r="T3444" s="731"/>
      <c r="U3444" s="689">
        <v>0</v>
      </c>
    </row>
    <row r="3445" spans="1:21" ht="14.4" customHeight="1" x14ac:dyDescent="0.3">
      <c r="A3445" s="649">
        <v>10</v>
      </c>
      <c r="B3445" s="650" t="s">
        <v>596</v>
      </c>
      <c r="C3445" s="650">
        <v>89301702</v>
      </c>
      <c r="D3445" s="729" t="s">
        <v>6869</v>
      </c>
      <c r="E3445" s="730" t="s">
        <v>3681</v>
      </c>
      <c r="F3445" s="650" t="s">
        <v>3634</v>
      </c>
      <c r="G3445" s="650" t="s">
        <v>4144</v>
      </c>
      <c r="H3445" s="650" t="s">
        <v>1072</v>
      </c>
      <c r="I3445" s="650" t="s">
        <v>2166</v>
      </c>
      <c r="J3445" s="650" t="s">
        <v>2167</v>
      </c>
      <c r="K3445" s="650" t="s">
        <v>2168</v>
      </c>
      <c r="L3445" s="651">
        <v>105.31</v>
      </c>
      <c r="M3445" s="651">
        <v>22220.41</v>
      </c>
      <c r="N3445" s="650">
        <v>211</v>
      </c>
      <c r="O3445" s="731">
        <v>4.5</v>
      </c>
      <c r="P3445" s="651">
        <v>17481.46</v>
      </c>
      <c r="Q3445" s="666">
        <v>0.78672985781990523</v>
      </c>
      <c r="R3445" s="650">
        <v>166</v>
      </c>
      <c r="S3445" s="666">
        <v>0.78672985781990523</v>
      </c>
      <c r="T3445" s="731">
        <v>2.5</v>
      </c>
      <c r="U3445" s="689">
        <v>0.55555555555555558</v>
      </c>
    </row>
    <row r="3446" spans="1:21" ht="14.4" customHeight="1" x14ac:dyDescent="0.3">
      <c r="A3446" s="649">
        <v>10</v>
      </c>
      <c r="B3446" s="650" t="s">
        <v>596</v>
      </c>
      <c r="C3446" s="650">
        <v>89301702</v>
      </c>
      <c r="D3446" s="729" t="s">
        <v>6869</v>
      </c>
      <c r="E3446" s="730" t="s">
        <v>3681</v>
      </c>
      <c r="F3446" s="650" t="s">
        <v>3634</v>
      </c>
      <c r="G3446" s="650" t="s">
        <v>4144</v>
      </c>
      <c r="H3446" s="650" t="s">
        <v>1072</v>
      </c>
      <c r="I3446" s="650" t="s">
        <v>6521</v>
      </c>
      <c r="J3446" s="650" t="s">
        <v>6522</v>
      </c>
      <c r="K3446" s="650" t="s">
        <v>2168</v>
      </c>
      <c r="L3446" s="651">
        <v>108.47</v>
      </c>
      <c r="M3446" s="651">
        <v>31781.71</v>
      </c>
      <c r="N3446" s="650">
        <v>293</v>
      </c>
      <c r="O3446" s="731">
        <v>4.5</v>
      </c>
      <c r="P3446" s="651">
        <v>28527.61</v>
      </c>
      <c r="Q3446" s="666">
        <v>0.89761092150170652</v>
      </c>
      <c r="R3446" s="650">
        <v>263</v>
      </c>
      <c r="S3446" s="666">
        <v>0.89761092150170652</v>
      </c>
      <c r="T3446" s="731">
        <v>3.5</v>
      </c>
      <c r="U3446" s="689">
        <v>0.77777777777777779</v>
      </c>
    </row>
    <row r="3447" spans="1:21" ht="14.4" customHeight="1" x14ac:dyDescent="0.3">
      <c r="A3447" s="649">
        <v>10</v>
      </c>
      <c r="B3447" s="650" t="s">
        <v>596</v>
      </c>
      <c r="C3447" s="650">
        <v>89301702</v>
      </c>
      <c r="D3447" s="729" t="s">
        <v>6869</v>
      </c>
      <c r="E3447" s="730" t="s">
        <v>3681</v>
      </c>
      <c r="F3447" s="650" t="s">
        <v>3634</v>
      </c>
      <c r="G3447" s="650" t="s">
        <v>4144</v>
      </c>
      <c r="H3447" s="650" t="s">
        <v>1072</v>
      </c>
      <c r="I3447" s="650" t="s">
        <v>6523</v>
      </c>
      <c r="J3447" s="650" t="s">
        <v>6524</v>
      </c>
      <c r="K3447" s="650" t="s">
        <v>2168</v>
      </c>
      <c r="L3447" s="651">
        <v>161.13</v>
      </c>
      <c r="M3447" s="651">
        <v>5639.5499999999993</v>
      </c>
      <c r="N3447" s="650">
        <v>35</v>
      </c>
      <c r="O3447" s="731">
        <v>1</v>
      </c>
      <c r="P3447" s="651">
        <v>3222.6</v>
      </c>
      <c r="Q3447" s="666">
        <v>0.57142857142857151</v>
      </c>
      <c r="R3447" s="650">
        <v>20</v>
      </c>
      <c r="S3447" s="666">
        <v>0.5714285714285714</v>
      </c>
      <c r="T3447" s="731">
        <v>0.5</v>
      </c>
      <c r="U3447" s="689">
        <v>0.5</v>
      </c>
    </row>
    <row r="3448" spans="1:21" ht="14.4" customHeight="1" x14ac:dyDescent="0.3">
      <c r="A3448" s="649">
        <v>10</v>
      </c>
      <c r="B3448" s="650" t="s">
        <v>596</v>
      </c>
      <c r="C3448" s="650">
        <v>89301702</v>
      </c>
      <c r="D3448" s="729" t="s">
        <v>6869</v>
      </c>
      <c r="E3448" s="730" t="s">
        <v>3681</v>
      </c>
      <c r="F3448" s="650" t="s">
        <v>3634</v>
      </c>
      <c r="G3448" s="650" t="s">
        <v>4144</v>
      </c>
      <c r="H3448" s="650" t="s">
        <v>1072</v>
      </c>
      <c r="I3448" s="650" t="s">
        <v>6523</v>
      </c>
      <c r="J3448" s="650" t="s">
        <v>6524</v>
      </c>
      <c r="K3448" s="650" t="s">
        <v>2168</v>
      </c>
      <c r="L3448" s="651">
        <v>162.28</v>
      </c>
      <c r="M3448" s="651">
        <v>10385.92</v>
      </c>
      <c r="N3448" s="650">
        <v>64</v>
      </c>
      <c r="O3448" s="731">
        <v>1</v>
      </c>
      <c r="P3448" s="651">
        <v>10385.92</v>
      </c>
      <c r="Q3448" s="666">
        <v>1</v>
      </c>
      <c r="R3448" s="650">
        <v>64</v>
      </c>
      <c r="S3448" s="666">
        <v>1</v>
      </c>
      <c r="T3448" s="731">
        <v>1</v>
      </c>
      <c r="U3448" s="689">
        <v>1</v>
      </c>
    </row>
    <row r="3449" spans="1:21" ht="14.4" customHeight="1" x14ac:dyDescent="0.3">
      <c r="A3449" s="649">
        <v>10</v>
      </c>
      <c r="B3449" s="650" t="s">
        <v>596</v>
      </c>
      <c r="C3449" s="650">
        <v>89301702</v>
      </c>
      <c r="D3449" s="729" t="s">
        <v>6869</v>
      </c>
      <c r="E3449" s="730" t="s">
        <v>3681</v>
      </c>
      <c r="F3449" s="650" t="s">
        <v>3634</v>
      </c>
      <c r="G3449" s="650" t="s">
        <v>4144</v>
      </c>
      <c r="H3449" s="650" t="s">
        <v>597</v>
      </c>
      <c r="I3449" s="650" t="s">
        <v>6525</v>
      </c>
      <c r="J3449" s="650" t="s">
        <v>6526</v>
      </c>
      <c r="K3449" s="650" t="s">
        <v>6527</v>
      </c>
      <c r="L3449" s="651">
        <v>976.24</v>
      </c>
      <c r="M3449" s="651">
        <v>8786.16</v>
      </c>
      <c r="N3449" s="650">
        <v>9</v>
      </c>
      <c r="O3449" s="731">
        <v>3</v>
      </c>
      <c r="P3449" s="651"/>
      <c r="Q3449" s="666">
        <v>0</v>
      </c>
      <c r="R3449" s="650"/>
      <c r="S3449" s="666">
        <v>0</v>
      </c>
      <c r="T3449" s="731"/>
      <c r="U3449" s="689">
        <v>0</v>
      </c>
    </row>
    <row r="3450" spans="1:21" ht="14.4" customHeight="1" x14ac:dyDescent="0.3">
      <c r="A3450" s="649">
        <v>10</v>
      </c>
      <c r="B3450" s="650" t="s">
        <v>596</v>
      </c>
      <c r="C3450" s="650">
        <v>89301702</v>
      </c>
      <c r="D3450" s="729" t="s">
        <v>6869</v>
      </c>
      <c r="E3450" s="730" t="s">
        <v>3681</v>
      </c>
      <c r="F3450" s="650" t="s">
        <v>3634</v>
      </c>
      <c r="G3450" s="650" t="s">
        <v>4144</v>
      </c>
      <c r="H3450" s="650" t="s">
        <v>1072</v>
      </c>
      <c r="I3450" s="650" t="s">
        <v>4416</v>
      </c>
      <c r="J3450" s="650" t="s">
        <v>4417</v>
      </c>
      <c r="K3450" s="650" t="s">
        <v>1140</v>
      </c>
      <c r="L3450" s="651">
        <v>31.59</v>
      </c>
      <c r="M3450" s="651">
        <v>947.7</v>
      </c>
      <c r="N3450" s="650">
        <v>30</v>
      </c>
      <c r="O3450" s="731">
        <v>0.5</v>
      </c>
      <c r="P3450" s="651"/>
      <c r="Q3450" s="666">
        <v>0</v>
      </c>
      <c r="R3450" s="650"/>
      <c r="S3450" s="666">
        <v>0</v>
      </c>
      <c r="T3450" s="731"/>
      <c r="U3450" s="689">
        <v>0</v>
      </c>
    </row>
    <row r="3451" spans="1:21" ht="14.4" customHeight="1" x14ac:dyDescent="0.3">
      <c r="A3451" s="649">
        <v>10</v>
      </c>
      <c r="B3451" s="650" t="s">
        <v>596</v>
      </c>
      <c r="C3451" s="650">
        <v>89301702</v>
      </c>
      <c r="D3451" s="729" t="s">
        <v>6869</v>
      </c>
      <c r="E3451" s="730" t="s">
        <v>3681</v>
      </c>
      <c r="F3451" s="650" t="s">
        <v>3634</v>
      </c>
      <c r="G3451" s="650" t="s">
        <v>4144</v>
      </c>
      <c r="H3451" s="650" t="s">
        <v>1072</v>
      </c>
      <c r="I3451" s="650" t="s">
        <v>4416</v>
      </c>
      <c r="J3451" s="650" t="s">
        <v>4417</v>
      </c>
      <c r="K3451" s="650" t="s">
        <v>1140</v>
      </c>
      <c r="L3451" s="651">
        <v>32.380000000000003</v>
      </c>
      <c r="M3451" s="651">
        <v>2266.6000000000004</v>
      </c>
      <c r="N3451" s="650">
        <v>70</v>
      </c>
      <c r="O3451" s="731">
        <v>1.5</v>
      </c>
      <c r="P3451" s="651"/>
      <c r="Q3451" s="666">
        <v>0</v>
      </c>
      <c r="R3451" s="650"/>
      <c r="S3451" s="666">
        <v>0</v>
      </c>
      <c r="T3451" s="731"/>
      <c r="U3451" s="689">
        <v>0</v>
      </c>
    </row>
    <row r="3452" spans="1:21" ht="14.4" customHeight="1" x14ac:dyDescent="0.3">
      <c r="A3452" s="649">
        <v>10</v>
      </c>
      <c r="B3452" s="650" t="s">
        <v>596</v>
      </c>
      <c r="C3452" s="650">
        <v>89301702</v>
      </c>
      <c r="D3452" s="729" t="s">
        <v>6869</v>
      </c>
      <c r="E3452" s="730" t="s">
        <v>3681</v>
      </c>
      <c r="F3452" s="650" t="s">
        <v>3634</v>
      </c>
      <c r="G3452" s="650" t="s">
        <v>4144</v>
      </c>
      <c r="H3452" s="650" t="s">
        <v>1072</v>
      </c>
      <c r="I3452" s="650" t="s">
        <v>4544</v>
      </c>
      <c r="J3452" s="650" t="s">
        <v>4545</v>
      </c>
      <c r="K3452" s="650" t="s">
        <v>1140</v>
      </c>
      <c r="L3452" s="651">
        <v>65.81</v>
      </c>
      <c r="M3452" s="651">
        <v>46264.430000000008</v>
      </c>
      <c r="N3452" s="650">
        <v>703</v>
      </c>
      <c r="O3452" s="731">
        <v>14</v>
      </c>
      <c r="P3452" s="651">
        <v>32773.380000000005</v>
      </c>
      <c r="Q3452" s="666">
        <v>0.70839260312944519</v>
      </c>
      <c r="R3452" s="650">
        <v>498</v>
      </c>
      <c r="S3452" s="666">
        <v>0.70839260312944519</v>
      </c>
      <c r="T3452" s="731">
        <v>10</v>
      </c>
      <c r="U3452" s="689">
        <v>0.7142857142857143</v>
      </c>
    </row>
    <row r="3453" spans="1:21" ht="14.4" customHeight="1" x14ac:dyDescent="0.3">
      <c r="A3453" s="649">
        <v>10</v>
      </c>
      <c r="B3453" s="650" t="s">
        <v>596</v>
      </c>
      <c r="C3453" s="650">
        <v>89301702</v>
      </c>
      <c r="D3453" s="729" t="s">
        <v>6869</v>
      </c>
      <c r="E3453" s="730" t="s">
        <v>3681</v>
      </c>
      <c r="F3453" s="650" t="s">
        <v>3634</v>
      </c>
      <c r="G3453" s="650" t="s">
        <v>4144</v>
      </c>
      <c r="H3453" s="650" t="s">
        <v>1072</v>
      </c>
      <c r="I3453" s="650" t="s">
        <v>1184</v>
      </c>
      <c r="J3453" s="650" t="s">
        <v>1185</v>
      </c>
      <c r="K3453" s="650" t="s">
        <v>1194</v>
      </c>
      <c r="L3453" s="651">
        <v>1431.26</v>
      </c>
      <c r="M3453" s="651">
        <v>24331.420000000002</v>
      </c>
      <c r="N3453" s="650">
        <v>17</v>
      </c>
      <c r="O3453" s="731">
        <v>3</v>
      </c>
      <c r="P3453" s="651">
        <v>2862.52</v>
      </c>
      <c r="Q3453" s="666">
        <v>0.1176470588235294</v>
      </c>
      <c r="R3453" s="650">
        <v>2</v>
      </c>
      <c r="S3453" s="666">
        <v>0.11764705882352941</v>
      </c>
      <c r="T3453" s="731">
        <v>1</v>
      </c>
      <c r="U3453" s="689">
        <v>0.33333333333333331</v>
      </c>
    </row>
    <row r="3454" spans="1:21" ht="14.4" customHeight="1" x14ac:dyDescent="0.3">
      <c r="A3454" s="649">
        <v>10</v>
      </c>
      <c r="B3454" s="650" t="s">
        <v>596</v>
      </c>
      <c r="C3454" s="650">
        <v>89301702</v>
      </c>
      <c r="D3454" s="729" t="s">
        <v>6869</v>
      </c>
      <c r="E3454" s="730" t="s">
        <v>3681</v>
      </c>
      <c r="F3454" s="650" t="s">
        <v>3634</v>
      </c>
      <c r="G3454" s="650" t="s">
        <v>4144</v>
      </c>
      <c r="H3454" s="650" t="s">
        <v>1072</v>
      </c>
      <c r="I3454" s="650" t="s">
        <v>6528</v>
      </c>
      <c r="J3454" s="650" t="s">
        <v>6529</v>
      </c>
      <c r="K3454" s="650" t="s">
        <v>2172</v>
      </c>
      <c r="L3454" s="651">
        <v>129.51</v>
      </c>
      <c r="M3454" s="651">
        <v>1295.0999999999999</v>
      </c>
      <c r="N3454" s="650">
        <v>10</v>
      </c>
      <c r="O3454" s="731">
        <v>1</v>
      </c>
      <c r="P3454" s="651">
        <v>1295.0999999999999</v>
      </c>
      <c r="Q3454" s="666">
        <v>1</v>
      </c>
      <c r="R3454" s="650">
        <v>10</v>
      </c>
      <c r="S3454" s="666">
        <v>1</v>
      </c>
      <c r="T3454" s="731">
        <v>1</v>
      </c>
      <c r="U3454" s="689">
        <v>1</v>
      </c>
    </row>
    <row r="3455" spans="1:21" ht="14.4" customHeight="1" x14ac:dyDescent="0.3">
      <c r="A3455" s="649">
        <v>10</v>
      </c>
      <c r="B3455" s="650" t="s">
        <v>596</v>
      </c>
      <c r="C3455" s="650">
        <v>89301702</v>
      </c>
      <c r="D3455" s="729" t="s">
        <v>6869</v>
      </c>
      <c r="E3455" s="730" t="s">
        <v>3681</v>
      </c>
      <c r="F3455" s="650" t="s">
        <v>3634</v>
      </c>
      <c r="G3455" s="650" t="s">
        <v>4144</v>
      </c>
      <c r="H3455" s="650" t="s">
        <v>1072</v>
      </c>
      <c r="I3455" s="650" t="s">
        <v>4225</v>
      </c>
      <c r="J3455" s="650" t="s">
        <v>4226</v>
      </c>
      <c r="K3455" s="650" t="s">
        <v>4224</v>
      </c>
      <c r="L3455" s="651">
        <v>84.19</v>
      </c>
      <c r="M3455" s="651">
        <v>168.38</v>
      </c>
      <c r="N3455" s="650">
        <v>2</v>
      </c>
      <c r="O3455" s="731">
        <v>0.5</v>
      </c>
      <c r="P3455" s="651"/>
      <c r="Q3455" s="666">
        <v>0</v>
      </c>
      <c r="R3455" s="650"/>
      <c r="S3455" s="666">
        <v>0</v>
      </c>
      <c r="T3455" s="731"/>
      <c r="U3455" s="689">
        <v>0</v>
      </c>
    </row>
    <row r="3456" spans="1:21" ht="14.4" customHeight="1" x14ac:dyDescent="0.3">
      <c r="A3456" s="649">
        <v>10</v>
      </c>
      <c r="B3456" s="650" t="s">
        <v>596</v>
      </c>
      <c r="C3456" s="650">
        <v>89301702</v>
      </c>
      <c r="D3456" s="729" t="s">
        <v>6869</v>
      </c>
      <c r="E3456" s="730" t="s">
        <v>3681</v>
      </c>
      <c r="F3456" s="650" t="s">
        <v>3634</v>
      </c>
      <c r="G3456" s="650" t="s">
        <v>4144</v>
      </c>
      <c r="H3456" s="650" t="s">
        <v>1072</v>
      </c>
      <c r="I3456" s="650" t="s">
        <v>4225</v>
      </c>
      <c r="J3456" s="650" t="s">
        <v>4226</v>
      </c>
      <c r="K3456" s="650" t="s">
        <v>4224</v>
      </c>
      <c r="L3456" s="651">
        <v>84.89</v>
      </c>
      <c r="M3456" s="651">
        <v>933.79</v>
      </c>
      <c r="N3456" s="650">
        <v>11</v>
      </c>
      <c r="O3456" s="731">
        <v>1.5</v>
      </c>
      <c r="P3456" s="651"/>
      <c r="Q3456" s="666">
        <v>0</v>
      </c>
      <c r="R3456" s="650"/>
      <c r="S3456" s="666">
        <v>0</v>
      </c>
      <c r="T3456" s="731"/>
      <c r="U3456" s="689">
        <v>0</v>
      </c>
    </row>
    <row r="3457" spans="1:21" ht="14.4" customHeight="1" x14ac:dyDescent="0.3">
      <c r="A3457" s="649">
        <v>10</v>
      </c>
      <c r="B3457" s="650" t="s">
        <v>596</v>
      </c>
      <c r="C3457" s="650">
        <v>89301702</v>
      </c>
      <c r="D3457" s="729" t="s">
        <v>6869</v>
      </c>
      <c r="E3457" s="730" t="s">
        <v>3681</v>
      </c>
      <c r="F3457" s="650" t="s">
        <v>3634</v>
      </c>
      <c r="G3457" s="650" t="s">
        <v>4144</v>
      </c>
      <c r="H3457" s="650" t="s">
        <v>1072</v>
      </c>
      <c r="I3457" s="650" t="s">
        <v>5134</v>
      </c>
      <c r="J3457" s="650" t="s">
        <v>5135</v>
      </c>
      <c r="K3457" s="650" t="s">
        <v>1140</v>
      </c>
      <c r="L3457" s="651">
        <v>65.81</v>
      </c>
      <c r="M3457" s="651">
        <v>6251.95</v>
      </c>
      <c r="N3457" s="650">
        <v>95</v>
      </c>
      <c r="O3457" s="731">
        <v>4.5</v>
      </c>
      <c r="P3457" s="651">
        <v>1316.2</v>
      </c>
      <c r="Q3457" s="666">
        <v>0.2105263157894737</v>
      </c>
      <c r="R3457" s="650">
        <v>20</v>
      </c>
      <c r="S3457" s="666">
        <v>0.21052631578947367</v>
      </c>
      <c r="T3457" s="731">
        <v>1.5</v>
      </c>
      <c r="U3457" s="689">
        <v>0.33333333333333331</v>
      </c>
    </row>
    <row r="3458" spans="1:21" ht="14.4" customHeight="1" x14ac:dyDescent="0.3">
      <c r="A3458" s="649">
        <v>10</v>
      </c>
      <c r="B3458" s="650" t="s">
        <v>596</v>
      </c>
      <c r="C3458" s="650">
        <v>89301702</v>
      </c>
      <c r="D3458" s="729" t="s">
        <v>6869</v>
      </c>
      <c r="E3458" s="730" t="s">
        <v>3681</v>
      </c>
      <c r="F3458" s="650" t="s">
        <v>3634</v>
      </c>
      <c r="G3458" s="650" t="s">
        <v>4144</v>
      </c>
      <c r="H3458" s="650" t="s">
        <v>1072</v>
      </c>
      <c r="I3458" s="650" t="s">
        <v>4590</v>
      </c>
      <c r="J3458" s="650" t="s">
        <v>4591</v>
      </c>
      <c r="K3458" s="650" t="s">
        <v>1140</v>
      </c>
      <c r="L3458" s="651">
        <v>65.81</v>
      </c>
      <c r="M3458" s="651">
        <v>1316.2</v>
      </c>
      <c r="N3458" s="650">
        <v>20</v>
      </c>
      <c r="O3458" s="731">
        <v>0.5</v>
      </c>
      <c r="P3458" s="651"/>
      <c r="Q3458" s="666">
        <v>0</v>
      </c>
      <c r="R3458" s="650"/>
      <c r="S3458" s="666">
        <v>0</v>
      </c>
      <c r="T3458" s="731"/>
      <c r="U3458" s="689">
        <v>0</v>
      </c>
    </row>
    <row r="3459" spans="1:21" ht="14.4" customHeight="1" x14ac:dyDescent="0.3">
      <c r="A3459" s="649">
        <v>10</v>
      </c>
      <c r="B3459" s="650" t="s">
        <v>596</v>
      </c>
      <c r="C3459" s="650">
        <v>89301702</v>
      </c>
      <c r="D3459" s="729" t="s">
        <v>6869</v>
      </c>
      <c r="E3459" s="730" t="s">
        <v>3681</v>
      </c>
      <c r="F3459" s="650" t="s">
        <v>3634</v>
      </c>
      <c r="G3459" s="650" t="s">
        <v>4144</v>
      </c>
      <c r="H3459" s="650" t="s">
        <v>1072</v>
      </c>
      <c r="I3459" s="650" t="s">
        <v>4546</v>
      </c>
      <c r="J3459" s="650" t="s">
        <v>4547</v>
      </c>
      <c r="K3459" s="650" t="s">
        <v>1140</v>
      </c>
      <c r="L3459" s="651">
        <v>65.81</v>
      </c>
      <c r="M3459" s="651">
        <v>11187.7</v>
      </c>
      <c r="N3459" s="650">
        <v>170</v>
      </c>
      <c r="O3459" s="731">
        <v>3</v>
      </c>
      <c r="P3459" s="651">
        <v>3290.5</v>
      </c>
      <c r="Q3459" s="666">
        <v>0.29411764705882348</v>
      </c>
      <c r="R3459" s="650">
        <v>50</v>
      </c>
      <c r="S3459" s="666">
        <v>0.29411764705882354</v>
      </c>
      <c r="T3459" s="731">
        <v>1.5</v>
      </c>
      <c r="U3459" s="689">
        <v>0.5</v>
      </c>
    </row>
    <row r="3460" spans="1:21" ht="14.4" customHeight="1" x14ac:dyDescent="0.3">
      <c r="A3460" s="649">
        <v>10</v>
      </c>
      <c r="B3460" s="650" t="s">
        <v>596</v>
      </c>
      <c r="C3460" s="650">
        <v>89301702</v>
      </c>
      <c r="D3460" s="729" t="s">
        <v>6869</v>
      </c>
      <c r="E3460" s="730" t="s">
        <v>3681</v>
      </c>
      <c r="F3460" s="650" t="s">
        <v>3634</v>
      </c>
      <c r="G3460" s="650" t="s">
        <v>4144</v>
      </c>
      <c r="H3460" s="650" t="s">
        <v>597</v>
      </c>
      <c r="I3460" s="650" t="s">
        <v>6025</v>
      </c>
      <c r="J3460" s="650" t="s">
        <v>6024</v>
      </c>
      <c r="K3460" s="650" t="s">
        <v>1127</v>
      </c>
      <c r="L3460" s="651">
        <v>308.47000000000003</v>
      </c>
      <c r="M3460" s="651">
        <v>8637.16</v>
      </c>
      <c r="N3460" s="650">
        <v>28</v>
      </c>
      <c r="O3460" s="731">
        <v>5</v>
      </c>
      <c r="P3460" s="651">
        <v>2467.7600000000002</v>
      </c>
      <c r="Q3460" s="666">
        <v>0.28571428571428575</v>
      </c>
      <c r="R3460" s="650">
        <v>8</v>
      </c>
      <c r="S3460" s="666">
        <v>0.2857142857142857</v>
      </c>
      <c r="T3460" s="731">
        <v>2</v>
      </c>
      <c r="U3460" s="689">
        <v>0.4</v>
      </c>
    </row>
    <row r="3461" spans="1:21" ht="14.4" customHeight="1" x14ac:dyDescent="0.3">
      <c r="A3461" s="649">
        <v>10</v>
      </c>
      <c r="B3461" s="650" t="s">
        <v>596</v>
      </c>
      <c r="C3461" s="650">
        <v>89301702</v>
      </c>
      <c r="D3461" s="729" t="s">
        <v>6869</v>
      </c>
      <c r="E3461" s="730" t="s">
        <v>3681</v>
      </c>
      <c r="F3461" s="650" t="s">
        <v>3634</v>
      </c>
      <c r="G3461" s="650" t="s">
        <v>4144</v>
      </c>
      <c r="H3461" s="650" t="s">
        <v>597</v>
      </c>
      <c r="I3461" s="650" t="s">
        <v>6530</v>
      </c>
      <c r="J3461" s="650" t="s">
        <v>6531</v>
      </c>
      <c r="K3461" s="650" t="s">
        <v>6532</v>
      </c>
      <c r="L3461" s="651">
        <v>1431.23</v>
      </c>
      <c r="M3461" s="651">
        <v>42936.899999999994</v>
      </c>
      <c r="N3461" s="650">
        <v>30</v>
      </c>
      <c r="O3461" s="731">
        <v>3</v>
      </c>
      <c r="P3461" s="651"/>
      <c r="Q3461" s="666">
        <v>0</v>
      </c>
      <c r="R3461" s="650"/>
      <c r="S3461" s="666">
        <v>0</v>
      </c>
      <c r="T3461" s="731"/>
      <c r="U3461" s="689">
        <v>0</v>
      </c>
    </row>
    <row r="3462" spans="1:21" ht="14.4" customHeight="1" x14ac:dyDescent="0.3">
      <c r="A3462" s="649">
        <v>10</v>
      </c>
      <c r="B3462" s="650" t="s">
        <v>596</v>
      </c>
      <c r="C3462" s="650">
        <v>89301702</v>
      </c>
      <c r="D3462" s="729" t="s">
        <v>6869</v>
      </c>
      <c r="E3462" s="730" t="s">
        <v>3681</v>
      </c>
      <c r="F3462" s="650" t="s">
        <v>3634</v>
      </c>
      <c r="G3462" s="650" t="s">
        <v>4144</v>
      </c>
      <c r="H3462" s="650" t="s">
        <v>1072</v>
      </c>
      <c r="I3462" s="650" t="s">
        <v>4304</v>
      </c>
      <c r="J3462" s="650" t="s">
        <v>4305</v>
      </c>
      <c r="K3462" s="650" t="s">
        <v>4224</v>
      </c>
      <c r="L3462" s="651">
        <v>84.19</v>
      </c>
      <c r="M3462" s="651">
        <v>841.9</v>
      </c>
      <c r="N3462" s="650">
        <v>10</v>
      </c>
      <c r="O3462" s="731">
        <v>1</v>
      </c>
      <c r="P3462" s="651"/>
      <c r="Q3462" s="666">
        <v>0</v>
      </c>
      <c r="R3462" s="650"/>
      <c r="S3462" s="666">
        <v>0</v>
      </c>
      <c r="T3462" s="731"/>
      <c r="U3462" s="689">
        <v>0</v>
      </c>
    </row>
    <row r="3463" spans="1:21" ht="14.4" customHeight="1" x14ac:dyDescent="0.3">
      <c r="A3463" s="649">
        <v>10</v>
      </c>
      <c r="B3463" s="650" t="s">
        <v>596</v>
      </c>
      <c r="C3463" s="650">
        <v>89301702</v>
      </c>
      <c r="D3463" s="729" t="s">
        <v>6869</v>
      </c>
      <c r="E3463" s="730" t="s">
        <v>3681</v>
      </c>
      <c r="F3463" s="650" t="s">
        <v>3634</v>
      </c>
      <c r="G3463" s="650" t="s">
        <v>4144</v>
      </c>
      <c r="H3463" s="650" t="s">
        <v>1072</v>
      </c>
      <c r="I3463" s="650" t="s">
        <v>4304</v>
      </c>
      <c r="J3463" s="650" t="s">
        <v>4305</v>
      </c>
      <c r="K3463" s="650" t="s">
        <v>4224</v>
      </c>
      <c r="L3463" s="651">
        <v>84.89</v>
      </c>
      <c r="M3463" s="651">
        <v>5857.4100000000008</v>
      </c>
      <c r="N3463" s="650">
        <v>69</v>
      </c>
      <c r="O3463" s="731">
        <v>2</v>
      </c>
      <c r="P3463" s="651">
        <v>1697.8</v>
      </c>
      <c r="Q3463" s="666">
        <v>0.28985507246376807</v>
      </c>
      <c r="R3463" s="650">
        <v>20</v>
      </c>
      <c r="S3463" s="666">
        <v>0.28985507246376813</v>
      </c>
      <c r="T3463" s="731">
        <v>0.5</v>
      </c>
      <c r="U3463" s="689">
        <v>0.25</v>
      </c>
    </row>
    <row r="3464" spans="1:21" ht="14.4" customHeight="1" x14ac:dyDescent="0.3">
      <c r="A3464" s="649">
        <v>10</v>
      </c>
      <c r="B3464" s="650" t="s">
        <v>596</v>
      </c>
      <c r="C3464" s="650">
        <v>89301702</v>
      </c>
      <c r="D3464" s="729" t="s">
        <v>6869</v>
      </c>
      <c r="E3464" s="730" t="s">
        <v>3681</v>
      </c>
      <c r="F3464" s="650" t="s">
        <v>3634</v>
      </c>
      <c r="G3464" s="650" t="s">
        <v>4144</v>
      </c>
      <c r="H3464" s="650" t="s">
        <v>1072</v>
      </c>
      <c r="I3464" s="650" t="s">
        <v>4227</v>
      </c>
      <c r="J3464" s="650" t="s">
        <v>4228</v>
      </c>
      <c r="K3464" s="650" t="s">
        <v>4224</v>
      </c>
      <c r="L3464" s="651">
        <v>84.19</v>
      </c>
      <c r="M3464" s="651">
        <v>1852.1799999999998</v>
      </c>
      <c r="N3464" s="650">
        <v>22</v>
      </c>
      <c r="O3464" s="731">
        <v>1</v>
      </c>
      <c r="P3464" s="651">
        <v>1683.8</v>
      </c>
      <c r="Q3464" s="666">
        <v>0.90909090909090917</v>
      </c>
      <c r="R3464" s="650">
        <v>20</v>
      </c>
      <c r="S3464" s="666">
        <v>0.90909090909090906</v>
      </c>
      <c r="T3464" s="731">
        <v>0.5</v>
      </c>
      <c r="U3464" s="689">
        <v>0.5</v>
      </c>
    </row>
    <row r="3465" spans="1:21" ht="14.4" customHeight="1" x14ac:dyDescent="0.3">
      <c r="A3465" s="649">
        <v>10</v>
      </c>
      <c r="B3465" s="650" t="s">
        <v>596</v>
      </c>
      <c r="C3465" s="650">
        <v>89301702</v>
      </c>
      <c r="D3465" s="729" t="s">
        <v>6869</v>
      </c>
      <c r="E3465" s="730" t="s">
        <v>3681</v>
      </c>
      <c r="F3465" s="650" t="s">
        <v>3634</v>
      </c>
      <c r="G3465" s="650" t="s">
        <v>4144</v>
      </c>
      <c r="H3465" s="650" t="s">
        <v>1072</v>
      </c>
      <c r="I3465" s="650" t="s">
        <v>4227</v>
      </c>
      <c r="J3465" s="650" t="s">
        <v>4228</v>
      </c>
      <c r="K3465" s="650" t="s">
        <v>4224</v>
      </c>
      <c r="L3465" s="651">
        <v>84.89</v>
      </c>
      <c r="M3465" s="651">
        <v>3480.49</v>
      </c>
      <c r="N3465" s="650">
        <v>41</v>
      </c>
      <c r="O3465" s="731">
        <v>2</v>
      </c>
      <c r="P3465" s="651">
        <v>3395.6</v>
      </c>
      <c r="Q3465" s="666">
        <v>0.97560975609756106</v>
      </c>
      <c r="R3465" s="650">
        <v>40</v>
      </c>
      <c r="S3465" s="666">
        <v>0.97560975609756095</v>
      </c>
      <c r="T3465" s="731">
        <v>1.5</v>
      </c>
      <c r="U3465" s="689">
        <v>0.75</v>
      </c>
    </row>
    <row r="3466" spans="1:21" ht="14.4" customHeight="1" x14ac:dyDescent="0.3">
      <c r="A3466" s="649">
        <v>10</v>
      </c>
      <c r="B3466" s="650" t="s">
        <v>596</v>
      </c>
      <c r="C3466" s="650">
        <v>89301702</v>
      </c>
      <c r="D3466" s="729" t="s">
        <v>6869</v>
      </c>
      <c r="E3466" s="730" t="s">
        <v>3681</v>
      </c>
      <c r="F3466" s="650" t="s">
        <v>3634</v>
      </c>
      <c r="G3466" s="650" t="s">
        <v>4144</v>
      </c>
      <c r="H3466" s="650" t="s">
        <v>1072</v>
      </c>
      <c r="I3466" s="650" t="s">
        <v>6533</v>
      </c>
      <c r="J3466" s="650" t="s">
        <v>6534</v>
      </c>
      <c r="K3466" s="650" t="s">
        <v>1140</v>
      </c>
      <c r="L3466" s="651">
        <v>65.81</v>
      </c>
      <c r="M3466" s="651">
        <v>1974.3000000000002</v>
      </c>
      <c r="N3466" s="650">
        <v>30</v>
      </c>
      <c r="O3466" s="731">
        <v>1</v>
      </c>
      <c r="P3466" s="651">
        <v>658.1</v>
      </c>
      <c r="Q3466" s="666">
        <v>0.33333333333333331</v>
      </c>
      <c r="R3466" s="650">
        <v>10</v>
      </c>
      <c r="S3466" s="666">
        <v>0.33333333333333331</v>
      </c>
      <c r="T3466" s="731">
        <v>0.5</v>
      </c>
      <c r="U3466" s="689">
        <v>0.5</v>
      </c>
    </row>
    <row r="3467" spans="1:21" ht="14.4" customHeight="1" x14ac:dyDescent="0.3">
      <c r="A3467" s="649">
        <v>10</v>
      </c>
      <c r="B3467" s="650" t="s">
        <v>596</v>
      </c>
      <c r="C3467" s="650">
        <v>89301702</v>
      </c>
      <c r="D3467" s="729" t="s">
        <v>6869</v>
      </c>
      <c r="E3467" s="730" t="s">
        <v>3681</v>
      </c>
      <c r="F3467" s="650" t="s">
        <v>3634</v>
      </c>
      <c r="G3467" s="650" t="s">
        <v>4144</v>
      </c>
      <c r="H3467" s="650" t="s">
        <v>1072</v>
      </c>
      <c r="I3467" s="650" t="s">
        <v>1199</v>
      </c>
      <c r="J3467" s="650" t="s">
        <v>1200</v>
      </c>
      <c r="K3467" s="650" t="s">
        <v>1186</v>
      </c>
      <c r="L3467" s="651">
        <v>1431.23</v>
      </c>
      <c r="M3467" s="651">
        <v>188922.36000000002</v>
      </c>
      <c r="N3467" s="650">
        <v>132</v>
      </c>
      <c r="O3467" s="731">
        <v>13</v>
      </c>
      <c r="P3467" s="651">
        <v>128810.70000000001</v>
      </c>
      <c r="Q3467" s="666">
        <v>0.68181818181818188</v>
      </c>
      <c r="R3467" s="650">
        <v>90</v>
      </c>
      <c r="S3467" s="666">
        <v>0.68181818181818177</v>
      </c>
      <c r="T3467" s="731">
        <v>8</v>
      </c>
      <c r="U3467" s="689">
        <v>0.61538461538461542</v>
      </c>
    </row>
    <row r="3468" spans="1:21" ht="14.4" customHeight="1" x14ac:dyDescent="0.3">
      <c r="A3468" s="649">
        <v>10</v>
      </c>
      <c r="B3468" s="650" t="s">
        <v>596</v>
      </c>
      <c r="C3468" s="650">
        <v>89301702</v>
      </c>
      <c r="D3468" s="729" t="s">
        <v>6869</v>
      </c>
      <c r="E3468" s="730" t="s">
        <v>3681</v>
      </c>
      <c r="F3468" s="650" t="s">
        <v>3634</v>
      </c>
      <c r="G3468" s="650" t="s">
        <v>4144</v>
      </c>
      <c r="H3468" s="650" t="s">
        <v>597</v>
      </c>
      <c r="I3468" s="650" t="s">
        <v>1131</v>
      </c>
      <c r="J3468" s="650" t="s">
        <v>1132</v>
      </c>
      <c r="K3468" s="650" t="s">
        <v>1127</v>
      </c>
      <c r="L3468" s="651">
        <v>347.39</v>
      </c>
      <c r="M3468" s="651">
        <v>347.39</v>
      </c>
      <c r="N3468" s="650">
        <v>1</v>
      </c>
      <c r="O3468" s="731">
        <v>1</v>
      </c>
      <c r="P3468" s="651"/>
      <c r="Q3468" s="666">
        <v>0</v>
      </c>
      <c r="R3468" s="650"/>
      <c r="S3468" s="666">
        <v>0</v>
      </c>
      <c r="T3468" s="731"/>
      <c r="U3468" s="689">
        <v>0</v>
      </c>
    </row>
    <row r="3469" spans="1:21" ht="14.4" customHeight="1" x14ac:dyDescent="0.3">
      <c r="A3469" s="649">
        <v>10</v>
      </c>
      <c r="B3469" s="650" t="s">
        <v>596</v>
      </c>
      <c r="C3469" s="650">
        <v>89301702</v>
      </c>
      <c r="D3469" s="729" t="s">
        <v>6869</v>
      </c>
      <c r="E3469" s="730" t="s">
        <v>3681</v>
      </c>
      <c r="F3469" s="650" t="s">
        <v>3634</v>
      </c>
      <c r="G3469" s="650" t="s">
        <v>4144</v>
      </c>
      <c r="H3469" s="650" t="s">
        <v>1072</v>
      </c>
      <c r="I3469" s="650" t="s">
        <v>4822</v>
      </c>
      <c r="J3469" s="650" t="s">
        <v>4823</v>
      </c>
      <c r="K3469" s="650" t="s">
        <v>2172</v>
      </c>
      <c r="L3469" s="651">
        <v>129.51</v>
      </c>
      <c r="M3469" s="651">
        <v>1295.0999999999999</v>
      </c>
      <c r="N3469" s="650">
        <v>10</v>
      </c>
      <c r="O3469" s="731">
        <v>0.5</v>
      </c>
      <c r="P3469" s="651">
        <v>1295.0999999999999</v>
      </c>
      <c r="Q3469" s="666">
        <v>1</v>
      </c>
      <c r="R3469" s="650">
        <v>10</v>
      </c>
      <c r="S3469" s="666">
        <v>1</v>
      </c>
      <c r="T3469" s="731">
        <v>0.5</v>
      </c>
      <c r="U3469" s="689">
        <v>1</v>
      </c>
    </row>
    <row r="3470" spans="1:21" ht="14.4" customHeight="1" x14ac:dyDescent="0.3">
      <c r="A3470" s="649">
        <v>10</v>
      </c>
      <c r="B3470" s="650" t="s">
        <v>596</v>
      </c>
      <c r="C3470" s="650">
        <v>89301702</v>
      </c>
      <c r="D3470" s="729" t="s">
        <v>6869</v>
      </c>
      <c r="E3470" s="730" t="s">
        <v>3681</v>
      </c>
      <c r="F3470" s="650" t="s">
        <v>3634</v>
      </c>
      <c r="G3470" s="650" t="s">
        <v>4144</v>
      </c>
      <c r="H3470" s="650" t="s">
        <v>1072</v>
      </c>
      <c r="I3470" s="650" t="s">
        <v>6535</v>
      </c>
      <c r="J3470" s="650" t="s">
        <v>6524</v>
      </c>
      <c r="K3470" s="650" t="s">
        <v>6536</v>
      </c>
      <c r="L3470" s="651">
        <v>241.69</v>
      </c>
      <c r="M3470" s="651">
        <v>2416.9</v>
      </c>
      <c r="N3470" s="650">
        <v>10</v>
      </c>
      <c r="O3470" s="731">
        <v>1</v>
      </c>
      <c r="P3470" s="651"/>
      <c r="Q3470" s="666">
        <v>0</v>
      </c>
      <c r="R3470" s="650"/>
      <c r="S3470" s="666">
        <v>0</v>
      </c>
      <c r="T3470" s="731"/>
      <c r="U3470" s="689">
        <v>0</v>
      </c>
    </row>
    <row r="3471" spans="1:21" ht="14.4" customHeight="1" x14ac:dyDescent="0.3">
      <c r="A3471" s="649">
        <v>10</v>
      </c>
      <c r="B3471" s="650" t="s">
        <v>596</v>
      </c>
      <c r="C3471" s="650">
        <v>89301702</v>
      </c>
      <c r="D3471" s="729" t="s">
        <v>6869</v>
      </c>
      <c r="E3471" s="730" t="s">
        <v>3681</v>
      </c>
      <c r="F3471" s="650" t="s">
        <v>3634</v>
      </c>
      <c r="G3471" s="650" t="s">
        <v>4144</v>
      </c>
      <c r="H3471" s="650" t="s">
        <v>1072</v>
      </c>
      <c r="I3471" s="650" t="s">
        <v>6537</v>
      </c>
      <c r="J3471" s="650" t="s">
        <v>6538</v>
      </c>
      <c r="K3471" s="650" t="s">
        <v>2168</v>
      </c>
      <c r="L3471" s="651">
        <v>78.989999999999995</v>
      </c>
      <c r="M3471" s="651">
        <v>7898.9999999999991</v>
      </c>
      <c r="N3471" s="650">
        <v>100</v>
      </c>
      <c r="O3471" s="731">
        <v>2</v>
      </c>
      <c r="P3471" s="651"/>
      <c r="Q3471" s="666">
        <v>0</v>
      </c>
      <c r="R3471" s="650"/>
      <c r="S3471" s="666">
        <v>0</v>
      </c>
      <c r="T3471" s="731"/>
      <c r="U3471" s="689">
        <v>0</v>
      </c>
    </row>
    <row r="3472" spans="1:21" ht="14.4" customHeight="1" x14ac:dyDescent="0.3">
      <c r="A3472" s="649">
        <v>10</v>
      </c>
      <c r="B3472" s="650" t="s">
        <v>596</v>
      </c>
      <c r="C3472" s="650">
        <v>89301702</v>
      </c>
      <c r="D3472" s="729" t="s">
        <v>6869</v>
      </c>
      <c r="E3472" s="730" t="s">
        <v>3681</v>
      </c>
      <c r="F3472" s="650" t="s">
        <v>3634</v>
      </c>
      <c r="G3472" s="650" t="s">
        <v>4144</v>
      </c>
      <c r="H3472" s="650" t="s">
        <v>597</v>
      </c>
      <c r="I3472" s="650" t="s">
        <v>6539</v>
      </c>
      <c r="J3472" s="650" t="s">
        <v>6540</v>
      </c>
      <c r="K3472" s="650" t="s">
        <v>1194</v>
      </c>
      <c r="L3472" s="651">
        <v>297.19</v>
      </c>
      <c r="M3472" s="651">
        <v>594.38</v>
      </c>
      <c r="N3472" s="650">
        <v>2</v>
      </c>
      <c r="O3472" s="731">
        <v>1</v>
      </c>
      <c r="P3472" s="651"/>
      <c r="Q3472" s="666">
        <v>0</v>
      </c>
      <c r="R3472" s="650"/>
      <c r="S3472" s="666">
        <v>0</v>
      </c>
      <c r="T3472" s="731"/>
      <c r="U3472" s="689">
        <v>0</v>
      </c>
    </row>
    <row r="3473" spans="1:21" ht="14.4" customHeight="1" x14ac:dyDescent="0.3">
      <c r="A3473" s="649">
        <v>10</v>
      </c>
      <c r="B3473" s="650" t="s">
        <v>596</v>
      </c>
      <c r="C3473" s="650">
        <v>89301702</v>
      </c>
      <c r="D3473" s="729" t="s">
        <v>6869</v>
      </c>
      <c r="E3473" s="730" t="s">
        <v>3681</v>
      </c>
      <c r="F3473" s="650" t="s">
        <v>3634</v>
      </c>
      <c r="G3473" s="650" t="s">
        <v>4144</v>
      </c>
      <c r="H3473" s="650" t="s">
        <v>597</v>
      </c>
      <c r="I3473" s="650" t="s">
        <v>6541</v>
      </c>
      <c r="J3473" s="650" t="s">
        <v>6542</v>
      </c>
      <c r="K3473" s="650" t="s">
        <v>1140</v>
      </c>
      <c r="L3473" s="651">
        <v>65.81</v>
      </c>
      <c r="M3473" s="651">
        <v>658.1</v>
      </c>
      <c r="N3473" s="650">
        <v>10</v>
      </c>
      <c r="O3473" s="731">
        <v>1</v>
      </c>
      <c r="P3473" s="651">
        <v>658.1</v>
      </c>
      <c r="Q3473" s="666">
        <v>1</v>
      </c>
      <c r="R3473" s="650">
        <v>10</v>
      </c>
      <c r="S3473" s="666">
        <v>1</v>
      </c>
      <c r="T3473" s="731">
        <v>1</v>
      </c>
      <c r="U3473" s="689">
        <v>1</v>
      </c>
    </row>
    <row r="3474" spans="1:21" ht="14.4" customHeight="1" x14ac:dyDescent="0.3">
      <c r="A3474" s="649">
        <v>10</v>
      </c>
      <c r="B3474" s="650" t="s">
        <v>596</v>
      </c>
      <c r="C3474" s="650">
        <v>89301702</v>
      </c>
      <c r="D3474" s="729" t="s">
        <v>6869</v>
      </c>
      <c r="E3474" s="730" t="s">
        <v>3681</v>
      </c>
      <c r="F3474" s="650" t="s">
        <v>3634</v>
      </c>
      <c r="G3474" s="650" t="s">
        <v>4105</v>
      </c>
      <c r="H3474" s="650" t="s">
        <v>597</v>
      </c>
      <c r="I3474" s="650" t="s">
        <v>654</v>
      </c>
      <c r="J3474" s="650" t="s">
        <v>4106</v>
      </c>
      <c r="K3474" s="650" t="s">
        <v>4107</v>
      </c>
      <c r="L3474" s="651">
        <v>22.88</v>
      </c>
      <c r="M3474" s="651">
        <v>114.4</v>
      </c>
      <c r="N3474" s="650">
        <v>5</v>
      </c>
      <c r="O3474" s="731">
        <v>2</v>
      </c>
      <c r="P3474" s="651">
        <v>68.64</v>
      </c>
      <c r="Q3474" s="666">
        <v>0.6</v>
      </c>
      <c r="R3474" s="650">
        <v>3</v>
      </c>
      <c r="S3474" s="666">
        <v>0.6</v>
      </c>
      <c r="T3474" s="731">
        <v>1.5</v>
      </c>
      <c r="U3474" s="689">
        <v>0.75</v>
      </c>
    </row>
    <row r="3475" spans="1:21" ht="14.4" customHeight="1" x14ac:dyDescent="0.3">
      <c r="A3475" s="649">
        <v>10</v>
      </c>
      <c r="B3475" s="650" t="s">
        <v>596</v>
      </c>
      <c r="C3475" s="650">
        <v>89301702</v>
      </c>
      <c r="D3475" s="729" t="s">
        <v>6869</v>
      </c>
      <c r="E3475" s="730" t="s">
        <v>3681</v>
      </c>
      <c r="F3475" s="650" t="s">
        <v>3634</v>
      </c>
      <c r="G3475" s="650" t="s">
        <v>4105</v>
      </c>
      <c r="H3475" s="650" t="s">
        <v>597</v>
      </c>
      <c r="I3475" s="650" t="s">
        <v>833</v>
      </c>
      <c r="J3475" s="650" t="s">
        <v>4108</v>
      </c>
      <c r="K3475" s="650" t="s">
        <v>4109</v>
      </c>
      <c r="L3475" s="651">
        <v>91.52</v>
      </c>
      <c r="M3475" s="651">
        <v>366.08</v>
      </c>
      <c r="N3475" s="650">
        <v>4</v>
      </c>
      <c r="O3475" s="731">
        <v>1.5</v>
      </c>
      <c r="P3475" s="651">
        <v>183.04</v>
      </c>
      <c r="Q3475" s="666">
        <v>0.5</v>
      </c>
      <c r="R3475" s="650">
        <v>2</v>
      </c>
      <c r="S3475" s="666">
        <v>0.5</v>
      </c>
      <c r="T3475" s="731">
        <v>0.5</v>
      </c>
      <c r="U3475" s="689">
        <v>0.33333333333333331</v>
      </c>
    </row>
    <row r="3476" spans="1:21" ht="14.4" customHeight="1" x14ac:dyDescent="0.3">
      <c r="A3476" s="649">
        <v>10</v>
      </c>
      <c r="B3476" s="650" t="s">
        <v>596</v>
      </c>
      <c r="C3476" s="650">
        <v>89301702</v>
      </c>
      <c r="D3476" s="729" t="s">
        <v>6869</v>
      </c>
      <c r="E3476" s="730" t="s">
        <v>3681</v>
      </c>
      <c r="F3476" s="650" t="s">
        <v>3634</v>
      </c>
      <c r="G3476" s="650" t="s">
        <v>4730</v>
      </c>
      <c r="H3476" s="650" t="s">
        <v>1072</v>
      </c>
      <c r="I3476" s="650" t="s">
        <v>4731</v>
      </c>
      <c r="J3476" s="650" t="s">
        <v>4732</v>
      </c>
      <c r="K3476" s="650" t="s">
        <v>4119</v>
      </c>
      <c r="L3476" s="651">
        <v>32.630000000000003</v>
      </c>
      <c r="M3476" s="651">
        <v>97.890000000000015</v>
      </c>
      <c r="N3476" s="650">
        <v>3</v>
      </c>
      <c r="O3476" s="731">
        <v>1</v>
      </c>
      <c r="P3476" s="651"/>
      <c r="Q3476" s="666">
        <v>0</v>
      </c>
      <c r="R3476" s="650"/>
      <c r="S3476" s="666">
        <v>0</v>
      </c>
      <c r="T3476" s="731"/>
      <c r="U3476" s="689">
        <v>0</v>
      </c>
    </row>
    <row r="3477" spans="1:21" ht="14.4" customHeight="1" x14ac:dyDescent="0.3">
      <c r="A3477" s="649">
        <v>10</v>
      </c>
      <c r="B3477" s="650" t="s">
        <v>596</v>
      </c>
      <c r="C3477" s="650">
        <v>89301702</v>
      </c>
      <c r="D3477" s="729" t="s">
        <v>6869</v>
      </c>
      <c r="E3477" s="730" t="s">
        <v>3681</v>
      </c>
      <c r="F3477" s="650" t="s">
        <v>3634</v>
      </c>
      <c r="G3477" s="650" t="s">
        <v>4378</v>
      </c>
      <c r="H3477" s="650" t="s">
        <v>597</v>
      </c>
      <c r="I3477" s="650" t="s">
        <v>2041</v>
      </c>
      <c r="J3477" s="650" t="s">
        <v>4379</v>
      </c>
      <c r="K3477" s="650" t="s">
        <v>4380</v>
      </c>
      <c r="L3477" s="651">
        <v>32.869999999999997</v>
      </c>
      <c r="M3477" s="651">
        <v>131.47999999999999</v>
      </c>
      <c r="N3477" s="650">
        <v>4</v>
      </c>
      <c r="O3477" s="731">
        <v>3</v>
      </c>
      <c r="P3477" s="651">
        <v>98.609999999999985</v>
      </c>
      <c r="Q3477" s="666">
        <v>0.75</v>
      </c>
      <c r="R3477" s="650">
        <v>3</v>
      </c>
      <c r="S3477" s="666">
        <v>0.75</v>
      </c>
      <c r="T3477" s="731">
        <v>2.5</v>
      </c>
      <c r="U3477" s="689">
        <v>0.83333333333333337</v>
      </c>
    </row>
    <row r="3478" spans="1:21" ht="14.4" customHeight="1" x14ac:dyDescent="0.3">
      <c r="A3478" s="649">
        <v>10</v>
      </c>
      <c r="B3478" s="650" t="s">
        <v>596</v>
      </c>
      <c r="C3478" s="650">
        <v>89301702</v>
      </c>
      <c r="D3478" s="729" t="s">
        <v>6869</v>
      </c>
      <c r="E3478" s="730" t="s">
        <v>3681</v>
      </c>
      <c r="F3478" s="650" t="s">
        <v>3634</v>
      </c>
      <c r="G3478" s="650" t="s">
        <v>3742</v>
      </c>
      <c r="H3478" s="650" t="s">
        <v>597</v>
      </c>
      <c r="I3478" s="650" t="s">
        <v>4974</v>
      </c>
      <c r="J3478" s="650" t="s">
        <v>2472</v>
      </c>
      <c r="K3478" s="650" t="s">
        <v>4975</v>
      </c>
      <c r="L3478" s="651">
        <v>224.25</v>
      </c>
      <c r="M3478" s="651">
        <v>224.25</v>
      </c>
      <c r="N3478" s="650">
        <v>1</v>
      </c>
      <c r="O3478" s="731">
        <v>1</v>
      </c>
      <c r="P3478" s="651"/>
      <c r="Q3478" s="666">
        <v>0</v>
      </c>
      <c r="R3478" s="650"/>
      <c r="S3478" s="666">
        <v>0</v>
      </c>
      <c r="T3478" s="731"/>
      <c r="U3478" s="689">
        <v>0</v>
      </c>
    </row>
    <row r="3479" spans="1:21" ht="14.4" customHeight="1" x14ac:dyDescent="0.3">
      <c r="A3479" s="649">
        <v>10</v>
      </c>
      <c r="B3479" s="650" t="s">
        <v>596</v>
      </c>
      <c r="C3479" s="650">
        <v>89301702</v>
      </c>
      <c r="D3479" s="729" t="s">
        <v>6869</v>
      </c>
      <c r="E3479" s="730" t="s">
        <v>3681</v>
      </c>
      <c r="F3479" s="650" t="s">
        <v>3634</v>
      </c>
      <c r="G3479" s="650" t="s">
        <v>3742</v>
      </c>
      <c r="H3479" s="650" t="s">
        <v>597</v>
      </c>
      <c r="I3479" s="650" t="s">
        <v>2705</v>
      </c>
      <c r="J3479" s="650" t="s">
        <v>867</v>
      </c>
      <c r="K3479" s="650" t="s">
        <v>6543</v>
      </c>
      <c r="L3479" s="651">
        <v>29.97</v>
      </c>
      <c r="M3479" s="651">
        <v>29.97</v>
      </c>
      <c r="N3479" s="650">
        <v>1</v>
      </c>
      <c r="O3479" s="731">
        <v>0.5</v>
      </c>
      <c r="P3479" s="651"/>
      <c r="Q3479" s="666">
        <v>0</v>
      </c>
      <c r="R3479" s="650"/>
      <c r="S3479" s="666">
        <v>0</v>
      </c>
      <c r="T3479" s="731"/>
      <c r="U3479" s="689">
        <v>0</v>
      </c>
    </row>
    <row r="3480" spans="1:21" ht="14.4" customHeight="1" x14ac:dyDescent="0.3">
      <c r="A3480" s="649">
        <v>10</v>
      </c>
      <c r="B3480" s="650" t="s">
        <v>596</v>
      </c>
      <c r="C3480" s="650">
        <v>89301702</v>
      </c>
      <c r="D3480" s="729" t="s">
        <v>6869</v>
      </c>
      <c r="E3480" s="730" t="s">
        <v>3681</v>
      </c>
      <c r="F3480" s="650" t="s">
        <v>3634</v>
      </c>
      <c r="G3480" s="650" t="s">
        <v>3742</v>
      </c>
      <c r="H3480" s="650" t="s">
        <v>597</v>
      </c>
      <c r="I3480" s="650" t="s">
        <v>4233</v>
      </c>
      <c r="J3480" s="650" t="s">
        <v>867</v>
      </c>
      <c r="K3480" s="650" t="s">
        <v>4234</v>
      </c>
      <c r="L3480" s="651">
        <v>74.930000000000007</v>
      </c>
      <c r="M3480" s="651">
        <v>524.51</v>
      </c>
      <c r="N3480" s="650">
        <v>7</v>
      </c>
      <c r="O3480" s="731">
        <v>4</v>
      </c>
      <c r="P3480" s="651">
        <v>299.72000000000003</v>
      </c>
      <c r="Q3480" s="666">
        <v>0.57142857142857151</v>
      </c>
      <c r="R3480" s="650">
        <v>4</v>
      </c>
      <c r="S3480" s="666">
        <v>0.5714285714285714</v>
      </c>
      <c r="T3480" s="731">
        <v>2</v>
      </c>
      <c r="U3480" s="689">
        <v>0.5</v>
      </c>
    </row>
    <row r="3481" spans="1:21" ht="14.4" customHeight="1" x14ac:dyDescent="0.3">
      <c r="A3481" s="649">
        <v>10</v>
      </c>
      <c r="B3481" s="650" t="s">
        <v>596</v>
      </c>
      <c r="C3481" s="650">
        <v>89301702</v>
      </c>
      <c r="D3481" s="729" t="s">
        <v>6869</v>
      </c>
      <c r="E3481" s="730" t="s">
        <v>3681</v>
      </c>
      <c r="F3481" s="650" t="s">
        <v>3634</v>
      </c>
      <c r="G3481" s="650" t="s">
        <v>3742</v>
      </c>
      <c r="H3481" s="650" t="s">
        <v>597</v>
      </c>
      <c r="I3481" s="650" t="s">
        <v>866</v>
      </c>
      <c r="J3481" s="650" t="s">
        <v>867</v>
      </c>
      <c r="K3481" s="650" t="s">
        <v>2733</v>
      </c>
      <c r="L3481" s="651">
        <v>6.47</v>
      </c>
      <c r="M3481" s="651">
        <v>51.760000000000005</v>
      </c>
      <c r="N3481" s="650">
        <v>8</v>
      </c>
      <c r="O3481" s="731">
        <v>3</v>
      </c>
      <c r="P3481" s="651">
        <v>19.41</v>
      </c>
      <c r="Q3481" s="666">
        <v>0.37499999999999994</v>
      </c>
      <c r="R3481" s="650">
        <v>3</v>
      </c>
      <c r="S3481" s="666">
        <v>0.375</v>
      </c>
      <c r="T3481" s="731">
        <v>0.5</v>
      </c>
      <c r="U3481" s="689">
        <v>0.16666666666666666</v>
      </c>
    </row>
    <row r="3482" spans="1:21" ht="14.4" customHeight="1" x14ac:dyDescent="0.3">
      <c r="A3482" s="649">
        <v>10</v>
      </c>
      <c r="B3482" s="650" t="s">
        <v>596</v>
      </c>
      <c r="C3482" s="650">
        <v>89301702</v>
      </c>
      <c r="D3482" s="729" t="s">
        <v>6869</v>
      </c>
      <c r="E3482" s="730" t="s">
        <v>3681</v>
      </c>
      <c r="F3482" s="650" t="s">
        <v>3634</v>
      </c>
      <c r="G3482" s="650" t="s">
        <v>4113</v>
      </c>
      <c r="H3482" s="650" t="s">
        <v>1072</v>
      </c>
      <c r="I3482" s="650" t="s">
        <v>1105</v>
      </c>
      <c r="J3482" s="650" t="s">
        <v>3498</v>
      </c>
      <c r="K3482" s="650" t="s">
        <v>3499</v>
      </c>
      <c r="L3482" s="651">
        <v>201.75</v>
      </c>
      <c r="M3482" s="651">
        <v>403.5</v>
      </c>
      <c r="N3482" s="650">
        <v>2</v>
      </c>
      <c r="O3482" s="731">
        <v>0.5</v>
      </c>
      <c r="P3482" s="651"/>
      <c r="Q3482" s="666">
        <v>0</v>
      </c>
      <c r="R3482" s="650"/>
      <c r="S3482" s="666">
        <v>0</v>
      </c>
      <c r="T3482" s="731"/>
      <c r="U3482" s="689">
        <v>0</v>
      </c>
    </row>
    <row r="3483" spans="1:21" ht="14.4" customHeight="1" x14ac:dyDescent="0.3">
      <c r="A3483" s="649">
        <v>10</v>
      </c>
      <c r="B3483" s="650" t="s">
        <v>596</v>
      </c>
      <c r="C3483" s="650">
        <v>89301702</v>
      </c>
      <c r="D3483" s="729" t="s">
        <v>6869</v>
      </c>
      <c r="E3483" s="730" t="s">
        <v>3681</v>
      </c>
      <c r="F3483" s="650" t="s">
        <v>3634</v>
      </c>
      <c r="G3483" s="650" t="s">
        <v>6544</v>
      </c>
      <c r="H3483" s="650" t="s">
        <v>597</v>
      </c>
      <c r="I3483" s="650" t="s">
        <v>6545</v>
      </c>
      <c r="J3483" s="650" t="s">
        <v>6546</v>
      </c>
      <c r="K3483" s="650" t="s">
        <v>6547</v>
      </c>
      <c r="L3483" s="651">
        <v>92.91</v>
      </c>
      <c r="M3483" s="651">
        <v>278.73</v>
      </c>
      <c r="N3483" s="650">
        <v>3</v>
      </c>
      <c r="O3483" s="731">
        <v>0.5</v>
      </c>
      <c r="P3483" s="651">
        <v>278.73</v>
      </c>
      <c r="Q3483" s="666">
        <v>1</v>
      </c>
      <c r="R3483" s="650">
        <v>3</v>
      </c>
      <c r="S3483" s="666">
        <v>1</v>
      </c>
      <c r="T3483" s="731">
        <v>0.5</v>
      </c>
      <c r="U3483" s="689">
        <v>1</v>
      </c>
    </row>
    <row r="3484" spans="1:21" ht="14.4" customHeight="1" x14ac:dyDescent="0.3">
      <c r="A3484" s="649">
        <v>10</v>
      </c>
      <c r="B3484" s="650" t="s">
        <v>596</v>
      </c>
      <c r="C3484" s="650">
        <v>89301702</v>
      </c>
      <c r="D3484" s="729" t="s">
        <v>6869</v>
      </c>
      <c r="E3484" s="730" t="s">
        <v>3681</v>
      </c>
      <c r="F3484" s="650" t="s">
        <v>3634</v>
      </c>
      <c r="G3484" s="650" t="s">
        <v>6544</v>
      </c>
      <c r="H3484" s="650" t="s">
        <v>597</v>
      </c>
      <c r="I3484" s="650" t="s">
        <v>6548</v>
      </c>
      <c r="J3484" s="650" t="s">
        <v>6546</v>
      </c>
      <c r="K3484" s="650" t="s">
        <v>6549</v>
      </c>
      <c r="L3484" s="651">
        <v>0</v>
      </c>
      <c r="M3484" s="651">
        <v>0</v>
      </c>
      <c r="N3484" s="650">
        <v>1</v>
      </c>
      <c r="O3484" s="731">
        <v>1</v>
      </c>
      <c r="P3484" s="651"/>
      <c r="Q3484" s="666"/>
      <c r="R3484" s="650"/>
      <c r="S3484" s="666">
        <v>0</v>
      </c>
      <c r="T3484" s="731"/>
      <c r="U3484" s="689">
        <v>0</v>
      </c>
    </row>
    <row r="3485" spans="1:21" ht="14.4" customHeight="1" x14ac:dyDescent="0.3">
      <c r="A3485" s="649">
        <v>10</v>
      </c>
      <c r="B3485" s="650" t="s">
        <v>596</v>
      </c>
      <c r="C3485" s="650">
        <v>89301702</v>
      </c>
      <c r="D3485" s="729" t="s">
        <v>6869</v>
      </c>
      <c r="E3485" s="730" t="s">
        <v>3681</v>
      </c>
      <c r="F3485" s="650" t="s">
        <v>3634</v>
      </c>
      <c r="G3485" s="650" t="s">
        <v>3792</v>
      </c>
      <c r="H3485" s="650" t="s">
        <v>597</v>
      </c>
      <c r="I3485" s="650" t="s">
        <v>1734</v>
      </c>
      <c r="J3485" s="650" t="s">
        <v>851</v>
      </c>
      <c r="K3485" s="650" t="s">
        <v>3793</v>
      </c>
      <c r="L3485" s="651">
        <v>127.5</v>
      </c>
      <c r="M3485" s="651">
        <v>127.5</v>
      </c>
      <c r="N3485" s="650">
        <v>1</v>
      </c>
      <c r="O3485" s="731">
        <v>1</v>
      </c>
      <c r="P3485" s="651"/>
      <c r="Q3485" s="666">
        <v>0</v>
      </c>
      <c r="R3485" s="650"/>
      <c r="S3485" s="666">
        <v>0</v>
      </c>
      <c r="T3485" s="731"/>
      <c r="U3485" s="689">
        <v>0</v>
      </c>
    </row>
    <row r="3486" spans="1:21" ht="14.4" customHeight="1" x14ac:dyDescent="0.3">
      <c r="A3486" s="649">
        <v>10</v>
      </c>
      <c r="B3486" s="650" t="s">
        <v>596</v>
      </c>
      <c r="C3486" s="650">
        <v>89301702</v>
      </c>
      <c r="D3486" s="729" t="s">
        <v>6869</v>
      </c>
      <c r="E3486" s="730" t="s">
        <v>3681</v>
      </c>
      <c r="F3486" s="650" t="s">
        <v>3634</v>
      </c>
      <c r="G3486" s="650" t="s">
        <v>4235</v>
      </c>
      <c r="H3486" s="650" t="s">
        <v>597</v>
      </c>
      <c r="I3486" s="650" t="s">
        <v>1950</v>
      </c>
      <c r="J3486" s="650" t="s">
        <v>1951</v>
      </c>
      <c r="K3486" s="650" t="s">
        <v>4206</v>
      </c>
      <c r="L3486" s="651">
        <v>234.88</v>
      </c>
      <c r="M3486" s="651">
        <v>939.52</v>
      </c>
      <c r="N3486" s="650">
        <v>4</v>
      </c>
      <c r="O3486" s="731">
        <v>1</v>
      </c>
      <c r="P3486" s="651"/>
      <c r="Q3486" s="666">
        <v>0</v>
      </c>
      <c r="R3486" s="650"/>
      <c r="S3486" s="666">
        <v>0</v>
      </c>
      <c r="T3486" s="731"/>
      <c r="U3486" s="689">
        <v>0</v>
      </c>
    </row>
    <row r="3487" spans="1:21" ht="14.4" customHeight="1" x14ac:dyDescent="0.3">
      <c r="A3487" s="649">
        <v>10</v>
      </c>
      <c r="B3487" s="650" t="s">
        <v>596</v>
      </c>
      <c r="C3487" s="650">
        <v>89301702</v>
      </c>
      <c r="D3487" s="729" t="s">
        <v>6869</v>
      </c>
      <c r="E3487" s="730" t="s">
        <v>3681</v>
      </c>
      <c r="F3487" s="650" t="s">
        <v>3634</v>
      </c>
      <c r="G3487" s="650" t="s">
        <v>6550</v>
      </c>
      <c r="H3487" s="650" t="s">
        <v>597</v>
      </c>
      <c r="I3487" s="650" t="s">
        <v>1971</v>
      </c>
      <c r="J3487" s="650" t="s">
        <v>6551</v>
      </c>
      <c r="K3487" s="650" t="s">
        <v>6552</v>
      </c>
      <c r="L3487" s="651">
        <v>0</v>
      </c>
      <c r="M3487" s="651">
        <v>0</v>
      </c>
      <c r="N3487" s="650">
        <v>3</v>
      </c>
      <c r="O3487" s="731">
        <v>0.5</v>
      </c>
      <c r="P3487" s="651"/>
      <c r="Q3487" s="666"/>
      <c r="R3487" s="650"/>
      <c r="S3487" s="666">
        <v>0</v>
      </c>
      <c r="T3487" s="731"/>
      <c r="U3487" s="689">
        <v>0</v>
      </c>
    </row>
    <row r="3488" spans="1:21" ht="14.4" customHeight="1" x14ac:dyDescent="0.3">
      <c r="A3488" s="649">
        <v>10</v>
      </c>
      <c r="B3488" s="650" t="s">
        <v>596</v>
      </c>
      <c r="C3488" s="650">
        <v>89301702</v>
      </c>
      <c r="D3488" s="729" t="s">
        <v>6869</v>
      </c>
      <c r="E3488" s="730" t="s">
        <v>3681</v>
      </c>
      <c r="F3488" s="650" t="s">
        <v>3634</v>
      </c>
      <c r="G3488" s="650" t="s">
        <v>6283</v>
      </c>
      <c r="H3488" s="650" t="s">
        <v>597</v>
      </c>
      <c r="I3488" s="650" t="s">
        <v>1016</v>
      </c>
      <c r="J3488" s="650" t="s">
        <v>6284</v>
      </c>
      <c r="K3488" s="650" t="s">
        <v>3850</v>
      </c>
      <c r="L3488" s="651">
        <v>0</v>
      </c>
      <c r="M3488" s="651">
        <v>0</v>
      </c>
      <c r="N3488" s="650">
        <v>6</v>
      </c>
      <c r="O3488" s="731">
        <v>3</v>
      </c>
      <c r="P3488" s="651">
        <v>0</v>
      </c>
      <c r="Q3488" s="666"/>
      <c r="R3488" s="650">
        <v>4</v>
      </c>
      <c r="S3488" s="666">
        <v>0.66666666666666663</v>
      </c>
      <c r="T3488" s="731">
        <v>1.5</v>
      </c>
      <c r="U3488" s="689">
        <v>0.5</v>
      </c>
    </row>
    <row r="3489" spans="1:21" ht="14.4" customHeight="1" x14ac:dyDescent="0.3">
      <c r="A3489" s="649">
        <v>10</v>
      </c>
      <c r="B3489" s="650" t="s">
        <v>596</v>
      </c>
      <c r="C3489" s="650">
        <v>89301702</v>
      </c>
      <c r="D3489" s="729" t="s">
        <v>6869</v>
      </c>
      <c r="E3489" s="730" t="s">
        <v>3681</v>
      </c>
      <c r="F3489" s="650" t="s">
        <v>3634</v>
      </c>
      <c r="G3489" s="650" t="s">
        <v>4238</v>
      </c>
      <c r="H3489" s="650" t="s">
        <v>597</v>
      </c>
      <c r="I3489" s="650" t="s">
        <v>1368</v>
      </c>
      <c r="J3489" s="650" t="s">
        <v>1369</v>
      </c>
      <c r="K3489" s="650" t="s">
        <v>4239</v>
      </c>
      <c r="L3489" s="651">
        <v>0</v>
      </c>
      <c r="M3489" s="651">
        <v>0</v>
      </c>
      <c r="N3489" s="650">
        <v>13</v>
      </c>
      <c r="O3489" s="731">
        <v>5</v>
      </c>
      <c r="P3489" s="651">
        <v>0</v>
      </c>
      <c r="Q3489" s="666"/>
      <c r="R3489" s="650">
        <v>2</v>
      </c>
      <c r="S3489" s="666">
        <v>0.15384615384615385</v>
      </c>
      <c r="T3489" s="731">
        <v>1.5</v>
      </c>
      <c r="U3489" s="689">
        <v>0.3</v>
      </c>
    </row>
    <row r="3490" spans="1:21" ht="14.4" customHeight="1" x14ac:dyDescent="0.3">
      <c r="A3490" s="649">
        <v>10</v>
      </c>
      <c r="B3490" s="650" t="s">
        <v>596</v>
      </c>
      <c r="C3490" s="650">
        <v>89301702</v>
      </c>
      <c r="D3490" s="729" t="s">
        <v>6869</v>
      </c>
      <c r="E3490" s="730" t="s">
        <v>3681</v>
      </c>
      <c r="F3490" s="650" t="s">
        <v>3634</v>
      </c>
      <c r="G3490" s="650" t="s">
        <v>5785</v>
      </c>
      <c r="H3490" s="650" t="s">
        <v>597</v>
      </c>
      <c r="I3490" s="650" t="s">
        <v>5786</v>
      </c>
      <c r="J3490" s="650" t="s">
        <v>5787</v>
      </c>
      <c r="K3490" s="650" t="s">
        <v>5788</v>
      </c>
      <c r="L3490" s="651">
        <v>286.63</v>
      </c>
      <c r="M3490" s="651">
        <v>286.63</v>
      </c>
      <c r="N3490" s="650">
        <v>1</v>
      </c>
      <c r="O3490" s="731">
        <v>1</v>
      </c>
      <c r="P3490" s="651"/>
      <c r="Q3490" s="666">
        <v>0</v>
      </c>
      <c r="R3490" s="650"/>
      <c r="S3490" s="666">
        <v>0</v>
      </c>
      <c r="T3490" s="731"/>
      <c r="U3490" s="689">
        <v>0</v>
      </c>
    </row>
    <row r="3491" spans="1:21" ht="14.4" customHeight="1" x14ac:dyDescent="0.3">
      <c r="A3491" s="649">
        <v>10</v>
      </c>
      <c r="B3491" s="650" t="s">
        <v>596</v>
      </c>
      <c r="C3491" s="650">
        <v>89301702</v>
      </c>
      <c r="D3491" s="729" t="s">
        <v>6869</v>
      </c>
      <c r="E3491" s="730" t="s">
        <v>3681</v>
      </c>
      <c r="F3491" s="650" t="s">
        <v>3634</v>
      </c>
      <c r="G3491" s="650" t="s">
        <v>6553</v>
      </c>
      <c r="H3491" s="650" t="s">
        <v>597</v>
      </c>
      <c r="I3491" s="650" t="s">
        <v>6554</v>
      </c>
      <c r="J3491" s="650" t="s">
        <v>6555</v>
      </c>
      <c r="K3491" s="650" t="s">
        <v>6273</v>
      </c>
      <c r="L3491" s="651">
        <v>0</v>
      </c>
      <c r="M3491" s="651">
        <v>0</v>
      </c>
      <c r="N3491" s="650">
        <v>2</v>
      </c>
      <c r="O3491" s="731">
        <v>1</v>
      </c>
      <c r="P3491" s="651">
        <v>0</v>
      </c>
      <c r="Q3491" s="666"/>
      <c r="R3491" s="650">
        <v>1</v>
      </c>
      <c r="S3491" s="666">
        <v>0.5</v>
      </c>
      <c r="T3491" s="731">
        <v>0.5</v>
      </c>
      <c r="U3491" s="689">
        <v>0.5</v>
      </c>
    </row>
    <row r="3492" spans="1:21" ht="14.4" customHeight="1" x14ac:dyDescent="0.3">
      <c r="A3492" s="649">
        <v>10</v>
      </c>
      <c r="B3492" s="650" t="s">
        <v>596</v>
      </c>
      <c r="C3492" s="650">
        <v>89301702</v>
      </c>
      <c r="D3492" s="729" t="s">
        <v>6869</v>
      </c>
      <c r="E3492" s="730" t="s">
        <v>3681</v>
      </c>
      <c r="F3492" s="650" t="s">
        <v>3635</v>
      </c>
      <c r="G3492" s="650" t="s">
        <v>3790</v>
      </c>
      <c r="H3492" s="650" t="s">
        <v>597</v>
      </c>
      <c r="I3492" s="650" t="s">
        <v>4859</v>
      </c>
      <c r="J3492" s="650" t="s">
        <v>3680</v>
      </c>
      <c r="K3492" s="650"/>
      <c r="L3492" s="651">
        <v>0</v>
      </c>
      <c r="M3492" s="651">
        <v>0</v>
      </c>
      <c r="N3492" s="650">
        <v>2</v>
      </c>
      <c r="O3492" s="731">
        <v>2</v>
      </c>
      <c r="P3492" s="651">
        <v>0</v>
      </c>
      <c r="Q3492" s="666"/>
      <c r="R3492" s="650">
        <v>2</v>
      </c>
      <c r="S3492" s="666">
        <v>1</v>
      </c>
      <c r="T3492" s="731">
        <v>2</v>
      </c>
      <c r="U3492" s="689">
        <v>1</v>
      </c>
    </row>
    <row r="3493" spans="1:21" ht="14.4" customHeight="1" x14ac:dyDescent="0.3">
      <c r="A3493" s="649">
        <v>10</v>
      </c>
      <c r="B3493" s="650" t="s">
        <v>596</v>
      </c>
      <c r="C3493" s="650">
        <v>89301702</v>
      </c>
      <c r="D3493" s="729" t="s">
        <v>6869</v>
      </c>
      <c r="E3493" s="730" t="s">
        <v>3681</v>
      </c>
      <c r="F3493" s="650" t="s">
        <v>3635</v>
      </c>
      <c r="G3493" s="650" t="s">
        <v>3790</v>
      </c>
      <c r="H3493" s="650" t="s">
        <v>597</v>
      </c>
      <c r="I3493" s="650" t="s">
        <v>4306</v>
      </c>
      <c r="J3493" s="650" t="s">
        <v>3680</v>
      </c>
      <c r="K3493" s="650"/>
      <c r="L3493" s="651">
        <v>0</v>
      </c>
      <c r="M3493" s="651">
        <v>0</v>
      </c>
      <c r="N3493" s="650">
        <v>1</v>
      </c>
      <c r="O3493" s="731">
        <v>0.5</v>
      </c>
      <c r="P3493" s="651">
        <v>0</v>
      </c>
      <c r="Q3493" s="666"/>
      <c r="R3493" s="650">
        <v>1</v>
      </c>
      <c r="S3493" s="666">
        <v>1</v>
      </c>
      <c r="T3493" s="731">
        <v>0.5</v>
      </c>
      <c r="U3493" s="689">
        <v>1</v>
      </c>
    </row>
    <row r="3494" spans="1:21" ht="14.4" customHeight="1" x14ac:dyDescent="0.3">
      <c r="A3494" s="649">
        <v>10</v>
      </c>
      <c r="B3494" s="650" t="s">
        <v>596</v>
      </c>
      <c r="C3494" s="650">
        <v>89301702</v>
      </c>
      <c r="D3494" s="729" t="s">
        <v>6869</v>
      </c>
      <c r="E3494" s="730" t="s">
        <v>3681</v>
      </c>
      <c r="F3494" s="650" t="s">
        <v>3635</v>
      </c>
      <c r="G3494" s="650" t="s">
        <v>3790</v>
      </c>
      <c r="H3494" s="650" t="s">
        <v>597</v>
      </c>
      <c r="I3494" s="650" t="s">
        <v>799</v>
      </c>
      <c r="J3494" s="650" t="s">
        <v>3680</v>
      </c>
      <c r="K3494" s="650"/>
      <c r="L3494" s="651">
        <v>0</v>
      </c>
      <c r="M3494" s="651">
        <v>0</v>
      </c>
      <c r="N3494" s="650">
        <v>14</v>
      </c>
      <c r="O3494" s="731">
        <v>12.5</v>
      </c>
      <c r="P3494" s="651">
        <v>0</v>
      </c>
      <c r="Q3494" s="666"/>
      <c r="R3494" s="650">
        <v>14</v>
      </c>
      <c r="S3494" s="666">
        <v>1</v>
      </c>
      <c r="T3494" s="731">
        <v>12.5</v>
      </c>
      <c r="U3494" s="689">
        <v>1</v>
      </c>
    </row>
    <row r="3495" spans="1:21" ht="14.4" customHeight="1" x14ac:dyDescent="0.3">
      <c r="A3495" s="649">
        <v>10</v>
      </c>
      <c r="B3495" s="650" t="s">
        <v>596</v>
      </c>
      <c r="C3495" s="650">
        <v>89301702</v>
      </c>
      <c r="D3495" s="729" t="s">
        <v>6869</v>
      </c>
      <c r="E3495" s="730" t="s">
        <v>3681</v>
      </c>
      <c r="F3495" s="650" t="s">
        <v>3635</v>
      </c>
      <c r="G3495" s="650" t="s">
        <v>3790</v>
      </c>
      <c r="H3495" s="650" t="s">
        <v>597</v>
      </c>
      <c r="I3495" s="650" t="s">
        <v>6556</v>
      </c>
      <c r="J3495" s="650" t="s">
        <v>3680</v>
      </c>
      <c r="K3495" s="650"/>
      <c r="L3495" s="651">
        <v>0</v>
      </c>
      <c r="M3495" s="651">
        <v>0</v>
      </c>
      <c r="N3495" s="650">
        <v>1</v>
      </c>
      <c r="O3495" s="731">
        <v>1</v>
      </c>
      <c r="P3495" s="651"/>
      <c r="Q3495" s="666"/>
      <c r="R3495" s="650"/>
      <c r="S3495" s="666">
        <v>0</v>
      </c>
      <c r="T3495" s="731"/>
      <c r="U3495" s="689">
        <v>0</v>
      </c>
    </row>
    <row r="3496" spans="1:21" ht="14.4" customHeight="1" x14ac:dyDescent="0.3">
      <c r="A3496" s="649">
        <v>10</v>
      </c>
      <c r="B3496" s="650" t="s">
        <v>596</v>
      </c>
      <c r="C3496" s="650">
        <v>89301702</v>
      </c>
      <c r="D3496" s="729" t="s">
        <v>6869</v>
      </c>
      <c r="E3496" s="730" t="s">
        <v>3690</v>
      </c>
      <c r="F3496" s="650" t="s">
        <v>3636</v>
      </c>
      <c r="G3496" s="650" t="s">
        <v>4501</v>
      </c>
      <c r="H3496" s="650" t="s">
        <v>597</v>
      </c>
      <c r="I3496" s="650" t="s">
        <v>5821</v>
      </c>
      <c r="J3496" s="650" t="s">
        <v>5822</v>
      </c>
      <c r="K3496" s="650" t="s">
        <v>5823</v>
      </c>
      <c r="L3496" s="651">
        <v>3000</v>
      </c>
      <c r="M3496" s="651">
        <v>3000</v>
      </c>
      <c r="N3496" s="650">
        <v>1</v>
      </c>
      <c r="O3496" s="731">
        <v>1</v>
      </c>
      <c r="P3496" s="651">
        <v>3000</v>
      </c>
      <c r="Q3496" s="666">
        <v>1</v>
      </c>
      <c r="R3496" s="650">
        <v>1</v>
      </c>
      <c r="S3496" s="666">
        <v>1</v>
      </c>
      <c r="T3496" s="731">
        <v>1</v>
      </c>
      <c r="U3496" s="689">
        <v>1</v>
      </c>
    </row>
    <row r="3497" spans="1:21" ht="14.4" customHeight="1" x14ac:dyDescent="0.3">
      <c r="A3497" s="649">
        <v>10</v>
      </c>
      <c r="B3497" s="650" t="s">
        <v>596</v>
      </c>
      <c r="C3497" s="650">
        <v>89301702</v>
      </c>
      <c r="D3497" s="729" t="s">
        <v>6869</v>
      </c>
      <c r="E3497" s="730" t="s">
        <v>3694</v>
      </c>
      <c r="F3497" s="650" t="s">
        <v>3634</v>
      </c>
      <c r="G3497" s="650" t="s">
        <v>4144</v>
      </c>
      <c r="H3497" s="650" t="s">
        <v>1072</v>
      </c>
      <c r="I3497" s="650" t="s">
        <v>2166</v>
      </c>
      <c r="J3497" s="650" t="s">
        <v>2167</v>
      </c>
      <c r="K3497" s="650" t="s">
        <v>2168</v>
      </c>
      <c r="L3497" s="651">
        <v>105.31</v>
      </c>
      <c r="M3497" s="651">
        <v>3159.3</v>
      </c>
      <c r="N3497" s="650">
        <v>30</v>
      </c>
      <c r="O3497" s="731">
        <v>1</v>
      </c>
      <c r="P3497" s="651">
        <v>3159.3</v>
      </c>
      <c r="Q3497" s="666">
        <v>1</v>
      </c>
      <c r="R3497" s="650">
        <v>30</v>
      </c>
      <c r="S3497" s="666">
        <v>1</v>
      </c>
      <c r="T3497" s="731">
        <v>1</v>
      </c>
      <c r="U3497" s="689">
        <v>1</v>
      </c>
    </row>
    <row r="3498" spans="1:21" ht="14.4" customHeight="1" x14ac:dyDescent="0.3">
      <c r="A3498" s="649">
        <v>10</v>
      </c>
      <c r="B3498" s="650" t="s">
        <v>596</v>
      </c>
      <c r="C3498" s="650">
        <v>89301702</v>
      </c>
      <c r="D3498" s="729" t="s">
        <v>6869</v>
      </c>
      <c r="E3498" s="730" t="s">
        <v>3697</v>
      </c>
      <c r="F3498" s="650" t="s">
        <v>3634</v>
      </c>
      <c r="G3498" s="650" t="s">
        <v>4154</v>
      </c>
      <c r="H3498" s="650" t="s">
        <v>597</v>
      </c>
      <c r="I3498" s="650" t="s">
        <v>4285</v>
      </c>
      <c r="J3498" s="650" t="s">
        <v>3081</v>
      </c>
      <c r="K3498" s="650" t="s">
        <v>4158</v>
      </c>
      <c r="L3498" s="651">
        <v>328.37</v>
      </c>
      <c r="M3498" s="651">
        <v>328.37</v>
      </c>
      <c r="N3498" s="650">
        <v>1</v>
      </c>
      <c r="O3498" s="731">
        <v>0.5</v>
      </c>
      <c r="P3498" s="651">
        <v>328.37</v>
      </c>
      <c r="Q3498" s="666">
        <v>1</v>
      </c>
      <c r="R3498" s="650">
        <v>1</v>
      </c>
      <c r="S3498" s="666">
        <v>1</v>
      </c>
      <c r="T3498" s="731">
        <v>0.5</v>
      </c>
      <c r="U3498" s="689">
        <v>1</v>
      </c>
    </row>
    <row r="3499" spans="1:21" ht="14.4" customHeight="1" x14ac:dyDescent="0.3">
      <c r="A3499" s="649">
        <v>10</v>
      </c>
      <c r="B3499" s="650" t="s">
        <v>596</v>
      </c>
      <c r="C3499" s="650">
        <v>89301702</v>
      </c>
      <c r="D3499" s="729" t="s">
        <v>6869</v>
      </c>
      <c r="E3499" s="730" t="s">
        <v>3697</v>
      </c>
      <c r="F3499" s="650" t="s">
        <v>3634</v>
      </c>
      <c r="G3499" s="650" t="s">
        <v>4202</v>
      </c>
      <c r="H3499" s="650" t="s">
        <v>597</v>
      </c>
      <c r="I3499" s="650" t="s">
        <v>1909</v>
      </c>
      <c r="J3499" s="650" t="s">
        <v>4204</v>
      </c>
      <c r="K3499" s="650" t="s">
        <v>4205</v>
      </c>
      <c r="L3499" s="651">
        <v>810.99</v>
      </c>
      <c r="M3499" s="651">
        <v>2432.9700000000003</v>
      </c>
      <c r="N3499" s="650">
        <v>3</v>
      </c>
      <c r="O3499" s="731">
        <v>1</v>
      </c>
      <c r="P3499" s="651">
        <v>2432.9700000000003</v>
      </c>
      <c r="Q3499" s="666">
        <v>1</v>
      </c>
      <c r="R3499" s="650">
        <v>3</v>
      </c>
      <c r="S3499" s="666">
        <v>1</v>
      </c>
      <c r="T3499" s="731">
        <v>1</v>
      </c>
      <c r="U3499" s="689">
        <v>1</v>
      </c>
    </row>
    <row r="3500" spans="1:21" ht="14.4" customHeight="1" x14ac:dyDescent="0.3">
      <c r="A3500" s="649">
        <v>10</v>
      </c>
      <c r="B3500" s="650" t="s">
        <v>596</v>
      </c>
      <c r="C3500" s="650">
        <v>89301702</v>
      </c>
      <c r="D3500" s="729" t="s">
        <v>6869</v>
      </c>
      <c r="E3500" s="730" t="s">
        <v>3697</v>
      </c>
      <c r="F3500" s="650" t="s">
        <v>3634</v>
      </c>
      <c r="G3500" s="650" t="s">
        <v>4144</v>
      </c>
      <c r="H3500" s="650" t="s">
        <v>1072</v>
      </c>
      <c r="I3500" s="650" t="s">
        <v>4625</v>
      </c>
      <c r="J3500" s="650" t="s">
        <v>4626</v>
      </c>
      <c r="K3500" s="650" t="s">
        <v>1140</v>
      </c>
      <c r="L3500" s="651">
        <v>32.380000000000003</v>
      </c>
      <c r="M3500" s="651">
        <v>874.2600000000001</v>
      </c>
      <c r="N3500" s="650">
        <v>27</v>
      </c>
      <c r="O3500" s="731">
        <v>0.5</v>
      </c>
      <c r="P3500" s="651">
        <v>874.2600000000001</v>
      </c>
      <c r="Q3500" s="666">
        <v>1</v>
      </c>
      <c r="R3500" s="650">
        <v>27</v>
      </c>
      <c r="S3500" s="666">
        <v>1</v>
      </c>
      <c r="T3500" s="731">
        <v>0.5</v>
      </c>
      <c r="U3500" s="689">
        <v>1</v>
      </c>
    </row>
    <row r="3501" spans="1:21" ht="14.4" customHeight="1" x14ac:dyDescent="0.3">
      <c r="A3501" s="649">
        <v>10</v>
      </c>
      <c r="B3501" s="650" t="s">
        <v>596</v>
      </c>
      <c r="C3501" s="650">
        <v>89301702</v>
      </c>
      <c r="D3501" s="729" t="s">
        <v>6869</v>
      </c>
      <c r="E3501" s="730" t="s">
        <v>3697</v>
      </c>
      <c r="F3501" s="650" t="s">
        <v>3634</v>
      </c>
      <c r="G3501" s="650" t="s">
        <v>4144</v>
      </c>
      <c r="H3501" s="650" t="s">
        <v>1072</v>
      </c>
      <c r="I3501" s="650" t="s">
        <v>2166</v>
      </c>
      <c r="J3501" s="650" t="s">
        <v>2167</v>
      </c>
      <c r="K3501" s="650" t="s">
        <v>2168</v>
      </c>
      <c r="L3501" s="651">
        <v>105.31</v>
      </c>
      <c r="M3501" s="651">
        <v>2738.06</v>
      </c>
      <c r="N3501" s="650">
        <v>26</v>
      </c>
      <c r="O3501" s="731">
        <v>0.5</v>
      </c>
      <c r="P3501" s="651">
        <v>2738.06</v>
      </c>
      <c r="Q3501" s="666">
        <v>1</v>
      </c>
      <c r="R3501" s="650">
        <v>26</v>
      </c>
      <c r="S3501" s="666">
        <v>1</v>
      </c>
      <c r="T3501" s="731">
        <v>0.5</v>
      </c>
      <c r="U3501" s="689">
        <v>1</v>
      </c>
    </row>
    <row r="3502" spans="1:21" ht="14.4" customHeight="1" x14ac:dyDescent="0.3">
      <c r="A3502" s="649">
        <v>10</v>
      </c>
      <c r="B3502" s="650" t="s">
        <v>596</v>
      </c>
      <c r="C3502" s="650">
        <v>89301702</v>
      </c>
      <c r="D3502" s="729" t="s">
        <v>6869</v>
      </c>
      <c r="E3502" s="730" t="s">
        <v>3697</v>
      </c>
      <c r="F3502" s="650" t="s">
        <v>3634</v>
      </c>
      <c r="G3502" s="650" t="s">
        <v>4144</v>
      </c>
      <c r="H3502" s="650" t="s">
        <v>1072</v>
      </c>
      <c r="I3502" s="650" t="s">
        <v>2861</v>
      </c>
      <c r="J3502" s="650" t="s">
        <v>2862</v>
      </c>
      <c r="K3502" s="650" t="s">
        <v>2172</v>
      </c>
      <c r="L3502" s="651">
        <v>126.28</v>
      </c>
      <c r="M3502" s="651">
        <v>3157</v>
      </c>
      <c r="N3502" s="650">
        <v>25</v>
      </c>
      <c r="O3502" s="731">
        <v>0.5</v>
      </c>
      <c r="P3502" s="651">
        <v>3157</v>
      </c>
      <c r="Q3502" s="666">
        <v>1</v>
      </c>
      <c r="R3502" s="650">
        <v>25</v>
      </c>
      <c r="S3502" s="666">
        <v>1</v>
      </c>
      <c r="T3502" s="731">
        <v>0.5</v>
      </c>
      <c r="U3502" s="689">
        <v>1</v>
      </c>
    </row>
    <row r="3503" spans="1:21" ht="14.4" customHeight="1" x14ac:dyDescent="0.3">
      <c r="A3503" s="649">
        <v>10</v>
      </c>
      <c r="B3503" s="650" t="s">
        <v>596</v>
      </c>
      <c r="C3503" s="650">
        <v>89301702</v>
      </c>
      <c r="D3503" s="729" t="s">
        <v>6869</v>
      </c>
      <c r="E3503" s="730" t="s">
        <v>3707</v>
      </c>
      <c r="F3503" s="650" t="s">
        <v>3634</v>
      </c>
      <c r="G3503" s="650" t="s">
        <v>4154</v>
      </c>
      <c r="H3503" s="650" t="s">
        <v>597</v>
      </c>
      <c r="I3503" s="650" t="s">
        <v>4155</v>
      </c>
      <c r="J3503" s="650" t="s">
        <v>4156</v>
      </c>
      <c r="K3503" s="650" t="s">
        <v>4157</v>
      </c>
      <c r="L3503" s="651">
        <v>473.33</v>
      </c>
      <c r="M3503" s="651">
        <v>946.66</v>
      </c>
      <c r="N3503" s="650">
        <v>2</v>
      </c>
      <c r="O3503" s="731">
        <v>0.5</v>
      </c>
      <c r="P3503" s="651">
        <v>946.66</v>
      </c>
      <c r="Q3503" s="666">
        <v>1</v>
      </c>
      <c r="R3503" s="650">
        <v>2</v>
      </c>
      <c r="S3503" s="666">
        <v>1</v>
      </c>
      <c r="T3503" s="731">
        <v>0.5</v>
      </c>
      <c r="U3503" s="689">
        <v>1</v>
      </c>
    </row>
    <row r="3504" spans="1:21" ht="14.4" customHeight="1" x14ac:dyDescent="0.3">
      <c r="A3504" s="649">
        <v>10</v>
      </c>
      <c r="B3504" s="650" t="s">
        <v>596</v>
      </c>
      <c r="C3504" s="650">
        <v>89301702</v>
      </c>
      <c r="D3504" s="729" t="s">
        <v>6869</v>
      </c>
      <c r="E3504" s="730" t="s">
        <v>3707</v>
      </c>
      <c r="F3504" s="650" t="s">
        <v>3634</v>
      </c>
      <c r="G3504" s="650" t="s">
        <v>4154</v>
      </c>
      <c r="H3504" s="650" t="s">
        <v>597</v>
      </c>
      <c r="I3504" s="650" t="s">
        <v>4283</v>
      </c>
      <c r="J3504" s="650" t="s">
        <v>3081</v>
      </c>
      <c r="K3504" s="650" t="s">
        <v>4158</v>
      </c>
      <c r="L3504" s="651">
        <v>328.37</v>
      </c>
      <c r="M3504" s="651">
        <v>328.37</v>
      </c>
      <c r="N3504" s="650">
        <v>1</v>
      </c>
      <c r="O3504" s="731">
        <v>0.5</v>
      </c>
      <c r="P3504" s="651"/>
      <c r="Q3504" s="666">
        <v>0</v>
      </c>
      <c r="R3504" s="650"/>
      <c r="S3504" s="666">
        <v>0</v>
      </c>
      <c r="T3504" s="731"/>
      <c r="U3504" s="689">
        <v>0</v>
      </c>
    </row>
    <row r="3505" spans="1:21" ht="14.4" customHeight="1" x14ac:dyDescent="0.3">
      <c r="A3505" s="649">
        <v>10</v>
      </c>
      <c r="B3505" s="650" t="s">
        <v>596</v>
      </c>
      <c r="C3505" s="650">
        <v>89301702</v>
      </c>
      <c r="D3505" s="729" t="s">
        <v>6869</v>
      </c>
      <c r="E3505" s="730" t="s">
        <v>3707</v>
      </c>
      <c r="F3505" s="650" t="s">
        <v>3634</v>
      </c>
      <c r="G3505" s="650" t="s">
        <v>4154</v>
      </c>
      <c r="H3505" s="650" t="s">
        <v>597</v>
      </c>
      <c r="I3505" s="650" t="s">
        <v>6557</v>
      </c>
      <c r="J3505" s="650" t="s">
        <v>6558</v>
      </c>
      <c r="K3505" s="650" t="s">
        <v>6559</v>
      </c>
      <c r="L3505" s="651">
        <v>541.53</v>
      </c>
      <c r="M3505" s="651">
        <v>541.53</v>
      </c>
      <c r="N3505" s="650">
        <v>1</v>
      </c>
      <c r="O3505" s="731">
        <v>1</v>
      </c>
      <c r="P3505" s="651"/>
      <c r="Q3505" s="666">
        <v>0</v>
      </c>
      <c r="R3505" s="650"/>
      <c r="S3505" s="666">
        <v>0</v>
      </c>
      <c r="T3505" s="731"/>
      <c r="U3505" s="689">
        <v>0</v>
      </c>
    </row>
    <row r="3506" spans="1:21" ht="14.4" customHeight="1" x14ac:dyDescent="0.3">
      <c r="A3506" s="649">
        <v>10</v>
      </c>
      <c r="B3506" s="650" t="s">
        <v>596</v>
      </c>
      <c r="C3506" s="650">
        <v>89301702</v>
      </c>
      <c r="D3506" s="729" t="s">
        <v>6869</v>
      </c>
      <c r="E3506" s="730" t="s">
        <v>3707</v>
      </c>
      <c r="F3506" s="650" t="s">
        <v>3634</v>
      </c>
      <c r="G3506" s="650" t="s">
        <v>4154</v>
      </c>
      <c r="H3506" s="650" t="s">
        <v>597</v>
      </c>
      <c r="I3506" s="650" t="s">
        <v>4284</v>
      </c>
      <c r="J3506" s="650" t="s">
        <v>4156</v>
      </c>
      <c r="K3506" s="650" t="s">
        <v>4157</v>
      </c>
      <c r="L3506" s="651">
        <v>473.33</v>
      </c>
      <c r="M3506" s="651">
        <v>2366.65</v>
      </c>
      <c r="N3506" s="650">
        <v>5</v>
      </c>
      <c r="O3506" s="731">
        <v>1.5</v>
      </c>
      <c r="P3506" s="651">
        <v>473.33</v>
      </c>
      <c r="Q3506" s="666">
        <v>0.19999999999999998</v>
      </c>
      <c r="R3506" s="650">
        <v>1</v>
      </c>
      <c r="S3506" s="666">
        <v>0.2</v>
      </c>
      <c r="T3506" s="731">
        <v>0.5</v>
      </c>
      <c r="U3506" s="689">
        <v>0.33333333333333331</v>
      </c>
    </row>
    <row r="3507" spans="1:21" ht="14.4" customHeight="1" x14ac:dyDescent="0.3">
      <c r="A3507" s="649">
        <v>10</v>
      </c>
      <c r="B3507" s="650" t="s">
        <v>596</v>
      </c>
      <c r="C3507" s="650">
        <v>89301702</v>
      </c>
      <c r="D3507" s="729" t="s">
        <v>6869</v>
      </c>
      <c r="E3507" s="730" t="s">
        <v>3707</v>
      </c>
      <c r="F3507" s="650" t="s">
        <v>3634</v>
      </c>
      <c r="G3507" s="650" t="s">
        <v>4154</v>
      </c>
      <c r="H3507" s="650" t="s">
        <v>597</v>
      </c>
      <c r="I3507" s="650" t="s">
        <v>4559</v>
      </c>
      <c r="J3507" s="650" t="s">
        <v>4156</v>
      </c>
      <c r="K3507" s="650" t="s">
        <v>4157</v>
      </c>
      <c r="L3507" s="651">
        <v>473.33</v>
      </c>
      <c r="M3507" s="651">
        <v>473.33</v>
      </c>
      <c r="N3507" s="650">
        <v>1</v>
      </c>
      <c r="O3507" s="731">
        <v>1</v>
      </c>
      <c r="P3507" s="651"/>
      <c r="Q3507" s="666">
        <v>0</v>
      </c>
      <c r="R3507" s="650"/>
      <c r="S3507" s="666">
        <v>0</v>
      </c>
      <c r="T3507" s="731"/>
      <c r="U3507" s="689">
        <v>0</v>
      </c>
    </row>
    <row r="3508" spans="1:21" ht="14.4" customHeight="1" x14ac:dyDescent="0.3">
      <c r="A3508" s="649">
        <v>10</v>
      </c>
      <c r="B3508" s="650" t="s">
        <v>596</v>
      </c>
      <c r="C3508" s="650">
        <v>89301702</v>
      </c>
      <c r="D3508" s="729" t="s">
        <v>6869</v>
      </c>
      <c r="E3508" s="730" t="s">
        <v>3707</v>
      </c>
      <c r="F3508" s="650" t="s">
        <v>3634</v>
      </c>
      <c r="G3508" s="650" t="s">
        <v>4166</v>
      </c>
      <c r="H3508" s="650" t="s">
        <v>1072</v>
      </c>
      <c r="I3508" s="650" t="s">
        <v>2218</v>
      </c>
      <c r="J3508" s="650" t="s">
        <v>2219</v>
      </c>
      <c r="K3508" s="650" t="s">
        <v>3520</v>
      </c>
      <c r="L3508" s="651">
        <v>69.86</v>
      </c>
      <c r="M3508" s="651">
        <v>69.86</v>
      </c>
      <c r="N3508" s="650">
        <v>1</v>
      </c>
      <c r="O3508" s="731">
        <v>0.5</v>
      </c>
      <c r="P3508" s="651">
        <v>69.86</v>
      </c>
      <c r="Q3508" s="666">
        <v>1</v>
      </c>
      <c r="R3508" s="650">
        <v>1</v>
      </c>
      <c r="S3508" s="666">
        <v>1</v>
      </c>
      <c r="T3508" s="731">
        <v>0.5</v>
      </c>
      <c r="U3508" s="689">
        <v>1</v>
      </c>
    </row>
    <row r="3509" spans="1:21" ht="14.4" customHeight="1" x14ac:dyDescent="0.3">
      <c r="A3509" s="649">
        <v>10</v>
      </c>
      <c r="B3509" s="650" t="s">
        <v>596</v>
      </c>
      <c r="C3509" s="650">
        <v>89301702</v>
      </c>
      <c r="D3509" s="729" t="s">
        <v>6869</v>
      </c>
      <c r="E3509" s="730" t="s">
        <v>3707</v>
      </c>
      <c r="F3509" s="650" t="s">
        <v>3634</v>
      </c>
      <c r="G3509" s="650" t="s">
        <v>4176</v>
      </c>
      <c r="H3509" s="650" t="s">
        <v>597</v>
      </c>
      <c r="I3509" s="650" t="s">
        <v>859</v>
      </c>
      <c r="J3509" s="650" t="s">
        <v>860</v>
      </c>
      <c r="K3509" s="650" t="s">
        <v>2796</v>
      </c>
      <c r="L3509" s="651">
        <v>0</v>
      </c>
      <c r="M3509" s="651">
        <v>0</v>
      </c>
      <c r="N3509" s="650">
        <v>1</v>
      </c>
      <c r="O3509" s="731">
        <v>1</v>
      </c>
      <c r="P3509" s="651"/>
      <c r="Q3509" s="666"/>
      <c r="R3509" s="650"/>
      <c r="S3509" s="666">
        <v>0</v>
      </c>
      <c r="T3509" s="731"/>
      <c r="U3509" s="689">
        <v>0</v>
      </c>
    </row>
    <row r="3510" spans="1:21" ht="14.4" customHeight="1" x14ac:dyDescent="0.3">
      <c r="A3510" s="649">
        <v>10</v>
      </c>
      <c r="B3510" s="650" t="s">
        <v>596</v>
      </c>
      <c r="C3510" s="650">
        <v>89301702</v>
      </c>
      <c r="D3510" s="729" t="s">
        <v>6869</v>
      </c>
      <c r="E3510" s="730" t="s">
        <v>3707</v>
      </c>
      <c r="F3510" s="650" t="s">
        <v>3634</v>
      </c>
      <c r="G3510" s="650" t="s">
        <v>4176</v>
      </c>
      <c r="H3510" s="650" t="s">
        <v>597</v>
      </c>
      <c r="I3510" s="650" t="s">
        <v>4538</v>
      </c>
      <c r="J3510" s="650" t="s">
        <v>860</v>
      </c>
      <c r="K3510" s="650" t="s">
        <v>762</v>
      </c>
      <c r="L3510" s="651">
        <v>0</v>
      </c>
      <c r="M3510" s="651">
        <v>0</v>
      </c>
      <c r="N3510" s="650">
        <v>5</v>
      </c>
      <c r="O3510" s="731">
        <v>2.5</v>
      </c>
      <c r="P3510" s="651">
        <v>0</v>
      </c>
      <c r="Q3510" s="666"/>
      <c r="R3510" s="650">
        <v>3</v>
      </c>
      <c r="S3510" s="666">
        <v>0.6</v>
      </c>
      <c r="T3510" s="731">
        <v>1</v>
      </c>
      <c r="U3510" s="689">
        <v>0.4</v>
      </c>
    </row>
    <row r="3511" spans="1:21" ht="14.4" customHeight="1" x14ac:dyDescent="0.3">
      <c r="A3511" s="649">
        <v>10</v>
      </c>
      <c r="B3511" s="650" t="s">
        <v>596</v>
      </c>
      <c r="C3511" s="650">
        <v>89301702</v>
      </c>
      <c r="D3511" s="729" t="s">
        <v>6869</v>
      </c>
      <c r="E3511" s="730" t="s">
        <v>3707</v>
      </c>
      <c r="F3511" s="650" t="s">
        <v>3634</v>
      </c>
      <c r="G3511" s="650" t="s">
        <v>3790</v>
      </c>
      <c r="H3511" s="650" t="s">
        <v>597</v>
      </c>
      <c r="I3511" s="650" t="s">
        <v>6420</v>
      </c>
      <c r="J3511" s="650" t="s">
        <v>3680</v>
      </c>
      <c r="K3511" s="650"/>
      <c r="L3511" s="651">
        <v>0</v>
      </c>
      <c r="M3511" s="651">
        <v>0</v>
      </c>
      <c r="N3511" s="650">
        <v>5</v>
      </c>
      <c r="O3511" s="731">
        <v>1</v>
      </c>
      <c r="P3511" s="651"/>
      <c r="Q3511" s="666"/>
      <c r="R3511" s="650"/>
      <c r="S3511" s="666">
        <v>0</v>
      </c>
      <c r="T3511" s="731"/>
      <c r="U3511" s="689">
        <v>0</v>
      </c>
    </row>
    <row r="3512" spans="1:21" ht="14.4" customHeight="1" x14ac:dyDescent="0.3">
      <c r="A3512" s="649">
        <v>10</v>
      </c>
      <c r="B3512" s="650" t="s">
        <v>596</v>
      </c>
      <c r="C3512" s="650">
        <v>89301702</v>
      </c>
      <c r="D3512" s="729" t="s">
        <v>6869</v>
      </c>
      <c r="E3512" s="730" t="s">
        <v>3707</v>
      </c>
      <c r="F3512" s="650" t="s">
        <v>3634</v>
      </c>
      <c r="G3512" s="650" t="s">
        <v>4128</v>
      </c>
      <c r="H3512" s="650" t="s">
        <v>597</v>
      </c>
      <c r="I3512" s="650" t="s">
        <v>1344</v>
      </c>
      <c r="J3512" s="650" t="s">
        <v>1345</v>
      </c>
      <c r="K3512" s="650" t="s">
        <v>4297</v>
      </c>
      <c r="L3512" s="651">
        <v>709.97</v>
      </c>
      <c r="M3512" s="651">
        <v>1419.94</v>
      </c>
      <c r="N3512" s="650">
        <v>2</v>
      </c>
      <c r="O3512" s="731">
        <v>1.5</v>
      </c>
      <c r="P3512" s="651"/>
      <c r="Q3512" s="666">
        <v>0</v>
      </c>
      <c r="R3512" s="650"/>
      <c r="S3512" s="666">
        <v>0</v>
      </c>
      <c r="T3512" s="731"/>
      <c r="U3512" s="689">
        <v>0</v>
      </c>
    </row>
    <row r="3513" spans="1:21" ht="14.4" customHeight="1" x14ac:dyDescent="0.3">
      <c r="A3513" s="649">
        <v>10</v>
      </c>
      <c r="B3513" s="650" t="s">
        <v>596</v>
      </c>
      <c r="C3513" s="650">
        <v>89301702</v>
      </c>
      <c r="D3513" s="729" t="s">
        <v>6869</v>
      </c>
      <c r="E3513" s="730" t="s">
        <v>3707</v>
      </c>
      <c r="F3513" s="650" t="s">
        <v>3634</v>
      </c>
      <c r="G3513" s="650" t="s">
        <v>4128</v>
      </c>
      <c r="H3513" s="650" t="s">
        <v>597</v>
      </c>
      <c r="I3513" s="650" t="s">
        <v>1344</v>
      </c>
      <c r="J3513" s="650" t="s">
        <v>1345</v>
      </c>
      <c r="K3513" s="650" t="s">
        <v>4297</v>
      </c>
      <c r="L3513" s="651">
        <v>766.89</v>
      </c>
      <c r="M3513" s="651">
        <v>766.89</v>
      </c>
      <c r="N3513" s="650">
        <v>1</v>
      </c>
      <c r="O3513" s="731">
        <v>1</v>
      </c>
      <c r="P3513" s="651"/>
      <c r="Q3513" s="666">
        <v>0</v>
      </c>
      <c r="R3513" s="650"/>
      <c r="S3513" s="666">
        <v>0</v>
      </c>
      <c r="T3513" s="731"/>
      <c r="U3513" s="689">
        <v>0</v>
      </c>
    </row>
    <row r="3514" spans="1:21" ht="14.4" customHeight="1" x14ac:dyDescent="0.3">
      <c r="A3514" s="649">
        <v>10</v>
      </c>
      <c r="B3514" s="650" t="s">
        <v>596</v>
      </c>
      <c r="C3514" s="650">
        <v>89301702</v>
      </c>
      <c r="D3514" s="729" t="s">
        <v>6869</v>
      </c>
      <c r="E3514" s="730" t="s">
        <v>3707</v>
      </c>
      <c r="F3514" s="650" t="s">
        <v>3634</v>
      </c>
      <c r="G3514" s="650" t="s">
        <v>4128</v>
      </c>
      <c r="H3514" s="650" t="s">
        <v>597</v>
      </c>
      <c r="I3514" s="650" t="s">
        <v>4296</v>
      </c>
      <c r="J3514" s="650" t="s">
        <v>4130</v>
      </c>
      <c r="K3514" s="650" t="s">
        <v>4297</v>
      </c>
      <c r="L3514" s="651">
        <v>766.89</v>
      </c>
      <c r="M3514" s="651">
        <v>1533.78</v>
      </c>
      <c r="N3514" s="650">
        <v>2</v>
      </c>
      <c r="O3514" s="731">
        <v>0.5</v>
      </c>
      <c r="P3514" s="651"/>
      <c r="Q3514" s="666">
        <v>0</v>
      </c>
      <c r="R3514" s="650"/>
      <c r="S3514" s="666">
        <v>0</v>
      </c>
      <c r="T3514" s="731"/>
      <c r="U3514" s="689">
        <v>0</v>
      </c>
    </row>
    <row r="3515" spans="1:21" ht="14.4" customHeight="1" x14ac:dyDescent="0.3">
      <c r="A3515" s="649">
        <v>10</v>
      </c>
      <c r="B3515" s="650" t="s">
        <v>596</v>
      </c>
      <c r="C3515" s="650">
        <v>89301702</v>
      </c>
      <c r="D3515" s="729" t="s">
        <v>6869</v>
      </c>
      <c r="E3515" s="730" t="s">
        <v>3707</v>
      </c>
      <c r="F3515" s="650" t="s">
        <v>3634</v>
      </c>
      <c r="G3515" s="650" t="s">
        <v>4128</v>
      </c>
      <c r="H3515" s="650" t="s">
        <v>597</v>
      </c>
      <c r="I3515" s="650" t="s">
        <v>1018</v>
      </c>
      <c r="J3515" s="650" t="s">
        <v>1019</v>
      </c>
      <c r="K3515" s="650" t="s">
        <v>1020</v>
      </c>
      <c r="L3515" s="651">
        <v>354.98</v>
      </c>
      <c r="M3515" s="651">
        <v>354.98</v>
      </c>
      <c r="N3515" s="650">
        <v>1</v>
      </c>
      <c r="O3515" s="731">
        <v>1</v>
      </c>
      <c r="P3515" s="651"/>
      <c r="Q3515" s="666">
        <v>0</v>
      </c>
      <c r="R3515" s="650"/>
      <c r="S3515" s="666">
        <v>0</v>
      </c>
      <c r="T3515" s="731"/>
      <c r="U3515" s="689">
        <v>0</v>
      </c>
    </row>
    <row r="3516" spans="1:21" ht="14.4" customHeight="1" x14ac:dyDescent="0.3">
      <c r="A3516" s="649">
        <v>10</v>
      </c>
      <c r="B3516" s="650" t="s">
        <v>596</v>
      </c>
      <c r="C3516" s="650">
        <v>89301702</v>
      </c>
      <c r="D3516" s="729" t="s">
        <v>6869</v>
      </c>
      <c r="E3516" s="730" t="s">
        <v>3707</v>
      </c>
      <c r="F3516" s="650" t="s">
        <v>3634</v>
      </c>
      <c r="G3516" s="650" t="s">
        <v>4128</v>
      </c>
      <c r="H3516" s="650" t="s">
        <v>597</v>
      </c>
      <c r="I3516" s="650" t="s">
        <v>1018</v>
      </c>
      <c r="J3516" s="650" t="s">
        <v>1019</v>
      </c>
      <c r="K3516" s="650" t="s">
        <v>1020</v>
      </c>
      <c r="L3516" s="651">
        <v>383.45</v>
      </c>
      <c r="M3516" s="651">
        <v>383.45</v>
      </c>
      <c r="N3516" s="650">
        <v>1</v>
      </c>
      <c r="O3516" s="731">
        <v>0.5</v>
      </c>
      <c r="P3516" s="651">
        <v>383.45</v>
      </c>
      <c r="Q3516" s="666">
        <v>1</v>
      </c>
      <c r="R3516" s="650">
        <v>1</v>
      </c>
      <c r="S3516" s="666">
        <v>1</v>
      </c>
      <c r="T3516" s="731">
        <v>0.5</v>
      </c>
      <c r="U3516" s="689">
        <v>1</v>
      </c>
    </row>
    <row r="3517" spans="1:21" ht="14.4" customHeight="1" x14ac:dyDescent="0.3">
      <c r="A3517" s="649">
        <v>10</v>
      </c>
      <c r="B3517" s="650" t="s">
        <v>596</v>
      </c>
      <c r="C3517" s="650">
        <v>89301702</v>
      </c>
      <c r="D3517" s="729" t="s">
        <v>6869</v>
      </c>
      <c r="E3517" s="730" t="s">
        <v>3707</v>
      </c>
      <c r="F3517" s="650" t="s">
        <v>3634</v>
      </c>
      <c r="G3517" s="650" t="s">
        <v>4195</v>
      </c>
      <c r="H3517" s="650" t="s">
        <v>597</v>
      </c>
      <c r="I3517" s="650" t="s">
        <v>4589</v>
      </c>
      <c r="J3517" s="650" t="s">
        <v>4197</v>
      </c>
      <c r="K3517" s="650" t="s">
        <v>4511</v>
      </c>
      <c r="L3517" s="651">
        <v>0</v>
      </c>
      <c r="M3517" s="651">
        <v>0</v>
      </c>
      <c r="N3517" s="650">
        <v>2</v>
      </c>
      <c r="O3517" s="731">
        <v>2</v>
      </c>
      <c r="P3517" s="651">
        <v>0</v>
      </c>
      <c r="Q3517" s="666"/>
      <c r="R3517" s="650">
        <v>1</v>
      </c>
      <c r="S3517" s="666">
        <v>0.5</v>
      </c>
      <c r="T3517" s="731">
        <v>1</v>
      </c>
      <c r="U3517" s="689">
        <v>0.5</v>
      </c>
    </row>
    <row r="3518" spans="1:21" ht="14.4" customHeight="1" x14ac:dyDescent="0.3">
      <c r="A3518" s="649">
        <v>10</v>
      </c>
      <c r="B3518" s="650" t="s">
        <v>596</v>
      </c>
      <c r="C3518" s="650">
        <v>89301702</v>
      </c>
      <c r="D3518" s="729" t="s">
        <v>6869</v>
      </c>
      <c r="E3518" s="730" t="s">
        <v>3707</v>
      </c>
      <c r="F3518" s="650" t="s">
        <v>3634</v>
      </c>
      <c r="G3518" s="650" t="s">
        <v>4195</v>
      </c>
      <c r="H3518" s="650" t="s">
        <v>597</v>
      </c>
      <c r="I3518" s="650" t="s">
        <v>4510</v>
      </c>
      <c r="J3518" s="650" t="s">
        <v>4197</v>
      </c>
      <c r="K3518" s="650" t="s">
        <v>4511</v>
      </c>
      <c r="L3518" s="651">
        <v>0</v>
      </c>
      <c r="M3518" s="651">
        <v>0</v>
      </c>
      <c r="N3518" s="650">
        <v>10</v>
      </c>
      <c r="O3518" s="731">
        <v>9.5</v>
      </c>
      <c r="P3518" s="651">
        <v>0</v>
      </c>
      <c r="Q3518" s="666"/>
      <c r="R3518" s="650">
        <v>3</v>
      </c>
      <c r="S3518" s="666">
        <v>0.3</v>
      </c>
      <c r="T3518" s="731">
        <v>2.5</v>
      </c>
      <c r="U3518" s="689">
        <v>0.26315789473684209</v>
      </c>
    </row>
    <row r="3519" spans="1:21" ht="14.4" customHeight="1" x14ac:dyDescent="0.3">
      <c r="A3519" s="649">
        <v>10</v>
      </c>
      <c r="B3519" s="650" t="s">
        <v>596</v>
      </c>
      <c r="C3519" s="650">
        <v>89301702</v>
      </c>
      <c r="D3519" s="729" t="s">
        <v>6869</v>
      </c>
      <c r="E3519" s="730" t="s">
        <v>3707</v>
      </c>
      <c r="F3519" s="650" t="s">
        <v>3634</v>
      </c>
      <c r="G3519" s="650" t="s">
        <v>4195</v>
      </c>
      <c r="H3519" s="650" t="s">
        <v>597</v>
      </c>
      <c r="I3519" s="650" t="s">
        <v>4199</v>
      </c>
      <c r="J3519" s="650" t="s">
        <v>4200</v>
      </c>
      <c r="K3519" s="650" t="s">
        <v>4201</v>
      </c>
      <c r="L3519" s="651">
        <v>0</v>
      </c>
      <c r="M3519" s="651">
        <v>0</v>
      </c>
      <c r="N3519" s="650">
        <v>2</v>
      </c>
      <c r="O3519" s="731">
        <v>2</v>
      </c>
      <c r="P3519" s="651"/>
      <c r="Q3519" s="666"/>
      <c r="R3519" s="650"/>
      <c r="S3519" s="666">
        <v>0</v>
      </c>
      <c r="T3519" s="731"/>
      <c r="U3519" s="689">
        <v>0</v>
      </c>
    </row>
    <row r="3520" spans="1:21" ht="14.4" customHeight="1" x14ac:dyDescent="0.3">
      <c r="A3520" s="649">
        <v>10</v>
      </c>
      <c r="B3520" s="650" t="s">
        <v>596</v>
      </c>
      <c r="C3520" s="650">
        <v>89301702</v>
      </c>
      <c r="D3520" s="729" t="s">
        <v>6869</v>
      </c>
      <c r="E3520" s="730" t="s">
        <v>3707</v>
      </c>
      <c r="F3520" s="650" t="s">
        <v>3634</v>
      </c>
      <c r="G3520" s="650" t="s">
        <v>4195</v>
      </c>
      <c r="H3520" s="650" t="s">
        <v>597</v>
      </c>
      <c r="I3520" s="650" t="s">
        <v>989</v>
      </c>
      <c r="J3520" s="650" t="s">
        <v>4200</v>
      </c>
      <c r="K3520" s="650" t="s">
        <v>4533</v>
      </c>
      <c r="L3520" s="651">
        <v>0</v>
      </c>
      <c r="M3520" s="651">
        <v>0</v>
      </c>
      <c r="N3520" s="650">
        <v>3</v>
      </c>
      <c r="O3520" s="731">
        <v>3</v>
      </c>
      <c r="P3520" s="651">
        <v>0</v>
      </c>
      <c r="Q3520" s="666"/>
      <c r="R3520" s="650">
        <v>1</v>
      </c>
      <c r="S3520" s="666">
        <v>0.33333333333333331</v>
      </c>
      <c r="T3520" s="731">
        <v>1</v>
      </c>
      <c r="U3520" s="689">
        <v>0.33333333333333331</v>
      </c>
    </row>
    <row r="3521" spans="1:21" ht="14.4" customHeight="1" x14ac:dyDescent="0.3">
      <c r="A3521" s="649">
        <v>10</v>
      </c>
      <c r="B3521" s="650" t="s">
        <v>596</v>
      </c>
      <c r="C3521" s="650">
        <v>89301702</v>
      </c>
      <c r="D3521" s="729" t="s">
        <v>6869</v>
      </c>
      <c r="E3521" s="730" t="s">
        <v>3707</v>
      </c>
      <c r="F3521" s="650" t="s">
        <v>3634</v>
      </c>
      <c r="G3521" s="650" t="s">
        <v>4195</v>
      </c>
      <c r="H3521" s="650" t="s">
        <v>597</v>
      </c>
      <c r="I3521" s="650" t="s">
        <v>6560</v>
      </c>
      <c r="J3521" s="650" t="s">
        <v>4200</v>
      </c>
      <c r="K3521" s="650" t="s">
        <v>6561</v>
      </c>
      <c r="L3521" s="651">
        <v>0</v>
      </c>
      <c r="M3521" s="651">
        <v>0</v>
      </c>
      <c r="N3521" s="650">
        <v>3</v>
      </c>
      <c r="O3521" s="731">
        <v>3</v>
      </c>
      <c r="P3521" s="651"/>
      <c r="Q3521" s="666"/>
      <c r="R3521" s="650"/>
      <c r="S3521" s="666">
        <v>0</v>
      </c>
      <c r="T3521" s="731"/>
      <c r="U3521" s="689">
        <v>0</v>
      </c>
    </row>
    <row r="3522" spans="1:21" ht="14.4" customHeight="1" x14ac:dyDescent="0.3">
      <c r="A3522" s="649">
        <v>10</v>
      </c>
      <c r="B3522" s="650" t="s">
        <v>596</v>
      </c>
      <c r="C3522" s="650">
        <v>89301702</v>
      </c>
      <c r="D3522" s="729" t="s">
        <v>6869</v>
      </c>
      <c r="E3522" s="730" t="s">
        <v>3707</v>
      </c>
      <c r="F3522" s="650" t="s">
        <v>3634</v>
      </c>
      <c r="G3522" s="650" t="s">
        <v>4202</v>
      </c>
      <c r="H3522" s="650" t="s">
        <v>597</v>
      </c>
      <c r="I3522" s="650" t="s">
        <v>4367</v>
      </c>
      <c r="J3522" s="650" t="s">
        <v>4204</v>
      </c>
      <c r="K3522" s="650" t="s">
        <v>4205</v>
      </c>
      <c r="L3522" s="651">
        <v>810.99</v>
      </c>
      <c r="M3522" s="651">
        <v>5676.93</v>
      </c>
      <c r="N3522" s="650">
        <v>7</v>
      </c>
      <c r="O3522" s="731">
        <v>2</v>
      </c>
      <c r="P3522" s="651">
        <v>1621.98</v>
      </c>
      <c r="Q3522" s="666">
        <v>0.2857142857142857</v>
      </c>
      <c r="R3522" s="650">
        <v>2</v>
      </c>
      <c r="S3522" s="666">
        <v>0.2857142857142857</v>
      </c>
      <c r="T3522" s="731">
        <v>0.5</v>
      </c>
      <c r="U3522" s="689">
        <v>0.25</v>
      </c>
    </row>
    <row r="3523" spans="1:21" ht="14.4" customHeight="1" x14ac:dyDescent="0.3">
      <c r="A3523" s="649">
        <v>10</v>
      </c>
      <c r="B3523" s="650" t="s">
        <v>596</v>
      </c>
      <c r="C3523" s="650">
        <v>89301702</v>
      </c>
      <c r="D3523" s="729" t="s">
        <v>6869</v>
      </c>
      <c r="E3523" s="730" t="s">
        <v>3707</v>
      </c>
      <c r="F3523" s="650" t="s">
        <v>3634</v>
      </c>
      <c r="G3523" s="650" t="s">
        <v>4202</v>
      </c>
      <c r="H3523" s="650" t="s">
        <v>597</v>
      </c>
      <c r="I3523" s="650" t="s">
        <v>6562</v>
      </c>
      <c r="J3523" s="650" t="s">
        <v>4799</v>
      </c>
      <c r="K3523" s="650" t="s">
        <v>6563</v>
      </c>
      <c r="L3523" s="651">
        <v>0</v>
      </c>
      <c r="M3523" s="651">
        <v>0</v>
      </c>
      <c r="N3523" s="650">
        <v>1</v>
      </c>
      <c r="O3523" s="731">
        <v>0.5</v>
      </c>
      <c r="P3523" s="651">
        <v>0</v>
      </c>
      <c r="Q3523" s="666"/>
      <c r="R3523" s="650">
        <v>1</v>
      </c>
      <c r="S3523" s="666">
        <v>1</v>
      </c>
      <c r="T3523" s="731">
        <v>0.5</v>
      </c>
      <c r="U3523" s="689">
        <v>1</v>
      </c>
    </row>
    <row r="3524" spans="1:21" ht="14.4" customHeight="1" x14ac:dyDescent="0.3">
      <c r="A3524" s="649">
        <v>10</v>
      </c>
      <c r="B3524" s="650" t="s">
        <v>596</v>
      </c>
      <c r="C3524" s="650">
        <v>89301702</v>
      </c>
      <c r="D3524" s="729" t="s">
        <v>6869</v>
      </c>
      <c r="E3524" s="730" t="s">
        <v>3707</v>
      </c>
      <c r="F3524" s="650" t="s">
        <v>3634</v>
      </c>
      <c r="G3524" s="650" t="s">
        <v>4202</v>
      </c>
      <c r="H3524" s="650" t="s">
        <v>597</v>
      </c>
      <c r="I3524" s="650" t="s">
        <v>6564</v>
      </c>
      <c r="J3524" s="650" t="s">
        <v>6495</v>
      </c>
      <c r="K3524" s="650" t="s">
        <v>6496</v>
      </c>
      <c r="L3524" s="651">
        <v>492.56</v>
      </c>
      <c r="M3524" s="651">
        <v>985.12</v>
      </c>
      <c r="N3524" s="650">
        <v>2</v>
      </c>
      <c r="O3524" s="731">
        <v>1</v>
      </c>
      <c r="P3524" s="651"/>
      <c r="Q3524" s="666">
        <v>0</v>
      </c>
      <c r="R3524" s="650"/>
      <c r="S3524" s="666">
        <v>0</v>
      </c>
      <c r="T3524" s="731"/>
      <c r="U3524" s="689">
        <v>0</v>
      </c>
    </row>
    <row r="3525" spans="1:21" ht="14.4" customHeight="1" x14ac:dyDescent="0.3">
      <c r="A3525" s="649">
        <v>10</v>
      </c>
      <c r="B3525" s="650" t="s">
        <v>596</v>
      </c>
      <c r="C3525" s="650">
        <v>89301702</v>
      </c>
      <c r="D3525" s="729" t="s">
        <v>6869</v>
      </c>
      <c r="E3525" s="730" t="s">
        <v>3707</v>
      </c>
      <c r="F3525" s="650" t="s">
        <v>3634</v>
      </c>
      <c r="G3525" s="650" t="s">
        <v>4202</v>
      </c>
      <c r="H3525" s="650" t="s">
        <v>597</v>
      </c>
      <c r="I3525" s="650" t="s">
        <v>4203</v>
      </c>
      <c r="J3525" s="650" t="s">
        <v>4204</v>
      </c>
      <c r="K3525" s="650" t="s">
        <v>4205</v>
      </c>
      <c r="L3525" s="651">
        <v>810.99</v>
      </c>
      <c r="M3525" s="651">
        <v>1621.98</v>
      </c>
      <c r="N3525" s="650">
        <v>2</v>
      </c>
      <c r="O3525" s="731">
        <v>0.5</v>
      </c>
      <c r="P3525" s="651">
        <v>1621.98</v>
      </c>
      <c r="Q3525" s="666">
        <v>1</v>
      </c>
      <c r="R3525" s="650">
        <v>2</v>
      </c>
      <c r="S3525" s="666">
        <v>1</v>
      </c>
      <c r="T3525" s="731">
        <v>0.5</v>
      </c>
      <c r="U3525" s="689">
        <v>1</v>
      </c>
    </row>
    <row r="3526" spans="1:21" ht="14.4" customHeight="1" x14ac:dyDescent="0.3">
      <c r="A3526" s="649">
        <v>10</v>
      </c>
      <c r="B3526" s="650" t="s">
        <v>596</v>
      </c>
      <c r="C3526" s="650">
        <v>89301702</v>
      </c>
      <c r="D3526" s="729" t="s">
        <v>6869</v>
      </c>
      <c r="E3526" s="730" t="s">
        <v>3707</v>
      </c>
      <c r="F3526" s="650" t="s">
        <v>3634</v>
      </c>
      <c r="G3526" s="650" t="s">
        <v>4202</v>
      </c>
      <c r="H3526" s="650" t="s">
        <v>597</v>
      </c>
      <c r="I3526" s="650" t="s">
        <v>2919</v>
      </c>
      <c r="J3526" s="650" t="s">
        <v>2920</v>
      </c>
      <c r="K3526" s="650" t="s">
        <v>4206</v>
      </c>
      <c r="L3526" s="651">
        <v>540.22</v>
      </c>
      <c r="M3526" s="651">
        <v>7022.8600000000006</v>
      </c>
      <c r="N3526" s="650">
        <v>13</v>
      </c>
      <c r="O3526" s="731">
        <v>4.5</v>
      </c>
      <c r="P3526" s="651">
        <v>2701.1000000000004</v>
      </c>
      <c r="Q3526" s="666">
        <v>0.38461538461538464</v>
      </c>
      <c r="R3526" s="650">
        <v>5</v>
      </c>
      <c r="S3526" s="666">
        <v>0.38461538461538464</v>
      </c>
      <c r="T3526" s="731">
        <v>1.5</v>
      </c>
      <c r="U3526" s="689">
        <v>0.33333333333333331</v>
      </c>
    </row>
    <row r="3527" spans="1:21" ht="14.4" customHeight="1" x14ac:dyDescent="0.3">
      <c r="A3527" s="649">
        <v>10</v>
      </c>
      <c r="B3527" s="650" t="s">
        <v>596</v>
      </c>
      <c r="C3527" s="650">
        <v>89301702</v>
      </c>
      <c r="D3527" s="729" t="s">
        <v>6869</v>
      </c>
      <c r="E3527" s="730" t="s">
        <v>3707</v>
      </c>
      <c r="F3527" s="650" t="s">
        <v>3634</v>
      </c>
      <c r="G3527" s="650" t="s">
        <v>4202</v>
      </c>
      <c r="H3527" s="650" t="s">
        <v>597</v>
      </c>
      <c r="I3527" s="650" t="s">
        <v>5120</v>
      </c>
      <c r="J3527" s="650" t="s">
        <v>4204</v>
      </c>
      <c r="K3527" s="650" t="s">
        <v>5121</v>
      </c>
      <c r="L3527" s="651">
        <v>0</v>
      </c>
      <c r="M3527" s="651">
        <v>0</v>
      </c>
      <c r="N3527" s="650">
        <v>2</v>
      </c>
      <c r="O3527" s="731">
        <v>1</v>
      </c>
      <c r="P3527" s="651"/>
      <c r="Q3527" s="666"/>
      <c r="R3527" s="650"/>
      <c r="S3527" s="666">
        <v>0</v>
      </c>
      <c r="T3527" s="731"/>
      <c r="U3527" s="689">
        <v>0</v>
      </c>
    </row>
    <row r="3528" spans="1:21" ht="14.4" customHeight="1" x14ac:dyDescent="0.3">
      <c r="A3528" s="649">
        <v>10</v>
      </c>
      <c r="B3528" s="650" t="s">
        <v>596</v>
      </c>
      <c r="C3528" s="650">
        <v>89301702</v>
      </c>
      <c r="D3528" s="729" t="s">
        <v>6869</v>
      </c>
      <c r="E3528" s="730" t="s">
        <v>3707</v>
      </c>
      <c r="F3528" s="650" t="s">
        <v>3634</v>
      </c>
      <c r="G3528" s="650" t="s">
        <v>4202</v>
      </c>
      <c r="H3528" s="650" t="s">
        <v>597</v>
      </c>
      <c r="I3528" s="650" t="s">
        <v>1909</v>
      </c>
      <c r="J3528" s="650" t="s">
        <v>4204</v>
      </c>
      <c r="K3528" s="650" t="s">
        <v>4205</v>
      </c>
      <c r="L3528" s="651">
        <v>810.99</v>
      </c>
      <c r="M3528" s="651">
        <v>7298.91</v>
      </c>
      <c r="N3528" s="650">
        <v>9</v>
      </c>
      <c r="O3528" s="731">
        <v>3.5</v>
      </c>
      <c r="P3528" s="651"/>
      <c r="Q3528" s="666">
        <v>0</v>
      </c>
      <c r="R3528" s="650"/>
      <c r="S3528" s="666">
        <v>0</v>
      </c>
      <c r="T3528" s="731"/>
      <c r="U3528" s="689">
        <v>0</v>
      </c>
    </row>
    <row r="3529" spans="1:21" ht="14.4" customHeight="1" x14ac:dyDescent="0.3">
      <c r="A3529" s="649">
        <v>10</v>
      </c>
      <c r="B3529" s="650" t="s">
        <v>596</v>
      </c>
      <c r="C3529" s="650">
        <v>89301702</v>
      </c>
      <c r="D3529" s="729" t="s">
        <v>6869</v>
      </c>
      <c r="E3529" s="730" t="s">
        <v>3707</v>
      </c>
      <c r="F3529" s="650" t="s">
        <v>3634</v>
      </c>
      <c r="G3529" s="650" t="s">
        <v>4202</v>
      </c>
      <c r="H3529" s="650" t="s">
        <v>597</v>
      </c>
      <c r="I3529" s="650" t="s">
        <v>4207</v>
      </c>
      <c r="J3529" s="650" t="s">
        <v>4208</v>
      </c>
      <c r="K3529" s="650" t="s">
        <v>4209</v>
      </c>
      <c r="L3529" s="651">
        <v>344.25</v>
      </c>
      <c r="M3529" s="651">
        <v>1377</v>
      </c>
      <c r="N3529" s="650">
        <v>4</v>
      </c>
      <c r="O3529" s="731">
        <v>1.5</v>
      </c>
      <c r="P3529" s="651">
        <v>344.25</v>
      </c>
      <c r="Q3529" s="666">
        <v>0.25</v>
      </c>
      <c r="R3529" s="650">
        <v>1</v>
      </c>
      <c r="S3529" s="666">
        <v>0.25</v>
      </c>
      <c r="T3529" s="731">
        <v>0.5</v>
      </c>
      <c r="U3529" s="689">
        <v>0.33333333333333331</v>
      </c>
    </row>
    <row r="3530" spans="1:21" ht="14.4" customHeight="1" x14ac:dyDescent="0.3">
      <c r="A3530" s="649">
        <v>10</v>
      </c>
      <c r="B3530" s="650" t="s">
        <v>596</v>
      </c>
      <c r="C3530" s="650">
        <v>89301702</v>
      </c>
      <c r="D3530" s="729" t="s">
        <v>6869</v>
      </c>
      <c r="E3530" s="730" t="s">
        <v>3707</v>
      </c>
      <c r="F3530" s="650" t="s">
        <v>3634</v>
      </c>
      <c r="G3530" s="650" t="s">
        <v>4202</v>
      </c>
      <c r="H3530" s="650" t="s">
        <v>597</v>
      </c>
      <c r="I3530" s="650" t="s">
        <v>6497</v>
      </c>
      <c r="J3530" s="650" t="s">
        <v>2920</v>
      </c>
      <c r="K3530" s="650" t="s">
        <v>6498</v>
      </c>
      <c r="L3530" s="651">
        <v>0</v>
      </c>
      <c r="M3530" s="651">
        <v>0</v>
      </c>
      <c r="N3530" s="650">
        <v>2</v>
      </c>
      <c r="O3530" s="731">
        <v>1</v>
      </c>
      <c r="P3530" s="651">
        <v>0</v>
      </c>
      <c r="Q3530" s="666"/>
      <c r="R3530" s="650">
        <v>2</v>
      </c>
      <c r="S3530" s="666">
        <v>1</v>
      </c>
      <c r="T3530" s="731">
        <v>1</v>
      </c>
      <c r="U3530" s="689">
        <v>1</v>
      </c>
    </row>
    <row r="3531" spans="1:21" ht="14.4" customHeight="1" x14ac:dyDescent="0.3">
      <c r="A3531" s="649">
        <v>10</v>
      </c>
      <c r="B3531" s="650" t="s">
        <v>596</v>
      </c>
      <c r="C3531" s="650">
        <v>89301702</v>
      </c>
      <c r="D3531" s="729" t="s">
        <v>6869</v>
      </c>
      <c r="E3531" s="730" t="s">
        <v>3707</v>
      </c>
      <c r="F3531" s="650" t="s">
        <v>3634</v>
      </c>
      <c r="G3531" s="650" t="s">
        <v>4202</v>
      </c>
      <c r="H3531" s="650" t="s">
        <v>597</v>
      </c>
      <c r="I3531" s="650" t="s">
        <v>4798</v>
      </c>
      <c r="J3531" s="650" t="s">
        <v>4799</v>
      </c>
      <c r="K3531" s="650" t="s">
        <v>4800</v>
      </c>
      <c r="L3531" s="651">
        <v>0</v>
      </c>
      <c r="M3531" s="651">
        <v>0</v>
      </c>
      <c r="N3531" s="650">
        <v>1</v>
      </c>
      <c r="O3531" s="731">
        <v>0.5</v>
      </c>
      <c r="P3531" s="651">
        <v>0</v>
      </c>
      <c r="Q3531" s="666"/>
      <c r="R3531" s="650">
        <v>1</v>
      </c>
      <c r="S3531" s="666">
        <v>1</v>
      </c>
      <c r="T3531" s="731">
        <v>0.5</v>
      </c>
      <c r="U3531" s="689">
        <v>1</v>
      </c>
    </row>
    <row r="3532" spans="1:21" ht="14.4" customHeight="1" x14ac:dyDescent="0.3">
      <c r="A3532" s="649">
        <v>10</v>
      </c>
      <c r="B3532" s="650" t="s">
        <v>596</v>
      </c>
      <c r="C3532" s="650">
        <v>89301702</v>
      </c>
      <c r="D3532" s="729" t="s">
        <v>6869</v>
      </c>
      <c r="E3532" s="730" t="s">
        <v>3707</v>
      </c>
      <c r="F3532" s="650" t="s">
        <v>3634</v>
      </c>
      <c r="G3532" s="650" t="s">
        <v>3795</v>
      </c>
      <c r="H3532" s="650" t="s">
        <v>597</v>
      </c>
      <c r="I3532" s="650" t="s">
        <v>6565</v>
      </c>
      <c r="J3532" s="650" t="s">
        <v>2009</v>
      </c>
      <c r="K3532" s="650" t="s">
        <v>3797</v>
      </c>
      <c r="L3532" s="651">
        <v>0</v>
      </c>
      <c r="M3532" s="651">
        <v>0</v>
      </c>
      <c r="N3532" s="650">
        <v>1</v>
      </c>
      <c r="O3532" s="731">
        <v>0.5</v>
      </c>
      <c r="P3532" s="651">
        <v>0</v>
      </c>
      <c r="Q3532" s="666"/>
      <c r="R3532" s="650">
        <v>1</v>
      </c>
      <c r="S3532" s="666">
        <v>1</v>
      </c>
      <c r="T3532" s="731">
        <v>0.5</v>
      </c>
      <c r="U3532" s="689">
        <v>1</v>
      </c>
    </row>
    <row r="3533" spans="1:21" ht="14.4" customHeight="1" x14ac:dyDescent="0.3">
      <c r="A3533" s="649">
        <v>10</v>
      </c>
      <c r="B3533" s="650" t="s">
        <v>596</v>
      </c>
      <c r="C3533" s="650">
        <v>89301702</v>
      </c>
      <c r="D3533" s="729" t="s">
        <v>6869</v>
      </c>
      <c r="E3533" s="730" t="s">
        <v>3707</v>
      </c>
      <c r="F3533" s="650" t="s">
        <v>3634</v>
      </c>
      <c r="G3533" s="650" t="s">
        <v>3795</v>
      </c>
      <c r="H3533" s="650" t="s">
        <v>597</v>
      </c>
      <c r="I3533" s="650" t="s">
        <v>3243</v>
      </c>
      <c r="J3533" s="650" t="s">
        <v>2009</v>
      </c>
      <c r="K3533" s="650" t="s">
        <v>3244</v>
      </c>
      <c r="L3533" s="651">
        <v>250.87</v>
      </c>
      <c r="M3533" s="651">
        <v>1254.3499999999999</v>
      </c>
      <c r="N3533" s="650">
        <v>5</v>
      </c>
      <c r="O3533" s="731">
        <v>1</v>
      </c>
      <c r="P3533" s="651"/>
      <c r="Q3533" s="666">
        <v>0</v>
      </c>
      <c r="R3533" s="650"/>
      <c r="S3533" s="666">
        <v>0</v>
      </c>
      <c r="T3533" s="731"/>
      <c r="U3533" s="689">
        <v>0</v>
      </c>
    </row>
    <row r="3534" spans="1:21" ht="14.4" customHeight="1" x14ac:dyDescent="0.3">
      <c r="A3534" s="649">
        <v>10</v>
      </c>
      <c r="B3534" s="650" t="s">
        <v>596</v>
      </c>
      <c r="C3534" s="650">
        <v>89301702</v>
      </c>
      <c r="D3534" s="729" t="s">
        <v>6869</v>
      </c>
      <c r="E3534" s="730" t="s">
        <v>3707</v>
      </c>
      <c r="F3534" s="650" t="s">
        <v>3634</v>
      </c>
      <c r="G3534" s="650" t="s">
        <v>3961</v>
      </c>
      <c r="H3534" s="650" t="s">
        <v>597</v>
      </c>
      <c r="I3534" s="650" t="s">
        <v>5205</v>
      </c>
      <c r="J3534" s="650" t="s">
        <v>785</v>
      </c>
      <c r="K3534" s="650" t="s">
        <v>5206</v>
      </c>
      <c r="L3534" s="651">
        <v>0</v>
      </c>
      <c r="M3534" s="651">
        <v>0</v>
      </c>
      <c r="N3534" s="650">
        <v>1</v>
      </c>
      <c r="O3534" s="731">
        <v>1</v>
      </c>
      <c r="P3534" s="651"/>
      <c r="Q3534" s="666"/>
      <c r="R3534" s="650"/>
      <c r="S3534" s="666">
        <v>0</v>
      </c>
      <c r="T3534" s="731"/>
      <c r="U3534" s="689">
        <v>0</v>
      </c>
    </row>
    <row r="3535" spans="1:21" ht="14.4" customHeight="1" x14ac:dyDescent="0.3">
      <c r="A3535" s="649">
        <v>10</v>
      </c>
      <c r="B3535" s="650" t="s">
        <v>596</v>
      </c>
      <c r="C3535" s="650">
        <v>89301702</v>
      </c>
      <c r="D3535" s="729" t="s">
        <v>6869</v>
      </c>
      <c r="E3535" s="730" t="s">
        <v>3707</v>
      </c>
      <c r="F3535" s="650" t="s">
        <v>3634</v>
      </c>
      <c r="G3535" s="650" t="s">
        <v>3961</v>
      </c>
      <c r="H3535" s="650" t="s">
        <v>597</v>
      </c>
      <c r="I3535" s="650" t="s">
        <v>5062</v>
      </c>
      <c r="J3535" s="650" t="s">
        <v>785</v>
      </c>
      <c r="K3535" s="650" t="s">
        <v>5063</v>
      </c>
      <c r="L3535" s="651">
        <v>0</v>
      </c>
      <c r="M3535" s="651">
        <v>0</v>
      </c>
      <c r="N3535" s="650">
        <v>1</v>
      </c>
      <c r="O3535" s="731">
        <v>0.5</v>
      </c>
      <c r="P3535" s="651"/>
      <c r="Q3535" s="666"/>
      <c r="R3535" s="650"/>
      <c r="S3535" s="666">
        <v>0</v>
      </c>
      <c r="T3535" s="731"/>
      <c r="U3535" s="689">
        <v>0</v>
      </c>
    </row>
    <row r="3536" spans="1:21" ht="14.4" customHeight="1" x14ac:dyDescent="0.3">
      <c r="A3536" s="649">
        <v>10</v>
      </c>
      <c r="B3536" s="650" t="s">
        <v>596</v>
      </c>
      <c r="C3536" s="650">
        <v>89301702</v>
      </c>
      <c r="D3536" s="729" t="s">
        <v>6869</v>
      </c>
      <c r="E3536" s="730" t="s">
        <v>3707</v>
      </c>
      <c r="F3536" s="650" t="s">
        <v>3634</v>
      </c>
      <c r="G3536" s="650" t="s">
        <v>3961</v>
      </c>
      <c r="H3536" s="650" t="s">
        <v>597</v>
      </c>
      <c r="I3536" s="650" t="s">
        <v>6505</v>
      </c>
      <c r="J3536" s="650" t="s">
        <v>6506</v>
      </c>
      <c r="K3536" s="650" t="s">
        <v>6507</v>
      </c>
      <c r="L3536" s="651">
        <v>342.89</v>
      </c>
      <c r="M3536" s="651">
        <v>342.89</v>
      </c>
      <c r="N3536" s="650">
        <v>1</v>
      </c>
      <c r="O3536" s="731">
        <v>1</v>
      </c>
      <c r="P3536" s="651"/>
      <c r="Q3536" s="666">
        <v>0</v>
      </c>
      <c r="R3536" s="650"/>
      <c r="S3536" s="666">
        <v>0</v>
      </c>
      <c r="T3536" s="731"/>
      <c r="U3536" s="689">
        <v>0</v>
      </c>
    </row>
    <row r="3537" spans="1:21" ht="14.4" customHeight="1" x14ac:dyDescent="0.3">
      <c r="A3537" s="649">
        <v>10</v>
      </c>
      <c r="B3537" s="650" t="s">
        <v>596</v>
      </c>
      <c r="C3537" s="650">
        <v>89301702</v>
      </c>
      <c r="D3537" s="729" t="s">
        <v>6869</v>
      </c>
      <c r="E3537" s="730" t="s">
        <v>3707</v>
      </c>
      <c r="F3537" s="650" t="s">
        <v>3634</v>
      </c>
      <c r="G3537" s="650" t="s">
        <v>3961</v>
      </c>
      <c r="H3537" s="650" t="s">
        <v>597</v>
      </c>
      <c r="I3537" s="650" t="s">
        <v>4572</v>
      </c>
      <c r="J3537" s="650" t="s">
        <v>4573</v>
      </c>
      <c r="K3537" s="650" t="s">
        <v>789</v>
      </c>
      <c r="L3537" s="651">
        <v>0</v>
      </c>
      <c r="M3537" s="651">
        <v>0</v>
      </c>
      <c r="N3537" s="650">
        <v>1</v>
      </c>
      <c r="O3537" s="731">
        <v>1</v>
      </c>
      <c r="P3537" s="651">
        <v>0</v>
      </c>
      <c r="Q3537" s="666"/>
      <c r="R3537" s="650">
        <v>1</v>
      </c>
      <c r="S3537" s="666">
        <v>1</v>
      </c>
      <c r="T3537" s="731">
        <v>1</v>
      </c>
      <c r="U3537" s="689">
        <v>1</v>
      </c>
    </row>
    <row r="3538" spans="1:21" ht="14.4" customHeight="1" x14ac:dyDescent="0.3">
      <c r="A3538" s="649">
        <v>10</v>
      </c>
      <c r="B3538" s="650" t="s">
        <v>596</v>
      </c>
      <c r="C3538" s="650">
        <v>89301702</v>
      </c>
      <c r="D3538" s="729" t="s">
        <v>6869</v>
      </c>
      <c r="E3538" s="730" t="s">
        <v>3707</v>
      </c>
      <c r="F3538" s="650" t="s">
        <v>3634</v>
      </c>
      <c r="G3538" s="650" t="s">
        <v>3961</v>
      </c>
      <c r="H3538" s="650" t="s">
        <v>597</v>
      </c>
      <c r="I3538" s="650" t="s">
        <v>4343</v>
      </c>
      <c r="J3538" s="650" t="s">
        <v>3963</v>
      </c>
      <c r="K3538" s="650" t="s">
        <v>1360</v>
      </c>
      <c r="L3538" s="651">
        <v>97.97</v>
      </c>
      <c r="M3538" s="651">
        <v>97.97</v>
      </c>
      <c r="N3538" s="650">
        <v>1</v>
      </c>
      <c r="O3538" s="731">
        <v>1</v>
      </c>
      <c r="P3538" s="651"/>
      <c r="Q3538" s="666">
        <v>0</v>
      </c>
      <c r="R3538" s="650"/>
      <c r="S3538" s="666">
        <v>0</v>
      </c>
      <c r="T3538" s="731"/>
      <c r="U3538" s="689">
        <v>0</v>
      </c>
    </row>
    <row r="3539" spans="1:21" ht="14.4" customHeight="1" x14ac:dyDescent="0.3">
      <c r="A3539" s="649">
        <v>10</v>
      </c>
      <c r="B3539" s="650" t="s">
        <v>596</v>
      </c>
      <c r="C3539" s="650">
        <v>89301702</v>
      </c>
      <c r="D3539" s="729" t="s">
        <v>6869</v>
      </c>
      <c r="E3539" s="730" t="s">
        <v>3707</v>
      </c>
      <c r="F3539" s="650" t="s">
        <v>3634</v>
      </c>
      <c r="G3539" s="650" t="s">
        <v>3961</v>
      </c>
      <c r="H3539" s="650" t="s">
        <v>597</v>
      </c>
      <c r="I3539" s="650" t="s">
        <v>3962</v>
      </c>
      <c r="J3539" s="650" t="s">
        <v>3963</v>
      </c>
      <c r="K3539" s="650" t="s">
        <v>1746</v>
      </c>
      <c r="L3539" s="651">
        <v>314.89999999999998</v>
      </c>
      <c r="M3539" s="651">
        <v>1574.5</v>
      </c>
      <c r="N3539" s="650">
        <v>5</v>
      </c>
      <c r="O3539" s="731">
        <v>4</v>
      </c>
      <c r="P3539" s="651">
        <v>314.89999999999998</v>
      </c>
      <c r="Q3539" s="666">
        <v>0.19999999999999998</v>
      </c>
      <c r="R3539" s="650">
        <v>1</v>
      </c>
      <c r="S3539" s="666">
        <v>0.2</v>
      </c>
      <c r="T3539" s="731">
        <v>0.5</v>
      </c>
      <c r="U3539" s="689">
        <v>0.125</v>
      </c>
    </row>
    <row r="3540" spans="1:21" ht="14.4" customHeight="1" x14ac:dyDescent="0.3">
      <c r="A3540" s="649">
        <v>10</v>
      </c>
      <c r="B3540" s="650" t="s">
        <v>596</v>
      </c>
      <c r="C3540" s="650">
        <v>89301702</v>
      </c>
      <c r="D3540" s="729" t="s">
        <v>6869</v>
      </c>
      <c r="E3540" s="730" t="s">
        <v>3707</v>
      </c>
      <c r="F3540" s="650" t="s">
        <v>3634</v>
      </c>
      <c r="G3540" s="650" t="s">
        <v>3961</v>
      </c>
      <c r="H3540" s="650" t="s">
        <v>597</v>
      </c>
      <c r="I3540" s="650" t="s">
        <v>788</v>
      </c>
      <c r="J3540" s="650" t="s">
        <v>785</v>
      </c>
      <c r="K3540" s="650" t="s">
        <v>4574</v>
      </c>
      <c r="L3540" s="651">
        <v>0</v>
      </c>
      <c r="M3540" s="651">
        <v>0</v>
      </c>
      <c r="N3540" s="650">
        <v>2</v>
      </c>
      <c r="O3540" s="731">
        <v>0.5</v>
      </c>
      <c r="P3540" s="651"/>
      <c r="Q3540" s="666"/>
      <c r="R3540" s="650"/>
      <c r="S3540" s="666">
        <v>0</v>
      </c>
      <c r="T3540" s="731"/>
      <c r="U3540" s="689">
        <v>0</v>
      </c>
    </row>
    <row r="3541" spans="1:21" ht="14.4" customHeight="1" x14ac:dyDescent="0.3">
      <c r="A3541" s="649">
        <v>10</v>
      </c>
      <c r="B3541" s="650" t="s">
        <v>596</v>
      </c>
      <c r="C3541" s="650">
        <v>89301702</v>
      </c>
      <c r="D3541" s="729" t="s">
        <v>6869</v>
      </c>
      <c r="E3541" s="730" t="s">
        <v>3707</v>
      </c>
      <c r="F3541" s="650" t="s">
        <v>3634</v>
      </c>
      <c r="G3541" s="650" t="s">
        <v>3961</v>
      </c>
      <c r="H3541" s="650" t="s">
        <v>597</v>
      </c>
      <c r="I3541" s="650" t="s">
        <v>1745</v>
      </c>
      <c r="J3541" s="650" t="s">
        <v>1359</v>
      </c>
      <c r="K3541" s="650" t="s">
        <v>4216</v>
      </c>
      <c r="L3541" s="651">
        <v>314.89999999999998</v>
      </c>
      <c r="M3541" s="651">
        <v>629.79999999999995</v>
      </c>
      <c r="N3541" s="650">
        <v>2</v>
      </c>
      <c r="O3541" s="731">
        <v>2</v>
      </c>
      <c r="P3541" s="651"/>
      <c r="Q3541" s="666">
        <v>0</v>
      </c>
      <c r="R3541" s="650"/>
      <c r="S3541" s="666">
        <v>0</v>
      </c>
      <c r="T3541" s="731"/>
      <c r="U3541" s="689">
        <v>0</v>
      </c>
    </row>
    <row r="3542" spans="1:21" ht="14.4" customHeight="1" x14ac:dyDescent="0.3">
      <c r="A3542" s="649">
        <v>10</v>
      </c>
      <c r="B3542" s="650" t="s">
        <v>596</v>
      </c>
      <c r="C3542" s="650">
        <v>89301702</v>
      </c>
      <c r="D3542" s="729" t="s">
        <v>6869</v>
      </c>
      <c r="E3542" s="730" t="s">
        <v>3707</v>
      </c>
      <c r="F3542" s="650" t="s">
        <v>3634</v>
      </c>
      <c r="G3542" s="650" t="s">
        <v>4144</v>
      </c>
      <c r="H3542" s="650" t="s">
        <v>597</v>
      </c>
      <c r="I3542" s="650" t="s">
        <v>6566</v>
      </c>
      <c r="J3542" s="650" t="s">
        <v>6567</v>
      </c>
      <c r="K3542" s="650" t="s">
        <v>3507</v>
      </c>
      <c r="L3542" s="651">
        <v>52.66</v>
      </c>
      <c r="M3542" s="651">
        <v>210.64</v>
      </c>
      <c r="N3542" s="650">
        <v>4</v>
      </c>
      <c r="O3542" s="731">
        <v>1</v>
      </c>
      <c r="P3542" s="651"/>
      <c r="Q3542" s="666">
        <v>0</v>
      </c>
      <c r="R3542" s="650"/>
      <c r="S3542" s="666">
        <v>0</v>
      </c>
      <c r="T3542" s="731"/>
      <c r="U3542" s="689">
        <v>0</v>
      </c>
    </row>
    <row r="3543" spans="1:21" ht="14.4" customHeight="1" x14ac:dyDescent="0.3">
      <c r="A3543" s="649">
        <v>10</v>
      </c>
      <c r="B3543" s="650" t="s">
        <v>596</v>
      </c>
      <c r="C3543" s="650">
        <v>89301702</v>
      </c>
      <c r="D3543" s="729" t="s">
        <v>6869</v>
      </c>
      <c r="E3543" s="730" t="s">
        <v>3707</v>
      </c>
      <c r="F3543" s="650" t="s">
        <v>3634</v>
      </c>
      <c r="G3543" s="650" t="s">
        <v>4144</v>
      </c>
      <c r="H3543" s="650" t="s">
        <v>597</v>
      </c>
      <c r="I3543" s="650" t="s">
        <v>6568</v>
      </c>
      <c r="J3543" s="650" t="s">
        <v>6567</v>
      </c>
      <c r="K3543" s="650" t="s">
        <v>6520</v>
      </c>
      <c r="L3543" s="651">
        <v>631.87</v>
      </c>
      <c r="M3543" s="651">
        <v>2527.48</v>
      </c>
      <c r="N3543" s="650">
        <v>4</v>
      </c>
      <c r="O3543" s="731">
        <v>1</v>
      </c>
      <c r="P3543" s="651"/>
      <c r="Q3543" s="666">
        <v>0</v>
      </c>
      <c r="R3543" s="650"/>
      <c r="S3543" s="666">
        <v>0</v>
      </c>
      <c r="T3543" s="731"/>
      <c r="U3543" s="689">
        <v>0</v>
      </c>
    </row>
    <row r="3544" spans="1:21" ht="14.4" customHeight="1" x14ac:dyDescent="0.3">
      <c r="A3544" s="649">
        <v>10</v>
      </c>
      <c r="B3544" s="650" t="s">
        <v>596</v>
      </c>
      <c r="C3544" s="650">
        <v>89301702</v>
      </c>
      <c r="D3544" s="729" t="s">
        <v>6869</v>
      </c>
      <c r="E3544" s="730" t="s">
        <v>3707</v>
      </c>
      <c r="F3544" s="650" t="s">
        <v>3634</v>
      </c>
      <c r="G3544" s="650" t="s">
        <v>4144</v>
      </c>
      <c r="H3544" s="650" t="s">
        <v>1072</v>
      </c>
      <c r="I3544" s="650" t="s">
        <v>1188</v>
      </c>
      <c r="J3544" s="650" t="s">
        <v>1189</v>
      </c>
      <c r="K3544" s="650" t="s">
        <v>3507</v>
      </c>
      <c r="L3544" s="651">
        <v>107.54</v>
      </c>
      <c r="M3544" s="651">
        <v>8603.2000000000007</v>
      </c>
      <c r="N3544" s="650">
        <v>80</v>
      </c>
      <c r="O3544" s="731">
        <v>2</v>
      </c>
      <c r="P3544" s="651">
        <v>2150.8000000000002</v>
      </c>
      <c r="Q3544" s="666">
        <v>0.25</v>
      </c>
      <c r="R3544" s="650">
        <v>20</v>
      </c>
      <c r="S3544" s="666">
        <v>0.25</v>
      </c>
      <c r="T3544" s="731">
        <v>0.5</v>
      </c>
      <c r="U3544" s="689">
        <v>0.25</v>
      </c>
    </row>
    <row r="3545" spans="1:21" ht="14.4" customHeight="1" x14ac:dyDescent="0.3">
      <c r="A3545" s="649">
        <v>10</v>
      </c>
      <c r="B3545" s="650" t="s">
        <v>596</v>
      </c>
      <c r="C3545" s="650">
        <v>89301702</v>
      </c>
      <c r="D3545" s="729" t="s">
        <v>6869</v>
      </c>
      <c r="E3545" s="730" t="s">
        <v>3707</v>
      </c>
      <c r="F3545" s="650" t="s">
        <v>3634</v>
      </c>
      <c r="G3545" s="650" t="s">
        <v>4144</v>
      </c>
      <c r="H3545" s="650" t="s">
        <v>1072</v>
      </c>
      <c r="I3545" s="650" t="s">
        <v>1202</v>
      </c>
      <c r="J3545" s="650" t="s">
        <v>1203</v>
      </c>
      <c r="K3545" s="650" t="s">
        <v>1194</v>
      </c>
      <c r="L3545" s="651">
        <v>1431.26</v>
      </c>
      <c r="M3545" s="651">
        <v>35781.5</v>
      </c>
      <c r="N3545" s="650">
        <v>25</v>
      </c>
      <c r="O3545" s="731">
        <v>2.5</v>
      </c>
      <c r="P3545" s="651">
        <v>28625.200000000001</v>
      </c>
      <c r="Q3545" s="666">
        <v>0.8</v>
      </c>
      <c r="R3545" s="650">
        <v>20</v>
      </c>
      <c r="S3545" s="666">
        <v>0.8</v>
      </c>
      <c r="T3545" s="731">
        <v>1.5</v>
      </c>
      <c r="U3545" s="689">
        <v>0.6</v>
      </c>
    </row>
    <row r="3546" spans="1:21" ht="14.4" customHeight="1" x14ac:dyDescent="0.3">
      <c r="A3546" s="649">
        <v>10</v>
      </c>
      <c r="B3546" s="650" t="s">
        <v>596</v>
      </c>
      <c r="C3546" s="650">
        <v>89301702</v>
      </c>
      <c r="D3546" s="729" t="s">
        <v>6869</v>
      </c>
      <c r="E3546" s="730" t="s">
        <v>3707</v>
      </c>
      <c r="F3546" s="650" t="s">
        <v>3634</v>
      </c>
      <c r="G3546" s="650" t="s">
        <v>4144</v>
      </c>
      <c r="H3546" s="650" t="s">
        <v>1072</v>
      </c>
      <c r="I3546" s="650" t="s">
        <v>1626</v>
      </c>
      <c r="J3546" s="650" t="s">
        <v>3530</v>
      </c>
      <c r="K3546" s="650" t="s">
        <v>1140</v>
      </c>
      <c r="L3546" s="651">
        <v>31.59</v>
      </c>
      <c r="M3546" s="651">
        <v>947.7</v>
      </c>
      <c r="N3546" s="650">
        <v>30</v>
      </c>
      <c r="O3546" s="731">
        <v>1</v>
      </c>
      <c r="P3546" s="651"/>
      <c r="Q3546" s="666">
        <v>0</v>
      </c>
      <c r="R3546" s="650"/>
      <c r="S3546" s="666">
        <v>0</v>
      </c>
      <c r="T3546" s="731"/>
      <c r="U3546" s="689">
        <v>0</v>
      </c>
    </row>
    <row r="3547" spans="1:21" ht="14.4" customHeight="1" x14ac:dyDescent="0.3">
      <c r="A3547" s="649">
        <v>10</v>
      </c>
      <c r="B3547" s="650" t="s">
        <v>596</v>
      </c>
      <c r="C3547" s="650">
        <v>89301702</v>
      </c>
      <c r="D3547" s="729" t="s">
        <v>6869</v>
      </c>
      <c r="E3547" s="730" t="s">
        <v>3707</v>
      </c>
      <c r="F3547" s="650" t="s">
        <v>3634</v>
      </c>
      <c r="G3547" s="650" t="s">
        <v>4144</v>
      </c>
      <c r="H3547" s="650" t="s">
        <v>1072</v>
      </c>
      <c r="I3547" s="650" t="s">
        <v>1626</v>
      </c>
      <c r="J3547" s="650" t="s">
        <v>3530</v>
      </c>
      <c r="K3547" s="650" t="s">
        <v>1140</v>
      </c>
      <c r="L3547" s="651">
        <v>32.6</v>
      </c>
      <c r="M3547" s="651">
        <v>978</v>
      </c>
      <c r="N3547" s="650">
        <v>30</v>
      </c>
      <c r="O3547" s="731">
        <v>0.5</v>
      </c>
      <c r="P3547" s="651">
        <v>978</v>
      </c>
      <c r="Q3547" s="666">
        <v>1</v>
      </c>
      <c r="R3547" s="650">
        <v>30</v>
      </c>
      <c r="S3547" s="666">
        <v>1</v>
      </c>
      <c r="T3547" s="731">
        <v>0.5</v>
      </c>
      <c r="U3547" s="689">
        <v>1</v>
      </c>
    </row>
    <row r="3548" spans="1:21" ht="14.4" customHeight="1" x14ac:dyDescent="0.3">
      <c r="A3548" s="649">
        <v>10</v>
      </c>
      <c r="B3548" s="650" t="s">
        <v>596</v>
      </c>
      <c r="C3548" s="650">
        <v>89301702</v>
      </c>
      <c r="D3548" s="729" t="s">
        <v>6869</v>
      </c>
      <c r="E3548" s="730" t="s">
        <v>3707</v>
      </c>
      <c r="F3548" s="650" t="s">
        <v>3634</v>
      </c>
      <c r="G3548" s="650" t="s">
        <v>4144</v>
      </c>
      <c r="H3548" s="650" t="s">
        <v>1072</v>
      </c>
      <c r="I3548" s="650" t="s">
        <v>4625</v>
      </c>
      <c r="J3548" s="650" t="s">
        <v>4626</v>
      </c>
      <c r="K3548" s="650" t="s">
        <v>1140</v>
      </c>
      <c r="L3548" s="651">
        <v>31.59</v>
      </c>
      <c r="M3548" s="651">
        <v>631.79999999999995</v>
      </c>
      <c r="N3548" s="650">
        <v>20</v>
      </c>
      <c r="O3548" s="731">
        <v>0.5</v>
      </c>
      <c r="P3548" s="651"/>
      <c r="Q3548" s="666">
        <v>0</v>
      </c>
      <c r="R3548" s="650"/>
      <c r="S3548" s="666">
        <v>0</v>
      </c>
      <c r="T3548" s="731"/>
      <c r="U3548" s="689">
        <v>0</v>
      </c>
    </row>
    <row r="3549" spans="1:21" ht="14.4" customHeight="1" x14ac:dyDescent="0.3">
      <c r="A3549" s="649">
        <v>10</v>
      </c>
      <c r="B3549" s="650" t="s">
        <v>596</v>
      </c>
      <c r="C3549" s="650">
        <v>89301702</v>
      </c>
      <c r="D3549" s="729" t="s">
        <v>6869</v>
      </c>
      <c r="E3549" s="730" t="s">
        <v>3707</v>
      </c>
      <c r="F3549" s="650" t="s">
        <v>3634</v>
      </c>
      <c r="G3549" s="650" t="s">
        <v>4144</v>
      </c>
      <c r="H3549" s="650" t="s">
        <v>1072</v>
      </c>
      <c r="I3549" s="650" t="s">
        <v>4625</v>
      </c>
      <c r="J3549" s="650" t="s">
        <v>4626</v>
      </c>
      <c r="K3549" s="650" t="s">
        <v>1140</v>
      </c>
      <c r="L3549" s="651">
        <v>32.380000000000003</v>
      </c>
      <c r="M3549" s="651">
        <v>1295.2</v>
      </c>
      <c r="N3549" s="650">
        <v>40</v>
      </c>
      <c r="O3549" s="731">
        <v>0.5</v>
      </c>
      <c r="P3549" s="651"/>
      <c r="Q3549" s="666">
        <v>0</v>
      </c>
      <c r="R3549" s="650"/>
      <c r="S3549" s="666">
        <v>0</v>
      </c>
      <c r="T3549" s="731"/>
      <c r="U3549" s="689">
        <v>0</v>
      </c>
    </row>
    <row r="3550" spans="1:21" ht="14.4" customHeight="1" x14ac:dyDescent="0.3">
      <c r="A3550" s="649">
        <v>10</v>
      </c>
      <c r="B3550" s="650" t="s">
        <v>596</v>
      </c>
      <c r="C3550" s="650">
        <v>89301702</v>
      </c>
      <c r="D3550" s="729" t="s">
        <v>6869</v>
      </c>
      <c r="E3550" s="730" t="s">
        <v>3707</v>
      </c>
      <c r="F3550" s="650" t="s">
        <v>3634</v>
      </c>
      <c r="G3550" s="650" t="s">
        <v>4144</v>
      </c>
      <c r="H3550" s="650" t="s">
        <v>1072</v>
      </c>
      <c r="I3550" s="650" t="s">
        <v>6268</v>
      </c>
      <c r="J3550" s="650" t="s">
        <v>6269</v>
      </c>
      <c r="K3550" s="650" t="s">
        <v>1140</v>
      </c>
      <c r="L3550" s="651">
        <v>33.090000000000003</v>
      </c>
      <c r="M3550" s="651">
        <v>661.80000000000007</v>
      </c>
      <c r="N3550" s="650">
        <v>20</v>
      </c>
      <c r="O3550" s="731">
        <v>0.5</v>
      </c>
      <c r="P3550" s="651"/>
      <c r="Q3550" s="666">
        <v>0</v>
      </c>
      <c r="R3550" s="650"/>
      <c r="S3550" s="666">
        <v>0</v>
      </c>
      <c r="T3550" s="731"/>
      <c r="U3550" s="689">
        <v>0</v>
      </c>
    </row>
    <row r="3551" spans="1:21" ht="14.4" customHeight="1" x14ac:dyDescent="0.3">
      <c r="A3551" s="649">
        <v>10</v>
      </c>
      <c r="B3551" s="650" t="s">
        <v>596</v>
      </c>
      <c r="C3551" s="650">
        <v>89301702</v>
      </c>
      <c r="D3551" s="729" t="s">
        <v>6869</v>
      </c>
      <c r="E3551" s="730" t="s">
        <v>3707</v>
      </c>
      <c r="F3551" s="650" t="s">
        <v>3634</v>
      </c>
      <c r="G3551" s="650" t="s">
        <v>4144</v>
      </c>
      <c r="H3551" s="650" t="s">
        <v>1072</v>
      </c>
      <c r="I3551" s="650" t="s">
        <v>1632</v>
      </c>
      <c r="J3551" s="650" t="s">
        <v>3532</v>
      </c>
      <c r="K3551" s="650" t="s">
        <v>1140</v>
      </c>
      <c r="L3551" s="651">
        <v>33.090000000000003</v>
      </c>
      <c r="M3551" s="651">
        <v>3309.0000000000005</v>
      </c>
      <c r="N3551" s="650">
        <v>100</v>
      </c>
      <c r="O3551" s="731">
        <v>1</v>
      </c>
      <c r="P3551" s="651"/>
      <c r="Q3551" s="666">
        <v>0</v>
      </c>
      <c r="R3551" s="650"/>
      <c r="S3551" s="666">
        <v>0</v>
      </c>
      <c r="T3551" s="731"/>
      <c r="U3551" s="689">
        <v>0</v>
      </c>
    </row>
    <row r="3552" spans="1:21" ht="14.4" customHeight="1" x14ac:dyDescent="0.3">
      <c r="A3552" s="649">
        <v>10</v>
      </c>
      <c r="B3552" s="650" t="s">
        <v>596</v>
      </c>
      <c r="C3552" s="650">
        <v>89301702</v>
      </c>
      <c r="D3552" s="729" t="s">
        <v>6869</v>
      </c>
      <c r="E3552" s="730" t="s">
        <v>3707</v>
      </c>
      <c r="F3552" s="650" t="s">
        <v>3634</v>
      </c>
      <c r="G3552" s="650" t="s">
        <v>4144</v>
      </c>
      <c r="H3552" s="650" t="s">
        <v>1072</v>
      </c>
      <c r="I3552" s="650" t="s">
        <v>1617</v>
      </c>
      <c r="J3552" s="650" t="s">
        <v>3533</v>
      </c>
      <c r="K3552" s="650" t="s">
        <v>1140</v>
      </c>
      <c r="L3552" s="651">
        <v>31.59</v>
      </c>
      <c r="M3552" s="651">
        <v>631.79999999999995</v>
      </c>
      <c r="N3552" s="650">
        <v>20</v>
      </c>
      <c r="O3552" s="731">
        <v>1</v>
      </c>
      <c r="P3552" s="651"/>
      <c r="Q3552" s="666">
        <v>0</v>
      </c>
      <c r="R3552" s="650"/>
      <c r="S3552" s="666">
        <v>0</v>
      </c>
      <c r="T3552" s="731"/>
      <c r="U3552" s="689">
        <v>0</v>
      </c>
    </row>
    <row r="3553" spans="1:21" ht="14.4" customHeight="1" x14ac:dyDescent="0.3">
      <c r="A3553" s="649">
        <v>10</v>
      </c>
      <c r="B3553" s="650" t="s">
        <v>596</v>
      </c>
      <c r="C3553" s="650">
        <v>89301702</v>
      </c>
      <c r="D3553" s="729" t="s">
        <v>6869</v>
      </c>
      <c r="E3553" s="730" t="s">
        <v>3707</v>
      </c>
      <c r="F3553" s="650" t="s">
        <v>3634</v>
      </c>
      <c r="G3553" s="650" t="s">
        <v>4144</v>
      </c>
      <c r="H3553" s="650" t="s">
        <v>1072</v>
      </c>
      <c r="I3553" s="650" t="s">
        <v>4219</v>
      </c>
      <c r="J3553" s="650" t="s">
        <v>4220</v>
      </c>
      <c r="K3553" s="650" t="s">
        <v>4221</v>
      </c>
      <c r="L3553" s="651">
        <v>194.26</v>
      </c>
      <c r="M3553" s="651">
        <v>1748.34</v>
      </c>
      <c r="N3553" s="650">
        <v>9</v>
      </c>
      <c r="O3553" s="731">
        <v>2.5</v>
      </c>
      <c r="P3553" s="651"/>
      <c r="Q3553" s="666">
        <v>0</v>
      </c>
      <c r="R3553" s="650"/>
      <c r="S3553" s="666">
        <v>0</v>
      </c>
      <c r="T3553" s="731"/>
      <c r="U3553" s="689">
        <v>0</v>
      </c>
    </row>
    <row r="3554" spans="1:21" ht="14.4" customHeight="1" x14ac:dyDescent="0.3">
      <c r="A3554" s="649">
        <v>10</v>
      </c>
      <c r="B3554" s="650" t="s">
        <v>596</v>
      </c>
      <c r="C3554" s="650">
        <v>89301702</v>
      </c>
      <c r="D3554" s="729" t="s">
        <v>6869</v>
      </c>
      <c r="E3554" s="730" t="s">
        <v>3707</v>
      </c>
      <c r="F3554" s="650" t="s">
        <v>3634</v>
      </c>
      <c r="G3554" s="650" t="s">
        <v>4144</v>
      </c>
      <c r="H3554" s="650" t="s">
        <v>1072</v>
      </c>
      <c r="I3554" s="650" t="s">
        <v>2161</v>
      </c>
      <c r="J3554" s="650" t="s">
        <v>3561</v>
      </c>
      <c r="K3554" s="650" t="s">
        <v>1140</v>
      </c>
      <c r="L3554" s="651">
        <v>26.33</v>
      </c>
      <c r="M3554" s="651">
        <v>526.59999999999991</v>
      </c>
      <c r="N3554" s="650">
        <v>20</v>
      </c>
      <c r="O3554" s="731">
        <v>0.5</v>
      </c>
      <c r="P3554" s="651">
        <v>526.59999999999991</v>
      </c>
      <c r="Q3554" s="666">
        <v>1</v>
      </c>
      <c r="R3554" s="650">
        <v>20</v>
      </c>
      <c r="S3554" s="666">
        <v>1</v>
      </c>
      <c r="T3554" s="731">
        <v>0.5</v>
      </c>
      <c r="U3554" s="689">
        <v>1</v>
      </c>
    </row>
    <row r="3555" spans="1:21" ht="14.4" customHeight="1" x14ac:dyDescent="0.3">
      <c r="A3555" s="649">
        <v>10</v>
      </c>
      <c r="B3555" s="650" t="s">
        <v>596</v>
      </c>
      <c r="C3555" s="650">
        <v>89301702</v>
      </c>
      <c r="D3555" s="729" t="s">
        <v>6869</v>
      </c>
      <c r="E3555" s="730" t="s">
        <v>3707</v>
      </c>
      <c r="F3555" s="650" t="s">
        <v>3634</v>
      </c>
      <c r="G3555" s="650" t="s">
        <v>4144</v>
      </c>
      <c r="H3555" s="650" t="s">
        <v>1072</v>
      </c>
      <c r="I3555" s="650" t="s">
        <v>2104</v>
      </c>
      <c r="J3555" s="650" t="s">
        <v>3563</v>
      </c>
      <c r="K3555" s="650" t="s">
        <v>1140</v>
      </c>
      <c r="L3555" s="651">
        <v>26.33</v>
      </c>
      <c r="M3555" s="651">
        <v>526.59999999999991</v>
      </c>
      <c r="N3555" s="650">
        <v>20</v>
      </c>
      <c r="O3555" s="731">
        <v>0.5</v>
      </c>
      <c r="P3555" s="651">
        <v>526.59999999999991</v>
      </c>
      <c r="Q3555" s="666">
        <v>1</v>
      </c>
      <c r="R3555" s="650">
        <v>20</v>
      </c>
      <c r="S3555" s="666">
        <v>1</v>
      </c>
      <c r="T3555" s="731">
        <v>0.5</v>
      </c>
      <c r="U3555" s="689">
        <v>1</v>
      </c>
    </row>
    <row r="3556" spans="1:21" ht="14.4" customHeight="1" x14ac:dyDescent="0.3">
      <c r="A3556" s="649">
        <v>10</v>
      </c>
      <c r="B3556" s="650" t="s">
        <v>596</v>
      </c>
      <c r="C3556" s="650">
        <v>89301702</v>
      </c>
      <c r="D3556" s="729" t="s">
        <v>6869</v>
      </c>
      <c r="E3556" s="730" t="s">
        <v>3707</v>
      </c>
      <c r="F3556" s="650" t="s">
        <v>3634</v>
      </c>
      <c r="G3556" s="650" t="s">
        <v>4144</v>
      </c>
      <c r="H3556" s="650" t="s">
        <v>597</v>
      </c>
      <c r="I3556" s="650" t="s">
        <v>6023</v>
      </c>
      <c r="J3556" s="650" t="s">
        <v>6024</v>
      </c>
      <c r="K3556" s="650" t="s">
        <v>1127</v>
      </c>
      <c r="L3556" s="651">
        <v>333.75</v>
      </c>
      <c r="M3556" s="651">
        <v>3337.5</v>
      </c>
      <c r="N3556" s="650">
        <v>10</v>
      </c>
      <c r="O3556" s="731">
        <v>1</v>
      </c>
      <c r="P3556" s="651">
        <v>3337.5</v>
      </c>
      <c r="Q3556" s="666">
        <v>1</v>
      </c>
      <c r="R3556" s="650">
        <v>10</v>
      </c>
      <c r="S3556" s="666">
        <v>1</v>
      </c>
      <c r="T3556" s="731">
        <v>1</v>
      </c>
      <c r="U3556" s="689">
        <v>1</v>
      </c>
    </row>
    <row r="3557" spans="1:21" ht="14.4" customHeight="1" x14ac:dyDescent="0.3">
      <c r="A3557" s="649">
        <v>10</v>
      </c>
      <c r="B3557" s="650" t="s">
        <v>596</v>
      </c>
      <c r="C3557" s="650">
        <v>89301702</v>
      </c>
      <c r="D3557" s="729" t="s">
        <v>6869</v>
      </c>
      <c r="E3557" s="730" t="s">
        <v>3707</v>
      </c>
      <c r="F3557" s="650" t="s">
        <v>3634</v>
      </c>
      <c r="G3557" s="650" t="s">
        <v>4144</v>
      </c>
      <c r="H3557" s="650" t="s">
        <v>1072</v>
      </c>
      <c r="I3557" s="650" t="s">
        <v>1196</v>
      </c>
      <c r="J3557" s="650" t="s">
        <v>1197</v>
      </c>
      <c r="K3557" s="650" t="s">
        <v>1198</v>
      </c>
      <c r="L3557" s="651">
        <v>87.87</v>
      </c>
      <c r="M3557" s="651">
        <v>11862.45</v>
      </c>
      <c r="N3557" s="650">
        <v>135</v>
      </c>
      <c r="O3557" s="731">
        <v>5</v>
      </c>
      <c r="P3557" s="651">
        <v>8347.6500000000015</v>
      </c>
      <c r="Q3557" s="666">
        <v>0.70370370370370383</v>
      </c>
      <c r="R3557" s="650">
        <v>95</v>
      </c>
      <c r="S3557" s="666">
        <v>0.70370370370370372</v>
      </c>
      <c r="T3557" s="731">
        <v>3</v>
      </c>
      <c r="U3557" s="689">
        <v>0.6</v>
      </c>
    </row>
    <row r="3558" spans="1:21" ht="14.4" customHeight="1" x14ac:dyDescent="0.3">
      <c r="A3558" s="649">
        <v>10</v>
      </c>
      <c r="B3558" s="650" t="s">
        <v>596</v>
      </c>
      <c r="C3558" s="650">
        <v>89301702</v>
      </c>
      <c r="D3558" s="729" t="s">
        <v>6869</v>
      </c>
      <c r="E3558" s="730" t="s">
        <v>3707</v>
      </c>
      <c r="F3558" s="650" t="s">
        <v>3634</v>
      </c>
      <c r="G3558" s="650" t="s">
        <v>4144</v>
      </c>
      <c r="H3558" s="650" t="s">
        <v>1072</v>
      </c>
      <c r="I3558" s="650" t="s">
        <v>1620</v>
      </c>
      <c r="J3558" s="650" t="s">
        <v>1621</v>
      </c>
      <c r="K3558" s="650" t="s">
        <v>1140</v>
      </c>
      <c r="L3558" s="651">
        <v>31.59</v>
      </c>
      <c r="M3558" s="651">
        <v>1263.5999999999999</v>
      </c>
      <c r="N3558" s="650">
        <v>40</v>
      </c>
      <c r="O3558" s="731">
        <v>1</v>
      </c>
      <c r="P3558" s="651">
        <v>631.79999999999995</v>
      </c>
      <c r="Q3558" s="666">
        <v>0.5</v>
      </c>
      <c r="R3558" s="650">
        <v>20</v>
      </c>
      <c r="S3558" s="666">
        <v>0.5</v>
      </c>
      <c r="T3558" s="731">
        <v>0.5</v>
      </c>
      <c r="U3558" s="689">
        <v>0.5</v>
      </c>
    </row>
    <row r="3559" spans="1:21" ht="14.4" customHeight="1" x14ac:dyDescent="0.3">
      <c r="A3559" s="649">
        <v>10</v>
      </c>
      <c r="B3559" s="650" t="s">
        <v>596</v>
      </c>
      <c r="C3559" s="650">
        <v>89301702</v>
      </c>
      <c r="D3559" s="729" t="s">
        <v>6869</v>
      </c>
      <c r="E3559" s="730" t="s">
        <v>3707</v>
      </c>
      <c r="F3559" s="650" t="s">
        <v>3634</v>
      </c>
      <c r="G3559" s="650" t="s">
        <v>4144</v>
      </c>
      <c r="H3559" s="650" t="s">
        <v>1072</v>
      </c>
      <c r="I3559" s="650" t="s">
        <v>4577</v>
      </c>
      <c r="J3559" s="650" t="s">
        <v>4578</v>
      </c>
      <c r="K3559" s="650" t="s">
        <v>1140</v>
      </c>
      <c r="L3559" s="651">
        <v>31.59</v>
      </c>
      <c r="M3559" s="651">
        <v>7265.7000000000007</v>
      </c>
      <c r="N3559" s="650">
        <v>230</v>
      </c>
      <c r="O3559" s="731">
        <v>6.5</v>
      </c>
      <c r="P3559" s="651">
        <v>2843.1000000000004</v>
      </c>
      <c r="Q3559" s="666">
        <v>0.39130434782608697</v>
      </c>
      <c r="R3559" s="650">
        <v>90</v>
      </c>
      <c r="S3559" s="666">
        <v>0.39130434782608697</v>
      </c>
      <c r="T3559" s="731">
        <v>2</v>
      </c>
      <c r="U3559" s="689">
        <v>0.30769230769230771</v>
      </c>
    </row>
    <row r="3560" spans="1:21" ht="14.4" customHeight="1" x14ac:dyDescent="0.3">
      <c r="A3560" s="649">
        <v>10</v>
      </c>
      <c r="B3560" s="650" t="s">
        <v>596</v>
      </c>
      <c r="C3560" s="650">
        <v>89301702</v>
      </c>
      <c r="D3560" s="729" t="s">
        <v>6869</v>
      </c>
      <c r="E3560" s="730" t="s">
        <v>3707</v>
      </c>
      <c r="F3560" s="650" t="s">
        <v>3634</v>
      </c>
      <c r="G3560" s="650" t="s">
        <v>4144</v>
      </c>
      <c r="H3560" s="650" t="s">
        <v>1072</v>
      </c>
      <c r="I3560" s="650" t="s">
        <v>5763</v>
      </c>
      <c r="J3560" s="650" t="s">
        <v>5764</v>
      </c>
      <c r="K3560" s="650" t="s">
        <v>1140</v>
      </c>
      <c r="L3560" s="651">
        <v>31.59</v>
      </c>
      <c r="M3560" s="651">
        <v>5686.1999999999989</v>
      </c>
      <c r="N3560" s="650">
        <v>180</v>
      </c>
      <c r="O3560" s="731">
        <v>6.5</v>
      </c>
      <c r="P3560" s="651">
        <v>1263.5999999999999</v>
      </c>
      <c r="Q3560" s="666">
        <v>0.22222222222222224</v>
      </c>
      <c r="R3560" s="650">
        <v>40</v>
      </c>
      <c r="S3560" s="666">
        <v>0.22222222222222221</v>
      </c>
      <c r="T3560" s="731">
        <v>1</v>
      </c>
      <c r="U3560" s="689">
        <v>0.15384615384615385</v>
      </c>
    </row>
    <row r="3561" spans="1:21" ht="14.4" customHeight="1" x14ac:dyDescent="0.3">
      <c r="A3561" s="649">
        <v>10</v>
      </c>
      <c r="B3561" s="650" t="s">
        <v>596</v>
      </c>
      <c r="C3561" s="650">
        <v>89301702</v>
      </c>
      <c r="D3561" s="729" t="s">
        <v>6869</v>
      </c>
      <c r="E3561" s="730" t="s">
        <v>3707</v>
      </c>
      <c r="F3561" s="650" t="s">
        <v>3634</v>
      </c>
      <c r="G3561" s="650" t="s">
        <v>4144</v>
      </c>
      <c r="H3561" s="650" t="s">
        <v>1072</v>
      </c>
      <c r="I3561" s="650" t="s">
        <v>5763</v>
      </c>
      <c r="J3561" s="650" t="s">
        <v>5764</v>
      </c>
      <c r="K3561" s="650" t="s">
        <v>1140</v>
      </c>
      <c r="L3561" s="651">
        <v>32.99</v>
      </c>
      <c r="M3561" s="651">
        <v>4354.68</v>
      </c>
      <c r="N3561" s="650">
        <v>132</v>
      </c>
      <c r="O3561" s="731">
        <v>5.5</v>
      </c>
      <c r="P3561" s="651"/>
      <c r="Q3561" s="666">
        <v>0</v>
      </c>
      <c r="R3561" s="650"/>
      <c r="S3561" s="666">
        <v>0</v>
      </c>
      <c r="T3561" s="731"/>
      <c r="U3561" s="689">
        <v>0</v>
      </c>
    </row>
    <row r="3562" spans="1:21" ht="14.4" customHeight="1" x14ac:dyDescent="0.3">
      <c r="A3562" s="649">
        <v>10</v>
      </c>
      <c r="B3562" s="650" t="s">
        <v>596</v>
      </c>
      <c r="C3562" s="650">
        <v>89301702</v>
      </c>
      <c r="D3562" s="729" t="s">
        <v>6869</v>
      </c>
      <c r="E3562" s="730" t="s">
        <v>3707</v>
      </c>
      <c r="F3562" s="650" t="s">
        <v>3634</v>
      </c>
      <c r="G3562" s="650" t="s">
        <v>4144</v>
      </c>
      <c r="H3562" s="650" t="s">
        <v>1072</v>
      </c>
      <c r="I3562" s="650" t="s">
        <v>1635</v>
      </c>
      <c r="J3562" s="650" t="s">
        <v>1636</v>
      </c>
      <c r="K3562" s="650" t="s">
        <v>1140</v>
      </c>
      <c r="L3562" s="651">
        <v>31.59</v>
      </c>
      <c r="M3562" s="651">
        <v>4738.5</v>
      </c>
      <c r="N3562" s="650">
        <v>150</v>
      </c>
      <c r="O3562" s="731">
        <v>4</v>
      </c>
      <c r="P3562" s="651">
        <v>1579.5</v>
      </c>
      <c r="Q3562" s="666">
        <v>0.33333333333333331</v>
      </c>
      <c r="R3562" s="650">
        <v>50</v>
      </c>
      <c r="S3562" s="666">
        <v>0.33333333333333331</v>
      </c>
      <c r="T3562" s="731">
        <v>1</v>
      </c>
      <c r="U3562" s="689">
        <v>0.25</v>
      </c>
    </row>
    <row r="3563" spans="1:21" ht="14.4" customHeight="1" x14ac:dyDescent="0.3">
      <c r="A3563" s="649">
        <v>10</v>
      </c>
      <c r="B3563" s="650" t="s">
        <v>596</v>
      </c>
      <c r="C3563" s="650">
        <v>89301702</v>
      </c>
      <c r="D3563" s="729" t="s">
        <v>6869</v>
      </c>
      <c r="E3563" s="730" t="s">
        <v>3707</v>
      </c>
      <c r="F3563" s="650" t="s">
        <v>3634</v>
      </c>
      <c r="G3563" s="650" t="s">
        <v>4144</v>
      </c>
      <c r="H3563" s="650" t="s">
        <v>1072</v>
      </c>
      <c r="I3563" s="650" t="s">
        <v>1635</v>
      </c>
      <c r="J3563" s="650" t="s">
        <v>1636</v>
      </c>
      <c r="K3563" s="650" t="s">
        <v>1140</v>
      </c>
      <c r="L3563" s="651">
        <v>32.99</v>
      </c>
      <c r="M3563" s="651">
        <v>2969.1000000000004</v>
      </c>
      <c r="N3563" s="650">
        <v>90</v>
      </c>
      <c r="O3563" s="731">
        <v>3</v>
      </c>
      <c r="P3563" s="651">
        <v>989.7</v>
      </c>
      <c r="Q3563" s="666">
        <v>0.33333333333333331</v>
      </c>
      <c r="R3563" s="650">
        <v>30</v>
      </c>
      <c r="S3563" s="666">
        <v>0.33333333333333331</v>
      </c>
      <c r="T3563" s="731">
        <v>1</v>
      </c>
      <c r="U3563" s="689">
        <v>0.33333333333333331</v>
      </c>
    </row>
    <row r="3564" spans="1:21" ht="14.4" customHeight="1" x14ac:dyDescent="0.3">
      <c r="A3564" s="649">
        <v>10</v>
      </c>
      <c r="B3564" s="650" t="s">
        <v>596</v>
      </c>
      <c r="C3564" s="650">
        <v>89301702</v>
      </c>
      <c r="D3564" s="729" t="s">
        <v>6869</v>
      </c>
      <c r="E3564" s="730" t="s">
        <v>3707</v>
      </c>
      <c r="F3564" s="650" t="s">
        <v>3634</v>
      </c>
      <c r="G3564" s="650" t="s">
        <v>4144</v>
      </c>
      <c r="H3564" s="650" t="s">
        <v>1072</v>
      </c>
      <c r="I3564" s="650" t="s">
        <v>2166</v>
      </c>
      <c r="J3564" s="650" t="s">
        <v>2167</v>
      </c>
      <c r="K3564" s="650" t="s">
        <v>2168</v>
      </c>
      <c r="L3564" s="651">
        <v>105.31</v>
      </c>
      <c r="M3564" s="651">
        <v>3369.92</v>
      </c>
      <c r="N3564" s="650">
        <v>32</v>
      </c>
      <c r="O3564" s="731">
        <v>1</v>
      </c>
      <c r="P3564" s="651">
        <v>3369.92</v>
      </c>
      <c r="Q3564" s="666">
        <v>1</v>
      </c>
      <c r="R3564" s="650">
        <v>32</v>
      </c>
      <c r="S3564" s="666">
        <v>1</v>
      </c>
      <c r="T3564" s="731">
        <v>1</v>
      </c>
      <c r="U3564" s="689">
        <v>1</v>
      </c>
    </row>
    <row r="3565" spans="1:21" ht="14.4" customHeight="1" x14ac:dyDescent="0.3">
      <c r="A3565" s="649">
        <v>10</v>
      </c>
      <c r="B3565" s="650" t="s">
        <v>596</v>
      </c>
      <c r="C3565" s="650">
        <v>89301702</v>
      </c>
      <c r="D3565" s="729" t="s">
        <v>6869</v>
      </c>
      <c r="E3565" s="730" t="s">
        <v>3707</v>
      </c>
      <c r="F3565" s="650" t="s">
        <v>3634</v>
      </c>
      <c r="G3565" s="650" t="s">
        <v>4144</v>
      </c>
      <c r="H3565" s="650" t="s">
        <v>1072</v>
      </c>
      <c r="I3565" s="650" t="s">
        <v>6569</v>
      </c>
      <c r="J3565" s="650" t="s">
        <v>2167</v>
      </c>
      <c r="K3565" s="650" t="s">
        <v>3507</v>
      </c>
      <c r="L3565" s="651">
        <v>52.66</v>
      </c>
      <c r="M3565" s="651">
        <v>631.91999999999996</v>
      </c>
      <c r="N3565" s="650">
        <v>12</v>
      </c>
      <c r="O3565" s="731">
        <v>1</v>
      </c>
      <c r="P3565" s="651"/>
      <c r="Q3565" s="666">
        <v>0</v>
      </c>
      <c r="R3565" s="650"/>
      <c r="S3565" s="666">
        <v>0</v>
      </c>
      <c r="T3565" s="731"/>
      <c r="U3565" s="689">
        <v>0</v>
      </c>
    </row>
    <row r="3566" spans="1:21" ht="14.4" customHeight="1" x14ac:dyDescent="0.3">
      <c r="A3566" s="649">
        <v>10</v>
      </c>
      <c r="B3566" s="650" t="s">
        <v>596</v>
      </c>
      <c r="C3566" s="650">
        <v>89301702</v>
      </c>
      <c r="D3566" s="729" t="s">
        <v>6869</v>
      </c>
      <c r="E3566" s="730" t="s">
        <v>3707</v>
      </c>
      <c r="F3566" s="650" t="s">
        <v>3634</v>
      </c>
      <c r="G3566" s="650" t="s">
        <v>4144</v>
      </c>
      <c r="H3566" s="650" t="s">
        <v>1072</v>
      </c>
      <c r="I3566" s="650" t="s">
        <v>6521</v>
      </c>
      <c r="J3566" s="650" t="s">
        <v>6522</v>
      </c>
      <c r="K3566" s="650" t="s">
        <v>2168</v>
      </c>
      <c r="L3566" s="651">
        <v>108.47</v>
      </c>
      <c r="M3566" s="651">
        <v>3471.04</v>
      </c>
      <c r="N3566" s="650">
        <v>32</v>
      </c>
      <c r="O3566" s="731">
        <v>0.5</v>
      </c>
      <c r="P3566" s="651">
        <v>3471.04</v>
      </c>
      <c r="Q3566" s="666">
        <v>1</v>
      </c>
      <c r="R3566" s="650">
        <v>32</v>
      </c>
      <c r="S3566" s="666">
        <v>1</v>
      </c>
      <c r="T3566" s="731">
        <v>0.5</v>
      </c>
      <c r="U3566" s="689">
        <v>1</v>
      </c>
    </row>
    <row r="3567" spans="1:21" ht="14.4" customHeight="1" x14ac:dyDescent="0.3">
      <c r="A3567" s="649">
        <v>10</v>
      </c>
      <c r="B3567" s="650" t="s">
        <v>596</v>
      </c>
      <c r="C3567" s="650">
        <v>89301702</v>
      </c>
      <c r="D3567" s="729" t="s">
        <v>6869</v>
      </c>
      <c r="E3567" s="730" t="s">
        <v>3707</v>
      </c>
      <c r="F3567" s="650" t="s">
        <v>3634</v>
      </c>
      <c r="G3567" s="650" t="s">
        <v>4144</v>
      </c>
      <c r="H3567" s="650" t="s">
        <v>1072</v>
      </c>
      <c r="I3567" s="650" t="s">
        <v>4416</v>
      </c>
      <c r="J3567" s="650" t="s">
        <v>4417</v>
      </c>
      <c r="K3567" s="650" t="s">
        <v>1140</v>
      </c>
      <c r="L3567" s="651">
        <v>31.59</v>
      </c>
      <c r="M3567" s="651">
        <v>1579.5</v>
      </c>
      <c r="N3567" s="650">
        <v>50</v>
      </c>
      <c r="O3567" s="731">
        <v>0.5</v>
      </c>
      <c r="P3567" s="651"/>
      <c r="Q3567" s="666">
        <v>0</v>
      </c>
      <c r="R3567" s="650"/>
      <c r="S3567" s="666">
        <v>0</v>
      </c>
      <c r="T3567" s="731"/>
      <c r="U3567" s="689">
        <v>0</v>
      </c>
    </row>
    <row r="3568" spans="1:21" ht="14.4" customHeight="1" x14ac:dyDescent="0.3">
      <c r="A3568" s="649">
        <v>10</v>
      </c>
      <c r="B3568" s="650" t="s">
        <v>596</v>
      </c>
      <c r="C3568" s="650">
        <v>89301702</v>
      </c>
      <c r="D3568" s="729" t="s">
        <v>6869</v>
      </c>
      <c r="E3568" s="730" t="s">
        <v>3707</v>
      </c>
      <c r="F3568" s="650" t="s">
        <v>3634</v>
      </c>
      <c r="G3568" s="650" t="s">
        <v>4144</v>
      </c>
      <c r="H3568" s="650" t="s">
        <v>1072</v>
      </c>
      <c r="I3568" s="650" t="s">
        <v>4416</v>
      </c>
      <c r="J3568" s="650" t="s">
        <v>4417</v>
      </c>
      <c r="K3568" s="650" t="s">
        <v>1140</v>
      </c>
      <c r="L3568" s="651">
        <v>32.380000000000003</v>
      </c>
      <c r="M3568" s="651">
        <v>1619</v>
      </c>
      <c r="N3568" s="650">
        <v>50</v>
      </c>
      <c r="O3568" s="731">
        <v>1</v>
      </c>
      <c r="P3568" s="651">
        <v>1619</v>
      </c>
      <c r="Q3568" s="666">
        <v>1</v>
      </c>
      <c r="R3568" s="650">
        <v>50</v>
      </c>
      <c r="S3568" s="666">
        <v>1</v>
      </c>
      <c r="T3568" s="731">
        <v>1</v>
      </c>
      <c r="U3568" s="689">
        <v>1</v>
      </c>
    </row>
    <row r="3569" spans="1:21" ht="14.4" customHeight="1" x14ac:dyDescent="0.3">
      <c r="A3569" s="649">
        <v>10</v>
      </c>
      <c r="B3569" s="650" t="s">
        <v>596</v>
      </c>
      <c r="C3569" s="650">
        <v>89301702</v>
      </c>
      <c r="D3569" s="729" t="s">
        <v>6869</v>
      </c>
      <c r="E3569" s="730" t="s">
        <v>3707</v>
      </c>
      <c r="F3569" s="650" t="s">
        <v>3634</v>
      </c>
      <c r="G3569" s="650" t="s">
        <v>4144</v>
      </c>
      <c r="H3569" s="650" t="s">
        <v>1072</v>
      </c>
      <c r="I3569" s="650" t="s">
        <v>4544</v>
      </c>
      <c r="J3569" s="650" t="s">
        <v>4545</v>
      </c>
      <c r="K3569" s="650" t="s">
        <v>1140</v>
      </c>
      <c r="L3569" s="651">
        <v>65.81</v>
      </c>
      <c r="M3569" s="651">
        <v>31852.04</v>
      </c>
      <c r="N3569" s="650">
        <v>484</v>
      </c>
      <c r="O3569" s="731">
        <v>17.5</v>
      </c>
      <c r="P3569" s="651">
        <v>13556.860000000002</v>
      </c>
      <c r="Q3569" s="666">
        <v>0.42561983471074388</v>
      </c>
      <c r="R3569" s="650">
        <v>206</v>
      </c>
      <c r="S3569" s="666">
        <v>0.42561983471074383</v>
      </c>
      <c r="T3569" s="731">
        <v>10</v>
      </c>
      <c r="U3569" s="689">
        <v>0.5714285714285714</v>
      </c>
    </row>
    <row r="3570" spans="1:21" ht="14.4" customHeight="1" x14ac:dyDescent="0.3">
      <c r="A3570" s="649">
        <v>10</v>
      </c>
      <c r="B3570" s="650" t="s">
        <v>596</v>
      </c>
      <c r="C3570" s="650">
        <v>89301702</v>
      </c>
      <c r="D3570" s="729" t="s">
        <v>6869</v>
      </c>
      <c r="E3570" s="730" t="s">
        <v>3707</v>
      </c>
      <c r="F3570" s="650" t="s">
        <v>3634</v>
      </c>
      <c r="G3570" s="650" t="s">
        <v>4144</v>
      </c>
      <c r="H3570" s="650" t="s">
        <v>1072</v>
      </c>
      <c r="I3570" s="650" t="s">
        <v>1184</v>
      </c>
      <c r="J3570" s="650" t="s">
        <v>1185</v>
      </c>
      <c r="K3570" s="650" t="s">
        <v>1194</v>
      </c>
      <c r="L3570" s="651">
        <v>1431.26</v>
      </c>
      <c r="M3570" s="651">
        <v>42937.8</v>
      </c>
      <c r="N3570" s="650">
        <v>30</v>
      </c>
      <c r="O3570" s="731">
        <v>2.5</v>
      </c>
      <c r="P3570" s="651">
        <v>14312.6</v>
      </c>
      <c r="Q3570" s="666">
        <v>0.33333333333333331</v>
      </c>
      <c r="R3570" s="650">
        <v>10</v>
      </c>
      <c r="S3570" s="666">
        <v>0.33333333333333331</v>
      </c>
      <c r="T3570" s="731">
        <v>0.5</v>
      </c>
      <c r="U3570" s="689">
        <v>0.2</v>
      </c>
    </row>
    <row r="3571" spans="1:21" ht="14.4" customHeight="1" x14ac:dyDescent="0.3">
      <c r="A3571" s="649">
        <v>10</v>
      </c>
      <c r="B3571" s="650" t="s">
        <v>596</v>
      </c>
      <c r="C3571" s="650">
        <v>89301702</v>
      </c>
      <c r="D3571" s="729" t="s">
        <v>6869</v>
      </c>
      <c r="E3571" s="730" t="s">
        <v>3707</v>
      </c>
      <c r="F3571" s="650" t="s">
        <v>3634</v>
      </c>
      <c r="G3571" s="650" t="s">
        <v>4144</v>
      </c>
      <c r="H3571" s="650" t="s">
        <v>1072</v>
      </c>
      <c r="I3571" s="650" t="s">
        <v>4222</v>
      </c>
      <c r="J3571" s="650" t="s">
        <v>4223</v>
      </c>
      <c r="K3571" s="650" t="s">
        <v>4224</v>
      </c>
      <c r="L3571" s="651">
        <v>84.19</v>
      </c>
      <c r="M3571" s="651">
        <v>1599.61</v>
      </c>
      <c r="N3571" s="650">
        <v>19</v>
      </c>
      <c r="O3571" s="731">
        <v>3</v>
      </c>
      <c r="P3571" s="651">
        <v>673.52</v>
      </c>
      <c r="Q3571" s="666">
        <v>0.4210526315789474</v>
      </c>
      <c r="R3571" s="650">
        <v>8</v>
      </c>
      <c r="S3571" s="666">
        <v>0.42105263157894735</v>
      </c>
      <c r="T3571" s="731">
        <v>1</v>
      </c>
      <c r="U3571" s="689">
        <v>0.33333333333333331</v>
      </c>
    </row>
    <row r="3572" spans="1:21" ht="14.4" customHeight="1" x14ac:dyDescent="0.3">
      <c r="A3572" s="649">
        <v>10</v>
      </c>
      <c r="B3572" s="650" t="s">
        <v>596</v>
      </c>
      <c r="C3572" s="650">
        <v>89301702</v>
      </c>
      <c r="D3572" s="729" t="s">
        <v>6869</v>
      </c>
      <c r="E3572" s="730" t="s">
        <v>3707</v>
      </c>
      <c r="F3572" s="650" t="s">
        <v>3634</v>
      </c>
      <c r="G3572" s="650" t="s">
        <v>4144</v>
      </c>
      <c r="H3572" s="650" t="s">
        <v>1072</v>
      </c>
      <c r="I3572" s="650" t="s">
        <v>4225</v>
      </c>
      <c r="J3572" s="650" t="s">
        <v>4226</v>
      </c>
      <c r="K3572" s="650" t="s">
        <v>4224</v>
      </c>
      <c r="L3572" s="651">
        <v>84.19</v>
      </c>
      <c r="M3572" s="651">
        <v>2525.6999999999998</v>
      </c>
      <c r="N3572" s="650">
        <v>30</v>
      </c>
      <c r="O3572" s="731">
        <v>5.5</v>
      </c>
      <c r="P3572" s="651">
        <v>1852.1799999999998</v>
      </c>
      <c r="Q3572" s="666">
        <v>0.73333333333333328</v>
      </c>
      <c r="R3572" s="650">
        <v>22</v>
      </c>
      <c r="S3572" s="666">
        <v>0.73333333333333328</v>
      </c>
      <c r="T3572" s="731">
        <v>3</v>
      </c>
      <c r="U3572" s="689">
        <v>0.54545454545454541</v>
      </c>
    </row>
    <row r="3573" spans="1:21" ht="14.4" customHeight="1" x14ac:dyDescent="0.3">
      <c r="A3573" s="649">
        <v>10</v>
      </c>
      <c r="B3573" s="650" t="s">
        <v>596</v>
      </c>
      <c r="C3573" s="650">
        <v>89301702</v>
      </c>
      <c r="D3573" s="729" t="s">
        <v>6869</v>
      </c>
      <c r="E3573" s="730" t="s">
        <v>3707</v>
      </c>
      <c r="F3573" s="650" t="s">
        <v>3634</v>
      </c>
      <c r="G3573" s="650" t="s">
        <v>4144</v>
      </c>
      <c r="H3573" s="650" t="s">
        <v>1072</v>
      </c>
      <c r="I3573" s="650" t="s">
        <v>4225</v>
      </c>
      <c r="J3573" s="650" t="s">
        <v>4226</v>
      </c>
      <c r="K3573" s="650" t="s">
        <v>4224</v>
      </c>
      <c r="L3573" s="651">
        <v>84.89</v>
      </c>
      <c r="M3573" s="651">
        <v>424.45</v>
      </c>
      <c r="N3573" s="650">
        <v>5</v>
      </c>
      <c r="O3573" s="731">
        <v>1</v>
      </c>
      <c r="P3573" s="651"/>
      <c r="Q3573" s="666">
        <v>0</v>
      </c>
      <c r="R3573" s="650"/>
      <c r="S3573" s="666">
        <v>0</v>
      </c>
      <c r="T3573" s="731"/>
      <c r="U3573" s="689">
        <v>0</v>
      </c>
    </row>
    <row r="3574" spans="1:21" ht="14.4" customHeight="1" x14ac:dyDescent="0.3">
      <c r="A3574" s="649">
        <v>10</v>
      </c>
      <c r="B3574" s="650" t="s">
        <v>596</v>
      </c>
      <c r="C3574" s="650">
        <v>89301702</v>
      </c>
      <c r="D3574" s="729" t="s">
        <v>6869</v>
      </c>
      <c r="E3574" s="730" t="s">
        <v>3707</v>
      </c>
      <c r="F3574" s="650" t="s">
        <v>3634</v>
      </c>
      <c r="G3574" s="650" t="s">
        <v>4144</v>
      </c>
      <c r="H3574" s="650" t="s">
        <v>1072</v>
      </c>
      <c r="I3574" s="650" t="s">
        <v>4590</v>
      </c>
      <c r="J3574" s="650" t="s">
        <v>4591</v>
      </c>
      <c r="K3574" s="650" t="s">
        <v>1140</v>
      </c>
      <c r="L3574" s="651">
        <v>65.81</v>
      </c>
      <c r="M3574" s="651">
        <v>1316.2</v>
      </c>
      <c r="N3574" s="650">
        <v>20</v>
      </c>
      <c r="O3574" s="731">
        <v>0.5</v>
      </c>
      <c r="P3574" s="651">
        <v>1316.2</v>
      </c>
      <c r="Q3574" s="666">
        <v>1</v>
      </c>
      <c r="R3574" s="650">
        <v>20</v>
      </c>
      <c r="S3574" s="666">
        <v>1</v>
      </c>
      <c r="T3574" s="731">
        <v>0.5</v>
      </c>
      <c r="U3574" s="689">
        <v>1</v>
      </c>
    </row>
    <row r="3575" spans="1:21" ht="14.4" customHeight="1" x14ac:dyDescent="0.3">
      <c r="A3575" s="649">
        <v>10</v>
      </c>
      <c r="B3575" s="650" t="s">
        <v>596</v>
      </c>
      <c r="C3575" s="650">
        <v>89301702</v>
      </c>
      <c r="D3575" s="729" t="s">
        <v>6869</v>
      </c>
      <c r="E3575" s="730" t="s">
        <v>3707</v>
      </c>
      <c r="F3575" s="650" t="s">
        <v>3634</v>
      </c>
      <c r="G3575" s="650" t="s">
        <v>4144</v>
      </c>
      <c r="H3575" s="650" t="s">
        <v>1072</v>
      </c>
      <c r="I3575" s="650" t="s">
        <v>4546</v>
      </c>
      <c r="J3575" s="650" t="s">
        <v>4547</v>
      </c>
      <c r="K3575" s="650" t="s">
        <v>1140</v>
      </c>
      <c r="L3575" s="651">
        <v>65.81</v>
      </c>
      <c r="M3575" s="651">
        <v>9871.5</v>
      </c>
      <c r="N3575" s="650">
        <v>150</v>
      </c>
      <c r="O3575" s="731">
        <v>5</v>
      </c>
      <c r="P3575" s="651">
        <v>7897.2000000000007</v>
      </c>
      <c r="Q3575" s="666">
        <v>0.8</v>
      </c>
      <c r="R3575" s="650">
        <v>120</v>
      </c>
      <c r="S3575" s="666">
        <v>0.8</v>
      </c>
      <c r="T3575" s="731">
        <v>4.5</v>
      </c>
      <c r="U3575" s="689">
        <v>0.9</v>
      </c>
    </row>
    <row r="3576" spans="1:21" ht="14.4" customHeight="1" x14ac:dyDescent="0.3">
      <c r="A3576" s="649">
        <v>10</v>
      </c>
      <c r="B3576" s="650" t="s">
        <v>596</v>
      </c>
      <c r="C3576" s="650">
        <v>89301702</v>
      </c>
      <c r="D3576" s="729" t="s">
        <v>6869</v>
      </c>
      <c r="E3576" s="730" t="s">
        <v>3707</v>
      </c>
      <c r="F3576" s="650" t="s">
        <v>3634</v>
      </c>
      <c r="G3576" s="650" t="s">
        <v>4144</v>
      </c>
      <c r="H3576" s="650" t="s">
        <v>597</v>
      </c>
      <c r="I3576" s="650" t="s">
        <v>6530</v>
      </c>
      <c r="J3576" s="650" t="s">
        <v>6531</v>
      </c>
      <c r="K3576" s="650" t="s">
        <v>6532</v>
      </c>
      <c r="L3576" s="651">
        <v>1431.23</v>
      </c>
      <c r="M3576" s="651">
        <v>14312.3</v>
      </c>
      <c r="N3576" s="650">
        <v>10</v>
      </c>
      <c r="O3576" s="731">
        <v>1</v>
      </c>
      <c r="P3576" s="651"/>
      <c r="Q3576" s="666">
        <v>0</v>
      </c>
      <c r="R3576" s="650"/>
      <c r="S3576" s="666">
        <v>0</v>
      </c>
      <c r="T3576" s="731"/>
      <c r="U3576" s="689">
        <v>0</v>
      </c>
    </row>
    <row r="3577" spans="1:21" ht="14.4" customHeight="1" x14ac:dyDescent="0.3">
      <c r="A3577" s="649">
        <v>10</v>
      </c>
      <c r="B3577" s="650" t="s">
        <v>596</v>
      </c>
      <c r="C3577" s="650">
        <v>89301702</v>
      </c>
      <c r="D3577" s="729" t="s">
        <v>6869</v>
      </c>
      <c r="E3577" s="730" t="s">
        <v>3707</v>
      </c>
      <c r="F3577" s="650" t="s">
        <v>3634</v>
      </c>
      <c r="G3577" s="650" t="s">
        <v>4144</v>
      </c>
      <c r="H3577" s="650" t="s">
        <v>1072</v>
      </c>
      <c r="I3577" s="650" t="s">
        <v>4227</v>
      </c>
      <c r="J3577" s="650" t="s">
        <v>4228</v>
      </c>
      <c r="K3577" s="650" t="s">
        <v>4224</v>
      </c>
      <c r="L3577" s="651">
        <v>84.19</v>
      </c>
      <c r="M3577" s="651">
        <v>589.32999999999993</v>
      </c>
      <c r="N3577" s="650">
        <v>7</v>
      </c>
      <c r="O3577" s="731">
        <v>0.5</v>
      </c>
      <c r="P3577" s="651">
        <v>589.32999999999993</v>
      </c>
      <c r="Q3577" s="666">
        <v>1</v>
      </c>
      <c r="R3577" s="650">
        <v>7</v>
      </c>
      <c r="S3577" s="666">
        <v>1</v>
      </c>
      <c r="T3577" s="731">
        <v>0.5</v>
      </c>
      <c r="U3577" s="689">
        <v>1</v>
      </c>
    </row>
    <row r="3578" spans="1:21" ht="14.4" customHeight="1" x14ac:dyDescent="0.3">
      <c r="A3578" s="649">
        <v>10</v>
      </c>
      <c r="B3578" s="650" t="s">
        <v>596</v>
      </c>
      <c r="C3578" s="650">
        <v>89301702</v>
      </c>
      <c r="D3578" s="729" t="s">
        <v>6869</v>
      </c>
      <c r="E3578" s="730" t="s">
        <v>3707</v>
      </c>
      <c r="F3578" s="650" t="s">
        <v>3634</v>
      </c>
      <c r="G3578" s="650" t="s">
        <v>4144</v>
      </c>
      <c r="H3578" s="650" t="s">
        <v>1072</v>
      </c>
      <c r="I3578" s="650" t="s">
        <v>1199</v>
      </c>
      <c r="J3578" s="650" t="s">
        <v>1200</v>
      </c>
      <c r="K3578" s="650" t="s">
        <v>1186</v>
      </c>
      <c r="L3578" s="651">
        <v>1431.23</v>
      </c>
      <c r="M3578" s="651">
        <v>48661.819999999992</v>
      </c>
      <c r="N3578" s="650">
        <v>34</v>
      </c>
      <c r="O3578" s="731">
        <v>3.5</v>
      </c>
      <c r="P3578" s="651">
        <v>48661.819999999992</v>
      </c>
      <c r="Q3578" s="666">
        <v>1</v>
      </c>
      <c r="R3578" s="650">
        <v>34</v>
      </c>
      <c r="S3578" s="666">
        <v>1</v>
      </c>
      <c r="T3578" s="731">
        <v>3.5</v>
      </c>
      <c r="U3578" s="689">
        <v>1</v>
      </c>
    </row>
    <row r="3579" spans="1:21" ht="14.4" customHeight="1" x14ac:dyDescent="0.3">
      <c r="A3579" s="649">
        <v>10</v>
      </c>
      <c r="B3579" s="650" t="s">
        <v>596</v>
      </c>
      <c r="C3579" s="650">
        <v>89301702</v>
      </c>
      <c r="D3579" s="729" t="s">
        <v>6869</v>
      </c>
      <c r="E3579" s="730" t="s">
        <v>3707</v>
      </c>
      <c r="F3579" s="650" t="s">
        <v>3634</v>
      </c>
      <c r="G3579" s="650" t="s">
        <v>4144</v>
      </c>
      <c r="H3579" s="650" t="s">
        <v>1072</v>
      </c>
      <c r="I3579" s="650" t="s">
        <v>4822</v>
      </c>
      <c r="J3579" s="650" t="s">
        <v>4823</v>
      </c>
      <c r="K3579" s="650" t="s">
        <v>2172</v>
      </c>
      <c r="L3579" s="651">
        <v>129.51</v>
      </c>
      <c r="M3579" s="651">
        <v>1942.6499999999999</v>
      </c>
      <c r="N3579" s="650">
        <v>15</v>
      </c>
      <c r="O3579" s="731">
        <v>0.5</v>
      </c>
      <c r="P3579" s="651"/>
      <c r="Q3579" s="666">
        <v>0</v>
      </c>
      <c r="R3579" s="650"/>
      <c r="S3579" s="666">
        <v>0</v>
      </c>
      <c r="T3579" s="731"/>
      <c r="U3579" s="689">
        <v>0</v>
      </c>
    </row>
    <row r="3580" spans="1:21" ht="14.4" customHeight="1" x14ac:dyDescent="0.3">
      <c r="A3580" s="649">
        <v>10</v>
      </c>
      <c r="B3580" s="650" t="s">
        <v>596</v>
      </c>
      <c r="C3580" s="650">
        <v>89301702</v>
      </c>
      <c r="D3580" s="729" t="s">
        <v>6869</v>
      </c>
      <c r="E3580" s="730" t="s">
        <v>3707</v>
      </c>
      <c r="F3580" s="650" t="s">
        <v>3634</v>
      </c>
      <c r="G3580" s="650" t="s">
        <v>4144</v>
      </c>
      <c r="H3580" s="650" t="s">
        <v>597</v>
      </c>
      <c r="I3580" s="650" t="s">
        <v>6570</v>
      </c>
      <c r="J3580" s="650" t="s">
        <v>6571</v>
      </c>
      <c r="K3580" s="650" t="s">
        <v>6527</v>
      </c>
      <c r="L3580" s="651">
        <v>1515.42</v>
      </c>
      <c r="M3580" s="651">
        <v>6061.68</v>
      </c>
      <c r="N3580" s="650">
        <v>4</v>
      </c>
      <c r="O3580" s="731">
        <v>1</v>
      </c>
      <c r="P3580" s="651"/>
      <c r="Q3580" s="666">
        <v>0</v>
      </c>
      <c r="R3580" s="650"/>
      <c r="S3580" s="666">
        <v>0</v>
      </c>
      <c r="T3580" s="731"/>
      <c r="U3580" s="689">
        <v>0</v>
      </c>
    </row>
    <row r="3581" spans="1:21" ht="14.4" customHeight="1" x14ac:dyDescent="0.3">
      <c r="A3581" s="649">
        <v>10</v>
      </c>
      <c r="B3581" s="650" t="s">
        <v>596</v>
      </c>
      <c r="C3581" s="650">
        <v>89301702</v>
      </c>
      <c r="D3581" s="729" t="s">
        <v>6869</v>
      </c>
      <c r="E3581" s="730" t="s">
        <v>3707</v>
      </c>
      <c r="F3581" s="650" t="s">
        <v>3634</v>
      </c>
      <c r="G3581" s="650" t="s">
        <v>4144</v>
      </c>
      <c r="H3581" s="650" t="s">
        <v>597</v>
      </c>
      <c r="I3581" s="650" t="s">
        <v>6572</v>
      </c>
      <c r="J3581" s="650" t="s">
        <v>6516</v>
      </c>
      <c r="K3581" s="650" t="s">
        <v>6573</v>
      </c>
      <c r="L3581" s="651">
        <v>789.84</v>
      </c>
      <c r="M3581" s="651">
        <v>6318.72</v>
      </c>
      <c r="N3581" s="650">
        <v>8</v>
      </c>
      <c r="O3581" s="731">
        <v>1</v>
      </c>
      <c r="P3581" s="651"/>
      <c r="Q3581" s="666">
        <v>0</v>
      </c>
      <c r="R3581" s="650"/>
      <c r="S3581" s="666">
        <v>0</v>
      </c>
      <c r="T3581" s="731"/>
      <c r="U3581" s="689">
        <v>0</v>
      </c>
    </row>
    <row r="3582" spans="1:21" ht="14.4" customHeight="1" x14ac:dyDescent="0.3">
      <c r="A3582" s="649">
        <v>10</v>
      </c>
      <c r="B3582" s="650" t="s">
        <v>596</v>
      </c>
      <c r="C3582" s="650">
        <v>89301702</v>
      </c>
      <c r="D3582" s="729" t="s">
        <v>6869</v>
      </c>
      <c r="E3582" s="730" t="s">
        <v>3707</v>
      </c>
      <c r="F3582" s="650" t="s">
        <v>3634</v>
      </c>
      <c r="G3582" s="650" t="s">
        <v>5785</v>
      </c>
      <c r="H3582" s="650" t="s">
        <v>597</v>
      </c>
      <c r="I3582" s="650" t="s">
        <v>5786</v>
      </c>
      <c r="J3582" s="650" t="s">
        <v>5787</v>
      </c>
      <c r="K3582" s="650" t="s">
        <v>5788</v>
      </c>
      <c r="L3582" s="651">
        <v>286.63</v>
      </c>
      <c r="M3582" s="651">
        <v>286.63</v>
      </c>
      <c r="N3582" s="650">
        <v>1</v>
      </c>
      <c r="O3582" s="731">
        <v>1</v>
      </c>
      <c r="P3582" s="651"/>
      <c r="Q3582" s="666">
        <v>0</v>
      </c>
      <c r="R3582" s="650"/>
      <c r="S3582" s="666">
        <v>0</v>
      </c>
      <c r="T3582" s="731"/>
      <c r="U3582" s="689">
        <v>0</v>
      </c>
    </row>
    <row r="3583" spans="1:21" ht="14.4" customHeight="1" x14ac:dyDescent="0.3">
      <c r="A3583" s="649">
        <v>10</v>
      </c>
      <c r="B3583" s="650" t="s">
        <v>596</v>
      </c>
      <c r="C3583" s="650">
        <v>89301702</v>
      </c>
      <c r="D3583" s="729" t="s">
        <v>6869</v>
      </c>
      <c r="E3583" s="730" t="s">
        <v>3707</v>
      </c>
      <c r="F3583" s="650" t="s">
        <v>3635</v>
      </c>
      <c r="G3583" s="650" t="s">
        <v>6574</v>
      </c>
      <c r="H3583" s="650" t="s">
        <v>597</v>
      </c>
      <c r="I3583" s="650" t="s">
        <v>6575</v>
      </c>
      <c r="J3583" s="650" t="s">
        <v>3680</v>
      </c>
      <c r="K3583" s="650"/>
      <c r="L3583" s="651">
        <v>0</v>
      </c>
      <c r="M3583" s="651">
        <v>0</v>
      </c>
      <c r="N3583" s="650">
        <v>1</v>
      </c>
      <c r="O3583" s="731">
        <v>1</v>
      </c>
      <c r="P3583" s="651">
        <v>0</v>
      </c>
      <c r="Q3583" s="666"/>
      <c r="R3583" s="650">
        <v>1</v>
      </c>
      <c r="S3583" s="666">
        <v>1</v>
      </c>
      <c r="T3583" s="731">
        <v>1</v>
      </c>
      <c r="U3583" s="689">
        <v>1</v>
      </c>
    </row>
    <row r="3584" spans="1:21" ht="14.4" customHeight="1" x14ac:dyDescent="0.3">
      <c r="A3584" s="649">
        <v>10</v>
      </c>
      <c r="B3584" s="650" t="s">
        <v>596</v>
      </c>
      <c r="C3584" s="650">
        <v>89301702</v>
      </c>
      <c r="D3584" s="729" t="s">
        <v>6869</v>
      </c>
      <c r="E3584" s="730" t="s">
        <v>3707</v>
      </c>
      <c r="F3584" s="650" t="s">
        <v>3635</v>
      </c>
      <c r="G3584" s="650" t="s">
        <v>3790</v>
      </c>
      <c r="H3584" s="650" t="s">
        <v>597</v>
      </c>
      <c r="I3584" s="650" t="s">
        <v>799</v>
      </c>
      <c r="J3584" s="650" t="s">
        <v>3680</v>
      </c>
      <c r="K3584" s="650"/>
      <c r="L3584" s="651">
        <v>0</v>
      </c>
      <c r="M3584" s="651">
        <v>0</v>
      </c>
      <c r="N3584" s="650">
        <v>3</v>
      </c>
      <c r="O3584" s="731">
        <v>2.5</v>
      </c>
      <c r="P3584" s="651">
        <v>0</v>
      </c>
      <c r="Q3584" s="666"/>
      <c r="R3584" s="650">
        <v>2</v>
      </c>
      <c r="S3584" s="666">
        <v>0.66666666666666663</v>
      </c>
      <c r="T3584" s="731">
        <v>2</v>
      </c>
      <c r="U3584" s="689">
        <v>0.8</v>
      </c>
    </row>
    <row r="3585" spans="1:21" ht="14.4" customHeight="1" x14ac:dyDescent="0.3">
      <c r="A3585" s="649">
        <v>10</v>
      </c>
      <c r="B3585" s="650" t="s">
        <v>596</v>
      </c>
      <c r="C3585" s="650">
        <v>89301702</v>
      </c>
      <c r="D3585" s="729" t="s">
        <v>6869</v>
      </c>
      <c r="E3585" s="730" t="s">
        <v>3707</v>
      </c>
      <c r="F3585" s="650" t="s">
        <v>3635</v>
      </c>
      <c r="G3585" s="650" t="s">
        <v>3790</v>
      </c>
      <c r="H3585" s="650" t="s">
        <v>597</v>
      </c>
      <c r="I3585" s="650" t="s">
        <v>3791</v>
      </c>
      <c r="J3585" s="650" t="s">
        <v>3680</v>
      </c>
      <c r="K3585" s="650"/>
      <c r="L3585" s="651">
        <v>0</v>
      </c>
      <c r="M3585" s="651">
        <v>0</v>
      </c>
      <c r="N3585" s="650">
        <v>1</v>
      </c>
      <c r="O3585" s="731">
        <v>1</v>
      </c>
      <c r="P3585" s="651"/>
      <c r="Q3585" s="666"/>
      <c r="R3585" s="650"/>
      <c r="S3585" s="666">
        <v>0</v>
      </c>
      <c r="T3585" s="731"/>
      <c r="U3585" s="689">
        <v>0</v>
      </c>
    </row>
    <row r="3586" spans="1:21" ht="14.4" customHeight="1" x14ac:dyDescent="0.3">
      <c r="A3586" s="649">
        <v>10</v>
      </c>
      <c r="B3586" s="650" t="s">
        <v>596</v>
      </c>
      <c r="C3586" s="650">
        <v>89301702</v>
      </c>
      <c r="D3586" s="729" t="s">
        <v>6869</v>
      </c>
      <c r="E3586" s="730" t="s">
        <v>3707</v>
      </c>
      <c r="F3586" s="650" t="s">
        <v>3635</v>
      </c>
      <c r="G3586" s="650" t="s">
        <v>3790</v>
      </c>
      <c r="H3586" s="650" t="s">
        <v>597</v>
      </c>
      <c r="I3586" s="650" t="s">
        <v>5153</v>
      </c>
      <c r="J3586" s="650" t="s">
        <v>3680</v>
      </c>
      <c r="K3586" s="650"/>
      <c r="L3586" s="651">
        <v>0</v>
      </c>
      <c r="M3586" s="651">
        <v>0</v>
      </c>
      <c r="N3586" s="650">
        <v>2</v>
      </c>
      <c r="O3586" s="731">
        <v>2</v>
      </c>
      <c r="P3586" s="651">
        <v>0</v>
      </c>
      <c r="Q3586" s="666"/>
      <c r="R3586" s="650">
        <v>2</v>
      </c>
      <c r="S3586" s="666">
        <v>1</v>
      </c>
      <c r="T3586" s="731">
        <v>2</v>
      </c>
      <c r="U3586" s="689">
        <v>1</v>
      </c>
    </row>
    <row r="3587" spans="1:21" ht="14.4" customHeight="1" x14ac:dyDescent="0.3">
      <c r="A3587" s="649">
        <v>10</v>
      </c>
      <c r="B3587" s="650" t="s">
        <v>596</v>
      </c>
      <c r="C3587" s="650">
        <v>89301702</v>
      </c>
      <c r="D3587" s="729" t="s">
        <v>6869</v>
      </c>
      <c r="E3587" s="730" t="s">
        <v>3707</v>
      </c>
      <c r="F3587" s="650" t="s">
        <v>3635</v>
      </c>
      <c r="G3587" s="650" t="s">
        <v>3790</v>
      </c>
      <c r="H3587" s="650" t="s">
        <v>597</v>
      </c>
      <c r="I3587" s="650" t="s">
        <v>605</v>
      </c>
      <c r="J3587" s="650" t="s">
        <v>3680</v>
      </c>
      <c r="K3587" s="650"/>
      <c r="L3587" s="651">
        <v>0</v>
      </c>
      <c r="M3587" s="651">
        <v>0</v>
      </c>
      <c r="N3587" s="650">
        <v>1</v>
      </c>
      <c r="O3587" s="731">
        <v>0.5</v>
      </c>
      <c r="P3587" s="651">
        <v>0</v>
      </c>
      <c r="Q3587" s="666"/>
      <c r="R3587" s="650">
        <v>1</v>
      </c>
      <c r="S3587" s="666">
        <v>1</v>
      </c>
      <c r="T3587" s="731">
        <v>0.5</v>
      </c>
      <c r="U3587" s="689">
        <v>1</v>
      </c>
    </row>
    <row r="3588" spans="1:21" ht="14.4" customHeight="1" x14ac:dyDescent="0.3">
      <c r="A3588" s="649">
        <v>10</v>
      </c>
      <c r="B3588" s="650" t="s">
        <v>596</v>
      </c>
      <c r="C3588" s="650">
        <v>89301702</v>
      </c>
      <c r="D3588" s="729" t="s">
        <v>6869</v>
      </c>
      <c r="E3588" s="730" t="s">
        <v>3707</v>
      </c>
      <c r="F3588" s="650" t="s">
        <v>3635</v>
      </c>
      <c r="G3588" s="650" t="s">
        <v>3790</v>
      </c>
      <c r="H3588" s="650" t="s">
        <v>597</v>
      </c>
      <c r="I3588" s="650" t="s">
        <v>6576</v>
      </c>
      <c r="J3588" s="650" t="s">
        <v>3680</v>
      </c>
      <c r="K3588" s="650"/>
      <c r="L3588" s="651">
        <v>0</v>
      </c>
      <c r="M3588" s="651">
        <v>0</v>
      </c>
      <c r="N3588" s="650">
        <v>1</v>
      </c>
      <c r="O3588" s="731">
        <v>1</v>
      </c>
      <c r="P3588" s="651">
        <v>0</v>
      </c>
      <c r="Q3588" s="666"/>
      <c r="R3588" s="650">
        <v>1</v>
      </c>
      <c r="S3588" s="666">
        <v>1</v>
      </c>
      <c r="T3588" s="731">
        <v>1</v>
      </c>
      <c r="U3588" s="689">
        <v>1</v>
      </c>
    </row>
    <row r="3589" spans="1:21" ht="14.4" customHeight="1" x14ac:dyDescent="0.3">
      <c r="A3589" s="649">
        <v>10</v>
      </c>
      <c r="B3589" s="650" t="s">
        <v>596</v>
      </c>
      <c r="C3589" s="650">
        <v>89301702</v>
      </c>
      <c r="D3589" s="729" t="s">
        <v>6869</v>
      </c>
      <c r="E3589" s="730" t="s">
        <v>3711</v>
      </c>
      <c r="F3589" s="650" t="s">
        <v>3634</v>
      </c>
      <c r="G3589" s="650" t="s">
        <v>4278</v>
      </c>
      <c r="H3589" s="650" t="s">
        <v>597</v>
      </c>
      <c r="I3589" s="650" t="s">
        <v>3323</v>
      </c>
      <c r="J3589" s="650" t="s">
        <v>2030</v>
      </c>
      <c r="K3589" s="650" t="s">
        <v>3324</v>
      </c>
      <c r="L3589" s="651">
        <v>0</v>
      </c>
      <c r="M3589" s="651">
        <v>0</v>
      </c>
      <c r="N3589" s="650">
        <v>1</v>
      </c>
      <c r="O3589" s="731">
        <v>1</v>
      </c>
      <c r="P3589" s="651"/>
      <c r="Q3589" s="666"/>
      <c r="R3589" s="650"/>
      <c r="S3589" s="666">
        <v>0</v>
      </c>
      <c r="T3589" s="731"/>
      <c r="U3589" s="689">
        <v>0</v>
      </c>
    </row>
    <row r="3590" spans="1:21" ht="14.4" customHeight="1" x14ac:dyDescent="0.3">
      <c r="A3590" s="649">
        <v>10</v>
      </c>
      <c r="B3590" s="650" t="s">
        <v>596</v>
      </c>
      <c r="C3590" s="650">
        <v>89301702</v>
      </c>
      <c r="D3590" s="729" t="s">
        <v>6869</v>
      </c>
      <c r="E3590" s="730" t="s">
        <v>3711</v>
      </c>
      <c r="F3590" s="650" t="s">
        <v>3634</v>
      </c>
      <c r="G3590" s="650" t="s">
        <v>6225</v>
      </c>
      <c r="H3590" s="650" t="s">
        <v>597</v>
      </c>
      <c r="I3590" s="650" t="s">
        <v>2941</v>
      </c>
      <c r="J3590" s="650" t="s">
        <v>6226</v>
      </c>
      <c r="K3590" s="650" t="s">
        <v>6227</v>
      </c>
      <c r="L3590" s="651">
        <v>157.94</v>
      </c>
      <c r="M3590" s="651">
        <v>315.88</v>
      </c>
      <c r="N3590" s="650">
        <v>2</v>
      </c>
      <c r="O3590" s="731">
        <v>0.5</v>
      </c>
      <c r="P3590" s="651"/>
      <c r="Q3590" s="666">
        <v>0</v>
      </c>
      <c r="R3590" s="650"/>
      <c r="S3590" s="666">
        <v>0</v>
      </c>
      <c r="T3590" s="731"/>
      <c r="U3590" s="689">
        <v>0</v>
      </c>
    </row>
    <row r="3591" spans="1:21" ht="14.4" customHeight="1" x14ac:dyDescent="0.3">
      <c r="A3591" s="649">
        <v>10</v>
      </c>
      <c r="B3591" s="650" t="s">
        <v>596</v>
      </c>
      <c r="C3591" s="650">
        <v>89301702</v>
      </c>
      <c r="D3591" s="729" t="s">
        <v>6869</v>
      </c>
      <c r="E3591" s="730" t="s">
        <v>3711</v>
      </c>
      <c r="F3591" s="650" t="s">
        <v>3634</v>
      </c>
      <c r="G3591" s="650" t="s">
        <v>3743</v>
      </c>
      <c r="H3591" s="650" t="s">
        <v>597</v>
      </c>
      <c r="I3591" s="650" t="s">
        <v>4358</v>
      </c>
      <c r="J3591" s="650" t="s">
        <v>3514</v>
      </c>
      <c r="K3591" s="650" t="s">
        <v>4359</v>
      </c>
      <c r="L3591" s="651">
        <v>0</v>
      </c>
      <c r="M3591" s="651">
        <v>0</v>
      </c>
      <c r="N3591" s="650">
        <v>3</v>
      </c>
      <c r="O3591" s="731">
        <v>1</v>
      </c>
      <c r="P3591" s="651"/>
      <c r="Q3591" s="666"/>
      <c r="R3591" s="650"/>
      <c r="S3591" s="666">
        <v>0</v>
      </c>
      <c r="T3591" s="731"/>
      <c r="U3591" s="689">
        <v>0</v>
      </c>
    </row>
    <row r="3592" spans="1:21" ht="14.4" customHeight="1" x14ac:dyDescent="0.3">
      <c r="A3592" s="649">
        <v>10</v>
      </c>
      <c r="B3592" s="650" t="s">
        <v>596</v>
      </c>
      <c r="C3592" s="650">
        <v>89301702</v>
      </c>
      <c r="D3592" s="729" t="s">
        <v>6869</v>
      </c>
      <c r="E3592" s="730" t="s">
        <v>3711</v>
      </c>
      <c r="F3592" s="650" t="s">
        <v>3634</v>
      </c>
      <c r="G3592" s="650" t="s">
        <v>3743</v>
      </c>
      <c r="H3592" s="650" t="s">
        <v>597</v>
      </c>
      <c r="I3592" s="650" t="s">
        <v>1646</v>
      </c>
      <c r="J3592" s="650" t="s">
        <v>3514</v>
      </c>
      <c r="K3592" s="650" t="s">
        <v>3515</v>
      </c>
      <c r="L3592" s="651">
        <v>333.31</v>
      </c>
      <c r="M3592" s="651">
        <v>333.31</v>
      </c>
      <c r="N3592" s="650">
        <v>1</v>
      </c>
      <c r="O3592" s="731">
        <v>0.5</v>
      </c>
      <c r="P3592" s="651"/>
      <c r="Q3592" s="666">
        <v>0</v>
      </c>
      <c r="R3592" s="650"/>
      <c r="S3592" s="666">
        <v>0</v>
      </c>
      <c r="T3592" s="731"/>
      <c r="U3592" s="689">
        <v>0</v>
      </c>
    </row>
    <row r="3593" spans="1:21" ht="14.4" customHeight="1" x14ac:dyDescent="0.3">
      <c r="A3593" s="649">
        <v>10</v>
      </c>
      <c r="B3593" s="650" t="s">
        <v>596</v>
      </c>
      <c r="C3593" s="650">
        <v>89301702</v>
      </c>
      <c r="D3593" s="729" t="s">
        <v>6869</v>
      </c>
      <c r="E3593" s="730" t="s">
        <v>3711</v>
      </c>
      <c r="F3593" s="650" t="s">
        <v>3634</v>
      </c>
      <c r="G3593" s="650" t="s">
        <v>3743</v>
      </c>
      <c r="H3593" s="650" t="s">
        <v>597</v>
      </c>
      <c r="I3593" s="650" t="s">
        <v>1226</v>
      </c>
      <c r="J3593" s="650" t="s">
        <v>3479</v>
      </c>
      <c r="K3593" s="650" t="s">
        <v>3480</v>
      </c>
      <c r="L3593" s="651">
        <v>333.31</v>
      </c>
      <c r="M3593" s="651">
        <v>333.31</v>
      </c>
      <c r="N3593" s="650">
        <v>1</v>
      </c>
      <c r="O3593" s="731">
        <v>0.5</v>
      </c>
      <c r="P3593" s="651"/>
      <c r="Q3593" s="666">
        <v>0</v>
      </c>
      <c r="R3593" s="650"/>
      <c r="S3593" s="666">
        <v>0</v>
      </c>
      <c r="T3593" s="731"/>
      <c r="U3593" s="689">
        <v>0</v>
      </c>
    </row>
    <row r="3594" spans="1:21" ht="14.4" customHeight="1" x14ac:dyDescent="0.3">
      <c r="A3594" s="649">
        <v>10</v>
      </c>
      <c r="B3594" s="650" t="s">
        <v>596</v>
      </c>
      <c r="C3594" s="650">
        <v>89301702</v>
      </c>
      <c r="D3594" s="729" t="s">
        <v>6869</v>
      </c>
      <c r="E3594" s="730" t="s">
        <v>3711</v>
      </c>
      <c r="F3594" s="650" t="s">
        <v>3634</v>
      </c>
      <c r="G3594" s="650" t="s">
        <v>3743</v>
      </c>
      <c r="H3594" s="650" t="s">
        <v>597</v>
      </c>
      <c r="I3594" s="650" t="s">
        <v>1230</v>
      </c>
      <c r="J3594" s="650" t="s">
        <v>1231</v>
      </c>
      <c r="K3594" s="650" t="s">
        <v>1232</v>
      </c>
      <c r="L3594" s="651">
        <v>152.36000000000001</v>
      </c>
      <c r="M3594" s="651">
        <v>304.72000000000003</v>
      </c>
      <c r="N3594" s="650">
        <v>2</v>
      </c>
      <c r="O3594" s="731">
        <v>0.5</v>
      </c>
      <c r="P3594" s="651"/>
      <c r="Q3594" s="666">
        <v>0</v>
      </c>
      <c r="R3594" s="650"/>
      <c r="S3594" s="666">
        <v>0</v>
      </c>
      <c r="T3594" s="731"/>
      <c r="U3594" s="689">
        <v>0</v>
      </c>
    </row>
    <row r="3595" spans="1:21" ht="14.4" customHeight="1" x14ac:dyDescent="0.3">
      <c r="A3595" s="649">
        <v>10</v>
      </c>
      <c r="B3595" s="650" t="s">
        <v>596</v>
      </c>
      <c r="C3595" s="650">
        <v>89301702</v>
      </c>
      <c r="D3595" s="729" t="s">
        <v>6869</v>
      </c>
      <c r="E3595" s="730" t="s">
        <v>3711</v>
      </c>
      <c r="F3595" s="650" t="s">
        <v>3634</v>
      </c>
      <c r="G3595" s="650" t="s">
        <v>4154</v>
      </c>
      <c r="H3595" s="650" t="s">
        <v>597</v>
      </c>
      <c r="I3595" s="650" t="s">
        <v>4282</v>
      </c>
      <c r="J3595" s="650" t="s">
        <v>4156</v>
      </c>
      <c r="K3595" s="650" t="s">
        <v>4157</v>
      </c>
      <c r="L3595" s="651">
        <v>473.33</v>
      </c>
      <c r="M3595" s="651">
        <v>3313.31</v>
      </c>
      <c r="N3595" s="650">
        <v>7</v>
      </c>
      <c r="O3595" s="731">
        <v>3</v>
      </c>
      <c r="P3595" s="651">
        <v>2366.65</v>
      </c>
      <c r="Q3595" s="666">
        <v>0.7142857142857143</v>
      </c>
      <c r="R3595" s="650">
        <v>5</v>
      </c>
      <c r="S3595" s="666">
        <v>0.7142857142857143</v>
      </c>
      <c r="T3595" s="731">
        <v>2</v>
      </c>
      <c r="U3595" s="689">
        <v>0.66666666666666663</v>
      </c>
    </row>
    <row r="3596" spans="1:21" ht="14.4" customHeight="1" x14ac:dyDescent="0.3">
      <c r="A3596" s="649">
        <v>10</v>
      </c>
      <c r="B3596" s="650" t="s">
        <v>596</v>
      </c>
      <c r="C3596" s="650">
        <v>89301702</v>
      </c>
      <c r="D3596" s="729" t="s">
        <v>6869</v>
      </c>
      <c r="E3596" s="730" t="s">
        <v>3711</v>
      </c>
      <c r="F3596" s="650" t="s">
        <v>3634</v>
      </c>
      <c r="G3596" s="650" t="s">
        <v>4154</v>
      </c>
      <c r="H3596" s="650" t="s">
        <v>597</v>
      </c>
      <c r="I3596" s="650" t="s">
        <v>4360</v>
      </c>
      <c r="J3596" s="650" t="s">
        <v>4156</v>
      </c>
      <c r="K3596" s="650" t="s">
        <v>4157</v>
      </c>
      <c r="L3596" s="651">
        <v>473.33</v>
      </c>
      <c r="M3596" s="651">
        <v>1419.99</v>
      </c>
      <c r="N3596" s="650">
        <v>3</v>
      </c>
      <c r="O3596" s="731">
        <v>1</v>
      </c>
      <c r="P3596" s="651"/>
      <c r="Q3596" s="666">
        <v>0</v>
      </c>
      <c r="R3596" s="650"/>
      <c r="S3596" s="666">
        <v>0</v>
      </c>
      <c r="T3596" s="731"/>
      <c r="U3596" s="689">
        <v>0</v>
      </c>
    </row>
    <row r="3597" spans="1:21" ht="14.4" customHeight="1" x14ac:dyDescent="0.3">
      <c r="A3597" s="649">
        <v>10</v>
      </c>
      <c r="B3597" s="650" t="s">
        <v>596</v>
      </c>
      <c r="C3597" s="650">
        <v>89301702</v>
      </c>
      <c r="D3597" s="729" t="s">
        <v>6869</v>
      </c>
      <c r="E3597" s="730" t="s">
        <v>3711</v>
      </c>
      <c r="F3597" s="650" t="s">
        <v>3634</v>
      </c>
      <c r="G3597" s="650" t="s">
        <v>4154</v>
      </c>
      <c r="H3597" s="650" t="s">
        <v>597</v>
      </c>
      <c r="I3597" s="650" t="s">
        <v>4155</v>
      </c>
      <c r="J3597" s="650" t="s">
        <v>4156</v>
      </c>
      <c r="K3597" s="650" t="s">
        <v>4157</v>
      </c>
      <c r="L3597" s="651">
        <v>473.33</v>
      </c>
      <c r="M3597" s="651">
        <v>1419.99</v>
      </c>
      <c r="N3597" s="650">
        <v>3</v>
      </c>
      <c r="O3597" s="731">
        <v>1.5</v>
      </c>
      <c r="P3597" s="651">
        <v>473.33</v>
      </c>
      <c r="Q3597" s="666">
        <v>0.33333333333333331</v>
      </c>
      <c r="R3597" s="650">
        <v>1</v>
      </c>
      <c r="S3597" s="666">
        <v>0.33333333333333331</v>
      </c>
      <c r="T3597" s="731">
        <v>0.5</v>
      </c>
      <c r="U3597" s="689">
        <v>0.33333333333333331</v>
      </c>
    </row>
    <row r="3598" spans="1:21" ht="14.4" customHeight="1" x14ac:dyDescent="0.3">
      <c r="A3598" s="649">
        <v>10</v>
      </c>
      <c r="B3598" s="650" t="s">
        <v>596</v>
      </c>
      <c r="C3598" s="650">
        <v>89301702</v>
      </c>
      <c r="D3598" s="729" t="s">
        <v>6869</v>
      </c>
      <c r="E3598" s="730" t="s">
        <v>3711</v>
      </c>
      <c r="F3598" s="650" t="s">
        <v>3634</v>
      </c>
      <c r="G3598" s="650" t="s">
        <v>4154</v>
      </c>
      <c r="H3598" s="650" t="s">
        <v>597</v>
      </c>
      <c r="I3598" s="650" t="s">
        <v>3080</v>
      </c>
      <c r="J3598" s="650" t="s">
        <v>3081</v>
      </c>
      <c r="K3598" s="650" t="s">
        <v>4158</v>
      </c>
      <c r="L3598" s="651">
        <v>328.37</v>
      </c>
      <c r="M3598" s="651">
        <v>1313.48</v>
      </c>
      <c r="N3598" s="650">
        <v>4</v>
      </c>
      <c r="O3598" s="731">
        <v>1.5</v>
      </c>
      <c r="P3598" s="651"/>
      <c r="Q3598" s="666">
        <v>0</v>
      </c>
      <c r="R3598" s="650"/>
      <c r="S3598" s="666">
        <v>0</v>
      </c>
      <c r="T3598" s="731"/>
      <c r="U3598" s="689">
        <v>0</v>
      </c>
    </row>
    <row r="3599" spans="1:21" ht="14.4" customHeight="1" x14ac:dyDescent="0.3">
      <c r="A3599" s="649">
        <v>10</v>
      </c>
      <c r="B3599" s="650" t="s">
        <v>596</v>
      </c>
      <c r="C3599" s="650">
        <v>89301702</v>
      </c>
      <c r="D3599" s="729" t="s">
        <v>6869</v>
      </c>
      <c r="E3599" s="730" t="s">
        <v>3711</v>
      </c>
      <c r="F3599" s="650" t="s">
        <v>3634</v>
      </c>
      <c r="G3599" s="650" t="s">
        <v>4154</v>
      </c>
      <c r="H3599" s="650" t="s">
        <v>597</v>
      </c>
      <c r="I3599" s="650" t="s">
        <v>4284</v>
      </c>
      <c r="J3599" s="650" t="s">
        <v>4156</v>
      </c>
      <c r="K3599" s="650" t="s">
        <v>4157</v>
      </c>
      <c r="L3599" s="651">
        <v>473.33</v>
      </c>
      <c r="M3599" s="651">
        <v>4259.97</v>
      </c>
      <c r="N3599" s="650">
        <v>9</v>
      </c>
      <c r="O3599" s="731">
        <v>2.5</v>
      </c>
      <c r="P3599" s="651">
        <v>1893.32</v>
      </c>
      <c r="Q3599" s="666">
        <v>0.44444444444444442</v>
      </c>
      <c r="R3599" s="650">
        <v>4</v>
      </c>
      <c r="S3599" s="666">
        <v>0.44444444444444442</v>
      </c>
      <c r="T3599" s="731">
        <v>1</v>
      </c>
      <c r="U3599" s="689">
        <v>0.4</v>
      </c>
    </row>
    <row r="3600" spans="1:21" ht="14.4" customHeight="1" x14ac:dyDescent="0.3">
      <c r="A3600" s="649">
        <v>10</v>
      </c>
      <c r="B3600" s="650" t="s">
        <v>596</v>
      </c>
      <c r="C3600" s="650">
        <v>89301702</v>
      </c>
      <c r="D3600" s="729" t="s">
        <v>6869</v>
      </c>
      <c r="E3600" s="730" t="s">
        <v>3711</v>
      </c>
      <c r="F3600" s="650" t="s">
        <v>3634</v>
      </c>
      <c r="G3600" s="650" t="s">
        <v>4154</v>
      </c>
      <c r="H3600" s="650" t="s">
        <v>597</v>
      </c>
      <c r="I3600" s="650" t="s">
        <v>4285</v>
      </c>
      <c r="J3600" s="650" t="s">
        <v>3081</v>
      </c>
      <c r="K3600" s="650" t="s">
        <v>4158</v>
      </c>
      <c r="L3600" s="651">
        <v>328.37</v>
      </c>
      <c r="M3600" s="651">
        <v>1641.85</v>
      </c>
      <c r="N3600" s="650">
        <v>5</v>
      </c>
      <c r="O3600" s="731">
        <v>2</v>
      </c>
      <c r="P3600" s="651">
        <v>1313.48</v>
      </c>
      <c r="Q3600" s="666">
        <v>0.8</v>
      </c>
      <c r="R3600" s="650">
        <v>4</v>
      </c>
      <c r="S3600" s="666">
        <v>0.8</v>
      </c>
      <c r="T3600" s="731">
        <v>1</v>
      </c>
      <c r="U3600" s="689">
        <v>0.5</v>
      </c>
    </row>
    <row r="3601" spans="1:21" ht="14.4" customHeight="1" x14ac:dyDescent="0.3">
      <c r="A3601" s="649">
        <v>10</v>
      </c>
      <c r="B3601" s="650" t="s">
        <v>596</v>
      </c>
      <c r="C3601" s="650">
        <v>89301702</v>
      </c>
      <c r="D3601" s="729" t="s">
        <v>6869</v>
      </c>
      <c r="E3601" s="730" t="s">
        <v>3711</v>
      </c>
      <c r="F3601" s="650" t="s">
        <v>3634</v>
      </c>
      <c r="G3601" s="650" t="s">
        <v>4154</v>
      </c>
      <c r="H3601" s="650" t="s">
        <v>597</v>
      </c>
      <c r="I3601" s="650" t="s">
        <v>4559</v>
      </c>
      <c r="J3601" s="650" t="s">
        <v>4156</v>
      </c>
      <c r="K3601" s="650" t="s">
        <v>4157</v>
      </c>
      <c r="L3601" s="651">
        <v>473.33</v>
      </c>
      <c r="M3601" s="651">
        <v>946.66</v>
      </c>
      <c r="N3601" s="650">
        <v>2</v>
      </c>
      <c r="O3601" s="731">
        <v>1</v>
      </c>
      <c r="P3601" s="651">
        <v>946.66</v>
      </c>
      <c r="Q3601" s="666">
        <v>1</v>
      </c>
      <c r="R3601" s="650">
        <v>2</v>
      </c>
      <c r="S3601" s="666">
        <v>1</v>
      </c>
      <c r="T3601" s="731">
        <v>1</v>
      </c>
      <c r="U3601" s="689">
        <v>1</v>
      </c>
    </row>
    <row r="3602" spans="1:21" ht="14.4" customHeight="1" x14ac:dyDescent="0.3">
      <c r="A3602" s="649">
        <v>10</v>
      </c>
      <c r="B3602" s="650" t="s">
        <v>596</v>
      </c>
      <c r="C3602" s="650">
        <v>89301702</v>
      </c>
      <c r="D3602" s="729" t="s">
        <v>6869</v>
      </c>
      <c r="E3602" s="730" t="s">
        <v>3711</v>
      </c>
      <c r="F3602" s="650" t="s">
        <v>3634</v>
      </c>
      <c r="G3602" s="650" t="s">
        <v>4287</v>
      </c>
      <c r="H3602" s="650" t="s">
        <v>597</v>
      </c>
      <c r="I3602" s="650" t="s">
        <v>1741</v>
      </c>
      <c r="J3602" s="650" t="s">
        <v>1742</v>
      </c>
      <c r="K3602" s="650" t="s">
        <v>1743</v>
      </c>
      <c r="L3602" s="651">
        <v>0</v>
      </c>
      <c r="M3602" s="651">
        <v>0</v>
      </c>
      <c r="N3602" s="650">
        <v>2</v>
      </c>
      <c r="O3602" s="731">
        <v>1</v>
      </c>
      <c r="P3602" s="651"/>
      <c r="Q3602" s="666"/>
      <c r="R3602" s="650"/>
      <c r="S3602" s="666">
        <v>0</v>
      </c>
      <c r="T3602" s="731"/>
      <c r="U3602" s="689">
        <v>0</v>
      </c>
    </row>
    <row r="3603" spans="1:21" ht="14.4" customHeight="1" x14ac:dyDescent="0.3">
      <c r="A3603" s="649">
        <v>10</v>
      </c>
      <c r="B3603" s="650" t="s">
        <v>596</v>
      </c>
      <c r="C3603" s="650">
        <v>89301702</v>
      </c>
      <c r="D3603" s="729" t="s">
        <v>6869</v>
      </c>
      <c r="E3603" s="730" t="s">
        <v>3711</v>
      </c>
      <c r="F3603" s="650" t="s">
        <v>3634</v>
      </c>
      <c r="G3603" s="650" t="s">
        <v>4287</v>
      </c>
      <c r="H3603" s="650" t="s">
        <v>597</v>
      </c>
      <c r="I3603" s="650" t="s">
        <v>1870</v>
      </c>
      <c r="J3603" s="650" t="s">
        <v>1742</v>
      </c>
      <c r="K3603" s="650" t="s">
        <v>4288</v>
      </c>
      <c r="L3603" s="651">
        <v>0</v>
      </c>
      <c r="M3603" s="651">
        <v>0</v>
      </c>
      <c r="N3603" s="650">
        <v>3</v>
      </c>
      <c r="O3603" s="731">
        <v>1</v>
      </c>
      <c r="P3603" s="651"/>
      <c r="Q3603" s="666"/>
      <c r="R3603" s="650"/>
      <c r="S3603" s="666">
        <v>0</v>
      </c>
      <c r="T3603" s="731"/>
      <c r="U3603" s="689">
        <v>0</v>
      </c>
    </row>
    <row r="3604" spans="1:21" ht="14.4" customHeight="1" x14ac:dyDescent="0.3">
      <c r="A3604" s="649">
        <v>10</v>
      </c>
      <c r="B3604" s="650" t="s">
        <v>596</v>
      </c>
      <c r="C3604" s="650">
        <v>89301702</v>
      </c>
      <c r="D3604" s="729" t="s">
        <v>6869</v>
      </c>
      <c r="E3604" s="730" t="s">
        <v>3711</v>
      </c>
      <c r="F3604" s="650" t="s">
        <v>3634</v>
      </c>
      <c r="G3604" s="650" t="s">
        <v>4287</v>
      </c>
      <c r="H3604" s="650" t="s">
        <v>597</v>
      </c>
      <c r="I3604" s="650" t="s">
        <v>6577</v>
      </c>
      <c r="J3604" s="650" t="s">
        <v>1742</v>
      </c>
      <c r="K3604" s="650" t="s">
        <v>6578</v>
      </c>
      <c r="L3604" s="651">
        <v>0</v>
      </c>
      <c r="M3604" s="651">
        <v>0</v>
      </c>
      <c r="N3604" s="650">
        <v>2</v>
      </c>
      <c r="O3604" s="731">
        <v>0.5</v>
      </c>
      <c r="P3604" s="651">
        <v>0</v>
      </c>
      <c r="Q3604" s="666"/>
      <c r="R3604" s="650">
        <v>2</v>
      </c>
      <c r="S3604" s="666">
        <v>1</v>
      </c>
      <c r="T3604" s="731">
        <v>0.5</v>
      </c>
      <c r="U3604" s="689">
        <v>1</v>
      </c>
    </row>
    <row r="3605" spans="1:21" ht="14.4" customHeight="1" x14ac:dyDescent="0.3">
      <c r="A3605" s="649">
        <v>10</v>
      </c>
      <c r="B3605" s="650" t="s">
        <v>596</v>
      </c>
      <c r="C3605" s="650">
        <v>89301702</v>
      </c>
      <c r="D3605" s="729" t="s">
        <v>6869</v>
      </c>
      <c r="E3605" s="730" t="s">
        <v>3711</v>
      </c>
      <c r="F3605" s="650" t="s">
        <v>3634</v>
      </c>
      <c r="G3605" s="650" t="s">
        <v>3929</v>
      </c>
      <c r="H3605" s="650" t="s">
        <v>597</v>
      </c>
      <c r="I3605" s="650" t="s">
        <v>6072</v>
      </c>
      <c r="J3605" s="650" t="s">
        <v>2624</v>
      </c>
      <c r="K3605" s="650" t="s">
        <v>6073</v>
      </c>
      <c r="L3605" s="651">
        <v>0</v>
      </c>
      <c r="M3605" s="651">
        <v>0</v>
      </c>
      <c r="N3605" s="650">
        <v>1</v>
      </c>
      <c r="O3605" s="731">
        <v>1</v>
      </c>
      <c r="P3605" s="651"/>
      <c r="Q3605" s="666"/>
      <c r="R3605" s="650"/>
      <c r="S3605" s="666">
        <v>0</v>
      </c>
      <c r="T3605" s="731"/>
      <c r="U3605" s="689">
        <v>0</v>
      </c>
    </row>
    <row r="3606" spans="1:21" ht="14.4" customHeight="1" x14ac:dyDescent="0.3">
      <c r="A3606" s="649">
        <v>10</v>
      </c>
      <c r="B3606" s="650" t="s">
        <v>596</v>
      </c>
      <c r="C3606" s="650">
        <v>89301702</v>
      </c>
      <c r="D3606" s="729" t="s">
        <v>6869</v>
      </c>
      <c r="E3606" s="730" t="s">
        <v>3711</v>
      </c>
      <c r="F3606" s="650" t="s">
        <v>3634</v>
      </c>
      <c r="G3606" s="650" t="s">
        <v>3929</v>
      </c>
      <c r="H3606" s="650" t="s">
        <v>597</v>
      </c>
      <c r="I3606" s="650" t="s">
        <v>5143</v>
      </c>
      <c r="J3606" s="650" t="s">
        <v>2624</v>
      </c>
      <c r="K3606" s="650" t="s">
        <v>5144</v>
      </c>
      <c r="L3606" s="651">
        <v>206.61</v>
      </c>
      <c r="M3606" s="651">
        <v>413.22</v>
      </c>
      <c r="N3606" s="650">
        <v>2</v>
      </c>
      <c r="O3606" s="731">
        <v>1</v>
      </c>
      <c r="P3606" s="651"/>
      <c r="Q3606" s="666">
        <v>0</v>
      </c>
      <c r="R3606" s="650"/>
      <c r="S3606" s="666">
        <v>0</v>
      </c>
      <c r="T3606" s="731"/>
      <c r="U3606" s="689">
        <v>0</v>
      </c>
    </row>
    <row r="3607" spans="1:21" ht="14.4" customHeight="1" x14ac:dyDescent="0.3">
      <c r="A3607" s="649">
        <v>10</v>
      </c>
      <c r="B3607" s="650" t="s">
        <v>596</v>
      </c>
      <c r="C3607" s="650">
        <v>89301702</v>
      </c>
      <c r="D3607" s="729" t="s">
        <v>6869</v>
      </c>
      <c r="E3607" s="730" t="s">
        <v>3711</v>
      </c>
      <c r="F3607" s="650" t="s">
        <v>3634</v>
      </c>
      <c r="G3607" s="650" t="s">
        <v>4176</v>
      </c>
      <c r="H3607" s="650" t="s">
        <v>597</v>
      </c>
      <c r="I3607" s="650" t="s">
        <v>859</v>
      </c>
      <c r="J3607" s="650" t="s">
        <v>860</v>
      </c>
      <c r="K3607" s="650" t="s">
        <v>2796</v>
      </c>
      <c r="L3607" s="651">
        <v>0</v>
      </c>
      <c r="M3607" s="651">
        <v>0</v>
      </c>
      <c r="N3607" s="650">
        <v>23</v>
      </c>
      <c r="O3607" s="731">
        <v>8</v>
      </c>
      <c r="P3607" s="651">
        <v>0</v>
      </c>
      <c r="Q3607" s="666"/>
      <c r="R3607" s="650">
        <v>3</v>
      </c>
      <c r="S3607" s="666">
        <v>0.13043478260869565</v>
      </c>
      <c r="T3607" s="731">
        <v>1</v>
      </c>
      <c r="U3607" s="689">
        <v>0.125</v>
      </c>
    </row>
    <row r="3608" spans="1:21" ht="14.4" customHeight="1" x14ac:dyDescent="0.3">
      <c r="A3608" s="649">
        <v>10</v>
      </c>
      <c r="B3608" s="650" t="s">
        <v>596</v>
      </c>
      <c r="C3608" s="650">
        <v>89301702</v>
      </c>
      <c r="D3608" s="729" t="s">
        <v>6869</v>
      </c>
      <c r="E3608" s="730" t="s">
        <v>3711</v>
      </c>
      <c r="F3608" s="650" t="s">
        <v>3634</v>
      </c>
      <c r="G3608" s="650" t="s">
        <v>3748</v>
      </c>
      <c r="H3608" s="650" t="s">
        <v>597</v>
      </c>
      <c r="I3608" s="650" t="s">
        <v>4177</v>
      </c>
      <c r="J3608" s="650" t="s">
        <v>4178</v>
      </c>
      <c r="K3608" s="650" t="s">
        <v>4179</v>
      </c>
      <c r="L3608" s="651">
        <v>83.09</v>
      </c>
      <c r="M3608" s="651">
        <v>83.09</v>
      </c>
      <c r="N3608" s="650">
        <v>1</v>
      </c>
      <c r="O3608" s="731">
        <v>0.5</v>
      </c>
      <c r="P3608" s="651"/>
      <c r="Q3608" s="666">
        <v>0</v>
      </c>
      <c r="R3608" s="650"/>
      <c r="S3608" s="666">
        <v>0</v>
      </c>
      <c r="T3608" s="731"/>
      <c r="U3608" s="689">
        <v>0</v>
      </c>
    </row>
    <row r="3609" spans="1:21" ht="14.4" customHeight="1" x14ac:dyDescent="0.3">
      <c r="A3609" s="649">
        <v>10</v>
      </c>
      <c r="B3609" s="650" t="s">
        <v>596</v>
      </c>
      <c r="C3609" s="650">
        <v>89301702</v>
      </c>
      <c r="D3609" s="729" t="s">
        <v>6869</v>
      </c>
      <c r="E3609" s="730" t="s">
        <v>3711</v>
      </c>
      <c r="F3609" s="650" t="s">
        <v>3634</v>
      </c>
      <c r="G3609" s="650" t="s">
        <v>3748</v>
      </c>
      <c r="H3609" s="650" t="s">
        <v>597</v>
      </c>
      <c r="I3609" s="650" t="s">
        <v>6579</v>
      </c>
      <c r="J3609" s="650" t="s">
        <v>4181</v>
      </c>
      <c r="K3609" s="650" t="s">
        <v>6368</v>
      </c>
      <c r="L3609" s="651">
        <v>0</v>
      </c>
      <c r="M3609" s="651">
        <v>0</v>
      </c>
      <c r="N3609" s="650">
        <v>1</v>
      </c>
      <c r="O3609" s="731">
        <v>0.5</v>
      </c>
      <c r="P3609" s="651"/>
      <c r="Q3609" s="666"/>
      <c r="R3609" s="650"/>
      <c r="S3609" s="666">
        <v>0</v>
      </c>
      <c r="T3609" s="731"/>
      <c r="U3609" s="689">
        <v>0</v>
      </c>
    </row>
    <row r="3610" spans="1:21" ht="14.4" customHeight="1" x14ac:dyDescent="0.3">
      <c r="A3610" s="649">
        <v>10</v>
      </c>
      <c r="B3610" s="650" t="s">
        <v>596</v>
      </c>
      <c r="C3610" s="650">
        <v>89301702</v>
      </c>
      <c r="D3610" s="729" t="s">
        <v>6869</v>
      </c>
      <c r="E3610" s="730" t="s">
        <v>3711</v>
      </c>
      <c r="F3610" s="650" t="s">
        <v>3634</v>
      </c>
      <c r="G3610" s="650" t="s">
        <v>6580</v>
      </c>
      <c r="H3610" s="650" t="s">
        <v>597</v>
      </c>
      <c r="I3610" s="650" t="s">
        <v>6581</v>
      </c>
      <c r="J3610" s="650" t="s">
        <v>6582</v>
      </c>
      <c r="K3610" s="650" t="s">
        <v>1779</v>
      </c>
      <c r="L3610" s="651">
        <v>33.729999999999997</v>
      </c>
      <c r="M3610" s="651">
        <v>101.19</v>
      </c>
      <c r="N3610" s="650">
        <v>3</v>
      </c>
      <c r="O3610" s="731">
        <v>1</v>
      </c>
      <c r="P3610" s="651"/>
      <c r="Q3610" s="666">
        <v>0</v>
      </c>
      <c r="R3610" s="650"/>
      <c r="S3610" s="666">
        <v>0</v>
      </c>
      <c r="T3610" s="731"/>
      <c r="U3610" s="689">
        <v>0</v>
      </c>
    </row>
    <row r="3611" spans="1:21" ht="14.4" customHeight="1" x14ac:dyDescent="0.3">
      <c r="A3611" s="649">
        <v>10</v>
      </c>
      <c r="B3611" s="650" t="s">
        <v>596</v>
      </c>
      <c r="C3611" s="650">
        <v>89301702</v>
      </c>
      <c r="D3611" s="729" t="s">
        <v>6869</v>
      </c>
      <c r="E3611" s="730" t="s">
        <v>3711</v>
      </c>
      <c r="F3611" s="650" t="s">
        <v>3634</v>
      </c>
      <c r="G3611" s="650" t="s">
        <v>4089</v>
      </c>
      <c r="H3611" s="650" t="s">
        <v>597</v>
      </c>
      <c r="I3611" s="650" t="s">
        <v>874</v>
      </c>
      <c r="J3611" s="650" t="s">
        <v>875</v>
      </c>
      <c r="K3611" s="650" t="s">
        <v>876</v>
      </c>
      <c r="L3611" s="651">
        <v>23.72</v>
      </c>
      <c r="M3611" s="651">
        <v>71.16</v>
      </c>
      <c r="N3611" s="650">
        <v>3</v>
      </c>
      <c r="O3611" s="731">
        <v>2</v>
      </c>
      <c r="P3611" s="651">
        <v>47.44</v>
      </c>
      <c r="Q3611" s="666">
        <v>0.66666666666666663</v>
      </c>
      <c r="R3611" s="650">
        <v>2</v>
      </c>
      <c r="S3611" s="666">
        <v>0.66666666666666663</v>
      </c>
      <c r="T3611" s="731">
        <v>1</v>
      </c>
      <c r="U3611" s="689">
        <v>0.5</v>
      </c>
    </row>
    <row r="3612" spans="1:21" ht="14.4" customHeight="1" x14ac:dyDescent="0.3">
      <c r="A3612" s="649">
        <v>10</v>
      </c>
      <c r="B3612" s="650" t="s">
        <v>596</v>
      </c>
      <c r="C3612" s="650">
        <v>89301702</v>
      </c>
      <c r="D3612" s="729" t="s">
        <v>6869</v>
      </c>
      <c r="E3612" s="730" t="s">
        <v>3711</v>
      </c>
      <c r="F3612" s="650" t="s">
        <v>3634</v>
      </c>
      <c r="G3612" s="650" t="s">
        <v>3736</v>
      </c>
      <c r="H3612" s="650" t="s">
        <v>1072</v>
      </c>
      <c r="I3612" s="650" t="s">
        <v>1712</v>
      </c>
      <c r="J3612" s="650" t="s">
        <v>1713</v>
      </c>
      <c r="K3612" s="650" t="s">
        <v>3522</v>
      </c>
      <c r="L3612" s="651">
        <v>116.8</v>
      </c>
      <c r="M3612" s="651">
        <v>350.4</v>
      </c>
      <c r="N3612" s="650">
        <v>3</v>
      </c>
      <c r="O3612" s="731">
        <v>1.5</v>
      </c>
      <c r="P3612" s="651"/>
      <c r="Q3612" s="666">
        <v>0</v>
      </c>
      <c r="R3612" s="650"/>
      <c r="S3612" s="666">
        <v>0</v>
      </c>
      <c r="T3612" s="731"/>
      <c r="U3612" s="689">
        <v>0</v>
      </c>
    </row>
    <row r="3613" spans="1:21" ht="14.4" customHeight="1" x14ac:dyDescent="0.3">
      <c r="A3613" s="649">
        <v>10</v>
      </c>
      <c r="B3613" s="650" t="s">
        <v>596</v>
      </c>
      <c r="C3613" s="650">
        <v>89301702</v>
      </c>
      <c r="D3613" s="729" t="s">
        <v>6869</v>
      </c>
      <c r="E3613" s="730" t="s">
        <v>3711</v>
      </c>
      <c r="F3613" s="650" t="s">
        <v>3634</v>
      </c>
      <c r="G3613" s="650" t="s">
        <v>3736</v>
      </c>
      <c r="H3613" s="650" t="s">
        <v>1072</v>
      </c>
      <c r="I3613" s="650" t="s">
        <v>1306</v>
      </c>
      <c r="J3613" s="650" t="s">
        <v>3490</v>
      </c>
      <c r="K3613" s="650" t="s">
        <v>839</v>
      </c>
      <c r="L3613" s="651">
        <v>68.83</v>
      </c>
      <c r="M3613" s="651">
        <v>68.83</v>
      </c>
      <c r="N3613" s="650">
        <v>1</v>
      </c>
      <c r="O3613" s="731">
        <v>0.5</v>
      </c>
      <c r="P3613" s="651"/>
      <c r="Q3613" s="666">
        <v>0</v>
      </c>
      <c r="R3613" s="650"/>
      <c r="S3613" s="666">
        <v>0</v>
      </c>
      <c r="T3613" s="731"/>
      <c r="U3613" s="689">
        <v>0</v>
      </c>
    </row>
    <row r="3614" spans="1:21" ht="14.4" customHeight="1" x14ac:dyDescent="0.3">
      <c r="A3614" s="649">
        <v>10</v>
      </c>
      <c r="B3614" s="650" t="s">
        <v>596</v>
      </c>
      <c r="C3614" s="650">
        <v>89301702</v>
      </c>
      <c r="D3614" s="729" t="s">
        <v>6869</v>
      </c>
      <c r="E3614" s="730" t="s">
        <v>3711</v>
      </c>
      <c r="F3614" s="650" t="s">
        <v>3634</v>
      </c>
      <c r="G3614" s="650" t="s">
        <v>3736</v>
      </c>
      <c r="H3614" s="650" t="s">
        <v>1072</v>
      </c>
      <c r="I3614" s="650" t="s">
        <v>2237</v>
      </c>
      <c r="J3614" s="650" t="s">
        <v>3547</v>
      </c>
      <c r="K3614" s="650" t="s">
        <v>3519</v>
      </c>
      <c r="L3614" s="651">
        <v>62.57</v>
      </c>
      <c r="M3614" s="651">
        <v>125.14</v>
      </c>
      <c r="N3614" s="650">
        <v>2</v>
      </c>
      <c r="O3614" s="731">
        <v>0.5</v>
      </c>
      <c r="P3614" s="651"/>
      <c r="Q3614" s="666">
        <v>0</v>
      </c>
      <c r="R3614" s="650"/>
      <c r="S3614" s="666">
        <v>0</v>
      </c>
      <c r="T3614" s="731"/>
      <c r="U3614" s="689">
        <v>0</v>
      </c>
    </row>
    <row r="3615" spans="1:21" ht="14.4" customHeight="1" x14ac:dyDescent="0.3">
      <c r="A3615" s="649">
        <v>10</v>
      </c>
      <c r="B3615" s="650" t="s">
        <v>596</v>
      </c>
      <c r="C3615" s="650">
        <v>89301702</v>
      </c>
      <c r="D3615" s="729" t="s">
        <v>6869</v>
      </c>
      <c r="E3615" s="730" t="s">
        <v>3711</v>
      </c>
      <c r="F3615" s="650" t="s">
        <v>3634</v>
      </c>
      <c r="G3615" s="650" t="s">
        <v>4355</v>
      </c>
      <c r="H3615" s="650" t="s">
        <v>597</v>
      </c>
      <c r="I3615" s="650" t="s">
        <v>1774</v>
      </c>
      <c r="J3615" s="650" t="s">
        <v>4356</v>
      </c>
      <c r="K3615" s="650" t="s">
        <v>4357</v>
      </c>
      <c r="L3615" s="651">
        <v>91.14</v>
      </c>
      <c r="M3615" s="651">
        <v>273.42</v>
      </c>
      <c r="N3615" s="650">
        <v>3</v>
      </c>
      <c r="O3615" s="731">
        <v>0.5</v>
      </c>
      <c r="P3615" s="651"/>
      <c r="Q3615" s="666">
        <v>0</v>
      </c>
      <c r="R3615" s="650"/>
      <c r="S3615" s="666">
        <v>0</v>
      </c>
      <c r="T3615" s="731"/>
      <c r="U3615" s="689">
        <v>0</v>
      </c>
    </row>
    <row r="3616" spans="1:21" ht="14.4" customHeight="1" x14ac:dyDescent="0.3">
      <c r="A3616" s="649">
        <v>10</v>
      </c>
      <c r="B3616" s="650" t="s">
        <v>596</v>
      </c>
      <c r="C3616" s="650">
        <v>89301702</v>
      </c>
      <c r="D3616" s="729" t="s">
        <v>6869</v>
      </c>
      <c r="E3616" s="730" t="s">
        <v>3711</v>
      </c>
      <c r="F3616" s="650" t="s">
        <v>3634</v>
      </c>
      <c r="G3616" s="650" t="s">
        <v>4128</v>
      </c>
      <c r="H3616" s="650" t="s">
        <v>597</v>
      </c>
      <c r="I3616" s="650" t="s">
        <v>4296</v>
      </c>
      <c r="J3616" s="650" t="s">
        <v>4130</v>
      </c>
      <c r="K3616" s="650" t="s">
        <v>4297</v>
      </c>
      <c r="L3616" s="651">
        <v>766.89</v>
      </c>
      <c r="M3616" s="651">
        <v>1533.78</v>
      </c>
      <c r="N3616" s="650">
        <v>2</v>
      </c>
      <c r="O3616" s="731">
        <v>0.5</v>
      </c>
      <c r="P3616" s="651"/>
      <c r="Q3616" s="666">
        <v>0</v>
      </c>
      <c r="R3616" s="650"/>
      <c r="S3616" s="666">
        <v>0</v>
      </c>
      <c r="T3616" s="731"/>
      <c r="U3616" s="689">
        <v>0</v>
      </c>
    </row>
    <row r="3617" spans="1:21" ht="14.4" customHeight="1" x14ac:dyDescent="0.3">
      <c r="A3617" s="649">
        <v>10</v>
      </c>
      <c r="B3617" s="650" t="s">
        <v>596</v>
      </c>
      <c r="C3617" s="650">
        <v>89301702</v>
      </c>
      <c r="D3617" s="729" t="s">
        <v>6869</v>
      </c>
      <c r="E3617" s="730" t="s">
        <v>3711</v>
      </c>
      <c r="F3617" s="650" t="s">
        <v>3634</v>
      </c>
      <c r="G3617" s="650" t="s">
        <v>4550</v>
      </c>
      <c r="H3617" s="650" t="s">
        <v>1072</v>
      </c>
      <c r="I3617" s="650" t="s">
        <v>1098</v>
      </c>
      <c r="J3617" s="650" t="s">
        <v>1099</v>
      </c>
      <c r="K3617" s="650" t="s">
        <v>1100</v>
      </c>
      <c r="L3617" s="651">
        <v>0</v>
      </c>
      <c r="M3617" s="651">
        <v>0</v>
      </c>
      <c r="N3617" s="650">
        <v>2</v>
      </c>
      <c r="O3617" s="731">
        <v>1</v>
      </c>
      <c r="P3617" s="651"/>
      <c r="Q3617" s="666"/>
      <c r="R3617" s="650"/>
      <c r="S3617" s="666">
        <v>0</v>
      </c>
      <c r="T3617" s="731"/>
      <c r="U3617" s="689">
        <v>0</v>
      </c>
    </row>
    <row r="3618" spans="1:21" ht="14.4" customHeight="1" x14ac:dyDescent="0.3">
      <c r="A3618" s="649">
        <v>10</v>
      </c>
      <c r="B3618" s="650" t="s">
        <v>596</v>
      </c>
      <c r="C3618" s="650">
        <v>89301702</v>
      </c>
      <c r="D3618" s="729" t="s">
        <v>6869</v>
      </c>
      <c r="E3618" s="730" t="s">
        <v>3711</v>
      </c>
      <c r="F3618" s="650" t="s">
        <v>3634</v>
      </c>
      <c r="G3618" s="650" t="s">
        <v>4550</v>
      </c>
      <c r="H3618" s="650" t="s">
        <v>597</v>
      </c>
      <c r="I3618" s="650" t="s">
        <v>6583</v>
      </c>
      <c r="J3618" s="650" t="s">
        <v>1099</v>
      </c>
      <c r="K3618" s="650" t="s">
        <v>6584</v>
      </c>
      <c r="L3618" s="651">
        <v>0</v>
      </c>
      <c r="M3618" s="651">
        <v>0</v>
      </c>
      <c r="N3618" s="650">
        <v>2</v>
      </c>
      <c r="O3618" s="731">
        <v>1</v>
      </c>
      <c r="P3618" s="651"/>
      <c r="Q3618" s="666"/>
      <c r="R3618" s="650"/>
      <c r="S3618" s="666">
        <v>0</v>
      </c>
      <c r="T3618" s="731"/>
      <c r="U3618" s="689">
        <v>0</v>
      </c>
    </row>
    <row r="3619" spans="1:21" ht="14.4" customHeight="1" x14ac:dyDescent="0.3">
      <c r="A3619" s="649">
        <v>10</v>
      </c>
      <c r="B3619" s="650" t="s">
        <v>596</v>
      </c>
      <c r="C3619" s="650">
        <v>89301702</v>
      </c>
      <c r="D3619" s="729" t="s">
        <v>6869</v>
      </c>
      <c r="E3619" s="730" t="s">
        <v>3711</v>
      </c>
      <c r="F3619" s="650" t="s">
        <v>3634</v>
      </c>
      <c r="G3619" s="650" t="s">
        <v>4252</v>
      </c>
      <c r="H3619" s="650" t="s">
        <v>597</v>
      </c>
      <c r="I3619" s="650" t="s">
        <v>1804</v>
      </c>
      <c r="J3619" s="650" t="s">
        <v>792</v>
      </c>
      <c r="K3619" s="650" t="s">
        <v>4477</v>
      </c>
      <c r="L3619" s="651">
        <v>0</v>
      </c>
      <c r="M3619" s="651">
        <v>0</v>
      </c>
      <c r="N3619" s="650">
        <v>1</v>
      </c>
      <c r="O3619" s="731">
        <v>0.5</v>
      </c>
      <c r="P3619" s="651">
        <v>0</v>
      </c>
      <c r="Q3619" s="666"/>
      <c r="R3619" s="650">
        <v>1</v>
      </c>
      <c r="S3619" s="666">
        <v>1</v>
      </c>
      <c r="T3619" s="731">
        <v>0.5</v>
      </c>
      <c r="U3619" s="689">
        <v>1</v>
      </c>
    </row>
    <row r="3620" spans="1:21" ht="14.4" customHeight="1" x14ac:dyDescent="0.3">
      <c r="A3620" s="649">
        <v>10</v>
      </c>
      <c r="B3620" s="650" t="s">
        <v>596</v>
      </c>
      <c r="C3620" s="650">
        <v>89301702</v>
      </c>
      <c r="D3620" s="729" t="s">
        <v>6869</v>
      </c>
      <c r="E3620" s="730" t="s">
        <v>3711</v>
      </c>
      <c r="F3620" s="650" t="s">
        <v>3634</v>
      </c>
      <c r="G3620" s="650" t="s">
        <v>4252</v>
      </c>
      <c r="H3620" s="650" t="s">
        <v>597</v>
      </c>
      <c r="I3620" s="650" t="s">
        <v>4895</v>
      </c>
      <c r="J3620" s="650" t="s">
        <v>4896</v>
      </c>
      <c r="K3620" s="650" t="s">
        <v>4897</v>
      </c>
      <c r="L3620" s="651">
        <v>33.79</v>
      </c>
      <c r="M3620" s="651">
        <v>33.79</v>
      </c>
      <c r="N3620" s="650">
        <v>1</v>
      </c>
      <c r="O3620" s="731">
        <v>1</v>
      </c>
      <c r="P3620" s="651">
        <v>33.79</v>
      </c>
      <c r="Q3620" s="666">
        <v>1</v>
      </c>
      <c r="R3620" s="650">
        <v>1</v>
      </c>
      <c r="S3620" s="666">
        <v>1</v>
      </c>
      <c r="T3620" s="731">
        <v>1</v>
      </c>
      <c r="U3620" s="689">
        <v>1</v>
      </c>
    </row>
    <row r="3621" spans="1:21" ht="14.4" customHeight="1" x14ac:dyDescent="0.3">
      <c r="A3621" s="649">
        <v>10</v>
      </c>
      <c r="B3621" s="650" t="s">
        <v>596</v>
      </c>
      <c r="C3621" s="650">
        <v>89301702</v>
      </c>
      <c r="D3621" s="729" t="s">
        <v>6869</v>
      </c>
      <c r="E3621" s="730" t="s">
        <v>3711</v>
      </c>
      <c r="F3621" s="650" t="s">
        <v>3634</v>
      </c>
      <c r="G3621" s="650" t="s">
        <v>4195</v>
      </c>
      <c r="H3621" s="650" t="s">
        <v>597</v>
      </c>
      <c r="I3621" s="650" t="s">
        <v>4298</v>
      </c>
      <c r="J3621" s="650" t="s">
        <v>4197</v>
      </c>
      <c r="K3621" s="650" t="s">
        <v>4299</v>
      </c>
      <c r="L3621" s="651">
        <v>0</v>
      </c>
      <c r="M3621" s="651">
        <v>0</v>
      </c>
      <c r="N3621" s="650">
        <v>8</v>
      </c>
      <c r="O3621" s="731">
        <v>4.5</v>
      </c>
      <c r="P3621" s="651">
        <v>0</v>
      </c>
      <c r="Q3621" s="666"/>
      <c r="R3621" s="650">
        <v>3</v>
      </c>
      <c r="S3621" s="666">
        <v>0.375</v>
      </c>
      <c r="T3621" s="731">
        <v>2</v>
      </c>
      <c r="U3621" s="689">
        <v>0.44444444444444442</v>
      </c>
    </row>
    <row r="3622" spans="1:21" ht="14.4" customHeight="1" x14ac:dyDescent="0.3">
      <c r="A3622" s="649">
        <v>10</v>
      </c>
      <c r="B3622" s="650" t="s">
        <v>596</v>
      </c>
      <c r="C3622" s="650">
        <v>89301702</v>
      </c>
      <c r="D3622" s="729" t="s">
        <v>6869</v>
      </c>
      <c r="E3622" s="730" t="s">
        <v>3711</v>
      </c>
      <c r="F3622" s="650" t="s">
        <v>3634</v>
      </c>
      <c r="G3622" s="650" t="s">
        <v>4195</v>
      </c>
      <c r="H3622" s="650" t="s">
        <v>597</v>
      </c>
      <c r="I3622" s="650" t="s">
        <v>4510</v>
      </c>
      <c r="J3622" s="650" t="s">
        <v>4197</v>
      </c>
      <c r="K3622" s="650" t="s">
        <v>4511</v>
      </c>
      <c r="L3622" s="651">
        <v>0</v>
      </c>
      <c r="M3622" s="651">
        <v>0</v>
      </c>
      <c r="N3622" s="650">
        <v>14</v>
      </c>
      <c r="O3622" s="731">
        <v>9</v>
      </c>
      <c r="P3622" s="651">
        <v>0</v>
      </c>
      <c r="Q3622" s="666"/>
      <c r="R3622" s="650">
        <v>9</v>
      </c>
      <c r="S3622" s="666">
        <v>0.6428571428571429</v>
      </c>
      <c r="T3622" s="731">
        <v>4</v>
      </c>
      <c r="U3622" s="689">
        <v>0.44444444444444442</v>
      </c>
    </row>
    <row r="3623" spans="1:21" ht="14.4" customHeight="1" x14ac:dyDescent="0.3">
      <c r="A3623" s="649">
        <v>10</v>
      </c>
      <c r="B3623" s="650" t="s">
        <v>596</v>
      </c>
      <c r="C3623" s="650">
        <v>89301702</v>
      </c>
      <c r="D3623" s="729" t="s">
        <v>6869</v>
      </c>
      <c r="E3623" s="730" t="s">
        <v>3711</v>
      </c>
      <c r="F3623" s="650" t="s">
        <v>3634</v>
      </c>
      <c r="G3623" s="650" t="s">
        <v>4195</v>
      </c>
      <c r="H3623" s="650" t="s">
        <v>597</v>
      </c>
      <c r="I3623" s="650" t="s">
        <v>6585</v>
      </c>
      <c r="J3623" s="650" t="s">
        <v>721</v>
      </c>
      <c r="K3623" s="650" t="s">
        <v>6586</v>
      </c>
      <c r="L3623" s="651">
        <v>0</v>
      </c>
      <c r="M3623" s="651">
        <v>0</v>
      </c>
      <c r="N3623" s="650">
        <v>2</v>
      </c>
      <c r="O3623" s="731">
        <v>1</v>
      </c>
      <c r="P3623" s="651"/>
      <c r="Q3623" s="666"/>
      <c r="R3623" s="650"/>
      <c r="S3623" s="666">
        <v>0</v>
      </c>
      <c r="T3623" s="731"/>
      <c r="U3623" s="689">
        <v>0</v>
      </c>
    </row>
    <row r="3624" spans="1:21" ht="14.4" customHeight="1" x14ac:dyDescent="0.3">
      <c r="A3624" s="649">
        <v>10</v>
      </c>
      <c r="B3624" s="650" t="s">
        <v>596</v>
      </c>
      <c r="C3624" s="650">
        <v>89301702</v>
      </c>
      <c r="D3624" s="729" t="s">
        <v>6869</v>
      </c>
      <c r="E3624" s="730" t="s">
        <v>3711</v>
      </c>
      <c r="F3624" s="650" t="s">
        <v>3634</v>
      </c>
      <c r="G3624" s="650" t="s">
        <v>4195</v>
      </c>
      <c r="H3624" s="650" t="s">
        <v>597</v>
      </c>
      <c r="I3624" s="650" t="s">
        <v>4606</v>
      </c>
      <c r="J3624" s="650" t="s">
        <v>4200</v>
      </c>
      <c r="K3624" s="650" t="s">
        <v>4607</v>
      </c>
      <c r="L3624" s="651">
        <v>0</v>
      </c>
      <c r="M3624" s="651">
        <v>0</v>
      </c>
      <c r="N3624" s="650">
        <v>3</v>
      </c>
      <c r="O3624" s="731">
        <v>0.5</v>
      </c>
      <c r="P3624" s="651">
        <v>0</v>
      </c>
      <c r="Q3624" s="666"/>
      <c r="R3624" s="650">
        <v>3</v>
      </c>
      <c r="S3624" s="666">
        <v>1</v>
      </c>
      <c r="T3624" s="731">
        <v>0.5</v>
      </c>
      <c r="U3624" s="689">
        <v>1</v>
      </c>
    </row>
    <row r="3625" spans="1:21" ht="14.4" customHeight="1" x14ac:dyDescent="0.3">
      <c r="A3625" s="649">
        <v>10</v>
      </c>
      <c r="B3625" s="650" t="s">
        <v>596</v>
      </c>
      <c r="C3625" s="650">
        <v>89301702</v>
      </c>
      <c r="D3625" s="729" t="s">
        <v>6869</v>
      </c>
      <c r="E3625" s="730" t="s">
        <v>3711</v>
      </c>
      <c r="F3625" s="650" t="s">
        <v>3634</v>
      </c>
      <c r="G3625" s="650" t="s">
        <v>4195</v>
      </c>
      <c r="H3625" s="650" t="s">
        <v>597</v>
      </c>
      <c r="I3625" s="650" t="s">
        <v>986</v>
      </c>
      <c r="J3625" s="650" t="s">
        <v>4197</v>
      </c>
      <c r="K3625" s="650" t="s">
        <v>4342</v>
      </c>
      <c r="L3625" s="651">
        <v>0</v>
      </c>
      <c r="M3625" s="651">
        <v>0</v>
      </c>
      <c r="N3625" s="650">
        <v>3</v>
      </c>
      <c r="O3625" s="731">
        <v>2</v>
      </c>
      <c r="P3625" s="651"/>
      <c r="Q3625" s="666"/>
      <c r="R3625" s="650"/>
      <c r="S3625" s="666">
        <v>0</v>
      </c>
      <c r="T3625" s="731"/>
      <c r="U3625" s="689">
        <v>0</v>
      </c>
    </row>
    <row r="3626" spans="1:21" ht="14.4" customHeight="1" x14ac:dyDescent="0.3">
      <c r="A3626" s="649">
        <v>10</v>
      </c>
      <c r="B3626" s="650" t="s">
        <v>596</v>
      </c>
      <c r="C3626" s="650">
        <v>89301702</v>
      </c>
      <c r="D3626" s="729" t="s">
        <v>6869</v>
      </c>
      <c r="E3626" s="730" t="s">
        <v>3711</v>
      </c>
      <c r="F3626" s="650" t="s">
        <v>3634</v>
      </c>
      <c r="G3626" s="650" t="s">
        <v>4195</v>
      </c>
      <c r="H3626" s="650" t="s">
        <v>597</v>
      </c>
      <c r="I3626" s="650" t="s">
        <v>4196</v>
      </c>
      <c r="J3626" s="650" t="s">
        <v>4197</v>
      </c>
      <c r="K3626" s="650" t="s">
        <v>4198</v>
      </c>
      <c r="L3626" s="651">
        <v>0</v>
      </c>
      <c r="M3626" s="651">
        <v>0</v>
      </c>
      <c r="N3626" s="650">
        <v>3</v>
      </c>
      <c r="O3626" s="731">
        <v>1</v>
      </c>
      <c r="P3626" s="651"/>
      <c r="Q3626" s="666"/>
      <c r="R3626" s="650"/>
      <c r="S3626" s="666">
        <v>0</v>
      </c>
      <c r="T3626" s="731"/>
      <c r="U3626" s="689">
        <v>0</v>
      </c>
    </row>
    <row r="3627" spans="1:21" ht="14.4" customHeight="1" x14ac:dyDescent="0.3">
      <c r="A3627" s="649">
        <v>10</v>
      </c>
      <c r="B3627" s="650" t="s">
        <v>596</v>
      </c>
      <c r="C3627" s="650">
        <v>89301702</v>
      </c>
      <c r="D3627" s="729" t="s">
        <v>6869</v>
      </c>
      <c r="E3627" s="730" t="s">
        <v>3711</v>
      </c>
      <c r="F3627" s="650" t="s">
        <v>3634</v>
      </c>
      <c r="G3627" s="650" t="s">
        <v>4195</v>
      </c>
      <c r="H3627" s="650" t="s">
        <v>597</v>
      </c>
      <c r="I3627" s="650" t="s">
        <v>4199</v>
      </c>
      <c r="J3627" s="650" t="s">
        <v>4200</v>
      </c>
      <c r="K3627" s="650" t="s">
        <v>4201</v>
      </c>
      <c r="L3627" s="651">
        <v>0</v>
      </c>
      <c r="M3627" s="651">
        <v>0</v>
      </c>
      <c r="N3627" s="650">
        <v>4</v>
      </c>
      <c r="O3627" s="731">
        <v>4</v>
      </c>
      <c r="P3627" s="651">
        <v>0</v>
      </c>
      <c r="Q3627" s="666"/>
      <c r="R3627" s="650">
        <v>1</v>
      </c>
      <c r="S3627" s="666">
        <v>0.25</v>
      </c>
      <c r="T3627" s="731">
        <v>1</v>
      </c>
      <c r="U3627" s="689">
        <v>0.25</v>
      </c>
    </row>
    <row r="3628" spans="1:21" ht="14.4" customHeight="1" x14ac:dyDescent="0.3">
      <c r="A3628" s="649">
        <v>10</v>
      </c>
      <c r="B3628" s="650" t="s">
        <v>596</v>
      </c>
      <c r="C3628" s="650">
        <v>89301702</v>
      </c>
      <c r="D3628" s="729" t="s">
        <v>6869</v>
      </c>
      <c r="E3628" s="730" t="s">
        <v>3711</v>
      </c>
      <c r="F3628" s="650" t="s">
        <v>3634</v>
      </c>
      <c r="G3628" s="650" t="s">
        <v>4195</v>
      </c>
      <c r="H3628" s="650" t="s">
        <v>597</v>
      </c>
      <c r="I3628" s="650" t="s">
        <v>989</v>
      </c>
      <c r="J3628" s="650" t="s">
        <v>4200</v>
      </c>
      <c r="K3628" s="650" t="s">
        <v>4533</v>
      </c>
      <c r="L3628" s="651">
        <v>0</v>
      </c>
      <c r="M3628" s="651">
        <v>0</v>
      </c>
      <c r="N3628" s="650">
        <v>2</v>
      </c>
      <c r="O3628" s="731">
        <v>1</v>
      </c>
      <c r="P3628" s="651"/>
      <c r="Q3628" s="666"/>
      <c r="R3628" s="650"/>
      <c r="S3628" s="666">
        <v>0</v>
      </c>
      <c r="T3628" s="731"/>
      <c r="U3628" s="689">
        <v>0</v>
      </c>
    </row>
    <row r="3629" spans="1:21" ht="14.4" customHeight="1" x14ac:dyDescent="0.3">
      <c r="A3629" s="649">
        <v>10</v>
      </c>
      <c r="B3629" s="650" t="s">
        <v>596</v>
      </c>
      <c r="C3629" s="650">
        <v>89301702</v>
      </c>
      <c r="D3629" s="729" t="s">
        <v>6869</v>
      </c>
      <c r="E3629" s="730" t="s">
        <v>3711</v>
      </c>
      <c r="F3629" s="650" t="s">
        <v>3634</v>
      </c>
      <c r="G3629" s="650" t="s">
        <v>4195</v>
      </c>
      <c r="H3629" s="650" t="s">
        <v>597</v>
      </c>
      <c r="I3629" s="650" t="s">
        <v>6587</v>
      </c>
      <c r="J3629" s="650" t="s">
        <v>4200</v>
      </c>
      <c r="K3629" s="650" t="s">
        <v>4607</v>
      </c>
      <c r="L3629" s="651">
        <v>0</v>
      </c>
      <c r="M3629" s="651">
        <v>0</v>
      </c>
      <c r="N3629" s="650">
        <v>3</v>
      </c>
      <c r="O3629" s="731">
        <v>1</v>
      </c>
      <c r="P3629" s="651"/>
      <c r="Q3629" s="666"/>
      <c r="R3629" s="650"/>
      <c r="S3629" s="666">
        <v>0</v>
      </c>
      <c r="T3629" s="731"/>
      <c r="U3629" s="689">
        <v>0</v>
      </c>
    </row>
    <row r="3630" spans="1:21" ht="14.4" customHeight="1" x14ac:dyDescent="0.3">
      <c r="A3630" s="649">
        <v>10</v>
      </c>
      <c r="B3630" s="650" t="s">
        <v>596</v>
      </c>
      <c r="C3630" s="650">
        <v>89301702</v>
      </c>
      <c r="D3630" s="729" t="s">
        <v>6869</v>
      </c>
      <c r="E3630" s="730" t="s">
        <v>3711</v>
      </c>
      <c r="F3630" s="650" t="s">
        <v>3634</v>
      </c>
      <c r="G3630" s="650" t="s">
        <v>4195</v>
      </c>
      <c r="H3630" s="650" t="s">
        <v>597</v>
      </c>
      <c r="I3630" s="650" t="s">
        <v>4540</v>
      </c>
      <c r="J3630" s="650" t="s">
        <v>4200</v>
      </c>
      <c r="K3630" s="650" t="s">
        <v>4201</v>
      </c>
      <c r="L3630" s="651">
        <v>0</v>
      </c>
      <c r="M3630" s="651">
        <v>0</v>
      </c>
      <c r="N3630" s="650">
        <v>3</v>
      </c>
      <c r="O3630" s="731">
        <v>2</v>
      </c>
      <c r="P3630" s="651"/>
      <c r="Q3630" s="666"/>
      <c r="R3630" s="650"/>
      <c r="S3630" s="666">
        <v>0</v>
      </c>
      <c r="T3630" s="731"/>
      <c r="U3630" s="689">
        <v>0</v>
      </c>
    </row>
    <row r="3631" spans="1:21" ht="14.4" customHeight="1" x14ac:dyDescent="0.3">
      <c r="A3631" s="649">
        <v>10</v>
      </c>
      <c r="B3631" s="650" t="s">
        <v>596</v>
      </c>
      <c r="C3631" s="650">
        <v>89301702</v>
      </c>
      <c r="D3631" s="729" t="s">
        <v>6869</v>
      </c>
      <c r="E3631" s="730" t="s">
        <v>3711</v>
      </c>
      <c r="F3631" s="650" t="s">
        <v>3634</v>
      </c>
      <c r="G3631" s="650" t="s">
        <v>4202</v>
      </c>
      <c r="H3631" s="650" t="s">
        <v>597</v>
      </c>
      <c r="I3631" s="650" t="s">
        <v>4367</v>
      </c>
      <c r="J3631" s="650" t="s">
        <v>4204</v>
      </c>
      <c r="K3631" s="650" t="s">
        <v>4205</v>
      </c>
      <c r="L3631" s="651">
        <v>810.99</v>
      </c>
      <c r="M3631" s="651">
        <v>11353.86</v>
      </c>
      <c r="N3631" s="650">
        <v>14</v>
      </c>
      <c r="O3631" s="731">
        <v>6</v>
      </c>
      <c r="P3631" s="651">
        <v>6487.92</v>
      </c>
      <c r="Q3631" s="666">
        <v>0.5714285714285714</v>
      </c>
      <c r="R3631" s="650">
        <v>8</v>
      </c>
      <c r="S3631" s="666">
        <v>0.5714285714285714</v>
      </c>
      <c r="T3631" s="731">
        <v>3.5</v>
      </c>
      <c r="U3631" s="689">
        <v>0.58333333333333337</v>
      </c>
    </row>
    <row r="3632" spans="1:21" ht="14.4" customHeight="1" x14ac:dyDescent="0.3">
      <c r="A3632" s="649">
        <v>10</v>
      </c>
      <c r="B3632" s="650" t="s">
        <v>596</v>
      </c>
      <c r="C3632" s="650">
        <v>89301702</v>
      </c>
      <c r="D3632" s="729" t="s">
        <v>6869</v>
      </c>
      <c r="E3632" s="730" t="s">
        <v>3711</v>
      </c>
      <c r="F3632" s="650" t="s">
        <v>3634</v>
      </c>
      <c r="G3632" s="650" t="s">
        <v>4202</v>
      </c>
      <c r="H3632" s="650" t="s">
        <v>597</v>
      </c>
      <c r="I3632" s="650" t="s">
        <v>6588</v>
      </c>
      <c r="J3632" s="650" t="s">
        <v>4799</v>
      </c>
      <c r="K3632" s="650" t="s">
        <v>6589</v>
      </c>
      <c r="L3632" s="651">
        <v>0</v>
      </c>
      <c r="M3632" s="651">
        <v>0</v>
      </c>
      <c r="N3632" s="650">
        <v>1</v>
      </c>
      <c r="O3632" s="731">
        <v>1</v>
      </c>
      <c r="P3632" s="651">
        <v>0</v>
      </c>
      <c r="Q3632" s="666"/>
      <c r="R3632" s="650">
        <v>1</v>
      </c>
      <c r="S3632" s="666">
        <v>1</v>
      </c>
      <c r="T3632" s="731">
        <v>1</v>
      </c>
      <c r="U3632" s="689">
        <v>1</v>
      </c>
    </row>
    <row r="3633" spans="1:21" ht="14.4" customHeight="1" x14ac:dyDescent="0.3">
      <c r="A3633" s="649">
        <v>10</v>
      </c>
      <c r="B3633" s="650" t="s">
        <v>596</v>
      </c>
      <c r="C3633" s="650">
        <v>89301702</v>
      </c>
      <c r="D3633" s="729" t="s">
        <v>6869</v>
      </c>
      <c r="E3633" s="730" t="s">
        <v>3711</v>
      </c>
      <c r="F3633" s="650" t="s">
        <v>3634</v>
      </c>
      <c r="G3633" s="650" t="s">
        <v>4202</v>
      </c>
      <c r="H3633" s="650" t="s">
        <v>597</v>
      </c>
      <c r="I3633" s="650" t="s">
        <v>2083</v>
      </c>
      <c r="J3633" s="650" t="s">
        <v>2084</v>
      </c>
      <c r="K3633" s="650" t="s">
        <v>2085</v>
      </c>
      <c r="L3633" s="651">
        <v>573.74</v>
      </c>
      <c r="M3633" s="651">
        <v>1147.48</v>
      </c>
      <c r="N3633" s="650">
        <v>2</v>
      </c>
      <c r="O3633" s="731">
        <v>1</v>
      </c>
      <c r="P3633" s="651">
        <v>1147.48</v>
      </c>
      <c r="Q3633" s="666">
        <v>1</v>
      </c>
      <c r="R3633" s="650">
        <v>2</v>
      </c>
      <c r="S3633" s="666">
        <v>1</v>
      </c>
      <c r="T3633" s="731">
        <v>1</v>
      </c>
      <c r="U3633" s="689">
        <v>1</v>
      </c>
    </row>
    <row r="3634" spans="1:21" ht="14.4" customHeight="1" x14ac:dyDescent="0.3">
      <c r="A3634" s="649">
        <v>10</v>
      </c>
      <c r="B3634" s="650" t="s">
        <v>596</v>
      </c>
      <c r="C3634" s="650">
        <v>89301702</v>
      </c>
      <c r="D3634" s="729" t="s">
        <v>6869</v>
      </c>
      <c r="E3634" s="730" t="s">
        <v>3711</v>
      </c>
      <c r="F3634" s="650" t="s">
        <v>3634</v>
      </c>
      <c r="G3634" s="650" t="s">
        <v>4202</v>
      </c>
      <c r="H3634" s="650" t="s">
        <v>597</v>
      </c>
      <c r="I3634" s="650" t="s">
        <v>6590</v>
      </c>
      <c r="J3634" s="650" t="s">
        <v>4204</v>
      </c>
      <c r="K3634" s="650" t="s">
        <v>6591</v>
      </c>
      <c r="L3634" s="651">
        <v>0</v>
      </c>
      <c r="M3634" s="651">
        <v>0</v>
      </c>
      <c r="N3634" s="650">
        <v>2</v>
      </c>
      <c r="O3634" s="731">
        <v>0.5</v>
      </c>
      <c r="P3634" s="651">
        <v>0</v>
      </c>
      <c r="Q3634" s="666"/>
      <c r="R3634" s="650">
        <v>2</v>
      </c>
      <c r="S3634" s="666">
        <v>1</v>
      </c>
      <c r="T3634" s="731">
        <v>0.5</v>
      </c>
      <c r="U3634" s="689">
        <v>1</v>
      </c>
    </row>
    <row r="3635" spans="1:21" ht="14.4" customHeight="1" x14ac:dyDescent="0.3">
      <c r="A3635" s="649">
        <v>10</v>
      </c>
      <c r="B3635" s="650" t="s">
        <v>596</v>
      </c>
      <c r="C3635" s="650">
        <v>89301702</v>
      </c>
      <c r="D3635" s="729" t="s">
        <v>6869</v>
      </c>
      <c r="E3635" s="730" t="s">
        <v>3711</v>
      </c>
      <c r="F3635" s="650" t="s">
        <v>3634</v>
      </c>
      <c r="G3635" s="650" t="s">
        <v>4202</v>
      </c>
      <c r="H3635" s="650" t="s">
        <v>597</v>
      </c>
      <c r="I3635" s="650" t="s">
        <v>4203</v>
      </c>
      <c r="J3635" s="650" t="s">
        <v>4204</v>
      </c>
      <c r="K3635" s="650" t="s">
        <v>4205</v>
      </c>
      <c r="L3635" s="651">
        <v>810.99</v>
      </c>
      <c r="M3635" s="651">
        <v>12164.849999999999</v>
      </c>
      <c r="N3635" s="650">
        <v>15</v>
      </c>
      <c r="O3635" s="731">
        <v>6.5</v>
      </c>
      <c r="P3635" s="651">
        <v>4054.95</v>
      </c>
      <c r="Q3635" s="666">
        <v>0.33333333333333337</v>
      </c>
      <c r="R3635" s="650">
        <v>5</v>
      </c>
      <c r="S3635" s="666">
        <v>0.33333333333333331</v>
      </c>
      <c r="T3635" s="731">
        <v>2</v>
      </c>
      <c r="U3635" s="689">
        <v>0.30769230769230771</v>
      </c>
    </row>
    <row r="3636" spans="1:21" ht="14.4" customHeight="1" x14ac:dyDescent="0.3">
      <c r="A3636" s="649">
        <v>10</v>
      </c>
      <c r="B3636" s="650" t="s">
        <v>596</v>
      </c>
      <c r="C3636" s="650">
        <v>89301702</v>
      </c>
      <c r="D3636" s="729" t="s">
        <v>6869</v>
      </c>
      <c r="E3636" s="730" t="s">
        <v>3711</v>
      </c>
      <c r="F3636" s="650" t="s">
        <v>3634</v>
      </c>
      <c r="G3636" s="650" t="s">
        <v>4202</v>
      </c>
      <c r="H3636" s="650" t="s">
        <v>597</v>
      </c>
      <c r="I3636" s="650" t="s">
        <v>4551</v>
      </c>
      <c r="J3636" s="650" t="s">
        <v>2920</v>
      </c>
      <c r="K3636" s="650" t="s">
        <v>4552</v>
      </c>
      <c r="L3636" s="651">
        <v>0</v>
      </c>
      <c r="M3636" s="651">
        <v>0</v>
      </c>
      <c r="N3636" s="650">
        <v>1</v>
      </c>
      <c r="O3636" s="731">
        <v>0.5</v>
      </c>
      <c r="P3636" s="651"/>
      <c r="Q3636" s="666"/>
      <c r="R3636" s="650"/>
      <c r="S3636" s="666">
        <v>0</v>
      </c>
      <c r="T3636" s="731"/>
      <c r="U3636" s="689">
        <v>0</v>
      </c>
    </row>
    <row r="3637" spans="1:21" ht="14.4" customHeight="1" x14ac:dyDescent="0.3">
      <c r="A3637" s="649">
        <v>10</v>
      </c>
      <c r="B3637" s="650" t="s">
        <v>596</v>
      </c>
      <c r="C3637" s="650">
        <v>89301702</v>
      </c>
      <c r="D3637" s="729" t="s">
        <v>6869</v>
      </c>
      <c r="E3637" s="730" t="s">
        <v>3711</v>
      </c>
      <c r="F3637" s="650" t="s">
        <v>3634</v>
      </c>
      <c r="G3637" s="650" t="s">
        <v>4202</v>
      </c>
      <c r="H3637" s="650" t="s">
        <v>597</v>
      </c>
      <c r="I3637" s="650" t="s">
        <v>2919</v>
      </c>
      <c r="J3637" s="650" t="s">
        <v>2920</v>
      </c>
      <c r="K3637" s="650" t="s">
        <v>4206</v>
      </c>
      <c r="L3637" s="651">
        <v>540.22</v>
      </c>
      <c r="M3637" s="651">
        <v>5402.2000000000007</v>
      </c>
      <c r="N3637" s="650">
        <v>10</v>
      </c>
      <c r="O3637" s="731">
        <v>4.5</v>
      </c>
      <c r="P3637" s="651">
        <v>1620.66</v>
      </c>
      <c r="Q3637" s="666">
        <v>0.3</v>
      </c>
      <c r="R3637" s="650">
        <v>3</v>
      </c>
      <c r="S3637" s="666">
        <v>0.3</v>
      </c>
      <c r="T3637" s="731">
        <v>1.5</v>
      </c>
      <c r="U3637" s="689">
        <v>0.33333333333333331</v>
      </c>
    </row>
    <row r="3638" spans="1:21" ht="14.4" customHeight="1" x14ac:dyDescent="0.3">
      <c r="A3638" s="649">
        <v>10</v>
      </c>
      <c r="B3638" s="650" t="s">
        <v>596</v>
      </c>
      <c r="C3638" s="650">
        <v>89301702</v>
      </c>
      <c r="D3638" s="729" t="s">
        <v>6869</v>
      </c>
      <c r="E3638" s="730" t="s">
        <v>3711</v>
      </c>
      <c r="F3638" s="650" t="s">
        <v>3634</v>
      </c>
      <c r="G3638" s="650" t="s">
        <v>4202</v>
      </c>
      <c r="H3638" s="650" t="s">
        <v>597</v>
      </c>
      <c r="I3638" s="650" t="s">
        <v>1909</v>
      </c>
      <c r="J3638" s="650" t="s">
        <v>4204</v>
      </c>
      <c r="K3638" s="650" t="s">
        <v>4205</v>
      </c>
      <c r="L3638" s="651">
        <v>810.99</v>
      </c>
      <c r="M3638" s="651">
        <v>6487.92</v>
      </c>
      <c r="N3638" s="650">
        <v>8</v>
      </c>
      <c r="O3638" s="731">
        <v>2</v>
      </c>
      <c r="P3638" s="651">
        <v>4865.9400000000005</v>
      </c>
      <c r="Q3638" s="666">
        <v>0.75000000000000011</v>
      </c>
      <c r="R3638" s="650">
        <v>6</v>
      </c>
      <c r="S3638" s="666">
        <v>0.75</v>
      </c>
      <c r="T3638" s="731">
        <v>1.5</v>
      </c>
      <c r="U3638" s="689">
        <v>0.75</v>
      </c>
    </row>
    <row r="3639" spans="1:21" ht="14.4" customHeight="1" x14ac:dyDescent="0.3">
      <c r="A3639" s="649">
        <v>10</v>
      </c>
      <c r="B3639" s="650" t="s">
        <v>596</v>
      </c>
      <c r="C3639" s="650">
        <v>89301702</v>
      </c>
      <c r="D3639" s="729" t="s">
        <v>6869</v>
      </c>
      <c r="E3639" s="730" t="s">
        <v>3711</v>
      </c>
      <c r="F3639" s="650" t="s">
        <v>3634</v>
      </c>
      <c r="G3639" s="650" t="s">
        <v>4202</v>
      </c>
      <c r="H3639" s="650" t="s">
        <v>597</v>
      </c>
      <c r="I3639" s="650" t="s">
        <v>4207</v>
      </c>
      <c r="J3639" s="650" t="s">
        <v>4208</v>
      </c>
      <c r="K3639" s="650" t="s">
        <v>4209</v>
      </c>
      <c r="L3639" s="651">
        <v>344.25</v>
      </c>
      <c r="M3639" s="651">
        <v>1721.25</v>
      </c>
      <c r="N3639" s="650">
        <v>5</v>
      </c>
      <c r="O3639" s="731">
        <v>2</v>
      </c>
      <c r="P3639" s="651">
        <v>688.5</v>
      </c>
      <c r="Q3639" s="666">
        <v>0.4</v>
      </c>
      <c r="R3639" s="650">
        <v>2</v>
      </c>
      <c r="S3639" s="666">
        <v>0.4</v>
      </c>
      <c r="T3639" s="731">
        <v>0.5</v>
      </c>
      <c r="U3639" s="689">
        <v>0.25</v>
      </c>
    </row>
    <row r="3640" spans="1:21" ht="14.4" customHeight="1" x14ac:dyDescent="0.3">
      <c r="A3640" s="649">
        <v>10</v>
      </c>
      <c r="B3640" s="650" t="s">
        <v>596</v>
      </c>
      <c r="C3640" s="650">
        <v>89301702</v>
      </c>
      <c r="D3640" s="729" t="s">
        <v>6869</v>
      </c>
      <c r="E3640" s="730" t="s">
        <v>3711</v>
      </c>
      <c r="F3640" s="650" t="s">
        <v>3634</v>
      </c>
      <c r="G3640" s="650" t="s">
        <v>4571</v>
      </c>
      <c r="H3640" s="650" t="s">
        <v>597</v>
      </c>
      <c r="I3640" s="650" t="s">
        <v>5018</v>
      </c>
      <c r="J3640" s="650" t="s">
        <v>2094</v>
      </c>
      <c r="K3640" s="650" t="s">
        <v>5019</v>
      </c>
      <c r="L3640" s="651">
        <v>461.58</v>
      </c>
      <c r="M3640" s="651">
        <v>5538.96</v>
      </c>
      <c r="N3640" s="650">
        <v>12</v>
      </c>
      <c r="O3640" s="731">
        <v>2</v>
      </c>
      <c r="P3640" s="651">
        <v>5538.96</v>
      </c>
      <c r="Q3640" s="666">
        <v>1</v>
      </c>
      <c r="R3640" s="650">
        <v>12</v>
      </c>
      <c r="S3640" s="666">
        <v>1</v>
      </c>
      <c r="T3640" s="731">
        <v>2</v>
      </c>
      <c r="U3640" s="689">
        <v>1</v>
      </c>
    </row>
    <row r="3641" spans="1:21" ht="14.4" customHeight="1" x14ac:dyDescent="0.3">
      <c r="A3641" s="649">
        <v>10</v>
      </c>
      <c r="B3641" s="650" t="s">
        <v>596</v>
      </c>
      <c r="C3641" s="650">
        <v>89301702</v>
      </c>
      <c r="D3641" s="729" t="s">
        <v>6869</v>
      </c>
      <c r="E3641" s="730" t="s">
        <v>3711</v>
      </c>
      <c r="F3641" s="650" t="s">
        <v>3634</v>
      </c>
      <c r="G3641" s="650" t="s">
        <v>4450</v>
      </c>
      <c r="H3641" s="650" t="s">
        <v>597</v>
      </c>
      <c r="I3641" s="650" t="s">
        <v>1390</v>
      </c>
      <c r="J3641" s="650" t="s">
        <v>4451</v>
      </c>
      <c r="K3641" s="650" t="s">
        <v>4452</v>
      </c>
      <c r="L3641" s="651">
        <v>56.01</v>
      </c>
      <c r="M3641" s="651">
        <v>112.02</v>
      </c>
      <c r="N3641" s="650">
        <v>2</v>
      </c>
      <c r="O3641" s="731">
        <v>1</v>
      </c>
      <c r="P3641" s="651">
        <v>112.02</v>
      </c>
      <c r="Q3641" s="666">
        <v>1</v>
      </c>
      <c r="R3641" s="650">
        <v>2</v>
      </c>
      <c r="S3641" s="666">
        <v>1</v>
      </c>
      <c r="T3641" s="731">
        <v>1</v>
      </c>
      <c r="U3641" s="689">
        <v>1</v>
      </c>
    </row>
    <row r="3642" spans="1:21" ht="14.4" customHeight="1" x14ac:dyDescent="0.3">
      <c r="A3642" s="649">
        <v>10</v>
      </c>
      <c r="B3642" s="650" t="s">
        <v>596</v>
      </c>
      <c r="C3642" s="650">
        <v>89301702</v>
      </c>
      <c r="D3642" s="729" t="s">
        <v>6869</v>
      </c>
      <c r="E3642" s="730" t="s">
        <v>3711</v>
      </c>
      <c r="F3642" s="650" t="s">
        <v>3634</v>
      </c>
      <c r="G3642" s="650" t="s">
        <v>4300</v>
      </c>
      <c r="H3642" s="650" t="s">
        <v>597</v>
      </c>
      <c r="I3642" s="650" t="s">
        <v>2179</v>
      </c>
      <c r="J3642" s="650" t="s">
        <v>2180</v>
      </c>
      <c r="K3642" s="650" t="s">
        <v>4077</v>
      </c>
      <c r="L3642" s="651">
        <v>31.54</v>
      </c>
      <c r="M3642" s="651">
        <v>346.94</v>
      </c>
      <c r="N3642" s="650">
        <v>11</v>
      </c>
      <c r="O3642" s="731">
        <v>4.5</v>
      </c>
      <c r="P3642" s="651">
        <v>94.62</v>
      </c>
      <c r="Q3642" s="666">
        <v>0.27272727272727276</v>
      </c>
      <c r="R3642" s="650">
        <v>3</v>
      </c>
      <c r="S3642" s="666">
        <v>0.27272727272727271</v>
      </c>
      <c r="T3642" s="731">
        <v>2</v>
      </c>
      <c r="U3642" s="689">
        <v>0.44444444444444442</v>
      </c>
    </row>
    <row r="3643" spans="1:21" ht="14.4" customHeight="1" x14ac:dyDescent="0.3">
      <c r="A3643" s="649">
        <v>10</v>
      </c>
      <c r="B3643" s="650" t="s">
        <v>596</v>
      </c>
      <c r="C3643" s="650">
        <v>89301702</v>
      </c>
      <c r="D3643" s="729" t="s">
        <v>6869</v>
      </c>
      <c r="E3643" s="730" t="s">
        <v>3711</v>
      </c>
      <c r="F3643" s="650" t="s">
        <v>3634</v>
      </c>
      <c r="G3643" s="650" t="s">
        <v>3795</v>
      </c>
      <c r="H3643" s="650" t="s">
        <v>597</v>
      </c>
      <c r="I3643" s="650" t="s">
        <v>1348</v>
      </c>
      <c r="J3643" s="650" t="s">
        <v>1349</v>
      </c>
      <c r="K3643" s="650" t="s">
        <v>3244</v>
      </c>
      <c r="L3643" s="651">
        <v>391.83</v>
      </c>
      <c r="M3643" s="651">
        <v>4310.13</v>
      </c>
      <c r="N3643" s="650">
        <v>11</v>
      </c>
      <c r="O3643" s="731">
        <v>1.5</v>
      </c>
      <c r="P3643" s="651">
        <v>3918.2999999999997</v>
      </c>
      <c r="Q3643" s="666">
        <v>0.90909090909090895</v>
      </c>
      <c r="R3643" s="650">
        <v>10</v>
      </c>
      <c r="S3643" s="666">
        <v>0.90909090909090906</v>
      </c>
      <c r="T3643" s="731">
        <v>0.5</v>
      </c>
      <c r="U3643" s="689">
        <v>0.33333333333333331</v>
      </c>
    </row>
    <row r="3644" spans="1:21" ht="14.4" customHeight="1" x14ac:dyDescent="0.3">
      <c r="A3644" s="649">
        <v>10</v>
      </c>
      <c r="B3644" s="650" t="s">
        <v>596</v>
      </c>
      <c r="C3644" s="650">
        <v>89301702</v>
      </c>
      <c r="D3644" s="729" t="s">
        <v>6869</v>
      </c>
      <c r="E3644" s="730" t="s">
        <v>3711</v>
      </c>
      <c r="F3644" s="650" t="s">
        <v>3634</v>
      </c>
      <c r="G3644" s="650" t="s">
        <v>3795</v>
      </c>
      <c r="H3644" s="650" t="s">
        <v>597</v>
      </c>
      <c r="I3644" s="650" t="s">
        <v>3796</v>
      </c>
      <c r="J3644" s="650" t="s">
        <v>1349</v>
      </c>
      <c r="K3644" s="650" t="s">
        <v>3797</v>
      </c>
      <c r="L3644" s="651">
        <v>0</v>
      </c>
      <c r="M3644" s="651">
        <v>0</v>
      </c>
      <c r="N3644" s="650">
        <v>6</v>
      </c>
      <c r="O3644" s="731">
        <v>1.5</v>
      </c>
      <c r="P3644" s="651"/>
      <c r="Q3644" s="666"/>
      <c r="R3644" s="650"/>
      <c r="S3644" s="666">
        <v>0</v>
      </c>
      <c r="T3644" s="731"/>
      <c r="U3644" s="689">
        <v>0</v>
      </c>
    </row>
    <row r="3645" spans="1:21" ht="14.4" customHeight="1" x14ac:dyDescent="0.3">
      <c r="A3645" s="649">
        <v>10</v>
      </c>
      <c r="B3645" s="650" t="s">
        <v>596</v>
      </c>
      <c r="C3645" s="650">
        <v>89301702</v>
      </c>
      <c r="D3645" s="729" t="s">
        <v>6869</v>
      </c>
      <c r="E3645" s="730" t="s">
        <v>3711</v>
      </c>
      <c r="F3645" s="650" t="s">
        <v>3634</v>
      </c>
      <c r="G3645" s="650" t="s">
        <v>3795</v>
      </c>
      <c r="H3645" s="650" t="s">
        <v>597</v>
      </c>
      <c r="I3645" s="650" t="s">
        <v>4375</v>
      </c>
      <c r="J3645" s="650" t="s">
        <v>1349</v>
      </c>
      <c r="K3645" s="650" t="s">
        <v>3797</v>
      </c>
      <c r="L3645" s="651">
        <v>0</v>
      </c>
      <c r="M3645" s="651">
        <v>0</v>
      </c>
      <c r="N3645" s="650">
        <v>2</v>
      </c>
      <c r="O3645" s="731">
        <v>1</v>
      </c>
      <c r="P3645" s="651"/>
      <c r="Q3645" s="666"/>
      <c r="R3645" s="650"/>
      <c r="S3645" s="666">
        <v>0</v>
      </c>
      <c r="T3645" s="731"/>
      <c r="U3645" s="689">
        <v>0</v>
      </c>
    </row>
    <row r="3646" spans="1:21" ht="14.4" customHeight="1" x14ac:dyDescent="0.3">
      <c r="A3646" s="649">
        <v>10</v>
      </c>
      <c r="B3646" s="650" t="s">
        <v>596</v>
      </c>
      <c r="C3646" s="650">
        <v>89301702</v>
      </c>
      <c r="D3646" s="729" t="s">
        <v>6869</v>
      </c>
      <c r="E3646" s="730" t="s">
        <v>3711</v>
      </c>
      <c r="F3646" s="650" t="s">
        <v>3634</v>
      </c>
      <c r="G3646" s="650" t="s">
        <v>4053</v>
      </c>
      <c r="H3646" s="650" t="s">
        <v>597</v>
      </c>
      <c r="I3646" s="650" t="s">
        <v>1663</v>
      </c>
      <c r="J3646" s="650" t="s">
        <v>1664</v>
      </c>
      <c r="K3646" s="650" t="s">
        <v>1665</v>
      </c>
      <c r="L3646" s="651">
        <v>120.37</v>
      </c>
      <c r="M3646" s="651">
        <v>120.37</v>
      </c>
      <c r="N3646" s="650">
        <v>1</v>
      </c>
      <c r="O3646" s="731">
        <v>1</v>
      </c>
      <c r="P3646" s="651"/>
      <c r="Q3646" s="666">
        <v>0</v>
      </c>
      <c r="R3646" s="650"/>
      <c r="S3646" s="666">
        <v>0</v>
      </c>
      <c r="T3646" s="731"/>
      <c r="U3646" s="689">
        <v>0</v>
      </c>
    </row>
    <row r="3647" spans="1:21" ht="14.4" customHeight="1" x14ac:dyDescent="0.3">
      <c r="A3647" s="649">
        <v>10</v>
      </c>
      <c r="B3647" s="650" t="s">
        <v>596</v>
      </c>
      <c r="C3647" s="650">
        <v>89301702</v>
      </c>
      <c r="D3647" s="729" t="s">
        <v>6869</v>
      </c>
      <c r="E3647" s="730" t="s">
        <v>3711</v>
      </c>
      <c r="F3647" s="650" t="s">
        <v>3634</v>
      </c>
      <c r="G3647" s="650" t="s">
        <v>3961</v>
      </c>
      <c r="H3647" s="650" t="s">
        <v>597</v>
      </c>
      <c r="I3647" s="650" t="s">
        <v>4214</v>
      </c>
      <c r="J3647" s="650" t="s">
        <v>1359</v>
      </c>
      <c r="K3647" s="650" t="s">
        <v>4215</v>
      </c>
      <c r="L3647" s="651">
        <v>0</v>
      </c>
      <c r="M3647" s="651">
        <v>0</v>
      </c>
      <c r="N3647" s="650">
        <v>1</v>
      </c>
      <c r="O3647" s="731">
        <v>1</v>
      </c>
      <c r="P3647" s="651"/>
      <c r="Q3647" s="666"/>
      <c r="R3647" s="650"/>
      <c r="S3647" s="666">
        <v>0</v>
      </c>
      <c r="T3647" s="731"/>
      <c r="U3647" s="689">
        <v>0</v>
      </c>
    </row>
    <row r="3648" spans="1:21" ht="14.4" customHeight="1" x14ac:dyDescent="0.3">
      <c r="A3648" s="649">
        <v>10</v>
      </c>
      <c r="B3648" s="650" t="s">
        <v>596</v>
      </c>
      <c r="C3648" s="650">
        <v>89301702</v>
      </c>
      <c r="D3648" s="729" t="s">
        <v>6869</v>
      </c>
      <c r="E3648" s="730" t="s">
        <v>3711</v>
      </c>
      <c r="F3648" s="650" t="s">
        <v>3634</v>
      </c>
      <c r="G3648" s="650" t="s">
        <v>3961</v>
      </c>
      <c r="H3648" s="650" t="s">
        <v>597</v>
      </c>
      <c r="I3648" s="650" t="s">
        <v>5205</v>
      </c>
      <c r="J3648" s="650" t="s">
        <v>785</v>
      </c>
      <c r="K3648" s="650" t="s">
        <v>5206</v>
      </c>
      <c r="L3648" s="651">
        <v>0</v>
      </c>
      <c r="M3648" s="651">
        <v>0</v>
      </c>
      <c r="N3648" s="650">
        <v>8</v>
      </c>
      <c r="O3648" s="731">
        <v>3</v>
      </c>
      <c r="P3648" s="651"/>
      <c r="Q3648" s="666"/>
      <c r="R3648" s="650"/>
      <c r="S3648" s="666">
        <v>0</v>
      </c>
      <c r="T3648" s="731"/>
      <c r="U3648" s="689">
        <v>0</v>
      </c>
    </row>
    <row r="3649" spans="1:21" ht="14.4" customHeight="1" x14ac:dyDescent="0.3">
      <c r="A3649" s="649">
        <v>10</v>
      </c>
      <c r="B3649" s="650" t="s">
        <v>596</v>
      </c>
      <c r="C3649" s="650">
        <v>89301702</v>
      </c>
      <c r="D3649" s="729" t="s">
        <v>6869</v>
      </c>
      <c r="E3649" s="730" t="s">
        <v>3711</v>
      </c>
      <c r="F3649" s="650" t="s">
        <v>3634</v>
      </c>
      <c r="G3649" s="650" t="s">
        <v>3961</v>
      </c>
      <c r="H3649" s="650" t="s">
        <v>597</v>
      </c>
      <c r="I3649" s="650" t="s">
        <v>5062</v>
      </c>
      <c r="J3649" s="650" t="s">
        <v>785</v>
      </c>
      <c r="K3649" s="650" t="s">
        <v>5063</v>
      </c>
      <c r="L3649" s="651">
        <v>0</v>
      </c>
      <c r="M3649" s="651">
        <v>0</v>
      </c>
      <c r="N3649" s="650">
        <v>2</v>
      </c>
      <c r="O3649" s="731">
        <v>1.5</v>
      </c>
      <c r="P3649" s="651"/>
      <c r="Q3649" s="666"/>
      <c r="R3649" s="650"/>
      <c r="S3649" s="666">
        <v>0</v>
      </c>
      <c r="T3649" s="731"/>
      <c r="U3649" s="689">
        <v>0</v>
      </c>
    </row>
    <row r="3650" spans="1:21" ht="14.4" customHeight="1" x14ac:dyDescent="0.3">
      <c r="A3650" s="649">
        <v>10</v>
      </c>
      <c r="B3650" s="650" t="s">
        <v>596</v>
      </c>
      <c r="C3650" s="650">
        <v>89301702</v>
      </c>
      <c r="D3650" s="729" t="s">
        <v>6869</v>
      </c>
      <c r="E3650" s="730" t="s">
        <v>3711</v>
      </c>
      <c r="F3650" s="650" t="s">
        <v>3634</v>
      </c>
      <c r="G3650" s="650" t="s">
        <v>3961</v>
      </c>
      <c r="H3650" s="650" t="s">
        <v>597</v>
      </c>
      <c r="I3650" s="650" t="s">
        <v>6592</v>
      </c>
      <c r="J3650" s="650" t="s">
        <v>6506</v>
      </c>
      <c r="K3650" s="650" t="s">
        <v>6593</v>
      </c>
      <c r="L3650" s="651">
        <v>0</v>
      </c>
      <c r="M3650" s="651">
        <v>0</v>
      </c>
      <c r="N3650" s="650">
        <v>1</v>
      </c>
      <c r="O3650" s="731">
        <v>1</v>
      </c>
      <c r="P3650" s="651"/>
      <c r="Q3650" s="666"/>
      <c r="R3650" s="650"/>
      <c r="S3650" s="666">
        <v>0</v>
      </c>
      <c r="T3650" s="731"/>
      <c r="U3650" s="689">
        <v>0</v>
      </c>
    </row>
    <row r="3651" spans="1:21" ht="14.4" customHeight="1" x14ac:dyDescent="0.3">
      <c r="A3651" s="649">
        <v>10</v>
      </c>
      <c r="B3651" s="650" t="s">
        <v>596</v>
      </c>
      <c r="C3651" s="650">
        <v>89301702</v>
      </c>
      <c r="D3651" s="729" t="s">
        <v>6869</v>
      </c>
      <c r="E3651" s="730" t="s">
        <v>3711</v>
      </c>
      <c r="F3651" s="650" t="s">
        <v>3634</v>
      </c>
      <c r="G3651" s="650" t="s">
        <v>3961</v>
      </c>
      <c r="H3651" s="650" t="s">
        <v>597</v>
      </c>
      <c r="I3651" s="650" t="s">
        <v>6259</v>
      </c>
      <c r="J3651" s="650" t="s">
        <v>4809</v>
      </c>
      <c r="K3651" s="650" t="s">
        <v>6260</v>
      </c>
      <c r="L3651" s="651">
        <v>0</v>
      </c>
      <c r="M3651" s="651">
        <v>0</v>
      </c>
      <c r="N3651" s="650">
        <v>1</v>
      </c>
      <c r="O3651" s="731">
        <v>1</v>
      </c>
      <c r="P3651" s="651"/>
      <c r="Q3651" s="666"/>
      <c r="R3651" s="650"/>
      <c r="S3651" s="666">
        <v>0</v>
      </c>
      <c r="T3651" s="731"/>
      <c r="U3651" s="689">
        <v>0</v>
      </c>
    </row>
    <row r="3652" spans="1:21" ht="14.4" customHeight="1" x14ac:dyDescent="0.3">
      <c r="A3652" s="649">
        <v>10</v>
      </c>
      <c r="B3652" s="650" t="s">
        <v>596</v>
      </c>
      <c r="C3652" s="650">
        <v>89301702</v>
      </c>
      <c r="D3652" s="729" t="s">
        <v>6869</v>
      </c>
      <c r="E3652" s="730" t="s">
        <v>3711</v>
      </c>
      <c r="F3652" s="650" t="s">
        <v>3634</v>
      </c>
      <c r="G3652" s="650" t="s">
        <v>3961</v>
      </c>
      <c r="H3652" s="650" t="s">
        <v>597</v>
      </c>
      <c r="I3652" s="650" t="s">
        <v>5417</v>
      </c>
      <c r="J3652" s="650" t="s">
        <v>4809</v>
      </c>
      <c r="K3652" s="650" t="s">
        <v>5082</v>
      </c>
      <c r="L3652" s="651">
        <v>349.88</v>
      </c>
      <c r="M3652" s="651">
        <v>1399.52</v>
      </c>
      <c r="N3652" s="650">
        <v>4</v>
      </c>
      <c r="O3652" s="731">
        <v>4</v>
      </c>
      <c r="P3652" s="651"/>
      <c r="Q3652" s="666">
        <v>0</v>
      </c>
      <c r="R3652" s="650"/>
      <c r="S3652" s="666">
        <v>0</v>
      </c>
      <c r="T3652" s="731"/>
      <c r="U3652" s="689">
        <v>0</v>
      </c>
    </row>
    <row r="3653" spans="1:21" ht="14.4" customHeight="1" x14ac:dyDescent="0.3">
      <c r="A3653" s="649">
        <v>10</v>
      </c>
      <c r="B3653" s="650" t="s">
        <v>596</v>
      </c>
      <c r="C3653" s="650">
        <v>89301702</v>
      </c>
      <c r="D3653" s="729" t="s">
        <v>6869</v>
      </c>
      <c r="E3653" s="730" t="s">
        <v>3711</v>
      </c>
      <c r="F3653" s="650" t="s">
        <v>3634</v>
      </c>
      <c r="G3653" s="650" t="s">
        <v>3961</v>
      </c>
      <c r="H3653" s="650" t="s">
        <v>597</v>
      </c>
      <c r="I3653" s="650" t="s">
        <v>4343</v>
      </c>
      <c r="J3653" s="650" t="s">
        <v>3963</v>
      </c>
      <c r="K3653" s="650" t="s">
        <v>1360</v>
      </c>
      <c r="L3653" s="651">
        <v>97.97</v>
      </c>
      <c r="M3653" s="651">
        <v>587.81999999999994</v>
      </c>
      <c r="N3653" s="650">
        <v>6</v>
      </c>
      <c r="O3653" s="731">
        <v>4.5</v>
      </c>
      <c r="P3653" s="651">
        <v>293.90999999999997</v>
      </c>
      <c r="Q3653" s="666">
        <v>0.5</v>
      </c>
      <c r="R3653" s="650">
        <v>3</v>
      </c>
      <c r="S3653" s="666">
        <v>0.5</v>
      </c>
      <c r="T3653" s="731">
        <v>2.5</v>
      </c>
      <c r="U3653" s="689">
        <v>0.55555555555555558</v>
      </c>
    </row>
    <row r="3654" spans="1:21" ht="14.4" customHeight="1" x14ac:dyDescent="0.3">
      <c r="A3654" s="649">
        <v>10</v>
      </c>
      <c r="B3654" s="650" t="s">
        <v>596</v>
      </c>
      <c r="C3654" s="650">
        <v>89301702</v>
      </c>
      <c r="D3654" s="729" t="s">
        <v>6869</v>
      </c>
      <c r="E3654" s="730" t="s">
        <v>3711</v>
      </c>
      <c r="F3654" s="650" t="s">
        <v>3634</v>
      </c>
      <c r="G3654" s="650" t="s">
        <v>3961</v>
      </c>
      <c r="H3654" s="650" t="s">
        <v>597</v>
      </c>
      <c r="I3654" s="650" t="s">
        <v>3962</v>
      </c>
      <c r="J3654" s="650" t="s">
        <v>3963</v>
      </c>
      <c r="K3654" s="650" t="s">
        <v>1746</v>
      </c>
      <c r="L3654" s="651">
        <v>314.89999999999998</v>
      </c>
      <c r="M3654" s="651">
        <v>5668.2000000000007</v>
      </c>
      <c r="N3654" s="650">
        <v>18</v>
      </c>
      <c r="O3654" s="731">
        <v>15.5</v>
      </c>
      <c r="P3654" s="651">
        <v>1259.5999999999999</v>
      </c>
      <c r="Q3654" s="666">
        <v>0.22222222222222218</v>
      </c>
      <c r="R3654" s="650">
        <v>4</v>
      </c>
      <c r="S3654" s="666">
        <v>0.22222222222222221</v>
      </c>
      <c r="T3654" s="731">
        <v>3.5</v>
      </c>
      <c r="U3654" s="689">
        <v>0.22580645161290322</v>
      </c>
    </row>
    <row r="3655" spans="1:21" ht="14.4" customHeight="1" x14ac:dyDescent="0.3">
      <c r="A3655" s="649">
        <v>10</v>
      </c>
      <c r="B3655" s="650" t="s">
        <v>596</v>
      </c>
      <c r="C3655" s="650">
        <v>89301702</v>
      </c>
      <c r="D3655" s="729" t="s">
        <v>6869</v>
      </c>
      <c r="E3655" s="730" t="s">
        <v>3711</v>
      </c>
      <c r="F3655" s="650" t="s">
        <v>3634</v>
      </c>
      <c r="G3655" s="650" t="s">
        <v>3961</v>
      </c>
      <c r="H3655" s="650" t="s">
        <v>597</v>
      </c>
      <c r="I3655" s="650" t="s">
        <v>6594</v>
      </c>
      <c r="J3655" s="650" t="s">
        <v>6595</v>
      </c>
      <c r="K3655" s="650" t="s">
        <v>6596</v>
      </c>
      <c r="L3655" s="651">
        <v>0</v>
      </c>
      <c r="M3655" s="651">
        <v>0</v>
      </c>
      <c r="N3655" s="650">
        <v>2</v>
      </c>
      <c r="O3655" s="731">
        <v>1</v>
      </c>
      <c r="P3655" s="651"/>
      <c r="Q3655" s="666"/>
      <c r="R3655" s="650"/>
      <c r="S3655" s="666">
        <v>0</v>
      </c>
      <c r="T3655" s="731"/>
      <c r="U3655" s="689">
        <v>0</v>
      </c>
    </row>
    <row r="3656" spans="1:21" ht="14.4" customHeight="1" x14ac:dyDescent="0.3">
      <c r="A3656" s="649">
        <v>10</v>
      </c>
      <c r="B3656" s="650" t="s">
        <v>596</v>
      </c>
      <c r="C3656" s="650">
        <v>89301702</v>
      </c>
      <c r="D3656" s="729" t="s">
        <v>6869</v>
      </c>
      <c r="E3656" s="730" t="s">
        <v>3711</v>
      </c>
      <c r="F3656" s="650" t="s">
        <v>3634</v>
      </c>
      <c r="G3656" s="650" t="s">
        <v>3961</v>
      </c>
      <c r="H3656" s="650" t="s">
        <v>597</v>
      </c>
      <c r="I3656" s="650" t="s">
        <v>788</v>
      </c>
      <c r="J3656" s="650" t="s">
        <v>785</v>
      </c>
      <c r="K3656" s="650" t="s">
        <v>4574</v>
      </c>
      <c r="L3656" s="651">
        <v>0</v>
      </c>
      <c r="M3656" s="651">
        <v>0</v>
      </c>
      <c r="N3656" s="650">
        <v>2</v>
      </c>
      <c r="O3656" s="731">
        <v>1</v>
      </c>
      <c r="P3656" s="651"/>
      <c r="Q3656" s="666"/>
      <c r="R3656" s="650"/>
      <c r="S3656" s="666">
        <v>0</v>
      </c>
      <c r="T3656" s="731"/>
      <c r="U3656" s="689">
        <v>0</v>
      </c>
    </row>
    <row r="3657" spans="1:21" ht="14.4" customHeight="1" x14ac:dyDescent="0.3">
      <c r="A3657" s="649">
        <v>10</v>
      </c>
      <c r="B3657" s="650" t="s">
        <v>596</v>
      </c>
      <c r="C3657" s="650">
        <v>89301702</v>
      </c>
      <c r="D3657" s="729" t="s">
        <v>6869</v>
      </c>
      <c r="E3657" s="730" t="s">
        <v>3711</v>
      </c>
      <c r="F3657" s="650" t="s">
        <v>3634</v>
      </c>
      <c r="G3657" s="650" t="s">
        <v>3961</v>
      </c>
      <c r="H3657" s="650" t="s">
        <v>597</v>
      </c>
      <c r="I3657" s="650" t="s">
        <v>1358</v>
      </c>
      <c r="J3657" s="650" t="s">
        <v>1359</v>
      </c>
      <c r="K3657" s="650" t="s">
        <v>4303</v>
      </c>
      <c r="L3657" s="651">
        <v>97.97</v>
      </c>
      <c r="M3657" s="651">
        <v>97.97</v>
      </c>
      <c r="N3657" s="650">
        <v>1</v>
      </c>
      <c r="O3657" s="731">
        <v>1</v>
      </c>
      <c r="P3657" s="651"/>
      <c r="Q3657" s="666">
        <v>0</v>
      </c>
      <c r="R3657" s="650"/>
      <c r="S3657" s="666">
        <v>0</v>
      </c>
      <c r="T3657" s="731"/>
      <c r="U3657" s="689">
        <v>0</v>
      </c>
    </row>
    <row r="3658" spans="1:21" ht="14.4" customHeight="1" x14ac:dyDescent="0.3">
      <c r="A3658" s="649">
        <v>10</v>
      </c>
      <c r="B3658" s="650" t="s">
        <v>596</v>
      </c>
      <c r="C3658" s="650">
        <v>89301702</v>
      </c>
      <c r="D3658" s="729" t="s">
        <v>6869</v>
      </c>
      <c r="E3658" s="730" t="s">
        <v>3711</v>
      </c>
      <c r="F3658" s="650" t="s">
        <v>3634</v>
      </c>
      <c r="G3658" s="650" t="s">
        <v>3961</v>
      </c>
      <c r="H3658" s="650" t="s">
        <v>597</v>
      </c>
      <c r="I3658" s="650" t="s">
        <v>1745</v>
      </c>
      <c r="J3658" s="650" t="s">
        <v>1359</v>
      </c>
      <c r="K3658" s="650" t="s">
        <v>4216</v>
      </c>
      <c r="L3658" s="651">
        <v>314.89999999999998</v>
      </c>
      <c r="M3658" s="651">
        <v>1259.5999999999999</v>
      </c>
      <c r="N3658" s="650">
        <v>4</v>
      </c>
      <c r="O3658" s="731">
        <v>3.5</v>
      </c>
      <c r="P3658" s="651">
        <v>314.89999999999998</v>
      </c>
      <c r="Q3658" s="666">
        <v>0.25</v>
      </c>
      <c r="R3658" s="650">
        <v>1</v>
      </c>
      <c r="S3658" s="666">
        <v>0.25</v>
      </c>
      <c r="T3658" s="731">
        <v>0.5</v>
      </c>
      <c r="U3658" s="689">
        <v>0.14285714285714285</v>
      </c>
    </row>
    <row r="3659" spans="1:21" ht="14.4" customHeight="1" x14ac:dyDescent="0.3">
      <c r="A3659" s="649">
        <v>10</v>
      </c>
      <c r="B3659" s="650" t="s">
        <v>596</v>
      </c>
      <c r="C3659" s="650">
        <v>89301702</v>
      </c>
      <c r="D3659" s="729" t="s">
        <v>6869</v>
      </c>
      <c r="E3659" s="730" t="s">
        <v>3711</v>
      </c>
      <c r="F3659" s="650" t="s">
        <v>3634</v>
      </c>
      <c r="G3659" s="650" t="s">
        <v>3961</v>
      </c>
      <c r="H3659" s="650" t="s">
        <v>597</v>
      </c>
      <c r="I3659" s="650" t="s">
        <v>6597</v>
      </c>
      <c r="J3659" s="650" t="s">
        <v>6598</v>
      </c>
      <c r="K3659" s="650" t="s">
        <v>1360</v>
      </c>
      <c r="L3659" s="651">
        <v>97.97</v>
      </c>
      <c r="M3659" s="651">
        <v>97.97</v>
      </c>
      <c r="N3659" s="650">
        <v>1</v>
      </c>
      <c r="O3659" s="731">
        <v>0.5</v>
      </c>
      <c r="P3659" s="651"/>
      <c r="Q3659" s="666">
        <v>0</v>
      </c>
      <c r="R3659" s="650"/>
      <c r="S3659" s="666">
        <v>0</v>
      </c>
      <c r="T3659" s="731"/>
      <c r="U3659" s="689">
        <v>0</v>
      </c>
    </row>
    <row r="3660" spans="1:21" ht="14.4" customHeight="1" x14ac:dyDescent="0.3">
      <c r="A3660" s="649">
        <v>10</v>
      </c>
      <c r="B3660" s="650" t="s">
        <v>596</v>
      </c>
      <c r="C3660" s="650">
        <v>89301702</v>
      </c>
      <c r="D3660" s="729" t="s">
        <v>6869</v>
      </c>
      <c r="E3660" s="730" t="s">
        <v>3711</v>
      </c>
      <c r="F3660" s="650" t="s">
        <v>3634</v>
      </c>
      <c r="G3660" s="650" t="s">
        <v>3961</v>
      </c>
      <c r="H3660" s="650" t="s">
        <v>597</v>
      </c>
      <c r="I3660" s="650" t="s">
        <v>6261</v>
      </c>
      <c r="J3660" s="650" t="s">
        <v>6262</v>
      </c>
      <c r="K3660" s="650" t="s">
        <v>6263</v>
      </c>
      <c r="L3660" s="651">
        <v>0</v>
      </c>
      <c r="M3660" s="651">
        <v>0</v>
      </c>
      <c r="N3660" s="650">
        <v>1</v>
      </c>
      <c r="O3660" s="731">
        <v>0.5</v>
      </c>
      <c r="P3660" s="651">
        <v>0</v>
      </c>
      <c r="Q3660" s="666"/>
      <c r="R3660" s="650">
        <v>1</v>
      </c>
      <c r="S3660" s="666">
        <v>1</v>
      </c>
      <c r="T3660" s="731">
        <v>0.5</v>
      </c>
      <c r="U3660" s="689">
        <v>1</v>
      </c>
    </row>
    <row r="3661" spans="1:21" ht="14.4" customHeight="1" x14ac:dyDescent="0.3">
      <c r="A3661" s="649">
        <v>10</v>
      </c>
      <c r="B3661" s="650" t="s">
        <v>596</v>
      </c>
      <c r="C3661" s="650">
        <v>89301702</v>
      </c>
      <c r="D3661" s="729" t="s">
        <v>6869</v>
      </c>
      <c r="E3661" s="730" t="s">
        <v>3711</v>
      </c>
      <c r="F3661" s="650" t="s">
        <v>3634</v>
      </c>
      <c r="G3661" s="650" t="s">
        <v>4412</v>
      </c>
      <c r="H3661" s="650" t="s">
        <v>597</v>
      </c>
      <c r="I3661" s="650" t="s">
        <v>6599</v>
      </c>
      <c r="J3661" s="650" t="s">
        <v>4414</v>
      </c>
      <c r="K3661" s="650" t="s">
        <v>6600</v>
      </c>
      <c r="L3661" s="651">
        <v>169</v>
      </c>
      <c r="M3661" s="651">
        <v>338</v>
      </c>
      <c r="N3661" s="650">
        <v>2</v>
      </c>
      <c r="O3661" s="731">
        <v>1</v>
      </c>
      <c r="P3661" s="651"/>
      <c r="Q3661" s="666">
        <v>0</v>
      </c>
      <c r="R3661" s="650"/>
      <c r="S3661" s="666">
        <v>0</v>
      </c>
      <c r="T3661" s="731"/>
      <c r="U3661" s="689">
        <v>0</v>
      </c>
    </row>
    <row r="3662" spans="1:21" ht="14.4" customHeight="1" x14ac:dyDescent="0.3">
      <c r="A3662" s="649">
        <v>10</v>
      </c>
      <c r="B3662" s="650" t="s">
        <v>596</v>
      </c>
      <c r="C3662" s="650">
        <v>89301702</v>
      </c>
      <c r="D3662" s="729" t="s">
        <v>6869</v>
      </c>
      <c r="E3662" s="730" t="s">
        <v>3711</v>
      </c>
      <c r="F3662" s="650" t="s">
        <v>3634</v>
      </c>
      <c r="G3662" s="650" t="s">
        <v>4144</v>
      </c>
      <c r="H3662" s="650" t="s">
        <v>597</v>
      </c>
      <c r="I3662" s="650" t="s">
        <v>6517</v>
      </c>
      <c r="J3662" s="650" t="s">
        <v>6516</v>
      </c>
      <c r="K3662" s="650" t="s">
        <v>6518</v>
      </c>
      <c r="L3662" s="651">
        <v>842.5</v>
      </c>
      <c r="M3662" s="651">
        <v>42125</v>
      </c>
      <c r="N3662" s="650">
        <v>50</v>
      </c>
      <c r="O3662" s="731">
        <v>2</v>
      </c>
      <c r="P3662" s="651"/>
      <c r="Q3662" s="666">
        <v>0</v>
      </c>
      <c r="R3662" s="650"/>
      <c r="S3662" s="666">
        <v>0</v>
      </c>
      <c r="T3662" s="731"/>
      <c r="U3662" s="689">
        <v>0</v>
      </c>
    </row>
    <row r="3663" spans="1:21" ht="14.4" customHeight="1" x14ac:dyDescent="0.3">
      <c r="A3663" s="649">
        <v>10</v>
      </c>
      <c r="B3663" s="650" t="s">
        <v>596</v>
      </c>
      <c r="C3663" s="650">
        <v>89301702</v>
      </c>
      <c r="D3663" s="729" t="s">
        <v>6869</v>
      </c>
      <c r="E3663" s="730" t="s">
        <v>3711</v>
      </c>
      <c r="F3663" s="650" t="s">
        <v>3634</v>
      </c>
      <c r="G3663" s="650" t="s">
        <v>4144</v>
      </c>
      <c r="H3663" s="650" t="s">
        <v>597</v>
      </c>
      <c r="I3663" s="650" t="s">
        <v>6568</v>
      </c>
      <c r="J3663" s="650" t="s">
        <v>6567</v>
      </c>
      <c r="K3663" s="650" t="s">
        <v>6520</v>
      </c>
      <c r="L3663" s="651">
        <v>631.87</v>
      </c>
      <c r="M3663" s="651">
        <v>2527.48</v>
      </c>
      <c r="N3663" s="650">
        <v>4</v>
      </c>
      <c r="O3663" s="731">
        <v>1</v>
      </c>
      <c r="P3663" s="651"/>
      <c r="Q3663" s="666">
        <v>0</v>
      </c>
      <c r="R3663" s="650"/>
      <c r="S3663" s="666">
        <v>0</v>
      </c>
      <c r="T3663" s="731"/>
      <c r="U3663" s="689">
        <v>0</v>
      </c>
    </row>
    <row r="3664" spans="1:21" ht="14.4" customHeight="1" x14ac:dyDescent="0.3">
      <c r="A3664" s="649">
        <v>10</v>
      </c>
      <c r="B3664" s="650" t="s">
        <v>596</v>
      </c>
      <c r="C3664" s="650">
        <v>89301702</v>
      </c>
      <c r="D3664" s="729" t="s">
        <v>6869</v>
      </c>
      <c r="E3664" s="730" t="s">
        <v>3711</v>
      </c>
      <c r="F3664" s="650" t="s">
        <v>3634</v>
      </c>
      <c r="G3664" s="650" t="s">
        <v>4144</v>
      </c>
      <c r="H3664" s="650" t="s">
        <v>1072</v>
      </c>
      <c r="I3664" s="650" t="s">
        <v>1188</v>
      </c>
      <c r="J3664" s="650" t="s">
        <v>1189</v>
      </c>
      <c r="K3664" s="650" t="s">
        <v>3507</v>
      </c>
      <c r="L3664" s="651">
        <v>107.54</v>
      </c>
      <c r="M3664" s="651">
        <v>3226.2000000000003</v>
      </c>
      <c r="N3664" s="650">
        <v>30</v>
      </c>
      <c r="O3664" s="731">
        <v>1</v>
      </c>
      <c r="P3664" s="651"/>
      <c r="Q3664" s="666">
        <v>0</v>
      </c>
      <c r="R3664" s="650"/>
      <c r="S3664" s="666">
        <v>0</v>
      </c>
      <c r="T3664" s="731"/>
      <c r="U3664" s="689">
        <v>0</v>
      </c>
    </row>
    <row r="3665" spans="1:21" ht="14.4" customHeight="1" x14ac:dyDescent="0.3">
      <c r="A3665" s="649">
        <v>10</v>
      </c>
      <c r="B3665" s="650" t="s">
        <v>596</v>
      </c>
      <c r="C3665" s="650">
        <v>89301702</v>
      </c>
      <c r="D3665" s="729" t="s">
        <v>6869</v>
      </c>
      <c r="E3665" s="730" t="s">
        <v>3711</v>
      </c>
      <c r="F3665" s="650" t="s">
        <v>3634</v>
      </c>
      <c r="G3665" s="650" t="s">
        <v>4144</v>
      </c>
      <c r="H3665" s="650" t="s">
        <v>1072</v>
      </c>
      <c r="I3665" s="650" t="s">
        <v>1202</v>
      </c>
      <c r="J3665" s="650" t="s">
        <v>1203</v>
      </c>
      <c r="K3665" s="650" t="s">
        <v>1194</v>
      </c>
      <c r="L3665" s="651">
        <v>1431.26</v>
      </c>
      <c r="M3665" s="651">
        <v>67269.22</v>
      </c>
      <c r="N3665" s="650">
        <v>47</v>
      </c>
      <c r="O3665" s="731">
        <v>6</v>
      </c>
      <c r="P3665" s="651">
        <v>28625.200000000001</v>
      </c>
      <c r="Q3665" s="666">
        <v>0.42553191489361702</v>
      </c>
      <c r="R3665" s="650">
        <v>20</v>
      </c>
      <c r="S3665" s="666">
        <v>0.42553191489361702</v>
      </c>
      <c r="T3665" s="731">
        <v>2</v>
      </c>
      <c r="U3665" s="689">
        <v>0.33333333333333331</v>
      </c>
    </row>
    <row r="3666" spans="1:21" ht="14.4" customHeight="1" x14ac:dyDescent="0.3">
      <c r="A3666" s="649">
        <v>10</v>
      </c>
      <c r="B3666" s="650" t="s">
        <v>596</v>
      </c>
      <c r="C3666" s="650">
        <v>89301702</v>
      </c>
      <c r="D3666" s="729" t="s">
        <v>6869</v>
      </c>
      <c r="E3666" s="730" t="s">
        <v>3711</v>
      </c>
      <c r="F3666" s="650" t="s">
        <v>3634</v>
      </c>
      <c r="G3666" s="650" t="s">
        <v>4144</v>
      </c>
      <c r="H3666" s="650" t="s">
        <v>1072</v>
      </c>
      <c r="I3666" s="650" t="s">
        <v>1626</v>
      </c>
      <c r="J3666" s="650" t="s">
        <v>3530</v>
      </c>
      <c r="K3666" s="650" t="s">
        <v>1140</v>
      </c>
      <c r="L3666" s="651">
        <v>32.6</v>
      </c>
      <c r="M3666" s="651">
        <v>326</v>
      </c>
      <c r="N3666" s="650">
        <v>10</v>
      </c>
      <c r="O3666" s="731">
        <v>0.5</v>
      </c>
      <c r="P3666" s="651">
        <v>326</v>
      </c>
      <c r="Q3666" s="666">
        <v>1</v>
      </c>
      <c r="R3666" s="650">
        <v>10</v>
      </c>
      <c r="S3666" s="666">
        <v>1</v>
      </c>
      <c r="T3666" s="731">
        <v>0.5</v>
      </c>
      <c r="U3666" s="689">
        <v>1</v>
      </c>
    </row>
    <row r="3667" spans="1:21" ht="14.4" customHeight="1" x14ac:dyDescent="0.3">
      <c r="A3667" s="649">
        <v>10</v>
      </c>
      <c r="B3667" s="650" t="s">
        <v>596</v>
      </c>
      <c r="C3667" s="650">
        <v>89301702</v>
      </c>
      <c r="D3667" s="729" t="s">
        <v>6869</v>
      </c>
      <c r="E3667" s="730" t="s">
        <v>3711</v>
      </c>
      <c r="F3667" s="650" t="s">
        <v>3634</v>
      </c>
      <c r="G3667" s="650" t="s">
        <v>4144</v>
      </c>
      <c r="H3667" s="650" t="s">
        <v>1072</v>
      </c>
      <c r="I3667" s="650" t="s">
        <v>4625</v>
      </c>
      <c r="J3667" s="650" t="s">
        <v>4626</v>
      </c>
      <c r="K3667" s="650" t="s">
        <v>1140</v>
      </c>
      <c r="L3667" s="651">
        <v>32.380000000000003</v>
      </c>
      <c r="M3667" s="651">
        <v>2914.2000000000003</v>
      </c>
      <c r="N3667" s="650">
        <v>90</v>
      </c>
      <c r="O3667" s="731">
        <v>2.5</v>
      </c>
      <c r="P3667" s="651">
        <v>323.8</v>
      </c>
      <c r="Q3667" s="666">
        <v>0.1111111111111111</v>
      </c>
      <c r="R3667" s="650">
        <v>10</v>
      </c>
      <c r="S3667" s="666">
        <v>0.1111111111111111</v>
      </c>
      <c r="T3667" s="731">
        <v>0.5</v>
      </c>
      <c r="U3667" s="689">
        <v>0.2</v>
      </c>
    </row>
    <row r="3668" spans="1:21" ht="14.4" customHeight="1" x14ac:dyDescent="0.3">
      <c r="A3668" s="649">
        <v>10</v>
      </c>
      <c r="B3668" s="650" t="s">
        <v>596</v>
      </c>
      <c r="C3668" s="650">
        <v>89301702</v>
      </c>
      <c r="D3668" s="729" t="s">
        <v>6869</v>
      </c>
      <c r="E3668" s="730" t="s">
        <v>3711</v>
      </c>
      <c r="F3668" s="650" t="s">
        <v>3634</v>
      </c>
      <c r="G3668" s="650" t="s">
        <v>4144</v>
      </c>
      <c r="H3668" s="650" t="s">
        <v>1072</v>
      </c>
      <c r="I3668" s="650" t="s">
        <v>1632</v>
      </c>
      <c r="J3668" s="650" t="s">
        <v>3532</v>
      </c>
      <c r="K3668" s="650" t="s">
        <v>1140</v>
      </c>
      <c r="L3668" s="651">
        <v>31.59</v>
      </c>
      <c r="M3668" s="651">
        <v>4738.5</v>
      </c>
      <c r="N3668" s="650">
        <v>150</v>
      </c>
      <c r="O3668" s="731">
        <v>1.5</v>
      </c>
      <c r="P3668" s="651"/>
      <c r="Q3668" s="666">
        <v>0</v>
      </c>
      <c r="R3668" s="650"/>
      <c r="S3668" s="666">
        <v>0</v>
      </c>
      <c r="T3668" s="731"/>
      <c r="U3668" s="689">
        <v>0</v>
      </c>
    </row>
    <row r="3669" spans="1:21" ht="14.4" customHeight="1" x14ac:dyDescent="0.3">
      <c r="A3669" s="649">
        <v>10</v>
      </c>
      <c r="B3669" s="650" t="s">
        <v>596</v>
      </c>
      <c r="C3669" s="650">
        <v>89301702</v>
      </c>
      <c r="D3669" s="729" t="s">
        <v>6869</v>
      </c>
      <c r="E3669" s="730" t="s">
        <v>3711</v>
      </c>
      <c r="F3669" s="650" t="s">
        <v>3634</v>
      </c>
      <c r="G3669" s="650" t="s">
        <v>4144</v>
      </c>
      <c r="H3669" s="650" t="s">
        <v>1072</v>
      </c>
      <c r="I3669" s="650" t="s">
        <v>1632</v>
      </c>
      <c r="J3669" s="650" t="s">
        <v>3532</v>
      </c>
      <c r="K3669" s="650" t="s">
        <v>1140</v>
      </c>
      <c r="L3669" s="651">
        <v>33.090000000000003</v>
      </c>
      <c r="M3669" s="651">
        <v>1985.4</v>
      </c>
      <c r="N3669" s="650">
        <v>60</v>
      </c>
      <c r="O3669" s="731">
        <v>1</v>
      </c>
      <c r="P3669" s="651"/>
      <c r="Q3669" s="666">
        <v>0</v>
      </c>
      <c r="R3669" s="650"/>
      <c r="S3669" s="666">
        <v>0</v>
      </c>
      <c r="T3669" s="731"/>
      <c r="U3669" s="689">
        <v>0</v>
      </c>
    </row>
    <row r="3670" spans="1:21" ht="14.4" customHeight="1" x14ac:dyDescent="0.3">
      <c r="A3670" s="649">
        <v>10</v>
      </c>
      <c r="B3670" s="650" t="s">
        <v>596</v>
      </c>
      <c r="C3670" s="650">
        <v>89301702</v>
      </c>
      <c r="D3670" s="729" t="s">
        <v>6869</v>
      </c>
      <c r="E3670" s="730" t="s">
        <v>3711</v>
      </c>
      <c r="F3670" s="650" t="s">
        <v>3634</v>
      </c>
      <c r="G3670" s="650" t="s">
        <v>4144</v>
      </c>
      <c r="H3670" s="650" t="s">
        <v>1072</v>
      </c>
      <c r="I3670" s="650" t="s">
        <v>4344</v>
      </c>
      <c r="J3670" s="650" t="s">
        <v>4345</v>
      </c>
      <c r="K3670" s="650" t="s">
        <v>1140</v>
      </c>
      <c r="L3670" s="651">
        <v>32.380000000000003</v>
      </c>
      <c r="M3670" s="651">
        <v>2914.2000000000003</v>
      </c>
      <c r="N3670" s="650">
        <v>90</v>
      </c>
      <c r="O3670" s="731">
        <v>0.5</v>
      </c>
      <c r="P3670" s="651"/>
      <c r="Q3670" s="666">
        <v>0</v>
      </c>
      <c r="R3670" s="650"/>
      <c r="S3670" s="666">
        <v>0</v>
      </c>
      <c r="T3670" s="731"/>
      <c r="U3670" s="689">
        <v>0</v>
      </c>
    </row>
    <row r="3671" spans="1:21" ht="14.4" customHeight="1" x14ac:dyDescent="0.3">
      <c r="A3671" s="649">
        <v>10</v>
      </c>
      <c r="B3671" s="650" t="s">
        <v>596</v>
      </c>
      <c r="C3671" s="650">
        <v>89301702</v>
      </c>
      <c r="D3671" s="729" t="s">
        <v>6869</v>
      </c>
      <c r="E3671" s="730" t="s">
        <v>3711</v>
      </c>
      <c r="F3671" s="650" t="s">
        <v>3634</v>
      </c>
      <c r="G3671" s="650" t="s">
        <v>4144</v>
      </c>
      <c r="H3671" s="650" t="s">
        <v>1072</v>
      </c>
      <c r="I3671" s="650" t="s">
        <v>4575</v>
      </c>
      <c r="J3671" s="650" t="s">
        <v>4576</v>
      </c>
      <c r="K3671" s="650" t="s">
        <v>1140</v>
      </c>
      <c r="L3671" s="651">
        <v>32.380000000000003</v>
      </c>
      <c r="M3671" s="651">
        <v>647.6</v>
      </c>
      <c r="N3671" s="650">
        <v>20</v>
      </c>
      <c r="O3671" s="731">
        <v>1</v>
      </c>
      <c r="P3671" s="651"/>
      <c r="Q3671" s="666">
        <v>0</v>
      </c>
      <c r="R3671" s="650"/>
      <c r="S3671" s="666">
        <v>0</v>
      </c>
      <c r="T3671" s="731"/>
      <c r="U3671" s="689">
        <v>0</v>
      </c>
    </row>
    <row r="3672" spans="1:21" ht="14.4" customHeight="1" x14ac:dyDescent="0.3">
      <c r="A3672" s="649">
        <v>10</v>
      </c>
      <c r="B3672" s="650" t="s">
        <v>596</v>
      </c>
      <c r="C3672" s="650">
        <v>89301702</v>
      </c>
      <c r="D3672" s="729" t="s">
        <v>6869</v>
      </c>
      <c r="E3672" s="730" t="s">
        <v>3711</v>
      </c>
      <c r="F3672" s="650" t="s">
        <v>3634</v>
      </c>
      <c r="G3672" s="650" t="s">
        <v>4144</v>
      </c>
      <c r="H3672" s="650" t="s">
        <v>1072</v>
      </c>
      <c r="I3672" s="650" t="s">
        <v>1617</v>
      </c>
      <c r="J3672" s="650" t="s">
        <v>3533</v>
      </c>
      <c r="K3672" s="650" t="s">
        <v>1140</v>
      </c>
      <c r="L3672" s="651">
        <v>31.59</v>
      </c>
      <c r="M3672" s="651">
        <v>1579.5</v>
      </c>
      <c r="N3672" s="650">
        <v>50</v>
      </c>
      <c r="O3672" s="731">
        <v>1</v>
      </c>
      <c r="P3672" s="651"/>
      <c r="Q3672" s="666">
        <v>0</v>
      </c>
      <c r="R3672" s="650"/>
      <c r="S3672" s="666">
        <v>0</v>
      </c>
      <c r="T3672" s="731"/>
      <c r="U3672" s="689">
        <v>0</v>
      </c>
    </row>
    <row r="3673" spans="1:21" ht="14.4" customHeight="1" x14ac:dyDescent="0.3">
      <c r="A3673" s="649">
        <v>10</v>
      </c>
      <c r="B3673" s="650" t="s">
        <v>596</v>
      </c>
      <c r="C3673" s="650">
        <v>89301702</v>
      </c>
      <c r="D3673" s="729" t="s">
        <v>6869</v>
      </c>
      <c r="E3673" s="730" t="s">
        <v>3711</v>
      </c>
      <c r="F3673" s="650" t="s">
        <v>3634</v>
      </c>
      <c r="G3673" s="650" t="s">
        <v>4144</v>
      </c>
      <c r="H3673" s="650" t="s">
        <v>1072</v>
      </c>
      <c r="I3673" s="650" t="s">
        <v>4219</v>
      </c>
      <c r="J3673" s="650" t="s">
        <v>4220</v>
      </c>
      <c r="K3673" s="650" t="s">
        <v>4221</v>
      </c>
      <c r="L3673" s="651">
        <v>189.56</v>
      </c>
      <c r="M3673" s="651">
        <v>947.8</v>
      </c>
      <c r="N3673" s="650">
        <v>5</v>
      </c>
      <c r="O3673" s="731">
        <v>1</v>
      </c>
      <c r="P3673" s="651"/>
      <c r="Q3673" s="666">
        <v>0</v>
      </c>
      <c r="R3673" s="650"/>
      <c r="S3673" s="666">
        <v>0</v>
      </c>
      <c r="T3673" s="731"/>
      <c r="U3673" s="689">
        <v>0</v>
      </c>
    </row>
    <row r="3674" spans="1:21" ht="14.4" customHeight="1" x14ac:dyDescent="0.3">
      <c r="A3674" s="649">
        <v>10</v>
      </c>
      <c r="B3674" s="650" t="s">
        <v>596</v>
      </c>
      <c r="C3674" s="650">
        <v>89301702</v>
      </c>
      <c r="D3674" s="729" t="s">
        <v>6869</v>
      </c>
      <c r="E3674" s="730" t="s">
        <v>3711</v>
      </c>
      <c r="F3674" s="650" t="s">
        <v>3634</v>
      </c>
      <c r="G3674" s="650" t="s">
        <v>4144</v>
      </c>
      <c r="H3674" s="650" t="s">
        <v>1072</v>
      </c>
      <c r="I3674" s="650" t="s">
        <v>4219</v>
      </c>
      <c r="J3674" s="650" t="s">
        <v>4220</v>
      </c>
      <c r="K3674" s="650" t="s">
        <v>4221</v>
      </c>
      <c r="L3674" s="651">
        <v>194.26</v>
      </c>
      <c r="M3674" s="651">
        <v>3302.42</v>
      </c>
      <c r="N3674" s="650">
        <v>17</v>
      </c>
      <c r="O3674" s="731">
        <v>2.5</v>
      </c>
      <c r="P3674" s="651">
        <v>1942.6</v>
      </c>
      <c r="Q3674" s="666">
        <v>0.58823529411764697</v>
      </c>
      <c r="R3674" s="650">
        <v>10</v>
      </c>
      <c r="S3674" s="666">
        <v>0.58823529411764708</v>
      </c>
      <c r="T3674" s="731">
        <v>0.5</v>
      </c>
      <c r="U3674" s="689">
        <v>0.2</v>
      </c>
    </row>
    <row r="3675" spans="1:21" ht="14.4" customHeight="1" x14ac:dyDescent="0.3">
      <c r="A3675" s="649">
        <v>10</v>
      </c>
      <c r="B3675" s="650" t="s">
        <v>596</v>
      </c>
      <c r="C3675" s="650">
        <v>89301702</v>
      </c>
      <c r="D3675" s="729" t="s">
        <v>6869</v>
      </c>
      <c r="E3675" s="730" t="s">
        <v>3711</v>
      </c>
      <c r="F3675" s="650" t="s">
        <v>3634</v>
      </c>
      <c r="G3675" s="650" t="s">
        <v>4144</v>
      </c>
      <c r="H3675" s="650" t="s">
        <v>1072</v>
      </c>
      <c r="I3675" s="650" t="s">
        <v>6270</v>
      </c>
      <c r="J3675" s="650" t="s">
        <v>6271</v>
      </c>
      <c r="K3675" s="650" t="s">
        <v>1140</v>
      </c>
      <c r="L3675" s="651">
        <v>31.59</v>
      </c>
      <c r="M3675" s="651">
        <v>1105.6500000000001</v>
      </c>
      <c r="N3675" s="650">
        <v>35</v>
      </c>
      <c r="O3675" s="731">
        <v>1.5</v>
      </c>
      <c r="P3675" s="651">
        <v>315.89999999999998</v>
      </c>
      <c r="Q3675" s="666">
        <v>0.28571428571428564</v>
      </c>
      <c r="R3675" s="650">
        <v>10</v>
      </c>
      <c r="S3675" s="666">
        <v>0.2857142857142857</v>
      </c>
      <c r="T3675" s="731">
        <v>1</v>
      </c>
      <c r="U3675" s="689">
        <v>0.66666666666666663</v>
      </c>
    </row>
    <row r="3676" spans="1:21" ht="14.4" customHeight="1" x14ac:dyDescent="0.3">
      <c r="A3676" s="649">
        <v>10</v>
      </c>
      <c r="B3676" s="650" t="s">
        <v>596</v>
      </c>
      <c r="C3676" s="650">
        <v>89301702</v>
      </c>
      <c r="D3676" s="729" t="s">
        <v>6869</v>
      </c>
      <c r="E3676" s="730" t="s">
        <v>3711</v>
      </c>
      <c r="F3676" s="650" t="s">
        <v>3634</v>
      </c>
      <c r="G3676" s="650" t="s">
        <v>4144</v>
      </c>
      <c r="H3676" s="650" t="s">
        <v>1072</v>
      </c>
      <c r="I3676" s="650" t="s">
        <v>2161</v>
      </c>
      <c r="J3676" s="650" t="s">
        <v>3561</v>
      </c>
      <c r="K3676" s="650" t="s">
        <v>1140</v>
      </c>
      <c r="L3676" s="651">
        <v>26.33</v>
      </c>
      <c r="M3676" s="651">
        <v>526.59999999999991</v>
      </c>
      <c r="N3676" s="650">
        <v>20</v>
      </c>
      <c r="O3676" s="731">
        <v>0.5</v>
      </c>
      <c r="P3676" s="651">
        <v>526.59999999999991</v>
      </c>
      <c r="Q3676" s="666">
        <v>1</v>
      </c>
      <c r="R3676" s="650">
        <v>20</v>
      </c>
      <c r="S3676" s="666">
        <v>1</v>
      </c>
      <c r="T3676" s="731">
        <v>0.5</v>
      </c>
      <c r="U3676" s="689">
        <v>1</v>
      </c>
    </row>
    <row r="3677" spans="1:21" ht="14.4" customHeight="1" x14ac:dyDescent="0.3">
      <c r="A3677" s="649">
        <v>10</v>
      </c>
      <c r="B3677" s="650" t="s">
        <v>596</v>
      </c>
      <c r="C3677" s="650">
        <v>89301702</v>
      </c>
      <c r="D3677" s="729" t="s">
        <v>6869</v>
      </c>
      <c r="E3677" s="730" t="s">
        <v>3711</v>
      </c>
      <c r="F3677" s="650" t="s">
        <v>3634</v>
      </c>
      <c r="G3677" s="650" t="s">
        <v>4144</v>
      </c>
      <c r="H3677" s="650" t="s">
        <v>1072</v>
      </c>
      <c r="I3677" s="650" t="s">
        <v>2104</v>
      </c>
      <c r="J3677" s="650" t="s">
        <v>3563</v>
      </c>
      <c r="K3677" s="650" t="s">
        <v>1140</v>
      </c>
      <c r="L3677" s="651">
        <v>26.33</v>
      </c>
      <c r="M3677" s="651">
        <v>526.59999999999991</v>
      </c>
      <c r="N3677" s="650">
        <v>20</v>
      </c>
      <c r="O3677" s="731">
        <v>0.5</v>
      </c>
      <c r="P3677" s="651">
        <v>526.59999999999991</v>
      </c>
      <c r="Q3677" s="666">
        <v>1</v>
      </c>
      <c r="R3677" s="650">
        <v>20</v>
      </c>
      <c r="S3677" s="666">
        <v>1</v>
      </c>
      <c r="T3677" s="731">
        <v>0.5</v>
      </c>
      <c r="U3677" s="689">
        <v>1</v>
      </c>
    </row>
    <row r="3678" spans="1:21" ht="14.4" customHeight="1" x14ac:dyDescent="0.3">
      <c r="A3678" s="649">
        <v>10</v>
      </c>
      <c r="B3678" s="650" t="s">
        <v>596</v>
      </c>
      <c r="C3678" s="650">
        <v>89301702</v>
      </c>
      <c r="D3678" s="729" t="s">
        <v>6869</v>
      </c>
      <c r="E3678" s="730" t="s">
        <v>3711</v>
      </c>
      <c r="F3678" s="650" t="s">
        <v>3634</v>
      </c>
      <c r="G3678" s="650" t="s">
        <v>4144</v>
      </c>
      <c r="H3678" s="650" t="s">
        <v>597</v>
      </c>
      <c r="I3678" s="650" t="s">
        <v>6023</v>
      </c>
      <c r="J3678" s="650" t="s">
        <v>6024</v>
      </c>
      <c r="K3678" s="650" t="s">
        <v>1127</v>
      </c>
      <c r="L3678" s="651">
        <v>333.75</v>
      </c>
      <c r="M3678" s="651">
        <v>11681.25</v>
      </c>
      <c r="N3678" s="650">
        <v>35</v>
      </c>
      <c r="O3678" s="731">
        <v>4</v>
      </c>
      <c r="P3678" s="651">
        <v>8343.75</v>
      </c>
      <c r="Q3678" s="666">
        <v>0.7142857142857143</v>
      </c>
      <c r="R3678" s="650">
        <v>25</v>
      </c>
      <c r="S3678" s="666">
        <v>0.7142857142857143</v>
      </c>
      <c r="T3678" s="731">
        <v>3</v>
      </c>
      <c r="U3678" s="689">
        <v>0.75</v>
      </c>
    </row>
    <row r="3679" spans="1:21" ht="14.4" customHeight="1" x14ac:dyDescent="0.3">
      <c r="A3679" s="649">
        <v>10</v>
      </c>
      <c r="B3679" s="650" t="s">
        <v>596</v>
      </c>
      <c r="C3679" s="650">
        <v>89301702</v>
      </c>
      <c r="D3679" s="729" t="s">
        <v>6869</v>
      </c>
      <c r="E3679" s="730" t="s">
        <v>3711</v>
      </c>
      <c r="F3679" s="650" t="s">
        <v>3634</v>
      </c>
      <c r="G3679" s="650" t="s">
        <v>4144</v>
      </c>
      <c r="H3679" s="650" t="s">
        <v>1072</v>
      </c>
      <c r="I3679" s="650" t="s">
        <v>1623</v>
      </c>
      <c r="J3679" s="650" t="s">
        <v>1624</v>
      </c>
      <c r="K3679" s="650" t="s">
        <v>1140</v>
      </c>
      <c r="L3679" s="651">
        <v>31.59</v>
      </c>
      <c r="M3679" s="651">
        <v>1105.6500000000001</v>
      </c>
      <c r="N3679" s="650">
        <v>35</v>
      </c>
      <c r="O3679" s="731">
        <v>1.5</v>
      </c>
      <c r="P3679" s="651">
        <v>315.89999999999998</v>
      </c>
      <c r="Q3679" s="666">
        <v>0.28571428571428564</v>
      </c>
      <c r="R3679" s="650">
        <v>10</v>
      </c>
      <c r="S3679" s="666">
        <v>0.2857142857142857</v>
      </c>
      <c r="T3679" s="731">
        <v>0.5</v>
      </c>
      <c r="U3679" s="689">
        <v>0.33333333333333331</v>
      </c>
    </row>
    <row r="3680" spans="1:21" ht="14.4" customHeight="1" x14ac:dyDescent="0.3">
      <c r="A3680" s="649">
        <v>10</v>
      </c>
      <c r="B3680" s="650" t="s">
        <v>596</v>
      </c>
      <c r="C3680" s="650">
        <v>89301702</v>
      </c>
      <c r="D3680" s="729" t="s">
        <v>6869</v>
      </c>
      <c r="E3680" s="730" t="s">
        <v>3711</v>
      </c>
      <c r="F3680" s="650" t="s">
        <v>3634</v>
      </c>
      <c r="G3680" s="650" t="s">
        <v>4144</v>
      </c>
      <c r="H3680" s="650" t="s">
        <v>1072</v>
      </c>
      <c r="I3680" s="650" t="s">
        <v>1620</v>
      </c>
      <c r="J3680" s="650" t="s">
        <v>1621</v>
      </c>
      <c r="K3680" s="650" t="s">
        <v>1140</v>
      </c>
      <c r="L3680" s="651">
        <v>31.59</v>
      </c>
      <c r="M3680" s="651">
        <v>3159</v>
      </c>
      <c r="N3680" s="650">
        <v>100</v>
      </c>
      <c r="O3680" s="731">
        <v>1</v>
      </c>
      <c r="P3680" s="651"/>
      <c r="Q3680" s="666">
        <v>0</v>
      </c>
      <c r="R3680" s="650"/>
      <c r="S3680" s="666">
        <v>0</v>
      </c>
      <c r="T3680" s="731"/>
      <c r="U3680" s="689">
        <v>0</v>
      </c>
    </row>
    <row r="3681" spans="1:21" ht="14.4" customHeight="1" x14ac:dyDescent="0.3">
      <c r="A3681" s="649">
        <v>10</v>
      </c>
      <c r="B3681" s="650" t="s">
        <v>596</v>
      </c>
      <c r="C3681" s="650">
        <v>89301702</v>
      </c>
      <c r="D3681" s="729" t="s">
        <v>6869</v>
      </c>
      <c r="E3681" s="730" t="s">
        <v>3711</v>
      </c>
      <c r="F3681" s="650" t="s">
        <v>3634</v>
      </c>
      <c r="G3681" s="650" t="s">
        <v>4144</v>
      </c>
      <c r="H3681" s="650" t="s">
        <v>1072</v>
      </c>
      <c r="I3681" s="650" t="s">
        <v>4577</v>
      </c>
      <c r="J3681" s="650" t="s">
        <v>4578</v>
      </c>
      <c r="K3681" s="650" t="s">
        <v>1140</v>
      </c>
      <c r="L3681" s="651">
        <v>31.59</v>
      </c>
      <c r="M3681" s="651">
        <v>947.7</v>
      </c>
      <c r="N3681" s="650">
        <v>30</v>
      </c>
      <c r="O3681" s="731">
        <v>0.5</v>
      </c>
      <c r="P3681" s="651"/>
      <c r="Q3681" s="666">
        <v>0</v>
      </c>
      <c r="R3681" s="650"/>
      <c r="S3681" s="666">
        <v>0</v>
      </c>
      <c r="T3681" s="731"/>
      <c r="U3681" s="689">
        <v>0</v>
      </c>
    </row>
    <row r="3682" spans="1:21" ht="14.4" customHeight="1" x14ac:dyDescent="0.3">
      <c r="A3682" s="649">
        <v>10</v>
      </c>
      <c r="B3682" s="650" t="s">
        <v>596</v>
      </c>
      <c r="C3682" s="650">
        <v>89301702</v>
      </c>
      <c r="D3682" s="729" t="s">
        <v>6869</v>
      </c>
      <c r="E3682" s="730" t="s">
        <v>3711</v>
      </c>
      <c r="F3682" s="650" t="s">
        <v>3634</v>
      </c>
      <c r="G3682" s="650" t="s">
        <v>4144</v>
      </c>
      <c r="H3682" s="650" t="s">
        <v>1072</v>
      </c>
      <c r="I3682" s="650" t="s">
        <v>4577</v>
      </c>
      <c r="J3682" s="650" t="s">
        <v>4578</v>
      </c>
      <c r="K3682" s="650" t="s">
        <v>1140</v>
      </c>
      <c r="L3682" s="651">
        <v>32.99</v>
      </c>
      <c r="M3682" s="651">
        <v>989.7</v>
      </c>
      <c r="N3682" s="650">
        <v>30</v>
      </c>
      <c r="O3682" s="731">
        <v>0.5</v>
      </c>
      <c r="P3682" s="651"/>
      <c r="Q3682" s="666">
        <v>0</v>
      </c>
      <c r="R3682" s="650"/>
      <c r="S3682" s="666">
        <v>0</v>
      </c>
      <c r="T3682" s="731"/>
      <c r="U3682" s="689">
        <v>0</v>
      </c>
    </row>
    <row r="3683" spans="1:21" ht="14.4" customHeight="1" x14ac:dyDescent="0.3">
      <c r="A3683" s="649">
        <v>10</v>
      </c>
      <c r="B3683" s="650" t="s">
        <v>596</v>
      </c>
      <c r="C3683" s="650">
        <v>89301702</v>
      </c>
      <c r="D3683" s="729" t="s">
        <v>6869</v>
      </c>
      <c r="E3683" s="730" t="s">
        <v>3711</v>
      </c>
      <c r="F3683" s="650" t="s">
        <v>3634</v>
      </c>
      <c r="G3683" s="650" t="s">
        <v>4144</v>
      </c>
      <c r="H3683" s="650" t="s">
        <v>1072</v>
      </c>
      <c r="I3683" s="650" t="s">
        <v>1635</v>
      </c>
      <c r="J3683" s="650" t="s">
        <v>1636</v>
      </c>
      <c r="K3683" s="650" t="s">
        <v>1140</v>
      </c>
      <c r="L3683" s="651">
        <v>31.59</v>
      </c>
      <c r="M3683" s="651">
        <v>315.89999999999998</v>
      </c>
      <c r="N3683" s="650">
        <v>10</v>
      </c>
      <c r="O3683" s="731">
        <v>0.5</v>
      </c>
      <c r="P3683" s="651">
        <v>315.89999999999998</v>
      </c>
      <c r="Q3683" s="666">
        <v>1</v>
      </c>
      <c r="R3683" s="650">
        <v>10</v>
      </c>
      <c r="S3683" s="666">
        <v>1</v>
      </c>
      <c r="T3683" s="731">
        <v>0.5</v>
      </c>
      <c r="U3683" s="689">
        <v>1</v>
      </c>
    </row>
    <row r="3684" spans="1:21" ht="14.4" customHeight="1" x14ac:dyDescent="0.3">
      <c r="A3684" s="649">
        <v>10</v>
      </c>
      <c r="B3684" s="650" t="s">
        <v>596</v>
      </c>
      <c r="C3684" s="650">
        <v>89301702</v>
      </c>
      <c r="D3684" s="729" t="s">
        <v>6869</v>
      </c>
      <c r="E3684" s="730" t="s">
        <v>3711</v>
      </c>
      <c r="F3684" s="650" t="s">
        <v>3634</v>
      </c>
      <c r="G3684" s="650" t="s">
        <v>4144</v>
      </c>
      <c r="H3684" s="650" t="s">
        <v>1072</v>
      </c>
      <c r="I3684" s="650" t="s">
        <v>2166</v>
      </c>
      <c r="J3684" s="650" t="s">
        <v>2167</v>
      </c>
      <c r="K3684" s="650" t="s">
        <v>2168</v>
      </c>
      <c r="L3684" s="651">
        <v>105.31</v>
      </c>
      <c r="M3684" s="651">
        <v>11162.86</v>
      </c>
      <c r="N3684" s="650">
        <v>106</v>
      </c>
      <c r="O3684" s="731">
        <v>4</v>
      </c>
      <c r="P3684" s="651">
        <v>11162.86</v>
      </c>
      <c r="Q3684" s="666">
        <v>1</v>
      </c>
      <c r="R3684" s="650">
        <v>106</v>
      </c>
      <c r="S3684" s="666">
        <v>1</v>
      </c>
      <c r="T3684" s="731">
        <v>4</v>
      </c>
      <c r="U3684" s="689">
        <v>1</v>
      </c>
    </row>
    <row r="3685" spans="1:21" ht="14.4" customHeight="1" x14ac:dyDescent="0.3">
      <c r="A3685" s="649">
        <v>10</v>
      </c>
      <c r="B3685" s="650" t="s">
        <v>596</v>
      </c>
      <c r="C3685" s="650">
        <v>89301702</v>
      </c>
      <c r="D3685" s="729" t="s">
        <v>6869</v>
      </c>
      <c r="E3685" s="730" t="s">
        <v>3711</v>
      </c>
      <c r="F3685" s="650" t="s">
        <v>3634</v>
      </c>
      <c r="G3685" s="650" t="s">
        <v>4144</v>
      </c>
      <c r="H3685" s="650" t="s">
        <v>1072</v>
      </c>
      <c r="I3685" s="650" t="s">
        <v>6521</v>
      </c>
      <c r="J3685" s="650" t="s">
        <v>6522</v>
      </c>
      <c r="K3685" s="650" t="s">
        <v>2168</v>
      </c>
      <c r="L3685" s="651">
        <v>108.47</v>
      </c>
      <c r="M3685" s="651">
        <v>6942.08</v>
      </c>
      <c r="N3685" s="650">
        <v>64</v>
      </c>
      <c r="O3685" s="731">
        <v>2.5</v>
      </c>
      <c r="P3685" s="651">
        <v>2603.2799999999997</v>
      </c>
      <c r="Q3685" s="666">
        <v>0.37499999999999994</v>
      </c>
      <c r="R3685" s="650">
        <v>24</v>
      </c>
      <c r="S3685" s="666">
        <v>0.375</v>
      </c>
      <c r="T3685" s="731">
        <v>0.5</v>
      </c>
      <c r="U3685" s="689">
        <v>0.2</v>
      </c>
    </row>
    <row r="3686" spans="1:21" ht="14.4" customHeight="1" x14ac:dyDescent="0.3">
      <c r="A3686" s="649">
        <v>10</v>
      </c>
      <c r="B3686" s="650" t="s">
        <v>596</v>
      </c>
      <c r="C3686" s="650">
        <v>89301702</v>
      </c>
      <c r="D3686" s="729" t="s">
        <v>6869</v>
      </c>
      <c r="E3686" s="730" t="s">
        <v>3711</v>
      </c>
      <c r="F3686" s="650" t="s">
        <v>3634</v>
      </c>
      <c r="G3686" s="650" t="s">
        <v>4144</v>
      </c>
      <c r="H3686" s="650" t="s">
        <v>1072</v>
      </c>
      <c r="I3686" s="650" t="s">
        <v>6523</v>
      </c>
      <c r="J3686" s="650" t="s">
        <v>6524</v>
      </c>
      <c r="K3686" s="650" t="s">
        <v>2168</v>
      </c>
      <c r="L3686" s="651">
        <v>161.13</v>
      </c>
      <c r="M3686" s="651">
        <v>5156.16</v>
      </c>
      <c r="N3686" s="650">
        <v>32</v>
      </c>
      <c r="O3686" s="731">
        <v>0.5</v>
      </c>
      <c r="P3686" s="651">
        <v>5156.16</v>
      </c>
      <c r="Q3686" s="666">
        <v>1</v>
      </c>
      <c r="R3686" s="650">
        <v>32</v>
      </c>
      <c r="S3686" s="666">
        <v>1</v>
      </c>
      <c r="T3686" s="731">
        <v>0.5</v>
      </c>
      <c r="U3686" s="689">
        <v>1</v>
      </c>
    </row>
    <row r="3687" spans="1:21" ht="14.4" customHeight="1" x14ac:dyDescent="0.3">
      <c r="A3687" s="649">
        <v>10</v>
      </c>
      <c r="B3687" s="650" t="s">
        <v>596</v>
      </c>
      <c r="C3687" s="650">
        <v>89301702</v>
      </c>
      <c r="D3687" s="729" t="s">
        <v>6869</v>
      </c>
      <c r="E3687" s="730" t="s">
        <v>3711</v>
      </c>
      <c r="F3687" s="650" t="s">
        <v>3634</v>
      </c>
      <c r="G3687" s="650" t="s">
        <v>4144</v>
      </c>
      <c r="H3687" s="650" t="s">
        <v>1072</v>
      </c>
      <c r="I3687" s="650" t="s">
        <v>4544</v>
      </c>
      <c r="J3687" s="650" t="s">
        <v>4545</v>
      </c>
      <c r="K3687" s="650" t="s">
        <v>1140</v>
      </c>
      <c r="L3687" s="651">
        <v>65.81</v>
      </c>
      <c r="M3687" s="651">
        <v>14478.2</v>
      </c>
      <c r="N3687" s="650">
        <v>220</v>
      </c>
      <c r="O3687" s="731">
        <v>5</v>
      </c>
      <c r="P3687" s="651">
        <v>7239.1</v>
      </c>
      <c r="Q3687" s="666">
        <v>0.5</v>
      </c>
      <c r="R3687" s="650">
        <v>110</v>
      </c>
      <c r="S3687" s="666">
        <v>0.5</v>
      </c>
      <c r="T3687" s="731">
        <v>3</v>
      </c>
      <c r="U3687" s="689">
        <v>0.6</v>
      </c>
    </row>
    <row r="3688" spans="1:21" ht="14.4" customHeight="1" x14ac:dyDescent="0.3">
      <c r="A3688" s="649">
        <v>10</v>
      </c>
      <c r="B3688" s="650" t="s">
        <v>596</v>
      </c>
      <c r="C3688" s="650">
        <v>89301702</v>
      </c>
      <c r="D3688" s="729" t="s">
        <v>6869</v>
      </c>
      <c r="E3688" s="730" t="s">
        <v>3711</v>
      </c>
      <c r="F3688" s="650" t="s">
        <v>3634</v>
      </c>
      <c r="G3688" s="650" t="s">
        <v>4144</v>
      </c>
      <c r="H3688" s="650" t="s">
        <v>1072</v>
      </c>
      <c r="I3688" s="650" t="s">
        <v>1184</v>
      </c>
      <c r="J3688" s="650" t="s">
        <v>1185</v>
      </c>
      <c r="K3688" s="650" t="s">
        <v>1194</v>
      </c>
      <c r="L3688" s="651">
        <v>1431.26</v>
      </c>
      <c r="M3688" s="651">
        <v>28625.200000000001</v>
      </c>
      <c r="N3688" s="650">
        <v>20</v>
      </c>
      <c r="O3688" s="731">
        <v>2</v>
      </c>
      <c r="P3688" s="651">
        <v>28625.200000000001</v>
      </c>
      <c r="Q3688" s="666">
        <v>1</v>
      </c>
      <c r="R3688" s="650">
        <v>20</v>
      </c>
      <c r="S3688" s="666">
        <v>1</v>
      </c>
      <c r="T3688" s="731">
        <v>2</v>
      </c>
      <c r="U3688" s="689">
        <v>1</v>
      </c>
    </row>
    <row r="3689" spans="1:21" ht="14.4" customHeight="1" x14ac:dyDescent="0.3">
      <c r="A3689" s="649">
        <v>10</v>
      </c>
      <c r="B3689" s="650" t="s">
        <v>596</v>
      </c>
      <c r="C3689" s="650">
        <v>89301702</v>
      </c>
      <c r="D3689" s="729" t="s">
        <v>6869</v>
      </c>
      <c r="E3689" s="730" t="s">
        <v>3711</v>
      </c>
      <c r="F3689" s="650" t="s">
        <v>3634</v>
      </c>
      <c r="G3689" s="650" t="s">
        <v>4144</v>
      </c>
      <c r="H3689" s="650" t="s">
        <v>1072</v>
      </c>
      <c r="I3689" s="650" t="s">
        <v>4222</v>
      </c>
      <c r="J3689" s="650" t="s">
        <v>4223</v>
      </c>
      <c r="K3689" s="650" t="s">
        <v>4224</v>
      </c>
      <c r="L3689" s="651">
        <v>84.19</v>
      </c>
      <c r="M3689" s="651">
        <v>841.9</v>
      </c>
      <c r="N3689" s="650">
        <v>10</v>
      </c>
      <c r="O3689" s="731">
        <v>0.5</v>
      </c>
      <c r="P3689" s="651">
        <v>841.9</v>
      </c>
      <c r="Q3689" s="666">
        <v>1</v>
      </c>
      <c r="R3689" s="650">
        <v>10</v>
      </c>
      <c r="S3689" s="666">
        <v>1</v>
      </c>
      <c r="T3689" s="731">
        <v>0.5</v>
      </c>
      <c r="U3689" s="689">
        <v>1</v>
      </c>
    </row>
    <row r="3690" spans="1:21" ht="14.4" customHeight="1" x14ac:dyDescent="0.3">
      <c r="A3690" s="649">
        <v>10</v>
      </c>
      <c r="B3690" s="650" t="s">
        <v>596</v>
      </c>
      <c r="C3690" s="650">
        <v>89301702</v>
      </c>
      <c r="D3690" s="729" t="s">
        <v>6869</v>
      </c>
      <c r="E3690" s="730" t="s">
        <v>3711</v>
      </c>
      <c r="F3690" s="650" t="s">
        <v>3634</v>
      </c>
      <c r="G3690" s="650" t="s">
        <v>4144</v>
      </c>
      <c r="H3690" s="650" t="s">
        <v>1072</v>
      </c>
      <c r="I3690" s="650" t="s">
        <v>4222</v>
      </c>
      <c r="J3690" s="650" t="s">
        <v>4223</v>
      </c>
      <c r="K3690" s="650" t="s">
        <v>4224</v>
      </c>
      <c r="L3690" s="651">
        <v>84.89</v>
      </c>
      <c r="M3690" s="651">
        <v>848.9</v>
      </c>
      <c r="N3690" s="650">
        <v>10</v>
      </c>
      <c r="O3690" s="731">
        <v>0.5</v>
      </c>
      <c r="P3690" s="651"/>
      <c r="Q3690" s="666">
        <v>0</v>
      </c>
      <c r="R3690" s="650"/>
      <c r="S3690" s="666">
        <v>0</v>
      </c>
      <c r="T3690" s="731"/>
      <c r="U3690" s="689">
        <v>0</v>
      </c>
    </row>
    <row r="3691" spans="1:21" ht="14.4" customHeight="1" x14ac:dyDescent="0.3">
      <c r="A3691" s="649">
        <v>10</v>
      </c>
      <c r="B3691" s="650" t="s">
        <v>596</v>
      </c>
      <c r="C3691" s="650">
        <v>89301702</v>
      </c>
      <c r="D3691" s="729" t="s">
        <v>6869</v>
      </c>
      <c r="E3691" s="730" t="s">
        <v>3711</v>
      </c>
      <c r="F3691" s="650" t="s">
        <v>3634</v>
      </c>
      <c r="G3691" s="650" t="s">
        <v>4144</v>
      </c>
      <c r="H3691" s="650" t="s">
        <v>1072</v>
      </c>
      <c r="I3691" s="650" t="s">
        <v>5134</v>
      </c>
      <c r="J3691" s="650" t="s">
        <v>5135</v>
      </c>
      <c r="K3691" s="650" t="s">
        <v>1140</v>
      </c>
      <c r="L3691" s="651">
        <v>65.81</v>
      </c>
      <c r="M3691" s="651">
        <v>6581</v>
      </c>
      <c r="N3691" s="650">
        <v>100</v>
      </c>
      <c r="O3691" s="731">
        <v>1</v>
      </c>
      <c r="P3691" s="651">
        <v>6581</v>
      </c>
      <c r="Q3691" s="666">
        <v>1</v>
      </c>
      <c r="R3691" s="650">
        <v>100</v>
      </c>
      <c r="S3691" s="666">
        <v>1</v>
      </c>
      <c r="T3691" s="731">
        <v>1</v>
      </c>
      <c r="U3691" s="689">
        <v>1</v>
      </c>
    </row>
    <row r="3692" spans="1:21" ht="14.4" customHeight="1" x14ac:dyDescent="0.3">
      <c r="A3692" s="649">
        <v>10</v>
      </c>
      <c r="B3692" s="650" t="s">
        <v>596</v>
      </c>
      <c r="C3692" s="650">
        <v>89301702</v>
      </c>
      <c r="D3692" s="729" t="s">
        <v>6869</v>
      </c>
      <c r="E3692" s="730" t="s">
        <v>3711</v>
      </c>
      <c r="F3692" s="650" t="s">
        <v>3634</v>
      </c>
      <c r="G3692" s="650" t="s">
        <v>4144</v>
      </c>
      <c r="H3692" s="650" t="s">
        <v>597</v>
      </c>
      <c r="I3692" s="650" t="s">
        <v>6025</v>
      </c>
      <c r="J3692" s="650" t="s">
        <v>6024</v>
      </c>
      <c r="K3692" s="650" t="s">
        <v>1127</v>
      </c>
      <c r="L3692" s="651">
        <v>308.47000000000003</v>
      </c>
      <c r="M3692" s="651">
        <v>3084.7000000000003</v>
      </c>
      <c r="N3692" s="650">
        <v>10</v>
      </c>
      <c r="O3692" s="731">
        <v>1</v>
      </c>
      <c r="P3692" s="651"/>
      <c r="Q3692" s="666">
        <v>0</v>
      </c>
      <c r="R3692" s="650"/>
      <c r="S3692" s="666">
        <v>0</v>
      </c>
      <c r="T3692" s="731"/>
      <c r="U3692" s="689">
        <v>0</v>
      </c>
    </row>
    <row r="3693" spans="1:21" ht="14.4" customHeight="1" x14ac:dyDescent="0.3">
      <c r="A3693" s="649">
        <v>10</v>
      </c>
      <c r="B3693" s="650" t="s">
        <v>596</v>
      </c>
      <c r="C3693" s="650">
        <v>89301702</v>
      </c>
      <c r="D3693" s="729" t="s">
        <v>6869</v>
      </c>
      <c r="E3693" s="730" t="s">
        <v>3711</v>
      </c>
      <c r="F3693" s="650" t="s">
        <v>3634</v>
      </c>
      <c r="G3693" s="650" t="s">
        <v>4144</v>
      </c>
      <c r="H3693" s="650" t="s">
        <v>597</v>
      </c>
      <c r="I3693" s="650" t="s">
        <v>6530</v>
      </c>
      <c r="J3693" s="650" t="s">
        <v>6531</v>
      </c>
      <c r="K3693" s="650" t="s">
        <v>6532</v>
      </c>
      <c r="L3693" s="651">
        <v>1431.23</v>
      </c>
      <c r="M3693" s="651">
        <v>28624.6</v>
      </c>
      <c r="N3693" s="650">
        <v>20</v>
      </c>
      <c r="O3693" s="731">
        <v>2</v>
      </c>
      <c r="P3693" s="651">
        <v>14312.3</v>
      </c>
      <c r="Q3693" s="666">
        <v>0.5</v>
      </c>
      <c r="R3693" s="650">
        <v>10</v>
      </c>
      <c r="S3693" s="666">
        <v>0.5</v>
      </c>
      <c r="T3693" s="731">
        <v>1</v>
      </c>
      <c r="U3693" s="689">
        <v>0.5</v>
      </c>
    </row>
    <row r="3694" spans="1:21" ht="14.4" customHeight="1" x14ac:dyDescent="0.3">
      <c r="A3694" s="649">
        <v>10</v>
      </c>
      <c r="B3694" s="650" t="s">
        <v>596</v>
      </c>
      <c r="C3694" s="650">
        <v>89301702</v>
      </c>
      <c r="D3694" s="729" t="s">
        <v>6869</v>
      </c>
      <c r="E3694" s="730" t="s">
        <v>3711</v>
      </c>
      <c r="F3694" s="650" t="s">
        <v>3634</v>
      </c>
      <c r="G3694" s="650" t="s">
        <v>4144</v>
      </c>
      <c r="H3694" s="650" t="s">
        <v>1072</v>
      </c>
      <c r="I3694" s="650" t="s">
        <v>4304</v>
      </c>
      <c r="J3694" s="650" t="s">
        <v>4305</v>
      </c>
      <c r="K3694" s="650" t="s">
        <v>4224</v>
      </c>
      <c r="L3694" s="651">
        <v>84.19</v>
      </c>
      <c r="M3694" s="651">
        <v>8503.19</v>
      </c>
      <c r="N3694" s="650">
        <v>101</v>
      </c>
      <c r="O3694" s="731">
        <v>0.5</v>
      </c>
      <c r="P3694" s="651">
        <v>8503.19</v>
      </c>
      <c r="Q3694" s="666">
        <v>1</v>
      </c>
      <c r="R3694" s="650">
        <v>101</v>
      </c>
      <c r="S3694" s="666">
        <v>1</v>
      </c>
      <c r="T3694" s="731">
        <v>0.5</v>
      </c>
      <c r="U3694" s="689">
        <v>1</v>
      </c>
    </row>
    <row r="3695" spans="1:21" ht="14.4" customHeight="1" x14ac:dyDescent="0.3">
      <c r="A3695" s="649">
        <v>10</v>
      </c>
      <c r="B3695" s="650" t="s">
        <v>596</v>
      </c>
      <c r="C3695" s="650">
        <v>89301702</v>
      </c>
      <c r="D3695" s="729" t="s">
        <v>6869</v>
      </c>
      <c r="E3695" s="730" t="s">
        <v>3711</v>
      </c>
      <c r="F3695" s="650" t="s">
        <v>3634</v>
      </c>
      <c r="G3695" s="650" t="s">
        <v>4144</v>
      </c>
      <c r="H3695" s="650" t="s">
        <v>1072</v>
      </c>
      <c r="I3695" s="650" t="s">
        <v>4227</v>
      </c>
      <c r="J3695" s="650" t="s">
        <v>4228</v>
      </c>
      <c r="K3695" s="650" t="s">
        <v>4224</v>
      </c>
      <c r="L3695" s="651">
        <v>84.19</v>
      </c>
      <c r="M3695" s="651">
        <v>841.9</v>
      </c>
      <c r="N3695" s="650">
        <v>10</v>
      </c>
      <c r="O3695" s="731">
        <v>0.5</v>
      </c>
      <c r="P3695" s="651">
        <v>841.9</v>
      </c>
      <c r="Q3695" s="666">
        <v>1</v>
      </c>
      <c r="R3695" s="650">
        <v>10</v>
      </c>
      <c r="S3695" s="666">
        <v>1</v>
      </c>
      <c r="T3695" s="731">
        <v>0.5</v>
      </c>
      <c r="U3695" s="689">
        <v>1</v>
      </c>
    </row>
    <row r="3696" spans="1:21" ht="14.4" customHeight="1" x14ac:dyDescent="0.3">
      <c r="A3696" s="649">
        <v>10</v>
      </c>
      <c r="B3696" s="650" t="s">
        <v>596</v>
      </c>
      <c r="C3696" s="650">
        <v>89301702</v>
      </c>
      <c r="D3696" s="729" t="s">
        <v>6869</v>
      </c>
      <c r="E3696" s="730" t="s">
        <v>3711</v>
      </c>
      <c r="F3696" s="650" t="s">
        <v>3634</v>
      </c>
      <c r="G3696" s="650" t="s">
        <v>4144</v>
      </c>
      <c r="H3696" s="650" t="s">
        <v>1072</v>
      </c>
      <c r="I3696" s="650" t="s">
        <v>1199</v>
      </c>
      <c r="J3696" s="650" t="s">
        <v>1200</v>
      </c>
      <c r="K3696" s="650" t="s">
        <v>1186</v>
      </c>
      <c r="L3696" s="651">
        <v>1431.23</v>
      </c>
      <c r="M3696" s="651">
        <v>85873.799999999988</v>
      </c>
      <c r="N3696" s="650">
        <v>60</v>
      </c>
      <c r="O3696" s="731">
        <v>6</v>
      </c>
      <c r="P3696" s="651">
        <v>57249.2</v>
      </c>
      <c r="Q3696" s="666">
        <v>0.66666666666666674</v>
      </c>
      <c r="R3696" s="650">
        <v>40</v>
      </c>
      <c r="S3696" s="666">
        <v>0.66666666666666663</v>
      </c>
      <c r="T3696" s="731">
        <v>4</v>
      </c>
      <c r="U3696" s="689">
        <v>0.66666666666666663</v>
      </c>
    </row>
    <row r="3697" spans="1:21" ht="14.4" customHeight="1" x14ac:dyDescent="0.3">
      <c r="A3697" s="649">
        <v>10</v>
      </c>
      <c r="B3697" s="650" t="s">
        <v>596</v>
      </c>
      <c r="C3697" s="650">
        <v>89301702</v>
      </c>
      <c r="D3697" s="729" t="s">
        <v>6869</v>
      </c>
      <c r="E3697" s="730" t="s">
        <v>3711</v>
      </c>
      <c r="F3697" s="650" t="s">
        <v>3634</v>
      </c>
      <c r="G3697" s="650" t="s">
        <v>4144</v>
      </c>
      <c r="H3697" s="650" t="s">
        <v>597</v>
      </c>
      <c r="I3697" s="650" t="s">
        <v>1131</v>
      </c>
      <c r="J3697" s="650" t="s">
        <v>1132</v>
      </c>
      <c r="K3697" s="650" t="s">
        <v>1127</v>
      </c>
      <c r="L3697" s="651">
        <v>347.39</v>
      </c>
      <c r="M3697" s="651">
        <v>3473.8999999999996</v>
      </c>
      <c r="N3697" s="650">
        <v>10</v>
      </c>
      <c r="O3697" s="731">
        <v>1</v>
      </c>
      <c r="P3697" s="651"/>
      <c r="Q3697" s="666">
        <v>0</v>
      </c>
      <c r="R3697" s="650"/>
      <c r="S3697" s="666">
        <v>0</v>
      </c>
      <c r="T3697" s="731"/>
      <c r="U3697" s="689">
        <v>0</v>
      </c>
    </row>
    <row r="3698" spans="1:21" ht="14.4" customHeight="1" x14ac:dyDescent="0.3">
      <c r="A3698" s="649">
        <v>10</v>
      </c>
      <c r="B3698" s="650" t="s">
        <v>596</v>
      </c>
      <c r="C3698" s="650">
        <v>89301702</v>
      </c>
      <c r="D3698" s="729" t="s">
        <v>6869</v>
      </c>
      <c r="E3698" s="730" t="s">
        <v>3711</v>
      </c>
      <c r="F3698" s="650" t="s">
        <v>3634</v>
      </c>
      <c r="G3698" s="650" t="s">
        <v>4144</v>
      </c>
      <c r="H3698" s="650" t="s">
        <v>1072</v>
      </c>
      <c r="I3698" s="650" t="s">
        <v>4822</v>
      </c>
      <c r="J3698" s="650" t="s">
        <v>4823</v>
      </c>
      <c r="K3698" s="650" t="s">
        <v>2172</v>
      </c>
      <c r="L3698" s="651">
        <v>129.51</v>
      </c>
      <c r="M3698" s="651">
        <v>1295.0999999999999</v>
      </c>
      <c r="N3698" s="650">
        <v>10</v>
      </c>
      <c r="O3698" s="731">
        <v>0.5</v>
      </c>
      <c r="P3698" s="651"/>
      <c r="Q3698" s="666">
        <v>0</v>
      </c>
      <c r="R3698" s="650"/>
      <c r="S3698" s="666">
        <v>0</v>
      </c>
      <c r="T3698" s="731"/>
      <c r="U3698" s="689">
        <v>0</v>
      </c>
    </row>
    <row r="3699" spans="1:21" ht="14.4" customHeight="1" x14ac:dyDescent="0.3">
      <c r="A3699" s="649">
        <v>10</v>
      </c>
      <c r="B3699" s="650" t="s">
        <v>596</v>
      </c>
      <c r="C3699" s="650">
        <v>89301702</v>
      </c>
      <c r="D3699" s="729" t="s">
        <v>6869</v>
      </c>
      <c r="E3699" s="730" t="s">
        <v>3711</v>
      </c>
      <c r="F3699" s="650" t="s">
        <v>3634</v>
      </c>
      <c r="G3699" s="650" t="s">
        <v>4654</v>
      </c>
      <c r="H3699" s="650" t="s">
        <v>597</v>
      </c>
      <c r="I3699" s="650" t="s">
        <v>6601</v>
      </c>
      <c r="J3699" s="650" t="s">
        <v>1767</v>
      </c>
      <c r="K3699" s="650" t="s">
        <v>6602</v>
      </c>
      <c r="L3699" s="651">
        <v>0</v>
      </c>
      <c r="M3699" s="651">
        <v>0</v>
      </c>
      <c r="N3699" s="650">
        <v>2</v>
      </c>
      <c r="O3699" s="731">
        <v>1</v>
      </c>
      <c r="P3699" s="651">
        <v>0</v>
      </c>
      <c r="Q3699" s="666"/>
      <c r="R3699" s="650">
        <v>2</v>
      </c>
      <c r="S3699" s="666">
        <v>1</v>
      </c>
      <c r="T3699" s="731">
        <v>1</v>
      </c>
      <c r="U3699" s="689">
        <v>1</v>
      </c>
    </row>
    <row r="3700" spans="1:21" ht="14.4" customHeight="1" x14ac:dyDescent="0.3">
      <c r="A3700" s="649">
        <v>10</v>
      </c>
      <c r="B3700" s="650" t="s">
        <v>596</v>
      </c>
      <c r="C3700" s="650">
        <v>89301702</v>
      </c>
      <c r="D3700" s="729" t="s">
        <v>6869</v>
      </c>
      <c r="E3700" s="730" t="s">
        <v>3711</v>
      </c>
      <c r="F3700" s="650" t="s">
        <v>3634</v>
      </c>
      <c r="G3700" s="650" t="s">
        <v>4378</v>
      </c>
      <c r="H3700" s="650" t="s">
        <v>597</v>
      </c>
      <c r="I3700" s="650" t="s">
        <v>2041</v>
      </c>
      <c r="J3700" s="650" t="s">
        <v>4379</v>
      </c>
      <c r="K3700" s="650" t="s">
        <v>4380</v>
      </c>
      <c r="L3700" s="651">
        <v>32.869999999999997</v>
      </c>
      <c r="M3700" s="651">
        <v>32.869999999999997</v>
      </c>
      <c r="N3700" s="650">
        <v>1</v>
      </c>
      <c r="O3700" s="731">
        <v>0.5</v>
      </c>
      <c r="P3700" s="651"/>
      <c r="Q3700" s="666">
        <v>0</v>
      </c>
      <c r="R3700" s="650"/>
      <c r="S3700" s="666">
        <v>0</v>
      </c>
      <c r="T3700" s="731"/>
      <c r="U3700" s="689">
        <v>0</v>
      </c>
    </row>
    <row r="3701" spans="1:21" ht="14.4" customHeight="1" x14ac:dyDescent="0.3">
      <c r="A3701" s="649">
        <v>10</v>
      </c>
      <c r="B3701" s="650" t="s">
        <v>596</v>
      </c>
      <c r="C3701" s="650">
        <v>89301702</v>
      </c>
      <c r="D3701" s="729" t="s">
        <v>6869</v>
      </c>
      <c r="E3701" s="730" t="s">
        <v>3711</v>
      </c>
      <c r="F3701" s="650" t="s">
        <v>3634</v>
      </c>
      <c r="G3701" s="650" t="s">
        <v>3742</v>
      </c>
      <c r="H3701" s="650" t="s">
        <v>597</v>
      </c>
      <c r="I3701" s="650" t="s">
        <v>4233</v>
      </c>
      <c r="J3701" s="650" t="s">
        <v>867</v>
      </c>
      <c r="K3701" s="650" t="s">
        <v>4234</v>
      </c>
      <c r="L3701" s="651">
        <v>74.930000000000007</v>
      </c>
      <c r="M3701" s="651">
        <v>224.79000000000002</v>
      </c>
      <c r="N3701" s="650">
        <v>3</v>
      </c>
      <c r="O3701" s="731">
        <v>2</v>
      </c>
      <c r="P3701" s="651">
        <v>224.79000000000002</v>
      </c>
      <c r="Q3701" s="666">
        <v>1</v>
      </c>
      <c r="R3701" s="650">
        <v>3</v>
      </c>
      <c r="S3701" s="666">
        <v>1</v>
      </c>
      <c r="T3701" s="731">
        <v>2</v>
      </c>
      <c r="U3701" s="689">
        <v>1</v>
      </c>
    </row>
    <row r="3702" spans="1:21" ht="14.4" customHeight="1" x14ac:dyDescent="0.3">
      <c r="A3702" s="649">
        <v>10</v>
      </c>
      <c r="B3702" s="650" t="s">
        <v>596</v>
      </c>
      <c r="C3702" s="650">
        <v>89301702</v>
      </c>
      <c r="D3702" s="729" t="s">
        <v>6869</v>
      </c>
      <c r="E3702" s="730" t="s">
        <v>3711</v>
      </c>
      <c r="F3702" s="650" t="s">
        <v>3634</v>
      </c>
      <c r="G3702" s="650" t="s">
        <v>6283</v>
      </c>
      <c r="H3702" s="650" t="s">
        <v>597</v>
      </c>
      <c r="I3702" s="650" t="s">
        <v>1016</v>
      </c>
      <c r="J3702" s="650" t="s">
        <v>6284</v>
      </c>
      <c r="K3702" s="650" t="s">
        <v>3850</v>
      </c>
      <c r="L3702" s="651">
        <v>0</v>
      </c>
      <c r="M3702" s="651">
        <v>0</v>
      </c>
      <c r="N3702" s="650">
        <v>3</v>
      </c>
      <c r="O3702" s="731">
        <v>0.5</v>
      </c>
      <c r="P3702" s="651"/>
      <c r="Q3702" s="666"/>
      <c r="R3702" s="650"/>
      <c r="S3702" s="666">
        <v>0</v>
      </c>
      <c r="T3702" s="731"/>
      <c r="U3702" s="689">
        <v>0</v>
      </c>
    </row>
    <row r="3703" spans="1:21" ht="14.4" customHeight="1" x14ac:dyDescent="0.3">
      <c r="A3703" s="649">
        <v>10</v>
      </c>
      <c r="B3703" s="650" t="s">
        <v>596</v>
      </c>
      <c r="C3703" s="650">
        <v>89301702</v>
      </c>
      <c r="D3703" s="729" t="s">
        <v>6869</v>
      </c>
      <c r="E3703" s="730" t="s">
        <v>3711</v>
      </c>
      <c r="F3703" s="650" t="s">
        <v>3634</v>
      </c>
      <c r="G3703" s="650" t="s">
        <v>5785</v>
      </c>
      <c r="H3703" s="650" t="s">
        <v>597</v>
      </c>
      <c r="I3703" s="650" t="s">
        <v>6310</v>
      </c>
      <c r="J3703" s="650" t="s">
        <v>5787</v>
      </c>
      <c r="K3703" s="650" t="s">
        <v>1884</v>
      </c>
      <c r="L3703" s="651">
        <v>0</v>
      </c>
      <c r="M3703" s="651">
        <v>0</v>
      </c>
      <c r="N3703" s="650">
        <v>1</v>
      </c>
      <c r="O3703" s="731">
        <v>1</v>
      </c>
      <c r="P3703" s="651"/>
      <c r="Q3703" s="666"/>
      <c r="R3703" s="650"/>
      <c r="S3703" s="666">
        <v>0</v>
      </c>
      <c r="T3703" s="731"/>
      <c r="U3703" s="689">
        <v>0</v>
      </c>
    </row>
    <row r="3704" spans="1:21" ht="14.4" customHeight="1" x14ac:dyDescent="0.3">
      <c r="A3704" s="649">
        <v>10</v>
      </c>
      <c r="B3704" s="650" t="s">
        <v>596</v>
      </c>
      <c r="C3704" s="650">
        <v>89301702</v>
      </c>
      <c r="D3704" s="729" t="s">
        <v>6869</v>
      </c>
      <c r="E3704" s="730" t="s">
        <v>3711</v>
      </c>
      <c r="F3704" s="650" t="s">
        <v>3635</v>
      </c>
      <c r="G3704" s="650" t="s">
        <v>6574</v>
      </c>
      <c r="H3704" s="650" t="s">
        <v>597</v>
      </c>
      <c r="I3704" s="650" t="s">
        <v>6575</v>
      </c>
      <c r="J3704" s="650" t="s">
        <v>3680</v>
      </c>
      <c r="K3704" s="650"/>
      <c r="L3704" s="651">
        <v>0</v>
      </c>
      <c r="M3704" s="651">
        <v>0</v>
      </c>
      <c r="N3704" s="650">
        <v>3</v>
      </c>
      <c r="O3704" s="731">
        <v>3</v>
      </c>
      <c r="P3704" s="651">
        <v>0</v>
      </c>
      <c r="Q3704" s="666"/>
      <c r="R3704" s="650">
        <v>3</v>
      </c>
      <c r="S3704" s="666">
        <v>1</v>
      </c>
      <c r="T3704" s="731">
        <v>3</v>
      </c>
      <c r="U3704" s="689">
        <v>1</v>
      </c>
    </row>
    <row r="3705" spans="1:21" ht="14.4" customHeight="1" x14ac:dyDescent="0.3">
      <c r="A3705" s="649">
        <v>10</v>
      </c>
      <c r="B3705" s="650" t="s">
        <v>596</v>
      </c>
      <c r="C3705" s="650">
        <v>89301702</v>
      </c>
      <c r="D3705" s="729" t="s">
        <v>6869</v>
      </c>
      <c r="E3705" s="730" t="s">
        <v>3711</v>
      </c>
      <c r="F3705" s="650" t="s">
        <v>3635</v>
      </c>
      <c r="G3705" s="650" t="s">
        <v>3790</v>
      </c>
      <c r="H3705" s="650" t="s">
        <v>597</v>
      </c>
      <c r="I3705" s="650" t="s">
        <v>3791</v>
      </c>
      <c r="J3705" s="650" t="s">
        <v>3680</v>
      </c>
      <c r="K3705" s="650"/>
      <c r="L3705" s="651">
        <v>0</v>
      </c>
      <c r="M3705" s="651">
        <v>0</v>
      </c>
      <c r="N3705" s="650">
        <v>2</v>
      </c>
      <c r="O3705" s="731">
        <v>2</v>
      </c>
      <c r="P3705" s="651">
        <v>0</v>
      </c>
      <c r="Q3705" s="666"/>
      <c r="R3705" s="650">
        <v>2</v>
      </c>
      <c r="S3705" s="666">
        <v>1</v>
      </c>
      <c r="T3705" s="731">
        <v>2</v>
      </c>
      <c r="U3705" s="689">
        <v>1</v>
      </c>
    </row>
    <row r="3706" spans="1:21" ht="14.4" customHeight="1" x14ac:dyDescent="0.3">
      <c r="A3706" s="649">
        <v>10</v>
      </c>
      <c r="B3706" s="650" t="s">
        <v>596</v>
      </c>
      <c r="C3706" s="650">
        <v>89301702</v>
      </c>
      <c r="D3706" s="729" t="s">
        <v>6869</v>
      </c>
      <c r="E3706" s="730" t="s">
        <v>3711</v>
      </c>
      <c r="F3706" s="650" t="s">
        <v>3635</v>
      </c>
      <c r="G3706" s="650" t="s">
        <v>3790</v>
      </c>
      <c r="H3706" s="650" t="s">
        <v>597</v>
      </c>
      <c r="I3706" s="650" t="s">
        <v>4465</v>
      </c>
      <c r="J3706" s="650" t="s">
        <v>3680</v>
      </c>
      <c r="K3706" s="650"/>
      <c r="L3706" s="651">
        <v>0</v>
      </c>
      <c r="M3706" s="651">
        <v>0</v>
      </c>
      <c r="N3706" s="650">
        <v>1</v>
      </c>
      <c r="O3706" s="731">
        <v>1</v>
      </c>
      <c r="P3706" s="651"/>
      <c r="Q3706" s="666"/>
      <c r="R3706" s="650"/>
      <c r="S3706" s="666">
        <v>0</v>
      </c>
      <c r="T3706" s="731"/>
      <c r="U3706" s="689">
        <v>0</v>
      </c>
    </row>
    <row r="3707" spans="1:21" ht="14.4" customHeight="1" x14ac:dyDescent="0.3">
      <c r="A3707" s="649">
        <v>10</v>
      </c>
      <c r="B3707" s="650" t="s">
        <v>596</v>
      </c>
      <c r="C3707" s="650">
        <v>89301702</v>
      </c>
      <c r="D3707" s="729" t="s">
        <v>6869</v>
      </c>
      <c r="E3707" s="730" t="s">
        <v>3711</v>
      </c>
      <c r="F3707" s="650" t="s">
        <v>3635</v>
      </c>
      <c r="G3707" s="650" t="s">
        <v>3790</v>
      </c>
      <c r="H3707" s="650" t="s">
        <v>597</v>
      </c>
      <c r="I3707" s="650" t="s">
        <v>5153</v>
      </c>
      <c r="J3707" s="650" t="s">
        <v>3680</v>
      </c>
      <c r="K3707" s="650"/>
      <c r="L3707" s="651">
        <v>0</v>
      </c>
      <c r="M3707" s="651">
        <v>0</v>
      </c>
      <c r="N3707" s="650">
        <v>2</v>
      </c>
      <c r="O3707" s="731">
        <v>2</v>
      </c>
      <c r="P3707" s="651">
        <v>0</v>
      </c>
      <c r="Q3707" s="666"/>
      <c r="R3707" s="650">
        <v>1</v>
      </c>
      <c r="S3707" s="666">
        <v>0.5</v>
      </c>
      <c r="T3707" s="731">
        <v>1</v>
      </c>
      <c r="U3707" s="689">
        <v>0.5</v>
      </c>
    </row>
    <row r="3708" spans="1:21" ht="14.4" customHeight="1" x14ac:dyDescent="0.3">
      <c r="A3708" s="649">
        <v>10</v>
      </c>
      <c r="B3708" s="650" t="s">
        <v>596</v>
      </c>
      <c r="C3708" s="650">
        <v>89301703</v>
      </c>
      <c r="D3708" s="729" t="s">
        <v>6870</v>
      </c>
      <c r="E3708" s="730" t="s">
        <v>3674</v>
      </c>
      <c r="F3708" s="650" t="s">
        <v>3634</v>
      </c>
      <c r="G3708" s="650" t="s">
        <v>6603</v>
      </c>
      <c r="H3708" s="650" t="s">
        <v>597</v>
      </c>
      <c r="I3708" s="650" t="s">
        <v>6604</v>
      </c>
      <c r="J3708" s="650" t="s">
        <v>6605</v>
      </c>
      <c r="K3708" s="650" t="s">
        <v>4785</v>
      </c>
      <c r="L3708" s="651">
        <v>111.01</v>
      </c>
      <c r="M3708" s="651">
        <v>666.06000000000006</v>
      </c>
      <c r="N3708" s="650">
        <v>6</v>
      </c>
      <c r="O3708" s="731">
        <v>0.5</v>
      </c>
      <c r="P3708" s="651"/>
      <c r="Q3708" s="666">
        <v>0</v>
      </c>
      <c r="R3708" s="650"/>
      <c r="S3708" s="666">
        <v>0</v>
      </c>
      <c r="T3708" s="731"/>
      <c r="U3708" s="689">
        <v>0</v>
      </c>
    </row>
    <row r="3709" spans="1:21" ht="14.4" customHeight="1" x14ac:dyDescent="0.3">
      <c r="A3709" s="649">
        <v>10</v>
      </c>
      <c r="B3709" s="650" t="s">
        <v>596</v>
      </c>
      <c r="C3709" s="650">
        <v>89301703</v>
      </c>
      <c r="D3709" s="729" t="s">
        <v>6870</v>
      </c>
      <c r="E3709" s="730" t="s">
        <v>3674</v>
      </c>
      <c r="F3709" s="650" t="s">
        <v>3634</v>
      </c>
      <c r="G3709" s="650" t="s">
        <v>6603</v>
      </c>
      <c r="H3709" s="650" t="s">
        <v>597</v>
      </c>
      <c r="I3709" s="650" t="s">
        <v>6606</v>
      </c>
      <c r="J3709" s="650" t="s">
        <v>6605</v>
      </c>
      <c r="K3709" s="650" t="s">
        <v>6607</v>
      </c>
      <c r="L3709" s="651">
        <v>370.04</v>
      </c>
      <c r="M3709" s="651">
        <v>370.04</v>
      </c>
      <c r="N3709" s="650">
        <v>1</v>
      </c>
      <c r="O3709" s="731">
        <v>0.5</v>
      </c>
      <c r="P3709" s="651"/>
      <c r="Q3709" s="666">
        <v>0</v>
      </c>
      <c r="R3709" s="650"/>
      <c r="S3709" s="666">
        <v>0</v>
      </c>
      <c r="T3709" s="731"/>
      <c r="U3709" s="689">
        <v>0</v>
      </c>
    </row>
    <row r="3710" spans="1:21" ht="14.4" customHeight="1" x14ac:dyDescent="0.3">
      <c r="A3710" s="649">
        <v>10</v>
      </c>
      <c r="B3710" s="650" t="s">
        <v>596</v>
      </c>
      <c r="C3710" s="650">
        <v>89301703</v>
      </c>
      <c r="D3710" s="729" t="s">
        <v>6870</v>
      </c>
      <c r="E3710" s="730" t="s">
        <v>3674</v>
      </c>
      <c r="F3710" s="650" t="s">
        <v>3634</v>
      </c>
      <c r="G3710" s="650" t="s">
        <v>6603</v>
      </c>
      <c r="H3710" s="650" t="s">
        <v>597</v>
      </c>
      <c r="I3710" s="650" t="s">
        <v>6606</v>
      </c>
      <c r="J3710" s="650" t="s">
        <v>6605</v>
      </c>
      <c r="K3710" s="650" t="s">
        <v>6607</v>
      </c>
      <c r="L3710" s="651">
        <v>499.54</v>
      </c>
      <c r="M3710" s="651">
        <v>999.08</v>
      </c>
      <c r="N3710" s="650">
        <v>2</v>
      </c>
      <c r="O3710" s="731">
        <v>0.5</v>
      </c>
      <c r="P3710" s="651"/>
      <c r="Q3710" s="666">
        <v>0</v>
      </c>
      <c r="R3710" s="650"/>
      <c r="S3710" s="666">
        <v>0</v>
      </c>
      <c r="T3710" s="731"/>
      <c r="U3710" s="689">
        <v>0</v>
      </c>
    </row>
    <row r="3711" spans="1:21" ht="14.4" customHeight="1" x14ac:dyDescent="0.3">
      <c r="A3711" s="649">
        <v>10</v>
      </c>
      <c r="B3711" s="650" t="s">
        <v>596</v>
      </c>
      <c r="C3711" s="650">
        <v>89301703</v>
      </c>
      <c r="D3711" s="729" t="s">
        <v>6870</v>
      </c>
      <c r="E3711" s="730" t="s">
        <v>3674</v>
      </c>
      <c r="F3711" s="650" t="s">
        <v>3634</v>
      </c>
      <c r="G3711" s="650" t="s">
        <v>4150</v>
      </c>
      <c r="H3711" s="650" t="s">
        <v>597</v>
      </c>
      <c r="I3711" s="650" t="s">
        <v>2487</v>
      </c>
      <c r="J3711" s="650" t="s">
        <v>2488</v>
      </c>
      <c r="K3711" s="650" t="s">
        <v>2489</v>
      </c>
      <c r="L3711" s="651">
        <v>89.6</v>
      </c>
      <c r="M3711" s="651">
        <v>268.79999999999995</v>
      </c>
      <c r="N3711" s="650">
        <v>3</v>
      </c>
      <c r="O3711" s="731">
        <v>1</v>
      </c>
      <c r="P3711" s="651"/>
      <c r="Q3711" s="666">
        <v>0</v>
      </c>
      <c r="R3711" s="650"/>
      <c r="S3711" s="666">
        <v>0</v>
      </c>
      <c r="T3711" s="731"/>
      <c r="U3711" s="689">
        <v>0</v>
      </c>
    </row>
    <row r="3712" spans="1:21" ht="14.4" customHeight="1" x14ac:dyDescent="0.3">
      <c r="A3712" s="649">
        <v>10</v>
      </c>
      <c r="B3712" s="650" t="s">
        <v>596</v>
      </c>
      <c r="C3712" s="650">
        <v>89301703</v>
      </c>
      <c r="D3712" s="729" t="s">
        <v>6870</v>
      </c>
      <c r="E3712" s="730" t="s">
        <v>3674</v>
      </c>
      <c r="F3712" s="650" t="s">
        <v>3634</v>
      </c>
      <c r="G3712" s="650" t="s">
        <v>4150</v>
      </c>
      <c r="H3712" s="650" t="s">
        <v>597</v>
      </c>
      <c r="I3712" s="650" t="s">
        <v>2487</v>
      </c>
      <c r="J3712" s="650" t="s">
        <v>2488</v>
      </c>
      <c r="K3712" s="650" t="s">
        <v>2489</v>
      </c>
      <c r="L3712" s="651">
        <v>95.25</v>
      </c>
      <c r="M3712" s="651">
        <v>857.25</v>
      </c>
      <c r="N3712" s="650">
        <v>9</v>
      </c>
      <c r="O3712" s="731">
        <v>3</v>
      </c>
      <c r="P3712" s="651">
        <v>190.5</v>
      </c>
      <c r="Q3712" s="666">
        <v>0.22222222222222221</v>
      </c>
      <c r="R3712" s="650">
        <v>2</v>
      </c>
      <c r="S3712" s="666">
        <v>0.22222222222222221</v>
      </c>
      <c r="T3712" s="731">
        <v>1</v>
      </c>
      <c r="U3712" s="689">
        <v>0.33333333333333331</v>
      </c>
    </row>
    <row r="3713" spans="1:21" ht="14.4" customHeight="1" x14ac:dyDescent="0.3">
      <c r="A3713" s="649">
        <v>10</v>
      </c>
      <c r="B3713" s="650" t="s">
        <v>596</v>
      </c>
      <c r="C3713" s="650">
        <v>89301703</v>
      </c>
      <c r="D3713" s="729" t="s">
        <v>6870</v>
      </c>
      <c r="E3713" s="730" t="s">
        <v>3674</v>
      </c>
      <c r="F3713" s="650" t="s">
        <v>3634</v>
      </c>
      <c r="G3713" s="650" t="s">
        <v>4150</v>
      </c>
      <c r="H3713" s="650" t="s">
        <v>597</v>
      </c>
      <c r="I3713" s="650" t="s">
        <v>4557</v>
      </c>
      <c r="J3713" s="650" t="s">
        <v>3605</v>
      </c>
      <c r="K3713" s="650" t="s">
        <v>2489</v>
      </c>
      <c r="L3713" s="651">
        <v>0</v>
      </c>
      <c r="M3713" s="651">
        <v>0</v>
      </c>
      <c r="N3713" s="650">
        <v>4</v>
      </c>
      <c r="O3713" s="731">
        <v>2</v>
      </c>
      <c r="P3713" s="651"/>
      <c r="Q3713" s="666"/>
      <c r="R3713" s="650"/>
      <c r="S3713" s="666">
        <v>0</v>
      </c>
      <c r="T3713" s="731"/>
      <c r="U3713" s="689">
        <v>0</v>
      </c>
    </row>
    <row r="3714" spans="1:21" ht="14.4" customHeight="1" x14ac:dyDescent="0.3">
      <c r="A3714" s="649">
        <v>10</v>
      </c>
      <c r="B3714" s="650" t="s">
        <v>596</v>
      </c>
      <c r="C3714" s="650">
        <v>89301703</v>
      </c>
      <c r="D3714" s="729" t="s">
        <v>6870</v>
      </c>
      <c r="E3714" s="730" t="s">
        <v>3674</v>
      </c>
      <c r="F3714" s="650" t="s">
        <v>3634</v>
      </c>
      <c r="G3714" s="650" t="s">
        <v>4150</v>
      </c>
      <c r="H3714" s="650" t="s">
        <v>597</v>
      </c>
      <c r="I3714" s="650" t="s">
        <v>4557</v>
      </c>
      <c r="J3714" s="650" t="s">
        <v>3605</v>
      </c>
      <c r="K3714" s="650" t="s">
        <v>2489</v>
      </c>
      <c r="L3714" s="651">
        <v>95.25</v>
      </c>
      <c r="M3714" s="651">
        <v>190.5</v>
      </c>
      <c r="N3714" s="650">
        <v>2</v>
      </c>
      <c r="O3714" s="731">
        <v>0.5</v>
      </c>
      <c r="P3714" s="651"/>
      <c r="Q3714" s="666">
        <v>0</v>
      </c>
      <c r="R3714" s="650"/>
      <c r="S3714" s="666">
        <v>0</v>
      </c>
      <c r="T3714" s="731"/>
      <c r="U3714" s="689">
        <v>0</v>
      </c>
    </row>
    <row r="3715" spans="1:21" ht="14.4" customHeight="1" x14ac:dyDescent="0.3">
      <c r="A3715" s="649">
        <v>10</v>
      </c>
      <c r="B3715" s="650" t="s">
        <v>596</v>
      </c>
      <c r="C3715" s="650">
        <v>89301703</v>
      </c>
      <c r="D3715" s="729" t="s">
        <v>6870</v>
      </c>
      <c r="E3715" s="730" t="s">
        <v>3674</v>
      </c>
      <c r="F3715" s="650" t="s">
        <v>3634</v>
      </c>
      <c r="G3715" s="650" t="s">
        <v>4078</v>
      </c>
      <c r="H3715" s="650" t="s">
        <v>597</v>
      </c>
      <c r="I3715" s="650" t="s">
        <v>4079</v>
      </c>
      <c r="J3715" s="650" t="s">
        <v>4080</v>
      </c>
      <c r="K3715" s="650" t="s">
        <v>4081</v>
      </c>
      <c r="L3715" s="651">
        <v>0</v>
      </c>
      <c r="M3715" s="651">
        <v>0</v>
      </c>
      <c r="N3715" s="650">
        <v>7</v>
      </c>
      <c r="O3715" s="731">
        <v>1.5</v>
      </c>
      <c r="P3715" s="651">
        <v>0</v>
      </c>
      <c r="Q3715" s="666"/>
      <c r="R3715" s="650">
        <v>2</v>
      </c>
      <c r="S3715" s="666">
        <v>0.2857142857142857</v>
      </c>
      <c r="T3715" s="731">
        <v>0.5</v>
      </c>
      <c r="U3715" s="689">
        <v>0.33333333333333331</v>
      </c>
    </row>
    <row r="3716" spans="1:21" ht="14.4" customHeight="1" x14ac:dyDescent="0.3">
      <c r="A3716" s="649">
        <v>10</v>
      </c>
      <c r="B3716" s="650" t="s">
        <v>596</v>
      </c>
      <c r="C3716" s="650">
        <v>89301703</v>
      </c>
      <c r="D3716" s="729" t="s">
        <v>6870</v>
      </c>
      <c r="E3716" s="730" t="s">
        <v>3674</v>
      </c>
      <c r="F3716" s="650" t="s">
        <v>3634</v>
      </c>
      <c r="G3716" s="650" t="s">
        <v>4078</v>
      </c>
      <c r="H3716" s="650" t="s">
        <v>597</v>
      </c>
      <c r="I3716" s="650" t="s">
        <v>6608</v>
      </c>
      <c r="J3716" s="650" t="s">
        <v>4080</v>
      </c>
      <c r="K3716" s="650" t="s">
        <v>4837</v>
      </c>
      <c r="L3716" s="651">
        <v>0</v>
      </c>
      <c r="M3716" s="651">
        <v>0</v>
      </c>
      <c r="N3716" s="650">
        <v>1</v>
      </c>
      <c r="O3716" s="731">
        <v>0.5</v>
      </c>
      <c r="P3716" s="651"/>
      <c r="Q3716" s="666"/>
      <c r="R3716" s="650"/>
      <c r="S3716" s="666">
        <v>0</v>
      </c>
      <c r="T3716" s="731"/>
      <c r="U3716" s="689">
        <v>0</v>
      </c>
    </row>
    <row r="3717" spans="1:21" ht="14.4" customHeight="1" x14ac:dyDescent="0.3">
      <c r="A3717" s="649">
        <v>10</v>
      </c>
      <c r="B3717" s="650" t="s">
        <v>596</v>
      </c>
      <c r="C3717" s="650">
        <v>89301703</v>
      </c>
      <c r="D3717" s="729" t="s">
        <v>6870</v>
      </c>
      <c r="E3717" s="730" t="s">
        <v>3674</v>
      </c>
      <c r="F3717" s="650" t="s">
        <v>3634</v>
      </c>
      <c r="G3717" s="650" t="s">
        <v>4078</v>
      </c>
      <c r="H3717" s="650" t="s">
        <v>597</v>
      </c>
      <c r="I3717" s="650" t="s">
        <v>4737</v>
      </c>
      <c r="J3717" s="650" t="s">
        <v>4080</v>
      </c>
      <c r="K3717" s="650" t="s">
        <v>1888</v>
      </c>
      <c r="L3717" s="651">
        <v>203.07</v>
      </c>
      <c r="M3717" s="651">
        <v>203.07</v>
      </c>
      <c r="N3717" s="650">
        <v>1</v>
      </c>
      <c r="O3717" s="731">
        <v>0.5</v>
      </c>
      <c r="P3717" s="651"/>
      <c r="Q3717" s="666">
        <v>0</v>
      </c>
      <c r="R3717" s="650"/>
      <c r="S3717" s="666">
        <v>0</v>
      </c>
      <c r="T3717" s="731"/>
      <c r="U3717" s="689">
        <v>0</v>
      </c>
    </row>
    <row r="3718" spans="1:21" ht="14.4" customHeight="1" x14ac:dyDescent="0.3">
      <c r="A3718" s="649">
        <v>10</v>
      </c>
      <c r="B3718" s="650" t="s">
        <v>596</v>
      </c>
      <c r="C3718" s="650">
        <v>89301703</v>
      </c>
      <c r="D3718" s="729" t="s">
        <v>6870</v>
      </c>
      <c r="E3718" s="730" t="s">
        <v>3674</v>
      </c>
      <c r="F3718" s="650" t="s">
        <v>3634</v>
      </c>
      <c r="G3718" s="650" t="s">
        <v>4078</v>
      </c>
      <c r="H3718" s="650" t="s">
        <v>597</v>
      </c>
      <c r="I3718" s="650" t="s">
        <v>5100</v>
      </c>
      <c r="J3718" s="650" t="s">
        <v>5101</v>
      </c>
      <c r="K3718" s="650" t="s">
        <v>4837</v>
      </c>
      <c r="L3718" s="651">
        <v>182.76</v>
      </c>
      <c r="M3718" s="651">
        <v>548.28</v>
      </c>
      <c r="N3718" s="650">
        <v>3</v>
      </c>
      <c r="O3718" s="731">
        <v>1</v>
      </c>
      <c r="P3718" s="651"/>
      <c r="Q3718" s="666">
        <v>0</v>
      </c>
      <c r="R3718" s="650"/>
      <c r="S3718" s="666">
        <v>0</v>
      </c>
      <c r="T3718" s="731"/>
      <c r="U3718" s="689">
        <v>0</v>
      </c>
    </row>
    <row r="3719" spans="1:21" ht="14.4" customHeight="1" x14ac:dyDescent="0.3">
      <c r="A3719" s="649">
        <v>10</v>
      </c>
      <c r="B3719" s="650" t="s">
        <v>596</v>
      </c>
      <c r="C3719" s="650">
        <v>89301703</v>
      </c>
      <c r="D3719" s="729" t="s">
        <v>6870</v>
      </c>
      <c r="E3719" s="730" t="s">
        <v>3674</v>
      </c>
      <c r="F3719" s="650" t="s">
        <v>3634</v>
      </c>
      <c r="G3719" s="650" t="s">
        <v>3743</v>
      </c>
      <c r="H3719" s="650" t="s">
        <v>597</v>
      </c>
      <c r="I3719" s="650" t="s">
        <v>1646</v>
      </c>
      <c r="J3719" s="650" t="s">
        <v>3514</v>
      </c>
      <c r="K3719" s="650" t="s">
        <v>3515</v>
      </c>
      <c r="L3719" s="651">
        <v>156.86000000000001</v>
      </c>
      <c r="M3719" s="651">
        <v>156.86000000000001</v>
      </c>
      <c r="N3719" s="650">
        <v>1</v>
      </c>
      <c r="O3719" s="731">
        <v>0.5</v>
      </c>
      <c r="P3719" s="651"/>
      <c r="Q3719" s="666">
        <v>0</v>
      </c>
      <c r="R3719" s="650"/>
      <c r="S3719" s="666">
        <v>0</v>
      </c>
      <c r="T3719" s="731"/>
      <c r="U3719" s="689">
        <v>0</v>
      </c>
    </row>
    <row r="3720" spans="1:21" ht="14.4" customHeight="1" x14ac:dyDescent="0.3">
      <c r="A3720" s="649">
        <v>10</v>
      </c>
      <c r="B3720" s="650" t="s">
        <v>596</v>
      </c>
      <c r="C3720" s="650">
        <v>89301703</v>
      </c>
      <c r="D3720" s="729" t="s">
        <v>6870</v>
      </c>
      <c r="E3720" s="730" t="s">
        <v>3674</v>
      </c>
      <c r="F3720" s="650" t="s">
        <v>3634</v>
      </c>
      <c r="G3720" s="650" t="s">
        <v>3732</v>
      </c>
      <c r="H3720" s="650" t="s">
        <v>597</v>
      </c>
      <c r="I3720" s="650" t="s">
        <v>4727</v>
      </c>
      <c r="J3720" s="650" t="s">
        <v>1720</v>
      </c>
      <c r="K3720" s="650" t="s">
        <v>4147</v>
      </c>
      <c r="L3720" s="651">
        <v>0</v>
      </c>
      <c r="M3720" s="651">
        <v>0</v>
      </c>
      <c r="N3720" s="650">
        <v>1</v>
      </c>
      <c r="O3720" s="731">
        <v>1</v>
      </c>
      <c r="P3720" s="651">
        <v>0</v>
      </c>
      <c r="Q3720" s="666"/>
      <c r="R3720" s="650">
        <v>1</v>
      </c>
      <c r="S3720" s="666">
        <v>1</v>
      </c>
      <c r="T3720" s="731">
        <v>1</v>
      </c>
      <c r="U3720" s="689">
        <v>1</v>
      </c>
    </row>
    <row r="3721" spans="1:21" ht="14.4" customHeight="1" x14ac:dyDescent="0.3">
      <c r="A3721" s="649">
        <v>10</v>
      </c>
      <c r="B3721" s="650" t="s">
        <v>596</v>
      </c>
      <c r="C3721" s="650">
        <v>89301703</v>
      </c>
      <c r="D3721" s="729" t="s">
        <v>6870</v>
      </c>
      <c r="E3721" s="730" t="s">
        <v>3674</v>
      </c>
      <c r="F3721" s="650" t="s">
        <v>3634</v>
      </c>
      <c r="G3721" s="650" t="s">
        <v>3747</v>
      </c>
      <c r="H3721" s="650" t="s">
        <v>1072</v>
      </c>
      <c r="I3721" s="650" t="s">
        <v>2097</v>
      </c>
      <c r="J3721" s="650" t="s">
        <v>1087</v>
      </c>
      <c r="K3721" s="650" t="s">
        <v>3560</v>
      </c>
      <c r="L3721" s="651">
        <v>237.65</v>
      </c>
      <c r="M3721" s="651">
        <v>237.65</v>
      </c>
      <c r="N3721" s="650">
        <v>1</v>
      </c>
      <c r="O3721" s="731">
        <v>0.5</v>
      </c>
      <c r="P3721" s="651"/>
      <c r="Q3721" s="666">
        <v>0</v>
      </c>
      <c r="R3721" s="650"/>
      <c r="S3721" s="666">
        <v>0</v>
      </c>
      <c r="T3721" s="731"/>
      <c r="U3721" s="689">
        <v>0</v>
      </c>
    </row>
    <row r="3722" spans="1:21" ht="14.4" customHeight="1" x14ac:dyDescent="0.3">
      <c r="A3722" s="649">
        <v>10</v>
      </c>
      <c r="B3722" s="650" t="s">
        <v>596</v>
      </c>
      <c r="C3722" s="650">
        <v>89301703</v>
      </c>
      <c r="D3722" s="729" t="s">
        <v>6870</v>
      </c>
      <c r="E3722" s="730" t="s">
        <v>3674</v>
      </c>
      <c r="F3722" s="650" t="s">
        <v>3634</v>
      </c>
      <c r="G3722" s="650" t="s">
        <v>4169</v>
      </c>
      <c r="H3722" s="650" t="s">
        <v>597</v>
      </c>
      <c r="I3722" s="650" t="s">
        <v>2066</v>
      </c>
      <c r="J3722" s="650" t="s">
        <v>2067</v>
      </c>
      <c r="K3722" s="650" t="s">
        <v>4172</v>
      </c>
      <c r="L3722" s="651">
        <v>506.48</v>
      </c>
      <c r="M3722" s="651">
        <v>4558.32</v>
      </c>
      <c r="N3722" s="650">
        <v>9</v>
      </c>
      <c r="O3722" s="731">
        <v>1.5</v>
      </c>
      <c r="P3722" s="651"/>
      <c r="Q3722" s="666">
        <v>0</v>
      </c>
      <c r="R3722" s="650"/>
      <c r="S3722" s="666">
        <v>0</v>
      </c>
      <c r="T3722" s="731"/>
      <c r="U3722" s="689">
        <v>0</v>
      </c>
    </row>
    <row r="3723" spans="1:21" ht="14.4" customHeight="1" x14ac:dyDescent="0.3">
      <c r="A3723" s="649">
        <v>10</v>
      </c>
      <c r="B3723" s="650" t="s">
        <v>596</v>
      </c>
      <c r="C3723" s="650">
        <v>89301703</v>
      </c>
      <c r="D3723" s="729" t="s">
        <v>6870</v>
      </c>
      <c r="E3723" s="730" t="s">
        <v>3674</v>
      </c>
      <c r="F3723" s="650" t="s">
        <v>3634</v>
      </c>
      <c r="G3723" s="650" t="s">
        <v>4169</v>
      </c>
      <c r="H3723" s="650" t="s">
        <v>597</v>
      </c>
      <c r="I3723" s="650" t="s">
        <v>2754</v>
      </c>
      <c r="J3723" s="650" t="s">
        <v>2755</v>
      </c>
      <c r="K3723" s="650" t="s">
        <v>4175</v>
      </c>
      <c r="L3723" s="651">
        <v>1012.96</v>
      </c>
      <c r="M3723" s="651">
        <v>9116.64</v>
      </c>
      <c r="N3723" s="650">
        <v>9</v>
      </c>
      <c r="O3723" s="731">
        <v>1.5</v>
      </c>
      <c r="P3723" s="651"/>
      <c r="Q3723" s="666">
        <v>0</v>
      </c>
      <c r="R3723" s="650"/>
      <c r="S3723" s="666">
        <v>0</v>
      </c>
      <c r="T3723" s="731"/>
      <c r="U3723" s="689">
        <v>0</v>
      </c>
    </row>
    <row r="3724" spans="1:21" ht="14.4" customHeight="1" x14ac:dyDescent="0.3">
      <c r="A3724" s="649">
        <v>10</v>
      </c>
      <c r="B3724" s="650" t="s">
        <v>596</v>
      </c>
      <c r="C3724" s="650">
        <v>89301703</v>
      </c>
      <c r="D3724" s="729" t="s">
        <v>6870</v>
      </c>
      <c r="E3724" s="730" t="s">
        <v>3674</v>
      </c>
      <c r="F3724" s="650" t="s">
        <v>3634</v>
      </c>
      <c r="G3724" s="650" t="s">
        <v>4169</v>
      </c>
      <c r="H3724" s="650" t="s">
        <v>597</v>
      </c>
      <c r="I3724" s="650" t="s">
        <v>4754</v>
      </c>
      <c r="J3724" s="650" t="s">
        <v>4755</v>
      </c>
      <c r="K3724" s="650" t="s">
        <v>4756</v>
      </c>
      <c r="L3724" s="651">
        <v>2025.92</v>
      </c>
      <c r="M3724" s="651">
        <v>2025.92</v>
      </c>
      <c r="N3724" s="650">
        <v>1</v>
      </c>
      <c r="O3724" s="731">
        <v>0.5</v>
      </c>
      <c r="P3724" s="651"/>
      <c r="Q3724" s="666">
        <v>0</v>
      </c>
      <c r="R3724" s="650"/>
      <c r="S3724" s="666">
        <v>0</v>
      </c>
      <c r="T3724" s="731"/>
      <c r="U3724" s="689">
        <v>0</v>
      </c>
    </row>
    <row r="3725" spans="1:21" ht="14.4" customHeight="1" x14ac:dyDescent="0.3">
      <c r="A3725" s="649">
        <v>10</v>
      </c>
      <c r="B3725" s="650" t="s">
        <v>596</v>
      </c>
      <c r="C3725" s="650">
        <v>89301703</v>
      </c>
      <c r="D3725" s="729" t="s">
        <v>6870</v>
      </c>
      <c r="E3725" s="730" t="s">
        <v>3674</v>
      </c>
      <c r="F3725" s="650" t="s">
        <v>3634</v>
      </c>
      <c r="G3725" s="650" t="s">
        <v>4169</v>
      </c>
      <c r="H3725" s="650" t="s">
        <v>597</v>
      </c>
      <c r="I3725" s="650" t="s">
        <v>4170</v>
      </c>
      <c r="J3725" s="650" t="s">
        <v>4171</v>
      </c>
      <c r="K3725" s="650" t="s">
        <v>4172</v>
      </c>
      <c r="L3725" s="651">
        <v>506.48</v>
      </c>
      <c r="M3725" s="651">
        <v>1012.96</v>
      </c>
      <c r="N3725" s="650">
        <v>2</v>
      </c>
      <c r="O3725" s="731">
        <v>0.5</v>
      </c>
      <c r="P3725" s="651">
        <v>1012.96</v>
      </c>
      <c r="Q3725" s="666">
        <v>1</v>
      </c>
      <c r="R3725" s="650">
        <v>2</v>
      </c>
      <c r="S3725" s="666">
        <v>1</v>
      </c>
      <c r="T3725" s="731">
        <v>0.5</v>
      </c>
      <c r="U3725" s="689">
        <v>1</v>
      </c>
    </row>
    <row r="3726" spans="1:21" ht="14.4" customHeight="1" x14ac:dyDescent="0.3">
      <c r="A3726" s="649">
        <v>10</v>
      </c>
      <c r="B3726" s="650" t="s">
        <v>596</v>
      </c>
      <c r="C3726" s="650">
        <v>89301703</v>
      </c>
      <c r="D3726" s="729" t="s">
        <v>6870</v>
      </c>
      <c r="E3726" s="730" t="s">
        <v>3674</v>
      </c>
      <c r="F3726" s="650" t="s">
        <v>3634</v>
      </c>
      <c r="G3726" s="650" t="s">
        <v>4169</v>
      </c>
      <c r="H3726" s="650" t="s">
        <v>597</v>
      </c>
      <c r="I3726" s="650" t="s">
        <v>4173</v>
      </c>
      <c r="J3726" s="650" t="s">
        <v>4174</v>
      </c>
      <c r="K3726" s="650" t="s">
        <v>4175</v>
      </c>
      <c r="L3726" s="651">
        <v>1012.96</v>
      </c>
      <c r="M3726" s="651">
        <v>2025.92</v>
      </c>
      <c r="N3726" s="650">
        <v>2</v>
      </c>
      <c r="O3726" s="731">
        <v>0.5</v>
      </c>
      <c r="P3726" s="651">
        <v>2025.92</v>
      </c>
      <c r="Q3726" s="666">
        <v>1</v>
      </c>
      <c r="R3726" s="650">
        <v>2</v>
      </c>
      <c r="S3726" s="666">
        <v>1</v>
      </c>
      <c r="T3726" s="731">
        <v>0.5</v>
      </c>
      <c r="U3726" s="689">
        <v>1</v>
      </c>
    </row>
    <row r="3727" spans="1:21" ht="14.4" customHeight="1" x14ac:dyDescent="0.3">
      <c r="A3727" s="649">
        <v>10</v>
      </c>
      <c r="B3727" s="650" t="s">
        <v>596</v>
      </c>
      <c r="C3727" s="650">
        <v>89301703</v>
      </c>
      <c r="D3727" s="729" t="s">
        <v>6870</v>
      </c>
      <c r="E3727" s="730" t="s">
        <v>3674</v>
      </c>
      <c r="F3727" s="650" t="s">
        <v>3634</v>
      </c>
      <c r="G3727" s="650" t="s">
        <v>4169</v>
      </c>
      <c r="H3727" s="650" t="s">
        <v>597</v>
      </c>
      <c r="I3727" s="650" t="s">
        <v>4757</v>
      </c>
      <c r="J3727" s="650" t="s">
        <v>4758</v>
      </c>
      <c r="K3727" s="650" t="s">
        <v>4759</v>
      </c>
      <c r="L3727" s="651">
        <v>2025.92</v>
      </c>
      <c r="M3727" s="651">
        <v>18233.28</v>
      </c>
      <c r="N3727" s="650">
        <v>9</v>
      </c>
      <c r="O3727" s="731">
        <v>2.5</v>
      </c>
      <c r="P3727" s="651"/>
      <c r="Q3727" s="666">
        <v>0</v>
      </c>
      <c r="R3727" s="650"/>
      <c r="S3727" s="666">
        <v>0</v>
      </c>
      <c r="T3727" s="731"/>
      <c r="U3727" s="689">
        <v>0</v>
      </c>
    </row>
    <row r="3728" spans="1:21" ht="14.4" customHeight="1" x14ac:dyDescent="0.3">
      <c r="A3728" s="649">
        <v>10</v>
      </c>
      <c r="B3728" s="650" t="s">
        <v>596</v>
      </c>
      <c r="C3728" s="650">
        <v>89301703</v>
      </c>
      <c r="D3728" s="729" t="s">
        <v>6870</v>
      </c>
      <c r="E3728" s="730" t="s">
        <v>3674</v>
      </c>
      <c r="F3728" s="650" t="s">
        <v>3634</v>
      </c>
      <c r="G3728" s="650" t="s">
        <v>4760</v>
      </c>
      <c r="H3728" s="650" t="s">
        <v>597</v>
      </c>
      <c r="I3728" s="650" t="s">
        <v>5230</v>
      </c>
      <c r="J3728" s="650" t="s">
        <v>5231</v>
      </c>
      <c r="K3728" s="650" t="s">
        <v>5232</v>
      </c>
      <c r="L3728" s="651">
        <v>871.16</v>
      </c>
      <c r="M3728" s="651">
        <v>2613.48</v>
      </c>
      <c r="N3728" s="650">
        <v>3</v>
      </c>
      <c r="O3728" s="731">
        <v>1</v>
      </c>
      <c r="P3728" s="651"/>
      <c r="Q3728" s="666">
        <v>0</v>
      </c>
      <c r="R3728" s="650"/>
      <c r="S3728" s="666">
        <v>0</v>
      </c>
      <c r="T3728" s="731"/>
      <c r="U3728" s="689">
        <v>0</v>
      </c>
    </row>
    <row r="3729" spans="1:21" ht="14.4" customHeight="1" x14ac:dyDescent="0.3">
      <c r="A3729" s="649">
        <v>10</v>
      </c>
      <c r="B3729" s="650" t="s">
        <v>596</v>
      </c>
      <c r="C3729" s="650">
        <v>89301703</v>
      </c>
      <c r="D3729" s="729" t="s">
        <v>6870</v>
      </c>
      <c r="E3729" s="730" t="s">
        <v>3674</v>
      </c>
      <c r="F3729" s="650" t="s">
        <v>3634</v>
      </c>
      <c r="G3729" s="650" t="s">
        <v>4760</v>
      </c>
      <c r="H3729" s="650" t="s">
        <v>597</v>
      </c>
      <c r="I3729" s="650" t="s">
        <v>4761</v>
      </c>
      <c r="J3729" s="650" t="s">
        <v>4762</v>
      </c>
      <c r="K3729" s="650" t="s">
        <v>4763</v>
      </c>
      <c r="L3729" s="651">
        <v>1162.0999999999999</v>
      </c>
      <c r="M3729" s="651">
        <v>12783.099999999999</v>
      </c>
      <c r="N3729" s="650">
        <v>11</v>
      </c>
      <c r="O3729" s="731">
        <v>2.5</v>
      </c>
      <c r="P3729" s="651">
        <v>2324.1999999999998</v>
      </c>
      <c r="Q3729" s="666">
        <v>0.18181818181818182</v>
      </c>
      <c r="R3729" s="650">
        <v>2</v>
      </c>
      <c r="S3729" s="666">
        <v>0.18181818181818182</v>
      </c>
      <c r="T3729" s="731">
        <v>1</v>
      </c>
      <c r="U3729" s="689">
        <v>0.4</v>
      </c>
    </row>
    <row r="3730" spans="1:21" ht="14.4" customHeight="1" x14ac:dyDescent="0.3">
      <c r="A3730" s="649">
        <v>10</v>
      </c>
      <c r="B3730" s="650" t="s">
        <v>596</v>
      </c>
      <c r="C3730" s="650">
        <v>89301703</v>
      </c>
      <c r="D3730" s="729" t="s">
        <v>6870</v>
      </c>
      <c r="E3730" s="730" t="s">
        <v>3674</v>
      </c>
      <c r="F3730" s="650" t="s">
        <v>3634</v>
      </c>
      <c r="G3730" s="650" t="s">
        <v>4760</v>
      </c>
      <c r="H3730" s="650" t="s">
        <v>597</v>
      </c>
      <c r="I3730" s="650" t="s">
        <v>6609</v>
      </c>
      <c r="J3730" s="650" t="s">
        <v>4762</v>
      </c>
      <c r="K3730" s="650" t="s">
        <v>6610</v>
      </c>
      <c r="L3730" s="651">
        <v>0</v>
      </c>
      <c r="M3730" s="651">
        <v>0</v>
      </c>
      <c r="N3730" s="650">
        <v>3</v>
      </c>
      <c r="O3730" s="731">
        <v>0.5</v>
      </c>
      <c r="P3730" s="651"/>
      <c r="Q3730" s="666"/>
      <c r="R3730" s="650"/>
      <c r="S3730" s="666">
        <v>0</v>
      </c>
      <c r="T3730" s="731"/>
      <c r="U3730" s="689">
        <v>0</v>
      </c>
    </row>
    <row r="3731" spans="1:21" ht="14.4" customHeight="1" x14ac:dyDescent="0.3">
      <c r="A3731" s="649">
        <v>10</v>
      </c>
      <c r="B3731" s="650" t="s">
        <v>596</v>
      </c>
      <c r="C3731" s="650">
        <v>89301703</v>
      </c>
      <c r="D3731" s="729" t="s">
        <v>6870</v>
      </c>
      <c r="E3731" s="730" t="s">
        <v>3674</v>
      </c>
      <c r="F3731" s="650" t="s">
        <v>3634</v>
      </c>
      <c r="G3731" s="650" t="s">
        <v>4085</v>
      </c>
      <c r="H3731" s="650" t="s">
        <v>597</v>
      </c>
      <c r="I3731" s="650" t="s">
        <v>1886</v>
      </c>
      <c r="J3731" s="650" t="s">
        <v>1887</v>
      </c>
      <c r="K3731" s="650" t="s">
        <v>1888</v>
      </c>
      <c r="L3731" s="651">
        <v>16.16</v>
      </c>
      <c r="M3731" s="651">
        <v>32.32</v>
      </c>
      <c r="N3731" s="650">
        <v>2</v>
      </c>
      <c r="O3731" s="731">
        <v>1</v>
      </c>
      <c r="P3731" s="651"/>
      <c r="Q3731" s="666">
        <v>0</v>
      </c>
      <c r="R3731" s="650"/>
      <c r="S3731" s="666">
        <v>0</v>
      </c>
      <c r="T3731" s="731"/>
      <c r="U3731" s="689">
        <v>0</v>
      </c>
    </row>
    <row r="3732" spans="1:21" ht="14.4" customHeight="1" x14ac:dyDescent="0.3">
      <c r="A3732" s="649">
        <v>10</v>
      </c>
      <c r="B3732" s="650" t="s">
        <v>596</v>
      </c>
      <c r="C3732" s="650">
        <v>89301703</v>
      </c>
      <c r="D3732" s="729" t="s">
        <v>6870</v>
      </c>
      <c r="E3732" s="730" t="s">
        <v>3674</v>
      </c>
      <c r="F3732" s="650" t="s">
        <v>3634</v>
      </c>
      <c r="G3732" s="650" t="s">
        <v>4085</v>
      </c>
      <c r="H3732" s="650" t="s">
        <v>597</v>
      </c>
      <c r="I3732" s="650" t="s">
        <v>4764</v>
      </c>
      <c r="J3732" s="650" t="s">
        <v>4765</v>
      </c>
      <c r="K3732" s="650" t="s">
        <v>1888</v>
      </c>
      <c r="L3732" s="651">
        <v>16.16</v>
      </c>
      <c r="M3732" s="651">
        <v>16.16</v>
      </c>
      <c r="N3732" s="650">
        <v>1</v>
      </c>
      <c r="O3732" s="731">
        <v>0.5</v>
      </c>
      <c r="P3732" s="651"/>
      <c r="Q3732" s="666">
        <v>0</v>
      </c>
      <c r="R3732" s="650"/>
      <c r="S3732" s="666">
        <v>0</v>
      </c>
      <c r="T3732" s="731"/>
      <c r="U3732" s="689">
        <v>0</v>
      </c>
    </row>
    <row r="3733" spans="1:21" ht="14.4" customHeight="1" x14ac:dyDescent="0.3">
      <c r="A3733" s="649">
        <v>10</v>
      </c>
      <c r="B3733" s="650" t="s">
        <v>596</v>
      </c>
      <c r="C3733" s="650">
        <v>89301703</v>
      </c>
      <c r="D3733" s="729" t="s">
        <v>6870</v>
      </c>
      <c r="E3733" s="730" t="s">
        <v>3674</v>
      </c>
      <c r="F3733" s="650" t="s">
        <v>3634</v>
      </c>
      <c r="G3733" s="650" t="s">
        <v>4085</v>
      </c>
      <c r="H3733" s="650" t="s">
        <v>597</v>
      </c>
      <c r="I3733" s="650" t="s">
        <v>2597</v>
      </c>
      <c r="J3733" s="650" t="s">
        <v>4766</v>
      </c>
      <c r="K3733" s="650" t="s">
        <v>2741</v>
      </c>
      <c r="L3733" s="651">
        <v>107.34</v>
      </c>
      <c r="M3733" s="651">
        <v>322.02</v>
      </c>
      <c r="N3733" s="650">
        <v>3</v>
      </c>
      <c r="O3733" s="731">
        <v>1.5</v>
      </c>
      <c r="P3733" s="651">
        <v>214.68</v>
      </c>
      <c r="Q3733" s="666">
        <v>0.66666666666666674</v>
      </c>
      <c r="R3733" s="650">
        <v>2</v>
      </c>
      <c r="S3733" s="666">
        <v>0.66666666666666663</v>
      </c>
      <c r="T3733" s="731">
        <v>0.5</v>
      </c>
      <c r="U3733" s="689">
        <v>0.33333333333333331</v>
      </c>
    </row>
    <row r="3734" spans="1:21" ht="14.4" customHeight="1" x14ac:dyDescent="0.3">
      <c r="A3734" s="649">
        <v>10</v>
      </c>
      <c r="B3734" s="650" t="s">
        <v>596</v>
      </c>
      <c r="C3734" s="650">
        <v>89301703</v>
      </c>
      <c r="D3734" s="729" t="s">
        <v>6870</v>
      </c>
      <c r="E3734" s="730" t="s">
        <v>3674</v>
      </c>
      <c r="F3734" s="650" t="s">
        <v>3634</v>
      </c>
      <c r="G3734" s="650" t="s">
        <v>4085</v>
      </c>
      <c r="H3734" s="650" t="s">
        <v>597</v>
      </c>
      <c r="I3734" s="650" t="s">
        <v>4767</v>
      </c>
      <c r="J3734" s="650" t="s">
        <v>4768</v>
      </c>
      <c r="K3734" s="650" t="s">
        <v>1888</v>
      </c>
      <c r="L3734" s="651">
        <v>80.77</v>
      </c>
      <c r="M3734" s="651">
        <v>484.62</v>
      </c>
      <c r="N3734" s="650">
        <v>6</v>
      </c>
      <c r="O3734" s="731">
        <v>2.5</v>
      </c>
      <c r="P3734" s="651">
        <v>323.08</v>
      </c>
      <c r="Q3734" s="666">
        <v>0.66666666666666663</v>
      </c>
      <c r="R3734" s="650">
        <v>4</v>
      </c>
      <c r="S3734" s="666">
        <v>0.66666666666666663</v>
      </c>
      <c r="T3734" s="731">
        <v>2</v>
      </c>
      <c r="U3734" s="689">
        <v>0.8</v>
      </c>
    </row>
    <row r="3735" spans="1:21" ht="14.4" customHeight="1" x14ac:dyDescent="0.3">
      <c r="A3735" s="649">
        <v>10</v>
      </c>
      <c r="B3735" s="650" t="s">
        <v>596</v>
      </c>
      <c r="C3735" s="650">
        <v>89301703</v>
      </c>
      <c r="D3735" s="729" t="s">
        <v>6870</v>
      </c>
      <c r="E3735" s="730" t="s">
        <v>3674</v>
      </c>
      <c r="F3735" s="650" t="s">
        <v>3634</v>
      </c>
      <c r="G3735" s="650" t="s">
        <v>4085</v>
      </c>
      <c r="H3735" s="650" t="s">
        <v>597</v>
      </c>
      <c r="I3735" s="650" t="s">
        <v>4767</v>
      </c>
      <c r="J3735" s="650" t="s">
        <v>4768</v>
      </c>
      <c r="K3735" s="650" t="s">
        <v>1888</v>
      </c>
      <c r="L3735" s="651">
        <v>16.16</v>
      </c>
      <c r="M3735" s="651">
        <v>80.800000000000011</v>
      </c>
      <c r="N3735" s="650">
        <v>5</v>
      </c>
      <c r="O3735" s="731">
        <v>2</v>
      </c>
      <c r="P3735" s="651"/>
      <c r="Q3735" s="666">
        <v>0</v>
      </c>
      <c r="R3735" s="650"/>
      <c r="S3735" s="666">
        <v>0</v>
      </c>
      <c r="T3735" s="731"/>
      <c r="U3735" s="689">
        <v>0</v>
      </c>
    </row>
    <row r="3736" spans="1:21" ht="14.4" customHeight="1" x14ac:dyDescent="0.3">
      <c r="A3736" s="649">
        <v>10</v>
      </c>
      <c r="B3736" s="650" t="s">
        <v>596</v>
      </c>
      <c r="C3736" s="650">
        <v>89301703</v>
      </c>
      <c r="D3736" s="729" t="s">
        <v>6870</v>
      </c>
      <c r="E3736" s="730" t="s">
        <v>3674</v>
      </c>
      <c r="F3736" s="650" t="s">
        <v>3634</v>
      </c>
      <c r="G3736" s="650" t="s">
        <v>4085</v>
      </c>
      <c r="H3736" s="650" t="s">
        <v>597</v>
      </c>
      <c r="I3736" s="650" t="s">
        <v>4137</v>
      </c>
      <c r="J3736" s="650" t="s">
        <v>3602</v>
      </c>
      <c r="K3736" s="650" t="s">
        <v>4138</v>
      </c>
      <c r="L3736" s="651">
        <v>0</v>
      </c>
      <c r="M3736" s="651">
        <v>0</v>
      </c>
      <c r="N3736" s="650">
        <v>7</v>
      </c>
      <c r="O3736" s="731">
        <v>3.5</v>
      </c>
      <c r="P3736" s="651">
        <v>0</v>
      </c>
      <c r="Q3736" s="666"/>
      <c r="R3736" s="650">
        <v>2</v>
      </c>
      <c r="S3736" s="666">
        <v>0.2857142857142857</v>
      </c>
      <c r="T3736" s="731">
        <v>1.5</v>
      </c>
      <c r="U3736" s="689">
        <v>0.42857142857142855</v>
      </c>
    </row>
    <row r="3737" spans="1:21" ht="14.4" customHeight="1" x14ac:dyDescent="0.3">
      <c r="A3737" s="649">
        <v>10</v>
      </c>
      <c r="B3737" s="650" t="s">
        <v>596</v>
      </c>
      <c r="C3737" s="650">
        <v>89301703</v>
      </c>
      <c r="D3737" s="729" t="s">
        <v>6870</v>
      </c>
      <c r="E3737" s="730" t="s">
        <v>3674</v>
      </c>
      <c r="F3737" s="650" t="s">
        <v>3634</v>
      </c>
      <c r="G3737" s="650" t="s">
        <v>3854</v>
      </c>
      <c r="H3737" s="650" t="s">
        <v>597</v>
      </c>
      <c r="I3737" s="650" t="s">
        <v>2479</v>
      </c>
      <c r="J3737" s="650" t="s">
        <v>4470</v>
      </c>
      <c r="K3737" s="650" t="s">
        <v>4471</v>
      </c>
      <c r="L3737" s="651">
        <v>66.599999999999994</v>
      </c>
      <c r="M3737" s="651">
        <v>133.19999999999999</v>
      </c>
      <c r="N3737" s="650">
        <v>2</v>
      </c>
      <c r="O3737" s="731">
        <v>0.5</v>
      </c>
      <c r="P3737" s="651"/>
      <c r="Q3737" s="666">
        <v>0</v>
      </c>
      <c r="R3737" s="650"/>
      <c r="S3737" s="666">
        <v>0</v>
      </c>
      <c r="T3737" s="731"/>
      <c r="U3737" s="689">
        <v>0</v>
      </c>
    </row>
    <row r="3738" spans="1:21" ht="14.4" customHeight="1" x14ac:dyDescent="0.3">
      <c r="A3738" s="649">
        <v>10</v>
      </c>
      <c r="B3738" s="650" t="s">
        <v>596</v>
      </c>
      <c r="C3738" s="650">
        <v>89301703</v>
      </c>
      <c r="D3738" s="729" t="s">
        <v>6870</v>
      </c>
      <c r="E3738" s="730" t="s">
        <v>3674</v>
      </c>
      <c r="F3738" s="650" t="s">
        <v>3634</v>
      </c>
      <c r="G3738" s="650" t="s">
        <v>3936</v>
      </c>
      <c r="H3738" s="650" t="s">
        <v>597</v>
      </c>
      <c r="I3738" s="650" t="s">
        <v>1770</v>
      </c>
      <c r="J3738" s="650" t="s">
        <v>1771</v>
      </c>
      <c r="K3738" s="650" t="s">
        <v>3937</v>
      </c>
      <c r="L3738" s="651">
        <v>163.9</v>
      </c>
      <c r="M3738" s="651">
        <v>327.8</v>
      </c>
      <c r="N3738" s="650">
        <v>2</v>
      </c>
      <c r="O3738" s="731">
        <v>0.5</v>
      </c>
      <c r="P3738" s="651"/>
      <c r="Q3738" s="666">
        <v>0</v>
      </c>
      <c r="R3738" s="650"/>
      <c r="S3738" s="666">
        <v>0</v>
      </c>
      <c r="T3738" s="731"/>
      <c r="U3738" s="689">
        <v>0</v>
      </c>
    </row>
    <row r="3739" spans="1:21" ht="14.4" customHeight="1" x14ac:dyDescent="0.3">
      <c r="A3739" s="649">
        <v>10</v>
      </c>
      <c r="B3739" s="650" t="s">
        <v>596</v>
      </c>
      <c r="C3739" s="650">
        <v>89301703</v>
      </c>
      <c r="D3739" s="729" t="s">
        <v>6870</v>
      </c>
      <c r="E3739" s="730" t="s">
        <v>3674</v>
      </c>
      <c r="F3739" s="650" t="s">
        <v>3634</v>
      </c>
      <c r="G3739" s="650" t="s">
        <v>4086</v>
      </c>
      <c r="H3739" s="650" t="s">
        <v>597</v>
      </c>
      <c r="I3739" s="650" t="s">
        <v>706</v>
      </c>
      <c r="J3739" s="650" t="s">
        <v>707</v>
      </c>
      <c r="K3739" s="650" t="s">
        <v>4140</v>
      </c>
      <c r="L3739" s="651">
        <v>40.36</v>
      </c>
      <c r="M3739" s="651">
        <v>40.36</v>
      </c>
      <c r="N3739" s="650">
        <v>1</v>
      </c>
      <c r="O3739" s="731">
        <v>0.5</v>
      </c>
      <c r="P3739" s="651">
        <v>40.36</v>
      </c>
      <c r="Q3739" s="666">
        <v>1</v>
      </c>
      <c r="R3739" s="650">
        <v>1</v>
      </c>
      <c r="S3739" s="666">
        <v>1</v>
      </c>
      <c r="T3739" s="731">
        <v>0.5</v>
      </c>
      <c r="U3739" s="689">
        <v>1</v>
      </c>
    </row>
    <row r="3740" spans="1:21" ht="14.4" customHeight="1" x14ac:dyDescent="0.3">
      <c r="A3740" s="649">
        <v>10</v>
      </c>
      <c r="B3740" s="650" t="s">
        <v>596</v>
      </c>
      <c r="C3740" s="650">
        <v>89301703</v>
      </c>
      <c r="D3740" s="729" t="s">
        <v>6870</v>
      </c>
      <c r="E3740" s="730" t="s">
        <v>3674</v>
      </c>
      <c r="F3740" s="650" t="s">
        <v>3634</v>
      </c>
      <c r="G3740" s="650" t="s">
        <v>4089</v>
      </c>
      <c r="H3740" s="650" t="s">
        <v>597</v>
      </c>
      <c r="I3740" s="650" t="s">
        <v>874</v>
      </c>
      <c r="J3740" s="650" t="s">
        <v>875</v>
      </c>
      <c r="K3740" s="650" t="s">
        <v>876</v>
      </c>
      <c r="L3740" s="651">
        <v>23.72</v>
      </c>
      <c r="M3740" s="651">
        <v>23.72</v>
      </c>
      <c r="N3740" s="650">
        <v>1</v>
      </c>
      <c r="O3740" s="731">
        <v>1</v>
      </c>
      <c r="P3740" s="651"/>
      <c r="Q3740" s="666">
        <v>0</v>
      </c>
      <c r="R3740" s="650"/>
      <c r="S3740" s="666">
        <v>0</v>
      </c>
      <c r="T3740" s="731"/>
      <c r="U3740" s="689">
        <v>0</v>
      </c>
    </row>
    <row r="3741" spans="1:21" ht="14.4" customHeight="1" x14ac:dyDescent="0.3">
      <c r="A3741" s="649">
        <v>10</v>
      </c>
      <c r="B3741" s="650" t="s">
        <v>596</v>
      </c>
      <c r="C3741" s="650">
        <v>89301703</v>
      </c>
      <c r="D3741" s="729" t="s">
        <v>6870</v>
      </c>
      <c r="E3741" s="730" t="s">
        <v>3674</v>
      </c>
      <c r="F3741" s="650" t="s">
        <v>3634</v>
      </c>
      <c r="G3741" s="650" t="s">
        <v>3824</v>
      </c>
      <c r="H3741" s="650" t="s">
        <v>597</v>
      </c>
      <c r="I3741" s="650" t="s">
        <v>629</v>
      </c>
      <c r="J3741" s="650" t="s">
        <v>1209</v>
      </c>
      <c r="K3741" s="650" t="s">
        <v>3887</v>
      </c>
      <c r="L3741" s="651">
        <v>50.27</v>
      </c>
      <c r="M3741" s="651">
        <v>50.27</v>
      </c>
      <c r="N3741" s="650">
        <v>1</v>
      </c>
      <c r="O3741" s="731">
        <v>1</v>
      </c>
      <c r="P3741" s="651"/>
      <c r="Q3741" s="666">
        <v>0</v>
      </c>
      <c r="R3741" s="650"/>
      <c r="S3741" s="666">
        <v>0</v>
      </c>
      <c r="T3741" s="731"/>
      <c r="U3741" s="689">
        <v>0</v>
      </c>
    </row>
    <row r="3742" spans="1:21" ht="14.4" customHeight="1" x14ac:dyDescent="0.3">
      <c r="A3742" s="649">
        <v>10</v>
      </c>
      <c r="B3742" s="650" t="s">
        <v>596</v>
      </c>
      <c r="C3742" s="650">
        <v>89301703</v>
      </c>
      <c r="D3742" s="729" t="s">
        <v>6870</v>
      </c>
      <c r="E3742" s="730" t="s">
        <v>3674</v>
      </c>
      <c r="F3742" s="650" t="s">
        <v>3634</v>
      </c>
      <c r="G3742" s="650" t="s">
        <v>4250</v>
      </c>
      <c r="H3742" s="650" t="s">
        <v>597</v>
      </c>
      <c r="I3742" s="650" t="s">
        <v>4548</v>
      </c>
      <c r="J3742" s="650" t="s">
        <v>771</v>
      </c>
      <c r="K3742" s="650" t="s">
        <v>4549</v>
      </c>
      <c r="L3742" s="651">
        <v>0</v>
      </c>
      <c r="M3742" s="651">
        <v>0</v>
      </c>
      <c r="N3742" s="650">
        <v>1</v>
      </c>
      <c r="O3742" s="731">
        <v>0.5</v>
      </c>
      <c r="P3742" s="651"/>
      <c r="Q3742" s="666"/>
      <c r="R3742" s="650"/>
      <c r="S3742" s="666">
        <v>0</v>
      </c>
      <c r="T3742" s="731"/>
      <c r="U3742" s="689">
        <v>0</v>
      </c>
    </row>
    <row r="3743" spans="1:21" ht="14.4" customHeight="1" x14ac:dyDescent="0.3">
      <c r="A3743" s="649">
        <v>10</v>
      </c>
      <c r="B3743" s="650" t="s">
        <v>596</v>
      </c>
      <c r="C3743" s="650">
        <v>89301703</v>
      </c>
      <c r="D3743" s="729" t="s">
        <v>6870</v>
      </c>
      <c r="E3743" s="730" t="s">
        <v>3674</v>
      </c>
      <c r="F3743" s="650" t="s">
        <v>3634</v>
      </c>
      <c r="G3743" s="650" t="s">
        <v>4782</v>
      </c>
      <c r="H3743" s="650" t="s">
        <v>597</v>
      </c>
      <c r="I3743" s="650" t="s">
        <v>4783</v>
      </c>
      <c r="J3743" s="650" t="s">
        <v>4784</v>
      </c>
      <c r="K3743" s="650" t="s">
        <v>4785</v>
      </c>
      <c r="L3743" s="651">
        <v>0</v>
      </c>
      <c r="M3743" s="651">
        <v>0</v>
      </c>
      <c r="N3743" s="650">
        <v>1</v>
      </c>
      <c r="O3743" s="731">
        <v>0.5</v>
      </c>
      <c r="P3743" s="651"/>
      <c r="Q3743" s="666"/>
      <c r="R3743" s="650"/>
      <c r="S3743" s="666">
        <v>0</v>
      </c>
      <c r="T3743" s="731"/>
      <c r="U3743" s="689">
        <v>0</v>
      </c>
    </row>
    <row r="3744" spans="1:21" ht="14.4" customHeight="1" x14ac:dyDescent="0.3">
      <c r="A3744" s="649">
        <v>10</v>
      </c>
      <c r="B3744" s="650" t="s">
        <v>596</v>
      </c>
      <c r="C3744" s="650">
        <v>89301703</v>
      </c>
      <c r="D3744" s="729" t="s">
        <v>6870</v>
      </c>
      <c r="E3744" s="730" t="s">
        <v>3674</v>
      </c>
      <c r="F3744" s="650" t="s">
        <v>3634</v>
      </c>
      <c r="G3744" s="650" t="s">
        <v>4338</v>
      </c>
      <c r="H3744" s="650" t="s">
        <v>597</v>
      </c>
      <c r="I3744" s="650" t="s">
        <v>6611</v>
      </c>
      <c r="J3744" s="650" t="s">
        <v>6612</v>
      </c>
      <c r="K3744" s="650" t="s">
        <v>6613</v>
      </c>
      <c r="L3744" s="651">
        <v>36.130000000000003</v>
      </c>
      <c r="M3744" s="651">
        <v>36.130000000000003</v>
      </c>
      <c r="N3744" s="650">
        <v>1</v>
      </c>
      <c r="O3744" s="731">
        <v>0.5</v>
      </c>
      <c r="P3744" s="651">
        <v>36.130000000000003</v>
      </c>
      <c r="Q3744" s="666">
        <v>1</v>
      </c>
      <c r="R3744" s="650">
        <v>1</v>
      </c>
      <c r="S3744" s="666">
        <v>1</v>
      </c>
      <c r="T3744" s="731">
        <v>0.5</v>
      </c>
      <c r="U3744" s="689">
        <v>1</v>
      </c>
    </row>
    <row r="3745" spans="1:21" ht="14.4" customHeight="1" x14ac:dyDescent="0.3">
      <c r="A3745" s="649">
        <v>10</v>
      </c>
      <c r="B3745" s="650" t="s">
        <v>596</v>
      </c>
      <c r="C3745" s="650">
        <v>89301703</v>
      </c>
      <c r="D3745" s="729" t="s">
        <v>6870</v>
      </c>
      <c r="E3745" s="730" t="s">
        <v>3674</v>
      </c>
      <c r="F3745" s="650" t="s">
        <v>3634</v>
      </c>
      <c r="G3745" s="650" t="s">
        <v>3810</v>
      </c>
      <c r="H3745" s="650" t="s">
        <v>597</v>
      </c>
      <c r="I3745" s="650" t="s">
        <v>1310</v>
      </c>
      <c r="J3745" s="650" t="s">
        <v>1311</v>
      </c>
      <c r="K3745" s="650" t="s">
        <v>1312</v>
      </c>
      <c r="L3745" s="651">
        <v>0</v>
      </c>
      <c r="M3745" s="651">
        <v>0</v>
      </c>
      <c r="N3745" s="650">
        <v>1</v>
      </c>
      <c r="O3745" s="731">
        <v>0.5</v>
      </c>
      <c r="P3745" s="651"/>
      <c r="Q3745" s="666"/>
      <c r="R3745" s="650"/>
      <c r="S3745" s="666">
        <v>0</v>
      </c>
      <c r="T3745" s="731"/>
      <c r="U3745" s="689">
        <v>0</v>
      </c>
    </row>
    <row r="3746" spans="1:21" ht="14.4" customHeight="1" x14ac:dyDescent="0.3">
      <c r="A3746" s="649">
        <v>10</v>
      </c>
      <c r="B3746" s="650" t="s">
        <v>596</v>
      </c>
      <c r="C3746" s="650">
        <v>89301703</v>
      </c>
      <c r="D3746" s="729" t="s">
        <v>6870</v>
      </c>
      <c r="E3746" s="730" t="s">
        <v>3674</v>
      </c>
      <c r="F3746" s="650" t="s">
        <v>3634</v>
      </c>
      <c r="G3746" s="650" t="s">
        <v>3870</v>
      </c>
      <c r="H3746" s="650" t="s">
        <v>597</v>
      </c>
      <c r="I3746" s="650" t="s">
        <v>1212</v>
      </c>
      <c r="J3746" s="650" t="s">
        <v>1213</v>
      </c>
      <c r="K3746" s="650" t="s">
        <v>3871</v>
      </c>
      <c r="L3746" s="651">
        <v>38.65</v>
      </c>
      <c r="M3746" s="651">
        <v>38.65</v>
      </c>
      <c r="N3746" s="650">
        <v>1</v>
      </c>
      <c r="O3746" s="731">
        <v>0.5</v>
      </c>
      <c r="P3746" s="651"/>
      <c r="Q3746" s="666">
        <v>0</v>
      </c>
      <c r="R3746" s="650"/>
      <c r="S3746" s="666">
        <v>0</v>
      </c>
      <c r="T3746" s="731"/>
      <c r="U3746" s="689">
        <v>0</v>
      </c>
    </row>
    <row r="3747" spans="1:21" ht="14.4" customHeight="1" x14ac:dyDescent="0.3">
      <c r="A3747" s="649">
        <v>10</v>
      </c>
      <c r="B3747" s="650" t="s">
        <v>596</v>
      </c>
      <c r="C3747" s="650">
        <v>89301703</v>
      </c>
      <c r="D3747" s="729" t="s">
        <v>6870</v>
      </c>
      <c r="E3747" s="730" t="s">
        <v>3674</v>
      </c>
      <c r="F3747" s="650" t="s">
        <v>3634</v>
      </c>
      <c r="G3747" s="650" t="s">
        <v>4569</v>
      </c>
      <c r="H3747" s="650" t="s">
        <v>597</v>
      </c>
      <c r="I3747" s="650" t="s">
        <v>6336</v>
      </c>
      <c r="J3747" s="650" t="s">
        <v>3092</v>
      </c>
      <c r="K3747" s="650" t="s">
        <v>6337</v>
      </c>
      <c r="L3747" s="651">
        <v>72.7</v>
      </c>
      <c r="M3747" s="651">
        <v>72.7</v>
      </c>
      <c r="N3747" s="650">
        <v>1</v>
      </c>
      <c r="O3747" s="731">
        <v>1</v>
      </c>
      <c r="P3747" s="651"/>
      <c r="Q3747" s="666">
        <v>0</v>
      </c>
      <c r="R3747" s="650"/>
      <c r="S3747" s="666">
        <v>0</v>
      </c>
      <c r="T3747" s="731"/>
      <c r="U3747" s="689">
        <v>0</v>
      </c>
    </row>
    <row r="3748" spans="1:21" ht="14.4" customHeight="1" x14ac:dyDescent="0.3">
      <c r="A3748" s="649">
        <v>10</v>
      </c>
      <c r="B3748" s="650" t="s">
        <v>596</v>
      </c>
      <c r="C3748" s="650">
        <v>89301703</v>
      </c>
      <c r="D3748" s="729" t="s">
        <v>6870</v>
      </c>
      <c r="E3748" s="730" t="s">
        <v>3674</v>
      </c>
      <c r="F3748" s="650" t="s">
        <v>3634</v>
      </c>
      <c r="G3748" s="650" t="s">
        <v>4707</v>
      </c>
      <c r="H3748" s="650" t="s">
        <v>1072</v>
      </c>
      <c r="I3748" s="650" t="s">
        <v>6614</v>
      </c>
      <c r="J3748" s="650" t="s">
        <v>6615</v>
      </c>
      <c r="K3748" s="650" t="s">
        <v>6616</v>
      </c>
      <c r="L3748" s="651">
        <v>647.77</v>
      </c>
      <c r="M3748" s="651">
        <v>647.77</v>
      </c>
      <c r="N3748" s="650">
        <v>1</v>
      </c>
      <c r="O3748" s="731">
        <v>1</v>
      </c>
      <c r="P3748" s="651"/>
      <c r="Q3748" s="666">
        <v>0</v>
      </c>
      <c r="R3748" s="650"/>
      <c r="S3748" s="666">
        <v>0</v>
      </c>
      <c r="T3748" s="731"/>
      <c r="U3748" s="689">
        <v>0</v>
      </c>
    </row>
    <row r="3749" spans="1:21" ht="14.4" customHeight="1" x14ac:dyDescent="0.3">
      <c r="A3749" s="649">
        <v>10</v>
      </c>
      <c r="B3749" s="650" t="s">
        <v>596</v>
      </c>
      <c r="C3749" s="650">
        <v>89301703</v>
      </c>
      <c r="D3749" s="729" t="s">
        <v>6870</v>
      </c>
      <c r="E3749" s="730" t="s">
        <v>3674</v>
      </c>
      <c r="F3749" s="650" t="s">
        <v>3634</v>
      </c>
      <c r="G3749" s="650" t="s">
        <v>4252</v>
      </c>
      <c r="H3749" s="650" t="s">
        <v>597</v>
      </c>
      <c r="I3749" s="650" t="s">
        <v>1804</v>
      </c>
      <c r="J3749" s="650" t="s">
        <v>792</v>
      </c>
      <c r="K3749" s="650" t="s">
        <v>4477</v>
      </c>
      <c r="L3749" s="651">
        <v>0</v>
      </c>
      <c r="M3749" s="651">
        <v>0</v>
      </c>
      <c r="N3749" s="650">
        <v>2</v>
      </c>
      <c r="O3749" s="731">
        <v>2</v>
      </c>
      <c r="P3749" s="651"/>
      <c r="Q3749" s="666"/>
      <c r="R3749" s="650"/>
      <c r="S3749" s="666">
        <v>0</v>
      </c>
      <c r="T3749" s="731"/>
      <c r="U3749" s="689">
        <v>0</v>
      </c>
    </row>
    <row r="3750" spans="1:21" ht="14.4" customHeight="1" x14ac:dyDescent="0.3">
      <c r="A3750" s="649">
        <v>10</v>
      </c>
      <c r="B3750" s="650" t="s">
        <v>596</v>
      </c>
      <c r="C3750" s="650">
        <v>89301703</v>
      </c>
      <c r="D3750" s="729" t="s">
        <v>6870</v>
      </c>
      <c r="E3750" s="730" t="s">
        <v>3674</v>
      </c>
      <c r="F3750" s="650" t="s">
        <v>3634</v>
      </c>
      <c r="G3750" s="650" t="s">
        <v>3828</v>
      </c>
      <c r="H3750" s="650" t="s">
        <v>597</v>
      </c>
      <c r="I3750" s="650" t="s">
        <v>1860</v>
      </c>
      <c r="J3750" s="650" t="s">
        <v>3956</v>
      </c>
      <c r="K3750" s="650" t="s">
        <v>3957</v>
      </c>
      <c r="L3750" s="651">
        <v>50.57</v>
      </c>
      <c r="M3750" s="651">
        <v>50.57</v>
      </c>
      <c r="N3750" s="650">
        <v>1</v>
      </c>
      <c r="O3750" s="731">
        <v>1</v>
      </c>
      <c r="P3750" s="651">
        <v>50.57</v>
      </c>
      <c r="Q3750" s="666">
        <v>1</v>
      </c>
      <c r="R3750" s="650">
        <v>1</v>
      </c>
      <c r="S3750" s="666">
        <v>1</v>
      </c>
      <c r="T3750" s="731">
        <v>1</v>
      </c>
      <c r="U3750" s="689">
        <v>1</v>
      </c>
    </row>
    <row r="3751" spans="1:21" ht="14.4" customHeight="1" x14ac:dyDescent="0.3">
      <c r="A3751" s="649">
        <v>10</v>
      </c>
      <c r="B3751" s="650" t="s">
        <v>596</v>
      </c>
      <c r="C3751" s="650">
        <v>89301703</v>
      </c>
      <c r="D3751" s="729" t="s">
        <v>6870</v>
      </c>
      <c r="E3751" s="730" t="s">
        <v>3674</v>
      </c>
      <c r="F3751" s="650" t="s">
        <v>3634</v>
      </c>
      <c r="G3751" s="650" t="s">
        <v>4478</v>
      </c>
      <c r="H3751" s="650" t="s">
        <v>597</v>
      </c>
      <c r="I3751" s="650" t="s">
        <v>6617</v>
      </c>
      <c r="J3751" s="650" t="s">
        <v>4480</v>
      </c>
      <c r="K3751" s="650" t="s">
        <v>6618</v>
      </c>
      <c r="L3751" s="651">
        <v>0</v>
      </c>
      <c r="M3751" s="651">
        <v>0</v>
      </c>
      <c r="N3751" s="650">
        <v>3</v>
      </c>
      <c r="O3751" s="731">
        <v>1</v>
      </c>
      <c r="P3751" s="651"/>
      <c r="Q3751" s="666"/>
      <c r="R3751" s="650"/>
      <c r="S3751" s="666">
        <v>0</v>
      </c>
      <c r="T3751" s="731"/>
      <c r="U3751" s="689">
        <v>0</v>
      </c>
    </row>
    <row r="3752" spans="1:21" ht="14.4" customHeight="1" x14ac:dyDescent="0.3">
      <c r="A3752" s="649">
        <v>10</v>
      </c>
      <c r="B3752" s="650" t="s">
        <v>596</v>
      </c>
      <c r="C3752" s="650">
        <v>89301703</v>
      </c>
      <c r="D3752" s="729" t="s">
        <v>6870</v>
      </c>
      <c r="E3752" s="730" t="s">
        <v>3674</v>
      </c>
      <c r="F3752" s="650" t="s">
        <v>3634</v>
      </c>
      <c r="G3752" s="650" t="s">
        <v>4478</v>
      </c>
      <c r="H3752" s="650" t="s">
        <v>597</v>
      </c>
      <c r="I3752" s="650" t="s">
        <v>6619</v>
      </c>
      <c r="J3752" s="650" t="s">
        <v>4480</v>
      </c>
      <c r="K3752" s="650" t="s">
        <v>6620</v>
      </c>
      <c r="L3752" s="651">
        <v>0</v>
      </c>
      <c r="M3752" s="651">
        <v>0</v>
      </c>
      <c r="N3752" s="650">
        <v>2</v>
      </c>
      <c r="O3752" s="731">
        <v>1</v>
      </c>
      <c r="P3752" s="651"/>
      <c r="Q3752" s="666"/>
      <c r="R3752" s="650"/>
      <c r="S3752" s="666">
        <v>0</v>
      </c>
      <c r="T3752" s="731"/>
      <c r="U3752" s="689">
        <v>0</v>
      </c>
    </row>
    <row r="3753" spans="1:21" ht="14.4" customHeight="1" x14ac:dyDescent="0.3">
      <c r="A3753" s="649">
        <v>10</v>
      </c>
      <c r="B3753" s="650" t="s">
        <v>596</v>
      </c>
      <c r="C3753" s="650">
        <v>89301703</v>
      </c>
      <c r="D3753" s="729" t="s">
        <v>6870</v>
      </c>
      <c r="E3753" s="730" t="s">
        <v>3674</v>
      </c>
      <c r="F3753" s="650" t="s">
        <v>3634</v>
      </c>
      <c r="G3753" s="650" t="s">
        <v>4478</v>
      </c>
      <c r="H3753" s="650" t="s">
        <v>597</v>
      </c>
      <c r="I3753" s="650" t="s">
        <v>4790</v>
      </c>
      <c r="J3753" s="650" t="s">
        <v>4480</v>
      </c>
      <c r="K3753" s="650" t="s">
        <v>3499</v>
      </c>
      <c r="L3753" s="651">
        <v>100.63</v>
      </c>
      <c r="M3753" s="651">
        <v>301.89</v>
      </c>
      <c r="N3753" s="650">
        <v>3</v>
      </c>
      <c r="O3753" s="731">
        <v>0.5</v>
      </c>
      <c r="P3753" s="651">
        <v>301.89</v>
      </c>
      <c r="Q3753" s="666">
        <v>1</v>
      </c>
      <c r="R3753" s="650">
        <v>3</v>
      </c>
      <c r="S3753" s="666">
        <v>1</v>
      </c>
      <c r="T3753" s="731">
        <v>0.5</v>
      </c>
      <c r="U3753" s="689">
        <v>1</v>
      </c>
    </row>
    <row r="3754" spans="1:21" ht="14.4" customHeight="1" x14ac:dyDescent="0.3">
      <c r="A3754" s="649">
        <v>10</v>
      </c>
      <c r="B3754" s="650" t="s">
        <v>596</v>
      </c>
      <c r="C3754" s="650">
        <v>89301703</v>
      </c>
      <c r="D3754" s="729" t="s">
        <v>6870</v>
      </c>
      <c r="E3754" s="730" t="s">
        <v>3674</v>
      </c>
      <c r="F3754" s="650" t="s">
        <v>3634</v>
      </c>
      <c r="G3754" s="650" t="s">
        <v>4478</v>
      </c>
      <c r="H3754" s="650" t="s">
        <v>597</v>
      </c>
      <c r="I3754" s="650" t="s">
        <v>4791</v>
      </c>
      <c r="J3754" s="650" t="s">
        <v>4792</v>
      </c>
      <c r="K3754" s="650" t="s">
        <v>4793</v>
      </c>
      <c r="L3754" s="651">
        <v>33.53</v>
      </c>
      <c r="M3754" s="651">
        <v>67.06</v>
      </c>
      <c r="N3754" s="650">
        <v>2</v>
      </c>
      <c r="O3754" s="731">
        <v>1</v>
      </c>
      <c r="P3754" s="651"/>
      <c r="Q3754" s="666">
        <v>0</v>
      </c>
      <c r="R3754" s="650"/>
      <c r="S3754" s="666">
        <v>0</v>
      </c>
      <c r="T3754" s="731"/>
      <c r="U3754" s="689">
        <v>0</v>
      </c>
    </row>
    <row r="3755" spans="1:21" ht="14.4" customHeight="1" x14ac:dyDescent="0.3">
      <c r="A3755" s="649">
        <v>10</v>
      </c>
      <c r="B3755" s="650" t="s">
        <v>596</v>
      </c>
      <c r="C3755" s="650">
        <v>89301703</v>
      </c>
      <c r="D3755" s="729" t="s">
        <v>6870</v>
      </c>
      <c r="E3755" s="730" t="s">
        <v>3674</v>
      </c>
      <c r="F3755" s="650" t="s">
        <v>3634</v>
      </c>
      <c r="G3755" s="650" t="s">
        <v>4478</v>
      </c>
      <c r="H3755" s="650" t="s">
        <v>597</v>
      </c>
      <c r="I3755" s="650" t="s">
        <v>6621</v>
      </c>
      <c r="J3755" s="650" t="s">
        <v>4792</v>
      </c>
      <c r="K3755" s="650" t="s">
        <v>6622</v>
      </c>
      <c r="L3755" s="651">
        <v>0</v>
      </c>
      <c r="M3755" s="651">
        <v>0</v>
      </c>
      <c r="N3755" s="650">
        <v>1</v>
      </c>
      <c r="O3755" s="731">
        <v>0.5</v>
      </c>
      <c r="P3755" s="651">
        <v>0</v>
      </c>
      <c r="Q3755" s="666"/>
      <c r="R3755" s="650">
        <v>1</v>
      </c>
      <c r="S3755" s="666">
        <v>1</v>
      </c>
      <c r="T3755" s="731">
        <v>0.5</v>
      </c>
      <c r="U3755" s="689">
        <v>1</v>
      </c>
    </row>
    <row r="3756" spans="1:21" ht="14.4" customHeight="1" x14ac:dyDescent="0.3">
      <c r="A3756" s="649">
        <v>10</v>
      </c>
      <c r="B3756" s="650" t="s">
        <v>596</v>
      </c>
      <c r="C3756" s="650">
        <v>89301703</v>
      </c>
      <c r="D3756" s="729" t="s">
        <v>6870</v>
      </c>
      <c r="E3756" s="730" t="s">
        <v>3674</v>
      </c>
      <c r="F3756" s="650" t="s">
        <v>3634</v>
      </c>
      <c r="G3756" s="650" t="s">
        <v>4478</v>
      </c>
      <c r="H3756" s="650" t="s">
        <v>1072</v>
      </c>
      <c r="I3756" s="650" t="s">
        <v>6623</v>
      </c>
      <c r="J3756" s="650" t="s">
        <v>2117</v>
      </c>
      <c r="K3756" s="650" t="s">
        <v>4796</v>
      </c>
      <c r="L3756" s="651">
        <v>323.43</v>
      </c>
      <c r="M3756" s="651">
        <v>323.43</v>
      </c>
      <c r="N3756" s="650">
        <v>1</v>
      </c>
      <c r="O3756" s="731">
        <v>0.5</v>
      </c>
      <c r="P3756" s="651">
        <v>323.43</v>
      </c>
      <c r="Q3756" s="666">
        <v>1</v>
      </c>
      <c r="R3756" s="650">
        <v>1</v>
      </c>
      <c r="S3756" s="666">
        <v>1</v>
      </c>
      <c r="T3756" s="731">
        <v>0.5</v>
      </c>
      <c r="U3756" s="689">
        <v>1</v>
      </c>
    </row>
    <row r="3757" spans="1:21" ht="14.4" customHeight="1" x14ac:dyDescent="0.3">
      <c r="A3757" s="649">
        <v>10</v>
      </c>
      <c r="B3757" s="650" t="s">
        <v>596</v>
      </c>
      <c r="C3757" s="650">
        <v>89301703</v>
      </c>
      <c r="D3757" s="729" t="s">
        <v>6870</v>
      </c>
      <c r="E3757" s="730" t="s">
        <v>3674</v>
      </c>
      <c r="F3757" s="650" t="s">
        <v>3634</v>
      </c>
      <c r="G3757" s="650" t="s">
        <v>4478</v>
      </c>
      <c r="H3757" s="650" t="s">
        <v>1072</v>
      </c>
      <c r="I3757" s="650" t="s">
        <v>4794</v>
      </c>
      <c r="J3757" s="650" t="s">
        <v>2117</v>
      </c>
      <c r="K3757" s="650" t="s">
        <v>2118</v>
      </c>
      <c r="L3757" s="651">
        <v>71.86</v>
      </c>
      <c r="M3757" s="651">
        <v>71.86</v>
      </c>
      <c r="N3757" s="650">
        <v>1</v>
      </c>
      <c r="O3757" s="731">
        <v>0.5</v>
      </c>
      <c r="P3757" s="651"/>
      <c r="Q3757" s="666">
        <v>0</v>
      </c>
      <c r="R3757" s="650"/>
      <c r="S3757" s="666">
        <v>0</v>
      </c>
      <c r="T3757" s="731"/>
      <c r="U3757" s="689">
        <v>0</v>
      </c>
    </row>
    <row r="3758" spans="1:21" ht="14.4" customHeight="1" x14ac:dyDescent="0.3">
      <c r="A3758" s="649">
        <v>10</v>
      </c>
      <c r="B3758" s="650" t="s">
        <v>596</v>
      </c>
      <c r="C3758" s="650">
        <v>89301703</v>
      </c>
      <c r="D3758" s="729" t="s">
        <v>6870</v>
      </c>
      <c r="E3758" s="730" t="s">
        <v>3674</v>
      </c>
      <c r="F3758" s="650" t="s">
        <v>3634</v>
      </c>
      <c r="G3758" s="650" t="s">
        <v>4478</v>
      </c>
      <c r="H3758" s="650" t="s">
        <v>597</v>
      </c>
      <c r="I3758" s="650" t="s">
        <v>4927</v>
      </c>
      <c r="J3758" s="650" t="s">
        <v>4480</v>
      </c>
      <c r="K3758" s="650" t="s">
        <v>4928</v>
      </c>
      <c r="L3758" s="651">
        <v>301.87</v>
      </c>
      <c r="M3758" s="651">
        <v>301.87</v>
      </c>
      <c r="N3758" s="650">
        <v>1</v>
      </c>
      <c r="O3758" s="731">
        <v>0.5</v>
      </c>
      <c r="P3758" s="651"/>
      <c r="Q3758" s="666">
        <v>0</v>
      </c>
      <c r="R3758" s="650"/>
      <c r="S3758" s="666">
        <v>0</v>
      </c>
      <c r="T3758" s="731"/>
      <c r="U3758" s="689">
        <v>0</v>
      </c>
    </row>
    <row r="3759" spans="1:21" ht="14.4" customHeight="1" x14ac:dyDescent="0.3">
      <c r="A3759" s="649">
        <v>10</v>
      </c>
      <c r="B3759" s="650" t="s">
        <v>596</v>
      </c>
      <c r="C3759" s="650">
        <v>89301703</v>
      </c>
      <c r="D3759" s="729" t="s">
        <v>6870</v>
      </c>
      <c r="E3759" s="730" t="s">
        <v>3674</v>
      </c>
      <c r="F3759" s="650" t="s">
        <v>3634</v>
      </c>
      <c r="G3759" s="650" t="s">
        <v>4478</v>
      </c>
      <c r="H3759" s="650" t="s">
        <v>597</v>
      </c>
      <c r="I3759" s="650" t="s">
        <v>6624</v>
      </c>
      <c r="J3759" s="650" t="s">
        <v>4792</v>
      </c>
      <c r="K3759" s="650" t="s">
        <v>6625</v>
      </c>
      <c r="L3759" s="651">
        <v>0</v>
      </c>
      <c r="M3759" s="651">
        <v>0</v>
      </c>
      <c r="N3759" s="650">
        <v>2</v>
      </c>
      <c r="O3759" s="731">
        <v>1</v>
      </c>
      <c r="P3759" s="651">
        <v>0</v>
      </c>
      <c r="Q3759" s="666"/>
      <c r="R3759" s="650">
        <v>2</v>
      </c>
      <c r="S3759" s="666">
        <v>1</v>
      </c>
      <c r="T3759" s="731">
        <v>1</v>
      </c>
      <c r="U3759" s="689">
        <v>1</v>
      </c>
    </row>
    <row r="3760" spans="1:21" ht="14.4" customHeight="1" x14ac:dyDescent="0.3">
      <c r="A3760" s="649">
        <v>10</v>
      </c>
      <c r="B3760" s="650" t="s">
        <v>596</v>
      </c>
      <c r="C3760" s="650">
        <v>89301703</v>
      </c>
      <c r="D3760" s="729" t="s">
        <v>6870</v>
      </c>
      <c r="E3760" s="730" t="s">
        <v>3674</v>
      </c>
      <c r="F3760" s="650" t="s">
        <v>3634</v>
      </c>
      <c r="G3760" s="650" t="s">
        <v>4094</v>
      </c>
      <c r="H3760" s="650" t="s">
        <v>597</v>
      </c>
      <c r="I3760" s="650" t="s">
        <v>1393</v>
      </c>
      <c r="J3760" s="650" t="s">
        <v>1394</v>
      </c>
      <c r="K3760" s="650" t="s">
        <v>4194</v>
      </c>
      <c r="L3760" s="651">
        <v>0</v>
      </c>
      <c r="M3760" s="651">
        <v>0</v>
      </c>
      <c r="N3760" s="650">
        <v>2</v>
      </c>
      <c r="O3760" s="731">
        <v>1</v>
      </c>
      <c r="P3760" s="651"/>
      <c r="Q3760" s="666"/>
      <c r="R3760" s="650"/>
      <c r="S3760" s="666">
        <v>0</v>
      </c>
      <c r="T3760" s="731"/>
      <c r="U3760" s="689">
        <v>0</v>
      </c>
    </row>
    <row r="3761" spans="1:21" ht="14.4" customHeight="1" x14ac:dyDescent="0.3">
      <c r="A3761" s="649">
        <v>10</v>
      </c>
      <c r="B3761" s="650" t="s">
        <v>596</v>
      </c>
      <c r="C3761" s="650">
        <v>89301703</v>
      </c>
      <c r="D3761" s="729" t="s">
        <v>6870</v>
      </c>
      <c r="E3761" s="730" t="s">
        <v>3674</v>
      </c>
      <c r="F3761" s="650" t="s">
        <v>3634</v>
      </c>
      <c r="G3761" s="650" t="s">
        <v>4805</v>
      </c>
      <c r="H3761" s="650" t="s">
        <v>597</v>
      </c>
      <c r="I3761" s="650" t="s">
        <v>4806</v>
      </c>
      <c r="J3761" s="650" t="s">
        <v>4807</v>
      </c>
      <c r="K3761" s="650" t="s">
        <v>4088</v>
      </c>
      <c r="L3761" s="651">
        <v>1334.5</v>
      </c>
      <c r="M3761" s="651">
        <v>4003.5</v>
      </c>
      <c r="N3761" s="650">
        <v>3</v>
      </c>
      <c r="O3761" s="731">
        <v>1</v>
      </c>
      <c r="P3761" s="651">
        <v>4003.5</v>
      </c>
      <c r="Q3761" s="666">
        <v>1</v>
      </c>
      <c r="R3761" s="650">
        <v>3</v>
      </c>
      <c r="S3761" s="666">
        <v>1</v>
      </c>
      <c r="T3761" s="731">
        <v>1</v>
      </c>
      <c r="U3761" s="689">
        <v>1</v>
      </c>
    </row>
    <row r="3762" spans="1:21" ht="14.4" customHeight="1" x14ac:dyDescent="0.3">
      <c r="A3762" s="649">
        <v>10</v>
      </c>
      <c r="B3762" s="650" t="s">
        <v>596</v>
      </c>
      <c r="C3762" s="650">
        <v>89301703</v>
      </c>
      <c r="D3762" s="729" t="s">
        <v>6870</v>
      </c>
      <c r="E3762" s="730" t="s">
        <v>3674</v>
      </c>
      <c r="F3762" s="650" t="s">
        <v>3634</v>
      </c>
      <c r="G3762" s="650" t="s">
        <v>4805</v>
      </c>
      <c r="H3762" s="650" t="s">
        <v>597</v>
      </c>
      <c r="I3762" s="650" t="s">
        <v>4806</v>
      </c>
      <c r="J3762" s="650" t="s">
        <v>4807</v>
      </c>
      <c r="K3762" s="650" t="s">
        <v>4403</v>
      </c>
      <c r="L3762" s="651">
        <v>1334.5</v>
      </c>
      <c r="M3762" s="651">
        <v>8007</v>
      </c>
      <c r="N3762" s="650">
        <v>6</v>
      </c>
      <c r="O3762" s="731">
        <v>1</v>
      </c>
      <c r="P3762" s="651">
        <v>8007</v>
      </c>
      <c r="Q3762" s="666">
        <v>1</v>
      </c>
      <c r="R3762" s="650">
        <v>6</v>
      </c>
      <c r="S3762" s="666">
        <v>1</v>
      </c>
      <c r="T3762" s="731">
        <v>1</v>
      </c>
      <c r="U3762" s="689">
        <v>1</v>
      </c>
    </row>
    <row r="3763" spans="1:21" ht="14.4" customHeight="1" x14ac:dyDescent="0.3">
      <c r="A3763" s="649">
        <v>10</v>
      </c>
      <c r="B3763" s="650" t="s">
        <v>596</v>
      </c>
      <c r="C3763" s="650">
        <v>89301703</v>
      </c>
      <c r="D3763" s="729" t="s">
        <v>6870</v>
      </c>
      <c r="E3763" s="730" t="s">
        <v>3674</v>
      </c>
      <c r="F3763" s="650" t="s">
        <v>3634</v>
      </c>
      <c r="G3763" s="650" t="s">
        <v>4486</v>
      </c>
      <c r="H3763" s="650" t="s">
        <v>1072</v>
      </c>
      <c r="I3763" s="650" t="s">
        <v>2791</v>
      </c>
      <c r="J3763" s="650" t="s">
        <v>2101</v>
      </c>
      <c r="K3763" s="650" t="s">
        <v>3588</v>
      </c>
      <c r="L3763" s="651">
        <v>48.31</v>
      </c>
      <c r="M3763" s="651">
        <v>48.31</v>
      </c>
      <c r="N3763" s="650">
        <v>1</v>
      </c>
      <c r="O3763" s="731">
        <v>0.5</v>
      </c>
      <c r="P3763" s="651"/>
      <c r="Q3763" s="666">
        <v>0</v>
      </c>
      <c r="R3763" s="650"/>
      <c r="S3763" s="666">
        <v>0</v>
      </c>
      <c r="T3763" s="731"/>
      <c r="U3763" s="689">
        <v>0</v>
      </c>
    </row>
    <row r="3764" spans="1:21" ht="14.4" customHeight="1" x14ac:dyDescent="0.3">
      <c r="A3764" s="649">
        <v>10</v>
      </c>
      <c r="B3764" s="650" t="s">
        <v>596</v>
      </c>
      <c r="C3764" s="650">
        <v>89301703</v>
      </c>
      <c r="D3764" s="729" t="s">
        <v>6870</v>
      </c>
      <c r="E3764" s="730" t="s">
        <v>3674</v>
      </c>
      <c r="F3764" s="650" t="s">
        <v>3634</v>
      </c>
      <c r="G3764" s="650" t="s">
        <v>3961</v>
      </c>
      <c r="H3764" s="650" t="s">
        <v>597</v>
      </c>
      <c r="I3764" s="650" t="s">
        <v>4808</v>
      </c>
      <c r="J3764" s="650" t="s">
        <v>4809</v>
      </c>
      <c r="K3764" s="650" t="s">
        <v>1360</v>
      </c>
      <c r="L3764" s="651">
        <v>97.97</v>
      </c>
      <c r="M3764" s="651">
        <v>97.97</v>
      </c>
      <c r="N3764" s="650">
        <v>1</v>
      </c>
      <c r="O3764" s="731">
        <v>1</v>
      </c>
      <c r="P3764" s="651">
        <v>97.97</v>
      </c>
      <c r="Q3764" s="666">
        <v>1</v>
      </c>
      <c r="R3764" s="650">
        <v>1</v>
      </c>
      <c r="S3764" s="666">
        <v>1</v>
      </c>
      <c r="T3764" s="731">
        <v>1</v>
      </c>
      <c r="U3764" s="689">
        <v>1</v>
      </c>
    </row>
    <row r="3765" spans="1:21" ht="14.4" customHeight="1" x14ac:dyDescent="0.3">
      <c r="A3765" s="649">
        <v>10</v>
      </c>
      <c r="B3765" s="650" t="s">
        <v>596</v>
      </c>
      <c r="C3765" s="650">
        <v>89301703</v>
      </c>
      <c r="D3765" s="729" t="s">
        <v>6870</v>
      </c>
      <c r="E3765" s="730" t="s">
        <v>3674</v>
      </c>
      <c r="F3765" s="650" t="s">
        <v>3634</v>
      </c>
      <c r="G3765" s="650" t="s">
        <v>3961</v>
      </c>
      <c r="H3765" s="650" t="s">
        <v>597</v>
      </c>
      <c r="I3765" s="650" t="s">
        <v>4343</v>
      </c>
      <c r="J3765" s="650" t="s">
        <v>3963</v>
      </c>
      <c r="K3765" s="650" t="s">
        <v>1360</v>
      </c>
      <c r="L3765" s="651">
        <v>97.97</v>
      </c>
      <c r="M3765" s="651">
        <v>587.81999999999994</v>
      </c>
      <c r="N3765" s="650">
        <v>6</v>
      </c>
      <c r="O3765" s="731">
        <v>2</v>
      </c>
      <c r="P3765" s="651"/>
      <c r="Q3765" s="666">
        <v>0</v>
      </c>
      <c r="R3765" s="650"/>
      <c r="S3765" s="666">
        <v>0</v>
      </c>
      <c r="T3765" s="731"/>
      <c r="U3765" s="689">
        <v>0</v>
      </c>
    </row>
    <row r="3766" spans="1:21" ht="14.4" customHeight="1" x14ac:dyDescent="0.3">
      <c r="A3766" s="649">
        <v>10</v>
      </c>
      <c r="B3766" s="650" t="s">
        <v>596</v>
      </c>
      <c r="C3766" s="650">
        <v>89301703</v>
      </c>
      <c r="D3766" s="729" t="s">
        <v>6870</v>
      </c>
      <c r="E3766" s="730" t="s">
        <v>3674</v>
      </c>
      <c r="F3766" s="650" t="s">
        <v>3634</v>
      </c>
      <c r="G3766" s="650" t="s">
        <v>3961</v>
      </c>
      <c r="H3766" s="650" t="s">
        <v>597</v>
      </c>
      <c r="I3766" s="650" t="s">
        <v>3962</v>
      </c>
      <c r="J3766" s="650" t="s">
        <v>3963</v>
      </c>
      <c r="K3766" s="650" t="s">
        <v>1746</v>
      </c>
      <c r="L3766" s="651">
        <v>314.89999999999998</v>
      </c>
      <c r="M3766" s="651">
        <v>314.89999999999998</v>
      </c>
      <c r="N3766" s="650">
        <v>1</v>
      </c>
      <c r="O3766" s="731">
        <v>0.5</v>
      </c>
      <c r="P3766" s="651">
        <v>314.89999999999998</v>
      </c>
      <c r="Q3766" s="666">
        <v>1</v>
      </c>
      <c r="R3766" s="650">
        <v>1</v>
      </c>
      <c r="S3766" s="666">
        <v>1</v>
      </c>
      <c r="T3766" s="731">
        <v>0.5</v>
      </c>
      <c r="U3766" s="689">
        <v>1</v>
      </c>
    </row>
    <row r="3767" spans="1:21" ht="14.4" customHeight="1" x14ac:dyDescent="0.3">
      <c r="A3767" s="649">
        <v>10</v>
      </c>
      <c r="B3767" s="650" t="s">
        <v>596</v>
      </c>
      <c r="C3767" s="650">
        <v>89301703</v>
      </c>
      <c r="D3767" s="729" t="s">
        <v>6870</v>
      </c>
      <c r="E3767" s="730" t="s">
        <v>3674</v>
      </c>
      <c r="F3767" s="650" t="s">
        <v>3634</v>
      </c>
      <c r="G3767" s="650" t="s">
        <v>4541</v>
      </c>
      <c r="H3767" s="650" t="s">
        <v>597</v>
      </c>
      <c r="I3767" s="650" t="s">
        <v>4815</v>
      </c>
      <c r="J3767" s="650" t="s">
        <v>4816</v>
      </c>
      <c r="K3767" s="650" t="s">
        <v>4817</v>
      </c>
      <c r="L3767" s="651">
        <v>257.22000000000003</v>
      </c>
      <c r="M3767" s="651">
        <v>257.22000000000003</v>
      </c>
      <c r="N3767" s="650">
        <v>1</v>
      </c>
      <c r="O3767" s="731">
        <v>0.5</v>
      </c>
      <c r="P3767" s="651"/>
      <c r="Q3767" s="666">
        <v>0</v>
      </c>
      <c r="R3767" s="650"/>
      <c r="S3767" s="666">
        <v>0</v>
      </c>
      <c r="T3767" s="731"/>
      <c r="U3767" s="689">
        <v>0</v>
      </c>
    </row>
    <row r="3768" spans="1:21" ht="14.4" customHeight="1" x14ac:dyDescent="0.3">
      <c r="A3768" s="649">
        <v>10</v>
      </c>
      <c r="B3768" s="650" t="s">
        <v>596</v>
      </c>
      <c r="C3768" s="650">
        <v>89301703</v>
      </c>
      <c r="D3768" s="729" t="s">
        <v>6870</v>
      </c>
      <c r="E3768" s="730" t="s">
        <v>3674</v>
      </c>
      <c r="F3768" s="650" t="s">
        <v>3634</v>
      </c>
      <c r="G3768" s="650" t="s">
        <v>4541</v>
      </c>
      <c r="H3768" s="650" t="s">
        <v>597</v>
      </c>
      <c r="I3768" s="650" t="s">
        <v>4542</v>
      </c>
      <c r="J3768" s="650" t="s">
        <v>4543</v>
      </c>
      <c r="K3768" s="650" t="s">
        <v>4081</v>
      </c>
      <c r="L3768" s="651">
        <v>128.61000000000001</v>
      </c>
      <c r="M3768" s="651">
        <v>385.83000000000004</v>
      </c>
      <c r="N3768" s="650">
        <v>3</v>
      </c>
      <c r="O3768" s="731">
        <v>0.5</v>
      </c>
      <c r="P3768" s="651"/>
      <c r="Q3768" s="666">
        <v>0</v>
      </c>
      <c r="R3768" s="650"/>
      <c r="S3768" s="666">
        <v>0</v>
      </c>
      <c r="T3768" s="731"/>
      <c r="U3768" s="689">
        <v>0</v>
      </c>
    </row>
    <row r="3769" spans="1:21" ht="14.4" customHeight="1" x14ac:dyDescent="0.3">
      <c r="A3769" s="649">
        <v>10</v>
      </c>
      <c r="B3769" s="650" t="s">
        <v>596</v>
      </c>
      <c r="C3769" s="650">
        <v>89301703</v>
      </c>
      <c r="D3769" s="729" t="s">
        <v>6870</v>
      </c>
      <c r="E3769" s="730" t="s">
        <v>3674</v>
      </c>
      <c r="F3769" s="650" t="s">
        <v>3634</v>
      </c>
      <c r="G3769" s="650" t="s">
        <v>4819</v>
      </c>
      <c r="H3769" s="650" t="s">
        <v>597</v>
      </c>
      <c r="I3769" s="650" t="s">
        <v>4820</v>
      </c>
      <c r="J3769" s="650" t="s">
        <v>4821</v>
      </c>
      <c r="K3769" s="650" t="s">
        <v>1884</v>
      </c>
      <c r="L3769" s="651">
        <v>101.68</v>
      </c>
      <c r="M3769" s="651">
        <v>203.36</v>
      </c>
      <c r="N3769" s="650">
        <v>2</v>
      </c>
      <c r="O3769" s="731">
        <v>1</v>
      </c>
      <c r="P3769" s="651"/>
      <c r="Q3769" s="666">
        <v>0</v>
      </c>
      <c r="R3769" s="650"/>
      <c r="S3769" s="666">
        <v>0</v>
      </c>
      <c r="T3769" s="731"/>
      <c r="U3769" s="689">
        <v>0</v>
      </c>
    </row>
    <row r="3770" spans="1:21" ht="14.4" customHeight="1" x14ac:dyDescent="0.3">
      <c r="A3770" s="649">
        <v>10</v>
      </c>
      <c r="B3770" s="650" t="s">
        <v>596</v>
      </c>
      <c r="C3770" s="650">
        <v>89301703</v>
      </c>
      <c r="D3770" s="729" t="s">
        <v>6870</v>
      </c>
      <c r="E3770" s="730" t="s">
        <v>3674</v>
      </c>
      <c r="F3770" s="650" t="s">
        <v>3634</v>
      </c>
      <c r="G3770" s="650" t="s">
        <v>4144</v>
      </c>
      <c r="H3770" s="650" t="s">
        <v>1072</v>
      </c>
      <c r="I3770" s="650" t="s">
        <v>4219</v>
      </c>
      <c r="J3770" s="650" t="s">
        <v>4220</v>
      </c>
      <c r="K3770" s="650" t="s">
        <v>4221</v>
      </c>
      <c r="L3770" s="651">
        <v>194.26</v>
      </c>
      <c r="M3770" s="651">
        <v>388.52</v>
      </c>
      <c r="N3770" s="650">
        <v>2</v>
      </c>
      <c r="O3770" s="731">
        <v>1</v>
      </c>
      <c r="P3770" s="651"/>
      <c r="Q3770" s="666">
        <v>0</v>
      </c>
      <c r="R3770" s="650"/>
      <c r="S3770" s="666">
        <v>0</v>
      </c>
      <c r="T3770" s="731"/>
      <c r="U3770" s="689">
        <v>0</v>
      </c>
    </row>
    <row r="3771" spans="1:21" ht="14.4" customHeight="1" x14ac:dyDescent="0.3">
      <c r="A3771" s="649">
        <v>10</v>
      </c>
      <c r="B3771" s="650" t="s">
        <v>596</v>
      </c>
      <c r="C3771" s="650">
        <v>89301703</v>
      </c>
      <c r="D3771" s="729" t="s">
        <v>6870</v>
      </c>
      <c r="E3771" s="730" t="s">
        <v>3674</v>
      </c>
      <c r="F3771" s="650" t="s">
        <v>3634</v>
      </c>
      <c r="G3771" s="650" t="s">
        <v>4144</v>
      </c>
      <c r="H3771" s="650" t="s">
        <v>1072</v>
      </c>
      <c r="I3771" s="650" t="s">
        <v>1196</v>
      </c>
      <c r="J3771" s="650" t="s">
        <v>1197</v>
      </c>
      <c r="K3771" s="650" t="s">
        <v>1198</v>
      </c>
      <c r="L3771" s="651">
        <v>87.87</v>
      </c>
      <c r="M3771" s="651">
        <v>1757.4</v>
      </c>
      <c r="N3771" s="650">
        <v>20</v>
      </c>
      <c r="O3771" s="731">
        <v>0.5</v>
      </c>
      <c r="P3771" s="651"/>
      <c r="Q3771" s="666">
        <v>0</v>
      </c>
      <c r="R3771" s="650"/>
      <c r="S3771" s="666">
        <v>0</v>
      </c>
      <c r="T3771" s="731"/>
      <c r="U3771" s="689">
        <v>0</v>
      </c>
    </row>
    <row r="3772" spans="1:21" ht="14.4" customHeight="1" x14ac:dyDescent="0.3">
      <c r="A3772" s="649">
        <v>10</v>
      </c>
      <c r="B3772" s="650" t="s">
        <v>596</v>
      </c>
      <c r="C3772" s="650">
        <v>89301703</v>
      </c>
      <c r="D3772" s="729" t="s">
        <v>6870</v>
      </c>
      <c r="E3772" s="730" t="s">
        <v>3674</v>
      </c>
      <c r="F3772" s="650" t="s">
        <v>3634</v>
      </c>
      <c r="G3772" s="650" t="s">
        <v>4144</v>
      </c>
      <c r="H3772" s="650" t="s">
        <v>1072</v>
      </c>
      <c r="I3772" s="650" t="s">
        <v>4544</v>
      </c>
      <c r="J3772" s="650" t="s">
        <v>4545</v>
      </c>
      <c r="K3772" s="650" t="s">
        <v>1140</v>
      </c>
      <c r="L3772" s="651">
        <v>65.81</v>
      </c>
      <c r="M3772" s="651">
        <v>658.1</v>
      </c>
      <c r="N3772" s="650">
        <v>10</v>
      </c>
      <c r="O3772" s="731">
        <v>0.5</v>
      </c>
      <c r="P3772" s="651"/>
      <c r="Q3772" s="666">
        <v>0</v>
      </c>
      <c r="R3772" s="650"/>
      <c r="S3772" s="666">
        <v>0</v>
      </c>
      <c r="T3772" s="731"/>
      <c r="U3772" s="689">
        <v>0</v>
      </c>
    </row>
    <row r="3773" spans="1:21" ht="14.4" customHeight="1" x14ac:dyDescent="0.3">
      <c r="A3773" s="649">
        <v>10</v>
      </c>
      <c r="B3773" s="650" t="s">
        <v>596</v>
      </c>
      <c r="C3773" s="650">
        <v>89301703</v>
      </c>
      <c r="D3773" s="729" t="s">
        <v>6870</v>
      </c>
      <c r="E3773" s="730" t="s">
        <v>3674</v>
      </c>
      <c r="F3773" s="650" t="s">
        <v>3634</v>
      </c>
      <c r="G3773" s="650" t="s">
        <v>4144</v>
      </c>
      <c r="H3773" s="650" t="s">
        <v>1072</v>
      </c>
      <c r="I3773" s="650" t="s">
        <v>4546</v>
      </c>
      <c r="J3773" s="650" t="s">
        <v>4547</v>
      </c>
      <c r="K3773" s="650" t="s">
        <v>1140</v>
      </c>
      <c r="L3773" s="651">
        <v>65.81</v>
      </c>
      <c r="M3773" s="651">
        <v>1316.2</v>
      </c>
      <c r="N3773" s="650">
        <v>20</v>
      </c>
      <c r="O3773" s="731">
        <v>0.5</v>
      </c>
      <c r="P3773" s="651"/>
      <c r="Q3773" s="666">
        <v>0</v>
      </c>
      <c r="R3773" s="650"/>
      <c r="S3773" s="666">
        <v>0</v>
      </c>
      <c r="T3773" s="731"/>
      <c r="U3773" s="689">
        <v>0</v>
      </c>
    </row>
    <row r="3774" spans="1:21" ht="14.4" customHeight="1" x14ac:dyDescent="0.3">
      <c r="A3774" s="649">
        <v>10</v>
      </c>
      <c r="B3774" s="650" t="s">
        <v>596</v>
      </c>
      <c r="C3774" s="650">
        <v>89301703</v>
      </c>
      <c r="D3774" s="729" t="s">
        <v>6870</v>
      </c>
      <c r="E3774" s="730" t="s">
        <v>3674</v>
      </c>
      <c r="F3774" s="650" t="s">
        <v>3634</v>
      </c>
      <c r="G3774" s="650" t="s">
        <v>4105</v>
      </c>
      <c r="H3774" s="650" t="s">
        <v>597</v>
      </c>
      <c r="I3774" s="650" t="s">
        <v>654</v>
      </c>
      <c r="J3774" s="650" t="s">
        <v>4106</v>
      </c>
      <c r="K3774" s="650" t="s">
        <v>4107</v>
      </c>
      <c r="L3774" s="651">
        <v>22.88</v>
      </c>
      <c r="M3774" s="651">
        <v>228.8</v>
      </c>
      <c r="N3774" s="650">
        <v>10</v>
      </c>
      <c r="O3774" s="731">
        <v>2.5</v>
      </c>
      <c r="P3774" s="651">
        <v>68.64</v>
      </c>
      <c r="Q3774" s="666">
        <v>0.3</v>
      </c>
      <c r="R3774" s="650">
        <v>3</v>
      </c>
      <c r="S3774" s="666">
        <v>0.3</v>
      </c>
      <c r="T3774" s="731">
        <v>1</v>
      </c>
      <c r="U3774" s="689">
        <v>0.4</v>
      </c>
    </row>
    <row r="3775" spans="1:21" ht="14.4" customHeight="1" x14ac:dyDescent="0.3">
      <c r="A3775" s="649">
        <v>10</v>
      </c>
      <c r="B3775" s="650" t="s">
        <v>596</v>
      </c>
      <c r="C3775" s="650">
        <v>89301703</v>
      </c>
      <c r="D3775" s="729" t="s">
        <v>6870</v>
      </c>
      <c r="E3775" s="730" t="s">
        <v>3674</v>
      </c>
      <c r="F3775" s="650" t="s">
        <v>3634</v>
      </c>
      <c r="G3775" s="650" t="s">
        <v>4105</v>
      </c>
      <c r="H3775" s="650" t="s">
        <v>597</v>
      </c>
      <c r="I3775" s="650" t="s">
        <v>833</v>
      </c>
      <c r="J3775" s="650" t="s">
        <v>4108</v>
      </c>
      <c r="K3775" s="650" t="s">
        <v>4109</v>
      </c>
      <c r="L3775" s="651">
        <v>91.52</v>
      </c>
      <c r="M3775" s="651">
        <v>2013.4399999999998</v>
      </c>
      <c r="N3775" s="650">
        <v>22</v>
      </c>
      <c r="O3775" s="731">
        <v>6</v>
      </c>
      <c r="P3775" s="651">
        <v>183.04</v>
      </c>
      <c r="Q3775" s="666">
        <v>9.0909090909090912E-2</v>
      </c>
      <c r="R3775" s="650">
        <v>2</v>
      </c>
      <c r="S3775" s="666">
        <v>9.0909090909090912E-2</v>
      </c>
      <c r="T3775" s="731">
        <v>0.5</v>
      </c>
      <c r="U3775" s="689">
        <v>8.3333333333333329E-2</v>
      </c>
    </row>
    <row r="3776" spans="1:21" ht="14.4" customHeight="1" x14ac:dyDescent="0.3">
      <c r="A3776" s="649">
        <v>10</v>
      </c>
      <c r="B3776" s="650" t="s">
        <v>596</v>
      </c>
      <c r="C3776" s="650">
        <v>89301703</v>
      </c>
      <c r="D3776" s="729" t="s">
        <v>6870</v>
      </c>
      <c r="E3776" s="730" t="s">
        <v>3674</v>
      </c>
      <c r="F3776" s="650" t="s">
        <v>3634</v>
      </c>
      <c r="G3776" s="650" t="s">
        <v>4110</v>
      </c>
      <c r="H3776" s="650" t="s">
        <v>597</v>
      </c>
      <c r="I3776" s="650" t="s">
        <v>4824</v>
      </c>
      <c r="J3776" s="650" t="s">
        <v>4454</v>
      </c>
      <c r="K3776" s="650" t="s">
        <v>4825</v>
      </c>
      <c r="L3776" s="651">
        <v>0</v>
      </c>
      <c r="M3776" s="651">
        <v>0</v>
      </c>
      <c r="N3776" s="650">
        <v>1</v>
      </c>
      <c r="O3776" s="731">
        <v>0.5</v>
      </c>
      <c r="P3776" s="651"/>
      <c r="Q3776" s="666"/>
      <c r="R3776" s="650"/>
      <c r="S3776" s="666">
        <v>0</v>
      </c>
      <c r="T3776" s="731"/>
      <c r="U3776" s="689">
        <v>0</v>
      </c>
    </row>
    <row r="3777" spans="1:21" ht="14.4" customHeight="1" x14ac:dyDescent="0.3">
      <c r="A3777" s="649">
        <v>10</v>
      </c>
      <c r="B3777" s="650" t="s">
        <v>596</v>
      </c>
      <c r="C3777" s="650">
        <v>89301703</v>
      </c>
      <c r="D3777" s="729" t="s">
        <v>6870</v>
      </c>
      <c r="E3777" s="730" t="s">
        <v>3674</v>
      </c>
      <c r="F3777" s="650" t="s">
        <v>3634</v>
      </c>
      <c r="G3777" s="650" t="s">
        <v>4110</v>
      </c>
      <c r="H3777" s="650" t="s">
        <v>597</v>
      </c>
      <c r="I3777" s="650" t="s">
        <v>4111</v>
      </c>
      <c r="J3777" s="650" t="s">
        <v>1532</v>
      </c>
      <c r="K3777" s="650" t="s">
        <v>4112</v>
      </c>
      <c r="L3777" s="651">
        <v>210.44</v>
      </c>
      <c r="M3777" s="651">
        <v>631.31999999999994</v>
      </c>
      <c r="N3777" s="650">
        <v>3</v>
      </c>
      <c r="O3777" s="731">
        <v>0.5</v>
      </c>
      <c r="P3777" s="651"/>
      <c r="Q3777" s="666">
        <v>0</v>
      </c>
      <c r="R3777" s="650"/>
      <c r="S3777" s="666">
        <v>0</v>
      </c>
      <c r="T3777" s="731"/>
      <c r="U3777" s="689">
        <v>0</v>
      </c>
    </row>
    <row r="3778" spans="1:21" ht="14.4" customHeight="1" x14ac:dyDescent="0.3">
      <c r="A3778" s="649">
        <v>10</v>
      </c>
      <c r="B3778" s="650" t="s">
        <v>596</v>
      </c>
      <c r="C3778" s="650">
        <v>89301703</v>
      </c>
      <c r="D3778" s="729" t="s">
        <v>6870</v>
      </c>
      <c r="E3778" s="730" t="s">
        <v>3674</v>
      </c>
      <c r="F3778" s="650" t="s">
        <v>3634</v>
      </c>
      <c r="G3778" s="650" t="s">
        <v>4110</v>
      </c>
      <c r="H3778" s="650" t="s">
        <v>597</v>
      </c>
      <c r="I3778" s="650" t="s">
        <v>4253</v>
      </c>
      <c r="J3778" s="650" t="s">
        <v>1532</v>
      </c>
      <c r="K3778" s="650" t="s">
        <v>4254</v>
      </c>
      <c r="L3778" s="651">
        <v>423.57</v>
      </c>
      <c r="M3778" s="651">
        <v>17789.939999999999</v>
      </c>
      <c r="N3778" s="650">
        <v>42</v>
      </c>
      <c r="O3778" s="731">
        <v>14</v>
      </c>
      <c r="P3778" s="651">
        <v>5506.41</v>
      </c>
      <c r="Q3778" s="666">
        <v>0.30952380952380953</v>
      </c>
      <c r="R3778" s="650">
        <v>13</v>
      </c>
      <c r="S3778" s="666">
        <v>0.30952380952380953</v>
      </c>
      <c r="T3778" s="731">
        <v>5</v>
      </c>
      <c r="U3778" s="689">
        <v>0.35714285714285715</v>
      </c>
    </row>
    <row r="3779" spans="1:21" ht="14.4" customHeight="1" x14ac:dyDescent="0.3">
      <c r="A3779" s="649">
        <v>10</v>
      </c>
      <c r="B3779" s="650" t="s">
        <v>596</v>
      </c>
      <c r="C3779" s="650">
        <v>89301703</v>
      </c>
      <c r="D3779" s="729" t="s">
        <v>6870</v>
      </c>
      <c r="E3779" s="730" t="s">
        <v>3674</v>
      </c>
      <c r="F3779" s="650" t="s">
        <v>3634</v>
      </c>
      <c r="G3779" s="650" t="s">
        <v>5297</v>
      </c>
      <c r="H3779" s="650" t="s">
        <v>597</v>
      </c>
      <c r="I3779" s="650" t="s">
        <v>1409</v>
      </c>
      <c r="J3779" s="650" t="s">
        <v>5298</v>
      </c>
      <c r="K3779" s="650" t="s">
        <v>4109</v>
      </c>
      <c r="L3779" s="651">
        <v>0</v>
      </c>
      <c r="M3779" s="651">
        <v>0</v>
      </c>
      <c r="N3779" s="650">
        <v>2</v>
      </c>
      <c r="O3779" s="731">
        <v>1</v>
      </c>
      <c r="P3779" s="651"/>
      <c r="Q3779" s="666"/>
      <c r="R3779" s="650"/>
      <c r="S3779" s="666">
        <v>0</v>
      </c>
      <c r="T3779" s="731"/>
      <c r="U3779" s="689">
        <v>0</v>
      </c>
    </row>
    <row r="3780" spans="1:21" ht="14.4" customHeight="1" x14ac:dyDescent="0.3">
      <c r="A3780" s="649">
        <v>10</v>
      </c>
      <c r="B3780" s="650" t="s">
        <v>596</v>
      </c>
      <c r="C3780" s="650">
        <v>89301703</v>
      </c>
      <c r="D3780" s="729" t="s">
        <v>6870</v>
      </c>
      <c r="E3780" s="730" t="s">
        <v>3674</v>
      </c>
      <c r="F3780" s="650" t="s">
        <v>3634</v>
      </c>
      <c r="G3780" s="650" t="s">
        <v>4229</v>
      </c>
      <c r="H3780" s="650" t="s">
        <v>597</v>
      </c>
      <c r="I3780" s="650" t="s">
        <v>4830</v>
      </c>
      <c r="J3780" s="650" t="s">
        <v>4494</v>
      </c>
      <c r="K3780" s="650" t="s">
        <v>1888</v>
      </c>
      <c r="L3780" s="651">
        <v>0</v>
      </c>
      <c r="M3780" s="651">
        <v>0</v>
      </c>
      <c r="N3780" s="650">
        <v>3</v>
      </c>
      <c r="O3780" s="731">
        <v>1.5</v>
      </c>
      <c r="P3780" s="651">
        <v>0</v>
      </c>
      <c r="Q3780" s="666"/>
      <c r="R3780" s="650">
        <v>1</v>
      </c>
      <c r="S3780" s="666">
        <v>0.33333333333333331</v>
      </c>
      <c r="T3780" s="731">
        <v>0.5</v>
      </c>
      <c r="U3780" s="689">
        <v>0.33333333333333331</v>
      </c>
    </row>
    <row r="3781" spans="1:21" ht="14.4" customHeight="1" x14ac:dyDescent="0.3">
      <c r="A3781" s="649">
        <v>10</v>
      </c>
      <c r="B3781" s="650" t="s">
        <v>596</v>
      </c>
      <c r="C3781" s="650">
        <v>89301703</v>
      </c>
      <c r="D3781" s="729" t="s">
        <v>6870</v>
      </c>
      <c r="E3781" s="730" t="s">
        <v>3674</v>
      </c>
      <c r="F3781" s="650" t="s">
        <v>3634</v>
      </c>
      <c r="G3781" s="650" t="s">
        <v>4229</v>
      </c>
      <c r="H3781" s="650" t="s">
        <v>597</v>
      </c>
      <c r="I3781" s="650" t="s">
        <v>4255</v>
      </c>
      <c r="J3781" s="650" t="s">
        <v>4256</v>
      </c>
      <c r="K3781" s="650" t="s">
        <v>4257</v>
      </c>
      <c r="L3781" s="651">
        <v>21.92</v>
      </c>
      <c r="M3781" s="651">
        <v>153.44</v>
      </c>
      <c r="N3781" s="650">
        <v>7</v>
      </c>
      <c r="O3781" s="731">
        <v>3.5</v>
      </c>
      <c r="P3781" s="651"/>
      <c r="Q3781" s="666">
        <v>0</v>
      </c>
      <c r="R3781" s="650"/>
      <c r="S3781" s="666">
        <v>0</v>
      </c>
      <c r="T3781" s="731"/>
      <c r="U3781" s="689">
        <v>0</v>
      </c>
    </row>
    <row r="3782" spans="1:21" ht="14.4" customHeight="1" x14ac:dyDescent="0.3">
      <c r="A3782" s="649">
        <v>10</v>
      </c>
      <c r="B3782" s="650" t="s">
        <v>596</v>
      </c>
      <c r="C3782" s="650">
        <v>89301703</v>
      </c>
      <c r="D3782" s="729" t="s">
        <v>6870</v>
      </c>
      <c r="E3782" s="730" t="s">
        <v>3674</v>
      </c>
      <c r="F3782" s="650" t="s">
        <v>3634</v>
      </c>
      <c r="G3782" s="650" t="s">
        <v>4229</v>
      </c>
      <c r="H3782" s="650" t="s">
        <v>597</v>
      </c>
      <c r="I3782" s="650" t="s">
        <v>6626</v>
      </c>
      <c r="J3782" s="650" t="s">
        <v>4256</v>
      </c>
      <c r="K3782" s="650" t="s">
        <v>4232</v>
      </c>
      <c r="L3782" s="651">
        <v>0</v>
      </c>
      <c r="M3782" s="651">
        <v>0</v>
      </c>
      <c r="N3782" s="650">
        <v>2</v>
      </c>
      <c r="O3782" s="731">
        <v>1</v>
      </c>
      <c r="P3782" s="651"/>
      <c r="Q3782" s="666"/>
      <c r="R3782" s="650"/>
      <c r="S3782" s="666">
        <v>0</v>
      </c>
      <c r="T3782" s="731"/>
      <c r="U3782" s="689">
        <v>0</v>
      </c>
    </row>
    <row r="3783" spans="1:21" ht="14.4" customHeight="1" x14ac:dyDescent="0.3">
      <c r="A3783" s="649">
        <v>10</v>
      </c>
      <c r="B3783" s="650" t="s">
        <v>596</v>
      </c>
      <c r="C3783" s="650">
        <v>89301703</v>
      </c>
      <c r="D3783" s="729" t="s">
        <v>6870</v>
      </c>
      <c r="E3783" s="730" t="s">
        <v>3674</v>
      </c>
      <c r="F3783" s="650" t="s">
        <v>3634</v>
      </c>
      <c r="G3783" s="650" t="s">
        <v>4229</v>
      </c>
      <c r="H3783" s="650" t="s">
        <v>597</v>
      </c>
      <c r="I3783" s="650" t="s">
        <v>4831</v>
      </c>
      <c r="J3783" s="650" t="s">
        <v>4256</v>
      </c>
      <c r="K3783" s="650" t="s">
        <v>4832</v>
      </c>
      <c r="L3783" s="651">
        <v>65.73</v>
      </c>
      <c r="M3783" s="651">
        <v>65.73</v>
      </c>
      <c r="N3783" s="650">
        <v>1</v>
      </c>
      <c r="O3783" s="731">
        <v>0.5</v>
      </c>
      <c r="P3783" s="651"/>
      <c r="Q3783" s="666">
        <v>0</v>
      </c>
      <c r="R3783" s="650"/>
      <c r="S3783" s="666">
        <v>0</v>
      </c>
      <c r="T3783" s="731"/>
      <c r="U3783" s="689">
        <v>0</v>
      </c>
    </row>
    <row r="3784" spans="1:21" ht="14.4" customHeight="1" x14ac:dyDescent="0.3">
      <c r="A3784" s="649">
        <v>10</v>
      </c>
      <c r="B3784" s="650" t="s">
        <v>596</v>
      </c>
      <c r="C3784" s="650">
        <v>89301703</v>
      </c>
      <c r="D3784" s="729" t="s">
        <v>6870</v>
      </c>
      <c r="E3784" s="730" t="s">
        <v>3674</v>
      </c>
      <c r="F3784" s="650" t="s">
        <v>3634</v>
      </c>
      <c r="G3784" s="650" t="s">
        <v>4229</v>
      </c>
      <c r="H3784" s="650" t="s">
        <v>597</v>
      </c>
      <c r="I3784" s="650" t="s">
        <v>4833</v>
      </c>
      <c r="J3784" s="650" t="s">
        <v>4829</v>
      </c>
      <c r="K3784" s="650" t="s">
        <v>4834</v>
      </c>
      <c r="L3784" s="651">
        <v>101.13</v>
      </c>
      <c r="M3784" s="651">
        <v>202.26</v>
      </c>
      <c r="N3784" s="650">
        <v>2</v>
      </c>
      <c r="O3784" s="731">
        <v>0.5</v>
      </c>
      <c r="P3784" s="651"/>
      <c r="Q3784" s="666">
        <v>0</v>
      </c>
      <c r="R3784" s="650"/>
      <c r="S3784" s="666">
        <v>0</v>
      </c>
      <c r="T3784" s="731"/>
      <c r="U3784" s="689">
        <v>0</v>
      </c>
    </row>
    <row r="3785" spans="1:21" ht="14.4" customHeight="1" x14ac:dyDescent="0.3">
      <c r="A3785" s="649">
        <v>10</v>
      </c>
      <c r="B3785" s="650" t="s">
        <v>596</v>
      </c>
      <c r="C3785" s="650">
        <v>89301703</v>
      </c>
      <c r="D3785" s="729" t="s">
        <v>6870</v>
      </c>
      <c r="E3785" s="730" t="s">
        <v>3674</v>
      </c>
      <c r="F3785" s="650" t="s">
        <v>3634</v>
      </c>
      <c r="G3785" s="650" t="s">
        <v>4229</v>
      </c>
      <c r="H3785" s="650" t="s">
        <v>597</v>
      </c>
      <c r="I3785" s="650" t="s">
        <v>4836</v>
      </c>
      <c r="J3785" s="650" t="s">
        <v>4494</v>
      </c>
      <c r="K3785" s="650" t="s">
        <v>4837</v>
      </c>
      <c r="L3785" s="651">
        <v>202.25</v>
      </c>
      <c r="M3785" s="651">
        <v>606.75</v>
      </c>
      <c r="N3785" s="650">
        <v>3</v>
      </c>
      <c r="O3785" s="731">
        <v>1</v>
      </c>
      <c r="P3785" s="651"/>
      <c r="Q3785" s="666">
        <v>0</v>
      </c>
      <c r="R3785" s="650"/>
      <c r="S3785" s="666">
        <v>0</v>
      </c>
      <c r="T3785" s="731"/>
      <c r="U3785" s="689">
        <v>0</v>
      </c>
    </row>
    <row r="3786" spans="1:21" ht="14.4" customHeight="1" x14ac:dyDescent="0.3">
      <c r="A3786" s="649">
        <v>10</v>
      </c>
      <c r="B3786" s="650" t="s">
        <v>596</v>
      </c>
      <c r="C3786" s="650">
        <v>89301703</v>
      </c>
      <c r="D3786" s="729" t="s">
        <v>6870</v>
      </c>
      <c r="E3786" s="730" t="s">
        <v>3674</v>
      </c>
      <c r="F3786" s="650" t="s">
        <v>3634</v>
      </c>
      <c r="G3786" s="650" t="s">
        <v>4229</v>
      </c>
      <c r="H3786" s="650" t="s">
        <v>1072</v>
      </c>
      <c r="I3786" s="650" t="s">
        <v>4838</v>
      </c>
      <c r="J3786" s="650" t="s">
        <v>4231</v>
      </c>
      <c r="K3786" s="650" t="s">
        <v>4257</v>
      </c>
      <c r="L3786" s="651">
        <v>21.92</v>
      </c>
      <c r="M3786" s="651">
        <v>131.52000000000001</v>
      </c>
      <c r="N3786" s="650">
        <v>6</v>
      </c>
      <c r="O3786" s="731">
        <v>3</v>
      </c>
      <c r="P3786" s="651">
        <v>65.760000000000005</v>
      </c>
      <c r="Q3786" s="666">
        <v>0.5</v>
      </c>
      <c r="R3786" s="650">
        <v>3</v>
      </c>
      <c r="S3786" s="666">
        <v>0.5</v>
      </c>
      <c r="T3786" s="731">
        <v>1</v>
      </c>
      <c r="U3786" s="689">
        <v>0.33333333333333331</v>
      </c>
    </row>
    <row r="3787" spans="1:21" ht="14.4" customHeight="1" x14ac:dyDescent="0.3">
      <c r="A3787" s="649">
        <v>10</v>
      </c>
      <c r="B3787" s="650" t="s">
        <v>596</v>
      </c>
      <c r="C3787" s="650">
        <v>89301703</v>
      </c>
      <c r="D3787" s="729" t="s">
        <v>6870</v>
      </c>
      <c r="E3787" s="730" t="s">
        <v>3674</v>
      </c>
      <c r="F3787" s="650" t="s">
        <v>3634</v>
      </c>
      <c r="G3787" s="650" t="s">
        <v>4229</v>
      </c>
      <c r="H3787" s="650" t="s">
        <v>1072</v>
      </c>
      <c r="I3787" s="650" t="s">
        <v>4230</v>
      </c>
      <c r="J3787" s="650" t="s">
        <v>4231</v>
      </c>
      <c r="K3787" s="650" t="s">
        <v>4232</v>
      </c>
      <c r="L3787" s="651">
        <v>36.520000000000003</v>
      </c>
      <c r="M3787" s="651">
        <v>292.16000000000003</v>
      </c>
      <c r="N3787" s="650">
        <v>8</v>
      </c>
      <c r="O3787" s="731">
        <v>3.5</v>
      </c>
      <c r="P3787" s="651"/>
      <c r="Q3787" s="666">
        <v>0</v>
      </c>
      <c r="R3787" s="650"/>
      <c r="S3787" s="666">
        <v>0</v>
      </c>
      <c r="T3787" s="731"/>
      <c r="U3787" s="689">
        <v>0</v>
      </c>
    </row>
    <row r="3788" spans="1:21" ht="14.4" customHeight="1" x14ac:dyDescent="0.3">
      <c r="A3788" s="649">
        <v>10</v>
      </c>
      <c r="B3788" s="650" t="s">
        <v>596</v>
      </c>
      <c r="C3788" s="650">
        <v>89301703</v>
      </c>
      <c r="D3788" s="729" t="s">
        <v>6870</v>
      </c>
      <c r="E3788" s="730" t="s">
        <v>3674</v>
      </c>
      <c r="F3788" s="650" t="s">
        <v>3634</v>
      </c>
      <c r="G3788" s="650" t="s">
        <v>4229</v>
      </c>
      <c r="H3788" s="650" t="s">
        <v>1072</v>
      </c>
      <c r="I3788" s="650" t="s">
        <v>4313</v>
      </c>
      <c r="J3788" s="650" t="s">
        <v>2768</v>
      </c>
      <c r="K3788" s="650" t="s">
        <v>3603</v>
      </c>
      <c r="L3788" s="651">
        <v>33.72</v>
      </c>
      <c r="M3788" s="651">
        <v>67.44</v>
      </c>
      <c r="N3788" s="650">
        <v>2</v>
      </c>
      <c r="O3788" s="731">
        <v>0.5</v>
      </c>
      <c r="P3788" s="651"/>
      <c r="Q3788" s="666">
        <v>0</v>
      </c>
      <c r="R3788" s="650"/>
      <c r="S3788" s="666">
        <v>0</v>
      </c>
      <c r="T3788" s="731"/>
      <c r="U3788" s="689">
        <v>0</v>
      </c>
    </row>
    <row r="3789" spans="1:21" ht="14.4" customHeight="1" x14ac:dyDescent="0.3">
      <c r="A3789" s="649">
        <v>10</v>
      </c>
      <c r="B3789" s="650" t="s">
        <v>596</v>
      </c>
      <c r="C3789" s="650">
        <v>89301703</v>
      </c>
      <c r="D3789" s="729" t="s">
        <v>6870</v>
      </c>
      <c r="E3789" s="730" t="s">
        <v>3674</v>
      </c>
      <c r="F3789" s="650" t="s">
        <v>3634</v>
      </c>
      <c r="G3789" s="650" t="s">
        <v>4229</v>
      </c>
      <c r="H3789" s="650" t="s">
        <v>1072</v>
      </c>
      <c r="I3789" s="650" t="s">
        <v>4457</v>
      </c>
      <c r="J3789" s="650" t="s">
        <v>2768</v>
      </c>
      <c r="K3789" s="650" t="s">
        <v>4458</v>
      </c>
      <c r="L3789" s="651">
        <v>56.18</v>
      </c>
      <c r="M3789" s="651">
        <v>112.36</v>
      </c>
      <c r="N3789" s="650">
        <v>2</v>
      </c>
      <c r="O3789" s="731">
        <v>1</v>
      </c>
      <c r="P3789" s="651">
        <v>112.36</v>
      </c>
      <c r="Q3789" s="666">
        <v>1</v>
      </c>
      <c r="R3789" s="650">
        <v>2</v>
      </c>
      <c r="S3789" s="666">
        <v>1</v>
      </c>
      <c r="T3789" s="731">
        <v>1</v>
      </c>
      <c r="U3789" s="689">
        <v>1</v>
      </c>
    </row>
    <row r="3790" spans="1:21" ht="14.4" customHeight="1" x14ac:dyDescent="0.3">
      <c r="A3790" s="649">
        <v>10</v>
      </c>
      <c r="B3790" s="650" t="s">
        <v>596</v>
      </c>
      <c r="C3790" s="650">
        <v>89301703</v>
      </c>
      <c r="D3790" s="729" t="s">
        <v>6870</v>
      </c>
      <c r="E3790" s="730" t="s">
        <v>3674</v>
      </c>
      <c r="F3790" s="650" t="s">
        <v>3634</v>
      </c>
      <c r="G3790" s="650" t="s">
        <v>4229</v>
      </c>
      <c r="H3790" s="650" t="s">
        <v>1072</v>
      </c>
      <c r="I3790" s="650" t="s">
        <v>4258</v>
      </c>
      <c r="J3790" s="650" t="s">
        <v>4259</v>
      </c>
      <c r="K3790" s="650" t="s">
        <v>4243</v>
      </c>
      <c r="L3790" s="651">
        <v>112.36</v>
      </c>
      <c r="M3790" s="651">
        <v>337.08</v>
      </c>
      <c r="N3790" s="650">
        <v>3</v>
      </c>
      <c r="O3790" s="731">
        <v>1</v>
      </c>
      <c r="P3790" s="651"/>
      <c r="Q3790" s="666">
        <v>0</v>
      </c>
      <c r="R3790" s="650"/>
      <c r="S3790" s="666">
        <v>0</v>
      </c>
      <c r="T3790" s="731"/>
      <c r="U3790" s="689">
        <v>0</v>
      </c>
    </row>
    <row r="3791" spans="1:21" ht="14.4" customHeight="1" x14ac:dyDescent="0.3">
      <c r="A3791" s="649">
        <v>10</v>
      </c>
      <c r="B3791" s="650" t="s">
        <v>596</v>
      </c>
      <c r="C3791" s="650">
        <v>89301703</v>
      </c>
      <c r="D3791" s="729" t="s">
        <v>6870</v>
      </c>
      <c r="E3791" s="730" t="s">
        <v>3674</v>
      </c>
      <c r="F3791" s="650" t="s">
        <v>3634</v>
      </c>
      <c r="G3791" s="650" t="s">
        <v>4229</v>
      </c>
      <c r="H3791" s="650" t="s">
        <v>597</v>
      </c>
      <c r="I3791" s="650" t="s">
        <v>6627</v>
      </c>
      <c r="J3791" s="650" t="s">
        <v>6628</v>
      </c>
      <c r="K3791" s="650" t="s">
        <v>4257</v>
      </c>
      <c r="L3791" s="651">
        <v>21.92</v>
      </c>
      <c r="M3791" s="651">
        <v>43.84</v>
      </c>
      <c r="N3791" s="650">
        <v>2</v>
      </c>
      <c r="O3791" s="731">
        <v>1</v>
      </c>
      <c r="P3791" s="651"/>
      <c r="Q3791" s="666">
        <v>0</v>
      </c>
      <c r="R3791" s="650"/>
      <c r="S3791" s="666">
        <v>0</v>
      </c>
      <c r="T3791" s="731"/>
      <c r="U3791" s="689">
        <v>0</v>
      </c>
    </row>
    <row r="3792" spans="1:21" ht="14.4" customHeight="1" x14ac:dyDescent="0.3">
      <c r="A3792" s="649">
        <v>10</v>
      </c>
      <c r="B3792" s="650" t="s">
        <v>596</v>
      </c>
      <c r="C3792" s="650">
        <v>89301703</v>
      </c>
      <c r="D3792" s="729" t="s">
        <v>6870</v>
      </c>
      <c r="E3792" s="730" t="s">
        <v>3674</v>
      </c>
      <c r="F3792" s="650" t="s">
        <v>3634</v>
      </c>
      <c r="G3792" s="650" t="s">
        <v>4229</v>
      </c>
      <c r="H3792" s="650" t="s">
        <v>597</v>
      </c>
      <c r="I3792" s="650" t="s">
        <v>4840</v>
      </c>
      <c r="J3792" s="650" t="s">
        <v>4256</v>
      </c>
      <c r="K3792" s="650" t="s">
        <v>4841</v>
      </c>
      <c r="L3792" s="651">
        <v>0</v>
      </c>
      <c r="M3792" s="651">
        <v>0</v>
      </c>
      <c r="N3792" s="650">
        <v>1</v>
      </c>
      <c r="O3792" s="731">
        <v>0.5</v>
      </c>
      <c r="P3792" s="651"/>
      <c r="Q3792" s="666"/>
      <c r="R3792" s="650"/>
      <c r="S3792" s="666">
        <v>0</v>
      </c>
      <c r="T3792" s="731"/>
      <c r="U3792" s="689">
        <v>0</v>
      </c>
    </row>
    <row r="3793" spans="1:21" ht="14.4" customHeight="1" x14ac:dyDescent="0.3">
      <c r="A3793" s="649">
        <v>10</v>
      </c>
      <c r="B3793" s="650" t="s">
        <v>596</v>
      </c>
      <c r="C3793" s="650">
        <v>89301703</v>
      </c>
      <c r="D3793" s="729" t="s">
        <v>6870</v>
      </c>
      <c r="E3793" s="730" t="s">
        <v>3674</v>
      </c>
      <c r="F3793" s="650" t="s">
        <v>3634</v>
      </c>
      <c r="G3793" s="650" t="s">
        <v>4229</v>
      </c>
      <c r="H3793" s="650" t="s">
        <v>597</v>
      </c>
      <c r="I3793" s="650" t="s">
        <v>6629</v>
      </c>
      <c r="J3793" s="650" t="s">
        <v>6630</v>
      </c>
      <c r="K3793" s="650" t="s">
        <v>4138</v>
      </c>
      <c r="L3793" s="651">
        <v>0</v>
      </c>
      <c r="M3793" s="651">
        <v>0</v>
      </c>
      <c r="N3793" s="650">
        <v>2</v>
      </c>
      <c r="O3793" s="731">
        <v>2</v>
      </c>
      <c r="P3793" s="651">
        <v>0</v>
      </c>
      <c r="Q3793" s="666"/>
      <c r="R3793" s="650">
        <v>1</v>
      </c>
      <c r="S3793" s="666">
        <v>0.5</v>
      </c>
      <c r="T3793" s="731">
        <v>1</v>
      </c>
      <c r="U3793" s="689">
        <v>0.5</v>
      </c>
    </row>
    <row r="3794" spans="1:21" ht="14.4" customHeight="1" x14ac:dyDescent="0.3">
      <c r="A3794" s="649">
        <v>10</v>
      </c>
      <c r="B3794" s="650" t="s">
        <v>596</v>
      </c>
      <c r="C3794" s="650">
        <v>89301703</v>
      </c>
      <c r="D3794" s="729" t="s">
        <v>6870</v>
      </c>
      <c r="E3794" s="730" t="s">
        <v>3674</v>
      </c>
      <c r="F3794" s="650" t="s">
        <v>3634</v>
      </c>
      <c r="G3794" s="650" t="s">
        <v>4229</v>
      </c>
      <c r="H3794" s="650" t="s">
        <v>597</v>
      </c>
      <c r="I3794" s="650" t="s">
        <v>6631</v>
      </c>
      <c r="J3794" s="650" t="s">
        <v>2768</v>
      </c>
      <c r="K3794" s="650" t="s">
        <v>4138</v>
      </c>
      <c r="L3794" s="651">
        <v>0</v>
      </c>
      <c r="M3794" s="651">
        <v>0</v>
      </c>
      <c r="N3794" s="650">
        <v>3</v>
      </c>
      <c r="O3794" s="731">
        <v>1</v>
      </c>
      <c r="P3794" s="651"/>
      <c r="Q3794" s="666"/>
      <c r="R3794" s="650"/>
      <c r="S3794" s="666">
        <v>0</v>
      </c>
      <c r="T3794" s="731"/>
      <c r="U3794" s="689">
        <v>0</v>
      </c>
    </row>
    <row r="3795" spans="1:21" ht="14.4" customHeight="1" x14ac:dyDescent="0.3">
      <c r="A3795" s="649">
        <v>10</v>
      </c>
      <c r="B3795" s="650" t="s">
        <v>596</v>
      </c>
      <c r="C3795" s="650">
        <v>89301703</v>
      </c>
      <c r="D3795" s="729" t="s">
        <v>6870</v>
      </c>
      <c r="E3795" s="730" t="s">
        <v>3674</v>
      </c>
      <c r="F3795" s="650" t="s">
        <v>3634</v>
      </c>
      <c r="G3795" s="650" t="s">
        <v>3742</v>
      </c>
      <c r="H3795" s="650" t="s">
        <v>597</v>
      </c>
      <c r="I3795" s="650" t="s">
        <v>4233</v>
      </c>
      <c r="J3795" s="650" t="s">
        <v>867</v>
      </c>
      <c r="K3795" s="650" t="s">
        <v>4234</v>
      </c>
      <c r="L3795" s="651">
        <v>74.930000000000007</v>
      </c>
      <c r="M3795" s="651">
        <v>74.930000000000007</v>
      </c>
      <c r="N3795" s="650">
        <v>1</v>
      </c>
      <c r="O3795" s="731">
        <v>0.5</v>
      </c>
      <c r="P3795" s="651"/>
      <c r="Q3795" s="666">
        <v>0</v>
      </c>
      <c r="R3795" s="650"/>
      <c r="S3795" s="666">
        <v>0</v>
      </c>
      <c r="T3795" s="731"/>
      <c r="U3795" s="689">
        <v>0</v>
      </c>
    </row>
    <row r="3796" spans="1:21" ht="14.4" customHeight="1" x14ac:dyDescent="0.3">
      <c r="A3796" s="649">
        <v>10</v>
      </c>
      <c r="B3796" s="650" t="s">
        <v>596</v>
      </c>
      <c r="C3796" s="650">
        <v>89301703</v>
      </c>
      <c r="D3796" s="729" t="s">
        <v>6870</v>
      </c>
      <c r="E3796" s="730" t="s">
        <v>3674</v>
      </c>
      <c r="F3796" s="650" t="s">
        <v>3634</v>
      </c>
      <c r="G3796" s="650" t="s">
        <v>4592</v>
      </c>
      <c r="H3796" s="650" t="s">
        <v>597</v>
      </c>
      <c r="I3796" s="650" t="s">
        <v>4593</v>
      </c>
      <c r="J3796" s="650" t="s">
        <v>796</v>
      </c>
      <c r="K3796" s="650" t="s">
        <v>4594</v>
      </c>
      <c r="L3796" s="651">
        <v>0</v>
      </c>
      <c r="M3796" s="651">
        <v>0</v>
      </c>
      <c r="N3796" s="650">
        <v>1</v>
      </c>
      <c r="O3796" s="731">
        <v>0.5</v>
      </c>
      <c r="P3796" s="651">
        <v>0</v>
      </c>
      <c r="Q3796" s="666"/>
      <c r="R3796" s="650">
        <v>1</v>
      </c>
      <c r="S3796" s="666">
        <v>1</v>
      </c>
      <c r="T3796" s="731">
        <v>0.5</v>
      </c>
      <c r="U3796" s="689">
        <v>1</v>
      </c>
    </row>
    <row r="3797" spans="1:21" ht="14.4" customHeight="1" x14ac:dyDescent="0.3">
      <c r="A3797" s="649">
        <v>10</v>
      </c>
      <c r="B3797" s="650" t="s">
        <v>596</v>
      </c>
      <c r="C3797" s="650">
        <v>89301703</v>
      </c>
      <c r="D3797" s="729" t="s">
        <v>6870</v>
      </c>
      <c r="E3797" s="730" t="s">
        <v>3674</v>
      </c>
      <c r="F3797" s="650" t="s">
        <v>3634</v>
      </c>
      <c r="G3797" s="650" t="s">
        <v>4421</v>
      </c>
      <c r="H3797" s="650" t="s">
        <v>597</v>
      </c>
      <c r="I3797" s="650" t="s">
        <v>6632</v>
      </c>
      <c r="J3797" s="650" t="s">
        <v>4423</v>
      </c>
      <c r="K3797" s="650" t="s">
        <v>2806</v>
      </c>
      <c r="L3797" s="651">
        <v>0</v>
      </c>
      <c r="M3797" s="651">
        <v>0</v>
      </c>
      <c r="N3797" s="650">
        <v>1</v>
      </c>
      <c r="O3797" s="731">
        <v>1</v>
      </c>
      <c r="P3797" s="651">
        <v>0</v>
      </c>
      <c r="Q3797" s="666"/>
      <c r="R3797" s="650">
        <v>1</v>
      </c>
      <c r="S3797" s="666">
        <v>1</v>
      </c>
      <c r="T3797" s="731">
        <v>1</v>
      </c>
      <c r="U3797" s="689">
        <v>1</v>
      </c>
    </row>
    <row r="3798" spans="1:21" ht="14.4" customHeight="1" x14ac:dyDescent="0.3">
      <c r="A3798" s="649">
        <v>10</v>
      </c>
      <c r="B3798" s="650" t="s">
        <v>596</v>
      </c>
      <c r="C3798" s="650">
        <v>89301703</v>
      </c>
      <c r="D3798" s="729" t="s">
        <v>6870</v>
      </c>
      <c r="E3798" s="730" t="s">
        <v>3674</v>
      </c>
      <c r="F3798" s="650" t="s">
        <v>3634</v>
      </c>
      <c r="G3798" s="650" t="s">
        <v>3868</v>
      </c>
      <c r="H3798" s="650" t="s">
        <v>597</v>
      </c>
      <c r="I3798" s="650" t="s">
        <v>1276</v>
      </c>
      <c r="J3798" s="650" t="s">
        <v>1277</v>
      </c>
      <c r="K3798" s="650" t="s">
        <v>3869</v>
      </c>
      <c r="L3798" s="651">
        <v>13.38</v>
      </c>
      <c r="M3798" s="651">
        <v>13.38</v>
      </c>
      <c r="N3798" s="650">
        <v>1</v>
      </c>
      <c r="O3798" s="731">
        <v>1</v>
      </c>
      <c r="P3798" s="651"/>
      <c r="Q3798" s="666">
        <v>0</v>
      </c>
      <c r="R3798" s="650"/>
      <c r="S3798" s="666">
        <v>0</v>
      </c>
      <c r="T3798" s="731"/>
      <c r="U3798" s="689">
        <v>0</v>
      </c>
    </row>
    <row r="3799" spans="1:21" ht="14.4" customHeight="1" x14ac:dyDescent="0.3">
      <c r="A3799" s="649">
        <v>10</v>
      </c>
      <c r="B3799" s="650" t="s">
        <v>596</v>
      </c>
      <c r="C3799" s="650">
        <v>89301703</v>
      </c>
      <c r="D3799" s="729" t="s">
        <v>6870</v>
      </c>
      <c r="E3799" s="730" t="s">
        <v>3674</v>
      </c>
      <c r="F3799" s="650" t="s">
        <v>3634</v>
      </c>
      <c r="G3799" s="650" t="s">
        <v>4843</v>
      </c>
      <c r="H3799" s="650" t="s">
        <v>597</v>
      </c>
      <c r="I3799" s="650" t="s">
        <v>4847</v>
      </c>
      <c r="J3799" s="650" t="s">
        <v>4845</v>
      </c>
      <c r="K3799" s="650" t="s">
        <v>4848</v>
      </c>
      <c r="L3799" s="651">
        <v>3955.88</v>
      </c>
      <c r="M3799" s="651">
        <v>7911.76</v>
      </c>
      <c r="N3799" s="650">
        <v>2</v>
      </c>
      <c r="O3799" s="731">
        <v>0.5</v>
      </c>
      <c r="P3799" s="651"/>
      <c r="Q3799" s="666">
        <v>0</v>
      </c>
      <c r="R3799" s="650"/>
      <c r="S3799" s="666">
        <v>0</v>
      </c>
      <c r="T3799" s="731"/>
      <c r="U3799" s="689">
        <v>0</v>
      </c>
    </row>
    <row r="3800" spans="1:21" ht="14.4" customHeight="1" x14ac:dyDescent="0.3">
      <c r="A3800" s="649">
        <v>10</v>
      </c>
      <c r="B3800" s="650" t="s">
        <v>596</v>
      </c>
      <c r="C3800" s="650">
        <v>89301703</v>
      </c>
      <c r="D3800" s="729" t="s">
        <v>6870</v>
      </c>
      <c r="E3800" s="730" t="s">
        <v>3674</v>
      </c>
      <c r="F3800" s="650" t="s">
        <v>3634</v>
      </c>
      <c r="G3800" s="650" t="s">
        <v>4843</v>
      </c>
      <c r="H3800" s="650" t="s">
        <v>597</v>
      </c>
      <c r="I3800" s="650" t="s">
        <v>6633</v>
      </c>
      <c r="J3800" s="650" t="s">
        <v>4845</v>
      </c>
      <c r="K3800" s="650" t="s">
        <v>6634</v>
      </c>
      <c r="L3800" s="651">
        <v>0</v>
      </c>
      <c r="M3800" s="651">
        <v>0</v>
      </c>
      <c r="N3800" s="650">
        <v>1</v>
      </c>
      <c r="O3800" s="731">
        <v>0.5</v>
      </c>
      <c r="P3800" s="651">
        <v>0</v>
      </c>
      <c r="Q3800" s="666"/>
      <c r="R3800" s="650">
        <v>1</v>
      </c>
      <c r="S3800" s="666">
        <v>1</v>
      </c>
      <c r="T3800" s="731">
        <v>0.5</v>
      </c>
      <c r="U3800" s="689">
        <v>1</v>
      </c>
    </row>
    <row r="3801" spans="1:21" ht="14.4" customHeight="1" x14ac:dyDescent="0.3">
      <c r="A3801" s="649">
        <v>10</v>
      </c>
      <c r="B3801" s="650" t="s">
        <v>596</v>
      </c>
      <c r="C3801" s="650">
        <v>89301703</v>
      </c>
      <c r="D3801" s="729" t="s">
        <v>6870</v>
      </c>
      <c r="E3801" s="730" t="s">
        <v>3674</v>
      </c>
      <c r="F3801" s="650" t="s">
        <v>3634</v>
      </c>
      <c r="G3801" s="650" t="s">
        <v>6635</v>
      </c>
      <c r="H3801" s="650" t="s">
        <v>597</v>
      </c>
      <c r="I3801" s="650" t="s">
        <v>6636</v>
      </c>
      <c r="J3801" s="650" t="s">
        <v>6637</v>
      </c>
      <c r="K3801" s="650" t="s">
        <v>4081</v>
      </c>
      <c r="L3801" s="651">
        <v>164.15</v>
      </c>
      <c r="M3801" s="651">
        <v>164.15</v>
      </c>
      <c r="N3801" s="650">
        <v>1</v>
      </c>
      <c r="O3801" s="731">
        <v>1</v>
      </c>
      <c r="P3801" s="651"/>
      <c r="Q3801" s="666">
        <v>0</v>
      </c>
      <c r="R3801" s="650"/>
      <c r="S3801" s="666">
        <v>0</v>
      </c>
      <c r="T3801" s="731"/>
      <c r="U3801" s="689">
        <v>0</v>
      </c>
    </row>
    <row r="3802" spans="1:21" ht="14.4" customHeight="1" x14ac:dyDescent="0.3">
      <c r="A3802" s="649">
        <v>10</v>
      </c>
      <c r="B3802" s="650" t="s">
        <v>596</v>
      </c>
      <c r="C3802" s="650">
        <v>89301703</v>
      </c>
      <c r="D3802" s="729" t="s">
        <v>6870</v>
      </c>
      <c r="E3802" s="730" t="s">
        <v>3674</v>
      </c>
      <c r="F3802" s="650" t="s">
        <v>3634</v>
      </c>
      <c r="G3802" s="650" t="s">
        <v>4849</v>
      </c>
      <c r="H3802" s="650" t="s">
        <v>1072</v>
      </c>
      <c r="I3802" s="650" t="s">
        <v>6638</v>
      </c>
      <c r="J3802" s="650" t="s">
        <v>6639</v>
      </c>
      <c r="K3802" s="650" t="s">
        <v>5248</v>
      </c>
      <c r="L3802" s="651">
        <v>104.45</v>
      </c>
      <c r="M3802" s="651">
        <v>417.8</v>
      </c>
      <c r="N3802" s="650">
        <v>4</v>
      </c>
      <c r="O3802" s="731">
        <v>0.5</v>
      </c>
      <c r="P3802" s="651"/>
      <c r="Q3802" s="666">
        <v>0</v>
      </c>
      <c r="R3802" s="650"/>
      <c r="S3802" s="666">
        <v>0</v>
      </c>
      <c r="T3802" s="731"/>
      <c r="U3802" s="689">
        <v>0</v>
      </c>
    </row>
    <row r="3803" spans="1:21" ht="14.4" customHeight="1" x14ac:dyDescent="0.3">
      <c r="A3803" s="649">
        <v>10</v>
      </c>
      <c r="B3803" s="650" t="s">
        <v>596</v>
      </c>
      <c r="C3803" s="650">
        <v>89301703</v>
      </c>
      <c r="D3803" s="729" t="s">
        <v>6870</v>
      </c>
      <c r="E3803" s="730" t="s">
        <v>3674</v>
      </c>
      <c r="F3803" s="650" t="s">
        <v>3634</v>
      </c>
      <c r="G3803" s="650" t="s">
        <v>4849</v>
      </c>
      <c r="H3803" s="650" t="s">
        <v>597</v>
      </c>
      <c r="I3803" s="650" t="s">
        <v>4850</v>
      </c>
      <c r="J3803" s="650" t="s">
        <v>4851</v>
      </c>
      <c r="K3803" s="650" t="s">
        <v>4852</v>
      </c>
      <c r="L3803" s="651">
        <v>0</v>
      </c>
      <c r="M3803" s="651">
        <v>0</v>
      </c>
      <c r="N3803" s="650">
        <v>2</v>
      </c>
      <c r="O3803" s="731">
        <v>0.5</v>
      </c>
      <c r="P3803" s="651"/>
      <c r="Q3803" s="666"/>
      <c r="R3803" s="650"/>
      <c r="S3803" s="666">
        <v>0</v>
      </c>
      <c r="T3803" s="731"/>
      <c r="U3803" s="689">
        <v>0</v>
      </c>
    </row>
    <row r="3804" spans="1:21" ht="14.4" customHeight="1" x14ac:dyDescent="0.3">
      <c r="A3804" s="649">
        <v>10</v>
      </c>
      <c r="B3804" s="650" t="s">
        <v>596</v>
      </c>
      <c r="C3804" s="650">
        <v>89301703</v>
      </c>
      <c r="D3804" s="729" t="s">
        <v>6870</v>
      </c>
      <c r="E3804" s="730" t="s">
        <v>3674</v>
      </c>
      <c r="F3804" s="650" t="s">
        <v>3634</v>
      </c>
      <c r="G3804" s="650" t="s">
        <v>3872</v>
      </c>
      <c r="H3804" s="650" t="s">
        <v>597</v>
      </c>
      <c r="I3804" s="650" t="s">
        <v>4436</v>
      </c>
      <c r="J3804" s="650" t="s">
        <v>4437</v>
      </c>
      <c r="K3804" s="650" t="s">
        <v>3887</v>
      </c>
      <c r="L3804" s="651">
        <v>26.26</v>
      </c>
      <c r="M3804" s="651">
        <v>26.26</v>
      </c>
      <c r="N3804" s="650">
        <v>1</v>
      </c>
      <c r="O3804" s="731">
        <v>1</v>
      </c>
      <c r="P3804" s="651"/>
      <c r="Q3804" s="666">
        <v>0</v>
      </c>
      <c r="R3804" s="650"/>
      <c r="S3804" s="666">
        <v>0</v>
      </c>
      <c r="T3804" s="731"/>
      <c r="U3804" s="689">
        <v>0</v>
      </c>
    </row>
    <row r="3805" spans="1:21" ht="14.4" customHeight="1" x14ac:dyDescent="0.3">
      <c r="A3805" s="649">
        <v>10</v>
      </c>
      <c r="B3805" s="650" t="s">
        <v>596</v>
      </c>
      <c r="C3805" s="650">
        <v>89301703</v>
      </c>
      <c r="D3805" s="729" t="s">
        <v>6870</v>
      </c>
      <c r="E3805" s="730" t="s">
        <v>3674</v>
      </c>
      <c r="F3805" s="650" t="s">
        <v>3634</v>
      </c>
      <c r="G3805" s="650" t="s">
        <v>4238</v>
      </c>
      <c r="H3805" s="650" t="s">
        <v>597</v>
      </c>
      <c r="I3805" s="650" t="s">
        <v>6640</v>
      </c>
      <c r="J3805" s="650" t="s">
        <v>6641</v>
      </c>
      <c r="K3805" s="650" t="s">
        <v>6642</v>
      </c>
      <c r="L3805" s="651">
        <v>0</v>
      </c>
      <c r="M3805" s="651">
        <v>0</v>
      </c>
      <c r="N3805" s="650">
        <v>2</v>
      </c>
      <c r="O3805" s="731">
        <v>0.5</v>
      </c>
      <c r="P3805" s="651">
        <v>0</v>
      </c>
      <c r="Q3805" s="666"/>
      <c r="R3805" s="650">
        <v>2</v>
      </c>
      <c r="S3805" s="666">
        <v>1</v>
      </c>
      <c r="T3805" s="731">
        <v>0.5</v>
      </c>
      <c r="U3805" s="689">
        <v>1</v>
      </c>
    </row>
    <row r="3806" spans="1:21" ht="14.4" customHeight="1" x14ac:dyDescent="0.3">
      <c r="A3806" s="649">
        <v>10</v>
      </c>
      <c r="B3806" s="650" t="s">
        <v>596</v>
      </c>
      <c r="C3806" s="650">
        <v>89301703</v>
      </c>
      <c r="D3806" s="729" t="s">
        <v>6870</v>
      </c>
      <c r="E3806" s="730" t="s">
        <v>3674</v>
      </c>
      <c r="F3806" s="650" t="s">
        <v>3634</v>
      </c>
      <c r="G3806" s="650" t="s">
        <v>6643</v>
      </c>
      <c r="H3806" s="650" t="s">
        <v>597</v>
      </c>
      <c r="I3806" s="650" t="s">
        <v>815</v>
      </c>
      <c r="J3806" s="650" t="s">
        <v>6644</v>
      </c>
      <c r="K3806" s="650" t="s">
        <v>6174</v>
      </c>
      <c r="L3806" s="651">
        <v>32.020000000000003</v>
      </c>
      <c r="M3806" s="651">
        <v>32.020000000000003</v>
      </c>
      <c r="N3806" s="650">
        <v>1</v>
      </c>
      <c r="O3806" s="731">
        <v>0.5</v>
      </c>
      <c r="P3806" s="651"/>
      <c r="Q3806" s="666">
        <v>0</v>
      </c>
      <c r="R3806" s="650"/>
      <c r="S3806" s="666">
        <v>0</v>
      </c>
      <c r="T3806" s="731"/>
      <c r="U3806" s="689">
        <v>0</v>
      </c>
    </row>
    <row r="3807" spans="1:21" ht="14.4" customHeight="1" x14ac:dyDescent="0.3">
      <c r="A3807" s="649">
        <v>10</v>
      </c>
      <c r="B3807" s="650" t="s">
        <v>596</v>
      </c>
      <c r="C3807" s="650">
        <v>89301703</v>
      </c>
      <c r="D3807" s="729" t="s">
        <v>6870</v>
      </c>
      <c r="E3807" s="730" t="s">
        <v>3674</v>
      </c>
      <c r="F3807" s="650" t="s">
        <v>3635</v>
      </c>
      <c r="G3807" s="650" t="s">
        <v>3790</v>
      </c>
      <c r="H3807" s="650" t="s">
        <v>597</v>
      </c>
      <c r="I3807" s="650" t="s">
        <v>3890</v>
      </c>
      <c r="J3807" s="650" t="s">
        <v>3680</v>
      </c>
      <c r="K3807" s="650"/>
      <c r="L3807" s="651">
        <v>0</v>
      </c>
      <c r="M3807" s="651">
        <v>0</v>
      </c>
      <c r="N3807" s="650">
        <v>3</v>
      </c>
      <c r="O3807" s="731">
        <v>2.5</v>
      </c>
      <c r="P3807" s="651">
        <v>0</v>
      </c>
      <c r="Q3807" s="666"/>
      <c r="R3807" s="650">
        <v>2</v>
      </c>
      <c r="S3807" s="666">
        <v>0.66666666666666663</v>
      </c>
      <c r="T3807" s="731">
        <v>1.5</v>
      </c>
      <c r="U3807" s="689">
        <v>0.6</v>
      </c>
    </row>
    <row r="3808" spans="1:21" ht="14.4" customHeight="1" x14ac:dyDescent="0.3">
      <c r="A3808" s="649">
        <v>10</v>
      </c>
      <c r="B3808" s="650" t="s">
        <v>596</v>
      </c>
      <c r="C3808" s="650">
        <v>89301703</v>
      </c>
      <c r="D3808" s="729" t="s">
        <v>6870</v>
      </c>
      <c r="E3808" s="730" t="s">
        <v>3674</v>
      </c>
      <c r="F3808" s="650" t="s">
        <v>3635</v>
      </c>
      <c r="G3808" s="650" t="s">
        <v>3790</v>
      </c>
      <c r="H3808" s="650" t="s">
        <v>597</v>
      </c>
      <c r="I3808" s="650" t="s">
        <v>4859</v>
      </c>
      <c r="J3808" s="650" t="s">
        <v>3680</v>
      </c>
      <c r="K3808" s="650"/>
      <c r="L3808" s="651">
        <v>0</v>
      </c>
      <c r="M3808" s="651">
        <v>0</v>
      </c>
      <c r="N3808" s="650">
        <v>13</v>
      </c>
      <c r="O3808" s="731">
        <v>11.5</v>
      </c>
      <c r="P3808" s="651">
        <v>0</v>
      </c>
      <c r="Q3808" s="666"/>
      <c r="R3808" s="650">
        <v>7</v>
      </c>
      <c r="S3808" s="666">
        <v>0.53846153846153844</v>
      </c>
      <c r="T3808" s="731">
        <v>6</v>
      </c>
      <c r="U3808" s="689">
        <v>0.52173913043478259</v>
      </c>
    </row>
    <row r="3809" spans="1:21" ht="14.4" customHeight="1" x14ac:dyDescent="0.3">
      <c r="A3809" s="649">
        <v>10</v>
      </c>
      <c r="B3809" s="650" t="s">
        <v>596</v>
      </c>
      <c r="C3809" s="650">
        <v>89301703</v>
      </c>
      <c r="D3809" s="729" t="s">
        <v>6870</v>
      </c>
      <c r="E3809" s="730" t="s">
        <v>3674</v>
      </c>
      <c r="F3809" s="650" t="s">
        <v>3635</v>
      </c>
      <c r="G3809" s="650" t="s">
        <v>3790</v>
      </c>
      <c r="H3809" s="650" t="s">
        <v>597</v>
      </c>
      <c r="I3809" s="650" t="s">
        <v>4556</v>
      </c>
      <c r="J3809" s="650" t="s">
        <v>3680</v>
      </c>
      <c r="K3809" s="650"/>
      <c r="L3809" s="651">
        <v>0</v>
      </c>
      <c r="M3809" s="651">
        <v>0</v>
      </c>
      <c r="N3809" s="650">
        <v>5</v>
      </c>
      <c r="O3809" s="731">
        <v>4</v>
      </c>
      <c r="P3809" s="651">
        <v>0</v>
      </c>
      <c r="Q3809" s="666"/>
      <c r="R3809" s="650">
        <v>1</v>
      </c>
      <c r="S3809" s="666">
        <v>0.2</v>
      </c>
      <c r="T3809" s="731">
        <v>0.5</v>
      </c>
      <c r="U3809" s="689">
        <v>0.125</v>
      </c>
    </row>
    <row r="3810" spans="1:21" ht="14.4" customHeight="1" x14ac:dyDescent="0.3">
      <c r="A3810" s="649">
        <v>10</v>
      </c>
      <c r="B3810" s="650" t="s">
        <v>596</v>
      </c>
      <c r="C3810" s="650">
        <v>89301703</v>
      </c>
      <c r="D3810" s="729" t="s">
        <v>6870</v>
      </c>
      <c r="E3810" s="730" t="s">
        <v>3674</v>
      </c>
      <c r="F3810" s="650" t="s">
        <v>3635</v>
      </c>
      <c r="G3810" s="650" t="s">
        <v>3790</v>
      </c>
      <c r="H3810" s="650" t="s">
        <v>597</v>
      </c>
      <c r="I3810" s="650" t="s">
        <v>4860</v>
      </c>
      <c r="J3810" s="650" t="s">
        <v>3680</v>
      </c>
      <c r="K3810" s="650"/>
      <c r="L3810" s="651">
        <v>0</v>
      </c>
      <c r="M3810" s="651">
        <v>0</v>
      </c>
      <c r="N3810" s="650">
        <v>1</v>
      </c>
      <c r="O3810" s="731">
        <v>1</v>
      </c>
      <c r="P3810" s="651"/>
      <c r="Q3810" s="666"/>
      <c r="R3810" s="650"/>
      <c r="S3810" s="666">
        <v>0</v>
      </c>
      <c r="T3810" s="731"/>
      <c r="U3810" s="689">
        <v>0</v>
      </c>
    </row>
    <row r="3811" spans="1:21" ht="14.4" customHeight="1" x14ac:dyDescent="0.3">
      <c r="A3811" s="649">
        <v>10</v>
      </c>
      <c r="B3811" s="650" t="s">
        <v>596</v>
      </c>
      <c r="C3811" s="650">
        <v>89301703</v>
      </c>
      <c r="D3811" s="729" t="s">
        <v>6870</v>
      </c>
      <c r="E3811" s="730" t="s">
        <v>3674</v>
      </c>
      <c r="F3811" s="650" t="s">
        <v>3635</v>
      </c>
      <c r="G3811" s="650" t="s">
        <v>3790</v>
      </c>
      <c r="H3811" s="650" t="s">
        <v>597</v>
      </c>
      <c r="I3811" s="650" t="s">
        <v>4499</v>
      </c>
      <c r="J3811" s="650" t="s">
        <v>3680</v>
      </c>
      <c r="K3811" s="650"/>
      <c r="L3811" s="651">
        <v>0</v>
      </c>
      <c r="M3811" s="651">
        <v>0</v>
      </c>
      <c r="N3811" s="650">
        <v>6</v>
      </c>
      <c r="O3811" s="731">
        <v>5</v>
      </c>
      <c r="P3811" s="651">
        <v>0</v>
      </c>
      <c r="Q3811" s="666"/>
      <c r="R3811" s="650">
        <v>2</v>
      </c>
      <c r="S3811" s="666">
        <v>0.33333333333333331</v>
      </c>
      <c r="T3811" s="731">
        <v>1.5</v>
      </c>
      <c r="U3811" s="689">
        <v>0.3</v>
      </c>
    </row>
    <row r="3812" spans="1:21" ht="14.4" customHeight="1" x14ac:dyDescent="0.3">
      <c r="A3812" s="649">
        <v>10</v>
      </c>
      <c r="B3812" s="650" t="s">
        <v>596</v>
      </c>
      <c r="C3812" s="650">
        <v>89301703</v>
      </c>
      <c r="D3812" s="729" t="s">
        <v>6870</v>
      </c>
      <c r="E3812" s="730" t="s">
        <v>3674</v>
      </c>
      <c r="F3812" s="650" t="s">
        <v>3635</v>
      </c>
      <c r="G3812" s="650" t="s">
        <v>3790</v>
      </c>
      <c r="H3812" s="650" t="s">
        <v>597</v>
      </c>
      <c r="I3812" s="650" t="s">
        <v>4595</v>
      </c>
      <c r="J3812" s="650" t="s">
        <v>3680</v>
      </c>
      <c r="K3812" s="650"/>
      <c r="L3812" s="651">
        <v>0</v>
      </c>
      <c r="M3812" s="651">
        <v>0</v>
      </c>
      <c r="N3812" s="650">
        <v>7</v>
      </c>
      <c r="O3812" s="731">
        <v>6.5</v>
      </c>
      <c r="P3812" s="651">
        <v>0</v>
      </c>
      <c r="Q3812" s="666"/>
      <c r="R3812" s="650">
        <v>4</v>
      </c>
      <c r="S3812" s="666">
        <v>0.5714285714285714</v>
      </c>
      <c r="T3812" s="731">
        <v>3.5</v>
      </c>
      <c r="U3812" s="689">
        <v>0.53846153846153844</v>
      </c>
    </row>
    <row r="3813" spans="1:21" ht="14.4" customHeight="1" x14ac:dyDescent="0.3">
      <c r="A3813" s="649">
        <v>10</v>
      </c>
      <c r="B3813" s="650" t="s">
        <v>596</v>
      </c>
      <c r="C3813" s="650">
        <v>89301703</v>
      </c>
      <c r="D3813" s="729" t="s">
        <v>6870</v>
      </c>
      <c r="E3813" s="730" t="s">
        <v>3674</v>
      </c>
      <c r="F3813" s="650" t="s">
        <v>3635</v>
      </c>
      <c r="G3813" s="650" t="s">
        <v>3790</v>
      </c>
      <c r="H3813" s="650" t="s">
        <v>597</v>
      </c>
      <c r="I3813" s="650" t="s">
        <v>4500</v>
      </c>
      <c r="J3813" s="650" t="s">
        <v>3680</v>
      </c>
      <c r="K3813" s="650"/>
      <c r="L3813" s="651">
        <v>0</v>
      </c>
      <c r="M3813" s="651">
        <v>0</v>
      </c>
      <c r="N3813" s="650">
        <v>6</v>
      </c>
      <c r="O3813" s="731">
        <v>4</v>
      </c>
      <c r="P3813" s="651">
        <v>0</v>
      </c>
      <c r="Q3813" s="666"/>
      <c r="R3813" s="650">
        <v>5</v>
      </c>
      <c r="S3813" s="666">
        <v>0.83333333333333337</v>
      </c>
      <c r="T3813" s="731">
        <v>3.5</v>
      </c>
      <c r="U3813" s="689">
        <v>0.875</v>
      </c>
    </row>
    <row r="3814" spans="1:21" ht="14.4" customHeight="1" x14ac:dyDescent="0.3">
      <c r="A3814" s="649">
        <v>10</v>
      </c>
      <c r="B3814" s="650" t="s">
        <v>596</v>
      </c>
      <c r="C3814" s="650">
        <v>89301703</v>
      </c>
      <c r="D3814" s="729" t="s">
        <v>6870</v>
      </c>
      <c r="E3814" s="730" t="s">
        <v>3674</v>
      </c>
      <c r="F3814" s="650" t="s">
        <v>3635</v>
      </c>
      <c r="G3814" s="650" t="s">
        <v>3790</v>
      </c>
      <c r="H3814" s="650" t="s">
        <v>597</v>
      </c>
      <c r="I3814" s="650" t="s">
        <v>4861</v>
      </c>
      <c r="J3814" s="650" t="s">
        <v>3680</v>
      </c>
      <c r="K3814" s="650"/>
      <c r="L3814" s="651">
        <v>0</v>
      </c>
      <c r="M3814" s="651">
        <v>0</v>
      </c>
      <c r="N3814" s="650">
        <v>2</v>
      </c>
      <c r="O3814" s="731">
        <v>2</v>
      </c>
      <c r="P3814" s="651">
        <v>0</v>
      </c>
      <c r="Q3814" s="666"/>
      <c r="R3814" s="650">
        <v>2</v>
      </c>
      <c r="S3814" s="666">
        <v>1</v>
      </c>
      <c r="T3814" s="731">
        <v>2</v>
      </c>
      <c r="U3814" s="689">
        <v>1</v>
      </c>
    </row>
    <row r="3815" spans="1:21" ht="14.4" customHeight="1" x14ac:dyDescent="0.3">
      <c r="A3815" s="649">
        <v>10</v>
      </c>
      <c r="B3815" s="650" t="s">
        <v>596</v>
      </c>
      <c r="C3815" s="650">
        <v>89301703</v>
      </c>
      <c r="D3815" s="729" t="s">
        <v>6870</v>
      </c>
      <c r="E3815" s="730" t="s">
        <v>3674</v>
      </c>
      <c r="F3815" s="650" t="s">
        <v>3635</v>
      </c>
      <c r="G3815" s="650" t="s">
        <v>3790</v>
      </c>
      <c r="H3815" s="650" t="s">
        <v>597</v>
      </c>
      <c r="I3815" s="650" t="s">
        <v>4438</v>
      </c>
      <c r="J3815" s="650" t="s">
        <v>3680</v>
      </c>
      <c r="K3815" s="650"/>
      <c r="L3815" s="651">
        <v>0</v>
      </c>
      <c r="M3815" s="651">
        <v>0</v>
      </c>
      <c r="N3815" s="650">
        <v>5</v>
      </c>
      <c r="O3815" s="731">
        <v>3</v>
      </c>
      <c r="P3815" s="651">
        <v>0</v>
      </c>
      <c r="Q3815" s="666"/>
      <c r="R3815" s="650">
        <v>1</v>
      </c>
      <c r="S3815" s="666">
        <v>0.2</v>
      </c>
      <c r="T3815" s="731">
        <v>1</v>
      </c>
      <c r="U3815" s="689">
        <v>0.33333333333333331</v>
      </c>
    </row>
    <row r="3816" spans="1:21" ht="14.4" customHeight="1" x14ac:dyDescent="0.3">
      <c r="A3816" s="649">
        <v>10</v>
      </c>
      <c r="B3816" s="650" t="s">
        <v>596</v>
      </c>
      <c r="C3816" s="650">
        <v>89301703</v>
      </c>
      <c r="D3816" s="729" t="s">
        <v>6870</v>
      </c>
      <c r="E3816" s="730" t="s">
        <v>3674</v>
      </c>
      <c r="F3816" s="650" t="s">
        <v>3635</v>
      </c>
      <c r="G3816" s="650" t="s">
        <v>3790</v>
      </c>
      <c r="H3816" s="650" t="s">
        <v>597</v>
      </c>
      <c r="I3816" s="650" t="s">
        <v>6645</v>
      </c>
      <c r="J3816" s="650" t="s">
        <v>3680</v>
      </c>
      <c r="K3816" s="650"/>
      <c r="L3816" s="651">
        <v>0</v>
      </c>
      <c r="M3816" s="651">
        <v>0</v>
      </c>
      <c r="N3816" s="650">
        <v>1</v>
      </c>
      <c r="O3816" s="731">
        <v>1</v>
      </c>
      <c r="P3816" s="651"/>
      <c r="Q3816" s="666"/>
      <c r="R3816" s="650"/>
      <c r="S3816" s="666">
        <v>0</v>
      </c>
      <c r="T3816" s="731"/>
      <c r="U3816" s="689">
        <v>0</v>
      </c>
    </row>
    <row r="3817" spans="1:21" ht="14.4" customHeight="1" x14ac:dyDescent="0.3">
      <c r="A3817" s="649">
        <v>10</v>
      </c>
      <c r="B3817" s="650" t="s">
        <v>596</v>
      </c>
      <c r="C3817" s="650">
        <v>89301703</v>
      </c>
      <c r="D3817" s="729" t="s">
        <v>6870</v>
      </c>
      <c r="E3817" s="730" t="s">
        <v>3674</v>
      </c>
      <c r="F3817" s="650" t="s">
        <v>3635</v>
      </c>
      <c r="G3817" s="650" t="s">
        <v>3790</v>
      </c>
      <c r="H3817" s="650" t="s">
        <v>597</v>
      </c>
      <c r="I3817" s="650" t="s">
        <v>6646</v>
      </c>
      <c r="J3817" s="650" t="s">
        <v>3680</v>
      </c>
      <c r="K3817" s="650"/>
      <c r="L3817" s="651">
        <v>0</v>
      </c>
      <c r="M3817" s="651">
        <v>0</v>
      </c>
      <c r="N3817" s="650">
        <v>1</v>
      </c>
      <c r="O3817" s="731">
        <v>1</v>
      </c>
      <c r="P3817" s="651"/>
      <c r="Q3817" s="666"/>
      <c r="R3817" s="650"/>
      <c r="S3817" s="666">
        <v>0</v>
      </c>
      <c r="T3817" s="731"/>
      <c r="U3817" s="689">
        <v>0</v>
      </c>
    </row>
    <row r="3818" spans="1:21" ht="14.4" customHeight="1" x14ac:dyDescent="0.3">
      <c r="A3818" s="649">
        <v>10</v>
      </c>
      <c r="B3818" s="650" t="s">
        <v>596</v>
      </c>
      <c r="C3818" s="650">
        <v>89301703</v>
      </c>
      <c r="D3818" s="729" t="s">
        <v>6870</v>
      </c>
      <c r="E3818" s="730" t="s">
        <v>3674</v>
      </c>
      <c r="F3818" s="650" t="s">
        <v>3636</v>
      </c>
      <c r="G3818" s="650" t="s">
        <v>4501</v>
      </c>
      <c r="H3818" s="650" t="s">
        <v>597</v>
      </c>
      <c r="I3818" s="650" t="s">
        <v>6647</v>
      </c>
      <c r="J3818" s="650" t="s">
        <v>6648</v>
      </c>
      <c r="K3818" s="650" t="s">
        <v>6649</v>
      </c>
      <c r="L3818" s="651">
        <v>1500</v>
      </c>
      <c r="M3818" s="651">
        <v>15000</v>
      </c>
      <c r="N3818" s="650">
        <v>10</v>
      </c>
      <c r="O3818" s="731">
        <v>1</v>
      </c>
      <c r="P3818" s="651"/>
      <c r="Q3818" s="666">
        <v>0</v>
      </c>
      <c r="R3818" s="650"/>
      <c r="S3818" s="666">
        <v>0</v>
      </c>
      <c r="T3818" s="731"/>
      <c r="U3818" s="689">
        <v>0</v>
      </c>
    </row>
    <row r="3819" spans="1:21" ht="14.4" customHeight="1" x14ac:dyDescent="0.3">
      <c r="A3819" s="649">
        <v>10</v>
      </c>
      <c r="B3819" s="650" t="s">
        <v>596</v>
      </c>
      <c r="C3819" s="650">
        <v>89301703</v>
      </c>
      <c r="D3819" s="729" t="s">
        <v>6870</v>
      </c>
      <c r="E3819" s="730" t="s">
        <v>3696</v>
      </c>
      <c r="F3819" s="650" t="s">
        <v>3634</v>
      </c>
      <c r="G3819" s="650" t="s">
        <v>4150</v>
      </c>
      <c r="H3819" s="650" t="s">
        <v>597</v>
      </c>
      <c r="I3819" s="650" t="s">
        <v>2487</v>
      </c>
      <c r="J3819" s="650" t="s">
        <v>2488</v>
      </c>
      <c r="K3819" s="650" t="s">
        <v>2489</v>
      </c>
      <c r="L3819" s="651">
        <v>89.6</v>
      </c>
      <c r="M3819" s="651">
        <v>89.6</v>
      </c>
      <c r="N3819" s="650">
        <v>1</v>
      </c>
      <c r="O3819" s="731">
        <v>1</v>
      </c>
      <c r="P3819" s="651"/>
      <c r="Q3819" s="666">
        <v>0</v>
      </c>
      <c r="R3819" s="650"/>
      <c r="S3819" s="666">
        <v>0</v>
      </c>
      <c r="T3819" s="731"/>
      <c r="U3819" s="689">
        <v>0</v>
      </c>
    </row>
    <row r="3820" spans="1:21" ht="14.4" customHeight="1" x14ac:dyDescent="0.3">
      <c r="A3820" s="649">
        <v>10</v>
      </c>
      <c r="B3820" s="650" t="s">
        <v>596</v>
      </c>
      <c r="C3820" s="650">
        <v>89301703</v>
      </c>
      <c r="D3820" s="729" t="s">
        <v>6870</v>
      </c>
      <c r="E3820" s="730" t="s">
        <v>3696</v>
      </c>
      <c r="F3820" s="650" t="s">
        <v>3634</v>
      </c>
      <c r="G3820" s="650" t="s">
        <v>4150</v>
      </c>
      <c r="H3820" s="650" t="s">
        <v>597</v>
      </c>
      <c r="I3820" s="650" t="s">
        <v>2487</v>
      </c>
      <c r="J3820" s="650" t="s">
        <v>2488</v>
      </c>
      <c r="K3820" s="650" t="s">
        <v>2489</v>
      </c>
      <c r="L3820" s="651">
        <v>95.25</v>
      </c>
      <c r="M3820" s="651">
        <v>95.25</v>
      </c>
      <c r="N3820" s="650">
        <v>1</v>
      </c>
      <c r="O3820" s="731">
        <v>0.5</v>
      </c>
      <c r="P3820" s="651"/>
      <c r="Q3820" s="666">
        <v>0</v>
      </c>
      <c r="R3820" s="650"/>
      <c r="S3820" s="666">
        <v>0</v>
      </c>
      <c r="T3820" s="731"/>
      <c r="U3820" s="689">
        <v>0</v>
      </c>
    </row>
    <row r="3821" spans="1:21" ht="14.4" customHeight="1" x14ac:dyDescent="0.3">
      <c r="A3821" s="649">
        <v>10</v>
      </c>
      <c r="B3821" s="650" t="s">
        <v>596</v>
      </c>
      <c r="C3821" s="650">
        <v>89301703</v>
      </c>
      <c r="D3821" s="729" t="s">
        <v>6870</v>
      </c>
      <c r="E3821" s="730" t="s">
        <v>3696</v>
      </c>
      <c r="F3821" s="650" t="s">
        <v>3634</v>
      </c>
      <c r="G3821" s="650" t="s">
        <v>3743</v>
      </c>
      <c r="H3821" s="650" t="s">
        <v>597</v>
      </c>
      <c r="I3821" s="650" t="s">
        <v>1226</v>
      </c>
      <c r="J3821" s="650" t="s">
        <v>3479</v>
      </c>
      <c r="K3821" s="650" t="s">
        <v>3480</v>
      </c>
      <c r="L3821" s="651">
        <v>333.31</v>
      </c>
      <c r="M3821" s="651">
        <v>666.62</v>
      </c>
      <c r="N3821" s="650">
        <v>2</v>
      </c>
      <c r="O3821" s="731">
        <v>2</v>
      </c>
      <c r="P3821" s="651">
        <v>333.31</v>
      </c>
      <c r="Q3821" s="666">
        <v>0.5</v>
      </c>
      <c r="R3821" s="650">
        <v>1</v>
      </c>
      <c r="S3821" s="666">
        <v>0.5</v>
      </c>
      <c r="T3821" s="731">
        <v>1</v>
      </c>
      <c r="U3821" s="689">
        <v>0.5</v>
      </c>
    </row>
    <row r="3822" spans="1:21" ht="14.4" customHeight="1" x14ac:dyDescent="0.3">
      <c r="A3822" s="649">
        <v>10</v>
      </c>
      <c r="B3822" s="650" t="s">
        <v>596</v>
      </c>
      <c r="C3822" s="650">
        <v>89301703</v>
      </c>
      <c r="D3822" s="729" t="s">
        <v>6870</v>
      </c>
      <c r="E3822" s="730" t="s">
        <v>3696</v>
      </c>
      <c r="F3822" s="650" t="s">
        <v>3634</v>
      </c>
      <c r="G3822" s="650" t="s">
        <v>3743</v>
      </c>
      <c r="H3822" s="650" t="s">
        <v>597</v>
      </c>
      <c r="I3822" s="650" t="s">
        <v>1226</v>
      </c>
      <c r="J3822" s="650" t="s">
        <v>3479</v>
      </c>
      <c r="K3822" s="650" t="s">
        <v>3480</v>
      </c>
      <c r="L3822" s="651">
        <v>112.76</v>
      </c>
      <c r="M3822" s="651">
        <v>225.52</v>
      </c>
      <c r="N3822" s="650">
        <v>2</v>
      </c>
      <c r="O3822" s="731">
        <v>1.5</v>
      </c>
      <c r="P3822" s="651">
        <v>112.76</v>
      </c>
      <c r="Q3822" s="666">
        <v>0.5</v>
      </c>
      <c r="R3822" s="650">
        <v>1</v>
      </c>
      <c r="S3822" s="666">
        <v>0.5</v>
      </c>
      <c r="T3822" s="731">
        <v>0.5</v>
      </c>
      <c r="U3822" s="689">
        <v>0.33333333333333331</v>
      </c>
    </row>
    <row r="3823" spans="1:21" ht="14.4" customHeight="1" x14ac:dyDescent="0.3">
      <c r="A3823" s="649">
        <v>10</v>
      </c>
      <c r="B3823" s="650" t="s">
        <v>596</v>
      </c>
      <c r="C3823" s="650">
        <v>89301703</v>
      </c>
      <c r="D3823" s="729" t="s">
        <v>6870</v>
      </c>
      <c r="E3823" s="730" t="s">
        <v>3696</v>
      </c>
      <c r="F3823" s="650" t="s">
        <v>3634</v>
      </c>
      <c r="G3823" s="650" t="s">
        <v>3732</v>
      </c>
      <c r="H3823" s="650" t="s">
        <v>1072</v>
      </c>
      <c r="I3823" s="650" t="s">
        <v>1295</v>
      </c>
      <c r="J3823" s="650" t="s">
        <v>1296</v>
      </c>
      <c r="K3823" s="650" t="s">
        <v>3482</v>
      </c>
      <c r="L3823" s="651">
        <v>46.05</v>
      </c>
      <c r="M3823" s="651">
        <v>46.05</v>
      </c>
      <c r="N3823" s="650">
        <v>1</v>
      </c>
      <c r="O3823" s="731">
        <v>1</v>
      </c>
      <c r="P3823" s="651"/>
      <c r="Q3823" s="666">
        <v>0</v>
      </c>
      <c r="R3823" s="650"/>
      <c r="S3823" s="666">
        <v>0</v>
      </c>
      <c r="T3823" s="731"/>
      <c r="U3823" s="689">
        <v>0</v>
      </c>
    </row>
    <row r="3824" spans="1:21" ht="14.4" customHeight="1" x14ac:dyDescent="0.3">
      <c r="A3824" s="649">
        <v>10</v>
      </c>
      <c r="B3824" s="650" t="s">
        <v>596</v>
      </c>
      <c r="C3824" s="650">
        <v>89301703</v>
      </c>
      <c r="D3824" s="729" t="s">
        <v>6870</v>
      </c>
      <c r="E3824" s="730" t="s">
        <v>3696</v>
      </c>
      <c r="F3824" s="650" t="s">
        <v>3634</v>
      </c>
      <c r="G3824" s="650" t="s">
        <v>4760</v>
      </c>
      <c r="H3824" s="650" t="s">
        <v>597</v>
      </c>
      <c r="I3824" s="650" t="s">
        <v>5230</v>
      </c>
      <c r="J3824" s="650" t="s">
        <v>5231</v>
      </c>
      <c r="K3824" s="650" t="s">
        <v>5232</v>
      </c>
      <c r="L3824" s="651">
        <v>871.16</v>
      </c>
      <c r="M3824" s="651">
        <v>4355.8</v>
      </c>
      <c r="N3824" s="650">
        <v>5</v>
      </c>
      <c r="O3824" s="731">
        <v>3</v>
      </c>
      <c r="P3824" s="651"/>
      <c r="Q3824" s="666">
        <v>0</v>
      </c>
      <c r="R3824" s="650"/>
      <c r="S3824" s="666">
        <v>0</v>
      </c>
      <c r="T3824" s="731"/>
      <c r="U3824" s="689">
        <v>0</v>
      </c>
    </row>
    <row r="3825" spans="1:21" ht="14.4" customHeight="1" x14ac:dyDescent="0.3">
      <c r="A3825" s="649">
        <v>10</v>
      </c>
      <c r="B3825" s="650" t="s">
        <v>596</v>
      </c>
      <c r="C3825" s="650">
        <v>89301703</v>
      </c>
      <c r="D3825" s="729" t="s">
        <v>6870</v>
      </c>
      <c r="E3825" s="730" t="s">
        <v>3696</v>
      </c>
      <c r="F3825" s="650" t="s">
        <v>3634</v>
      </c>
      <c r="G3825" s="650" t="s">
        <v>4760</v>
      </c>
      <c r="H3825" s="650" t="s">
        <v>597</v>
      </c>
      <c r="I3825" s="650" t="s">
        <v>4761</v>
      </c>
      <c r="J3825" s="650" t="s">
        <v>4762</v>
      </c>
      <c r="K3825" s="650" t="s">
        <v>4763</v>
      </c>
      <c r="L3825" s="651">
        <v>1162.0999999999999</v>
      </c>
      <c r="M3825" s="651">
        <v>3486.2999999999997</v>
      </c>
      <c r="N3825" s="650">
        <v>3</v>
      </c>
      <c r="O3825" s="731">
        <v>2.5</v>
      </c>
      <c r="P3825" s="651"/>
      <c r="Q3825" s="666">
        <v>0</v>
      </c>
      <c r="R3825" s="650"/>
      <c r="S3825" s="666">
        <v>0</v>
      </c>
      <c r="T3825" s="731"/>
      <c r="U3825" s="689">
        <v>0</v>
      </c>
    </row>
    <row r="3826" spans="1:21" ht="14.4" customHeight="1" x14ac:dyDescent="0.3">
      <c r="A3826" s="649">
        <v>10</v>
      </c>
      <c r="B3826" s="650" t="s">
        <v>596</v>
      </c>
      <c r="C3826" s="650">
        <v>89301703</v>
      </c>
      <c r="D3826" s="729" t="s">
        <v>6870</v>
      </c>
      <c r="E3826" s="730" t="s">
        <v>3696</v>
      </c>
      <c r="F3826" s="650" t="s">
        <v>3634</v>
      </c>
      <c r="G3826" s="650" t="s">
        <v>4760</v>
      </c>
      <c r="H3826" s="650" t="s">
        <v>597</v>
      </c>
      <c r="I3826" s="650" t="s">
        <v>6650</v>
      </c>
      <c r="J3826" s="650" t="s">
        <v>5231</v>
      </c>
      <c r="K3826" s="650" t="s">
        <v>6651</v>
      </c>
      <c r="L3826" s="651">
        <v>0</v>
      </c>
      <c r="M3826" s="651">
        <v>0</v>
      </c>
      <c r="N3826" s="650">
        <v>1</v>
      </c>
      <c r="O3826" s="731">
        <v>0.5</v>
      </c>
      <c r="P3826" s="651"/>
      <c r="Q3826" s="666"/>
      <c r="R3826" s="650"/>
      <c r="S3826" s="666">
        <v>0</v>
      </c>
      <c r="T3826" s="731"/>
      <c r="U3826" s="689">
        <v>0</v>
      </c>
    </row>
    <row r="3827" spans="1:21" ht="14.4" customHeight="1" x14ac:dyDescent="0.3">
      <c r="A3827" s="649">
        <v>10</v>
      </c>
      <c r="B3827" s="650" t="s">
        <v>596</v>
      </c>
      <c r="C3827" s="650">
        <v>89301703</v>
      </c>
      <c r="D3827" s="729" t="s">
        <v>6870</v>
      </c>
      <c r="E3827" s="730" t="s">
        <v>3696</v>
      </c>
      <c r="F3827" s="650" t="s">
        <v>3634</v>
      </c>
      <c r="G3827" s="650" t="s">
        <v>4085</v>
      </c>
      <c r="H3827" s="650" t="s">
        <v>597</v>
      </c>
      <c r="I3827" s="650" t="s">
        <v>1886</v>
      </c>
      <c r="J3827" s="650" t="s">
        <v>1887</v>
      </c>
      <c r="K3827" s="650" t="s">
        <v>1888</v>
      </c>
      <c r="L3827" s="651">
        <v>80.77</v>
      </c>
      <c r="M3827" s="651">
        <v>242.31</v>
      </c>
      <c r="N3827" s="650">
        <v>3</v>
      </c>
      <c r="O3827" s="731">
        <v>3</v>
      </c>
      <c r="P3827" s="651"/>
      <c r="Q3827" s="666">
        <v>0</v>
      </c>
      <c r="R3827" s="650"/>
      <c r="S3827" s="666">
        <v>0</v>
      </c>
      <c r="T3827" s="731"/>
      <c r="U3827" s="689">
        <v>0</v>
      </c>
    </row>
    <row r="3828" spans="1:21" ht="14.4" customHeight="1" x14ac:dyDescent="0.3">
      <c r="A3828" s="649">
        <v>10</v>
      </c>
      <c r="B3828" s="650" t="s">
        <v>596</v>
      </c>
      <c r="C3828" s="650">
        <v>89301703</v>
      </c>
      <c r="D3828" s="729" t="s">
        <v>6870</v>
      </c>
      <c r="E3828" s="730" t="s">
        <v>3696</v>
      </c>
      <c r="F3828" s="650" t="s">
        <v>3634</v>
      </c>
      <c r="G3828" s="650" t="s">
        <v>4085</v>
      </c>
      <c r="H3828" s="650" t="s">
        <v>597</v>
      </c>
      <c r="I3828" s="650" t="s">
        <v>1886</v>
      </c>
      <c r="J3828" s="650" t="s">
        <v>1887</v>
      </c>
      <c r="K3828" s="650" t="s">
        <v>1888</v>
      </c>
      <c r="L3828" s="651">
        <v>16.16</v>
      </c>
      <c r="M3828" s="651">
        <v>64.64</v>
      </c>
      <c r="N3828" s="650">
        <v>4</v>
      </c>
      <c r="O3828" s="731">
        <v>3</v>
      </c>
      <c r="P3828" s="651">
        <v>32.32</v>
      </c>
      <c r="Q3828" s="666">
        <v>0.5</v>
      </c>
      <c r="R3828" s="650">
        <v>2</v>
      </c>
      <c r="S3828" s="666">
        <v>0.5</v>
      </c>
      <c r="T3828" s="731">
        <v>1</v>
      </c>
      <c r="U3828" s="689">
        <v>0.33333333333333331</v>
      </c>
    </row>
    <row r="3829" spans="1:21" ht="14.4" customHeight="1" x14ac:dyDescent="0.3">
      <c r="A3829" s="649">
        <v>10</v>
      </c>
      <c r="B3829" s="650" t="s">
        <v>596</v>
      </c>
      <c r="C3829" s="650">
        <v>89301703</v>
      </c>
      <c r="D3829" s="729" t="s">
        <v>6870</v>
      </c>
      <c r="E3829" s="730" t="s">
        <v>3696</v>
      </c>
      <c r="F3829" s="650" t="s">
        <v>3634</v>
      </c>
      <c r="G3829" s="650" t="s">
        <v>4085</v>
      </c>
      <c r="H3829" s="650" t="s">
        <v>597</v>
      </c>
      <c r="I3829" s="650" t="s">
        <v>2597</v>
      </c>
      <c r="J3829" s="650" t="s">
        <v>4766</v>
      </c>
      <c r="K3829" s="650" t="s">
        <v>2741</v>
      </c>
      <c r="L3829" s="651">
        <v>107.34</v>
      </c>
      <c r="M3829" s="651">
        <v>214.68</v>
      </c>
      <c r="N3829" s="650">
        <v>2</v>
      </c>
      <c r="O3829" s="731">
        <v>0.5</v>
      </c>
      <c r="P3829" s="651"/>
      <c r="Q3829" s="666">
        <v>0</v>
      </c>
      <c r="R3829" s="650"/>
      <c r="S3829" s="666">
        <v>0</v>
      </c>
      <c r="T3829" s="731"/>
      <c r="U3829" s="689">
        <v>0</v>
      </c>
    </row>
    <row r="3830" spans="1:21" ht="14.4" customHeight="1" x14ac:dyDescent="0.3">
      <c r="A3830" s="649">
        <v>10</v>
      </c>
      <c r="B3830" s="650" t="s">
        <v>596</v>
      </c>
      <c r="C3830" s="650">
        <v>89301703</v>
      </c>
      <c r="D3830" s="729" t="s">
        <v>6870</v>
      </c>
      <c r="E3830" s="730" t="s">
        <v>3696</v>
      </c>
      <c r="F3830" s="650" t="s">
        <v>3634</v>
      </c>
      <c r="G3830" s="650" t="s">
        <v>4085</v>
      </c>
      <c r="H3830" s="650" t="s">
        <v>597</v>
      </c>
      <c r="I3830" s="650" t="s">
        <v>4767</v>
      </c>
      <c r="J3830" s="650" t="s">
        <v>4768</v>
      </c>
      <c r="K3830" s="650" t="s">
        <v>1888</v>
      </c>
      <c r="L3830" s="651">
        <v>80.77</v>
      </c>
      <c r="M3830" s="651">
        <v>242.31</v>
      </c>
      <c r="N3830" s="650">
        <v>3</v>
      </c>
      <c r="O3830" s="731">
        <v>1</v>
      </c>
      <c r="P3830" s="651">
        <v>161.54</v>
      </c>
      <c r="Q3830" s="666">
        <v>0.66666666666666663</v>
      </c>
      <c r="R3830" s="650">
        <v>2</v>
      </c>
      <c r="S3830" s="666">
        <v>0.66666666666666663</v>
      </c>
      <c r="T3830" s="731">
        <v>0.5</v>
      </c>
      <c r="U3830" s="689">
        <v>0.5</v>
      </c>
    </row>
    <row r="3831" spans="1:21" ht="14.4" customHeight="1" x14ac:dyDescent="0.3">
      <c r="A3831" s="649">
        <v>10</v>
      </c>
      <c r="B3831" s="650" t="s">
        <v>596</v>
      </c>
      <c r="C3831" s="650">
        <v>89301703</v>
      </c>
      <c r="D3831" s="729" t="s">
        <v>6870</v>
      </c>
      <c r="E3831" s="730" t="s">
        <v>3696</v>
      </c>
      <c r="F3831" s="650" t="s">
        <v>3634</v>
      </c>
      <c r="G3831" s="650" t="s">
        <v>4085</v>
      </c>
      <c r="H3831" s="650" t="s">
        <v>597</v>
      </c>
      <c r="I3831" s="650" t="s">
        <v>4137</v>
      </c>
      <c r="J3831" s="650" t="s">
        <v>3602</v>
      </c>
      <c r="K3831" s="650" t="s">
        <v>4138</v>
      </c>
      <c r="L3831" s="651">
        <v>0</v>
      </c>
      <c r="M3831" s="651">
        <v>0</v>
      </c>
      <c r="N3831" s="650">
        <v>16</v>
      </c>
      <c r="O3831" s="731">
        <v>11.5</v>
      </c>
      <c r="P3831" s="651">
        <v>0</v>
      </c>
      <c r="Q3831" s="666"/>
      <c r="R3831" s="650">
        <v>6</v>
      </c>
      <c r="S3831" s="666">
        <v>0.375</v>
      </c>
      <c r="T3831" s="731">
        <v>3.5</v>
      </c>
      <c r="U3831" s="689">
        <v>0.30434782608695654</v>
      </c>
    </row>
    <row r="3832" spans="1:21" ht="14.4" customHeight="1" x14ac:dyDescent="0.3">
      <c r="A3832" s="649">
        <v>10</v>
      </c>
      <c r="B3832" s="650" t="s">
        <v>596</v>
      </c>
      <c r="C3832" s="650">
        <v>89301703</v>
      </c>
      <c r="D3832" s="729" t="s">
        <v>6870</v>
      </c>
      <c r="E3832" s="730" t="s">
        <v>3696</v>
      </c>
      <c r="F3832" s="650" t="s">
        <v>3634</v>
      </c>
      <c r="G3832" s="650" t="s">
        <v>6652</v>
      </c>
      <c r="H3832" s="650" t="s">
        <v>597</v>
      </c>
      <c r="I3832" s="650" t="s">
        <v>6653</v>
      </c>
      <c r="J3832" s="650" t="s">
        <v>6654</v>
      </c>
      <c r="K3832" s="650" t="s">
        <v>1779</v>
      </c>
      <c r="L3832" s="651">
        <v>58.28</v>
      </c>
      <c r="M3832" s="651">
        <v>58.28</v>
      </c>
      <c r="N3832" s="650">
        <v>1</v>
      </c>
      <c r="O3832" s="731">
        <v>0.5</v>
      </c>
      <c r="P3832" s="651"/>
      <c r="Q3832" s="666">
        <v>0</v>
      </c>
      <c r="R3832" s="650"/>
      <c r="S3832" s="666">
        <v>0</v>
      </c>
      <c r="T3832" s="731"/>
      <c r="U3832" s="689">
        <v>0</v>
      </c>
    </row>
    <row r="3833" spans="1:21" ht="14.4" customHeight="1" x14ac:dyDescent="0.3">
      <c r="A3833" s="649">
        <v>10</v>
      </c>
      <c r="B3833" s="650" t="s">
        <v>596</v>
      </c>
      <c r="C3833" s="650">
        <v>89301703</v>
      </c>
      <c r="D3833" s="729" t="s">
        <v>6870</v>
      </c>
      <c r="E3833" s="730" t="s">
        <v>3696</v>
      </c>
      <c r="F3833" s="650" t="s">
        <v>3634</v>
      </c>
      <c r="G3833" s="650" t="s">
        <v>6467</v>
      </c>
      <c r="H3833" s="650" t="s">
        <v>597</v>
      </c>
      <c r="I3833" s="650" t="s">
        <v>6468</v>
      </c>
      <c r="J3833" s="650" t="s">
        <v>6469</v>
      </c>
      <c r="K3833" s="650" t="s">
        <v>6470</v>
      </c>
      <c r="L3833" s="651">
        <v>39.39</v>
      </c>
      <c r="M3833" s="651">
        <v>78.78</v>
      </c>
      <c r="N3833" s="650">
        <v>2</v>
      </c>
      <c r="O3833" s="731">
        <v>1</v>
      </c>
      <c r="P3833" s="651"/>
      <c r="Q3833" s="666">
        <v>0</v>
      </c>
      <c r="R3833" s="650"/>
      <c r="S3833" s="666">
        <v>0</v>
      </c>
      <c r="T3833" s="731"/>
      <c r="U3833" s="689">
        <v>0</v>
      </c>
    </row>
    <row r="3834" spans="1:21" ht="14.4" customHeight="1" x14ac:dyDescent="0.3">
      <c r="A3834" s="649">
        <v>10</v>
      </c>
      <c r="B3834" s="650" t="s">
        <v>596</v>
      </c>
      <c r="C3834" s="650">
        <v>89301703</v>
      </c>
      <c r="D3834" s="729" t="s">
        <v>6870</v>
      </c>
      <c r="E3834" s="730" t="s">
        <v>3696</v>
      </c>
      <c r="F3834" s="650" t="s">
        <v>3634</v>
      </c>
      <c r="G3834" s="650" t="s">
        <v>4089</v>
      </c>
      <c r="H3834" s="650" t="s">
        <v>597</v>
      </c>
      <c r="I3834" s="650" t="s">
        <v>874</v>
      </c>
      <c r="J3834" s="650" t="s">
        <v>875</v>
      </c>
      <c r="K3834" s="650" t="s">
        <v>876</v>
      </c>
      <c r="L3834" s="651">
        <v>23.72</v>
      </c>
      <c r="M3834" s="651">
        <v>71.16</v>
      </c>
      <c r="N3834" s="650">
        <v>3</v>
      </c>
      <c r="O3834" s="731">
        <v>2</v>
      </c>
      <c r="P3834" s="651">
        <v>47.44</v>
      </c>
      <c r="Q3834" s="666">
        <v>0.66666666666666663</v>
      </c>
      <c r="R3834" s="650">
        <v>2</v>
      </c>
      <c r="S3834" s="666">
        <v>0.66666666666666663</v>
      </c>
      <c r="T3834" s="731">
        <v>1</v>
      </c>
      <c r="U3834" s="689">
        <v>0.5</v>
      </c>
    </row>
    <row r="3835" spans="1:21" ht="14.4" customHeight="1" x14ac:dyDescent="0.3">
      <c r="A3835" s="649">
        <v>10</v>
      </c>
      <c r="B3835" s="650" t="s">
        <v>596</v>
      </c>
      <c r="C3835" s="650">
        <v>89301703</v>
      </c>
      <c r="D3835" s="729" t="s">
        <v>6870</v>
      </c>
      <c r="E3835" s="730" t="s">
        <v>3696</v>
      </c>
      <c r="F3835" s="650" t="s">
        <v>3634</v>
      </c>
      <c r="G3835" s="650" t="s">
        <v>6655</v>
      </c>
      <c r="H3835" s="650" t="s">
        <v>597</v>
      </c>
      <c r="I3835" s="650" t="s">
        <v>6656</v>
      </c>
      <c r="J3835" s="650" t="s">
        <v>6657</v>
      </c>
      <c r="K3835" s="650" t="s">
        <v>6658</v>
      </c>
      <c r="L3835" s="651">
        <v>31.84</v>
      </c>
      <c r="M3835" s="651">
        <v>127.36</v>
      </c>
      <c r="N3835" s="650">
        <v>4</v>
      </c>
      <c r="O3835" s="731">
        <v>1</v>
      </c>
      <c r="P3835" s="651"/>
      <c r="Q3835" s="666">
        <v>0</v>
      </c>
      <c r="R3835" s="650"/>
      <c r="S3835" s="666">
        <v>0</v>
      </c>
      <c r="T3835" s="731"/>
      <c r="U3835" s="689">
        <v>0</v>
      </c>
    </row>
    <row r="3836" spans="1:21" ht="14.4" customHeight="1" x14ac:dyDescent="0.3">
      <c r="A3836" s="649">
        <v>10</v>
      </c>
      <c r="B3836" s="650" t="s">
        <v>596</v>
      </c>
      <c r="C3836" s="650">
        <v>89301703</v>
      </c>
      <c r="D3836" s="729" t="s">
        <v>6870</v>
      </c>
      <c r="E3836" s="730" t="s">
        <v>3696</v>
      </c>
      <c r="F3836" s="650" t="s">
        <v>3634</v>
      </c>
      <c r="G3836" s="650" t="s">
        <v>4778</v>
      </c>
      <c r="H3836" s="650" t="s">
        <v>597</v>
      </c>
      <c r="I3836" s="650" t="s">
        <v>4779</v>
      </c>
      <c r="J3836" s="650" t="s">
        <v>4780</v>
      </c>
      <c r="K3836" s="650" t="s">
        <v>4781</v>
      </c>
      <c r="L3836" s="651">
        <v>967.58</v>
      </c>
      <c r="M3836" s="651">
        <v>967.58</v>
      </c>
      <c r="N3836" s="650">
        <v>1</v>
      </c>
      <c r="O3836" s="731">
        <v>1</v>
      </c>
      <c r="P3836" s="651"/>
      <c r="Q3836" s="666">
        <v>0</v>
      </c>
      <c r="R3836" s="650"/>
      <c r="S3836" s="666">
        <v>0</v>
      </c>
      <c r="T3836" s="731"/>
      <c r="U3836" s="689">
        <v>0</v>
      </c>
    </row>
    <row r="3837" spans="1:21" ht="14.4" customHeight="1" x14ac:dyDescent="0.3">
      <c r="A3837" s="649">
        <v>10</v>
      </c>
      <c r="B3837" s="650" t="s">
        <v>596</v>
      </c>
      <c r="C3837" s="650">
        <v>89301703</v>
      </c>
      <c r="D3837" s="729" t="s">
        <v>6870</v>
      </c>
      <c r="E3837" s="730" t="s">
        <v>3696</v>
      </c>
      <c r="F3837" s="650" t="s">
        <v>3634</v>
      </c>
      <c r="G3837" s="650" t="s">
        <v>5979</v>
      </c>
      <c r="H3837" s="650" t="s">
        <v>597</v>
      </c>
      <c r="I3837" s="650" t="s">
        <v>6659</v>
      </c>
      <c r="J3837" s="650" t="s">
        <v>5981</v>
      </c>
      <c r="K3837" s="650" t="s">
        <v>6660</v>
      </c>
      <c r="L3837" s="651">
        <v>69.489999999999995</v>
      </c>
      <c r="M3837" s="651">
        <v>138.97999999999999</v>
      </c>
      <c r="N3837" s="650">
        <v>2</v>
      </c>
      <c r="O3837" s="731">
        <v>0.5</v>
      </c>
      <c r="P3837" s="651"/>
      <c r="Q3837" s="666">
        <v>0</v>
      </c>
      <c r="R3837" s="650"/>
      <c r="S3837" s="666">
        <v>0</v>
      </c>
      <c r="T3837" s="731"/>
      <c r="U3837" s="689">
        <v>0</v>
      </c>
    </row>
    <row r="3838" spans="1:21" ht="14.4" customHeight="1" x14ac:dyDescent="0.3">
      <c r="A3838" s="649">
        <v>10</v>
      </c>
      <c r="B3838" s="650" t="s">
        <v>596</v>
      </c>
      <c r="C3838" s="650">
        <v>89301703</v>
      </c>
      <c r="D3838" s="729" t="s">
        <v>6870</v>
      </c>
      <c r="E3838" s="730" t="s">
        <v>3696</v>
      </c>
      <c r="F3838" s="650" t="s">
        <v>3634</v>
      </c>
      <c r="G3838" s="650" t="s">
        <v>3736</v>
      </c>
      <c r="H3838" s="650" t="s">
        <v>1072</v>
      </c>
      <c r="I3838" s="650" t="s">
        <v>4921</v>
      </c>
      <c r="J3838" s="650" t="s">
        <v>4446</v>
      </c>
      <c r="K3838" s="650" t="s">
        <v>4922</v>
      </c>
      <c r="L3838" s="651">
        <v>175.19</v>
      </c>
      <c r="M3838" s="651">
        <v>350.38</v>
      </c>
      <c r="N3838" s="650">
        <v>2</v>
      </c>
      <c r="O3838" s="731">
        <v>1</v>
      </c>
      <c r="P3838" s="651">
        <v>350.38</v>
      </c>
      <c r="Q3838" s="666">
        <v>1</v>
      </c>
      <c r="R3838" s="650">
        <v>2</v>
      </c>
      <c r="S3838" s="666">
        <v>1</v>
      </c>
      <c r="T3838" s="731">
        <v>1</v>
      </c>
      <c r="U3838" s="689">
        <v>1</v>
      </c>
    </row>
    <row r="3839" spans="1:21" ht="14.4" customHeight="1" x14ac:dyDescent="0.3">
      <c r="A3839" s="649">
        <v>10</v>
      </c>
      <c r="B3839" s="650" t="s">
        <v>596</v>
      </c>
      <c r="C3839" s="650">
        <v>89301703</v>
      </c>
      <c r="D3839" s="729" t="s">
        <v>6870</v>
      </c>
      <c r="E3839" s="730" t="s">
        <v>3696</v>
      </c>
      <c r="F3839" s="650" t="s">
        <v>3634</v>
      </c>
      <c r="G3839" s="650" t="s">
        <v>3870</v>
      </c>
      <c r="H3839" s="650" t="s">
        <v>597</v>
      </c>
      <c r="I3839" s="650" t="s">
        <v>1212</v>
      </c>
      <c r="J3839" s="650" t="s">
        <v>1213</v>
      </c>
      <c r="K3839" s="650" t="s">
        <v>3871</v>
      </c>
      <c r="L3839" s="651">
        <v>38.65</v>
      </c>
      <c r="M3839" s="651">
        <v>38.65</v>
      </c>
      <c r="N3839" s="650">
        <v>1</v>
      </c>
      <c r="O3839" s="731">
        <v>1</v>
      </c>
      <c r="P3839" s="651"/>
      <c r="Q3839" s="666">
        <v>0</v>
      </c>
      <c r="R3839" s="650"/>
      <c r="S3839" s="666">
        <v>0</v>
      </c>
      <c r="T3839" s="731"/>
      <c r="U3839" s="689">
        <v>0</v>
      </c>
    </row>
    <row r="3840" spans="1:21" ht="14.4" customHeight="1" x14ac:dyDescent="0.3">
      <c r="A3840" s="649">
        <v>10</v>
      </c>
      <c r="B3840" s="650" t="s">
        <v>596</v>
      </c>
      <c r="C3840" s="650">
        <v>89301703</v>
      </c>
      <c r="D3840" s="729" t="s">
        <v>6870</v>
      </c>
      <c r="E3840" s="730" t="s">
        <v>3696</v>
      </c>
      <c r="F3840" s="650" t="s">
        <v>3634</v>
      </c>
      <c r="G3840" s="650" t="s">
        <v>6661</v>
      </c>
      <c r="H3840" s="650" t="s">
        <v>597</v>
      </c>
      <c r="I3840" s="650" t="s">
        <v>6662</v>
      </c>
      <c r="J3840" s="650" t="s">
        <v>6663</v>
      </c>
      <c r="K3840" s="650" t="s">
        <v>6664</v>
      </c>
      <c r="L3840" s="651">
        <v>0</v>
      </c>
      <c r="M3840" s="651">
        <v>0</v>
      </c>
      <c r="N3840" s="650">
        <v>1</v>
      </c>
      <c r="O3840" s="731">
        <v>1</v>
      </c>
      <c r="P3840" s="651">
        <v>0</v>
      </c>
      <c r="Q3840" s="666"/>
      <c r="R3840" s="650">
        <v>1</v>
      </c>
      <c r="S3840" s="666">
        <v>1</v>
      </c>
      <c r="T3840" s="731">
        <v>1</v>
      </c>
      <c r="U3840" s="689">
        <v>1</v>
      </c>
    </row>
    <row r="3841" spans="1:21" ht="14.4" customHeight="1" x14ac:dyDescent="0.3">
      <c r="A3841" s="649">
        <v>10</v>
      </c>
      <c r="B3841" s="650" t="s">
        <v>596</v>
      </c>
      <c r="C3841" s="650">
        <v>89301703</v>
      </c>
      <c r="D3841" s="729" t="s">
        <v>6870</v>
      </c>
      <c r="E3841" s="730" t="s">
        <v>3696</v>
      </c>
      <c r="F3841" s="650" t="s">
        <v>3634</v>
      </c>
      <c r="G3841" s="650" t="s">
        <v>4478</v>
      </c>
      <c r="H3841" s="650" t="s">
        <v>1072</v>
      </c>
      <c r="I3841" s="650" t="s">
        <v>5106</v>
      </c>
      <c r="J3841" s="650" t="s">
        <v>5107</v>
      </c>
      <c r="K3841" s="650" t="s">
        <v>5108</v>
      </c>
      <c r="L3841" s="651">
        <v>0</v>
      </c>
      <c r="M3841" s="651">
        <v>0</v>
      </c>
      <c r="N3841" s="650">
        <v>2</v>
      </c>
      <c r="O3841" s="731">
        <v>0.5</v>
      </c>
      <c r="P3841" s="651">
        <v>0</v>
      </c>
      <c r="Q3841" s="666"/>
      <c r="R3841" s="650">
        <v>2</v>
      </c>
      <c r="S3841" s="666">
        <v>1</v>
      </c>
      <c r="T3841" s="731">
        <v>0.5</v>
      </c>
      <c r="U3841" s="689">
        <v>1</v>
      </c>
    </row>
    <row r="3842" spans="1:21" ht="14.4" customHeight="1" x14ac:dyDescent="0.3">
      <c r="A3842" s="649">
        <v>10</v>
      </c>
      <c r="B3842" s="650" t="s">
        <v>596</v>
      </c>
      <c r="C3842" s="650">
        <v>89301703</v>
      </c>
      <c r="D3842" s="729" t="s">
        <v>6870</v>
      </c>
      <c r="E3842" s="730" t="s">
        <v>3696</v>
      </c>
      <c r="F3842" s="650" t="s">
        <v>3634</v>
      </c>
      <c r="G3842" s="650" t="s">
        <v>4478</v>
      </c>
      <c r="H3842" s="650" t="s">
        <v>1072</v>
      </c>
      <c r="I3842" s="650" t="s">
        <v>4795</v>
      </c>
      <c r="J3842" s="650" t="s">
        <v>2117</v>
      </c>
      <c r="K3842" s="650" t="s">
        <v>4796</v>
      </c>
      <c r="L3842" s="651">
        <v>0</v>
      </c>
      <c r="M3842" s="651">
        <v>0</v>
      </c>
      <c r="N3842" s="650">
        <v>3</v>
      </c>
      <c r="O3842" s="731">
        <v>2</v>
      </c>
      <c r="P3842" s="651"/>
      <c r="Q3842" s="666"/>
      <c r="R3842" s="650"/>
      <c r="S3842" s="666">
        <v>0</v>
      </c>
      <c r="T3842" s="731"/>
      <c r="U3842" s="689">
        <v>0</v>
      </c>
    </row>
    <row r="3843" spans="1:21" ht="14.4" customHeight="1" x14ac:dyDescent="0.3">
      <c r="A3843" s="649">
        <v>10</v>
      </c>
      <c r="B3843" s="650" t="s">
        <v>596</v>
      </c>
      <c r="C3843" s="650">
        <v>89301703</v>
      </c>
      <c r="D3843" s="729" t="s">
        <v>6870</v>
      </c>
      <c r="E3843" s="730" t="s">
        <v>3696</v>
      </c>
      <c r="F3843" s="650" t="s">
        <v>3634</v>
      </c>
      <c r="G3843" s="650" t="s">
        <v>4213</v>
      </c>
      <c r="H3843" s="650" t="s">
        <v>597</v>
      </c>
      <c r="I3843" s="650" t="s">
        <v>1667</v>
      </c>
      <c r="J3843" s="650" t="s">
        <v>1668</v>
      </c>
      <c r="K3843" s="650" t="s">
        <v>1669</v>
      </c>
      <c r="L3843" s="651">
        <v>153.52000000000001</v>
      </c>
      <c r="M3843" s="651">
        <v>153.52000000000001</v>
      </c>
      <c r="N3843" s="650">
        <v>1</v>
      </c>
      <c r="O3843" s="731">
        <v>0.5</v>
      </c>
      <c r="P3843" s="651">
        <v>153.52000000000001</v>
      </c>
      <c r="Q3843" s="666">
        <v>1</v>
      </c>
      <c r="R3843" s="650">
        <v>1</v>
      </c>
      <c r="S3843" s="666">
        <v>1</v>
      </c>
      <c r="T3843" s="731">
        <v>0.5</v>
      </c>
      <c r="U3843" s="689">
        <v>1</v>
      </c>
    </row>
    <row r="3844" spans="1:21" ht="14.4" customHeight="1" x14ac:dyDescent="0.3">
      <c r="A3844" s="649">
        <v>10</v>
      </c>
      <c r="B3844" s="650" t="s">
        <v>596</v>
      </c>
      <c r="C3844" s="650">
        <v>89301703</v>
      </c>
      <c r="D3844" s="729" t="s">
        <v>6870</v>
      </c>
      <c r="E3844" s="730" t="s">
        <v>3696</v>
      </c>
      <c r="F3844" s="650" t="s">
        <v>3634</v>
      </c>
      <c r="G3844" s="650" t="s">
        <v>3961</v>
      </c>
      <c r="H3844" s="650" t="s">
        <v>597</v>
      </c>
      <c r="I3844" s="650" t="s">
        <v>3962</v>
      </c>
      <c r="J3844" s="650" t="s">
        <v>3963</v>
      </c>
      <c r="K3844" s="650" t="s">
        <v>1746</v>
      </c>
      <c r="L3844" s="651">
        <v>314.89999999999998</v>
      </c>
      <c r="M3844" s="651">
        <v>314.89999999999998</v>
      </c>
      <c r="N3844" s="650">
        <v>1</v>
      </c>
      <c r="O3844" s="731">
        <v>0.5</v>
      </c>
      <c r="P3844" s="651"/>
      <c r="Q3844" s="666">
        <v>0</v>
      </c>
      <c r="R3844" s="650"/>
      <c r="S3844" s="666">
        <v>0</v>
      </c>
      <c r="T3844" s="731"/>
      <c r="U3844" s="689">
        <v>0</v>
      </c>
    </row>
    <row r="3845" spans="1:21" ht="14.4" customHeight="1" x14ac:dyDescent="0.3">
      <c r="A3845" s="649">
        <v>10</v>
      </c>
      <c r="B3845" s="650" t="s">
        <v>596</v>
      </c>
      <c r="C3845" s="650">
        <v>89301703</v>
      </c>
      <c r="D3845" s="729" t="s">
        <v>6870</v>
      </c>
      <c r="E3845" s="730" t="s">
        <v>3696</v>
      </c>
      <c r="F3845" s="650" t="s">
        <v>3634</v>
      </c>
      <c r="G3845" s="650" t="s">
        <v>3961</v>
      </c>
      <c r="H3845" s="650" t="s">
        <v>597</v>
      </c>
      <c r="I3845" s="650" t="s">
        <v>4810</v>
      </c>
      <c r="J3845" s="650" t="s">
        <v>4811</v>
      </c>
      <c r="K3845" s="650" t="s">
        <v>789</v>
      </c>
      <c r="L3845" s="651">
        <v>0</v>
      </c>
      <c r="M3845" s="651">
        <v>0</v>
      </c>
      <c r="N3845" s="650">
        <v>3</v>
      </c>
      <c r="O3845" s="731">
        <v>0.5</v>
      </c>
      <c r="P3845" s="651"/>
      <c r="Q3845" s="666"/>
      <c r="R3845" s="650"/>
      <c r="S3845" s="666">
        <v>0</v>
      </c>
      <c r="T3845" s="731"/>
      <c r="U3845" s="689">
        <v>0</v>
      </c>
    </row>
    <row r="3846" spans="1:21" ht="14.4" customHeight="1" x14ac:dyDescent="0.3">
      <c r="A3846" s="649">
        <v>10</v>
      </c>
      <c r="B3846" s="650" t="s">
        <v>596</v>
      </c>
      <c r="C3846" s="650">
        <v>89301703</v>
      </c>
      <c r="D3846" s="729" t="s">
        <v>6870</v>
      </c>
      <c r="E3846" s="730" t="s">
        <v>3696</v>
      </c>
      <c r="F3846" s="650" t="s">
        <v>3634</v>
      </c>
      <c r="G3846" s="650" t="s">
        <v>3961</v>
      </c>
      <c r="H3846" s="650" t="s">
        <v>597</v>
      </c>
      <c r="I3846" s="650" t="s">
        <v>1745</v>
      </c>
      <c r="J3846" s="650" t="s">
        <v>1359</v>
      </c>
      <c r="K3846" s="650" t="s">
        <v>4216</v>
      </c>
      <c r="L3846" s="651">
        <v>314.89999999999998</v>
      </c>
      <c r="M3846" s="651">
        <v>314.89999999999998</v>
      </c>
      <c r="N3846" s="650">
        <v>1</v>
      </c>
      <c r="O3846" s="731">
        <v>0.5</v>
      </c>
      <c r="P3846" s="651">
        <v>314.89999999999998</v>
      </c>
      <c r="Q3846" s="666">
        <v>1</v>
      </c>
      <c r="R3846" s="650">
        <v>1</v>
      </c>
      <c r="S3846" s="666">
        <v>1</v>
      </c>
      <c r="T3846" s="731">
        <v>0.5</v>
      </c>
      <c r="U3846" s="689">
        <v>1</v>
      </c>
    </row>
    <row r="3847" spans="1:21" ht="14.4" customHeight="1" x14ac:dyDescent="0.3">
      <c r="A3847" s="649">
        <v>10</v>
      </c>
      <c r="B3847" s="650" t="s">
        <v>596</v>
      </c>
      <c r="C3847" s="650">
        <v>89301703</v>
      </c>
      <c r="D3847" s="729" t="s">
        <v>6870</v>
      </c>
      <c r="E3847" s="730" t="s">
        <v>3696</v>
      </c>
      <c r="F3847" s="650" t="s">
        <v>3634</v>
      </c>
      <c r="G3847" s="650" t="s">
        <v>4541</v>
      </c>
      <c r="H3847" s="650" t="s">
        <v>597</v>
      </c>
      <c r="I3847" s="650" t="s">
        <v>4815</v>
      </c>
      <c r="J3847" s="650" t="s">
        <v>4816</v>
      </c>
      <c r="K3847" s="650" t="s">
        <v>4817</v>
      </c>
      <c r="L3847" s="651">
        <v>257.22000000000003</v>
      </c>
      <c r="M3847" s="651">
        <v>514.44000000000005</v>
      </c>
      <c r="N3847" s="650">
        <v>2</v>
      </c>
      <c r="O3847" s="731">
        <v>0.5</v>
      </c>
      <c r="P3847" s="651"/>
      <c r="Q3847" s="666">
        <v>0</v>
      </c>
      <c r="R3847" s="650"/>
      <c r="S3847" s="666">
        <v>0</v>
      </c>
      <c r="T3847" s="731"/>
      <c r="U3847" s="689">
        <v>0</v>
      </c>
    </row>
    <row r="3848" spans="1:21" ht="14.4" customHeight="1" x14ac:dyDescent="0.3">
      <c r="A3848" s="649">
        <v>10</v>
      </c>
      <c r="B3848" s="650" t="s">
        <v>596</v>
      </c>
      <c r="C3848" s="650">
        <v>89301703</v>
      </c>
      <c r="D3848" s="729" t="s">
        <v>6870</v>
      </c>
      <c r="E3848" s="730" t="s">
        <v>3696</v>
      </c>
      <c r="F3848" s="650" t="s">
        <v>3634</v>
      </c>
      <c r="G3848" s="650" t="s">
        <v>4541</v>
      </c>
      <c r="H3848" s="650" t="s">
        <v>597</v>
      </c>
      <c r="I3848" s="650" t="s">
        <v>4818</v>
      </c>
      <c r="J3848" s="650" t="s">
        <v>4543</v>
      </c>
      <c r="K3848" s="650" t="s">
        <v>4817</v>
      </c>
      <c r="L3848" s="651">
        <v>0</v>
      </c>
      <c r="M3848" s="651">
        <v>0</v>
      </c>
      <c r="N3848" s="650">
        <v>3</v>
      </c>
      <c r="O3848" s="731">
        <v>1</v>
      </c>
      <c r="P3848" s="651"/>
      <c r="Q3848" s="666"/>
      <c r="R3848" s="650"/>
      <c r="S3848" s="666">
        <v>0</v>
      </c>
      <c r="T3848" s="731"/>
      <c r="U3848" s="689">
        <v>0</v>
      </c>
    </row>
    <row r="3849" spans="1:21" ht="14.4" customHeight="1" x14ac:dyDescent="0.3">
      <c r="A3849" s="649">
        <v>10</v>
      </c>
      <c r="B3849" s="650" t="s">
        <v>596</v>
      </c>
      <c r="C3849" s="650">
        <v>89301703</v>
      </c>
      <c r="D3849" s="729" t="s">
        <v>6870</v>
      </c>
      <c r="E3849" s="730" t="s">
        <v>3696</v>
      </c>
      <c r="F3849" s="650" t="s">
        <v>3634</v>
      </c>
      <c r="G3849" s="650" t="s">
        <v>4144</v>
      </c>
      <c r="H3849" s="650" t="s">
        <v>1072</v>
      </c>
      <c r="I3849" s="650" t="s">
        <v>4304</v>
      </c>
      <c r="J3849" s="650" t="s">
        <v>4305</v>
      </c>
      <c r="K3849" s="650" t="s">
        <v>4224</v>
      </c>
      <c r="L3849" s="651">
        <v>84.89</v>
      </c>
      <c r="M3849" s="651">
        <v>1697.8</v>
      </c>
      <c r="N3849" s="650">
        <v>20</v>
      </c>
      <c r="O3849" s="731">
        <v>1</v>
      </c>
      <c r="P3849" s="651"/>
      <c r="Q3849" s="666">
        <v>0</v>
      </c>
      <c r="R3849" s="650"/>
      <c r="S3849" s="666">
        <v>0</v>
      </c>
      <c r="T3849" s="731"/>
      <c r="U3849" s="689">
        <v>0</v>
      </c>
    </row>
    <row r="3850" spans="1:21" ht="14.4" customHeight="1" x14ac:dyDescent="0.3">
      <c r="A3850" s="649">
        <v>10</v>
      </c>
      <c r="B3850" s="650" t="s">
        <v>596</v>
      </c>
      <c r="C3850" s="650">
        <v>89301703</v>
      </c>
      <c r="D3850" s="729" t="s">
        <v>6870</v>
      </c>
      <c r="E3850" s="730" t="s">
        <v>3696</v>
      </c>
      <c r="F3850" s="650" t="s">
        <v>3634</v>
      </c>
      <c r="G3850" s="650" t="s">
        <v>4105</v>
      </c>
      <c r="H3850" s="650" t="s">
        <v>597</v>
      </c>
      <c r="I3850" s="650" t="s">
        <v>833</v>
      </c>
      <c r="J3850" s="650" t="s">
        <v>4108</v>
      </c>
      <c r="K3850" s="650" t="s">
        <v>4109</v>
      </c>
      <c r="L3850" s="651">
        <v>91.52</v>
      </c>
      <c r="M3850" s="651">
        <v>1006.72</v>
      </c>
      <c r="N3850" s="650">
        <v>11</v>
      </c>
      <c r="O3850" s="731">
        <v>3.5</v>
      </c>
      <c r="P3850" s="651">
        <v>549.12</v>
      </c>
      <c r="Q3850" s="666">
        <v>0.54545454545454541</v>
      </c>
      <c r="R3850" s="650">
        <v>6</v>
      </c>
      <c r="S3850" s="666">
        <v>0.54545454545454541</v>
      </c>
      <c r="T3850" s="731">
        <v>2.5</v>
      </c>
      <c r="U3850" s="689">
        <v>0.7142857142857143</v>
      </c>
    </row>
    <row r="3851" spans="1:21" ht="14.4" customHeight="1" x14ac:dyDescent="0.3">
      <c r="A3851" s="649">
        <v>10</v>
      </c>
      <c r="B3851" s="650" t="s">
        <v>596</v>
      </c>
      <c r="C3851" s="650">
        <v>89301703</v>
      </c>
      <c r="D3851" s="729" t="s">
        <v>6870</v>
      </c>
      <c r="E3851" s="730" t="s">
        <v>3696</v>
      </c>
      <c r="F3851" s="650" t="s">
        <v>3634</v>
      </c>
      <c r="G3851" s="650" t="s">
        <v>4110</v>
      </c>
      <c r="H3851" s="650" t="s">
        <v>597</v>
      </c>
      <c r="I3851" s="650" t="s">
        <v>4824</v>
      </c>
      <c r="J3851" s="650" t="s">
        <v>4454</v>
      </c>
      <c r="K3851" s="650" t="s">
        <v>4825</v>
      </c>
      <c r="L3851" s="651">
        <v>0</v>
      </c>
      <c r="M3851" s="651">
        <v>0</v>
      </c>
      <c r="N3851" s="650">
        <v>1</v>
      </c>
      <c r="O3851" s="731">
        <v>0.5</v>
      </c>
      <c r="P3851" s="651"/>
      <c r="Q3851" s="666"/>
      <c r="R3851" s="650"/>
      <c r="S3851" s="666">
        <v>0</v>
      </c>
      <c r="T3851" s="731"/>
      <c r="U3851" s="689">
        <v>0</v>
      </c>
    </row>
    <row r="3852" spans="1:21" ht="14.4" customHeight="1" x14ac:dyDescent="0.3">
      <c r="A3852" s="649">
        <v>10</v>
      </c>
      <c r="B3852" s="650" t="s">
        <v>596</v>
      </c>
      <c r="C3852" s="650">
        <v>89301703</v>
      </c>
      <c r="D3852" s="729" t="s">
        <v>6870</v>
      </c>
      <c r="E3852" s="730" t="s">
        <v>3696</v>
      </c>
      <c r="F3852" s="650" t="s">
        <v>3634</v>
      </c>
      <c r="G3852" s="650" t="s">
        <v>4110</v>
      </c>
      <c r="H3852" s="650" t="s">
        <v>597</v>
      </c>
      <c r="I3852" s="650" t="s">
        <v>4253</v>
      </c>
      <c r="J3852" s="650" t="s">
        <v>1532</v>
      </c>
      <c r="K3852" s="650" t="s">
        <v>4254</v>
      </c>
      <c r="L3852" s="651">
        <v>423.57</v>
      </c>
      <c r="M3852" s="651">
        <v>7200.6900000000005</v>
      </c>
      <c r="N3852" s="650">
        <v>17</v>
      </c>
      <c r="O3852" s="731">
        <v>4.5</v>
      </c>
      <c r="P3852" s="651">
        <v>1270.71</v>
      </c>
      <c r="Q3852" s="666">
        <v>0.1764705882352941</v>
      </c>
      <c r="R3852" s="650">
        <v>3</v>
      </c>
      <c r="S3852" s="666">
        <v>0.17647058823529413</v>
      </c>
      <c r="T3852" s="731">
        <v>1</v>
      </c>
      <c r="U3852" s="689">
        <v>0.22222222222222221</v>
      </c>
    </row>
    <row r="3853" spans="1:21" ht="14.4" customHeight="1" x14ac:dyDescent="0.3">
      <c r="A3853" s="649">
        <v>10</v>
      </c>
      <c r="B3853" s="650" t="s">
        <v>596</v>
      </c>
      <c r="C3853" s="650">
        <v>89301703</v>
      </c>
      <c r="D3853" s="729" t="s">
        <v>6870</v>
      </c>
      <c r="E3853" s="730" t="s">
        <v>3696</v>
      </c>
      <c r="F3853" s="650" t="s">
        <v>3634</v>
      </c>
      <c r="G3853" s="650" t="s">
        <v>4229</v>
      </c>
      <c r="H3853" s="650" t="s">
        <v>1072</v>
      </c>
      <c r="I3853" s="650" t="s">
        <v>4839</v>
      </c>
      <c r="J3853" s="650" t="s">
        <v>4259</v>
      </c>
      <c r="K3853" s="650" t="s">
        <v>4081</v>
      </c>
      <c r="L3853" s="651">
        <v>67.42</v>
      </c>
      <c r="M3853" s="651">
        <v>202.26</v>
      </c>
      <c r="N3853" s="650">
        <v>3</v>
      </c>
      <c r="O3853" s="731">
        <v>1</v>
      </c>
      <c r="P3853" s="651"/>
      <c r="Q3853" s="666">
        <v>0</v>
      </c>
      <c r="R3853" s="650"/>
      <c r="S3853" s="666">
        <v>0</v>
      </c>
      <c r="T3853" s="731"/>
      <c r="U3853" s="689">
        <v>0</v>
      </c>
    </row>
    <row r="3854" spans="1:21" ht="14.4" customHeight="1" x14ac:dyDescent="0.3">
      <c r="A3854" s="649">
        <v>10</v>
      </c>
      <c r="B3854" s="650" t="s">
        <v>596</v>
      </c>
      <c r="C3854" s="650">
        <v>89301703</v>
      </c>
      <c r="D3854" s="729" t="s">
        <v>6870</v>
      </c>
      <c r="E3854" s="730" t="s">
        <v>3696</v>
      </c>
      <c r="F3854" s="650" t="s">
        <v>3634</v>
      </c>
      <c r="G3854" s="650" t="s">
        <v>4229</v>
      </c>
      <c r="H3854" s="650" t="s">
        <v>1072</v>
      </c>
      <c r="I3854" s="650" t="s">
        <v>4258</v>
      </c>
      <c r="J3854" s="650" t="s">
        <v>4259</v>
      </c>
      <c r="K3854" s="650" t="s">
        <v>4243</v>
      </c>
      <c r="L3854" s="651">
        <v>112.36</v>
      </c>
      <c r="M3854" s="651">
        <v>674.16</v>
      </c>
      <c r="N3854" s="650">
        <v>6</v>
      </c>
      <c r="O3854" s="731">
        <v>3</v>
      </c>
      <c r="P3854" s="651"/>
      <c r="Q3854" s="666">
        <v>0</v>
      </c>
      <c r="R3854" s="650"/>
      <c r="S3854" s="666">
        <v>0</v>
      </c>
      <c r="T3854" s="731"/>
      <c r="U3854" s="689">
        <v>0</v>
      </c>
    </row>
    <row r="3855" spans="1:21" ht="14.4" customHeight="1" x14ac:dyDescent="0.3">
      <c r="A3855" s="649">
        <v>10</v>
      </c>
      <c r="B3855" s="650" t="s">
        <v>596</v>
      </c>
      <c r="C3855" s="650">
        <v>89301703</v>
      </c>
      <c r="D3855" s="729" t="s">
        <v>6870</v>
      </c>
      <c r="E3855" s="730" t="s">
        <v>3696</v>
      </c>
      <c r="F3855" s="650" t="s">
        <v>3634</v>
      </c>
      <c r="G3855" s="650" t="s">
        <v>3868</v>
      </c>
      <c r="H3855" s="650" t="s">
        <v>597</v>
      </c>
      <c r="I3855" s="650" t="s">
        <v>1276</v>
      </c>
      <c r="J3855" s="650" t="s">
        <v>1277</v>
      </c>
      <c r="K3855" s="650" t="s">
        <v>3869</v>
      </c>
      <c r="L3855" s="651">
        <v>13.38</v>
      </c>
      <c r="M3855" s="651">
        <v>13.38</v>
      </c>
      <c r="N3855" s="650">
        <v>1</v>
      </c>
      <c r="O3855" s="731">
        <v>1</v>
      </c>
      <c r="P3855" s="651"/>
      <c r="Q3855" s="666">
        <v>0</v>
      </c>
      <c r="R3855" s="650"/>
      <c r="S3855" s="666">
        <v>0</v>
      </c>
      <c r="T3855" s="731"/>
      <c r="U3855" s="689">
        <v>0</v>
      </c>
    </row>
    <row r="3856" spans="1:21" ht="14.4" customHeight="1" x14ac:dyDescent="0.3">
      <c r="A3856" s="649">
        <v>10</v>
      </c>
      <c r="B3856" s="650" t="s">
        <v>596</v>
      </c>
      <c r="C3856" s="650">
        <v>89301703</v>
      </c>
      <c r="D3856" s="729" t="s">
        <v>6870</v>
      </c>
      <c r="E3856" s="730" t="s">
        <v>3696</v>
      </c>
      <c r="F3856" s="650" t="s">
        <v>3634</v>
      </c>
      <c r="G3856" s="650" t="s">
        <v>3843</v>
      </c>
      <c r="H3856" s="650" t="s">
        <v>597</v>
      </c>
      <c r="I3856" s="650" t="s">
        <v>5783</v>
      </c>
      <c r="J3856" s="650" t="s">
        <v>5784</v>
      </c>
      <c r="K3856" s="650" t="s">
        <v>1884</v>
      </c>
      <c r="L3856" s="651">
        <v>60.97</v>
      </c>
      <c r="M3856" s="651">
        <v>60.97</v>
      </c>
      <c r="N3856" s="650">
        <v>1</v>
      </c>
      <c r="O3856" s="731">
        <v>0.5</v>
      </c>
      <c r="P3856" s="651"/>
      <c r="Q3856" s="666">
        <v>0</v>
      </c>
      <c r="R3856" s="650"/>
      <c r="S3856" s="666">
        <v>0</v>
      </c>
      <c r="T3856" s="731"/>
      <c r="U3856" s="689">
        <v>0</v>
      </c>
    </row>
    <row r="3857" spans="1:21" ht="14.4" customHeight="1" x14ac:dyDescent="0.3">
      <c r="A3857" s="649">
        <v>10</v>
      </c>
      <c r="B3857" s="650" t="s">
        <v>596</v>
      </c>
      <c r="C3857" s="650">
        <v>89301703</v>
      </c>
      <c r="D3857" s="729" t="s">
        <v>6870</v>
      </c>
      <c r="E3857" s="730" t="s">
        <v>3696</v>
      </c>
      <c r="F3857" s="650" t="s">
        <v>3634</v>
      </c>
      <c r="G3857" s="650" t="s">
        <v>3872</v>
      </c>
      <c r="H3857" s="650" t="s">
        <v>597</v>
      </c>
      <c r="I3857" s="650" t="s">
        <v>4436</v>
      </c>
      <c r="J3857" s="650" t="s">
        <v>4437</v>
      </c>
      <c r="K3857" s="650" t="s">
        <v>3887</v>
      </c>
      <c r="L3857" s="651">
        <v>26.26</v>
      </c>
      <c r="M3857" s="651">
        <v>131.30000000000001</v>
      </c>
      <c r="N3857" s="650">
        <v>5</v>
      </c>
      <c r="O3857" s="731">
        <v>5</v>
      </c>
      <c r="P3857" s="651">
        <v>52.52</v>
      </c>
      <c r="Q3857" s="666">
        <v>0.39999999999999997</v>
      </c>
      <c r="R3857" s="650">
        <v>2</v>
      </c>
      <c r="S3857" s="666">
        <v>0.4</v>
      </c>
      <c r="T3857" s="731">
        <v>2</v>
      </c>
      <c r="U3857" s="689">
        <v>0.4</v>
      </c>
    </row>
    <row r="3858" spans="1:21" ht="14.4" customHeight="1" x14ac:dyDescent="0.3">
      <c r="A3858" s="649">
        <v>10</v>
      </c>
      <c r="B3858" s="650" t="s">
        <v>596</v>
      </c>
      <c r="C3858" s="650">
        <v>89301703</v>
      </c>
      <c r="D3858" s="729" t="s">
        <v>6870</v>
      </c>
      <c r="E3858" s="730" t="s">
        <v>3696</v>
      </c>
      <c r="F3858" s="650" t="s">
        <v>3635</v>
      </c>
      <c r="G3858" s="650" t="s">
        <v>3790</v>
      </c>
      <c r="H3858" s="650" t="s">
        <v>597</v>
      </c>
      <c r="I3858" s="650" t="s">
        <v>4859</v>
      </c>
      <c r="J3858" s="650" t="s">
        <v>3680</v>
      </c>
      <c r="K3858" s="650"/>
      <c r="L3858" s="651">
        <v>0</v>
      </c>
      <c r="M3858" s="651">
        <v>0</v>
      </c>
      <c r="N3858" s="650">
        <v>1</v>
      </c>
      <c r="O3858" s="731">
        <v>1</v>
      </c>
      <c r="P3858" s="651"/>
      <c r="Q3858" s="666"/>
      <c r="R3858" s="650"/>
      <c r="S3858" s="666">
        <v>0</v>
      </c>
      <c r="T3858" s="731"/>
      <c r="U3858" s="689">
        <v>0</v>
      </c>
    </row>
    <row r="3859" spans="1:21" ht="14.4" customHeight="1" x14ac:dyDescent="0.3">
      <c r="A3859" s="649">
        <v>10</v>
      </c>
      <c r="B3859" s="650" t="s">
        <v>596</v>
      </c>
      <c r="C3859" s="650">
        <v>89301703</v>
      </c>
      <c r="D3859" s="729" t="s">
        <v>6870</v>
      </c>
      <c r="E3859" s="730" t="s">
        <v>3696</v>
      </c>
      <c r="F3859" s="650" t="s">
        <v>3635</v>
      </c>
      <c r="G3859" s="650" t="s">
        <v>3790</v>
      </c>
      <c r="H3859" s="650" t="s">
        <v>597</v>
      </c>
      <c r="I3859" s="650" t="s">
        <v>799</v>
      </c>
      <c r="J3859" s="650" t="s">
        <v>3680</v>
      </c>
      <c r="K3859" s="650"/>
      <c r="L3859" s="651">
        <v>0</v>
      </c>
      <c r="M3859" s="651">
        <v>0</v>
      </c>
      <c r="N3859" s="650">
        <v>11</v>
      </c>
      <c r="O3859" s="731">
        <v>10</v>
      </c>
      <c r="P3859" s="651">
        <v>0</v>
      </c>
      <c r="Q3859" s="666"/>
      <c r="R3859" s="650">
        <v>7</v>
      </c>
      <c r="S3859" s="666">
        <v>0.63636363636363635</v>
      </c>
      <c r="T3859" s="731">
        <v>6.5</v>
      </c>
      <c r="U3859" s="689">
        <v>0.65</v>
      </c>
    </row>
    <row r="3860" spans="1:21" ht="14.4" customHeight="1" x14ac:dyDescent="0.3">
      <c r="A3860" s="649">
        <v>10</v>
      </c>
      <c r="B3860" s="650" t="s">
        <v>596</v>
      </c>
      <c r="C3860" s="650">
        <v>89301703</v>
      </c>
      <c r="D3860" s="729" t="s">
        <v>6870</v>
      </c>
      <c r="E3860" s="730" t="s">
        <v>3696</v>
      </c>
      <c r="F3860" s="650" t="s">
        <v>3635</v>
      </c>
      <c r="G3860" s="650" t="s">
        <v>3790</v>
      </c>
      <c r="H3860" s="650" t="s">
        <v>597</v>
      </c>
      <c r="I3860" s="650" t="s">
        <v>3791</v>
      </c>
      <c r="J3860" s="650" t="s">
        <v>3680</v>
      </c>
      <c r="K3860" s="650"/>
      <c r="L3860" s="651">
        <v>0</v>
      </c>
      <c r="M3860" s="651">
        <v>0</v>
      </c>
      <c r="N3860" s="650">
        <v>1</v>
      </c>
      <c r="O3860" s="731">
        <v>1</v>
      </c>
      <c r="P3860" s="651"/>
      <c r="Q3860" s="666"/>
      <c r="R3860" s="650"/>
      <c r="S3860" s="666">
        <v>0</v>
      </c>
      <c r="T3860" s="731"/>
      <c r="U3860" s="689">
        <v>0</v>
      </c>
    </row>
    <row r="3861" spans="1:21" ht="14.4" customHeight="1" x14ac:dyDescent="0.3">
      <c r="A3861" s="649">
        <v>10</v>
      </c>
      <c r="B3861" s="650" t="s">
        <v>596</v>
      </c>
      <c r="C3861" s="650">
        <v>89301703</v>
      </c>
      <c r="D3861" s="729" t="s">
        <v>6870</v>
      </c>
      <c r="E3861" s="730" t="s">
        <v>3701</v>
      </c>
      <c r="F3861" s="650" t="s">
        <v>3634</v>
      </c>
      <c r="G3861" s="650" t="s">
        <v>4086</v>
      </c>
      <c r="H3861" s="650" t="s">
        <v>597</v>
      </c>
      <c r="I3861" s="650" t="s">
        <v>706</v>
      </c>
      <c r="J3861" s="650" t="s">
        <v>707</v>
      </c>
      <c r="K3861" s="650" t="s">
        <v>4140</v>
      </c>
      <c r="L3861" s="651">
        <v>40.36</v>
      </c>
      <c r="M3861" s="651">
        <v>121.08</v>
      </c>
      <c r="N3861" s="650">
        <v>3</v>
      </c>
      <c r="O3861" s="731">
        <v>2.5</v>
      </c>
      <c r="P3861" s="651">
        <v>80.72</v>
      </c>
      <c r="Q3861" s="666">
        <v>0.66666666666666663</v>
      </c>
      <c r="R3861" s="650">
        <v>2</v>
      </c>
      <c r="S3861" s="666">
        <v>0.66666666666666663</v>
      </c>
      <c r="T3861" s="731">
        <v>1.5</v>
      </c>
      <c r="U3861" s="689">
        <v>0.6</v>
      </c>
    </row>
    <row r="3862" spans="1:21" ht="14.4" customHeight="1" x14ac:dyDescent="0.3">
      <c r="A3862" s="649">
        <v>10</v>
      </c>
      <c r="B3862" s="650" t="s">
        <v>596</v>
      </c>
      <c r="C3862" s="650">
        <v>89301703</v>
      </c>
      <c r="D3862" s="729" t="s">
        <v>6870</v>
      </c>
      <c r="E3862" s="730" t="s">
        <v>3701</v>
      </c>
      <c r="F3862" s="650" t="s">
        <v>3634</v>
      </c>
      <c r="G3862" s="650" t="s">
        <v>4478</v>
      </c>
      <c r="H3862" s="650" t="s">
        <v>1072</v>
      </c>
      <c r="I3862" s="650" t="s">
        <v>6665</v>
      </c>
      <c r="J3862" s="650" t="s">
        <v>5107</v>
      </c>
      <c r="K3862" s="650" t="s">
        <v>6427</v>
      </c>
      <c r="L3862" s="651">
        <v>0</v>
      </c>
      <c r="M3862" s="651">
        <v>0</v>
      </c>
      <c r="N3862" s="650">
        <v>3</v>
      </c>
      <c r="O3862" s="731">
        <v>1</v>
      </c>
      <c r="P3862" s="651"/>
      <c r="Q3862" s="666"/>
      <c r="R3862" s="650"/>
      <c r="S3862" s="666">
        <v>0</v>
      </c>
      <c r="T3862" s="731"/>
      <c r="U3862" s="689">
        <v>0</v>
      </c>
    </row>
    <row r="3863" spans="1:21" ht="14.4" customHeight="1" x14ac:dyDescent="0.3">
      <c r="A3863" s="649">
        <v>10</v>
      </c>
      <c r="B3863" s="650" t="s">
        <v>596</v>
      </c>
      <c r="C3863" s="650">
        <v>89301703</v>
      </c>
      <c r="D3863" s="729" t="s">
        <v>6870</v>
      </c>
      <c r="E3863" s="730" t="s">
        <v>3701</v>
      </c>
      <c r="F3863" s="650" t="s">
        <v>3634</v>
      </c>
      <c r="G3863" s="650" t="s">
        <v>4094</v>
      </c>
      <c r="H3863" s="650" t="s">
        <v>597</v>
      </c>
      <c r="I3863" s="650" t="s">
        <v>1393</v>
      </c>
      <c r="J3863" s="650" t="s">
        <v>1394</v>
      </c>
      <c r="K3863" s="650" t="s">
        <v>4194</v>
      </c>
      <c r="L3863" s="651">
        <v>0</v>
      </c>
      <c r="M3863" s="651">
        <v>0</v>
      </c>
      <c r="N3863" s="650">
        <v>3</v>
      </c>
      <c r="O3863" s="731">
        <v>2</v>
      </c>
      <c r="P3863" s="651">
        <v>0</v>
      </c>
      <c r="Q3863" s="666"/>
      <c r="R3863" s="650">
        <v>1</v>
      </c>
      <c r="S3863" s="666">
        <v>0.33333333333333331</v>
      </c>
      <c r="T3863" s="731">
        <v>1</v>
      </c>
      <c r="U3863" s="689">
        <v>0.5</v>
      </c>
    </row>
    <row r="3864" spans="1:21" ht="14.4" customHeight="1" x14ac:dyDescent="0.3">
      <c r="A3864" s="649">
        <v>10</v>
      </c>
      <c r="B3864" s="650" t="s">
        <v>596</v>
      </c>
      <c r="C3864" s="650">
        <v>89301703</v>
      </c>
      <c r="D3864" s="729" t="s">
        <v>6870</v>
      </c>
      <c r="E3864" s="730" t="s">
        <v>3701</v>
      </c>
      <c r="F3864" s="650" t="s">
        <v>3634</v>
      </c>
      <c r="G3864" s="650" t="s">
        <v>3961</v>
      </c>
      <c r="H3864" s="650" t="s">
        <v>597</v>
      </c>
      <c r="I3864" s="650" t="s">
        <v>5062</v>
      </c>
      <c r="J3864" s="650" t="s">
        <v>785</v>
      </c>
      <c r="K3864" s="650" t="s">
        <v>5063</v>
      </c>
      <c r="L3864" s="651">
        <v>0</v>
      </c>
      <c r="M3864" s="651">
        <v>0</v>
      </c>
      <c r="N3864" s="650">
        <v>1</v>
      </c>
      <c r="O3864" s="731">
        <v>1</v>
      </c>
      <c r="P3864" s="651"/>
      <c r="Q3864" s="666"/>
      <c r="R3864" s="650"/>
      <c r="S3864" s="666">
        <v>0</v>
      </c>
      <c r="T3864" s="731"/>
      <c r="U3864" s="689">
        <v>0</v>
      </c>
    </row>
    <row r="3865" spans="1:21" ht="14.4" customHeight="1" x14ac:dyDescent="0.3">
      <c r="A3865" s="649">
        <v>10</v>
      </c>
      <c r="B3865" s="650" t="s">
        <v>596</v>
      </c>
      <c r="C3865" s="650">
        <v>89301703</v>
      </c>
      <c r="D3865" s="729" t="s">
        <v>6870</v>
      </c>
      <c r="E3865" s="730" t="s">
        <v>3701</v>
      </c>
      <c r="F3865" s="650" t="s">
        <v>3634</v>
      </c>
      <c r="G3865" s="650" t="s">
        <v>4105</v>
      </c>
      <c r="H3865" s="650" t="s">
        <v>597</v>
      </c>
      <c r="I3865" s="650" t="s">
        <v>833</v>
      </c>
      <c r="J3865" s="650" t="s">
        <v>4108</v>
      </c>
      <c r="K3865" s="650" t="s">
        <v>4109</v>
      </c>
      <c r="L3865" s="651">
        <v>91.52</v>
      </c>
      <c r="M3865" s="651">
        <v>274.56</v>
      </c>
      <c r="N3865" s="650">
        <v>3</v>
      </c>
      <c r="O3865" s="731">
        <v>1</v>
      </c>
      <c r="P3865" s="651"/>
      <c r="Q3865" s="666">
        <v>0</v>
      </c>
      <c r="R3865" s="650"/>
      <c r="S3865" s="666">
        <v>0</v>
      </c>
      <c r="T3865" s="731"/>
      <c r="U3865" s="689">
        <v>0</v>
      </c>
    </row>
    <row r="3866" spans="1:21" ht="14.4" customHeight="1" x14ac:dyDescent="0.3">
      <c r="A3866" s="649">
        <v>10</v>
      </c>
      <c r="B3866" s="650" t="s">
        <v>596</v>
      </c>
      <c r="C3866" s="650">
        <v>89301703</v>
      </c>
      <c r="D3866" s="729" t="s">
        <v>6870</v>
      </c>
      <c r="E3866" s="730" t="s">
        <v>3701</v>
      </c>
      <c r="F3866" s="650" t="s">
        <v>3634</v>
      </c>
      <c r="G3866" s="650" t="s">
        <v>5297</v>
      </c>
      <c r="H3866" s="650" t="s">
        <v>597</v>
      </c>
      <c r="I3866" s="650" t="s">
        <v>1409</v>
      </c>
      <c r="J3866" s="650" t="s">
        <v>5298</v>
      </c>
      <c r="K3866" s="650" t="s">
        <v>4109</v>
      </c>
      <c r="L3866" s="651">
        <v>0</v>
      </c>
      <c r="M3866" s="651">
        <v>0</v>
      </c>
      <c r="N3866" s="650">
        <v>7</v>
      </c>
      <c r="O3866" s="731">
        <v>2.5</v>
      </c>
      <c r="P3866" s="651"/>
      <c r="Q3866" s="666"/>
      <c r="R3866" s="650"/>
      <c r="S3866" s="666">
        <v>0</v>
      </c>
      <c r="T3866" s="731"/>
      <c r="U3866" s="689">
        <v>0</v>
      </c>
    </row>
    <row r="3867" spans="1:21" ht="14.4" customHeight="1" x14ac:dyDescent="0.3">
      <c r="A3867" s="649">
        <v>10</v>
      </c>
      <c r="B3867" s="650" t="s">
        <v>596</v>
      </c>
      <c r="C3867" s="650">
        <v>89301703</v>
      </c>
      <c r="D3867" s="729" t="s">
        <v>6870</v>
      </c>
      <c r="E3867" s="730" t="s">
        <v>3701</v>
      </c>
      <c r="F3867" s="650" t="s">
        <v>3634</v>
      </c>
      <c r="G3867" s="650" t="s">
        <v>3868</v>
      </c>
      <c r="H3867" s="650" t="s">
        <v>597</v>
      </c>
      <c r="I3867" s="650" t="s">
        <v>1276</v>
      </c>
      <c r="J3867" s="650" t="s">
        <v>1277</v>
      </c>
      <c r="K3867" s="650" t="s">
        <v>3869</v>
      </c>
      <c r="L3867" s="651">
        <v>13.38</v>
      </c>
      <c r="M3867" s="651">
        <v>26.76</v>
      </c>
      <c r="N3867" s="650">
        <v>2</v>
      </c>
      <c r="O3867" s="731">
        <v>2</v>
      </c>
      <c r="P3867" s="651"/>
      <c r="Q3867" s="666">
        <v>0</v>
      </c>
      <c r="R3867" s="650"/>
      <c r="S3867" s="666">
        <v>0</v>
      </c>
      <c r="T3867" s="731"/>
      <c r="U3867" s="689">
        <v>0</v>
      </c>
    </row>
    <row r="3868" spans="1:21" ht="14.4" customHeight="1" x14ac:dyDescent="0.3">
      <c r="A3868" s="649">
        <v>10</v>
      </c>
      <c r="B3868" s="650" t="s">
        <v>596</v>
      </c>
      <c r="C3868" s="650">
        <v>89301703</v>
      </c>
      <c r="D3868" s="729" t="s">
        <v>6870</v>
      </c>
      <c r="E3868" s="730" t="s">
        <v>3701</v>
      </c>
      <c r="F3868" s="650" t="s">
        <v>3635</v>
      </c>
      <c r="G3868" s="650" t="s">
        <v>3790</v>
      </c>
      <c r="H3868" s="650" t="s">
        <v>597</v>
      </c>
      <c r="I3868" s="650" t="s">
        <v>799</v>
      </c>
      <c r="J3868" s="650" t="s">
        <v>3680</v>
      </c>
      <c r="K3868" s="650"/>
      <c r="L3868" s="651">
        <v>0</v>
      </c>
      <c r="M3868" s="651">
        <v>0</v>
      </c>
      <c r="N3868" s="650">
        <v>6</v>
      </c>
      <c r="O3868" s="731">
        <v>5.5</v>
      </c>
      <c r="P3868" s="651">
        <v>0</v>
      </c>
      <c r="Q3868" s="666"/>
      <c r="R3868" s="650">
        <v>1</v>
      </c>
      <c r="S3868" s="666">
        <v>0.16666666666666666</v>
      </c>
      <c r="T3868" s="731">
        <v>1</v>
      </c>
      <c r="U3868" s="689">
        <v>0.18181818181818182</v>
      </c>
    </row>
    <row r="3869" spans="1:21" ht="14.4" customHeight="1" x14ac:dyDescent="0.3">
      <c r="A3869" s="649">
        <v>10</v>
      </c>
      <c r="B3869" s="650" t="s">
        <v>596</v>
      </c>
      <c r="C3869" s="650">
        <v>89301703</v>
      </c>
      <c r="D3869" s="729" t="s">
        <v>6870</v>
      </c>
      <c r="E3869" s="730" t="s">
        <v>3701</v>
      </c>
      <c r="F3869" s="650" t="s">
        <v>3635</v>
      </c>
      <c r="G3869" s="650" t="s">
        <v>3790</v>
      </c>
      <c r="H3869" s="650" t="s">
        <v>597</v>
      </c>
      <c r="I3869" s="650" t="s">
        <v>3791</v>
      </c>
      <c r="J3869" s="650" t="s">
        <v>3680</v>
      </c>
      <c r="K3869" s="650"/>
      <c r="L3869" s="651">
        <v>0</v>
      </c>
      <c r="M3869" s="651">
        <v>0</v>
      </c>
      <c r="N3869" s="650">
        <v>3</v>
      </c>
      <c r="O3869" s="731">
        <v>2.5</v>
      </c>
      <c r="P3869" s="651">
        <v>0</v>
      </c>
      <c r="Q3869" s="666"/>
      <c r="R3869" s="650">
        <v>1</v>
      </c>
      <c r="S3869" s="666">
        <v>0.33333333333333331</v>
      </c>
      <c r="T3869" s="731">
        <v>0.5</v>
      </c>
      <c r="U3869" s="689">
        <v>0.2</v>
      </c>
    </row>
    <row r="3870" spans="1:21" ht="14.4" customHeight="1" x14ac:dyDescent="0.3">
      <c r="A3870" s="649">
        <v>10</v>
      </c>
      <c r="B3870" s="650" t="s">
        <v>596</v>
      </c>
      <c r="C3870" s="650">
        <v>89301703</v>
      </c>
      <c r="D3870" s="729" t="s">
        <v>6870</v>
      </c>
      <c r="E3870" s="730" t="s">
        <v>3701</v>
      </c>
      <c r="F3870" s="650" t="s">
        <v>3636</v>
      </c>
      <c r="G3870" s="650" t="s">
        <v>6666</v>
      </c>
      <c r="H3870" s="650" t="s">
        <v>597</v>
      </c>
      <c r="I3870" s="650" t="s">
        <v>6667</v>
      </c>
      <c r="J3870" s="650" t="s">
        <v>6668</v>
      </c>
      <c r="K3870" s="650" t="s">
        <v>6669</v>
      </c>
      <c r="L3870" s="651">
        <v>16.940000000000001</v>
      </c>
      <c r="M3870" s="651">
        <v>254.10000000000002</v>
      </c>
      <c r="N3870" s="650">
        <v>15</v>
      </c>
      <c r="O3870" s="731">
        <v>1</v>
      </c>
      <c r="P3870" s="651">
        <v>254.10000000000002</v>
      </c>
      <c r="Q3870" s="666">
        <v>1</v>
      </c>
      <c r="R3870" s="650">
        <v>15</v>
      </c>
      <c r="S3870" s="666">
        <v>1</v>
      </c>
      <c r="T3870" s="731">
        <v>1</v>
      </c>
      <c r="U3870" s="689">
        <v>1</v>
      </c>
    </row>
    <row r="3871" spans="1:21" ht="14.4" customHeight="1" x14ac:dyDescent="0.3">
      <c r="A3871" s="649">
        <v>10</v>
      </c>
      <c r="B3871" s="650" t="s">
        <v>596</v>
      </c>
      <c r="C3871" s="650">
        <v>89301705</v>
      </c>
      <c r="D3871" s="729" t="s">
        <v>6871</v>
      </c>
      <c r="E3871" s="730" t="s">
        <v>3667</v>
      </c>
      <c r="F3871" s="650" t="s">
        <v>3634</v>
      </c>
      <c r="G3871" s="650" t="s">
        <v>4534</v>
      </c>
      <c r="H3871" s="650" t="s">
        <v>597</v>
      </c>
      <c r="I3871" s="650" t="s">
        <v>6670</v>
      </c>
      <c r="J3871" s="650" t="s">
        <v>4535</v>
      </c>
      <c r="K3871" s="650" t="s">
        <v>6671</v>
      </c>
      <c r="L3871" s="651">
        <v>0</v>
      </c>
      <c r="M3871" s="651">
        <v>0</v>
      </c>
      <c r="N3871" s="650">
        <v>2</v>
      </c>
      <c r="O3871" s="731">
        <v>2</v>
      </c>
      <c r="P3871" s="651"/>
      <c r="Q3871" s="666"/>
      <c r="R3871" s="650"/>
      <c r="S3871" s="666">
        <v>0</v>
      </c>
      <c r="T3871" s="731"/>
      <c r="U3871" s="689">
        <v>0</v>
      </c>
    </row>
    <row r="3872" spans="1:21" ht="14.4" customHeight="1" x14ac:dyDescent="0.3">
      <c r="A3872" s="649">
        <v>10</v>
      </c>
      <c r="B3872" s="650" t="s">
        <v>596</v>
      </c>
      <c r="C3872" s="650">
        <v>89301705</v>
      </c>
      <c r="D3872" s="729" t="s">
        <v>6871</v>
      </c>
      <c r="E3872" s="730" t="s">
        <v>3667</v>
      </c>
      <c r="F3872" s="650" t="s">
        <v>3634</v>
      </c>
      <c r="G3872" s="650" t="s">
        <v>3824</v>
      </c>
      <c r="H3872" s="650" t="s">
        <v>597</v>
      </c>
      <c r="I3872" s="650" t="s">
        <v>1261</v>
      </c>
      <c r="J3872" s="650" t="s">
        <v>3825</v>
      </c>
      <c r="K3872" s="650" t="s">
        <v>3826</v>
      </c>
      <c r="L3872" s="651">
        <v>93.99</v>
      </c>
      <c r="M3872" s="651">
        <v>187.98</v>
      </c>
      <c r="N3872" s="650">
        <v>2</v>
      </c>
      <c r="O3872" s="731">
        <v>1.5</v>
      </c>
      <c r="P3872" s="651"/>
      <c r="Q3872" s="666">
        <v>0</v>
      </c>
      <c r="R3872" s="650"/>
      <c r="S3872" s="666">
        <v>0</v>
      </c>
      <c r="T3872" s="731"/>
      <c r="U3872" s="689">
        <v>0</v>
      </c>
    </row>
    <row r="3873" spans="1:21" ht="14.4" customHeight="1" x14ac:dyDescent="0.3">
      <c r="A3873" s="649">
        <v>10</v>
      </c>
      <c r="B3873" s="650" t="s">
        <v>596</v>
      </c>
      <c r="C3873" s="650">
        <v>89301705</v>
      </c>
      <c r="D3873" s="729" t="s">
        <v>6871</v>
      </c>
      <c r="E3873" s="730" t="s">
        <v>3667</v>
      </c>
      <c r="F3873" s="650" t="s">
        <v>3634</v>
      </c>
      <c r="G3873" s="650" t="s">
        <v>3736</v>
      </c>
      <c r="H3873" s="650" t="s">
        <v>1072</v>
      </c>
      <c r="I3873" s="650" t="s">
        <v>1303</v>
      </c>
      <c r="J3873" s="650" t="s">
        <v>3490</v>
      </c>
      <c r="K3873" s="650" t="s">
        <v>3488</v>
      </c>
      <c r="L3873" s="651">
        <v>41.3</v>
      </c>
      <c r="M3873" s="651">
        <v>41.3</v>
      </c>
      <c r="N3873" s="650">
        <v>1</v>
      </c>
      <c r="O3873" s="731">
        <v>0.5</v>
      </c>
      <c r="P3873" s="651"/>
      <c r="Q3873" s="666">
        <v>0</v>
      </c>
      <c r="R3873" s="650"/>
      <c r="S3873" s="666">
        <v>0</v>
      </c>
      <c r="T3873" s="731"/>
      <c r="U3873" s="689">
        <v>0</v>
      </c>
    </row>
    <row r="3874" spans="1:21" ht="14.4" customHeight="1" x14ac:dyDescent="0.3">
      <c r="A3874" s="649">
        <v>10</v>
      </c>
      <c r="B3874" s="650" t="s">
        <v>596</v>
      </c>
      <c r="C3874" s="650">
        <v>89301705</v>
      </c>
      <c r="D3874" s="729" t="s">
        <v>6871</v>
      </c>
      <c r="E3874" s="730" t="s">
        <v>3667</v>
      </c>
      <c r="F3874" s="650" t="s">
        <v>3634</v>
      </c>
      <c r="G3874" s="650" t="s">
        <v>6672</v>
      </c>
      <c r="H3874" s="650" t="s">
        <v>597</v>
      </c>
      <c r="I3874" s="650" t="s">
        <v>6673</v>
      </c>
      <c r="J3874" s="650" t="s">
        <v>6674</v>
      </c>
      <c r="K3874" s="650" t="s">
        <v>6675</v>
      </c>
      <c r="L3874" s="651">
        <v>167.71</v>
      </c>
      <c r="M3874" s="651">
        <v>335.42</v>
      </c>
      <c r="N3874" s="650">
        <v>2</v>
      </c>
      <c r="O3874" s="731">
        <v>1</v>
      </c>
      <c r="P3874" s="651"/>
      <c r="Q3874" s="666">
        <v>0</v>
      </c>
      <c r="R3874" s="650"/>
      <c r="S3874" s="666">
        <v>0</v>
      </c>
      <c r="T3874" s="731"/>
      <c r="U3874" s="689">
        <v>0</v>
      </c>
    </row>
    <row r="3875" spans="1:21" ht="14.4" customHeight="1" x14ac:dyDescent="0.3">
      <c r="A3875" s="649">
        <v>10</v>
      </c>
      <c r="B3875" s="650" t="s">
        <v>596</v>
      </c>
      <c r="C3875" s="650">
        <v>89301705</v>
      </c>
      <c r="D3875" s="729" t="s">
        <v>6871</v>
      </c>
      <c r="E3875" s="730" t="s">
        <v>3667</v>
      </c>
      <c r="F3875" s="650" t="s">
        <v>3634</v>
      </c>
      <c r="G3875" s="650" t="s">
        <v>3961</v>
      </c>
      <c r="H3875" s="650" t="s">
        <v>597</v>
      </c>
      <c r="I3875" s="650" t="s">
        <v>4343</v>
      </c>
      <c r="J3875" s="650" t="s">
        <v>3963</v>
      </c>
      <c r="K3875" s="650" t="s">
        <v>1360</v>
      </c>
      <c r="L3875" s="651">
        <v>97.97</v>
      </c>
      <c r="M3875" s="651">
        <v>97.97</v>
      </c>
      <c r="N3875" s="650">
        <v>1</v>
      </c>
      <c r="O3875" s="731">
        <v>1</v>
      </c>
      <c r="P3875" s="651"/>
      <c r="Q3875" s="666">
        <v>0</v>
      </c>
      <c r="R3875" s="650"/>
      <c r="S3875" s="666">
        <v>0</v>
      </c>
      <c r="T3875" s="731"/>
      <c r="U3875" s="689">
        <v>0</v>
      </c>
    </row>
    <row r="3876" spans="1:21" ht="14.4" customHeight="1" x14ac:dyDescent="0.3">
      <c r="A3876" s="649">
        <v>10</v>
      </c>
      <c r="B3876" s="650" t="s">
        <v>596</v>
      </c>
      <c r="C3876" s="650">
        <v>89301705</v>
      </c>
      <c r="D3876" s="729" t="s">
        <v>6871</v>
      </c>
      <c r="E3876" s="730" t="s">
        <v>3669</v>
      </c>
      <c r="F3876" s="650" t="s">
        <v>3634</v>
      </c>
      <c r="G3876" s="650" t="s">
        <v>4278</v>
      </c>
      <c r="H3876" s="650" t="s">
        <v>597</v>
      </c>
      <c r="I3876" s="650" t="s">
        <v>2263</v>
      </c>
      <c r="J3876" s="650" t="s">
        <v>6312</v>
      </c>
      <c r="K3876" s="650" t="s">
        <v>6676</v>
      </c>
      <c r="L3876" s="651">
        <v>0</v>
      </c>
      <c r="M3876" s="651">
        <v>0</v>
      </c>
      <c r="N3876" s="650">
        <v>1</v>
      </c>
      <c r="O3876" s="731">
        <v>1</v>
      </c>
      <c r="P3876" s="651"/>
      <c r="Q3876" s="666"/>
      <c r="R3876" s="650"/>
      <c r="S3876" s="666">
        <v>0</v>
      </c>
      <c r="T3876" s="731"/>
      <c r="U3876" s="689">
        <v>0</v>
      </c>
    </row>
    <row r="3877" spans="1:21" ht="14.4" customHeight="1" x14ac:dyDescent="0.3">
      <c r="A3877" s="649">
        <v>10</v>
      </c>
      <c r="B3877" s="650" t="s">
        <v>596</v>
      </c>
      <c r="C3877" s="650">
        <v>89301705</v>
      </c>
      <c r="D3877" s="729" t="s">
        <v>6871</v>
      </c>
      <c r="E3877" s="730" t="s">
        <v>3669</v>
      </c>
      <c r="F3877" s="650" t="s">
        <v>3634</v>
      </c>
      <c r="G3877" s="650" t="s">
        <v>3743</v>
      </c>
      <c r="H3877" s="650" t="s">
        <v>597</v>
      </c>
      <c r="I3877" s="650" t="s">
        <v>1660</v>
      </c>
      <c r="J3877" s="650" t="s">
        <v>3516</v>
      </c>
      <c r="K3877" s="650" t="s">
        <v>3517</v>
      </c>
      <c r="L3877" s="651">
        <v>151.61000000000001</v>
      </c>
      <c r="M3877" s="651">
        <v>151.61000000000001</v>
      </c>
      <c r="N3877" s="650">
        <v>1</v>
      </c>
      <c r="O3877" s="731">
        <v>1</v>
      </c>
      <c r="P3877" s="651"/>
      <c r="Q3877" s="666">
        <v>0</v>
      </c>
      <c r="R3877" s="650"/>
      <c r="S3877" s="666">
        <v>0</v>
      </c>
      <c r="T3877" s="731"/>
      <c r="U3877" s="689">
        <v>0</v>
      </c>
    </row>
    <row r="3878" spans="1:21" ht="14.4" customHeight="1" x14ac:dyDescent="0.3">
      <c r="A3878" s="649">
        <v>10</v>
      </c>
      <c r="B3878" s="650" t="s">
        <v>596</v>
      </c>
      <c r="C3878" s="650">
        <v>89301705</v>
      </c>
      <c r="D3878" s="729" t="s">
        <v>6871</v>
      </c>
      <c r="E3878" s="730" t="s">
        <v>3669</v>
      </c>
      <c r="F3878" s="650" t="s">
        <v>3634</v>
      </c>
      <c r="G3878" s="650" t="s">
        <v>3732</v>
      </c>
      <c r="H3878" s="650" t="s">
        <v>1072</v>
      </c>
      <c r="I3878" s="650" t="s">
        <v>1708</v>
      </c>
      <c r="J3878" s="650" t="s">
        <v>1709</v>
      </c>
      <c r="K3878" s="650" t="s">
        <v>3520</v>
      </c>
      <c r="L3878" s="651">
        <v>184.22</v>
      </c>
      <c r="M3878" s="651">
        <v>184.22</v>
      </c>
      <c r="N3878" s="650">
        <v>1</v>
      </c>
      <c r="O3878" s="731">
        <v>1</v>
      </c>
      <c r="P3878" s="651">
        <v>184.22</v>
      </c>
      <c r="Q3878" s="666">
        <v>1</v>
      </c>
      <c r="R3878" s="650">
        <v>1</v>
      </c>
      <c r="S3878" s="666">
        <v>1</v>
      </c>
      <c r="T3878" s="731">
        <v>1</v>
      </c>
      <c r="U3878" s="689">
        <v>1</v>
      </c>
    </row>
    <row r="3879" spans="1:21" ht="14.4" customHeight="1" x14ac:dyDescent="0.3">
      <c r="A3879" s="649">
        <v>10</v>
      </c>
      <c r="B3879" s="650" t="s">
        <v>596</v>
      </c>
      <c r="C3879" s="650">
        <v>89301705</v>
      </c>
      <c r="D3879" s="729" t="s">
        <v>6871</v>
      </c>
      <c r="E3879" s="730" t="s">
        <v>3669</v>
      </c>
      <c r="F3879" s="650" t="s">
        <v>3634</v>
      </c>
      <c r="G3879" s="650" t="s">
        <v>3752</v>
      </c>
      <c r="H3879" s="650" t="s">
        <v>597</v>
      </c>
      <c r="I3879" s="650" t="s">
        <v>4564</v>
      </c>
      <c r="J3879" s="650" t="s">
        <v>2412</v>
      </c>
      <c r="K3879" s="650" t="s">
        <v>4565</v>
      </c>
      <c r="L3879" s="651">
        <v>79.069999999999993</v>
      </c>
      <c r="M3879" s="651">
        <v>158.13999999999999</v>
      </c>
      <c r="N3879" s="650">
        <v>2</v>
      </c>
      <c r="O3879" s="731">
        <v>1</v>
      </c>
      <c r="P3879" s="651"/>
      <c r="Q3879" s="666">
        <v>0</v>
      </c>
      <c r="R3879" s="650"/>
      <c r="S3879" s="666">
        <v>0</v>
      </c>
      <c r="T3879" s="731"/>
      <c r="U3879" s="689">
        <v>0</v>
      </c>
    </row>
    <row r="3880" spans="1:21" ht="14.4" customHeight="1" x14ac:dyDescent="0.3">
      <c r="A3880" s="649">
        <v>10</v>
      </c>
      <c r="B3880" s="650" t="s">
        <v>596</v>
      </c>
      <c r="C3880" s="650">
        <v>89301705</v>
      </c>
      <c r="D3880" s="729" t="s">
        <v>6871</v>
      </c>
      <c r="E3880" s="730" t="s">
        <v>3669</v>
      </c>
      <c r="F3880" s="650" t="s">
        <v>3634</v>
      </c>
      <c r="G3880" s="650" t="s">
        <v>4498</v>
      </c>
      <c r="H3880" s="650" t="s">
        <v>597</v>
      </c>
      <c r="I3880" s="650" t="s">
        <v>1354</v>
      </c>
      <c r="J3880" s="650" t="s">
        <v>1355</v>
      </c>
      <c r="K3880" s="650" t="s">
        <v>1356</v>
      </c>
      <c r="L3880" s="651">
        <v>82.67</v>
      </c>
      <c r="M3880" s="651">
        <v>248.01</v>
      </c>
      <c r="N3880" s="650">
        <v>3</v>
      </c>
      <c r="O3880" s="731">
        <v>1</v>
      </c>
      <c r="P3880" s="651">
        <v>248.01</v>
      </c>
      <c r="Q3880" s="666">
        <v>1</v>
      </c>
      <c r="R3880" s="650">
        <v>3</v>
      </c>
      <c r="S3880" s="666">
        <v>1</v>
      </c>
      <c r="T3880" s="731">
        <v>1</v>
      </c>
      <c r="U3880" s="689">
        <v>1</v>
      </c>
    </row>
    <row r="3881" spans="1:21" ht="14.4" customHeight="1" x14ac:dyDescent="0.3">
      <c r="A3881" s="649">
        <v>10</v>
      </c>
      <c r="B3881" s="650" t="s">
        <v>596</v>
      </c>
      <c r="C3881" s="650">
        <v>89301705</v>
      </c>
      <c r="D3881" s="729" t="s">
        <v>6871</v>
      </c>
      <c r="E3881" s="730" t="s">
        <v>3672</v>
      </c>
      <c r="F3881" s="650" t="s">
        <v>3634</v>
      </c>
      <c r="G3881" s="650" t="s">
        <v>3743</v>
      </c>
      <c r="H3881" s="650" t="s">
        <v>597</v>
      </c>
      <c r="I3881" s="650" t="s">
        <v>4598</v>
      </c>
      <c r="J3881" s="650" t="s">
        <v>4599</v>
      </c>
      <c r="K3881" s="650" t="s">
        <v>4600</v>
      </c>
      <c r="L3881" s="651">
        <v>152.36000000000001</v>
      </c>
      <c r="M3881" s="651">
        <v>152.36000000000001</v>
      </c>
      <c r="N3881" s="650">
        <v>1</v>
      </c>
      <c r="O3881" s="731">
        <v>1</v>
      </c>
      <c r="P3881" s="651"/>
      <c r="Q3881" s="666">
        <v>0</v>
      </c>
      <c r="R3881" s="650"/>
      <c r="S3881" s="666">
        <v>0</v>
      </c>
      <c r="T3881" s="731"/>
      <c r="U3881" s="689">
        <v>0</v>
      </c>
    </row>
    <row r="3882" spans="1:21" ht="14.4" customHeight="1" x14ac:dyDescent="0.3">
      <c r="A3882" s="649">
        <v>10</v>
      </c>
      <c r="B3882" s="650" t="s">
        <v>596</v>
      </c>
      <c r="C3882" s="650">
        <v>89301705</v>
      </c>
      <c r="D3882" s="729" t="s">
        <v>6871</v>
      </c>
      <c r="E3882" s="730" t="s">
        <v>3672</v>
      </c>
      <c r="F3882" s="650" t="s">
        <v>3634</v>
      </c>
      <c r="G3882" s="650" t="s">
        <v>3743</v>
      </c>
      <c r="H3882" s="650" t="s">
        <v>597</v>
      </c>
      <c r="I3882" s="650" t="s">
        <v>1226</v>
      </c>
      <c r="J3882" s="650" t="s">
        <v>3479</v>
      </c>
      <c r="K3882" s="650" t="s">
        <v>3480</v>
      </c>
      <c r="L3882" s="651">
        <v>112.76</v>
      </c>
      <c r="M3882" s="651">
        <v>112.76</v>
      </c>
      <c r="N3882" s="650">
        <v>1</v>
      </c>
      <c r="O3882" s="731">
        <v>0.5</v>
      </c>
      <c r="P3882" s="651"/>
      <c r="Q3882" s="666">
        <v>0</v>
      </c>
      <c r="R3882" s="650"/>
      <c r="S3882" s="666">
        <v>0</v>
      </c>
      <c r="T3882" s="731"/>
      <c r="U3882" s="689">
        <v>0</v>
      </c>
    </row>
    <row r="3883" spans="1:21" ht="14.4" customHeight="1" x14ac:dyDescent="0.3">
      <c r="A3883" s="649">
        <v>10</v>
      </c>
      <c r="B3883" s="650" t="s">
        <v>596</v>
      </c>
      <c r="C3883" s="650">
        <v>89301705</v>
      </c>
      <c r="D3883" s="729" t="s">
        <v>6871</v>
      </c>
      <c r="E3883" s="730" t="s">
        <v>3672</v>
      </c>
      <c r="F3883" s="650" t="s">
        <v>3634</v>
      </c>
      <c r="G3883" s="650" t="s">
        <v>6677</v>
      </c>
      <c r="H3883" s="650" t="s">
        <v>597</v>
      </c>
      <c r="I3883" s="650" t="s">
        <v>6678</v>
      </c>
      <c r="J3883" s="650" t="s">
        <v>6679</v>
      </c>
      <c r="K3883" s="650" t="s">
        <v>3280</v>
      </c>
      <c r="L3883" s="651">
        <v>0</v>
      </c>
      <c r="M3883" s="651">
        <v>0</v>
      </c>
      <c r="N3883" s="650">
        <v>1</v>
      </c>
      <c r="O3883" s="731">
        <v>1</v>
      </c>
      <c r="P3883" s="651"/>
      <c r="Q3883" s="666"/>
      <c r="R3883" s="650"/>
      <c r="S3883" s="666">
        <v>0</v>
      </c>
      <c r="T3883" s="731"/>
      <c r="U3883" s="689">
        <v>0</v>
      </c>
    </row>
    <row r="3884" spans="1:21" ht="14.4" customHeight="1" x14ac:dyDescent="0.3">
      <c r="A3884" s="649">
        <v>10</v>
      </c>
      <c r="B3884" s="650" t="s">
        <v>596</v>
      </c>
      <c r="C3884" s="650">
        <v>89301705</v>
      </c>
      <c r="D3884" s="729" t="s">
        <v>6871</v>
      </c>
      <c r="E3884" s="730" t="s">
        <v>3672</v>
      </c>
      <c r="F3884" s="650" t="s">
        <v>3634</v>
      </c>
      <c r="G3884" s="650" t="s">
        <v>4534</v>
      </c>
      <c r="H3884" s="650" t="s">
        <v>597</v>
      </c>
      <c r="I3884" s="650" t="s">
        <v>1273</v>
      </c>
      <c r="J3884" s="650" t="s">
        <v>4535</v>
      </c>
      <c r="K3884" s="650" t="s">
        <v>3496</v>
      </c>
      <c r="L3884" s="651">
        <v>61.85</v>
      </c>
      <c r="M3884" s="651">
        <v>61.85</v>
      </c>
      <c r="N3884" s="650">
        <v>1</v>
      </c>
      <c r="O3884" s="731">
        <v>1</v>
      </c>
      <c r="P3884" s="651"/>
      <c r="Q3884" s="666">
        <v>0</v>
      </c>
      <c r="R3884" s="650"/>
      <c r="S3884" s="666">
        <v>0</v>
      </c>
      <c r="T3884" s="731"/>
      <c r="U3884" s="689">
        <v>0</v>
      </c>
    </row>
    <row r="3885" spans="1:21" ht="14.4" customHeight="1" x14ac:dyDescent="0.3">
      <c r="A3885" s="649">
        <v>10</v>
      </c>
      <c r="B3885" s="650" t="s">
        <v>596</v>
      </c>
      <c r="C3885" s="650">
        <v>89301705</v>
      </c>
      <c r="D3885" s="729" t="s">
        <v>6871</v>
      </c>
      <c r="E3885" s="730" t="s">
        <v>3672</v>
      </c>
      <c r="F3885" s="650" t="s">
        <v>3634</v>
      </c>
      <c r="G3885" s="650" t="s">
        <v>4534</v>
      </c>
      <c r="H3885" s="650" t="s">
        <v>597</v>
      </c>
      <c r="I3885" s="650" t="s">
        <v>6670</v>
      </c>
      <c r="J3885" s="650" t="s">
        <v>4535</v>
      </c>
      <c r="K3885" s="650" t="s">
        <v>6671</v>
      </c>
      <c r="L3885" s="651">
        <v>0</v>
      </c>
      <c r="M3885" s="651">
        <v>0</v>
      </c>
      <c r="N3885" s="650">
        <v>2</v>
      </c>
      <c r="O3885" s="731">
        <v>1</v>
      </c>
      <c r="P3885" s="651"/>
      <c r="Q3885" s="666"/>
      <c r="R3885" s="650"/>
      <c r="S3885" s="666">
        <v>0</v>
      </c>
      <c r="T3885" s="731"/>
      <c r="U3885" s="689">
        <v>0</v>
      </c>
    </row>
    <row r="3886" spans="1:21" ht="14.4" customHeight="1" x14ac:dyDescent="0.3">
      <c r="A3886" s="649">
        <v>10</v>
      </c>
      <c r="B3886" s="650" t="s">
        <v>596</v>
      </c>
      <c r="C3886" s="650">
        <v>89301705</v>
      </c>
      <c r="D3886" s="729" t="s">
        <v>6871</v>
      </c>
      <c r="E3886" s="730" t="s">
        <v>3672</v>
      </c>
      <c r="F3886" s="650" t="s">
        <v>3634</v>
      </c>
      <c r="G3886" s="650" t="s">
        <v>3732</v>
      </c>
      <c r="H3886" s="650" t="s">
        <v>1072</v>
      </c>
      <c r="I3886" s="650" t="s">
        <v>1295</v>
      </c>
      <c r="J3886" s="650" t="s">
        <v>1296</v>
      </c>
      <c r="K3886" s="650" t="s">
        <v>3482</v>
      </c>
      <c r="L3886" s="651">
        <v>46.05</v>
      </c>
      <c r="M3886" s="651">
        <v>46.05</v>
      </c>
      <c r="N3886" s="650">
        <v>1</v>
      </c>
      <c r="O3886" s="731">
        <v>1</v>
      </c>
      <c r="P3886" s="651"/>
      <c r="Q3886" s="666">
        <v>0</v>
      </c>
      <c r="R3886" s="650"/>
      <c r="S3886" s="666">
        <v>0</v>
      </c>
      <c r="T3886" s="731"/>
      <c r="U3886" s="689">
        <v>0</v>
      </c>
    </row>
    <row r="3887" spans="1:21" ht="14.4" customHeight="1" x14ac:dyDescent="0.3">
      <c r="A3887" s="649">
        <v>10</v>
      </c>
      <c r="B3887" s="650" t="s">
        <v>596</v>
      </c>
      <c r="C3887" s="650">
        <v>89301705</v>
      </c>
      <c r="D3887" s="729" t="s">
        <v>6871</v>
      </c>
      <c r="E3887" s="730" t="s">
        <v>3672</v>
      </c>
      <c r="F3887" s="650" t="s">
        <v>3634</v>
      </c>
      <c r="G3887" s="650" t="s">
        <v>3929</v>
      </c>
      <c r="H3887" s="650" t="s">
        <v>597</v>
      </c>
      <c r="I3887" s="650" t="s">
        <v>4518</v>
      </c>
      <c r="J3887" s="650" t="s">
        <v>933</v>
      </c>
      <c r="K3887" s="650" t="s">
        <v>4519</v>
      </c>
      <c r="L3887" s="651">
        <v>0</v>
      </c>
      <c r="M3887" s="651">
        <v>0</v>
      </c>
      <c r="N3887" s="650">
        <v>1</v>
      </c>
      <c r="O3887" s="731">
        <v>0.5</v>
      </c>
      <c r="P3887" s="651"/>
      <c r="Q3887" s="666"/>
      <c r="R3887" s="650"/>
      <c r="S3887" s="666">
        <v>0</v>
      </c>
      <c r="T3887" s="731"/>
      <c r="U3887" s="689">
        <v>0</v>
      </c>
    </row>
    <row r="3888" spans="1:21" ht="14.4" customHeight="1" x14ac:dyDescent="0.3">
      <c r="A3888" s="649">
        <v>10</v>
      </c>
      <c r="B3888" s="650" t="s">
        <v>596</v>
      </c>
      <c r="C3888" s="650">
        <v>89301705</v>
      </c>
      <c r="D3888" s="729" t="s">
        <v>6871</v>
      </c>
      <c r="E3888" s="730" t="s">
        <v>3672</v>
      </c>
      <c r="F3888" s="650" t="s">
        <v>3634</v>
      </c>
      <c r="G3888" s="650" t="s">
        <v>4136</v>
      </c>
      <c r="H3888" s="650" t="s">
        <v>597</v>
      </c>
      <c r="I3888" s="650" t="s">
        <v>928</v>
      </c>
      <c r="J3888" s="650" t="s">
        <v>929</v>
      </c>
      <c r="K3888" s="650" t="s">
        <v>930</v>
      </c>
      <c r="L3888" s="651">
        <v>0</v>
      </c>
      <c r="M3888" s="651">
        <v>0</v>
      </c>
      <c r="N3888" s="650">
        <v>4</v>
      </c>
      <c r="O3888" s="731">
        <v>4</v>
      </c>
      <c r="P3888" s="651">
        <v>0</v>
      </c>
      <c r="Q3888" s="666"/>
      <c r="R3888" s="650">
        <v>1</v>
      </c>
      <c r="S3888" s="666">
        <v>0.25</v>
      </c>
      <c r="T3888" s="731">
        <v>1</v>
      </c>
      <c r="U3888" s="689">
        <v>0.25</v>
      </c>
    </row>
    <row r="3889" spans="1:21" ht="14.4" customHeight="1" x14ac:dyDescent="0.3">
      <c r="A3889" s="649">
        <v>10</v>
      </c>
      <c r="B3889" s="650" t="s">
        <v>596</v>
      </c>
      <c r="C3889" s="650">
        <v>89301705</v>
      </c>
      <c r="D3889" s="729" t="s">
        <v>6871</v>
      </c>
      <c r="E3889" s="730" t="s">
        <v>3672</v>
      </c>
      <c r="F3889" s="650" t="s">
        <v>3634</v>
      </c>
      <c r="G3889" s="650" t="s">
        <v>6680</v>
      </c>
      <c r="H3889" s="650" t="s">
        <v>597</v>
      </c>
      <c r="I3889" s="650" t="s">
        <v>6681</v>
      </c>
      <c r="J3889" s="650" t="s">
        <v>6682</v>
      </c>
      <c r="K3889" s="650" t="s">
        <v>6683</v>
      </c>
      <c r="L3889" s="651">
        <v>0</v>
      </c>
      <c r="M3889" s="651">
        <v>0</v>
      </c>
      <c r="N3889" s="650">
        <v>1</v>
      </c>
      <c r="O3889" s="731">
        <v>1</v>
      </c>
      <c r="P3889" s="651"/>
      <c r="Q3889" s="666"/>
      <c r="R3889" s="650"/>
      <c r="S3889" s="666">
        <v>0</v>
      </c>
      <c r="T3889" s="731"/>
      <c r="U3889" s="689">
        <v>0</v>
      </c>
    </row>
    <row r="3890" spans="1:21" ht="14.4" customHeight="1" x14ac:dyDescent="0.3">
      <c r="A3890" s="649">
        <v>10</v>
      </c>
      <c r="B3890" s="650" t="s">
        <v>596</v>
      </c>
      <c r="C3890" s="650">
        <v>89301705</v>
      </c>
      <c r="D3890" s="729" t="s">
        <v>6871</v>
      </c>
      <c r="E3890" s="730" t="s">
        <v>3672</v>
      </c>
      <c r="F3890" s="650" t="s">
        <v>3634</v>
      </c>
      <c r="G3890" s="650" t="s">
        <v>3930</v>
      </c>
      <c r="H3890" s="650" t="s">
        <v>597</v>
      </c>
      <c r="I3890" s="650" t="s">
        <v>4183</v>
      </c>
      <c r="J3890" s="650" t="s">
        <v>838</v>
      </c>
      <c r="K3890" s="650" t="s">
        <v>4184</v>
      </c>
      <c r="L3890" s="651">
        <v>0</v>
      </c>
      <c r="M3890" s="651">
        <v>0</v>
      </c>
      <c r="N3890" s="650">
        <v>1</v>
      </c>
      <c r="O3890" s="731">
        <v>0.5</v>
      </c>
      <c r="P3890" s="651"/>
      <c r="Q3890" s="666"/>
      <c r="R3890" s="650"/>
      <c r="S3890" s="666">
        <v>0</v>
      </c>
      <c r="T3890" s="731"/>
      <c r="U3890" s="689">
        <v>0</v>
      </c>
    </row>
    <row r="3891" spans="1:21" ht="14.4" customHeight="1" x14ac:dyDescent="0.3">
      <c r="A3891" s="649">
        <v>10</v>
      </c>
      <c r="B3891" s="650" t="s">
        <v>596</v>
      </c>
      <c r="C3891" s="650">
        <v>89301705</v>
      </c>
      <c r="D3891" s="729" t="s">
        <v>6871</v>
      </c>
      <c r="E3891" s="730" t="s">
        <v>3672</v>
      </c>
      <c r="F3891" s="650" t="s">
        <v>3634</v>
      </c>
      <c r="G3891" s="650" t="s">
        <v>3752</v>
      </c>
      <c r="H3891" s="650" t="s">
        <v>597</v>
      </c>
      <c r="I3891" s="650" t="s">
        <v>4564</v>
      </c>
      <c r="J3891" s="650" t="s">
        <v>2412</v>
      </c>
      <c r="K3891" s="650" t="s">
        <v>4565</v>
      </c>
      <c r="L3891" s="651">
        <v>79.069999999999993</v>
      </c>
      <c r="M3891" s="651">
        <v>79.069999999999993</v>
      </c>
      <c r="N3891" s="650">
        <v>1</v>
      </c>
      <c r="O3891" s="731">
        <v>1</v>
      </c>
      <c r="P3891" s="651"/>
      <c r="Q3891" s="666">
        <v>0</v>
      </c>
      <c r="R3891" s="650"/>
      <c r="S3891" s="666">
        <v>0</v>
      </c>
      <c r="T3891" s="731"/>
      <c r="U3891" s="689">
        <v>0</v>
      </c>
    </row>
    <row r="3892" spans="1:21" ht="14.4" customHeight="1" x14ac:dyDescent="0.3">
      <c r="A3892" s="649">
        <v>10</v>
      </c>
      <c r="B3892" s="650" t="s">
        <v>596</v>
      </c>
      <c r="C3892" s="650">
        <v>89301705</v>
      </c>
      <c r="D3892" s="729" t="s">
        <v>6871</v>
      </c>
      <c r="E3892" s="730" t="s">
        <v>3672</v>
      </c>
      <c r="F3892" s="650" t="s">
        <v>3634</v>
      </c>
      <c r="G3892" s="650" t="s">
        <v>3752</v>
      </c>
      <c r="H3892" s="650" t="s">
        <v>597</v>
      </c>
      <c r="I3892" s="650" t="s">
        <v>4875</v>
      </c>
      <c r="J3892" s="650" t="s">
        <v>4876</v>
      </c>
      <c r="K3892" s="650" t="s">
        <v>4877</v>
      </c>
      <c r="L3892" s="651">
        <v>158.13</v>
      </c>
      <c r="M3892" s="651">
        <v>158.13</v>
      </c>
      <c r="N3892" s="650">
        <v>1</v>
      </c>
      <c r="O3892" s="731">
        <v>1</v>
      </c>
      <c r="P3892" s="651"/>
      <c r="Q3892" s="666">
        <v>0</v>
      </c>
      <c r="R3892" s="650"/>
      <c r="S3892" s="666">
        <v>0</v>
      </c>
      <c r="T3892" s="731"/>
      <c r="U3892" s="689">
        <v>0</v>
      </c>
    </row>
    <row r="3893" spans="1:21" ht="14.4" customHeight="1" x14ac:dyDescent="0.3">
      <c r="A3893" s="649">
        <v>10</v>
      </c>
      <c r="B3893" s="650" t="s">
        <v>596</v>
      </c>
      <c r="C3893" s="650">
        <v>89301705</v>
      </c>
      <c r="D3893" s="729" t="s">
        <v>6871</v>
      </c>
      <c r="E3893" s="730" t="s">
        <v>3672</v>
      </c>
      <c r="F3893" s="650" t="s">
        <v>3634</v>
      </c>
      <c r="G3893" s="650" t="s">
        <v>3824</v>
      </c>
      <c r="H3893" s="650" t="s">
        <v>597</v>
      </c>
      <c r="I3893" s="650" t="s">
        <v>1261</v>
      </c>
      <c r="J3893" s="650" t="s">
        <v>3825</v>
      </c>
      <c r="K3893" s="650" t="s">
        <v>3826</v>
      </c>
      <c r="L3893" s="651">
        <v>93.99</v>
      </c>
      <c r="M3893" s="651">
        <v>93.99</v>
      </c>
      <c r="N3893" s="650">
        <v>1</v>
      </c>
      <c r="O3893" s="731">
        <v>1</v>
      </c>
      <c r="P3893" s="651"/>
      <c r="Q3893" s="666">
        <v>0</v>
      </c>
      <c r="R3893" s="650"/>
      <c r="S3893" s="666">
        <v>0</v>
      </c>
      <c r="T3893" s="731"/>
      <c r="U3893" s="689">
        <v>0</v>
      </c>
    </row>
    <row r="3894" spans="1:21" ht="14.4" customHeight="1" x14ac:dyDescent="0.3">
      <c r="A3894" s="649">
        <v>10</v>
      </c>
      <c r="B3894" s="650" t="s">
        <v>596</v>
      </c>
      <c r="C3894" s="650">
        <v>89301705</v>
      </c>
      <c r="D3894" s="729" t="s">
        <v>6871</v>
      </c>
      <c r="E3894" s="730" t="s">
        <v>3672</v>
      </c>
      <c r="F3894" s="650" t="s">
        <v>3634</v>
      </c>
      <c r="G3894" s="650" t="s">
        <v>4192</v>
      </c>
      <c r="H3894" s="650" t="s">
        <v>597</v>
      </c>
      <c r="I3894" s="650" t="s">
        <v>690</v>
      </c>
      <c r="J3894" s="650" t="s">
        <v>691</v>
      </c>
      <c r="K3894" s="650" t="s">
        <v>4193</v>
      </c>
      <c r="L3894" s="651">
        <v>26.17</v>
      </c>
      <c r="M3894" s="651">
        <v>26.17</v>
      </c>
      <c r="N3894" s="650">
        <v>1</v>
      </c>
      <c r="O3894" s="731">
        <v>1</v>
      </c>
      <c r="P3894" s="651">
        <v>26.17</v>
      </c>
      <c r="Q3894" s="666">
        <v>1</v>
      </c>
      <c r="R3894" s="650">
        <v>1</v>
      </c>
      <c r="S3894" s="666">
        <v>1</v>
      </c>
      <c r="T3894" s="731">
        <v>1</v>
      </c>
      <c r="U3894" s="689">
        <v>1</v>
      </c>
    </row>
    <row r="3895" spans="1:21" ht="14.4" customHeight="1" x14ac:dyDescent="0.3">
      <c r="A3895" s="649">
        <v>10</v>
      </c>
      <c r="B3895" s="650" t="s">
        <v>596</v>
      </c>
      <c r="C3895" s="650">
        <v>89301705</v>
      </c>
      <c r="D3895" s="729" t="s">
        <v>6871</v>
      </c>
      <c r="E3895" s="730" t="s">
        <v>3672</v>
      </c>
      <c r="F3895" s="650" t="s">
        <v>3634</v>
      </c>
      <c r="G3895" s="650" t="s">
        <v>4250</v>
      </c>
      <c r="H3895" s="650" t="s">
        <v>597</v>
      </c>
      <c r="I3895" s="650" t="s">
        <v>770</v>
      </c>
      <c r="J3895" s="650" t="s">
        <v>771</v>
      </c>
      <c r="K3895" s="650" t="s">
        <v>4251</v>
      </c>
      <c r="L3895" s="651">
        <v>0</v>
      </c>
      <c r="M3895" s="651">
        <v>0</v>
      </c>
      <c r="N3895" s="650">
        <v>1</v>
      </c>
      <c r="O3895" s="731">
        <v>0.5</v>
      </c>
      <c r="P3895" s="651"/>
      <c r="Q3895" s="666"/>
      <c r="R3895" s="650"/>
      <c r="S3895" s="666">
        <v>0</v>
      </c>
      <c r="T3895" s="731"/>
      <c r="U3895" s="689">
        <v>0</v>
      </c>
    </row>
    <row r="3896" spans="1:21" ht="14.4" customHeight="1" x14ac:dyDescent="0.3">
      <c r="A3896" s="649">
        <v>10</v>
      </c>
      <c r="B3896" s="650" t="s">
        <v>596</v>
      </c>
      <c r="C3896" s="650">
        <v>89301705</v>
      </c>
      <c r="D3896" s="729" t="s">
        <v>6871</v>
      </c>
      <c r="E3896" s="730" t="s">
        <v>3672</v>
      </c>
      <c r="F3896" s="650" t="s">
        <v>3634</v>
      </c>
      <c r="G3896" s="650" t="s">
        <v>3736</v>
      </c>
      <c r="H3896" s="650" t="s">
        <v>1072</v>
      </c>
      <c r="I3896" s="650" t="s">
        <v>1299</v>
      </c>
      <c r="J3896" s="650" t="s">
        <v>3487</v>
      </c>
      <c r="K3896" s="650" t="s">
        <v>3488</v>
      </c>
      <c r="L3896" s="651">
        <v>82.59</v>
      </c>
      <c r="M3896" s="651">
        <v>82.59</v>
      </c>
      <c r="N3896" s="650">
        <v>1</v>
      </c>
      <c r="O3896" s="731">
        <v>1</v>
      </c>
      <c r="P3896" s="651"/>
      <c r="Q3896" s="666">
        <v>0</v>
      </c>
      <c r="R3896" s="650"/>
      <c r="S3896" s="666">
        <v>0</v>
      </c>
      <c r="T3896" s="731"/>
      <c r="U3896" s="689">
        <v>0</v>
      </c>
    </row>
    <row r="3897" spans="1:21" ht="14.4" customHeight="1" x14ac:dyDescent="0.3">
      <c r="A3897" s="649">
        <v>10</v>
      </c>
      <c r="B3897" s="650" t="s">
        <v>596</v>
      </c>
      <c r="C3897" s="650">
        <v>89301705</v>
      </c>
      <c r="D3897" s="729" t="s">
        <v>6871</v>
      </c>
      <c r="E3897" s="730" t="s">
        <v>3673</v>
      </c>
      <c r="F3897" s="650" t="s">
        <v>3634</v>
      </c>
      <c r="G3897" s="650" t="s">
        <v>4534</v>
      </c>
      <c r="H3897" s="650" t="s">
        <v>597</v>
      </c>
      <c r="I3897" s="650" t="s">
        <v>1273</v>
      </c>
      <c r="J3897" s="650" t="s">
        <v>4535</v>
      </c>
      <c r="K3897" s="650" t="s">
        <v>3496</v>
      </c>
      <c r="L3897" s="651">
        <v>61.85</v>
      </c>
      <c r="M3897" s="651">
        <v>123.7</v>
      </c>
      <c r="N3897" s="650">
        <v>2</v>
      </c>
      <c r="O3897" s="731">
        <v>2</v>
      </c>
      <c r="P3897" s="651"/>
      <c r="Q3897" s="666">
        <v>0</v>
      </c>
      <c r="R3897" s="650"/>
      <c r="S3897" s="666">
        <v>0</v>
      </c>
      <c r="T3897" s="731"/>
      <c r="U3897" s="689">
        <v>0</v>
      </c>
    </row>
    <row r="3898" spans="1:21" ht="14.4" customHeight="1" x14ac:dyDescent="0.3">
      <c r="A3898" s="649">
        <v>10</v>
      </c>
      <c r="B3898" s="650" t="s">
        <v>596</v>
      </c>
      <c r="C3898" s="650">
        <v>89301705</v>
      </c>
      <c r="D3898" s="729" t="s">
        <v>6871</v>
      </c>
      <c r="E3898" s="730" t="s">
        <v>3673</v>
      </c>
      <c r="F3898" s="650" t="s">
        <v>3634</v>
      </c>
      <c r="G3898" s="650" t="s">
        <v>3732</v>
      </c>
      <c r="H3898" s="650" t="s">
        <v>1072</v>
      </c>
      <c r="I3898" s="650" t="s">
        <v>4165</v>
      </c>
      <c r="J3898" s="650" t="s">
        <v>1296</v>
      </c>
      <c r="K3898" s="650" t="s">
        <v>839</v>
      </c>
      <c r="L3898" s="651">
        <v>0</v>
      </c>
      <c r="M3898" s="651">
        <v>0</v>
      </c>
      <c r="N3898" s="650">
        <v>1</v>
      </c>
      <c r="O3898" s="731">
        <v>1</v>
      </c>
      <c r="P3898" s="651"/>
      <c r="Q3898" s="666"/>
      <c r="R3898" s="650"/>
      <c r="S3898" s="666">
        <v>0</v>
      </c>
      <c r="T3898" s="731"/>
      <c r="U3898" s="689">
        <v>0</v>
      </c>
    </row>
    <row r="3899" spans="1:21" ht="14.4" customHeight="1" x14ac:dyDescent="0.3">
      <c r="A3899" s="649">
        <v>10</v>
      </c>
      <c r="B3899" s="650" t="s">
        <v>596</v>
      </c>
      <c r="C3899" s="650">
        <v>89301705</v>
      </c>
      <c r="D3899" s="729" t="s">
        <v>6871</v>
      </c>
      <c r="E3899" s="730" t="s">
        <v>3673</v>
      </c>
      <c r="F3899" s="650" t="s">
        <v>3634</v>
      </c>
      <c r="G3899" s="650" t="s">
        <v>3732</v>
      </c>
      <c r="H3899" s="650" t="s">
        <v>1072</v>
      </c>
      <c r="I3899" s="650" t="s">
        <v>1719</v>
      </c>
      <c r="J3899" s="650" t="s">
        <v>1720</v>
      </c>
      <c r="K3899" s="650" t="s">
        <v>3519</v>
      </c>
      <c r="L3899" s="651">
        <v>138.16</v>
      </c>
      <c r="M3899" s="651">
        <v>276.32</v>
      </c>
      <c r="N3899" s="650">
        <v>2</v>
      </c>
      <c r="O3899" s="731">
        <v>1</v>
      </c>
      <c r="P3899" s="651"/>
      <c r="Q3899" s="666">
        <v>0</v>
      </c>
      <c r="R3899" s="650"/>
      <c r="S3899" s="666">
        <v>0</v>
      </c>
      <c r="T3899" s="731"/>
      <c r="U3899" s="689">
        <v>0</v>
      </c>
    </row>
    <row r="3900" spans="1:21" ht="14.4" customHeight="1" x14ac:dyDescent="0.3">
      <c r="A3900" s="649">
        <v>10</v>
      </c>
      <c r="B3900" s="650" t="s">
        <v>596</v>
      </c>
      <c r="C3900" s="650">
        <v>89301705</v>
      </c>
      <c r="D3900" s="729" t="s">
        <v>6871</v>
      </c>
      <c r="E3900" s="730" t="s">
        <v>3673</v>
      </c>
      <c r="F3900" s="650" t="s">
        <v>3634</v>
      </c>
      <c r="G3900" s="650" t="s">
        <v>3929</v>
      </c>
      <c r="H3900" s="650" t="s">
        <v>597</v>
      </c>
      <c r="I3900" s="650" t="s">
        <v>4629</v>
      </c>
      <c r="J3900" s="650" t="s">
        <v>933</v>
      </c>
      <c r="K3900" s="650" t="s">
        <v>4630</v>
      </c>
      <c r="L3900" s="651">
        <v>0</v>
      </c>
      <c r="M3900" s="651">
        <v>0</v>
      </c>
      <c r="N3900" s="650">
        <v>1</v>
      </c>
      <c r="O3900" s="731">
        <v>1</v>
      </c>
      <c r="P3900" s="651"/>
      <c r="Q3900" s="666"/>
      <c r="R3900" s="650"/>
      <c r="S3900" s="666">
        <v>0</v>
      </c>
      <c r="T3900" s="731"/>
      <c r="U3900" s="689">
        <v>0</v>
      </c>
    </row>
    <row r="3901" spans="1:21" ht="14.4" customHeight="1" x14ac:dyDescent="0.3">
      <c r="A3901" s="649">
        <v>10</v>
      </c>
      <c r="B3901" s="650" t="s">
        <v>596</v>
      </c>
      <c r="C3901" s="650">
        <v>89301705</v>
      </c>
      <c r="D3901" s="729" t="s">
        <v>6871</v>
      </c>
      <c r="E3901" s="730" t="s">
        <v>3673</v>
      </c>
      <c r="F3901" s="650" t="s">
        <v>3634</v>
      </c>
      <c r="G3901" s="650" t="s">
        <v>4136</v>
      </c>
      <c r="H3901" s="650" t="s">
        <v>597</v>
      </c>
      <c r="I3901" s="650" t="s">
        <v>928</v>
      </c>
      <c r="J3901" s="650" t="s">
        <v>929</v>
      </c>
      <c r="K3901" s="650" t="s">
        <v>930</v>
      </c>
      <c r="L3901" s="651">
        <v>0</v>
      </c>
      <c r="M3901" s="651">
        <v>0</v>
      </c>
      <c r="N3901" s="650">
        <v>1</v>
      </c>
      <c r="O3901" s="731">
        <v>1</v>
      </c>
      <c r="P3901" s="651"/>
      <c r="Q3901" s="666"/>
      <c r="R3901" s="650"/>
      <c r="S3901" s="666">
        <v>0</v>
      </c>
      <c r="T3901" s="731"/>
      <c r="U3901" s="689">
        <v>0</v>
      </c>
    </row>
    <row r="3902" spans="1:21" ht="14.4" customHeight="1" x14ac:dyDescent="0.3">
      <c r="A3902" s="649">
        <v>10</v>
      </c>
      <c r="B3902" s="650" t="s">
        <v>596</v>
      </c>
      <c r="C3902" s="650">
        <v>89301705</v>
      </c>
      <c r="D3902" s="729" t="s">
        <v>6871</v>
      </c>
      <c r="E3902" s="730" t="s">
        <v>3673</v>
      </c>
      <c r="F3902" s="650" t="s">
        <v>3634</v>
      </c>
      <c r="G3902" s="650" t="s">
        <v>3752</v>
      </c>
      <c r="H3902" s="650" t="s">
        <v>597</v>
      </c>
      <c r="I3902" s="650" t="s">
        <v>4564</v>
      </c>
      <c r="J3902" s="650" t="s">
        <v>2412</v>
      </c>
      <c r="K3902" s="650" t="s">
        <v>4565</v>
      </c>
      <c r="L3902" s="651">
        <v>79.069999999999993</v>
      </c>
      <c r="M3902" s="651">
        <v>158.13999999999999</v>
      </c>
      <c r="N3902" s="650">
        <v>2</v>
      </c>
      <c r="O3902" s="731">
        <v>0.5</v>
      </c>
      <c r="P3902" s="651"/>
      <c r="Q3902" s="666">
        <v>0</v>
      </c>
      <c r="R3902" s="650"/>
      <c r="S3902" s="666">
        <v>0</v>
      </c>
      <c r="T3902" s="731"/>
      <c r="U3902" s="689">
        <v>0</v>
      </c>
    </row>
    <row r="3903" spans="1:21" ht="14.4" customHeight="1" x14ac:dyDescent="0.3">
      <c r="A3903" s="649">
        <v>10</v>
      </c>
      <c r="B3903" s="650" t="s">
        <v>596</v>
      </c>
      <c r="C3903" s="650">
        <v>89301705</v>
      </c>
      <c r="D3903" s="729" t="s">
        <v>6871</v>
      </c>
      <c r="E3903" s="730" t="s">
        <v>3673</v>
      </c>
      <c r="F3903" s="650" t="s">
        <v>3634</v>
      </c>
      <c r="G3903" s="650" t="s">
        <v>3824</v>
      </c>
      <c r="H3903" s="650" t="s">
        <v>597</v>
      </c>
      <c r="I3903" s="650" t="s">
        <v>629</v>
      </c>
      <c r="J3903" s="650" t="s">
        <v>1209</v>
      </c>
      <c r="K3903" s="650" t="s">
        <v>3887</v>
      </c>
      <c r="L3903" s="651">
        <v>50.27</v>
      </c>
      <c r="M3903" s="651">
        <v>50.27</v>
      </c>
      <c r="N3903" s="650">
        <v>1</v>
      </c>
      <c r="O3903" s="731">
        <v>0.5</v>
      </c>
      <c r="P3903" s="651"/>
      <c r="Q3903" s="666">
        <v>0</v>
      </c>
      <c r="R3903" s="650"/>
      <c r="S3903" s="666">
        <v>0</v>
      </c>
      <c r="T3903" s="731"/>
      <c r="U3903" s="689">
        <v>0</v>
      </c>
    </row>
    <row r="3904" spans="1:21" ht="14.4" customHeight="1" x14ac:dyDescent="0.3">
      <c r="A3904" s="649">
        <v>10</v>
      </c>
      <c r="B3904" s="650" t="s">
        <v>596</v>
      </c>
      <c r="C3904" s="650">
        <v>89301705</v>
      </c>
      <c r="D3904" s="729" t="s">
        <v>6871</v>
      </c>
      <c r="E3904" s="730" t="s">
        <v>3673</v>
      </c>
      <c r="F3904" s="650" t="s">
        <v>3634</v>
      </c>
      <c r="G3904" s="650" t="s">
        <v>3824</v>
      </c>
      <c r="H3904" s="650" t="s">
        <v>597</v>
      </c>
      <c r="I3904" s="650" t="s">
        <v>1261</v>
      </c>
      <c r="J3904" s="650" t="s">
        <v>3825</v>
      </c>
      <c r="K3904" s="650" t="s">
        <v>3826</v>
      </c>
      <c r="L3904" s="651">
        <v>93.99</v>
      </c>
      <c r="M3904" s="651">
        <v>93.99</v>
      </c>
      <c r="N3904" s="650">
        <v>1</v>
      </c>
      <c r="O3904" s="731">
        <v>0.5</v>
      </c>
      <c r="P3904" s="651"/>
      <c r="Q3904" s="666">
        <v>0</v>
      </c>
      <c r="R3904" s="650"/>
      <c r="S3904" s="666">
        <v>0</v>
      </c>
      <c r="T3904" s="731"/>
      <c r="U3904" s="689">
        <v>0</v>
      </c>
    </row>
    <row r="3905" spans="1:21" ht="14.4" customHeight="1" x14ac:dyDescent="0.3">
      <c r="A3905" s="649">
        <v>10</v>
      </c>
      <c r="B3905" s="650" t="s">
        <v>596</v>
      </c>
      <c r="C3905" s="650">
        <v>89301705</v>
      </c>
      <c r="D3905" s="729" t="s">
        <v>6871</v>
      </c>
      <c r="E3905" s="730" t="s">
        <v>3673</v>
      </c>
      <c r="F3905" s="650" t="s">
        <v>3634</v>
      </c>
      <c r="G3905" s="650" t="s">
        <v>4250</v>
      </c>
      <c r="H3905" s="650" t="s">
        <v>597</v>
      </c>
      <c r="I3905" s="650" t="s">
        <v>770</v>
      </c>
      <c r="J3905" s="650" t="s">
        <v>771</v>
      </c>
      <c r="K3905" s="650" t="s">
        <v>4251</v>
      </c>
      <c r="L3905" s="651">
        <v>0</v>
      </c>
      <c r="M3905" s="651">
        <v>0</v>
      </c>
      <c r="N3905" s="650">
        <v>4</v>
      </c>
      <c r="O3905" s="731">
        <v>3.5</v>
      </c>
      <c r="P3905" s="651"/>
      <c r="Q3905" s="666"/>
      <c r="R3905" s="650"/>
      <c r="S3905" s="666">
        <v>0</v>
      </c>
      <c r="T3905" s="731"/>
      <c r="U3905" s="689">
        <v>0</v>
      </c>
    </row>
    <row r="3906" spans="1:21" ht="14.4" customHeight="1" x14ac:dyDescent="0.3">
      <c r="A3906" s="649">
        <v>10</v>
      </c>
      <c r="B3906" s="650" t="s">
        <v>596</v>
      </c>
      <c r="C3906" s="650">
        <v>89301705</v>
      </c>
      <c r="D3906" s="729" t="s">
        <v>6871</v>
      </c>
      <c r="E3906" s="730" t="s">
        <v>3673</v>
      </c>
      <c r="F3906" s="650" t="s">
        <v>3634</v>
      </c>
      <c r="G3906" s="650" t="s">
        <v>3736</v>
      </c>
      <c r="H3906" s="650" t="s">
        <v>1072</v>
      </c>
      <c r="I3906" s="650" t="s">
        <v>4146</v>
      </c>
      <c r="J3906" s="650" t="s">
        <v>3547</v>
      </c>
      <c r="K3906" s="650" t="s">
        <v>4147</v>
      </c>
      <c r="L3906" s="651">
        <v>87.6</v>
      </c>
      <c r="M3906" s="651">
        <v>87.6</v>
      </c>
      <c r="N3906" s="650">
        <v>1</v>
      </c>
      <c r="O3906" s="731">
        <v>1</v>
      </c>
      <c r="P3906" s="651"/>
      <c r="Q3906" s="666">
        <v>0</v>
      </c>
      <c r="R3906" s="650"/>
      <c r="S3906" s="666">
        <v>0</v>
      </c>
      <c r="T3906" s="731"/>
      <c r="U3906" s="689">
        <v>0</v>
      </c>
    </row>
    <row r="3907" spans="1:21" ht="14.4" customHeight="1" x14ac:dyDescent="0.3">
      <c r="A3907" s="649">
        <v>10</v>
      </c>
      <c r="B3907" s="650" t="s">
        <v>596</v>
      </c>
      <c r="C3907" s="650">
        <v>89301705</v>
      </c>
      <c r="D3907" s="729" t="s">
        <v>6871</v>
      </c>
      <c r="E3907" s="730" t="s">
        <v>3673</v>
      </c>
      <c r="F3907" s="650" t="s">
        <v>3634</v>
      </c>
      <c r="G3907" s="650" t="s">
        <v>3736</v>
      </c>
      <c r="H3907" s="650" t="s">
        <v>1072</v>
      </c>
      <c r="I3907" s="650" t="s">
        <v>1306</v>
      </c>
      <c r="J3907" s="650" t="s">
        <v>3490</v>
      </c>
      <c r="K3907" s="650" t="s">
        <v>839</v>
      </c>
      <c r="L3907" s="651">
        <v>68.83</v>
      </c>
      <c r="M3907" s="651">
        <v>137.66</v>
      </c>
      <c r="N3907" s="650">
        <v>2</v>
      </c>
      <c r="O3907" s="731">
        <v>1.5</v>
      </c>
      <c r="P3907" s="651"/>
      <c r="Q3907" s="666">
        <v>0</v>
      </c>
      <c r="R3907" s="650"/>
      <c r="S3907" s="666">
        <v>0</v>
      </c>
      <c r="T3907" s="731"/>
      <c r="U3907" s="689">
        <v>0</v>
      </c>
    </row>
    <row r="3908" spans="1:21" ht="14.4" customHeight="1" x14ac:dyDescent="0.3">
      <c r="A3908" s="649">
        <v>10</v>
      </c>
      <c r="B3908" s="650" t="s">
        <v>596</v>
      </c>
      <c r="C3908" s="650">
        <v>89301705</v>
      </c>
      <c r="D3908" s="729" t="s">
        <v>6871</v>
      </c>
      <c r="E3908" s="730" t="s">
        <v>3673</v>
      </c>
      <c r="F3908" s="650" t="s">
        <v>3634</v>
      </c>
      <c r="G3908" s="650" t="s">
        <v>4105</v>
      </c>
      <c r="H3908" s="650" t="s">
        <v>597</v>
      </c>
      <c r="I3908" s="650" t="s">
        <v>4266</v>
      </c>
      <c r="J3908" s="650" t="s">
        <v>937</v>
      </c>
      <c r="K3908" s="650" t="s">
        <v>4267</v>
      </c>
      <c r="L3908" s="651">
        <v>0</v>
      </c>
      <c r="M3908" s="651">
        <v>0</v>
      </c>
      <c r="N3908" s="650">
        <v>1</v>
      </c>
      <c r="O3908" s="731">
        <v>0.5</v>
      </c>
      <c r="P3908" s="651"/>
      <c r="Q3908" s="666"/>
      <c r="R3908" s="650"/>
      <c r="S3908" s="666">
        <v>0</v>
      </c>
      <c r="T3908" s="731"/>
      <c r="U3908" s="689">
        <v>0</v>
      </c>
    </row>
    <row r="3909" spans="1:21" ht="14.4" customHeight="1" x14ac:dyDescent="0.3">
      <c r="A3909" s="649">
        <v>10</v>
      </c>
      <c r="B3909" s="650" t="s">
        <v>596</v>
      </c>
      <c r="C3909" s="650">
        <v>89301705</v>
      </c>
      <c r="D3909" s="729" t="s">
        <v>6871</v>
      </c>
      <c r="E3909" s="730" t="s">
        <v>3673</v>
      </c>
      <c r="F3909" s="650" t="s">
        <v>3634</v>
      </c>
      <c r="G3909" s="650" t="s">
        <v>6684</v>
      </c>
      <c r="H3909" s="650" t="s">
        <v>597</v>
      </c>
      <c r="I3909" s="650" t="s">
        <v>6685</v>
      </c>
      <c r="J3909" s="650" t="s">
        <v>2279</v>
      </c>
      <c r="K3909" s="650" t="s">
        <v>6686</v>
      </c>
      <c r="L3909" s="651">
        <v>96.72</v>
      </c>
      <c r="M3909" s="651">
        <v>96.72</v>
      </c>
      <c r="N3909" s="650">
        <v>1</v>
      </c>
      <c r="O3909" s="731">
        <v>1</v>
      </c>
      <c r="P3909" s="651"/>
      <c r="Q3909" s="666">
        <v>0</v>
      </c>
      <c r="R3909" s="650"/>
      <c r="S3909" s="666">
        <v>0</v>
      </c>
      <c r="T3909" s="731"/>
      <c r="U3909" s="689">
        <v>0</v>
      </c>
    </row>
    <row r="3910" spans="1:21" ht="14.4" customHeight="1" x14ac:dyDescent="0.3">
      <c r="A3910" s="649">
        <v>10</v>
      </c>
      <c r="B3910" s="650" t="s">
        <v>596</v>
      </c>
      <c r="C3910" s="650">
        <v>89301705</v>
      </c>
      <c r="D3910" s="729" t="s">
        <v>6871</v>
      </c>
      <c r="E3910" s="730" t="s">
        <v>3675</v>
      </c>
      <c r="F3910" s="650" t="s">
        <v>3634</v>
      </c>
      <c r="G3910" s="650" t="s">
        <v>3732</v>
      </c>
      <c r="H3910" s="650" t="s">
        <v>1072</v>
      </c>
      <c r="I3910" s="650" t="s">
        <v>1719</v>
      </c>
      <c r="J3910" s="650" t="s">
        <v>1720</v>
      </c>
      <c r="K3910" s="650" t="s">
        <v>3519</v>
      </c>
      <c r="L3910" s="651">
        <v>138.16</v>
      </c>
      <c r="M3910" s="651">
        <v>138.16</v>
      </c>
      <c r="N3910" s="650">
        <v>1</v>
      </c>
      <c r="O3910" s="731">
        <v>1</v>
      </c>
      <c r="P3910" s="651"/>
      <c r="Q3910" s="666">
        <v>0</v>
      </c>
      <c r="R3910" s="650"/>
      <c r="S3910" s="666">
        <v>0</v>
      </c>
      <c r="T3910" s="731"/>
      <c r="U3910" s="689">
        <v>0</v>
      </c>
    </row>
    <row r="3911" spans="1:21" ht="14.4" customHeight="1" x14ac:dyDescent="0.3">
      <c r="A3911" s="649">
        <v>10</v>
      </c>
      <c r="B3911" s="650" t="s">
        <v>596</v>
      </c>
      <c r="C3911" s="650">
        <v>89301705</v>
      </c>
      <c r="D3911" s="729" t="s">
        <v>6871</v>
      </c>
      <c r="E3911" s="730" t="s">
        <v>3675</v>
      </c>
      <c r="F3911" s="650" t="s">
        <v>3634</v>
      </c>
      <c r="G3911" s="650" t="s">
        <v>3929</v>
      </c>
      <c r="H3911" s="650" t="s">
        <v>597</v>
      </c>
      <c r="I3911" s="650" t="s">
        <v>6072</v>
      </c>
      <c r="J3911" s="650" t="s">
        <v>2624</v>
      </c>
      <c r="K3911" s="650" t="s">
        <v>6073</v>
      </c>
      <c r="L3911" s="651">
        <v>0</v>
      </c>
      <c r="M3911" s="651">
        <v>0</v>
      </c>
      <c r="N3911" s="650">
        <v>1</v>
      </c>
      <c r="O3911" s="731">
        <v>1</v>
      </c>
      <c r="P3911" s="651"/>
      <c r="Q3911" s="666"/>
      <c r="R3911" s="650"/>
      <c r="S3911" s="666">
        <v>0</v>
      </c>
      <c r="T3911" s="731"/>
      <c r="U3911" s="689">
        <v>0</v>
      </c>
    </row>
    <row r="3912" spans="1:21" ht="14.4" customHeight="1" x14ac:dyDescent="0.3">
      <c r="A3912" s="649">
        <v>10</v>
      </c>
      <c r="B3912" s="650" t="s">
        <v>596</v>
      </c>
      <c r="C3912" s="650">
        <v>89301705</v>
      </c>
      <c r="D3912" s="729" t="s">
        <v>6871</v>
      </c>
      <c r="E3912" s="730" t="s">
        <v>3675</v>
      </c>
      <c r="F3912" s="650" t="s">
        <v>3634</v>
      </c>
      <c r="G3912" s="650" t="s">
        <v>4371</v>
      </c>
      <c r="H3912" s="650" t="s">
        <v>1072</v>
      </c>
      <c r="I3912" s="650" t="s">
        <v>6014</v>
      </c>
      <c r="J3912" s="650" t="s">
        <v>6015</v>
      </c>
      <c r="K3912" s="650" t="s">
        <v>4374</v>
      </c>
      <c r="L3912" s="651">
        <v>1866.4</v>
      </c>
      <c r="M3912" s="651">
        <v>1866.4</v>
      </c>
      <c r="N3912" s="650">
        <v>1</v>
      </c>
      <c r="O3912" s="731">
        <v>0.5</v>
      </c>
      <c r="P3912" s="651"/>
      <c r="Q3912" s="666">
        <v>0</v>
      </c>
      <c r="R3912" s="650"/>
      <c r="S3912" s="666">
        <v>0</v>
      </c>
      <c r="T3912" s="731"/>
      <c r="U3912" s="689">
        <v>0</v>
      </c>
    </row>
    <row r="3913" spans="1:21" ht="14.4" customHeight="1" x14ac:dyDescent="0.3">
      <c r="A3913" s="649">
        <v>10</v>
      </c>
      <c r="B3913" s="650" t="s">
        <v>596</v>
      </c>
      <c r="C3913" s="650">
        <v>89301705</v>
      </c>
      <c r="D3913" s="729" t="s">
        <v>6871</v>
      </c>
      <c r="E3913" s="730" t="s">
        <v>3675</v>
      </c>
      <c r="F3913" s="650" t="s">
        <v>3634</v>
      </c>
      <c r="G3913" s="650" t="s">
        <v>4268</v>
      </c>
      <c r="H3913" s="650" t="s">
        <v>1072</v>
      </c>
      <c r="I3913" s="650" t="s">
        <v>1094</v>
      </c>
      <c r="J3913" s="650" t="s">
        <v>1095</v>
      </c>
      <c r="K3913" s="650" t="s">
        <v>3501</v>
      </c>
      <c r="L3913" s="651">
        <v>94.8</v>
      </c>
      <c r="M3913" s="651">
        <v>379.2</v>
      </c>
      <c r="N3913" s="650">
        <v>4</v>
      </c>
      <c r="O3913" s="731">
        <v>3</v>
      </c>
      <c r="P3913" s="651">
        <v>94.8</v>
      </c>
      <c r="Q3913" s="666">
        <v>0.25</v>
      </c>
      <c r="R3913" s="650">
        <v>1</v>
      </c>
      <c r="S3913" s="666">
        <v>0.25</v>
      </c>
      <c r="T3913" s="731">
        <v>0.5</v>
      </c>
      <c r="U3913" s="689">
        <v>0.16666666666666666</v>
      </c>
    </row>
    <row r="3914" spans="1:21" ht="14.4" customHeight="1" x14ac:dyDescent="0.3">
      <c r="A3914" s="649">
        <v>10</v>
      </c>
      <c r="B3914" s="650" t="s">
        <v>596</v>
      </c>
      <c r="C3914" s="650">
        <v>89301705</v>
      </c>
      <c r="D3914" s="729" t="s">
        <v>6871</v>
      </c>
      <c r="E3914" s="730" t="s">
        <v>3675</v>
      </c>
      <c r="F3914" s="650" t="s">
        <v>3634</v>
      </c>
      <c r="G3914" s="650" t="s">
        <v>4269</v>
      </c>
      <c r="H3914" s="650" t="s">
        <v>1072</v>
      </c>
      <c r="I3914" s="650" t="s">
        <v>1090</v>
      </c>
      <c r="J3914" s="650" t="s">
        <v>1091</v>
      </c>
      <c r="K3914" s="650" t="s">
        <v>1092</v>
      </c>
      <c r="L3914" s="651">
        <v>974.75</v>
      </c>
      <c r="M3914" s="651">
        <v>974.75</v>
      </c>
      <c r="N3914" s="650">
        <v>1</v>
      </c>
      <c r="O3914" s="731">
        <v>0.5</v>
      </c>
      <c r="P3914" s="651">
        <v>974.75</v>
      </c>
      <c r="Q3914" s="666">
        <v>1</v>
      </c>
      <c r="R3914" s="650">
        <v>1</v>
      </c>
      <c r="S3914" s="666">
        <v>1</v>
      </c>
      <c r="T3914" s="731">
        <v>0.5</v>
      </c>
      <c r="U3914" s="689">
        <v>1</v>
      </c>
    </row>
    <row r="3915" spans="1:21" ht="14.4" customHeight="1" x14ac:dyDescent="0.3">
      <c r="A3915" s="649">
        <v>10</v>
      </c>
      <c r="B3915" s="650" t="s">
        <v>596</v>
      </c>
      <c r="C3915" s="650">
        <v>89301705</v>
      </c>
      <c r="D3915" s="729" t="s">
        <v>6871</v>
      </c>
      <c r="E3915" s="730" t="s">
        <v>3675</v>
      </c>
      <c r="F3915" s="650" t="s">
        <v>3636</v>
      </c>
      <c r="G3915" s="650" t="s">
        <v>4270</v>
      </c>
      <c r="H3915" s="650" t="s">
        <v>597</v>
      </c>
      <c r="I3915" s="650" t="s">
        <v>4271</v>
      </c>
      <c r="J3915" s="650" t="s">
        <v>4272</v>
      </c>
      <c r="K3915" s="650" t="s">
        <v>4273</v>
      </c>
      <c r="L3915" s="651">
        <v>500</v>
      </c>
      <c r="M3915" s="651">
        <v>500</v>
      </c>
      <c r="N3915" s="650">
        <v>1</v>
      </c>
      <c r="O3915" s="731">
        <v>1</v>
      </c>
      <c r="P3915" s="651"/>
      <c r="Q3915" s="666">
        <v>0</v>
      </c>
      <c r="R3915" s="650"/>
      <c r="S3915" s="666">
        <v>0</v>
      </c>
      <c r="T3915" s="731"/>
      <c r="U3915" s="689">
        <v>0</v>
      </c>
    </row>
    <row r="3916" spans="1:21" ht="14.4" customHeight="1" x14ac:dyDescent="0.3">
      <c r="A3916" s="649">
        <v>10</v>
      </c>
      <c r="B3916" s="650" t="s">
        <v>596</v>
      </c>
      <c r="C3916" s="650">
        <v>89301705</v>
      </c>
      <c r="D3916" s="729" t="s">
        <v>6871</v>
      </c>
      <c r="E3916" s="730" t="s">
        <v>3678</v>
      </c>
      <c r="F3916" s="650" t="s">
        <v>3634</v>
      </c>
      <c r="G3916" s="650" t="s">
        <v>3743</v>
      </c>
      <c r="H3916" s="650" t="s">
        <v>597</v>
      </c>
      <c r="I3916" s="650" t="s">
        <v>1646</v>
      </c>
      <c r="J3916" s="650" t="s">
        <v>3514</v>
      </c>
      <c r="K3916" s="650" t="s">
        <v>3515</v>
      </c>
      <c r="L3916" s="651">
        <v>156.86000000000001</v>
      </c>
      <c r="M3916" s="651">
        <v>156.86000000000001</v>
      </c>
      <c r="N3916" s="650">
        <v>1</v>
      </c>
      <c r="O3916" s="731">
        <v>1</v>
      </c>
      <c r="P3916" s="651"/>
      <c r="Q3916" s="666">
        <v>0</v>
      </c>
      <c r="R3916" s="650"/>
      <c r="S3916" s="666">
        <v>0</v>
      </c>
      <c r="T3916" s="731"/>
      <c r="U3916" s="689">
        <v>0</v>
      </c>
    </row>
    <row r="3917" spans="1:21" ht="14.4" customHeight="1" x14ac:dyDescent="0.3">
      <c r="A3917" s="649">
        <v>10</v>
      </c>
      <c r="B3917" s="650" t="s">
        <v>596</v>
      </c>
      <c r="C3917" s="650">
        <v>89301705</v>
      </c>
      <c r="D3917" s="729" t="s">
        <v>6871</v>
      </c>
      <c r="E3917" s="730" t="s">
        <v>3678</v>
      </c>
      <c r="F3917" s="650" t="s">
        <v>3634</v>
      </c>
      <c r="G3917" s="650" t="s">
        <v>3743</v>
      </c>
      <c r="H3917" s="650" t="s">
        <v>597</v>
      </c>
      <c r="I3917" s="650" t="s">
        <v>3841</v>
      </c>
      <c r="J3917" s="650" t="s">
        <v>1231</v>
      </c>
      <c r="K3917" s="650" t="s">
        <v>3842</v>
      </c>
      <c r="L3917" s="651">
        <v>199.4</v>
      </c>
      <c r="M3917" s="651">
        <v>199.4</v>
      </c>
      <c r="N3917" s="650">
        <v>1</v>
      </c>
      <c r="O3917" s="731">
        <v>1</v>
      </c>
      <c r="P3917" s="651"/>
      <c r="Q3917" s="666">
        <v>0</v>
      </c>
      <c r="R3917" s="650"/>
      <c r="S3917" s="666">
        <v>0</v>
      </c>
      <c r="T3917" s="731"/>
      <c r="U3917" s="689">
        <v>0</v>
      </c>
    </row>
    <row r="3918" spans="1:21" ht="14.4" customHeight="1" x14ac:dyDescent="0.3">
      <c r="A3918" s="649">
        <v>10</v>
      </c>
      <c r="B3918" s="650" t="s">
        <v>596</v>
      </c>
      <c r="C3918" s="650">
        <v>89301705</v>
      </c>
      <c r="D3918" s="729" t="s">
        <v>6871</v>
      </c>
      <c r="E3918" s="730" t="s">
        <v>3678</v>
      </c>
      <c r="F3918" s="650" t="s">
        <v>3634</v>
      </c>
      <c r="G3918" s="650" t="s">
        <v>3732</v>
      </c>
      <c r="H3918" s="650" t="s">
        <v>1072</v>
      </c>
      <c r="I3918" s="650" t="s">
        <v>1719</v>
      </c>
      <c r="J3918" s="650" t="s">
        <v>1720</v>
      </c>
      <c r="K3918" s="650" t="s">
        <v>3519</v>
      </c>
      <c r="L3918" s="651">
        <v>138.16</v>
      </c>
      <c r="M3918" s="651">
        <v>552.64</v>
      </c>
      <c r="N3918" s="650">
        <v>4</v>
      </c>
      <c r="O3918" s="731">
        <v>2.5</v>
      </c>
      <c r="P3918" s="651"/>
      <c r="Q3918" s="666">
        <v>0</v>
      </c>
      <c r="R3918" s="650"/>
      <c r="S3918" s="666">
        <v>0</v>
      </c>
      <c r="T3918" s="731"/>
      <c r="U3918" s="689">
        <v>0</v>
      </c>
    </row>
    <row r="3919" spans="1:21" ht="14.4" customHeight="1" x14ac:dyDescent="0.3">
      <c r="A3919" s="649">
        <v>10</v>
      </c>
      <c r="B3919" s="650" t="s">
        <v>596</v>
      </c>
      <c r="C3919" s="650">
        <v>89301705</v>
      </c>
      <c r="D3919" s="729" t="s">
        <v>6871</v>
      </c>
      <c r="E3919" s="730" t="s">
        <v>3678</v>
      </c>
      <c r="F3919" s="650" t="s">
        <v>3634</v>
      </c>
      <c r="G3919" s="650" t="s">
        <v>3929</v>
      </c>
      <c r="H3919" s="650" t="s">
        <v>597</v>
      </c>
      <c r="I3919" s="650" t="s">
        <v>6687</v>
      </c>
      <c r="J3919" s="650" t="s">
        <v>2624</v>
      </c>
      <c r="K3919" s="650" t="s">
        <v>6688</v>
      </c>
      <c r="L3919" s="651">
        <v>0</v>
      </c>
      <c r="M3919" s="651">
        <v>0</v>
      </c>
      <c r="N3919" s="650">
        <v>1</v>
      </c>
      <c r="O3919" s="731">
        <v>0.5</v>
      </c>
      <c r="P3919" s="651"/>
      <c r="Q3919" s="666"/>
      <c r="R3919" s="650"/>
      <c r="S3919" s="666">
        <v>0</v>
      </c>
      <c r="T3919" s="731"/>
      <c r="U3919" s="689">
        <v>0</v>
      </c>
    </row>
    <row r="3920" spans="1:21" ht="14.4" customHeight="1" x14ac:dyDescent="0.3">
      <c r="A3920" s="649">
        <v>10</v>
      </c>
      <c r="B3920" s="650" t="s">
        <v>596</v>
      </c>
      <c r="C3920" s="650">
        <v>89301705</v>
      </c>
      <c r="D3920" s="729" t="s">
        <v>6871</v>
      </c>
      <c r="E3920" s="730" t="s">
        <v>3678</v>
      </c>
      <c r="F3920" s="650" t="s">
        <v>3634</v>
      </c>
      <c r="G3920" s="650" t="s">
        <v>3929</v>
      </c>
      <c r="H3920" s="650" t="s">
        <v>597</v>
      </c>
      <c r="I3920" s="650" t="s">
        <v>4536</v>
      </c>
      <c r="J3920" s="650" t="s">
        <v>933</v>
      </c>
      <c r="K3920" s="650" t="s">
        <v>4537</v>
      </c>
      <c r="L3920" s="651">
        <v>0</v>
      </c>
      <c r="M3920" s="651">
        <v>0</v>
      </c>
      <c r="N3920" s="650">
        <v>2</v>
      </c>
      <c r="O3920" s="731">
        <v>2</v>
      </c>
      <c r="P3920" s="651"/>
      <c r="Q3920" s="666"/>
      <c r="R3920" s="650"/>
      <c r="S3920" s="666">
        <v>0</v>
      </c>
      <c r="T3920" s="731"/>
      <c r="U3920" s="689">
        <v>0</v>
      </c>
    </row>
    <row r="3921" spans="1:21" ht="14.4" customHeight="1" x14ac:dyDescent="0.3">
      <c r="A3921" s="649">
        <v>10</v>
      </c>
      <c r="B3921" s="650" t="s">
        <v>596</v>
      </c>
      <c r="C3921" s="650">
        <v>89301705</v>
      </c>
      <c r="D3921" s="729" t="s">
        <v>6871</v>
      </c>
      <c r="E3921" s="730" t="s">
        <v>3678</v>
      </c>
      <c r="F3921" s="650" t="s">
        <v>3634</v>
      </c>
      <c r="G3921" s="650" t="s">
        <v>3930</v>
      </c>
      <c r="H3921" s="650" t="s">
        <v>597</v>
      </c>
      <c r="I3921" s="650" t="s">
        <v>4261</v>
      </c>
      <c r="J3921" s="650" t="s">
        <v>838</v>
      </c>
      <c r="K3921" s="650" t="s">
        <v>4262</v>
      </c>
      <c r="L3921" s="651">
        <v>0</v>
      </c>
      <c r="M3921" s="651">
        <v>0</v>
      </c>
      <c r="N3921" s="650">
        <v>3</v>
      </c>
      <c r="O3921" s="731">
        <v>2.5</v>
      </c>
      <c r="P3921" s="651"/>
      <c r="Q3921" s="666"/>
      <c r="R3921" s="650"/>
      <c r="S3921" s="666">
        <v>0</v>
      </c>
      <c r="T3921" s="731"/>
      <c r="U3921" s="689">
        <v>0</v>
      </c>
    </row>
    <row r="3922" spans="1:21" ht="14.4" customHeight="1" x14ac:dyDescent="0.3">
      <c r="A3922" s="649">
        <v>10</v>
      </c>
      <c r="B3922" s="650" t="s">
        <v>596</v>
      </c>
      <c r="C3922" s="650">
        <v>89301705</v>
      </c>
      <c r="D3922" s="729" t="s">
        <v>6871</v>
      </c>
      <c r="E3922" s="730" t="s">
        <v>3678</v>
      </c>
      <c r="F3922" s="650" t="s">
        <v>3634</v>
      </c>
      <c r="G3922" s="650" t="s">
        <v>3752</v>
      </c>
      <c r="H3922" s="650" t="s">
        <v>597</v>
      </c>
      <c r="I3922" s="650" t="s">
        <v>4875</v>
      </c>
      <c r="J3922" s="650" t="s">
        <v>4876</v>
      </c>
      <c r="K3922" s="650" t="s">
        <v>4877</v>
      </c>
      <c r="L3922" s="651">
        <v>158.13</v>
      </c>
      <c r="M3922" s="651">
        <v>158.13</v>
      </c>
      <c r="N3922" s="650">
        <v>1</v>
      </c>
      <c r="O3922" s="731">
        <v>1</v>
      </c>
      <c r="P3922" s="651"/>
      <c r="Q3922" s="666">
        <v>0</v>
      </c>
      <c r="R3922" s="650"/>
      <c r="S3922" s="666">
        <v>0</v>
      </c>
      <c r="T3922" s="731"/>
      <c r="U3922" s="689">
        <v>0</v>
      </c>
    </row>
    <row r="3923" spans="1:21" ht="14.4" customHeight="1" x14ac:dyDescent="0.3">
      <c r="A3923" s="649">
        <v>10</v>
      </c>
      <c r="B3923" s="650" t="s">
        <v>596</v>
      </c>
      <c r="C3923" s="650">
        <v>89301705</v>
      </c>
      <c r="D3923" s="729" t="s">
        <v>6871</v>
      </c>
      <c r="E3923" s="730" t="s">
        <v>3678</v>
      </c>
      <c r="F3923" s="650" t="s">
        <v>3634</v>
      </c>
      <c r="G3923" s="650" t="s">
        <v>3752</v>
      </c>
      <c r="H3923" s="650" t="s">
        <v>597</v>
      </c>
      <c r="I3923" s="650" t="s">
        <v>6689</v>
      </c>
      <c r="J3923" s="650" t="s">
        <v>6690</v>
      </c>
      <c r="K3923" s="650" t="s">
        <v>6691</v>
      </c>
      <c r="L3923" s="651">
        <v>94.88</v>
      </c>
      <c r="M3923" s="651">
        <v>94.88</v>
      </c>
      <c r="N3923" s="650">
        <v>1</v>
      </c>
      <c r="O3923" s="731">
        <v>1</v>
      </c>
      <c r="P3923" s="651"/>
      <c r="Q3923" s="666">
        <v>0</v>
      </c>
      <c r="R3923" s="650"/>
      <c r="S3923" s="666">
        <v>0</v>
      </c>
      <c r="T3923" s="731"/>
      <c r="U3923" s="689">
        <v>0</v>
      </c>
    </row>
    <row r="3924" spans="1:21" ht="14.4" customHeight="1" x14ac:dyDescent="0.3">
      <c r="A3924" s="649">
        <v>10</v>
      </c>
      <c r="B3924" s="650" t="s">
        <v>596</v>
      </c>
      <c r="C3924" s="650">
        <v>89301705</v>
      </c>
      <c r="D3924" s="729" t="s">
        <v>6871</v>
      </c>
      <c r="E3924" s="730" t="s">
        <v>3678</v>
      </c>
      <c r="F3924" s="650" t="s">
        <v>3634</v>
      </c>
      <c r="G3924" s="650" t="s">
        <v>3736</v>
      </c>
      <c r="H3924" s="650" t="s">
        <v>1072</v>
      </c>
      <c r="I3924" s="650" t="s">
        <v>1306</v>
      </c>
      <c r="J3924" s="650" t="s">
        <v>3490</v>
      </c>
      <c r="K3924" s="650" t="s">
        <v>839</v>
      </c>
      <c r="L3924" s="651">
        <v>68.83</v>
      </c>
      <c r="M3924" s="651">
        <v>206.49</v>
      </c>
      <c r="N3924" s="650">
        <v>3</v>
      </c>
      <c r="O3924" s="731">
        <v>3</v>
      </c>
      <c r="P3924" s="651"/>
      <c r="Q3924" s="666">
        <v>0</v>
      </c>
      <c r="R3924" s="650"/>
      <c r="S3924" s="666">
        <v>0</v>
      </c>
      <c r="T3924" s="731"/>
      <c r="U3924" s="689">
        <v>0</v>
      </c>
    </row>
    <row r="3925" spans="1:21" ht="14.4" customHeight="1" x14ac:dyDescent="0.3">
      <c r="A3925" s="649">
        <v>10</v>
      </c>
      <c r="B3925" s="650" t="s">
        <v>596</v>
      </c>
      <c r="C3925" s="650">
        <v>89301705</v>
      </c>
      <c r="D3925" s="729" t="s">
        <v>6871</v>
      </c>
      <c r="E3925" s="730" t="s">
        <v>3678</v>
      </c>
      <c r="F3925" s="650" t="s">
        <v>3634</v>
      </c>
      <c r="G3925" s="650" t="s">
        <v>3802</v>
      </c>
      <c r="H3925" s="650" t="s">
        <v>597</v>
      </c>
      <c r="I3925" s="650" t="s">
        <v>5073</v>
      </c>
      <c r="J3925" s="650" t="s">
        <v>3840</v>
      </c>
      <c r="K3925" s="650" t="s">
        <v>2071</v>
      </c>
      <c r="L3925" s="651">
        <v>229.57</v>
      </c>
      <c r="M3925" s="651">
        <v>229.57</v>
      </c>
      <c r="N3925" s="650">
        <v>1</v>
      </c>
      <c r="O3925" s="731">
        <v>0.5</v>
      </c>
      <c r="P3925" s="651"/>
      <c r="Q3925" s="666">
        <v>0</v>
      </c>
      <c r="R3925" s="650"/>
      <c r="S3925" s="666">
        <v>0</v>
      </c>
      <c r="T3925" s="731"/>
      <c r="U3925" s="689">
        <v>0</v>
      </c>
    </row>
    <row r="3926" spans="1:21" ht="14.4" customHeight="1" x14ac:dyDescent="0.3">
      <c r="A3926" s="649">
        <v>10</v>
      </c>
      <c r="B3926" s="650" t="s">
        <v>596</v>
      </c>
      <c r="C3926" s="650">
        <v>89301705</v>
      </c>
      <c r="D3926" s="729" t="s">
        <v>6871</v>
      </c>
      <c r="E3926" s="730" t="s">
        <v>3678</v>
      </c>
      <c r="F3926" s="650" t="s">
        <v>3634</v>
      </c>
      <c r="G3926" s="650" t="s">
        <v>4924</v>
      </c>
      <c r="H3926" s="650" t="s">
        <v>597</v>
      </c>
      <c r="I3926" s="650" t="s">
        <v>6692</v>
      </c>
      <c r="J3926" s="650" t="s">
        <v>4926</v>
      </c>
      <c r="K3926" s="650" t="s">
        <v>6671</v>
      </c>
      <c r="L3926" s="651">
        <v>0</v>
      </c>
      <c r="M3926" s="651">
        <v>0</v>
      </c>
      <c r="N3926" s="650">
        <v>1</v>
      </c>
      <c r="O3926" s="731">
        <v>1</v>
      </c>
      <c r="P3926" s="651"/>
      <c r="Q3926" s="666"/>
      <c r="R3926" s="650"/>
      <c r="S3926" s="666">
        <v>0</v>
      </c>
      <c r="T3926" s="731"/>
      <c r="U3926" s="689">
        <v>0</v>
      </c>
    </row>
    <row r="3927" spans="1:21" ht="14.4" customHeight="1" x14ac:dyDescent="0.3">
      <c r="A3927" s="649">
        <v>10</v>
      </c>
      <c r="B3927" s="650" t="s">
        <v>596</v>
      </c>
      <c r="C3927" s="650">
        <v>89301705</v>
      </c>
      <c r="D3927" s="729" t="s">
        <v>6871</v>
      </c>
      <c r="E3927" s="730" t="s">
        <v>3678</v>
      </c>
      <c r="F3927" s="650" t="s">
        <v>3634</v>
      </c>
      <c r="G3927" s="650" t="s">
        <v>3868</v>
      </c>
      <c r="H3927" s="650" t="s">
        <v>597</v>
      </c>
      <c r="I3927" s="650" t="s">
        <v>1650</v>
      </c>
      <c r="J3927" s="650" t="s">
        <v>1277</v>
      </c>
      <c r="K3927" s="650" t="s">
        <v>3965</v>
      </c>
      <c r="L3927" s="651">
        <v>23.46</v>
      </c>
      <c r="M3927" s="651">
        <v>23.46</v>
      </c>
      <c r="N3927" s="650">
        <v>1</v>
      </c>
      <c r="O3927" s="731">
        <v>1</v>
      </c>
      <c r="P3927" s="651"/>
      <c r="Q3927" s="666">
        <v>0</v>
      </c>
      <c r="R3927" s="650"/>
      <c r="S3927" s="666">
        <v>0</v>
      </c>
      <c r="T3927" s="731"/>
      <c r="U3927" s="689">
        <v>0</v>
      </c>
    </row>
    <row r="3928" spans="1:21" ht="14.4" customHeight="1" x14ac:dyDescent="0.3">
      <c r="A3928" s="649">
        <v>10</v>
      </c>
      <c r="B3928" s="650" t="s">
        <v>596</v>
      </c>
      <c r="C3928" s="650">
        <v>89301705</v>
      </c>
      <c r="D3928" s="729" t="s">
        <v>6871</v>
      </c>
      <c r="E3928" s="730" t="s">
        <v>3678</v>
      </c>
      <c r="F3928" s="650" t="s">
        <v>3634</v>
      </c>
      <c r="G3928" s="650" t="s">
        <v>3868</v>
      </c>
      <c r="H3928" s="650" t="s">
        <v>597</v>
      </c>
      <c r="I3928" s="650" t="s">
        <v>1276</v>
      </c>
      <c r="J3928" s="650" t="s">
        <v>1277</v>
      </c>
      <c r="K3928" s="650" t="s">
        <v>3869</v>
      </c>
      <c r="L3928" s="651">
        <v>13.38</v>
      </c>
      <c r="M3928" s="651">
        <v>13.38</v>
      </c>
      <c r="N3928" s="650">
        <v>1</v>
      </c>
      <c r="O3928" s="731">
        <v>1</v>
      </c>
      <c r="P3928" s="651"/>
      <c r="Q3928" s="666">
        <v>0</v>
      </c>
      <c r="R3928" s="650"/>
      <c r="S3928" s="666">
        <v>0</v>
      </c>
      <c r="T3928" s="731"/>
      <c r="U3928" s="689">
        <v>0</v>
      </c>
    </row>
    <row r="3929" spans="1:21" ht="14.4" customHeight="1" x14ac:dyDescent="0.3">
      <c r="A3929" s="649">
        <v>10</v>
      </c>
      <c r="B3929" s="650" t="s">
        <v>596</v>
      </c>
      <c r="C3929" s="650">
        <v>89301705</v>
      </c>
      <c r="D3929" s="729" t="s">
        <v>6871</v>
      </c>
      <c r="E3929" s="730" t="s">
        <v>3678</v>
      </c>
      <c r="F3929" s="650" t="s">
        <v>3634</v>
      </c>
      <c r="G3929" s="650" t="s">
        <v>4117</v>
      </c>
      <c r="H3929" s="650" t="s">
        <v>597</v>
      </c>
      <c r="I3929" s="650" t="s">
        <v>1372</v>
      </c>
      <c r="J3929" s="650" t="s">
        <v>4118</v>
      </c>
      <c r="K3929" s="650" t="s">
        <v>4119</v>
      </c>
      <c r="L3929" s="651">
        <v>85.49</v>
      </c>
      <c r="M3929" s="651">
        <v>85.49</v>
      </c>
      <c r="N3929" s="650">
        <v>1</v>
      </c>
      <c r="O3929" s="731">
        <v>1</v>
      </c>
      <c r="P3929" s="651"/>
      <c r="Q3929" s="666">
        <v>0</v>
      </c>
      <c r="R3929" s="650"/>
      <c r="S3929" s="666">
        <v>0</v>
      </c>
      <c r="T3929" s="731"/>
      <c r="U3929" s="689">
        <v>0</v>
      </c>
    </row>
    <row r="3930" spans="1:21" ht="14.4" customHeight="1" x14ac:dyDescent="0.3">
      <c r="A3930" s="649">
        <v>10</v>
      </c>
      <c r="B3930" s="650" t="s">
        <v>596</v>
      </c>
      <c r="C3930" s="650">
        <v>89301705</v>
      </c>
      <c r="D3930" s="729" t="s">
        <v>6871</v>
      </c>
      <c r="E3930" s="730" t="s">
        <v>3678</v>
      </c>
      <c r="F3930" s="650" t="s">
        <v>3635</v>
      </c>
      <c r="G3930" s="650" t="s">
        <v>3790</v>
      </c>
      <c r="H3930" s="650" t="s">
        <v>597</v>
      </c>
      <c r="I3930" s="650" t="s">
        <v>4275</v>
      </c>
      <c r="J3930" s="650" t="s">
        <v>3680</v>
      </c>
      <c r="K3930" s="650"/>
      <c r="L3930" s="651">
        <v>0</v>
      </c>
      <c r="M3930" s="651">
        <v>0</v>
      </c>
      <c r="N3930" s="650">
        <v>1</v>
      </c>
      <c r="O3930" s="731">
        <v>1</v>
      </c>
      <c r="P3930" s="651"/>
      <c r="Q3930" s="666"/>
      <c r="R3930" s="650"/>
      <c r="S3930" s="666">
        <v>0</v>
      </c>
      <c r="T3930" s="731"/>
      <c r="U3930" s="689">
        <v>0</v>
      </c>
    </row>
    <row r="3931" spans="1:21" ht="14.4" customHeight="1" x14ac:dyDescent="0.3">
      <c r="A3931" s="649">
        <v>10</v>
      </c>
      <c r="B3931" s="650" t="s">
        <v>596</v>
      </c>
      <c r="C3931" s="650">
        <v>89301705</v>
      </c>
      <c r="D3931" s="729" t="s">
        <v>6871</v>
      </c>
      <c r="E3931" s="730" t="s">
        <v>3679</v>
      </c>
      <c r="F3931" s="650" t="s">
        <v>3634</v>
      </c>
      <c r="G3931" s="650" t="s">
        <v>3743</v>
      </c>
      <c r="H3931" s="650" t="s">
        <v>597</v>
      </c>
      <c r="I3931" s="650" t="s">
        <v>4598</v>
      </c>
      <c r="J3931" s="650" t="s">
        <v>4599</v>
      </c>
      <c r="K3931" s="650" t="s">
        <v>4600</v>
      </c>
      <c r="L3931" s="651">
        <v>99.7</v>
      </c>
      <c r="M3931" s="651">
        <v>99.7</v>
      </c>
      <c r="N3931" s="650">
        <v>1</v>
      </c>
      <c r="O3931" s="731">
        <v>1</v>
      </c>
      <c r="P3931" s="651"/>
      <c r="Q3931" s="666">
        <v>0</v>
      </c>
      <c r="R3931" s="650"/>
      <c r="S3931" s="666">
        <v>0</v>
      </c>
      <c r="T3931" s="731"/>
      <c r="U3931" s="689">
        <v>0</v>
      </c>
    </row>
    <row r="3932" spans="1:21" ht="14.4" customHeight="1" x14ac:dyDescent="0.3">
      <c r="A3932" s="649">
        <v>10</v>
      </c>
      <c r="B3932" s="650" t="s">
        <v>596</v>
      </c>
      <c r="C3932" s="650">
        <v>89301705</v>
      </c>
      <c r="D3932" s="729" t="s">
        <v>6871</v>
      </c>
      <c r="E3932" s="730" t="s">
        <v>3679</v>
      </c>
      <c r="F3932" s="650" t="s">
        <v>3634</v>
      </c>
      <c r="G3932" s="650" t="s">
        <v>4534</v>
      </c>
      <c r="H3932" s="650" t="s">
        <v>597</v>
      </c>
      <c r="I3932" s="650" t="s">
        <v>1273</v>
      </c>
      <c r="J3932" s="650" t="s">
        <v>4535</v>
      </c>
      <c r="K3932" s="650" t="s">
        <v>3496</v>
      </c>
      <c r="L3932" s="651">
        <v>61.85</v>
      </c>
      <c r="M3932" s="651">
        <v>123.7</v>
      </c>
      <c r="N3932" s="650">
        <v>2</v>
      </c>
      <c r="O3932" s="731">
        <v>2</v>
      </c>
      <c r="P3932" s="651"/>
      <c r="Q3932" s="666">
        <v>0</v>
      </c>
      <c r="R3932" s="650"/>
      <c r="S3932" s="666">
        <v>0</v>
      </c>
      <c r="T3932" s="731"/>
      <c r="U3932" s="689">
        <v>0</v>
      </c>
    </row>
    <row r="3933" spans="1:21" ht="14.4" customHeight="1" x14ac:dyDescent="0.3">
      <c r="A3933" s="649">
        <v>10</v>
      </c>
      <c r="B3933" s="650" t="s">
        <v>596</v>
      </c>
      <c r="C3933" s="650">
        <v>89301705</v>
      </c>
      <c r="D3933" s="729" t="s">
        <v>6871</v>
      </c>
      <c r="E3933" s="730" t="s">
        <v>3679</v>
      </c>
      <c r="F3933" s="650" t="s">
        <v>3634</v>
      </c>
      <c r="G3933" s="650" t="s">
        <v>4534</v>
      </c>
      <c r="H3933" s="650" t="s">
        <v>597</v>
      </c>
      <c r="I3933" s="650" t="s">
        <v>5164</v>
      </c>
      <c r="J3933" s="650" t="s">
        <v>5165</v>
      </c>
      <c r="K3933" s="650" t="s">
        <v>5166</v>
      </c>
      <c r="L3933" s="651">
        <v>42.18</v>
      </c>
      <c r="M3933" s="651">
        <v>295.26</v>
      </c>
      <c r="N3933" s="650">
        <v>7</v>
      </c>
      <c r="O3933" s="731">
        <v>4</v>
      </c>
      <c r="P3933" s="651"/>
      <c r="Q3933" s="666">
        <v>0</v>
      </c>
      <c r="R3933" s="650"/>
      <c r="S3933" s="666">
        <v>0</v>
      </c>
      <c r="T3933" s="731"/>
      <c r="U3933" s="689">
        <v>0</v>
      </c>
    </row>
    <row r="3934" spans="1:21" ht="14.4" customHeight="1" x14ac:dyDescent="0.3">
      <c r="A3934" s="649">
        <v>10</v>
      </c>
      <c r="B3934" s="650" t="s">
        <v>596</v>
      </c>
      <c r="C3934" s="650">
        <v>89301705</v>
      </c>
      <c r="D3934" s="729" t="s">
        <v>6871</v>
      </c>
      <c r="E3934" s="730" t="s">
        <v>3679</v>
      </c>
      <c r="F3934" s="650" t="s">
        <v>3634</v>
      </c>
      <c r="G3934" s="650" t="s">
        <v>3732</v>
      </c>
      <c r="H3934" s="650" t="s">
        <v>1072</v>
      </c>
      <c r="I3934" s="650" t="s">
        <v>4385</v>
      </c>
      <c r="J3934" s="650" t="s">
        <v>1720</v>
      </c>
      <c r="K3934" s="650" t="s">
        <v>3482</v>
      </c>
      <c r="L3934" s="651">
        <v>0</v>
      </c>
      <c r="M3934" s="651">
        <v>0</v>
      </c>
      <c r="N3934" s="650">
        <v>1</v>
      </c>
      <c r="O3934" s="731">
        <v>1</v>
      </c>
      <c r="P3934" s="651"/>
      <c r="Q3934" s="666"/>
      <c r="R3934" s="650"/>
      <c r="S3934" s="666">
        <v>0</v>
      </c>
      <c r="T3934" s="731"/>
      <c r="U3934" s="689">
        <v>0</v>
      </c>
    </row>
    <row r="3935" spans="1:21" ht="14.4" customHeight="1" x14ac:dyDescent="0.3">
      <c r="A3935" s="649">
        <v>10</v>
      </c>
      <c r="B3935" s="650" t="s">
        <v>596</v>
      </c>
      <c r="C3935" s="650">
        <v>89301705</v>
      </c>
      <c r="D3935" s="729" t="s">
        <v>6871</v>
      </c>
      <c r="E3935" s="730" t="s">
        <v>3679</v>
      </c>
      <c r="F3935" s="650" t="s">
        <v>3634</v>
      </c>
      <c r="G3935" s="650" t="s">
        <v>4136</v>
      </c>
      <c r="H3935" s="650" t="s">
        <v>597</v>
      </c>
      <c r="I3935" s="650" t="s">
        <v>928</v>
      </c>
      <c r="J3935" s="650" t="s">
        <v>929</v>
      </c>
      <c r="K3935" s="650" t="s">
        <v>930</v>
      </c>
      <c r="L3935" s="651">
        <v>0</v>
      </c>
      <c r="M3935" s="651">
        <v>0</v>
      </c>
      <c r="N3935" s="650">
        <v>4</v>
      </c>
      <c r="O3935" s="731">
        <v>3.5</v>
      </c>
      <c r="P3935" s="651"/>
      <c r="Q3935" s="666"/>
      <c r="R3935" s="650"/>
      <c r="S3935" s="666">
        <v>0</v>
      </c>
      <c r="T3935" s="731"/>
      <c r="U3935" s="689">
        <v>0</v>
      </c>
    </row>
    <row r="3936" spans="1:21" ht="14.4" customHeight="1" x14ac:dyDescent="0.3">
      <c r="A3936" s="649">
        <v>10</v>
      </c>
      <c r="B3936" s="650" t="s">
        <v>596</v>
      </c>
      <c r="C3936" s="650">
        <v>89301705</v>
      </c>
      <c r="D3936" s="729" t="s">
        <v>6871</v>
      </c>
      <c r="E3936" s="730" t="s">
        <v>3679</v>
      </c>
      <c r="F3936" s="650" t="s">
        <v>3634</v>
      </c>
      <c r="G3936" s="650" t="s">
        <v>3752</v>
      </c>
      <c r="H3936" s="650" t="s">
        <v>597</v>
      </c>
      <c r="I3936" s="650" t="s">
        <v>6693</v>
      </c>
      <c r="J3936" s="650" t="s">
        <v>4876</v>
      </c>
      <c r="K3936" s="650" t="s">
        <v>6694</v>
      </c>
      <c r="L3936" s="651">
        <v>63.26</v>
      </c>
      <c r="M3936" s="651">
        <v>126.52</v>
      </c>
      <c r="N3936" s="650">
        <v>2</v>
      </c>
      <c r="O3936" s="731">
        <v>1</v>
      </c>
      <c r="P3936" s="651"/>
      <c r="Q3936" s="666">
        <v>0</v>
      </c>
      <c r="R3936" s="650"/>
      <c r="S3936" s="666">
        <v>0</v>
      </c>
      <c r="T3936" s="731"/>
      <c r="U3936" s="689">
        <v>0</v>
      </c>
    </row>
    <row r="3937" spans="1:21" ht="14.4" customHeight="1" x14ac:dyDescent="0.3">
      <c r="A3937" s="649">
        <v>10</v>
      </c>
      <c r="B3937" s="650" t="s">
        <v>596</v>
      </c>
      <c r="C3937" s="650">
        <v>89301705</v>
      </c>
      <c r="D3937" s="729" t="s">
        <v>6871</v>
      </c>
      <c r="E3937" s="730" t="s">
        <v>3679</v>
      </c>
      <c r="F3937" s="650" t="s">
        <v>3634</v>
      </c>
      <c r="G3937" s="650" t="s">
        <v>4294</v>
      </c>
      <c r="H3937" s="650" t="s">
        <v>597</v>
      </c>
      <c r="I3937" s="650" t="s">
        <v>670</v>
      </c>
      <c r="J3937" s="650" t="s">
        <v>671</v>
      </c>
      <c r="K3937" s="650" t="s">
        <v>4295</v>
      </c>
      <c r="L3937" s="651">
        <v>0</v>
      </c>
      <c r="M3937" s="651">
        <v>0</v>
      </c>
      <c r="N3937" s="650">
        <v>4</v>
      </c>
      <c r="O3937" s="731">
        <v>1.5</v>
      </c>
      <c r="P3937" s="651">
        <v>0</v>
      </c>
      <c r="Q3937" s="666"/>
      <c r="R3937" s="650">
        <v>1</v>
      </c>
      <c r="S3937" s="666">
        <v>0.25</v>
      </c>
      <c r="T3937" s="731">
        <v>0.5</v>
      </c>
      <c r="U3937" s="689">
        <v>0.33333333333333331</v>
      </c>
    </row>
    <row r="3938" spans="1:21" ht="14.4" customHeight="1" x14ac:dyDescent="0.3">
      <c r="A3938" s="649">
        <v>10</v>
      </c>
      <c r="B3938" s="650" t="s">
        <v>596</v>
      </c>
      <c r="C3938" s="650">
        <v>89301705</v>
      </c>
      <c r="D3938" s="729" t="s">
        <v>6871</v>
      </c>
      <c r="E3938" s="730" t="s">
        <v>3679</v>
      </c>
      <c r="F3938" s="650" t="s">
        <v>3634</v>
      </c>
      <c r="G3938" s="650" t="s">
        <v>4294</v>
      </c>
      <c r="H3938" s="650" t="s">
        <v>597</v>
      </c>
      <c r="I3938" s="650" t="s">
        <v>681</v>
      </c>
      <c r="J3938" s="650" t="s">
        <v>671</v>
      </c>
      <c r="K3938" s="650" t="s">
        <v>5147</v>
      </c>
      <c r="L3938" s="651">
        <v>0</v>
      </c>
      <c r="M3938" s="651">
        <v>0</v>
      </c>
      <c r="N3938" s="650">
        <v>4</v>
      </c>
      <c r="O3938" s="731">
        <v>1.5</v>
      </c>
      <c r="P3938" s="651">
        <v>0</v>
      </c>
      <c r="Q3938" s="666"/>
      <c r="R3938" s="650">
        <v>1</v>
      </c>
      <c r="S3938" s="666">
        <v>0.25</v>
      </c>
      <c r="T3938" s="731">
        <v>0.5</v>
      </c>
      <c r="U3938" s="689">
        <v>0.33333333333333331</v>
      </c>
    </row>
    <row r="3939" spans="1:21" ht="14.4" customHeight="1" x14ac:dyDescent="0.3">
      <c r="A3939" s="649">
        <v>10</v>
      </c>
      <c r="B3939" s="650" t="s">
        <v>596</v>
      </c>
      <c r="C3939" s="650">
        <v>89301705</v>
      </c>
      <c r="D3939" s="729" t="s">
        <v>6871</v>
      </c>
      <c r="E3939" s="730" t="s">
        <v>3679</v>
      </c>
      <c r="F3939" s="650" t="s">
        <v>3634</v>
      </c>
      <c r="G3939" s="650" t="s">
        <v>4250</v>
      </c>
      <c r="H3939" s="650" t="s">
        <v>597</v>
      </c>
      <c r="I3939" s="650" t="s">
        <v>770</v>
      </c>
      <c r="J3939" s="650" t="s">
        <v>771</v>
      </c>
      <c r="K3939" s="650" t="s">
        <v>4251</v>
      </c>
      <c r="L3939" s="651">
        <v>0</v>
      </c>
      <c r="M3939" s="651">
        <v>0</v>
      </c>
      <c r="N3939" s="650">
        <v>1</v>
      </c>
      <c r="O3939" s="731">
        <v>0.5</v>
      </c>
      <c r="P3939" s="651"/>
      <c r="Q3939" s="666"/>
      <c r="R3939" s="650"/>
      <c r="S3939" s="666">
        <v>0</v>
      </c>
      <c r="T3939" s="731"/>
      <c r="U3939" s="689">
        <v>0</v>
      </c>
    </row>
    <row r="3940" spans="1:21" ht="14.4" customHeight="1" x14ac:dyDescent="0.3">
      <c r="A3940" s="649">
        <v>10</v>
      </c>
      <c r="B3940" s="650" t="s">
        <v>596</v>
      </c>
      <c r="C3940" s="650">
        <v>89301705</v>
      </c>
      <c r="D3940" s="729" t="s">
        <v>6871</v>
      </c>
      <c r="E3940" s="730" t="s">
        <v>3679</v>
      </c>
      <c r="F3940" s="650" t="s">
        <v>3634</v>
      </c>
      <c r="G3940" s="650" t="s">
        <v>4141</v>
      </c>
      <c r="H3940" s="650" t="s">
        <v>597</v>
      </c>
      <c r="I3940" s="650" t="s">
        <v>740</v>
      </c>
      <c r="J3940" s="650" t="s">
        <v>741</v>
      </c>
      <c r="K3940" s="650" t="s">
        <v>742</v>
      </c>
      <c r="L3940" s="651">
        <v>132.34</v>
      </c>
      <c r="M3940" s="651">
        <v>132.34</v>
      </c>
      <c r="N3940" s="650">
        <v>1</v>
      </c>
      <c r="O3940" s="731">
        <v>0.5</v>
      </c>
      <c r="P3940" s="651"/>
      <c r="Q3940" s="666">
        <v>0</v>
      </c>
      <c r="R3940" s="650"/>
      <c r="S3940" s="666">
        <v>0</v>
      </c>
      <c r="T3940" s="731"/>
      <c r="U3940" s="689">
        <v>0</v>
      </c>
    </row>
    <row r="3941" spans="1:21" ht="14.4" customHeight="1" x14ac:dyDescent="0.3">
      <c r="A3941" s="649">
        <v>10</v>
      </c>
      <c r="B3941" s="650" t="s">
        <v>596</v>
      </c>
      <c r="C3941" s="650">
        <v>89301705</v>
      </c>
      <c r="D3941" s="729" t="s">
        <v>6871</v>
      </c>
      <c r="E3941" s="730" t="s">
        <v>3679</v>
      </c>
      <c r="F3941" s="650" t="s">
        <v>3634</v>
      </c>
      <c r="G3941" s="650" t="s">
        <v>4105</v>
      </c>
      <c r="H3941" s="650" t="s">
        <v>597</v>
      </c>
      <c r="I3941" s="650" t="s">
        <v>936</v>
      </c>
      <c r="J3941" s="650" t="s">
        <v>937</v>
      </c>
      <c r="K3941" s="650" t="s">
        <v>4523</v>
      </c>
      <c r="L3941" s="651">
        <v>228.34</v>
      </c>
      <c r="M3941" s="651">
        <v>228.34</v>
      </c>
      <c r="N3941" s="650">
        <v>1</v>
      </c>
      <c r="O3941" s="731">
        <v>0.5</v>
      </c>
      <c r="P3941" s="651"/>
      <c r="Q3941" s="666">
        <v>0</v>
      </c>
      <c r="R3941" s="650"/>
      <c r="S3941" s="666">
        <v>0</v>
      </c>
      <c r="T3941" s="731"/>
      <c r="U3941" s="689">
        <v>0</v>
      </c>
    </row>
    <row r="3942" spans="1:21" ht="14.4" customHeight="1" x14ac:dyDescent="0.3">
      <c r="A3942" s="649">
        <v>10</v>
      </c>
      <c r="B3942" s="650" t="s">
        <v>596</v>
      </c>
      <c r="C3942" s="650">
        <v>89301705</v>
      </c>
      <c r="D3942" s="729" t="s">
        <v>6871</v>
      </c>
      <c r="E3942" s="730" t="s">
        <v>3679</v>
      </c>
      <c r="F3942" s="650" t="s">
        <v>3634</v>
      </c>
      <c r="G3942" s="650" t="s">
        <v>4421</v>
      </c>
      <c r="H3942" s="650" t="s">
        <v>597</v>
      </c>
      <c r="I3942" s="650" t="s">
        <v>6695</v>
      </c>
      <c r="J3942" s="650" t="s">
        <v>4423</v>
      </c>
      <c r="K3942" s="650" t="s">
        <v>4964</v>
      </c>
      <c r="L3942" s="651">
        <v>0</v>
      </c>
      <c r="M3942" s="651">
        <v>0</v>
      </c>
      <c r="N3942" s="650">
        <v>1</v>
      </c>
      <c r="O3942" s="731">
        <v>1</v>
      </c>
      <c r="P3942" s="651"/>
      <c r="Q3942" s="666"/>
      <c r="R3942" s="650"/>
      <c r="S3942" s="666">
        <v>0</v>
      </c>
      <c r="T3942" s="731"/>
      <c r="U3942" s="689">
        <v>0</v>
      </c>
    </row>
    <row r="3943" spans="1:21" ht="14.4" customHeight="1" x14ac:dyDescent="0.3">
      <c r="A3943" s="649">
        <v>10</v>
      </c>
      <c r="B3943" s="650" t="s">
        <v>596</v>
      </c>
      <c r="C3943" s="650">
        <v>89301705</v>
      </c>
      <c r="D3943" s="729" t="s">
        <v>6871</v>
      </c>
      <c r="E3943" s="730" t="s">
        <v>3679</v>
      </c>
      <c r="F3943" s="650" t="s">
        <v>3634</v>
      </c>
      <c r="G3943" s="650" t="s">
        <v>3868</v>
      </c>
      <c r="H3943" s="650" t="s">
        <v>597</v>
      </c>
      <c r="I3943" s="650" t="s">
        <v>3964</v>
      </c>
      <c r="J3943" s="650" t="s">
        <v>1243</v>
      </c>
      <c r="K3943" s="650" t="s">
        <v>3965</v>
      </c>
      <c r="L3943" s="651">
        <v>23.46</v>
      </c>
      <c r="M3943" s="651">
        <v>46.92</v>
      </c>
      <c r="N3943" s="650">
        <v>2</v>
      </c>
      <c r="O3943" s="731"/>
      <c r="P3943" s="651"/>
      <c r="Q3943" s="666">
        <v>0</v>
      </c>
      <c r="R3943" s="650"/>
      <c r="S3943" s="666">
        <v>0</v>
      </c>
      <c r="T3943" s="731"/>
      <c r="U3943" s="689"/>
    </row>
    <row r="3944" spans="1:21" ht="14.4" customHeight="1" x14ac:dyDescent="0.3">
      <c r="A3944" s="649">
        <v>10</v>
      </c>
      <c r="B3944" s="650" t="s">
        <v>596</v>
      </c>
      <c r="C3944" s="650">
        <v>89301705</v>
      </c>
      <c r="D3944" s="729" t="s">
        <v>6871</v>
      </c>
      <c r="E3944" s="730" t="s">
        <v>3679</v>
      </c>
      <c r="F3944" s="650" t="s">
        <v>3634</v>
      </c>
      <c r="G3944" s="650" t="s">
        <v>3868</v>
      </c>
      <c r="H3944" s="650" t="s">
        <v>597</v>
      </c>
      <c r="I3944" s="650" t="s">
        <v>1650</v>
      </c>
      <c r="J3944" s="650" t="s">
        <v>1277</v>
      </c>
      <c r="K3944" s="650" t="s">
        <v>3965</v>
      </c>
      <c r="L3944" s="651">
        <v>23.46</v>
      </c>
      <c r="M3944" s="651">
        <v>23.46</v>
      </c>
      <c r="N3944" s="650">
        <v>1</v>
      </c>
      <c r="O3944" s="731">
        <v>1</v>
      </c>
      <c r="P3944" s="651"/>
      <c r="Q3944" s="666">
        <v>0</v>
      </c>
      <c r="R3944" s="650"/>
      <c r="S3944" s="666">
        <v>0</v>
      </c>
      <c r="T3944" s="731"/>
      <c r="U3944" s="689">
        <v>0</v>
      </c>
    </row>
    <row r="3945" spans="1:21" ht="14.4" customHeight="1" x14ac:dyDescent="0.3">
      <c r="A3945" s="649">
        <v>10</v>
      </c>
      <c r="B3945" s="650" t="s">
        <v>596</v>
      </c>
      <c r="C3945" s="650">
        <v>89301705</v>
      </c>
      <c r="D3945" s="729" t="s">
        <v>6871</v>
      </c>
      <c r="E3945" s="730" t="s">
        <v>3688</v>
      </c>
      <c r="F3945" s="650" t="s">
        <v>3634</v>
      </c>
      <c r="G3945" s="650" t="s">
        <v>3728</v>
      </c>
      <c r="H3945" s="650" t="s">
        <v>597</v>
      </c>
      <c r="I3945" s="650" t="s">
        <v>1505</v>
      </c>
      <c r="J3945" s="650" t="s">
        <v>6696</v>
      </c>
      <c r="K3945" s="650" t="s">
        <v>6697</v>
      </c>
      <c r="L3945" s="651">
        <v>146.82</v>
      </c>
      <c r="M3945" s="651">
        <v>146.82</v>
      </c>
      <c r="N3945" s="650">
        <v>1</v>
      </c>
      <c r="O3945" s="731">
        <v>1</v>
      </c>
      <c r="P3945" s="651"/>
      <c r="Q3945" s="666">
        <v>0</v>
      </c>
      <c r="R3945" s="650"/>
      <c r="S3945" s="666">
        <v>0</v>
      </c>
      <c r="T3945" s="731"/>
      <c r="U3945" s="689">
        <v>0</v>
      </c>
    </row>
    <row r="3946" spans="1:21" ht="14.4" customHeight="1" x14ac:dyDescent="0.3">
      <c r="A3946" s="649">
        <v>10</v>
      </c>
      <c r="B3946" s="650" t="s">
        <v>596</v>
      </c>
      <c r="C3946" s="650">
        <v>89301705</v>
      </c>
      <c r="D3946" s="729" t="s">
        <v>6871</v>
      </c>
      <c r="E3946" s="730" t="s">
        <v>3688</v>
      </c>
      <c r="F3946" s="650" t="s">
        <v>3634</v>
      </c>
      <c r="G3946" s="650" t="s">
        <v>3728</v>
      </c>
      <c r="H3946" s="650" t="s">
        <v>597</v>
      </c>
      <c r="I3946" s="650" t="s">
        <v>6698</v>
      </c>
      <c r="J3946" s="650" t="s">
        <v>6696</v>
      </c>
      <c r="K3946" s="650" t="s">
        <v>6699</v>
      </c>
      <c r="L3946" s="651">
        <v>73.400000000000006</v>
      </c>
      <c r="M3946" s="651">
        <v>146.80000000000001</v>
      </c>
      <c r="N3946" s="650">
        <v>2</v>
      </c>
      <c r="O3946" s="731">
        <v>0.5</v>
      </c>
      <c r="P3946" s="651"/>
      <c r="Q3946" s="666">
        <v>0</v>
      </c>
      <c r="R3946" s="650"/>
      <c r="S3946" s="666">
        <v>0</v>
      </c>
      <c r="T3946" s="731"/>
      <c r="U3946" s="689">
        <v>0</v>
      </c>
    </row>
    <row r="3947" spans="1:21" ht="14.4" customHeight="1" x14ac:dyDescent="0.3">
      <c r="A3947" s="649">
        <v>10</v>
      </c>
      <c r="B3947" s="650" t="s">
        <v>596</v>
      </c>
      <c r="C3947" s="650">
        <v>89301705</v>
      </c>
      <c r="D3947" s="729" t="s">
        <v>6871</v>
      </c>
      <c r="E3947" s="730" t="s">
        <v>3688</v>
      </c>
      <c r="F3947" s="650" t="s">
        <v>3634</v>
      </c>
      <c r="G3947" s="650" t="s">
        <v>4498</v>
      </c>
      <c r="H3947" s="650" t="s">
        <v>597</v>
      </c>
      <c r="I3947" s="650" t="s">
        <v>4690</v>
      </c>
      <c r="J3947" s="650" t="s">
        <v>4691</v>
      </c>
      <c r="K3947" s="650" t="s">
        <v>1356</v>
      </c>
      <c r="L3947" s="651">
        <v>82.67</v>
      </c>
      <c r="M3947" s="651">
        <v>82.67</v>
      </c>
      <c r="N3947" s="650">
        <v>1</v>
      </c>
      <c r="O3947" s="731">
        <v>1</v>
      </c>
      <c r="P3947" s="651"/>
      <c r="Q3947" s="666">
        <v>0</v>
      </c>
      <c r="R3947" s="650"/>
      <c r="S3947" s="666">
        <v>0</v>
      </c>
      <c r="T3947" s="731"/>
      <c r="U3947" s="689">
        <v>0</v>
      </c>
    </row>
    <row r="3948" spans="1:21" ht="14.4" customHeight="1" x14ac:dyDescent="0.3">
      <c r="A3948" s="649">
        <v>10</v>
      </c>
      <c r="B3948" s="650" t="s">
        <v>596</v>
      </c>
      <c r="C3948" s="650">
        <v>89301705</v>
      </c>
      <c r="D3948" s="729" t="s">
        <v>6871</v>
      </c>
      <c r="E3948" s="730" t="s">
        <v>3688</v>
      </c>
      <c r="F3948" s="650" t="s">
        <v>3634</v>
      </c>
      <c r="G3948" s="650" t="s">
        <v>4498</v>
      </c>
      <c r="H3948" s="650" t="s">
        <v>597</v>
      </c>
      <c r="I3948" s="650" t="s">
        <v>1354</v>
      </c>
      <c r="J3948" s="650" t="s">
        <v>1355</v>
      </c>
      <c r="K3948" s="650" t="s">
        <v>1356</v>
      </c>
      <c r="L3948" s="651">
        <v>82.67</v>
      </c>
      <c r="M3948" s="651">
        <v>248.01</v>
      </c>
      <c r="N3948" s="650">
        <v>3</v>
      </c>
      <c r="O3948" s="731">
        <v>0.5</v>
      </c>
      <c r="P3948" s="651"/>
      <c r="Q3948" s="666">
        <v>0</v>
      </c>
      <c r="R3948" s="650"/>
      <c r="S3948" s="666">
        <v>0</v>
      </c>
      <c r="T3948" s="731"/>
      <c r="U3948" s="689">
        <v>0</v>
      </c>
    </row>
    <row r="3949" spans="1:21" ht="14.4" customHeight="1" x14ac:dyDescent="0.3">
      <c r="A3949" s="649">
        <v>10</v>
      </c>
      <c r="B3949" s="650" t="s">
        <v>596</v>
      </c>
      <c r="C3949" s="650">
        <v>89301705</v>
      </c>
      <c r="D3949" s="729" t="s">
        <v>6871</v>
      </c>
      <c r="E3949" s="730" t="s">
        <v>3693</v>
      </c>
      <c r="F3949" s="650" t="s">
        <v>3634</v>
      </c>
      <c r="G3949" s="650" t="s">
        <v>3752</v>
      </c>
      <c r="H3949" s="650" t="s">
        <v>597</v>
      </c>
      <c r="I3949" s="650" t="s">
        <v>4564</v>
      </c>
      <c r="J3949" s="650" t="s">
        <v>2412</v>
      </c>
      <c r="K3949" s="650" t="s">
        <v>4565</v>
      </c>
      <c r="L3949" s="651">
        <v>79.069999999999993</v>
      </c>
      <c r="M3949" s="651">
        <v>79.069999999999993</v>
      </c>
      <c r="N3949" s="650">
        <v>1</v>
      </c>
      <c r="O3949" s="731">
        <v>1</v>
      </c>
      <c r="P3949" s="651"/>
      <c r="Q3949" s="666">
        <v>0</v>
      </c>
      <c r="R3949" s="650"/>
      <c r="S3949" s="666">
        <v>0</v>
      </c>
      <c r="T3949" s="731"/>
      <c r="U3949" s="689">
        <v>0</v>
      </c>
    </row>
    <row r="3950" spans="1:21" ht="14.4" customHeight="1" x14ac:dyDescent="0.3">
      <c r="A3950" s="649">
        <v>10</v>
      </c>
      <c r="B3950" s="650" t="s">
        <v>596</v>
      </c>
      <c r="C3950" s="650">
        <v>89301705</v>
      </c>
      <c r="D3950" s="729" t="s">
        <v>6871</v>
      </c>
      <c r="E3950" s="730" t="s">
        <v>3693</v>
      </c>
      <c r="F3950" s="650" t="s">
        <v>3634</v>
      </c>
      <c r="G3950" s="650" t="s">
        <v>4569</v>
      </c>
      <c r="H3950" s="650" t="s">
        <v>597</v>
      </c>
      <c r="I3950" s="650" t="s">
        <v>6336</v>
      </c>
      <c r="J3950" s="650" t="s">
        <v>3092</v>
      </c>
      <c r="K3950" s="650" t="s">
        <v>6337</v>
      </c>
      <c r="L3950" s="651">
        <v>72.7</v>
      </c>
      <c r="M3950" s="651">
        <v>145.4</v>
      </c>
      <c r="N3950" s="650">
        <v>2</v>
      </c>
      <c r="O3950" s="731">
        <v>1</v>
      </c>
      <c r="P3950" s="651"/>
      <c r="Q3950" s="666">
        <v>0</v>
      </c>
      <c r="R3950" s="650"/>
      <c r="S3950" s="666">
        <v>0</v>
      </c>
      <c r="T3950" s="731"/>
      <c r="U3950" s="689">
        <v>0</v>
      </c>
    </row>
    <row r="3951" spans="1:21" ht="14.4" customHeight="1" x14ac:dyDescent="0.3">
      <c r="A3951" s="649">
        <v>10</v>
      </c>
      <c r="B3951" s="650" t="s">
        <v>596</v>
      </c>
      <c r="C3951" s="650">
        <v>89301705</v>
      </c>
      <c r="D3951" s="729" t="s">
        <v>6871</v>
      </c>
      <c r="E3951" s="730" t="s">
        <v>3694</v>
      </c>
      <c r="F3951" s="650" t="s">
        <v>3634</v>
      </c>
      <c r="G3951" s="650" t="s">
        <v>3732</v>
      </c>
      <c r="H3951" s="650" t="s">
        <v>1072</v>
      </c>
      <c r="I3951" s="650" t="s">
        <v>4385</v>
      </c>
      <c r="J3951" s="650" t="s">
        <v>1720</v>
      </c>
      <c r="K3951" s="650" t="s">
        <v>3482</v>
      </c>
      <c r="L3951" s="651">
        <v>0</v>
      </c>
      <c r="M3951" s="651">
        <v>0</v>
      </c>
      <c r="N3951" s="650">
        <v>1</v>
      </c>
      <c r="O3951" s="731">
        <v>1</v>
      </c>
      <c r="P3951" s="651"/>
      <c r="Q3951" s="666"/>
      <c r="R3951" s="650"/>
      <c r="S3951" s="666">
        <v>0</v>
      </c>
      <c r="T3951" s="731"/>
      <c r="U3951" s="689">
        <v>0</v>
      </c>
    </row>
    <row r="3952" spans="1:21" ht="14.4" customHeight="1" x14ac:dyDescent="0.3">
      <c r="A3952" s="649">
        <v>10</v>
      </c>
      <c r="B3952" s="650" t="s">
        <v>596</v>
      </c>
      <c r="C3952" s="650">
        <v>89301705</v>
      </c>
      <c r="D3952" s="729" t="s">
        <v>6871</v>
      </c>
      <c r="E3952" s="730" t="s">
        <v>3694</v>
      </c>
      <c r="F3952" s="650" t="s">
        <v>3634</v>
      </c>
      <c r="G3952" s="650" t="s">
        <v>3961</v>
      </c>
      <c r="H3952" s="650" t="s">
        <v>597</v>
      </c>
      <c r="I3952" s="650" t="s">
        <v>4898</v>
      </c>
      <c r="J3952" s="650" t="s">
        <v>1359</v>
      </c>
      <c r="K3952" s="650" t="s">
        <v>4899</v>
      </c>
      <c r="L3952" s="651">
        <v>48.98</v>
      </c>
      <c r="M3952" s="651">
        <v>48.98</v>
      </c>
      <c r="N3952" s="650">
        <v>1</v>
      </c>
      <c r="O3952" s="731">
        <v>1</v>
      </c>
      <c r="P3952" s="651">
        <v>48.98</v>
      </c>
      <c r="Q3952" s="666">
        <v>1</v>
      </c>
      <c r="R3952" s="650">
        <v>1</v>
      </c>
      <c r="S3952" s="666">
        <v>1</v>
      </c>
      <c r="T3952" s="731">
        <v>1</v>
      </c>
      <c r="U3952" s="689">
        <v>1</v>
      </c>
    </row>
    <row r="3953" spans="1:21" ht="14.4" customHeight="1" x14ac:dyDescent="0.3">
      <c r="A3953" s="649">
        <v>10</v>
      </c>
      <c r="B3953" s="650" t="s">
        <v>596</v>
      </c>
      <c r="C3953" s="650">
        <v>89301705</v>
      </c>
      <c r="D3953" s="729" t="s">
        <v>6871</v>
      </c>
      <c r="E3953" s="730" t="s">
        <v>3695</v>
      </c>
      <c r="F3953" s="650" t="s">
        <v>3634</v>
      </c>
      <c r="G3953" s="650" t="s">
        <v>4278</v>
      </c>
      <c r="H3953" s="650" t="s">
        <v>597</v>
      </c>
      <c r="I3953" s="650" t="s">
        <v>6053</v>
      </c>
      <c r="J3953" s="650" t="s">
        <v>2555</v>
      </c>
      <c r="K3953" s="650" t="s">
        <v>6054</v>
      </c>
      <c r="L3953" s="651">
        <v>0</v>
      </c>
      <c r="M3953" s="651">
        <v>0</v>
      </c>
      <c r="N3953" s="650">
        <v>1</v>
      </c>
      <c r="O3953" s="731">
        <v>0.5</v>
      </c>
      <c r="P3953" s="651"/>
      <c r="Q3953" s="666"/>
      <c r="R3953" s="650"/>
      <c r="S3953" s="666">
        <v>0</v>
      </c>
      <c r="T3953" s="731"/>
      <c r="U3953" s="689">
        <v>0</v>
      </c>
    </row>
    <row r="3954" spans="1:21" ht="14.4" customHeight="1" x14ac:dyDescent="0.3">
      <c r="A3954" s="649">
        <v>10</v>
      </c>
      <c r="B3954" s="650" t="s">
        <v>596</v>
      </c>
      <c r="C3954" s="650">
        <v>89301705</v>
      </c>
      <c r="D3954" s="729" t="s">
        <v>6871</v>
      </c>
      <c r="E3954" s="730" t="s">
        <v>3695</v>
      </c>
      <c r="F3954" s="650" t="s">
        <v>3634</v>
      </c>
      <c r="G3954" s="650" t="s">
        <v>4534</v>
      </c>
      <c r="H3954" s="650" t="s">
        <v>597</v>
      </c>
      <c r="I3954" s="650" t="s">
        <v>1273</v>
      </c>
      <c r="J3954" s="650" t="s">
        <v>4535</v>
      </c>
      <c r="K3954" s="650" t="s">
        <v>3496</v>
      </c>
      <c r="L3954" s="651">
        <v>61.85</v>
      </c>
      <c r="M3954" s="651">
        <v>123.7</v>
      </c>
      <c r="N3954" s="650">
        <v>2</v>
      </c>
      <c r="O3954" s="731">
        <v>2</v>
      </c>
      <c r="P3954" s="651"/>
      <c r="Q3954" s="666">
        <v>0</v>
      </c>
      <c r="R3954" s="650"/>
      <c r="S3954" s="666">
        <v>0</v>
      </c>
      <c r="T3954" s="731"/>
      <c r="U3954" s="689">
        <v>0</v>
      </c>
    </row>
    <row r="3955" spans="1:21" ht="14.4" customHeight="1" x14ac:dyDescent="0.3">
      <c r="A3955" s="649">
        <v>10</v>
      </c>
      <c r="B3955" s="650" t="s">
        <v>596</v>
      </c>
      <c r="C3955" s="650">
        <v>89301705</v>
      </c>
      <c r="D3955" s="729" t="s">
        <v>6871</v>
      </c>
      <c r="E3955" s="730" t="s">
        <v>3695</v>
      </c>
      <c r="F3955" s="650" t="s">
        <v>3634</v>
      </c>
      <c r="G3955" s="650" t="s">
        <v>3732</v>
      </c>
      <c r="H3955" s="650" t="s">
        <v>1072</v>
      </c>
      <c r="I3955" s="650" t="s">
        <v>4508</v>
      </c>
      <c r="J3955" s="650" t="s">
        <v>1720</v>
      </c>
      <c r="K3955" s="650" t="s">
        <v>839</v>
      </c>
      <c r="L3955" s="651">
        <v>0</v>
      </c>
      <c r="M3955" s="651">
        <v>0</v>
      </c>
      <c r="N3955" s="650">
        <v>1</v>
      </c>
      <c r="O3955" s="731">
        <v>1</v>
      </c>
      <c r="P3955" s="651"/>
      <c r="Q3955" s="666"/>
      <c r="R3955" s="650"/>
      <c r="S3955" s="666">
        <v>0</v>
      </c>
      <c r="T3955" s="731"/>
      <c r="U3955" s="689">
        <v>0</v>
      </c>
    </row>
    <row r="3956" spans="1:21" ht="14.4" customHeight="1" x14ac:dyDescent="0.3">
      <c r="A3956" s="649">
        <v>10</v>
      </c>
      <c r="B3956" s="650" t="s">
        <v>596</v>
      </c>
      <c r="C3956" s="650">
        <v>89301705</v>
      </c>
      <c r="D3956" s="729" t="s">
        <v>6871</v>
      </c>
      <c r="E3956" s="730" t="s">
        <v>3695</v>
      </c>
      <c r="F3956" s="650" t="s">
        <v>3634</v>
      </c>
      <c r="G3956" s="650" t="s">
        <v>3732</v>
      </c>
      <c r="H3956" s="650" t="s">
        <v>1072</v>
      </c>
      <c r="I3956" s="650" t="s">
        <v>1719</v>
      </c>
      <c r="J3956" s="650" t="s">
        <v>1720</v>
      </c>
      <c r="K3956" s="650" t="s">
        <v>3519</v>
      </c>
      <c r="L3956" s="651">
        <v>138.16</v>
      </c>
      <c r="M3956" s="651">
        <v>276.32</v>
      </c>
      <c r="N3956" s="650">
        <v>2</v>
      </c>
      <c r="O3956" s="731">
        <v>1</v>
      </c>
      <c r="P3956" s="651"/>
      <c r="Q3956" s="666">
        <v>0</v>
      </c>
      <c r="R3956" s="650"/>
      <c r="S3956" s="666">
        <v>0</v>
      </c>
      <c r="T3956" s="731"/>
      <c r="U3956" s="689">
        <v>0</v>
      </c>
    </row>
    <row r="3957" spans="1:21" ht="14.4" customHeight="1" x14ac:dyDescent="0.3">
      <c r="A3957" s="649">
        <v>10</v>
      </c>
      <c r="B3957" s="650" t="s">
        <v>596</v>
      </c>
      <c r="C3957" s="650">
        <v>89301705</v>
      </c>
      <c r="D3957" s="729" t="s">
        <v>6871</v>
      </c>
      <c r="E3957" s="730" t="s">
        <v>3695</v>
      </c>
      <c r="F3957" s="650" t="s">
        <v>3634</v>
      </c>
      <c r="G3957" s="650" t="s">
        <v>4466</v>
      </c>
      <c r="H3957" s="650" t="s">
        <v>597</v>
      </c>
      <c r="I3957" s="650" t="s">
        <v>2304</v>
      </c>
      <c r="J3957" s="650" t="s">
        <v>2305</v>
      </c>
      <c r="K3957" s="650" t="s">
        <v>2306</v>
      </c>
      <c r="L3957" s="651">
        <v>400.21</v>
      </c>
      <c r="M3957" s="651">
        <v>400.21</v>
      </c>
      <c r="N3957" s="650">
        <v>1</v>
      </c>
      <c r="O3957" s="731">
        <v>1</v>
      </c>
      <c r="P3957" s="651"/>
      <c r="Q3957" s="666">
        <v>0</v>
      </c>
      <c r="R3957" s="650"/>
      <c r="S3957" s="666">
        <v>0</v>
      </c>
      <c r="T3957" s="731"/>
      <c r="U3957" s="689">
        <v>0</v>
      </c>
    </row>
    <row r="3958" spans="1:21" ht="14.4" customHeight="1" x14ac:dyDescent="0.3">
      <c r="A3958" s="649">
        <v>10</v>
      </c>
      <c r="B3958" s="650" t="s">
        <v>596</v>
      </c>
      <c r="C3958" s="650">
        <v>89301705</v>
      </c>
      <c r="D3958" s="729" t="s">
        <v>6871</v>
      </c>
      <c r="E3958" s="730" t="s">
        <v>3695</v>
      </c>
      <c r="F3958" s="650" t="s">
        <v>3634</v>
      </c>
      <c r="G3958" s="650" t="s">
        <v>3752</v>
      </c>
      <c r="H3958" s="650" t="s">
        <v>597</v>
      </c>
      <c r="I3958" s="650" t="s">
        <v>4875</v>
      </c>
      <c r="J3958" s="650" t="s">
        <v>4876</v>
      </c>
      <c r="K3958" s="650" t="s">
        <v>4877</v>
      </c>
      <c r="L3958" s="651">
        <v>158.13</v>
      </c>
      <c r="M3958" s="651">
        <v>158.13</v>
      </c>
      <c r="N3958" s="650">
        <v>1</v>
      </c>
      <c r="O3958" s="731">
        <v>1</v>
      </c>
      <c r="P3958" s="651"/>
      <c r="Q3958" s="666">
        <v>0</v>
      </c>
      <c r="R3958" s="650"/>
      <c r="S3958" s="666">
        <v>0</v>
      </c>
      <c r="T3958" s="731"/>
      <c r="U3958" s="689">
        <v>0</v>
      </c>
    </row>
    <row r="3959" spans="1:21" ht="14.4" customHeight="1" x14ac:dyDescent="0.3">
      <c r="A3959" s="649">
        <v>10</v>
      </c>
      <c r="B3959" s="650" t="s">
        <v>596</v>
      </c>
      <c r="C3959" s="650">
        <v>89301705</v>
      </c>
      <c r="D3959" s="729" t="s">
        <v>6871</v>
      </c>
      <c r="E3959" s="730" t="s">
        <v>3695</v>
      </c>
      <c r="F3959" s="650" t="s">
        <v>3634</v>
      </c>
      <c r="G3959" s="650" t="s">
        <v>3936</v>
      </c>
      <c r="H3959" s="650" t="s">
        <v>597</v>
      </c>
      <c r="I3959" s="650" t="s">
        <v>1770</v>
      </c>
      <c r="J3959" s="650" t="s">
        <v>1771</v>
      </c>
      <c r="K3959" s="650" t="s">
        <v>3937</v>
      </c>
      <c r="L3959" s="651">
        <v>163.9</v>
      </c>
      <c r="M3959" s="651">
        <v>163.9</v>
      </c>
      <c r="N3959" s="650">
        <v>1</v>
      </c>
      <c r="O3959" s="731">
        <v>1</v>
      </c>
      <c r="P3959" s="651"/>
      <c r="Q3959" s="666">
        <v>0</v>
      </c>
      <c r="R3959" s="650"/>
      <c r="S3959" s="666">
        <v>0</v>
      </c>
      <c r="T3959" s="731"/>
      <c r="U3959" s="689">
        <v>0</v>
      </c>
    </row>
    <row r="3960" spans="1:21" ht="14.4" customHeight="1" x14ac:dyDescent="0.3">
      <c r="A3960" s="649">
        <v>10</v>
      </c>
      <c r="B3960" s="650" t="s">
        <v>596</v>
      </c>
      <c r="C3960" s="650">
        <v>89301705</v>
      </c>
      <c r="D3960" s="729" t="s">
        <v>6871</v>
      </c>
      <c r="E3960" s="730" t="s">
        <v>3695</v>
      </c>
      <c r="F3960" s="650" t="s">
        <v>3634</v>
      </c>
      <c r="G3960" s="650" t="s">
        <v>3824</v>
      </c>
      <c r="H3960" s="650" t="s">
        <v>597</v>
      </c>
      <c r="I3960" s="650" t="s">
        <v>1261</v>
      </c>
      <c r="J3960" s="650" t="s">
        <v>3825</v>
      </c>
      <c r="K3960" s="650" t="s">
        <v>3826</v>
      </c>
      <c r="L3960" s="651">
        <v>93.99</v>
      </c>
      <c r="M3960" s="651">
        <v>93.99</v>
      </c>
      <c r="N3960" s="650">
        <v>1</v>
      </c>
      <c r="O3960" s="731">
        <v>1</v>
      </c>
      <c r="P3960" s="651"/>
      <c r="Q3960" s="666">
        <v>0</v>
      </c>
      <c r="R3960" s="650"/>
      <c r="S3960" s="666">
        <v>0</v>
      </c>
      <c r="T3960" s="731"/>
      <c r="U3960" s="689">
        <v>0</v>
      </c>
    </row>
    <row r="3961" spans="1:21" ht="14.4" customHeight="1" x14ac:dyDescent="0.3">
      <c r="A3961" s="649">
        <v>10</v>
      </c>
      <c r="B3961" s="650" t="s">
        <v>596</v>
      </c>
      <c r="C3961" s="650">
        <v>89301705</v>
      </c>
      <c r="D3961" s="729" t="s">
        <v>6871</v>
      </c>
      <c r="E3961" s="730" t="s">
        <v>3695</v>
      </c>
      <c r="F3961" s="650" t="s">
        <v>3634</v>
      </c>
      <c r="G3961" s="650" t="s">
        <v>3824</v>
      </c>
      <c r="H3961" s="650" t="s">
        <v>597</v>
      </c>
      <c r="I3961" s="650" t="s">
        <v>5181</v>
      </c>
      <c r="J3961" s="650" t="s">
        <v>3825</v>
      </c>
      <c r="K3961" s="650" t="s">
        <v>3826</v>
      </c>
      <c r="L3961" s="651">
        <v>93.99</v>
      </c>
      <c r="M3961" s="651">
        <v>93.99</v>
      </c>
      <c r="N3961" s="650">
        <v>1</v>
      </c>
      <c r="O3961" s="731">
        <v>1</v>
      </c>
      <c r="P3961" s="651"/>
      <c r="Q3961" s="666">
        <v>0</v>
      </c>
      <c r="R3961" s="650"/>
      <c r="S3961" s="666">
        <v>0</v>
      </c>
      <c r="T3961" s="731"/>
      <c r="U3961" s="689">
        <v>0</v>
      </c>
    </row>
    <row r="3962" spans="1:21" ht="14.4" customHeight="1" x14ac:dyDescent="0.3">
      <c r="A3962" s="649">
        <v>10</v>
      </c>
      <c r="B3962" s="650" t="s">
        <v>596</v>
      </c>
      <c r="C3962" s="650">
        <v>89301705</v>
      </c>
      <c r="D3962" s="729" t="s">
        <v>6871</v>
      </c>
      <c r="E3962" s="730" t="s">
        <v>3695</v>
      </c>
      <c r="F3962" s="650" t="s">
        <v>3634</v>
      </c>
      <c r="G3962" s="650" t="s">
        <v>4192</v>
      </c>
      <c r="H3962" s="650" t="s">
        <v>597</v>
      </c>
      <c r="I3962" s="650" t="s">
        <v>690</v>
      </c>
      <c r="J3962" s="650" t="s">
        <v>691</v>
      </c>
      <c r="K3962" s="650" t="s">
        <v>4193</v>
      </c>
      <c r="L3962" s="651">
        <v>26.17</v>
      </c>
      <c r="M3962" s="651">
        <v>78.510000000000005</v>
      </c>
      <c r="N3962" s="650">
        <v>3</v>
      </c>
      <c r="O3962" s="731">
        <v>2.5</v>
      </c>
      <c r="P3962" s="651"/>
      <c r="Q3962" s="666">
        <v>0</v>
      </c>
      <c r="R3962" s="650"/>
      <c r="S3962" s="666">
        <v>0</v>
      </c>
      <c r="T3962" s="731"/>
      <c r="U3962" s="689">
        <v>0</v>
      </c>
    </row>
    <row r="3963" spans="1:21" ht="14.4" customHeight="1" x14ac:dyDescent="0.3">
      <c r="A3963" s="649">
        <v>10</v>
      </c>
      <c r="B3963" s="650" t="s">
        <v>596</v>
      </c>
      <c r="C3963" s="650">
        <v>89301705</v>
      </c>
      <c r="D3963" s="729" t="s">
        <v>6871</v>
      </c>
      <c r="E3963" s="730" t="s">
        <v>3695</v>
      </c>
      <c r="F3963" s="650" t="s">
        <v>3634</v>
      </c>
      <c r="G3963" s="650" t="s">
        <v>4192</v>
      </c>
      <c r="H3963" s="650" t="s">
        <v>597</v>
      </c>
      <c r="I3963" s="650" t="s">
        <v>690</v>
      </c>
      <c r="J3963" s="650" t="s">
        <v>691</v>
      </c>
      <c r="K3963" s="650" t="s">
        <v>4193</v>
      </c>
      <c r="L3963" s="651">
        <v>28.52</v>
      </c>
      <c r="M3963" s="651">
        <v>28.52</v>
      </c>
      <c r="N3963" s="650">
        <v>1</v>
      </c>
      <c r="O3963" s="731">
        <v>1</v>
      </c>
      <c r="P3963" s="651"/>
      <c r="Q3963" s="666">
        <v>0</v>
      </c>
      <c r="R3963" s="650"/>
      <c r="S3963" s="666">
        <v>0</v>
      </c>
      <c r="T3963" s="731"/>
      <c r="U3963" s="689">
        <v>0</v>
      </c>
    </row>
    <row r="3964" spans="1:21" ht="14.4" customHeight="1" x14ac:dyDescent="0.3">
      <c r="A3964" s="649">
        <v>10</v>
      </c>
      <c r="B3964" s="650" t="s">
        <v>596</v>
      </c>
      <c r="C3964" s="650">
        <v>89301705</v>
      </c>
      <c r="D3964" s="729" t="s">
        <v>6871</v>
      </c>
      <c r="E3964" s="730" t="s">
        <v>3700</v>
      </c>
      <c r="F3964" s="650" t="s">
        <v>3634</v>
      </c>
      <c r="G3964" s="650" t="s">
        <v>3743</v>
      </c>
      <c r="H3964" s="650" t="s">
        <v>597</v>
      </c>
      <c r="I3964" s="650" t="s">
        <v>1238</v>
      </c>
      <c r="J3964" s="650" t="s">
        <v>3477</v>
      </c>
      <c r="K3964" s="650" t="s">
        <v>3478</v>
      </c>
      <c r="L3964" s="651">
        <v>69.09</v>
      </c>
      <c r="M3964" s="651">
        <v>69.09</v>
      </c>
      <c r="N3964" s="650">
        <v>1</v>
      </c>
      <c r="O3964" s="731">
        <v>1</v>
      </c>
      <c r="P3964" s="651"/>
      <c r="Q3964" s="666">
        <v>0</v>
      </c>
      <c r="R3964" s="650"/>
      <c r="S3964" s="666">
        <v>0</v>
      </c>
      <c r="T3964" s="731"/>
      <c r="U3964" s="689">
        <v>0</v>
      </c>
    </row>
    <row r="3965" spans="1:21" ht="14.4" customHeight="1" x14ac:dyDescent="0.3">
      <c r="A3965" s="649">
        <v>10</v>
      </c>
      <c r="B3965" s="650" t="s">
        <v>596</v>
      </c>
      <c r="C3965" s="650">
        <v>89301705</v>
      </c>
      <c r="D3965" s="729" t="s">
        <v>6871</v>
      </c>
      <c r="E3965" s="730" t="s">
        <v>3700</v>
      </c>
      <c r="F3965" s="650" t="s">
        <v>3634</v>
      </c>
      <c r="G3965" s="650" t="s">
        <v>3743</v>
      </c>
      <c r="H3965" s="650" t="s">
        <v>597</v>
      </c>
      <c r="I3965" s="650" t="s">
        <v>1226</v>
      </c>
      <c r="J3965" s="650" t="s">
        <v>3479</v>
      </c>
      <c r="K3965" s="650" t="s">
        <v>3480</v>
      </c>
      <c r="L3965" s="651">
        <v>112.76</v>
      </c>
      <c r="M3965" s="651">
        <v>112.76</v>
      </c>
      <c r="N3965" s="650">
        <v>1</v>
      </c>
      <c r="O3965" s="731">
        <v>1</v>
      </c>
      <c r="P3965" s="651"/>
      <c r="Q3965" s="666">
        <v>0</v>
      </c>
      <c r="R3965" s="650"/>
      <c r="S3965" s="666">
        <v>0</v>
      </c>
      <c r="T3965" s="731"/>
      <c r="U3965" s="689">
        <v>0</v>
      </c>
    </row>
    <row r="3966" spans="1:21" ht="14.4" customHeight="1" x14ac:dyDescent="0.3">
      <c r="A3966" s="649">
        <v>10</v>
      </c>
      <c r="B3966" s="650" t="s">
        <v>596</v>
      </c>
      <c r="C3966" s="650">
        <v>89301705</v>
      </c>
      <c r="D3966" s="729" t="s">
        <v>6871</v>
      </c>
      <c r="E3966" s="730" t="s">
        <v>3700</v>
      </c>
      <c r="F3966" s="650" t="s">
        <v>3634</v>
      </c>
      <c r="G3966" s="650" t="s">
        <v>4534</v>
      </c>
      <c r="H3966" s="650" t="s">
        <v>597</v>
      </c>
      <c r="I3966" s="650" t="s">
        <v>1273</v>
      </c>
      <c r="J3966" s="650" t="s">
        <v>4535</v>
      </c>
      <c r="K3966" s="650" t="s">
        <v>3496</v>
      </c>
      <c r="L3966" s="651">
        <v>61.85</v>
      </c>
      <c r="M3966" s="651">
        <v>123.7</v>
      </c>
      <c r="N3966" s="650">
        <v>2</v>
      </c>
      <c r="O3966" s="731">
        <v>2</v>
      </c>
      <c r="P3966" s="651"/>
      <c r="Q3966" s="666">
        <v>0</v>
      </c>
      <c r="R3966" s="650"/>
      <c r="S3966" s="666">
        <v>0</v>
      </c>
      <c r="T3966" s="731"/>
      <c r="U3966" s="689">
        <v>0</v>
      </c>
    </row>
    <row r="3967" spans="1:21" ht="14.4" customHeight="1" x14ac:dyDescent="0.3">
      <c r="A3967" s="649">
        <v>10</v>
      </c>
      <c r="B3967" s="650" t="s">
        <v>596</v>
      </c>
      <c r="C3967" s="650">
        <v>89301705</v>
      </c>
      <c r="D3967" s="729" t="s">
        <v>6871</v>
      </c>
      <c r="E3967" s="730" t="s">
        <v>3700</v>
      </c>
      <c r="F3967" s="650" t="s">
        <v>3634</v>
      </c>
      <c r="G3967" s="650" t="s">
        <v>4534</v>
      </c>
      <c r="H3967" s="650" t="s">
        <v>597</v>
      </c>
      <c r="I3967" s="650" t="s">
        <v>6670</v>
      </c>
      <c r="J3967" s="650" t="s">
        <v>4535</v>
      </c>
      <c r="K3967" s="650" t="s">
        <v>6671</v>
      </c>
      <c r="L3967" s="651">
        <v>0</v>
      </c>
      <c r="M3967" s="651">
        <v>0</v>
      </c>
      <c r="N3967" s="650">
        <v>1</v>
      </c>
      <c r="O3967" s="731">
        <v>1</v>
      </c>
      <c r="P3967" s="651"/>
      <c r="Q3967" s="666"/>
      <c r="R3967" s="650"/>
      <c r="S3967" s="666">
        <v>0</v>
      </c>
      <c r="T3967" s="731"/>
      <c r="U3967" s="689">
        <v>0</v>
      </c>
    </row>
    <row r="3968" spans="1:21" ht="14.4" customHeight="1" x14ac:dyDescent="0.3">
      <c r="A3968" s="649">
        <v>10</v>
      </c>
      <c r="B3968" s="650" t="s">
        <v>596</v>
      </c>
      <c r="C3968" s="650">
        <v>89301705</v>
      </c>
      <c r="D3968" s="729" t="s">
        <v>6871</v>
      </c>
      <c r="E3968" s="730" t="s">
        <v>3700</v>
      </c>
      <c r="F3968" s="650" t="s">
        <v>3634</v>
      </c>
      <c r="G3968" s="650" t="s">
        <v>3798</v>
      </c>
      <c r="H3968" s="650" t="s">
        <v>597</v>
      </c>
      <c r="I3968" s="650" t="s">
        <v>4865</v>
      </c>
      <c r="J3968" s="650" t="s">
        <v>4866</v>
      </c>
      <c r="K3968" s="650" t="s">
        <v>4867</v>
      </c>
      <c r="L3968" s="651">
        <v>542.41</v>
      </c>
      <c r="M3968" s="651">
        <v>542.41</v>
      </c>
      <c r="N3968" s="650">
        <v>1</v>
      </c>
      <c r="O3968" s="731">
        <v>1</v>
      </c>
      <c r="P3968" s="651"/>
      <c r="Q3968" s="666">
        <v>0</v>
      </c>
      <c r="R3968" s="650"/>
      <c r="S3968" s="666">
        <v>0</v>
      </c>
      <c r="T3968" s="731"/>
      <c r="U3968" s="689">
        <v>0</v>
      </c>
    </row>
    <row r="3969" spans="1:21" ht="14.4" customHeight="1" x14ac:dyDescent="0.3">
      <c r="A3969" s="649">
        <v>10</v>
      </c>
      <c r="B3969" s="650" t="s">
        <v>596</v>
      </c>
      <c r="C3969" s="650">
        <v>89301705</v>
      </c>
      <c r="D3969" s="729" t="s">
        <v>6871</v>
      </c>
      <c r="E3969" s="730" t="s">
        <v>3700</v>
      </c>
      <c r="F3969" s="650" t="s">
        <v>3634</v>
      </c>
      <c r="G3969" s="650" t="s">
        <v>3732</v>
      </c>
      <c r="H3969" s="650" t="s">
        <v>1072</v>
      </c>
      <c r="I3969" s="650" t="s">
        <v>4165</v>
      </c>
      <c r="J3969" s="650" t="s">
        <v>1296</v>
      </c>
      <c r="K3969" s="650" t="s">
        <v>839</v>
      </c>
      <c r="L3969" s="651">
        <v>0</v>
      </c>
      <c r="M3969" s="651">
        <v>0</v>
      </c>
      <c r="N3969" s="650">
        <v>2</v>
      </c>
      <c r="O3969" s="731">
        <v>2</v>
      </c>
      <c r="P3969" s="651"/>
      <c r="Q3969" s="666"/>
      <c r="R3969" s="650"/>
      <c r="S3969" s="666">
        <v>0</v>
      </c>
      <c r="T3969" s="731"/>
      <c r="U3969" s="689">
        <v>0</v>
      </c>
    </row>
    <row r="3970" spans="1:21" ht="14.4" customHeight="1" x14ac:dyDescent="0.3">
      <c r="A3970" s="649">
        <v>10</v>
      </c>
      <c r="B3970" s="650" t="s">
        <v>596</v>
      </c>
      <c r="C3970" s="650">
        <v>89301705</v>
      </c>
      <c r="D3970" s="729" t="s">
        <v>6871</v>
      </c>
      <c r="E3970" s="730" t="s">
        <v>3700</v>
      </c>
      <c r="F3970" s="650" t="s">
        <v>3634</v>
      </c>
      <c r="G3970" s="650" t="s">
        <v>3732</v>
      </c>
      <c r="H3970" s="650" t="s">
        <v>1072</v>
      </c>
      <c r="I3970" s="650" t="s">
        <v>1719</v>
      </c>
      <c r="J3970" s="650" t="s">
        <v>1720</v>
      </c>
      <c r="K3970" s="650" t="s">
        <v>3519</v>
      </c>
      <c r="L3970" s="651">
        <v>138.16</v>
      </c>
      <c r="M3970" s="651">
        <v>138.16</v>
      </c>
      <c r="N3970" s="650">
        <v>1</v>
      </c>
      <c r="O3970" s="731">
        <v>1</v>
      </c>
      <c r="P3970" s="651"/>
      <c r="Q3970" s="666">
        <v>0</v>
      </c>
      <c r="R3970" s="650"/>
      <c r="S3970" s="666">
        <v>0</v>
      </c>
      <c r="T3970" s="731"/>
      <c r="U3970" s="689">
        <v>0</v>
      </c>
    </row>
    <row r="3971" spans="1:21" ht="14.4" customHeight="1" x14ac:dyDescent="0.3">
      <c r="A3971" s="649">
        <v>10</v>
      </c>
      <c r="B3971" s="650" t="s">
        <v>596</v>
      </c>
      <c r="C3971" s="650">
        <v>89301705</v>
      </c>
      <c r="D3971" s="729" t="s">
        <v>6871</v>
      </c>
      <c r="E3971" s="730" t="s">
        <v>3700</v>
      </c>
      <c r="F3971" s="650" t="s">
        <v>3634</v>
      </c>
      <c r="G3971" s="650" t="s">
        <v>3732</v>
      </c>
      <c r="H3971" s="650" t="s">
        <v>1072</v>
      </c>
      <c r="I3971" s="650" t="s">
        <v>1722</v>
      </c>
      <c r="J3971" s="650" t="s">
        <v>1296</v>
      </c>
      <c r="K3971" s="650" t="s">
        <v>3521</v>
      </c>
      <c r="L3971" s="651">
        <v>103.71</v>
      </c>
      <c r="M3971" s="651">
        <v>103.71</v>
      </c>
      <c r="N3971" s="650">
        <v>1</v>
      </c>
      <c r="O3971" s="731">
        <v>1</v>
      </c>
      <c r="P3971" s="651"/>
      <c r="Q3971" s="666">
        <v>0</v>
      </c>
      <c r="R3971" s="650"/>
      <c r="S3971" s="666">
        <v>0</v>
      </c>
      <c r="T3971" s="731"/>
      <c r="U3971" s="689">
        <v>0</v>
      </c>
    </row>
    <row r="3972" spans="1:21" ht="14.4" customHeight="1" x14ac:dyDescent="0.3">
      <c r="A3972" s="649">
        <v>10</v>
      </c>
      <c r="B3972" s="650" t="s">
        <v>596</v>
      </c>
      <c r="C3972" s="650">
        <v>89301705</v>
      </c>
      <c r="D3972" s="729" t="s">
        <v>6871</v>
      </c>
      <c r="E3972" s="730" t="s">
        <v>3700</v>
      </c>
      <c r="F3972" s="650" t="s">
        <v>3634</v>
      </c>
      <c r="G3972" s="650" t="s">
        <v>3747</v>
      </c>
      <c r="H3972" s="650" t="s">
        <v>1072</v>
      </c>
      <c r="I3972" s="650" t="s">
        <v>1113</v>
      </c>
      <c r="J3972" s="650" t="s">
        <v>1114</v>
      </c>
      <c r="K3972" s="650" t="s">
        <v>930</v>
      </c>
      <c r="L3972" s="651">
        <v>0</v>
      </c>
      <c r="M3972" s="651">
        <v>0</v>
      </c>
      <c r="N3972" s="650">
        <v>2</v>
      </c>
      <c r="O3972" s="731">
        <v>2</v>
      </c>
      <c r="P3972" s="651"/>
      <c r="Q3972" s="666"/>
      <c r="R3972" s="650"/>
      <c r="S3972" s="666">
        <v>0</v>
      </c>
      <c r="T3972" s="731"/>
      <c r="U3972" s="689">
        <v>0</v>
      </c>
    </row>
    <row r="3973" spans="1:21" ht="14.4" customHeight="1" x14ac:dyDescent="0.3">
      <c r="A3973" s="649">
        <v>10</v>
      </c>
      <c r="B3973" s="650" t="s">
        <v>596</v>
      </c>
      <c r="C3973" s="650">
        <v>89301705</v>
      </c>
      <c r="D3973" s="729" t="s">
        <v>6871</v>
      </c>
      <c r="E3973" s="730" t="s">
        <v>3700</v>
      </c>
      <c r="F3973" s="650" t="s">
        <v>3634</v>
      </c>
      <c r="G3973" s="650" t="s">
        <v>5225</v>
      </c>
      <c r="H3973" s="650" t="s">
        <v>597</v>
      </c>
      <c r="I3973" s="650" t="s">
        <v>6700</v>
      </c>
      <c r="J3973" s="650" t="s">
        <v>6701</v>
      </c>
      <c r="K3973" s="650" t="s">
        <v>5267</v>
      </c>
      <c r="L3973" s="651">
        <v>0</v>
      </c>
      <c r="M3973" s="651">
        <v>0</v>
      </c>
      <c r="N3973" s="650">
        <v>1</v>
      </c>
      <c r="O3973" s="731">
        <v>0.5</v>
      </c>
      <c r="P3973" s="651"/>
      <c r="Q3973" s="666"/>
      <c r="R3973" s="650"/>
      <c r="S3973" s="666">
        <v>0</v>
      </c>
      <c r="T3973" s="731"/>
      <c r="U3973" s="689">
        <v>0</v>
      </c>
    </row>
    <row r="3974" spans="1:21" ht="14.4" customHeight="1" x14ac:dyDescent="0.3">
      <c r="A3974" s="649">
        <v>10</v>
      </c>
      <c r="B3974" s="650" t="s">
        <v>596</v>
      </c>
      <c r="C3974" s="650">
        <v>89301705</v>
      </c>
      <c r="D3974" s="729" t="s">
        <v>6871</v>
      </c>
      <c r="E3974" s="730" t="s">
        <v>3700</v>
      </c>
      <c r="F3974" s="650" t="s">
        <v>3634</v>
      </c>
      <c r="G3974" s="650" t="s">
        <v>3929</v>
      </c>
      <c r="H3974" s="650" t="s">
        <v>597</v>
      </c>
      <c r="I3974" s="650" t="s">
        <v>3185</v>
      </c>
      <c r="J3974" s="650" t="s">
        <v>933</v>
      </c>
      <c r="K3974" s="650" t="s">
        <v>5332</v>
      </c>
      <c r="L3974" s="651">
        <v>23.76</v>
      </c>
      <c r="M3974" s="651">
        <v>23.76</v>
      </c>
      <c r="N3974" s="650">
        <v>1</v>
      </c>
      <c r="O3974" s="731">
        <v>0.5</v>
      </c>
      <c r="P3974" s="651"/>
      <c r="Q3974" s="666">
        <v>0</v>
      </c>
      <c r="R3974" s="650"/>
      <c r="S3974" s="666">
        <v>0</v>
      </c>
      <c r="T3974" s="731"/>
      <c r="U3974" s="689">
        <v>0</v>
      </c>
    </row>
    <row r="3975" spans="1:21" ht="14.4" customHeight="1" x14ac:dyDescent="0.3">
      <c r="A3975" s="649">
        <v>10</v>
      </c>
      <c r="B3975" s="650" t="s">
        <v>596</v>
      </c>
      <c r="C3975" s="650">
        <v>89301705</v>
      </c>
      <c r="D3975" s="729" t="s">
        <v>6871</v>
      </c>
      <c r="E3975" s="730" t="s">
        <v>3700</v>
      </c>
      <c r="F3975" s="650" t="s">
        <v>3634</v>
      </c>
      <c r="G3975" s="650" t="s">
        <v>3752</v>
      </c>
      <c r="H3975" s="650" t="s">
        <v>597</v>
      </c>
      <c r="I3975" s="650" t="s">
        <v>4564</v>
      </c>
      <c r="J3975" s="650" t="s">
        <v>2412</v>
      </c>
      <c r="K3975" s="650" t="s">
        <v>4565</v>
      </c>
      <c r="L3975" s="651">
        <v>79.069999999999993</v>
      </c>
      <c r="M3975" s="651">
        <v>79.069999999999993</v>
      </c>
      <c r="N3975" s="650">
        <v>1</v>
      </c>
      <c r="O3975" s="731">
        <v>1</v>
      </c>
      <c r="P3975" s="651"/>
      <c r="Q3975" s="666">
        <v>0</v>
      </c>
      <c r="R3975" s="650"/>
      <c r="S3975" s="666">
        <v>0</v>
      </c>
      <c r="T3975" s="731"/>
      <c r="U3975" s="689">
        <v>0</v>
      </c>
    </row>
    <row r="3976" spans="1:21" ht="14.4" customHeight="1" x14ac:dyDescent="0.3">
      <c r="A3976" s="649">
        <v>10</v>
      </c>
      <c r="B3976" s="650" t="s">
        <v>596</v>
      </c>
      <c r="C3976" s="650">
        <v>89301705</v>
      </c>
      <c r="D3976" s="729" t="s">
        <v>6871</v>
      </c>
      <c r="E3976" s="730" t="s">
        <v>3700</v>
      </c>
      <c r="F3976" s="650" t="s">
        <v>3634</v>
      </c>
      <c r="G3976" s="650" t="s">
        <v>3736</v>
      </c>
      <c r="H3976" s="650" t="s">
        <v>1072</v>
      </c>
      <c r="I3976" s="650" t="s">
        <v>1299</v>
      </c>
      <c r="J3976" s="650" t="s">
        <v>3487</v>
      </c>
      <c r="K3976" s="650" t="s">
        <v>3488</v>
      </c>
      <c r="L3976" s="651">
        <v>82.59</v>
      </c>
      <c r="M3976" s="651">
        <v>82.59</v>
      </c>
      <c r="N3976" s="650">
        <v>1</v>
      </c>
      <c r="O3976" s="731">
        <v>1</v>
      </c>
      <c r="P3976" s="651"/>
      <c r="Q3976" s="666">
        <v>0</v>
      </c>
      <c r="R3976" s="650"/>
      <c r="S3976" s="666">
        <v>0</v>
      </c>
      <c r="T3976" s="731"/>
      <c r="U3976" s="689">
        <v>0</v>
      </c>
    </row>
    <row r="3977" spans="1:21" ht="14.4" customHeight="1" x14ac:dyDescent="0.3">
      <c r="A3977" s="649">
        <v>10</v>
      </c>
      <c r="B3977" s="650" t="s">
        <v>596</v>
      </c>
      <c r="C3977" s="650">
        <v>89301705</v>
      </c>
      <c r="D3977" s="729" t="s">
        <v>6871</v>
      </c>
      <c r="E3977" s="730" t="s">
        <v>3700</v>
      </c>
      <c r="F3977" s="650" t="s">
        <v>3634</v>
      </c>
      <c r="G3977" s="650" t="s">
        <v>3828</v>
      </c>
      <c r="H3977" s="650" t="s">
        <v>1072</v>
      </c>
      <c r="I3977" s="650" t="s">
        <v>2145</v>
      </c>
      <c r="J3977" s="650" t="s">
        <v>2146</v>
      </c>
      <c r="K3977" s="650" t="s">
        <v>2147</v>
      </c>
      <c r="L3977" s="651">
        <v>108.46</v>
      </c>
      <c r="M3977" s="651">
        <v>108.46</v>
      </c>
      <c r="N3977" s="650">
        <v>1</v>
      </c>
      <c r="O3977" s="731">
        <v>0.5</v>
      </c>
      <c r="P3977" s="651"/>
      <c r="Q3977" s="666">
        <v>0</v>
      </c>
      <c r="R3977" s="650"/>
      <c r="S3977" s="666">
        <v>0</v>
      </c>
      <c r="T3977" s="731"/>
      <c r="U3977" s="689">
        <v>0</v>
      </c>
    </row>
    <row r="3978" spans="1:21" ht="14.4" customHeight="1" x14ac:dyDescent="0.3">
      <c r="A3978" s="649">
        <v>10</v>
      </c>
      <c r="B3978" s="650" t="s">
        <v>596</v>
      </c>
      <c r="C3978" s="650">
        <v>89301705</v>
      </c>
      <c r="D3978" s="729" t="s">
        <v>6871</v>
      </c>
      <c r="E3978" s="730" t="s">
        <v>3700</v>
      </c>
      <c r="F3978" s="650" t="s">
        <v>3634</v>
      </c>
      <c r="G3978" s="650" t="s">
        <v>4650</v>
      </c>
      <c r="H3978" s="650" t="s">
        <v>597</v>
      </c>
      <c r="I3978" s="650" t="s">
        <v>6702</v>
      </c>
      <c r="J3978" s="650" t="s">
        <v>6703</v>
      </c>
      <c r="K3978" s="650" t="s">
        <v>848</v>
      </c>
      <c r="L3978" s="651">
        <v>95.08</v>
      </c>
      <c r="M3978" s="651">
        <v>190.16</v>
      </c>
      <c r="N3978" s="650">
        <v>2</v>
      </c>
      <c r="O3978" s="731">
        <v>2</v>
      </c>
      <c r="P3978" s="651"/>
      <c r="Q3978" s="666">
        <v>0</v>
      </c>
      <c r="R3978" s="650"/>
      <c r="S3978" s="666">
        <v>0</v>
      </c>
      <c r="T3978" s="731"/>
      <c r="U3978" s="689">
        <v>0</v>
      </c>
    </row>
    <row r="3979" spans="1:21" ht="14.4" customHeight="1" x14ac:dyDescent="0.3">
      <c r="A3979" s="649">
        <v>10</v>
      </c>
      <c r="B3979" s="650" t="s">
        <v>596</v>
      </c>
      <c r="C3979" s="650">
        <v>89301705</v>
      </c>
      <c r="D3979" s="729" t="s">
        <v>6871</v>
      </c>
      <c r="E3979" s="730" t="s">
        <v>3700</v>
      </c>
      <c r="F3979" s="650" t="s">
        <v>3634</v>
      </c>
      <c r="G3979" s="650" t="s">
        <v>4268</v>
      </c>
      <c r="H3979" s="650" t="s">
        <v>1072</v>
      </c>
      <c r="I3979" s="650" t="s">
        <v>1094</v>
      </c>
      <c r="J3979" s="650" t="s">
        <v>1095</v>
      </c>
      <c r="K3979" s="650" t="s">
        <v>3501</v>
      </c>
      <c r="L3979" s="651">
        <v>94.8</v>
      </c>
      <c r="M3979" s="651">
        <v>189.6</v>
      </c>
      <c r="N3979" s="650">
        <v>2</v>
      </c>
      <c r="O3979" s="731">
        <v>1.5</v>
      </c>
      <c r="P3979" s="651"/>
      <c r="Q3979" s="666">
        <v>0</v>
      </c>
      <c r="R3979" s="650"/>
      <c r="S3979" s="666">
        <v>0</v>
      </c>
      <c r="T3979" s="731"/>
      <c r="U3979" s="689">
        <v>0</v>
      </c>
    </row>
    <row r="3980" spans="1:21" ht="14.4" customHeight="1" x14ac:dyDescent="0.3">
      <c r="A3980" s="649">
        <v>10</v>
      </c>
      <c r="B3980" s="650" t="s">
        <v>596</v>
      </c>
      <c r="C3980" s="650">
        <v>89301705</v>
      </c>
      <c r="D3980" s="729" t="s">
        <v>6871</v>
      </c>
      <c r="E3980" s="730" t="s">
        <v>3700</v>
      </c>
      <c r="F3980" s="650" t="s">
        <v>3634</v>
      </c>
      <c r="G3980" s="650" t="s">
        <v>4114</v>
      </c>
      <c r="H3980" s="650" t="s">
        <v>597</v>
      </c>
      <c r="I3980" s="650" t="s">
        <v>1755</v>
      </c>
      <c r="J3980" s="650" t="s">
        <v>4115</v>
      </c>
      <c r="K3980" s="650" t="s">
        <v>4116</v>
      </c>
      <c r="L3980" s="651">
        <v>0</v>
      </c>
      <c r="M3980" s="651">
        <v>0</v>
      </c>
      <c r="N3980" s="650">
        <v>2</v>
      </c>
      <c r="O3980" s="731">
        <v>2</v>
      </c>
      <c r="P3980" s="651"/>
      <c r="Q3980" s="666"/>
      <c r="R3980" s="650"/>
      <c r="S3980" s="666">
        <v>0</v>
      </c>
      <c r="T3980" s="731"/>
      <c r="U3980" s="689">
        <v>0</v>
      </c>
    </row>
    <row r="3981" spans="1:21" ht="14.4" customHeight="1" x14ac:dyDescent="0.3">
      <c r="A3981" s="649">
        <v>10</v>
      </c>
      <c r="B3981" s="650" t="s">
        <v>596</v>
      </c>
      <c r="C3981" s="650">
        <v>89301705</v>
      </c>
      <c r="D3981" s="729" t="s">
        <v>6871</v>
      </c>
      <c r="E3981" s="730" t="s">
        <v>3700</v>
      </c>
      <c r="F3981" s="650" t="s">
        <v>3634</v>
      </c>
      <c r="G3981" s="650" t="s">
        <v>3868</v>
      </c>
      <c r="H3981" s="650" t="s">
        <v>597</v>
      </c>
      <c r="I3981" s="650" t="s">
        <v>3964</v>
      </c>
      <c r="J3981" s="650" t="s">
        <v>1243</v>
      </c>
      <c r="K3981" s="650" t="s">
        <v>3965</v>
      </c>
      <c r="L3981" s="651">
        <v>23.46</v>
      </c>
      <c r="M3981" s="651">
        <v>23.46</v>
      </c>
      <c r="N3981" s="650">
        <v>1</v>
      </c>
      <c r="O3981" s="731">
        <v>1</v>
      </c>
      <c r="P3981" s="651"/>
      <c r="Q3981" s="666">
        <v>0</v>
      </c>
      <c r="R3981" s="650"/>
      <c r="S3981" s="666">
        <v>0</v>
      </c>
      <c r="T3981" s="731"/>
      <c r="U3981" s="689">
        <v>0</v>
      </c>
    </row>
    <row r="3982" spans="1:21" ht="14.4" customHeight="1" x14ac:dyDescent="0.3">
      <c r="A3982" s="649">
        <v>10</v>
      </c>
      <c r="B3982" s="650" t="s">
        <v>596</v>
      </c>
      <c r="C3982" s="650">
        <v>89301705</v>
      </c>
      <c r="D3982" s="729" t="s">
        <v>6871</v>
      </c>
      <c r="E3982" s="730" t="s">
        <v>3700</v>
      </c>
      <c r="F3982" s="650" t="s">
        <v>3634</v>
      </c>
      <c r="G3982" s="650" t="s">
        <v>3861</v>
      </c>
      <c r="H3982" s="650" t="s">
        <v>597</v>
      </c>
      <c r="I3982" s="650" t="s">
        <v>1265</v>
      </c>
      <c r="J3982" s="650" t="s">
        <v>1266</v>
      </c>
      <c r="K3982" s="650" t="s">
        <v>3862</v>
      </c>
      <c r="L3982" s="651">
        <v>38.65</v>
      </c>
      <c r="M3982" s="651">
        <v>77.3</v>
      </c>
      <c r="N3982" s="650">
        <v>2</v>
      </c>
      <c r="O3982" s="731">
        <v>1.5</v>
      </c>
      <c r="P3982" s="651"/>
      <c r="Q3982" s="666">
        <v>0</v>
      </c>
      <c r="R3982" s="650"/>
      <c r="S3982" s="666">
        <v>0</v>
      </c>
      <c r="T3982" s="731"/>
      <c r="U3982" s="689">
        <v>0</v>
      </c>
    </row>
    <row r="3983" spans="1:21" ht="14.4" customHeight="1" x14ac:dyDescent="0.3">
      <c r="A3983" s="649">
        <v>10</v>
      </c>
      <c r="B3983" s="650" t="s">
        <v>596</v>
      </c>
      <c r="C3983" s="650">
        <v>89301705</v>
      </c>
      <c r="D3983" s="729" t="s">
        <v>6871</v>
      </c>
      <c r="E3983" s="730" t="s">
        <v>3700</v>
      </c>
      <c r="F3983" s="650" t="s">
        <v>3634</v>
      </c>
      <c r="G3983" s="650" t="s">
        <v>3861</v>
      </c>
      <c r="H3983" s="650" t="s">
        <v>597</v>
      </c>
      <c r="I3983" s="650" t="s">
        <v>4463</v>
      </c>
      <c r="J3983" s="650" t="s">
        <v>1266</v>
      </c>
      <c r="K3983" s="650" t="s">
        <v>4464</v>
      </c>
      <c r="L3983" s="651">
        <v>38.65</v>
      </c>
      <c r="M3983" s="651">
        <v>38.65</v>
      </c>
      <c r="N3983" s="650">
        <v>1</v>
      </c>
      <c r="O3983" s="731">
        <v>0.5</v>
      </c>
      <c r="P3983" s="651"/>
      <c r="Q3983" s="666">
        <v>0</v>
      </c>
      <c r="R3983" s="650"/>
      <c r="S3983" s="666">
        <v>0</v>
      </c>
      <c r="T3983" s="731"/>
      <c r="U3983" s="689">
        <v>0</v>
      </c>
    </row>
    <row r="3984" spans="1:21" ht="14.4" customHeight="1" x14ac:dyDescent="0.3">
      <c r="A3984" s="649">
        <v>10</v>
      </c>
      <c r="B3984" s="650" t="s">
        <v>596</v>
      </c>
      <c r="C3984" s="650">
        <v>89301705</v>
      </c>
      <c r="D3984" s="729" t="s">
        <v>6871</v>
      </c>
      <c r="E3984" s="730" t="s">
        <v>3700</v>
      </c>
      <c r="F3984" s="650" t="s">
        <v>3634</v>
      </c>
      <c r="G3984" s="650" t="s">
        <v>4555</v>
      </c>
      <c r="H3984" s="650" t="s">
        <v>1072</v>
      </c>
      <c r="I3984" s="650" t="s">
        <v>6704</v>
      </c>
      <c r="J3984" s="650" t="s">
        <v>6705</v>
      </c>
      <c r="K3984" s="650" t="s">
        <v>4517</v>
      </c>
      <c r="L3984" s="651">
        <v>98.23</v>
      </c>
      <c r="M3984" s="651">
        <v>98.23</v>
      </c>
      <c r="N3984" s="650">
        <v>1</v>
      </c>
      <c r="O3984" s="731">
        <v>1</v>
      </c>
      <c r="P3984" s="651"/>
      <c r="Q3984" s="666">
        <v>0</v>
      </c>
      <c r="R3984" s="650"/>
      <c r="S3984" s="666">
        <v>0</v>
      </c>
      <c r="T3984" s="731"/>
      <c r="U3984" s="689">
        <v>0</v>
      </c>
    </row>
    <row r="3985" spans="1:21" ht="14.4" customHeight="1" x14ac:dyDescent="0.3">
      <c r="A3985" s="649">
        <v>10</v>
      </c>
      <c r="B3985" s="650" t="s">
        <v>596</v>
      </c>
      <c r="C3985" s="650">
        <v>89301705</v>
      </c>
      <c r="D3985" s="729" t="s">
        <v>6871</v>
      </c>
      <c r="E3985" s="730" t="s">
        <v>3701</v>
      </c>
      <c r="F3985" s="650" t="s">
        <v>3634</v>
      </c>
      <c r="G3985" s="650" t="s">
        <v>3743</v>
      </c>
      <c r="H3985" s="650" t="s">
        <v>597</v>
      </c>
      <c r="I3985" s="650" t="s">
        <v>1646</v>
      </c>
      <c r="J3985" s="650" t="s">
        <v>3514</v>
      </c>
      <c r="K3985" s="650" t="s">
        <v>3515</v>
      </c>
      <c r="L3985" s="651">
        <v>333.31</v>
      </c>
      <c r="M3985" s="651">
        <v>333.31</v>
      </c>
      <c r="N3985" s="650">
        <v>1</v>
      </c>
      <c r="O3985" s="731">
        <v>1</v>
      </c>
      <c r="P3985" s="651"/>
      <c r="Q3985" s="666">
        <v>0</v>
      </c>
      <c r="R3985" s="650"/>
      <c r="S3985" s="666">
        <v>0</v>
      </c>
      <c r="T3985" s="731"/>
      <c r="U3985" s="689">
        <v>0</v>
      </c>
    </row>
    <row r="3986" spans="1:21" ht="14.4" customHeight="1" x14ac:dyDescent="0.3">
      <c r="A3986" s="649">
        <v>10</v>
      </c>
      <c r="B3986" s="650" t="s">
        <v>596</v>
      </c>
      <c r="C3986" s="650">
        <v>89301705</v>
      </c>
      <c r="D3986" s="729" t="s">
        <v>6871</v>
      </c>
      <c r="E3986" s="730" t="s">
        <v>3701</v>
      </c>
      <c r="F3986" s="650" t="s">
        <v>3634</v>
      </c>
      <c r="G3986" s="650" t="s">
        <v>3743</v>
      </c>
      <c r="H3986" s="650" t="s">
        <v>597</v>
      </c>
      <c r="I3986" s="650" t="s">
        <v>1230</v>
      </c>
      <c r="J3986" s="650" t="s">
        <v>1231</v>
      </c>
      <c r="K3986" s="650" t="s">
        <v>1232</v>
      </c>
      <c r="L3986" s="651">
        <v>152.36000000000001</v>
      </c>
      <c r="M3986" s="651">
        <v>152.36000000000001</v>
      </c>
      <c r="N3986" s="650">
        <v>1</v>
      </c>
      <c r="O3986" s="731">
        <v>1</v>
      </c>
      <c r="P3986" s="651">
        <v>152.36000000000001</v>
      </c>
      <c r="Q3986" s="666">
        <v>1</v>
      </c>
      <c r="R3986" s="650">
        <v>1</v>
      </c>
      <c r="S3986" s="666">
        <v>1</v>
      </c>
      <c r="T3986" s="731">
        <v>1</v>
      </c>
      <c r="U3986" s="689">
        <v>1</v>
      </c>
    </row>
    <row r="3987" spans="1:21" ht="14.4" customHeight="1" x14ac:dyDescent="0.3">
      <c r="A3987" s="649">
        <v>10</v>
      </c>
      <c r="B3987" s="650" t="s">
        <v>596</v>
      </c>
      <c r="C3987" s="650">
        <v>89301705</v>
      </c>
      <c r="D3987" s="729" t="s">
        <v>6871</v>
      </c>
      <c r="E3987" s="730" t="s">
        <v>3701</v>
      </c>
      <c r="F3987" s="650" t="s">
        <v>3634</v>
      </c>
      <c r="G3987" s="650" t="s">
        <v>4534</v>
      </c>
      <c r="H3987" s="650" t="s">
        <v>597</v>
      </c>
      <c r="I3987" s="650" t="s">
        <v>1273</v>
      </c>
      <c r="J3987" s="650" t="s">
        <v>4535</v>
      </c>
      <c r="K3987" s="650" t="s">
        <v>3496</v>
      </c>
      <c r="L3987" s="651">
        <v>61.85</v>
      </c>
      <c r="M3987" s="651">
        <v>61.85</v>
      </c>
      <c r="N3987" s="650">
        <v>1</v>
      </c>
      <c r="O3987" s="731">
        <v>1</v>
      </c>
      <c r="P3987" s="651"/>
      <c r="Q3987" s="666">
        <v>0</v>
      </c>
      <c r="R3987" s="650"/>
      <c r="S3987" s="666">
        <v>0</v>
      </c>
      <c r="T3987" s="731"/>
      <c r="U3987" s="689">
        <v>0</v>
      </c>
    </row>
    <row r="3988" spans="1:21" ht="14.4" customHeight="1" x14ac:dyDescent="0.3">
      <c r="A3988" s="649">
        <v>10</v>
      </c>
      <c r="B3988" s="650" t="s">
        <v>596</v>
      </c>
      <c r="C3988" s="650">
        <v>89301705</v>
      </c>
      <c r="D3988" s="729" t="s">
        <v>6871</v>
      </c>
      <c r="E3988" s="730" t="s">
        <v>3701</v>
      </c>
      <c r="F3988" s="650" t="s">
        <v>3634</v>
      </c>
      <c r="G3988" s="650" t="s">
        <v>4534</v>
      </c>
      <c r="H3988" s="650" t="s">
        <v>597</v>
      </c>
      <c r="I3988" s="650" t="s">
        <v>6670</v>
      </c>
      <c r="J3988" s="650" t="s">
        <v>4535</v>
      </c>
      <c r="K3988" s="650" t="s">
        <v>6671</v>
      </c>
      <c r="L3988" s="651">
        <v>0</v>
      </c>
      <c r="M3988" s="651">
        <v>0</v>
      </c>
      <c r="N3988" s="650">
        <v>1</v>
      </c>
      <c r="O3988" s="731">
        <v>1</v>
      </c>
      <c r="P3988" s="651"/>
      <c r="Q3988" s="666"/>
      <c r="R3988" s="650"/>
      <c r="S3988" s="666">
        <v>0</v>
      </c>
      <c r="T3988" s="731"/>
      <c r="U3988" s="689">
        <v>0</v>
      </c>
    </row>
    <row r="3989" spans="1:21" ht="14.4" customHeight="1" x14ac:dyDescent="0.3">
      <c r="A3989" s="649">
        <v>10</v>
      </c>
      <c r="B3989" s="650" t="s">
        <v>596</v>
      </c>
      <c r="C3989" s="650">
        <v>89301705</v>
      </c>
      <c r="D3989" s="729" t="s">
        <v>6871</v>
      </c>
      <c r="E3989" s="730" t="s">
        <v>3701</v>
      </c>
      <c r="F3989" s="650" t="s">
        <v>3634</v>
      </c>
      <c r="G3989" s="650" t="s">
        <v>3747</v>
      </c>
      <c r="H3989" s="650" t="s">
        <v>1072</v>
      </c>
      <c r="I3989" s="650" t="s">
        <v>4051</v>
      </c>
      <c r="J3989" s="650" t="s">
        <v>1087</v>
      </c>
      <c r="K3989" s="650" t="s">
        <v>4052</v>
      </c>
      <c r="L3989" s="651">
        <v>0</v>
      </c>
      <c r="M3989" s="651">
        <v>0</v>
      </c>
      <c r="N3989" s="650">
        <v>1</v>
      </c>
      <c r="O3989" s="731">
        <v>0.5</v>
      </c>
      <c r="P3989" s="651"/>
      <c r="Q3989" s="666"/>
      <c r="R3989" s="650"/>
      <c r="S3989" s="666">
        <v>0</v>
      </c>
      <c r="T3989" s="731"/>
      <c r="U3989" s="689">
        <v>0</v>
      </c>
    </row>
    <row r="3990" spans="1:21" ht="14.4" customHeight="1" x14ac:dyDescent="0.3">
      <c r="A3990" s="649">
        <v>10</v>
      </c>
      <c r="B3990" s="650" t="s">
        <v>596</v>
      </c>
      <c r="C3990" s="650">
        <v>89301705</v>
      </c>
      <c r="D3990" s="729" t="s">
        <v>6871</v>
      </c>
      <c r="E3990" s="730" t="s">
        <v>3701</v>
      </c>
      <c r="F3990" s="650" t="s">
        <v>3634</v>
      </c>
      <c r="G3990" s="650" t="s">
        <v>4289</v>
      </c>
      <c r="H3990" s="650" t="s">
        <v>597</v>
      </c>
      <c r="I3990" s="650" t="s">
        <v>4290</v>
      </c>
      <c r="J3990" s="650" t="s">
        <v>4291</v>
      </c>
      <c r="K3990" s="650" t="s">
        <v>2306</v>
      </c>
      <c r="L3990" s="651">
        <v>0</v>
      </c>
      <c r="M3990" s="651">
        <v>0</v>
      </c>
      <c r="N3990" s="650">
        <v>2</v>
      </c>
      <c r="O3990" s="731">
        <v>1</v>
      </c>
      <c r="P3990" s="651"/>
      <c r="Q3990" s="666"/>
      <c r="R3990" s="650"/>
      <c r="S3990" s="666">
        <v>0</v>
      </c>
      <c r="T3990" s="731"/>
      <c r="U3990" s="689">
        <v>0</v>
      </c>
    </row>
    <row r="3991" spans="1:21" ht="14.4" customHeight="1" x14ac:dyDescent="0.3">
      <c r="A3991" s="649">
        <v>10</v>
      </c>
      <c r="B3991" s="650" t="s">
        <v>596</v>
      </c>
      <c r="C3991" s="650">
        <v>89301705</v>
      </c>
      <c r="D3991" s="729" t="s">
        <v>6871</v>
      </c>
      <c r="E3991" s="730" t="s">
        <v>3701</v>
      </c>
      <c r="F3991" s="650" t="s">
        <v>3634</v>
      </c>
      <c r="G3991" s="650" t="s">
        <v>4136</v>
      </c>
      <c r="H3991" s="650" t="s">
        <v>597</v>
      </c>
      <c r="I3991" s="650" t="s">
        <v>928</v>
      </c>
      <c r="J3991" s="650" t="s">
        <v>929</v>
      </c>
      <c r="K3991" s="650" t="s">
        <v>930</v>
      </c>
      <c r="L3991" s="651">
        <v>0</v>
      </c>
      <c r="M3991" s="651">
        <v>0</v>
      </c>
      <c r="N3991" s="650">
        <v>1</v>
      </c>
      <c r="O3991" s="731">
        <v>1</v>
      </c>
      <c r="P3991" s="651"/>
      <c r="Q3991" s="666"/>
      <c r="R3991" s="650"/>
      <c r="S3991" s="666">
        <v>0</v>
      </c>
      <c r="T3991" s="731"/>
      <c r="U3991" s="689">
        <v>0</v>
      </c>
    </row>
    <row r="3992" spans="1:21" ht="14.4" customHeight="1" x14ac:dyDescent="0.3">
      <c r="A3992" s="649">
        <v>10</v>
      </c>
      <c r="B3992" s="650" t="s">
        <v>596</v>
      </c>
      <c r="C3992" s="650">
        <v>89301705</v>
      </c>
      <c r="D3992" s="729" t="s">
        <v>6871</v>
      </c>
      <c r="E3992" s="730" t="s">
        <v>3701</v>
      </c>
      <c r="F3992" s="650" t="s">
        <v>3634</v>
      </c>
      <c r="G3992" s="650" t="s">
        <v>3930</v>
      </c>
      <c r="H3992" s="650" t="s">
        <v>597</v>
      </c>
      <c r="I3992" s="650" t="s">
        <v>837</v>
      </c>
      <c r="J3992" s="650" t="s">
        <v>838</v>
      </c>
      <c r="K3992" s="650" t="s">
        <v>4182</v>
      </c>
      <c r="L3992" s="651">
        <v>75.19</v>
      </c>
      <c r="M3992" s="651">
        <v>75.19</v>
      </c>
      <c r="N3992" s="650">
        <v>1</v>
      </c>
      <c r="O3992" s="731">
        <v>1</v>
      </c>
      <c r="P3992" s="651"/>
      <c r="Q3992" s="666">
        <v>0</v>
      </c>
      <c r="R3992" s="650"/>
      <c r="S3992" s="666">
        <v>0</v>
      </c>
      <c r="T3992" s="731"/>
      <c r="U3992" s="689">
        <v>0</v>
      </c>
    </row>
    <row r="3993" spans="1:21" ht="14.4" customHeight="1" x14ac:dyDescent="0.3">
      <c r="A3993" s="649">
        <v>10</v>
      </c>
      <c r="B3993" s="650" t="s">
        <v>596</v>
      </c>
      <c r="C3993" s="650">
        <v>89301705</v>
      </c>
      <c r="D3993" s="729" t="s">
        <v>6871</v>
      </c>
      <c r="E3993" s="730" t="s">
        <v>3701</v>
      </c>
      <c r="F3993" s="650" t="s">
        <v>3634</v>
      </c>
      <c r="G3993" s="650" t="s">
        <v>3752</v>
      </c>
      <c r="H3993" s="650" t="s">
        <v>597</v>
      </c>
      <c r="I3993" s="650" t="s">
        <v>4617</v>
      </c>
      <c r="J3993" s="650" t="s">
        <v>4618</v>
      </c>
      <c r="K3993" s="650" t="s">
        <v>4619</v>
      </c>
      <c r="L3993" s="651">
        <v>60.66</v>
      </c>
      <c r="M3993" s="651">
        <v>60.66</v>
      </c>
      <c r="N3993" s="650">
        <v>1</v>
      </c>
      <c r="O3993" s="731">
        <v>1</v>
      </c>
      <c r="P3993" s="651"/>
      <c r="Q3993" s="666">
        <v>0</v>
      </c>
      <c r="R3993" s="650"/>
      <c r="S3993" s="666">
        <v>0</v>
      </c>
      <c r="T3993" s="731"/>
      <c r="U3993" s="689">
        <v>0</v>
      </c>
    </row>
    <row r="3994" spans="1:21" ht="14.4" customHeight="1" x14ac:dyDescent="0.3">
      <c r="A3994" s="649">
        <v>10</v>
      </c>
      <c r="B3994" s="650" t="s">
        <v>596</v>
      </c>
      <c r="C3994" s="650">
        <v>89301705</v>
      </c>
      <c r="D3994" s="729" t="s">
        <v>6871</v>
      </c>
      <c r="E3994" s="730" t="s">
        <v>3701</v>
      </c>
      <c r="F3994" s="650" t="s">
        <v>3634</v>
      </c>
      <c r="G3994" s="650" t="s">
        <v>4268</v>
      </c>
      <c r="H3994" s="650" t="s">
        <v>1072</v>
      </c>
      <c r="I3994" s="650" t="s">
        <v>1094</v>
      </c>
      <c r="J3994" s="650" t="s">
        <v>1095</v>
      </c>
      <c r="K3994" s="650" t="s">
        <v>3501</v>
      </c>
      <c r="L3994" s="651">
        <v>94.8</v>
      </c>
      <c r="M3994" s="651">
        <v>94.8</v>
      </c>
      <c r="N3994" s="650">
        <v>1</v>
      </c>
      <c r="O3994" s="731">
        <v>0.5</v>
      </c>
      <c r="P3994" s="651"/>
      <c r="Q3994" s="666">
        <v>0</v>
      </c>
      <c r="R3994" s="650"/>
      <c r="S3994" s="666">
        <v>0</v>
      </c>
      <c r="T3994" s="731"/>
      <c r="U3994" s="689">
        <v>0</v>
      </c>
    </row>
    <row r="3995" spans="1:21" ht="14.4" customHeight="1" x14ac:dyDescent="0.3">
      <c r="A3995" s="649">
        <v>10</v>
      </c>
      <c r="B3995" s="650" t="s">
        <v>596</v>
      </c>
      <c r="C3995" s="650">
        <v>89301705</v>
      </c>
      <c r="D3995" s="729" t="s">
        <v>6871</v>
      </c>
      <c r="E3995" s="730" t="s">
        <v>3701</v>
      </c>
      <c r="F3995" s="650" t="s">
        <v>3634</v>
      </c>
      <c r="G3995" s="650" t="s">
        <v>3868</v>
      </c>
      <c r="H3995" s="650" t="s">
        <v>597</v>
      </c>
      <c r="I3995" s="650" t="s">
        <v>1650</v>
      </c>
      <c r="J3995" s="650" t="s">
        <v>1277</v>
      </c>
      <c r="K3995" s="650" t="s">
        <v>3965</v>
      </c>
      <c r="L3995" s="651">
        <v>23.46</v>
      </c>
      <c r="M3995" s="651">
        <v>23.46</v>
      </c>
      <c r="N3995" s="650">
        <v>1</v>
      </c>
      <c r="O3995" s="731">
        <v>1</v>
      </c>
      <c r="P3995" s="651"/>
      <c r="Q3995" s="666">
        <v>0</v>
      </c>
      <c r="R3995" s="650"/>
      <c r="S3995" s="666">
        <v>0</v>
      </c>
      <c r="T3995" s="731"/>
      <c r="U3995" s="689">
        <v>0</v>
      </c>
    </row>
    <row r="3996" spans="1:21" ht="14.4" customHeight="1" x14ac:dyDescent="0.3">
      <c r="A3996" s="649">
        <v>10</v>
      </c>
      <c r="B3996" s="650" t="s">
        <v>596</v>
      </c>
      <c r="C3996" s="650">
        <v>89301705</v>
      </c>
      <c r="D3996" s="729" t="s">
        <v>6871</v>
      </c>
      <c r="E3996" s="730" t="s">
        <v>3701</v>
      </c>
      <c r="F3996" s="650" t="s">
        <v>3634</v>
      </c>
      <c r="G3996" s="650" t="s">
        <v>3868</v>
      </c>
      <c r="H3996" s="650" t="s">
        <v>597</v>
      </c>
      <c r="I3996" s="650" t="s">
        <v>1276</v>
      </c>
      <c r="J3996" s="650" t="s">
        <v>1277</v>
      </c>
      <c r="K3996" s="650" t="s">
        <v>3869</v>
      </c>
      <c r="L3996" s="651">
        <v>13.38</v>
      </c>
      <c r="M3996" s="651">
        <v>13.38</v>
      </c>
      <c r="N3996" s="650">
        <v>1</v>
      </c>
      <c r="O3996" s="731">
        <v>1</v>
      </c>
      <c r="P3996" s="651">
        <v>13.38</v>
      </c>
      <c r="Q3996" s="666">
        <v>1</v>
      </c>
      <c r="R3996" s="650">
        <v>1</v>
      </c>
      <c r="S3996" s="666">
        <v>1</v>
      </c>
      <c r="T3996" s="731">
        <v>1</v>
      </c>
      <c r="U3996" s="689">
        <v>1</v>
      </c>
    </row>
    <row r="3997" spans="1:21" ht="14.4" customHeight="1" x14ac:dyDescent="0.3">
      <c r="A3997" s="649">
        <v>10</v>
      </c>
      <c r="B3997" s="650" t="s">
        <v>596</v>
      </c>
      <c r="C3997" s="650">
        <v>89301705</v>
      </c>
      <c r="D3997" s="729" t="s">
        <v>6871</v>
      </c>
      <c r="E3997" s="730" t="s">
        <v>3702</v>
      </c>
      <c r="F3997" s="650" t="s">
        <v>3634</v>
      </c>
      <c r="G3997" s="650" t="s">
        <v>4534</v>
      </c>
      <c r="H3997" s="650" t="s">
        <v>597</v>
      </c>
      <c r="I3997" s="650" t="s">
        <v>1273</v>
      </c>
      <c r="J3997" s="650" t="s">
        <v>4535</v>
      </c>
      <c r="K3997" s="650" t="s">
        <v>3496</v>
      </c>
      <c r="L3997" s="651">
        <v>61.85</v>
      </c>
      <c r="M3997" s="651">
        <v>61.85</v>
      </c>
      <c r="N3997" s="650">
        <v>1</v>
      </c>
      <c r="O3997" s="731">
        <v>1</v>
      </c>
      <c r="P3997" s="651"/>
      <c r="Q3997" s="666">
        <v>0</v>
      </c>
      <c r="R3997" s="650"/>
      <c r="S3997" s="666">
        <v>0</v>
      </c>
      <c r="T3997" s="731"/>
      <c r="U3997" s="689">
        <v>0</v>
      </c>
    </row>
    <row r="3998" spans="1:21" ht="14.4" customHeight="1" x14ac:dyDescent="0.3">
      <c r="A3998" s="649">
        <v>10</v>
      </c>
      <c r="B3998" s="650" t="s">
        <v>596</v>
      </c>
      <c r="C3998" s="650">
        <v>89301705</v>
      </c>
      <c r="D3998" s="729" t="s">
        <v>6871</v>
      </c>
      <c r="E3998" s="730" t="s">
        <v>3702</v>
      </c>
      <c r="F3998" s="650" t="s">
        <v>3634</v>
      </c>
      <c r="G3998" s="650" t="s">
        <v>3747</v>
      </c>
      <c r="H3998" s="650" t="s">
        <v>1072</v>
      </c>
      <c r="I3998" s="650" t="s">
        <v>2097</v>
      </c>
      <c r="J3998" s="650" t="s">
        <v>1087</v>
      </c>
      <c r="K3998" s="650" t="s">
        <v>3560</v>
      </c>
      <c r="L3998" s="651">
        <v>237.65</v>
      </c>
      <c r="M3998" s="651">
        <v>237.65</v>
      </c>
      <c r="N3998" s="650">
        <v>1</v>
      </c>
      <c r="O3998" s="731">
        <v>0.5</v>
      </c>
      <c r="P3998" s="651"/>
      <c r="Q3998" s="666">
        <v>0</v>
      </c>
      <c r="R3998" s="650"/>
      <c r="S3998" s="666">
        <v>0</v>
      </c>
      <c r="T3998" s="731"/>
      <c r="U3998" s="689">
        <v>0</v>
      </c>
    </row>
    <row r="3999" spans="1:21" ht="14.4" customHeight="1" x14ac:dyDescent="0.3">
      <c r="A3999" s="649">
        <v>10</v>
      </c>
      <c r="B3999" s="650" t="s">
        <v>596</v>
      </c>
      <c r="C3999" s="650">
        <v>89301705</v>
      </c>
      <c r="D3999" s="729" t="s">
        <v>6871</v>
      </c>
      <c r="E3999" s="730" t="s">
        <v>3702</v>
      </c>
      <c r="F3999" s="650" t="s">
        <v>3634</v>
      </c>
      <c r="G3999" s="650" t="s">
        <v>3747</v>
      </c>
      <c r="H3999" s="650" t="s">
        <v>1072</v>
      </c>
      <c r="I3999" s="650" t="s">
        <v>1113</v>
      </c>
      <c r="J3999" s="650" t="s">
        <v>1114</v>
      </c>
      <c r="K3999" s="650" t="s">
        <v>930</v>
      </c>
      <c r="L3999" s="651">
        <v>0</v>
      </c>
      <c r="M3999" s="651">
        <v>0</v>
      </c>
      <c r="N3999" s="650">
        <v>1</v>
      </c>
      <c r="O3999" s="731">
        <v>1</v>
      </c>
      <c r="P3999" s="651"/>
      <c r="Q3999" s="666"/>
      <c r="R3999" s="650"/>
      <c r="S3999" s="666">
        <v>0</v>
      </c>
      <c r="T3999" s="731"/>
      <c r="U3999" s="689">
        <v>0</v>
      </c>
    </row>
    <row r="4000" spans="1:21" ht="14.4" customHeight="1" x14ac:dyDescent="0.3">
      <c r="A4000" s="649">
        <v>10</v>
      </c>
      <c r="B4000" s="650" t="s">
        <v>596</v>
      </c>
      <c r="C4000" s="650">
        <v>89301705</v>
      </c>
      <c r="D4000" s="729" t="s">
        <v>6871</v>
      </c>
      <c r="E4000" s="730" t="s">
        <v>3702</v>
      </c>
      <c r="F4000" s="650" t="s">
        <v>3634</v>
      </c>
      <c r="G4000" s="650" t="s">
        <v>3747</v>
      </c>
      <c r="H4000" s="650" t="s">
        <v>1072</v>
      </c>
      <c r="I4000" s="650" t="s">
        <v>1086</v>
      </c>
      <c r="J4000" s="650" t="s">
        <v>1087</v>
      </c>
      <c r="K4000" s="650" t="s">
        <v>762</v>
      </c>
      <c r="L4000" s="651">
        <v>0</v>
      </c>
      <c r="M4000" s="651">
        <v>0</v>
      </c>
      <c r="N4000" s="650">
        <v>1</v>
      </c>
      <c r="O4000" s="731">
        <v>0.5</v>
      </c>
      <c r="P4000" s="651"/>
      <c r="Q4000" s="666"/>
      <c r="R4000" s="650"/>
      <c r="S4000" s="666">
        <v>0</v>
      </c>
      <c r="T4000" s="731"/>
      <c r="U4000" s="689">
        <v>0</v>
      </c>
    </row>
    <row r="4001" spans="1:21" ht="14.4" customHeight="1" x14ac:dyDescent="0.3">
      <c r="A4001" s="649">
        <v>10</v>
      </c>
      <c r="B4001" s="650" t="s">
        <v>596</v>
      </c>
      <c r="C4001" s="650">
        <v>89301705</v>
      </c>
      <c r="D4001" s="729" t="s">
        <v>6871</v>
      </c>
      <c r="E4001" s="730" t="s">
        <v>3702</v>
      </c>
      <c r="F4001" s="650" t="s">
        <v>3634</v>
      </c>
      <c r="G4001" s="650" t="s">
        <v>3747</v>
      </c>
      <c r="H4001" s="650" t="s">
        <v>1072</v>
      </c>
      <c r="I4001" s="650" t="s">
        <v>2110</v>
      </c>
      <c r="J4001" s="650" t="s">
        <v>1087</v>
      </c>
      <c r="K4001" s="650" t="s">
        <v>2796</v>
      </c>
      <c r="L4001" s="651">
        <v>118.82</v>
      </c>
      <c r="M4001" s="651">
        <v>118.82</v>
      </c>
      <c r="N4001" s="650">
        <v>1</v>
      </c>
      <c r="O4001" s="731">
        <v>0.5</v>
      </c>
      <c r="P4001" s="651"/>
      <c r="Q4001" s="666">
        <v>0</v>
      </c>
      <c r="R4001" s="650"/>
      <c r="S4001" s="666">
        <v>0</v>
      </c>
      <c r="T4001" s="731"/>
      <c r="U4001" s="689">
        <v>0</v>
      </c>
    </row>
    <row r="4002" spans="1:21" ht="14.4" customHeight="1" x14ac:dyDescent="0.3">
      <c r="A4002" s="649">
        <v>10</v>
      </c>
      <c r="B4002" s="650" t="s">
        <v>596</v>
      </c>
      <c r="C4002" s="650">
        <v>89301705</v>
      </c>
      <c r="D4002" s="729" t="s">
        <v>6871</v>
      </c>
      <c r="E4002" s="730" t="s">
        <v>3702</v>
      </c>
      <c r="F4002" s="650" t="s">
        <v>3634</v>
      </c>
      <c r="G4002" s="650" t="s">
        <v>3929</v>
      </c>
      <c r="H4002" s="650" t="s">
        <v>597</v>
      </c>
      <c r="I4002" s="650" t="s">
        <v>4518</v>
      </c>
      <c r="J4002" s="650" t="s">
        <v>933</v>
      </c>
      <c r="K4002" s="650" t="s">
        <v>4519</v>
      </c>
      <c r="L4002" s="651">
        <v>0</v>
      </c>
      <c r="M4002" s="651">
        <v>0</v>
      </c>
      <c r="N4002" s="650">
        <v>1</v>
      </c>
      <c r="O4002" s="731">
        <v>0.5</v>
      </c>
      <c r="P4002" s="651"/>
      <c r="Q4002" s="666"/>
      <c r="R4002" s="650"/>
      <c r="S4002" s="666">
        <v>0</v>
      </c>
      <c r="T4002" s="731"/>
      <c r="U4002" s="689">
        <v>0</v>
      </c>
    </row>
    <row r="4003" spans="1:21" ht="14.4" customHeight="1" x14ac:dyDescent="0.3">
      <c r="A4003" s="649">
        <v>10</v>
      </c>
      <c r="B4003" s="650" t="s">
        <v>596</v>
      </c>
      <c r="C4003" s="650">
        <v>89301705</v>
      </c>
      <c r="D4003" s="729" t="s">
        <v>6871</v>
      </c>
      <c r="E4003" s="730" t="s">
        <v>3702</v>
      </c>
      <c r="F4003" s="650" t="s">
        <v>3634</v>
      </c>
      <c r="G4003" s="650" t="s">
        <v>3929</v>
      </c>
      <c r="H4003" s="650" t="s">
        <v>597</v>
      </c>
      <c r="I4003" s="650" t="s">
        <v>3185</v>
      </c>
      <c r="J4003" s="650" t="s">
        <v>933</v>
      </c>
      <c r="K4003" s="650" t="s">
        <v>5332</v>
      </c>
      <c r="L4003" s="651">
        <v>23.76</v>
      </c>
      <c r="M4003" s="651">
        <v>23.76</v>
      </c>
      <c r="N4003" s="650">
        <v>1</v>
      </c>
      <c r="O4003" s="731">
        <v>0.5</v>
      </c>
      <c r="P4003" s="651"/>
      <c r="Q4003" s="666">
        <v>0</v>
      </c>
      <c r="R4003" s="650"/>
      <c r="S4003" s="666">
        <v>0</v>
      </c>
      <c r="T4003" s="731"/>
      <c r="U4003" s="689">
        <v>0</v>
      </c>
    </row>
    <row r="4004" spans="1:21" ht="14.4" customHeight="1" x14ac:dyDescent="0.3">
      <c r="A4004" s="649">
        <v>10</v>
      </c>
      <c r="B4004" s="650" t="s">
        <v>596</v>
      </c>
      <c r="C4004" s="650">
        <v>89301705</v>
      </c>
      <c r="D4004" s="729" t="s">
        <v>6871</v>
      </c>
      <c r="E4004" s="730" t="s">
        <v>3702</v>
      </c>
      <c r="F4004" s="650" t="s">
        <v>3634</v>
      </c>
      <c r="G4004" s="650" t="s">
        <v>3929</v>
      </c>
      <c r="H4004" s="650" t="s">
        <v>597</v>
      </c>
      <c r="I4004" s="650" t="s">
        <v>6706</v>
      </c>
      <c r="J4004" s="650" t="s">
        <v>2624</v>
      </c>
      <c r="K4004" s="650" t="s">
        <v>6707</v>
      </c>
      <c r="L4004" s="651">
        <v>0</v>
      </c>
      <c r="M4004" s="651">
        <v>0</v>
      </c>
      <c r="N4004" s="650">
        <v>1</v>
      </c>
      <c r="O4004" s="731">
        <v>1</v>
      </c>
      <c r="P4004" s="651"/>
      <c r="Q4004" s="666"/>
      <c r="R4004" s="650"/>
      <c r="S4004" s="666">
        <v>0</v>
      </c>
      <c r="T4004" s="731"/>
      <c r="U4004" s="689">
        <v>0</v>
      </c>
    </row>
    <row r="4005" spans="1:21" ht="14.4" customHeight="1" x14ac:dyDescent="0.3">
      <c r="A4005" s="649">
        <v>10</v>
      </c>
      <c r="B4005" s="650" t="s">
        <v>596</v>
      </c>
      <c r="C4005" s="650">
        <v>89301705</v>
      </c>
      <c r="D4005" s="729" t="s">
        <v>6871</v>
      </c>
      <c r="E4005" s="730" t="s">
        <v>3702</v>
      </c>
      <c r="F4005" s="650" t="s">
        <v>3634</v>
      </c>
      <c r="G4005" s="650" t="s">
        <v>4136</v>
      </c>
      <c r="H4005" s="650" t="s">
        <v>597</v>
      </c>
      <c r="I4005" s="650" t="s">
        <v>928</v>
      </c>
      <c r="J4005" s="650" t="s">
        <v>929</v>
      </c>
      <c r="K4005" s="650" t="s">
        <v>930</v>
      </c>
      <c r="L4005" s="651">
        <v>0</v>
      </c>
      <c r="M4005" s="651">
        <v>0</v>
      </c>
      <c r="N4005" s="650">
        <v>2</v>
      </c>
      <c r="O4005" s="731">
        <v>1</v>
      </c>
      <c r="P4005" s="651"/>
      <c r="Q4005" s="666"/>
      <c r="R4005" s="650"/>
      <c r="S4005" s="666">
        <v>0</v>
      </c>
      <c r="T4005" s="731"/>
      <c r="U4005" s="689">
        <v>0</v>
      </c>
    </row>
    <row r="4006" spans="1:21" ht="14.4" customHeight="1" x14ac:dyDescent="0.3">
      <c r="A4006" s="649">
        <v>10</v>
      </c>
      <c r="B4006" s="650" t="s">
        <v>596</v>
      </c>
      <c r="C4006" s="650">
        <v>89301705</v>
      </c>
      <c r="D4006" s="729" t="s">
        <v>6871</v>
      </c>
      <c r="E4006" s="730" t="s">
        <v>3702</v>
      </c>
      <c r="F4006" s="650" t="s">
        <v>3634</v>
      </c>
      <c r="G4006" s="650" t="s">
        <v>3752</v>
      </c>
      <c r="H4006" s="650" t="s">
        <v>597</v>
      </c>
      <c r="I4006" s="650" t="s">
        <v>4875</v>
      </c>
      <c r="J4006" s="650" t="s">
        <v>4876</v>
      </c>
      <c r="K4006" s="650" t="s">
        <v>4877</v>
      </c>
      <c r="L4006" s="651">
        <v>158.13</v>
      </c>
      <c r="M4006" s="651">
        <v>158.13</v>
      </c>
      <c r="N4006" s="650">
        <v>1</v>
      </c>
      <c r="O4006" s="731">
        <v>1</v>
      </c>
      <c r="P4006" s="651"/>
      <c r="Q4006" s="666">
        <v>0</v>
      </c>
      <c r="R4006" s="650"/>
      <c r="S4006" s="666">
        <v>0</v>
      </c>
      <c r="T4006" s="731"/>
      <c r="U4006" s="689">
        <v>0</v>
      </c>
    </row>
    <row r="4007" spans="1:21" ht="14.4" customHeight="1" x14ac:dyDescent="0.3">
      <c r="A4007" s="649">
        <v>10</v>
      </c>
      <c r="B4007" s="650" t="s">
        <v>596</v>
      </c>
      <c r="C4007" s="650">
        <v>89301705</v>
      </c>
      <c r="D4007" s="729" t="s">
        <v>6871</v>
      </c>
      <c r="E4007" s="730" t="s">
        <v>3702</v>
      </c>
      <c r="F4007" s="650" t="s">
        <v>3634</v>
      </c>
      <c r="G4007" s="650" t="s">
        <v>4089</v>
      </c>
      <c r="H4007" s="650" t="s">
        <v>597</v>
      </c>
      <c r="I4007" s="650" t="s">
        <v>874</v>
      </c>
      <c r="J4007" s="650" t="s">
        <v>875</v>
      </c>
      <c r="K4007" s="650" t="s">
        <v>876</v>
      </c>
      <c r="L4007" s="651">
        <v>23.72</v>
      </c>
      <c r="M4007" s="651">
        <v>23.72</v>
      </c>
      <c r="N4007" s="650">
        <v>1</v>
      </c>
      <c r="O4007" s="731">
        <v>0.5</v>
      </c>
      <c r="P4007" s="651"/>
      <c r="Q4007" s="666">
        <v>0</v>
      </c>
      <c r="R4007" s="650"/>
      <c r="S4007" s="666">
        <v>0</v>
      </c>
      <c r="T4007" s="731"/>
      <c r="U4007" s="689">
        <v>0</v>
      </c>
    </row>
    <row r="4008" spans="1:21" ht="14.4" customHeight="1" x14ac:dyDescent="0.3">
      <c r="A4008" s="649">
        <v>10</v>
      </c>
      <c r="B4008" s="650" t="s">
        <v>596</v>
      </c>
      <c r="C4008" s="650">
        <v>89301705</v>
      </c>
      <c r="D4008" s="729" t="s">
        <v>6871</v>
      </c>
      <c r="E4008" s="730" t="s">
        <v>3702</v>
      </c>
      <c r="F4008" s="650" t="s">
        <v>3634</v>
      </c>
      <c r="G4008" s="650" t="s">
        <v>3824</v>
      </c>
      <c r="H4008" s="650" t="s">
        <v>597</v>
      </c>
      <c r="I4008" s="650" t="s">
        <v>1261</v>
      </c>
      <c r="J4008" s="650" t="s">
        <v>3825</v>
      </c>
      <c r="K4008" s="650" t="s">
        <v>3826</v>
      </c>
      <c r="L4008" s="651">
        <v>41.07</v>
      </c>
      <c r="M4008" s="651">
        <v>41.07</v>
      </c>
      <c r="N4008" s="650">
        <v>1</v>
      </c>
      <c r="O4008" s="731">
        <v>1</v>
      </c>
      <c r="P4008" s="651"/>
      <c r="Q4008" s="666">
        <v>0</v>
      </c>
      <c r="R4008" s="650"/>
      <c r="S4008" s="666">
        <v>0</v>
      </c>
      <c r="T4008" s="731"/>
      <c r="U4008" s="689">
        <v>0</v>
      </c>
    </row>
    <row r="4009" spans="1:21" ht="14.4" customHeight="1" x14ac:dyDescent="0.3">
      <c r="A4009" s="649">
        <v>10</v>
      </c>
      <c r="B4009" s="650" t="s">
        <v>596</v>
      </c>
      <c r="C4009" s="650">
        <v>89301705</v>
      </c>
      <c r="D4009" s="729" t="s">
        <v>6871</v>
      </c>
      <c r="E4009" s="730" t="s">
        <v>3702</v>
      </c>
      <c r="F4009" s="650" t="s">
        <v>3634</v>
      </c>
      <c r="G4009" s="650" t="s">
        <v>4294</v>
      </c>
      <c r="H4009" s="650" t="s">
        <v>597</v>
      </c>
      <c r="I4009" s="650" t="s">
        <v>681</v>
      </c>
      <c r="J4009" s="650" t="s">
        <v>671</v>
      </c>
      <c r="K4009" s="650" t="s">
        <v>5147</v>
      </c>
      <c r="L4009" s="651">
        <v>0</v>
      </c>
      <c r="M4009" s="651">
        <v>0</v>
      </c>
      <c r="N4009" s="650">
        <v>1</v>
      </c>
      <c r="O4009" s="731">
        <v>0.5</v>
      </c>
      <c r="P4009" s="651"/>
      <c r="Q4009" s="666"/>
      <c r="R4009" s="650"/>
      <c r="S4009" s="666">
        <v>0</v>
      </c>
      <c r="T4009" s="731"/>
      <c r="U4009" s="689">
        <v>0</v>
      </c>
    </row>
    <row r="4010" spans="1:21" ht="14.4" customHeight="1" x14ac:dyDescent="0.3">
      <c r="A4010" s="649">
        <v>10</v>
      </c>
      <c r="B4010" s="650" t="s">
        <v>596</v>
      </c>
      <c r="C4010" s="650">
        <v>89301705</v>
      </c>
      <c r="D4010" s="729" t="s">
        <v>6871</v>
      </c>
      <c r="E4010" s="730" t="s">
        <v>3702</v>
      </c>
      <c r="F4010" s="650" t="s">
        <v>3634</v>
      </c>
      <c r="G4010" s="650" t="s">
        <v>4250</v>
      </c>
      <c r="H4010" s="650" t="s">
        <v>597</v>
      </c>
      <c r="I4010" s="650" t="s">
        <v>770</v>
      </c>
      <c r="J4010" s="650" t="s">
        <v>771</v>
      </c>
      <c r="K4010" s="650" t="s">
        <v>4251</v>
      </c>
      <c r="L4010" s="651">
        <v>0</v>
      </c>
      <c r="M4010" s="651">
        <v>0</v>
      </c>
      <c r="N4010" s="650">
        <v>2</v>
      </c>
      <c r="O4010" s="731">
        <v>1</v>
      </c>
      <c r="P4010" s="651"/>
      <c r="Q4010" s="666"/>
      <c r="R4010" s="650"/>
      <c r="S4010" s="666">
        <v>0</v>
      </c>
      <c r="T4010" s="731"/>
      <c r="U4010" s="689">
        <v>0</v>
      </c>
    </row>
    <row r="4011" spans="1:21" ht="14.4" customHeight="1" x14ac:dyDescent="0.3">
      <c r="A4011" s="649">
        <v>10</v>
      </c>
      <c r="B4011" s="650" t="s">
        <v>596</v>
      </c>
      <c r="C4011" s="650">
        <v>89301705</v>
      </c>
      <c r="D4011" s="729" t="s">
        <v>6871</v>
      </c>
      <c r="E4011" s="730" t="s">
        <v>3702</v>
      </c>
      <c r="F4011" s="650" t="s">
        <v>3634</v>
      </c>
      <c r="G4011" s="650" t="s">
        <v>3736</v>
      </c>
      <c r="H4011" s="650" t="s">
        <v>1072</v>
      </c>
      <c r="I4011" s="650" t="s">
        <v>1712</v>
      </c>
      <c r="J4011" s="650" t="s">
        <v>1713</v>
      </c>
      <c r="K4011" s="650" t="s">
        <v>3522</v>
      </c>
      <c r="L4011" s="651">
        <v>116.8</v>
      </c>
      <c r="M4011" s="651">
        <v>116.8</v>
      </c>
      <c r="N4011" s="650">
        <v>1</v>
      </c>
      <c r="O4011" s="731">
        <v>1</v>
      </c>
      <c r="P4011" s="651"/>
      <c r="Q4011" s="666">
        <v>0</v>
      </c>
      <c r="R4011" s="650"/>
      <c r="S4011" s="666">
        <v>0</v>
      </c>
      <c r="T4011" s="731"/>
      <c r="U4011" s="689">
        <v>0</v>
      </c>
    </row>
    <row r="4012" spans="1:21" ht="14.4" customHeight="1" x14ac:dyDescent="0.3">
      <c r="A4012" s="649">
        <v>10</v>
      </c>
      <c r="B4012" s="650" t="s">
        <v>596</v>
      </c>
      <c r="C4012" s="650">
        <v>89301705</v>
      </c>
      <c r="D4012" s="729" t="s">
        <v>6871</v>
      </c>
      <c r="E4012" s="730" t="s">
        <v>3702</v>
      </c>
      <c r="F4012" s="650" t="s">
        <v>3634</v>
      </c>
      <c r="G4012" s="650" t="s">
        <v>3802</v>
      </c>
      <c r="H4012" s="650" t="s">
        <v>1072</v>
      </c>
      <c r="I4012" s="650" t="s">
        <v>4923</v>
      </c>
      <c r="J4012" s="650" t="s">
        <v>2805</v>
      </c>
      <c r="K4012" s="650" t="s">
        <v>2806</v>
      </c>
      <c r="L4012" s="651">
        <v>0</v>
      </c>
      <c r="M4012" s="651">
        <v>0</v>
      </c>
      <c r="N4012" s="650">
        <v>1</v>
      </c>
      <c r="O4012" s="731">
        <v>1</v>
      </c>
      <c r="P4012" s="651"/>
      <c r="Q4012" s="666"/>
      <c r="R4012" s="650"/>
      <c r="S4012" s="666">
        <v>0</v>
      </c>
      <c r="T4012" s="731"/>
      <c r="U4012" s="689">
        <v>0</v>
      </c>
    </row>
    <row r="4013" spans="1:21" ht="14.4" customHeight="1" x14ac:dyDescent="0.3">
      <c r="A4013" s="649">
        <v>10</v>
      </c>
      <c r="B4013" s="650" t="s">
        <v>596</v>
      </c>
      <c r="C4013" s="650">
        <v>89301705</v>
      </c>
      <c r="D4013" s="729" t="s">
        <v>6871</v>
      </c>
      <c r="E4013" s="730" t="s">
        <v>3702</v>
      </c>
      <c r="F4013" s="650" t="s">
        <v>3634</v>
      </c>
      <c r="G4013" s="650" t="s">
        <v>3868</v>
      </c>
      <c r="H4013" s="650" t="s">
        <v>597</v>
      </c>
      <c r="I4013" s="650" t="s">
        <v>1276</v>
      </c>
      <c r="J4013" s="650" t="s">
        <v>1277</v>
      </c>
      <c r="K4013" s="650" t="s">
        <v>3869</v>
      </c>
      <c r="L4013" s="651">
        <v>13.38</v>
      </c>
      <c r="M4013" s="651">
        <v>26.76</v>
      </c>
      <c r="N4013" s="650">
        <v>2</v>
      </c>
      <c r="O4013" s="731">
        <v>2</v>
      </c>
      <c r="P4013" s="651"/>
      <c r="Q4013" s="666">
        <v>0</v>
      </c>
      <c r="R4013" s="650"/>
      <c r="S4013" s="666">
        <v>0</v>
      </c>
      <c r="T4013" s="731"/>
      <c r="U4013" s="689">
        <v>0</v>
      </c>
    </row>
    <row r="4014" spans="1:21" ht="14.4" customHeight="1" x14ac:dyDescent="0.3">
      <c r="A4014" s="649">
        <v>10</v>
      </c>
      <c r="B4014" s="650" t="s">
        <v>596</v>
      </c>
      <c r="C4014" s="650">
        <v>89301705</v>
      </c>
      <c r="D4014" s="729" t="s">
        <v>6871</v>
      </c>
      <c r="E4014" s="730" t="s">
        <v>3702</v>
      </c>
      <c r="F4014" s="650" t="s">
        <v>3634</v>
      </c>
      <c r="G4014" s="650" t="s">
        <v>3861</v>
      </c>
      <c r="H4014" s="650" t="s">
        <v>597</v>
      </c>
      <c r="I4014" s="650" t="s">
        <v>1265</v>
      </c>
      <c r="J4014" s="650" t="s">
        <v>1266</v>
      </c>
      <c r="K4014" s="650" t="s">
        <v>3862</v>
      </c>
      <c r="L4014" s="651">
        <v>38.65</v>
      </c>
      <c r="M4014" s="651">
        <v>77.3</v>
      </c>
      <c r="N4014" s="650">
        <v>2</v>
      </c>
      <c r="O4014" s="731">
        <v>1.5</v>
      </c>
      <c r="P4014" s="651"/>
      <c r="Q4014" s="666">
        <v>0</v>
      </c>
      <c r="R4014" s="650"/>
      <c r="S4014" s="666">
        <v>0</v>
      </c>
      <c r="T4014" s="731"/>
      <c r="U4014" s="689">
        <v>0</v>
      </c>
    </row>
    <row r="4015" spans="1:21" ht="14.4" customHeight="1" x14ac:dyDescent="0.3">
      <c r="A4015" s="649">
        <v>10</v>
      </c>
      <c r="B4015" s="650" t="s">
        <v>596</v>
      </c>
      <c r="C4015" s="650">
        <v>89301705</v>
      </c>
      <c r="D4015" s="729" t="s">
        <v>6871</v>
      </c>
      <c r="E4015" s="730" t="s">
        <v>3703</v>
      </c>
      <c r="F4015" s="650" t="s">
        <v>3634</v>
      </c>
      <c r="G4015" s="650" t="s">
        <v>4534</v>
      </c>
      <c r="H4015" s="650" t="s">
        <v>597</v>
      </c>
      <c r="I4015" s="650" t="s">
        <v>1273</v>
      </c>
      <c r="J4015" s="650" t="s">
        <v>4535</v>
      </c>
      <c r="K4015" s="650" t="s">
        <v>3496</v>
      </c>
      <c r="L4015" s="651">
        <v>61.85</v>
      </c>
      <c r="M4015" s="651">
        <v>61.85</v>
      </c>
      <c r="N4015" s="650">
        <v>1</v>
      </c>
      <c r="O4015" s="731">
        <v>1</v>
      </c>
      <c r="P4015" s="651"/>
      <c r="Q4015" s="666">
        <v>0</v>
      </c>
      <c r="R4015" s="650"/>
      <c r="S4015" s="666">
        <v>0</v>
      </c>
      <c r="T4015" s="731"/>
      <c r="U4015" s="689">
        <v>0</v>
      </c>
    </row>
    <row r="4016" spans="1:21" ht="14.4" customHeight="1" x14ac:dyDescent="0.3">
      <c r="A4016" s="649">
        <v>10</v>
      </c>
      <c r="B4016" s="650" t="s">
        <v>596</v>
      </c>
      <c r="C4016" s="650">
        <v>89301705</v>
      </c>
      <c r="D4016" s="729" t="s">
        <v>6871</v>
      </c>
      <c r="E4016" s="730" t="s">
        <v>3703</v>
      </c>
      <c r="F4016" s="650" t="s">
        <v>3634</v>
      </c>
      <c r="G4016" s="650" t="s">
        <v>3747</v>
      </c>
      <c r="H4016" s="650" t="s">
        <v>1072</v>
      </c>
      <c r="I4016" s="650" t="s">
        <v>4051</v>
      </c>
      <c r="J4016" s="650" t="s">
        <v>1087</v>
      </c>
      <c r="K4016" s="650" t="s">
        <v>4052</v>
      </c>
      <c r="L4016" s="651">
        <v>0</v>
      </c>
      <c r="M4016" s="651">
        <v>0</v>
      </c>
      <c r="N4016" s="650">
        <v>1</v>
      </c>
      <c r="O4016" s="731">
        <v>0.5</v>
      </c>
      <c r="P4016" s="651"/>
      <c r="Q4016" s="666"/>
      <c r="R4016" s="650"/>
      <c r="S4016" s="666">
        <v>0</v>
      </c>
      <c r="T4016" s="731"/>
      <c r="U4016" s="689">
        <v>0</v>
      </c>
    </row>
    <row r="4017" spans="1:21" ht="14.4" customHeight="1" x14ac:dyDescent="0.3">
      <c r="A4017" s="649">
        <v>10</v>
      </c>
      <c r="B4017" s="650" t="s">
        <v>596</v>
      </c>
      <c r="C4017" s="650">
        <v>89301705</v>
      </c>
      <c r="D4017" s="729" t="s">
        <v>6871</v>
      </c>
      <c r="E4017" s="730" t="s">
        <v>3703</v>
      </c>
      <c r="F4017" s="650" t="s">
        <v>3634</v>
      </c>
      <c r="G4017" s="650" t="s">
        <v>4136</v>
      </c>
      <c r="H4017" s="650" t="s">
        <v>597</v>
      </c>
      <c r="I4017" s="650" t="s">
        <v>928</v>
      </c>
      <c r="J4017" s="650" t="s">
        <v>929</v>
      </c>
      <c r="K4017" s="650" t="s">
        <v>930</v>
      </c>
      <c r="L4017" s="651">
        <v>0</v>
      </c>
      <c r="M4017" s="651">
        <v>0</v>
      </c>
      <c r="N4017" s="650">
        <v>1</v>
      </c>
      <c r="O4017" s="731">
        <v>0.5</v>
      </c>
      <c r="P4017" s="651"/>
      <c r="Q4017" s="666"/>
      <c r="R4017" s="650"/>
      <c r="S4017" s="666">
        <v>0</v>
      </c>
      <c r="T4017" s="731"/>
      <c r="U4017" s="689">
        <v>0</v>
      </c>
    </row>
    <row r="4018" spans="1:21" ht="14.4" customHeight="1" x14ac:dyDescent="0.3">
      <c r="A4018" s="649">
        <v>10</v>
      </c>
      <c r="B4018" s="650" t="s">
        <v>596</v>
      </c>
      <c r="C4018" s="650">
        <v>89301705</v>
      </c>
      <c r="D4018" s="729" t="s">
        <v>6871</v>
      </c>
      <c r="E4018" s="730" t="s">
        <v>3703</v>
      </c>
      <c r="F4018" s="650" t="s">
        <v>3634</v>
      </c>
      <c r="G4018" s="650" t="s">
        <v>3736</v>
      </c>
      <c r="H4018" s="650" t="s">
        <v>1072</v>
      </c>
      <c r="I4018" s="650" t="s">
        <v>1299</v>
      </c>
      <c r="J4018" s="650" t="s">
        <v>3487</v>
      </c>
      <c r="K4018" s="650" t="s">
        <v>3488</v>
      </c>
      <c r="L4018" s="651">
        <v>82.59</v>
      </c>
      <c r="M4018" s="651">
        <v>82.59</v>
      </c>
      <c r="N4018" s="650">
        <v>1</v>
      </c>
      <c r="O4018" s="731">
        <v>1</v>
      </c>
      <c r="P4018" s="651"/>
      <c r="Q4018" s="666">
        <v>0</v>
      </c>
      <c r="R4018" s="650"/>
      <c r="S4018" s="666">
        <v>0</v>
      </c>
      <c r="T4018" s="731"/>
      <c r="U4018" s="689">
        <v>0</v>
      </c>
    </row>
    <row r="4019" spans="1:21" ht="14.4" customHeight="1" x14ac:dyDescent="0.3">
      <c r="A4019" s="649">
        <v>10</v>
      </c>
      <c r="B4019" s="650" t="s">
        <v>596</v>
      </c>
      <c r="C4019" s="650">
        <v>89301705</v>
      </c>
      <c r="D4019" s="729" t="s">
        <v>6871</v>
      </c>
      <c r="E4019" s="730" t="s">
        <v>3703</v>
      </c>
      <c r="F4019" s="650" t="s">
        <v>3634</v>
      </c>
      <c r="G4019" s="650" t="s">
        <v>3736</v>
      </c>
      <c r="H4019" s="650" t="s">
        <v>1072</v>
      </c>
      <c r="I4019" s="650" t="s">
        <v>4146</v>
      </c>
      <c r="J4019" s="650" t="s">
        <v>3547</v>
      </c>
      <c r="K4019" s="650" t="s">
        <v>4147</v>
      </c>
      <c r="L4019" s="651">
        <v>87.6</v>
      </c>
      <c r="M4019" s="651">
        <v>175.2</v>
      </c>
      <c r="N4019" s="650">
        <v>2</v>
      </c>
      <c r="O4019" s="731">
        <v>0.5</v>
      </c>
      <c r="P4019" s="651"/>
      <c r="Q4019" s="666">
        <v>0</v>
      </c>
      <c r="R4019" s="650"/>
      <c r="S4019" s="666">
        <v>0</v>
      </c>
      <c r="T4019" s="731"/>
      <c r="U4019" s="689">
        <v>0</v>
      </c>
    </row>
    <row r="4020" spans="1:21" ht="14.4" customHeight="1" x14ac:dyDescent="0.3">
      <c r="A4020" s="649">
        <v>10</v>
      </c>
      <c r="B4020" s="650" t="s">
        <v>596</v>
      </c>
      <c r="C4020" s="650">
        <v>89301705</v>
      </c>
      <c r="D4020" s="729" t="s">
        <v>6871</v>
      </c>
      <c r="E4020" s="730" t="s">
        <v>3703</v>
      </c>
      <c r="F4020" s="650" t="s">
        <v>3634</v>
      </c>
      <c r="G4020" s="650" t="s">
        <v>4650</v>
      </c>
      <c r="H4020" s="650" t="s">
        <v>597</v>
      </c>
      <c r="I4020" s="650" t="s">
        <v>2056</v>
      </c>
      <c r="J4020" s="650" t="s">
        <v>2057</v>
      </c>
      <c r="K4020" s="650" t="s">
        <v>2058</v>
      </c>
      <c r="L4020" s="651">
        <v>95.08</v>
      </c>
      <c r="M4020" s="651">
        <v>95.08</v>
      </c>
      <c r="N4020" s="650">
        <v>1</v>
      </c>
      <c r="O4020" s="731">
        <v>1</v>
      </c>
      <c r="P4020" s="651"/>
      <c r="Q4020" s="666">
        <v>0</v>
      </c>
      <c r="R4020" s="650"/>
      <c r="S4020" s="666">
        <v>0</v>
      </c>
      <c r="T4020" s="731"/>
      <c r="U4020" s="689">
        <v>0</v>
      </c>
    </row>
    <row r="4021" spans="1:21" ht="14.4" customHeight="1" x14ac:dyDescent="0.3">
      <c r="A4021" s="649">
        <v>10</v>
      </c>
      <c r="B4021" s="650" t="s">
        <v>596</v>
      </c>
      <c r="C4021" s="650">
        <v>89301705</v>
      </c>
      <c r="D4021" s="729" t="s">
        <v>6871</v>
      </c>
      <c r="E4021" s="730" t="s">
        <v>3703</v>
      </c>
      <c r="F4021" s="650" t="s">
        <v>3634</v>
      </c>
      <c r="G4021" s="650" t="s">
        <v>4105</v>
      </c>
      <c r="H4021" s="650" t="s">
        <v>597</v>
      </c>
      <c r="I4021" s="650" t="s">
        <v>4266</v>
      </c>
      <c r="J4021" s="650" t="s">
        <v>937</v>
      </c>
      <c r="K4021" s="650" t="s">
        <v>4267</v>
      </c>
      <c r="L4021" s="651">
        <v>0</v>
      </c>
      <c r="M4021" s="651">
        <v>0</v>
      </c>
      <c r="N4021" s="650">
        <v>1</v>
      </c>
      <c r="O4021" s="731">
        <v>0.5</v>
      </c>
      <c r="P4021" s="651"/>
      <c r="Q4021" s="666"/>
      <c r="R4021" s="650"/>
      <c r="S4021" s="666">
        <v>0</v>
      </c>
      <c r="T4021" s="731"/>
      <c r="U4021" s="689">
        <v>0</v>
      </c>
    </row>
    <row r="4022" spans="1:21" ht="14.4" customHeight="1" x14ac:dyDescent="0.3">
      <c r="A4022" s="649">
        <v>10</v>
      </c>
      <c r="B4022" s="650" t="s">
        <v>596</v>
      </c>
      <c r="C4022" s="650">
        <v>89301705</v>
      </c>
      <c r="D4022" s="729" t="s">
        <v>6871</v>
      </c>
      <c r="E4022" s="730" t="s">
        <v>3705</v>
      </c>
      <c r="F4022" s="650" t="s">
        <v>3634</v>
      </c>
      <c r="G4022" s="650" t="s">
        <v>3747</v>
      </c>
      <c r="H4022" s="650" t="s">
        <v>1072</v>
      </c>
      <c r="I4022" s="650" t="s">
        <v>4051</v>
      </c>
      <c r="J4022" s="650" t="s">
        <v>1087</v>
      </c>
      <c r="K4022" s="650" t="s">
        <v>4052</v>
      </c>
      <c r="L4022" s="651">
        <v>0</v>
      </c>
      <c r="M4022" s="651">
        <v>0</v>
      </c>
      <c r="N4022" s="650">
        <v>1</v>
      </c>
      <c r="O4022" s="731">
        <v>1</v>
      </c>
      <c r="P4022" s="651"/>
      <c r="Q4022" s="666"/>
      <c r="R4022" s="650"/>
      <c r="S4022" s="666">
        <v>0</v>
      </c>
      <c r="T4022" s="731"/>
      <c r="U4022" s="689">
        <v>0</v>
      </c>
    </row>
    <row r="4023" spans="1:21" ht="14.4" customHeight="1" x14ac:dyDescent="0.3">
      <c r="A4023" s="649">
        <v>10</v>
      </c>
      <c r="B4023" s="650" t="s">
        <v>596</v>
      </c>
      <c r="C4023" s="650">
        <v>89301705</v>
      </c>
      <c r="D4023" s="729" t="s">
        <v>6871</v>
      </c>
      <c r="E4023" s="730" t="s">
        <v>3705</v>
      </c>
      <c r="F4023" s="650" t="s">
        <v>3634</v>
      </c>
      <c r="G4023" s="650" t="s">
        <v>3747</v>
      </c>
      <c r="H4023" s="650" t="s">
        <v>1072</v>
      </c>
      <c r="I4023" s="650" t="s">
        <v>1113</v>
      </c>
      <c r="J4023" s="650" t="s">
        <v>1114</v>
      </c>
      <c r="K4023" s="650" t="s">
        <v>930</v>
      </c>
      <c r="L4023" s="651">
        <v>0</v>
      </c>
      <c r="M4023" s="651">
        <v>0</v>
      </c>
      <c r="N4023" s="650">
        <v>1</v>
      </c>
      <c r="O4023" s="731">
        <v>0.5</v>
      </c>
      <c r="P4023" s="651"/>
      <c r="Q4023" s="666"/>
      <c r="R4023" s="650"/>
      <c r="S4023" s="666">
        <v>0</v>
      </c>
      <c r="T4023" s="731"/>
      <c r="U4023" s="689">
        <v>0</v>
      </c>
    </row>
    <row r="4024" spans="1:21" ht="14.4" customHeight="1" x14ac:dyDescent="0.3">
      <c r="A4024" s="649">
        <v>10</v>
      </c>
      <c r="B4024" s="650" t="s">
        <v>596</v>
      </c>
      <c r="C4024" s="650">
        <v>89301705</v>
      </c>
      <c r="D4024" s="729" t="s">
        <v>6871</v>
      </c>
      <c r="E4024" s="730" t="s">
        <v>3705</v>
      </c>
      <c r="F4024" s="650" t="s">
        <v>3634</v>
      </c>
      <c r="G4024" s="650" t="s">
        <v>3929</v>
      </c>
      <c r="H4024" s="650" t="s">
        <v>597</v>
      </c>
      <c r="I4024" s="650" t="s">
        <v>4518</v>
      </c>
      <c r="J4024" s="650" t="s">
        <v>933</v>
      </c>
      <c r="K4024" s="650" t="s">
        <v>4519</v>
      </c>
      <c r="L4024" s="651">
        <v>0</v>
      </c>
      <c r="M4024" s="651">
        <v>0</v>
      </c>
      <c r="N4024" s="650">
        <v>1</v>
      </c>
      <c r="O4024" s="731">
        <v>0.5</v>
      </c>
      <c r="P4024" s="651"/>
      <c r="Q4024" s="666"/>
      <c r="R4024" s="650"/>
      <c r="S4024" s="666">
        <v>0</v>
      </c>
      <c r="T4024" s="731"/>
      <c r="U4024" s="689">
        <v>0</v>
      </c>
    </row>
    <row r="4025" spans="1:21" ht="14.4" customHeight="1" x14ac:dyDescent="0.3">
      <c r="A4025" s="649">
        <v>10</v>
      </c>
      <c r="B4025" s="650" t="s">
        <v>596</v>
      </c>
      <c r="C4025" s="650">
        <v>89301705</v>
      </c>
      <c r="D4025" s="729" t="s">
        <v>6871</v>
      </c>
      <c r="E4025" s="730" t="s">
        <v>3705</v>
      </c>
      <c r="F4025" s="650" t="s">
        <v>3634</v>
      </c>
      <c r="G4025" s="650" t="s">
        <v>3822</v>
      </c>
      <c r="H4025" s="650" t="s">
        <v>597</v>
      </c>
      <c r="I4025" s="650" t="s">
        <v>1913</v>
      </c>
      <c r="J4025" s="650" t="s">
        <v>1914</v>
      </c>
      <c r="K4025" s="650" t="s">
        <v>3823</v>
      </c>
      <c r="L4025" s="651">
        <v>0</v>
      </c>
      <c r="M4025" s="651">
        <v>0</v>
      </c>
      <c r="N4025" s="650">
        <v>1</v>
      </c>
      <c r="O4025" s="731">
        <v>1</v>
      </c>
      <c r="P4025" s="651"/>
      <c r="Q4025" s="666"/>
      <c r="R4025" s="650"/>
      <c r="S4025" s="666">
        <v>0</v>
      </c>
      <c r="T4025" s="731"/>
      <c r="U4025" s="689">
        <v>0</v>
      </c>
    </row>
    <row r="4026" spans="1:21" ht="14.4" customHeight="1" x14ac:dyDescent="0.3">
      <c r="A4026" s="649">
        <v>10</v>
      </c>
      <c r="B4026" s="650" t="s">
        <v>596</v>
      </c>
      <c r="C4026" s="650">
        <v>89301705</v>
      </c>
      <c r="D4026" s="729" t="s">
        <v>6871</v>
      </c>
      <c r="E4026" s="730" t="s">
        <v>3705</v>
      </c>
      <c r="F4026" s="650" t="s">
        <v>3634</v>
      </c>
      <c r="G4026" s="650" t="s">
        <v>4585</v>
      </c>
      <c r="H4026" s="650" t="s">
        <v>597</v>
      </c>
      <c r="I4026" s="650" t="s">
        <v>4586</v>
      </c>
      <c r="J4026" s="650" t="s">
        <v>4587</v>
      </c>
      <c r="K4026" s="650" t="s">
        <v>4588</v>
      </c>
      <c r="L4026" s="651">
        <v>0</v>
      </c>
      <c r="M4026" s="651">
        <v>0</v>
      </c>
      <c r="N4026" s="650">
        <v>1</v>
      </c>
      <c r="O4026" s="731">
        <v>1</v>
      </c>
      <c r="P4026" s="651"/>
      <c r="Q4026" s="666"/>
      <c r="R4026" s="650"/>
      <c r="S4026" s="666">
        <v>0</v>
      </c>
      <c r="T4026" s="731"/>
      <c r="U4026" s="689">
        <v>0</v>
      </c>
    </row>
    <row r="4027" spans="1:21" ht="14.4" customHeight="1" x14ac:dyDescent="0.3">
      <c r="A4027" s="649">
        <v>10</v>
      </c>
      <c r="B4027" s="650" t="s">
        <v>596</v>
      </c>
      <c r="C4027" s="650">
        <v>89301705</v>
      </c>
      <c r="D4027" s="729" t="s">
        <v>6871</v>
      </c>
      <c r="E4027" s="730" t="s">
        <v>3705</v>
      </c>
      <c r="F4027" s="650" t="s">
        <v>3634</v>
      </c>
      <c r="G4027" s="650" t="s">
        <v>4192</v>
      </c>
      <c r="H4027" s="650" t="s">
        <v>597</v>
      </c>
      <c r="I4027" s="650" t="s">
        <v>690</v>
      </c>
      <c r="J4027" s="650" t="s">
        <v>691</v>
      </c>
      <c r="K4027" s="650" t="s">
        <v>4193</v>
      </c>
      <c r="L4027" s="651">
        <v>26.17</v>
      </c>
      <c r="M4027" s="651">
        <v>26.17</v>
      </c>
      <c r="N4027" s="650">
        <v>1</v>
      </c>
      <c r="O4027" s="731">
        <v>0.5</v>
      </c>
      <c r="P4027" s="651"/>
      <c r="Q4027" s="666">
        <v>0</v>
      </c>
      <c r="R4027" s="650"/>
      <c r="S4027" s="666">
        <v>0</v>
      </c>
      <c r="T4027" s="731"/>
      <c r="U4027" s="689">
        <v>0</v>
      </c>
    </row>
    <row r="4028" spans="1:21" ht="14.4" customHeight="1" x14ac:dyDescent="0.3">
      <c r="A4028" s="649">
        <v>10</v>
      </c>
      <c r="B4028" s="650" t="s">
        <v>596</v>
      </c>
      <c r="C4028" s="650">
        <v>89301705</v>
      </c>
      <c r="D4028" s="729" t="s">
        <v>6871</v>
      </c>
      <c r="E4028" s="730" t="s">
        <v>3705</v>
      </c>
      <c r="F4028" s="650" t="s">
        <v>3634</v>
      </c>
      <c r="G4028" s="650" t="s">
        <v>4268</v>
      </c>
      <c r="H4028" s="650" t="s">
        <v>1072</v>
      </c>
      <c r="I4028" s="650" t="s">
        <v>1094</v>
      </c>
      <c r="J4028" s="650" t="s">
        <v>1095</v>
      </c>
      <c r="K4028" s="650" t="s">
        <v>3501</v>
      </c>
      <c r="L4028" s="651">
        <v>94.8</v>
      </c>
      <c r="M4028" s="651">
        <v>94.8</v>
      </c>
      <c r="N4028" s="650">
        <v>1</v>
      </c>
      <c r="O4028" s="731">
        <v>0.5</v>
      </c>
      <c r="P4028" s="651"/>
      <c r="Q4028" s="666">
        <v>0</v>
      </c>
      <c r="R4028" s="650"/>
      <c r="S4028" s="666">
        <v>0</v>
      </c>
      <c r="T4028" s="731"/>
      <c r="U4028" s="689">
        <v>0</v>
      </c>
    </row>
    <row r="4029" spans="1:21" ht="14.4" customHeight="1" x14ac:dyDescent="0.3">
      <c r="A4029" s="649">
        <v>10</v>
      </c>
      <c r="B4029" s="650" t="s">
        <v>596</v>
      </c>
      <c r="C4029" s="650">
        <v>89301705</v>
      </c>
      <c r="D4029" s="729" t="s">
        <v>6871</v>
      </c>
      <c r="E4029" s="730" t="s">
        <v>3706</v>
      </c>
      <c r="F4029" s="650" t="s">
        <v>3634</v>
      </c>
      <c r="G4029" s="650" t="s">
        <v>5116</v>
      </c>
      <c r="H4029" s="650" t="s">
        <v>597</v>
      </c>
      <c r="I4029" s="650" t="s">
        <v>6708</v>
      </c>
      <c r="J4029" s="650" t="s">
        <v>6709</v>
      </c>
      <c r="K4029" s="650" t="s">
        <v>6710</v>
      </c>
      <c r="L4029" s="651">
        <v>46.3</v>
      </c>
      <c r="M4029" s="651">
        <v>46.3</v>
      </c>
      <c r="N4029" s="650">
        <v>1</v>
      </c>
      <c r="O4029" s="731">
        <v>1</v>
      </c>
      <c r="P4029" s="651"/>
      <c r="Q4029" s="666">
        <v>0</v>
      </c>
      <c r="R4029" s="650"/>
      <c r="S4029" s="666">
        <v>0</v>
      </c>
      <c r="T4029" s="731"/>
      <c r="U4029" s="689">
        <v>0</v>
      </c>
    </row>
    <row r="4030" spans="1:21" ht="14.4" customHeight="1" x14ac:dyDescent="0.3">
      <c r="A4030" s="649">
        <v>10</v>
      </c>
      <c r="B4030" s="650" t="s">
        <v>596</v>
      </c>
      <c r="C4030" s="650">
        <v>89301705</v>
      </c>
      <c r="D4030" s="729" t="s">
        <v>6871</v>
      </c>
      <c r="E4030" s="730" t="s">
        <v>3706</v>
      </c>
      <c r="F4030" s="650" t="s">
        <v>3634</v>
      </c>
      <c r="G4030" s="650" t="s">
        <v>4105</v>
      </c>
      <c r="H4030" s="650" t="s">
        <v>597</v>
      </c>
      <c r="I4030" s="650" t="s">
        <v>936</v>
      </c>
      <c r="J4030" s="650" t="s">
        <v>937</v>
      </c>
      <c r="K4030" s="650" t="s">
        <v>4523</v>
      </c>
      <c r="L4030" s="651">
        <v>228.34</v>
      </c>
      <c r="M4030" s="651">
        <v>228.34</v>
      </c>
      <c r="N4030" s="650">
        <v>1</v>
      </c>
      <c r="O4030" s="731">
        <v>1</v>
      </c>
      <c r="P4030" s="651"/>
      <c r="Q4030" s="666">
        <v>0</v>
      </c>
      <c r="R4030" s="650"/>
      <c r="S4030" s="666">
        <v>0</v>
      </c>
      <c r="T4030" s="731"/>
      <c r="U4030" s="689">
        <v>0</v>
      </c>
    </row>
    <row r="4031" spans="1:21" ht="14.4" customHeight="1" x14ac:dyDescent="0.3">
      <c r="A4031" s="649">
        <v>10</v>
      </c>
      <c r="B4031" s="650" t="s">
        <v>596</v>
      </c>
      <c r="C4031" s="650">
        <v>89301705</v>
      </c>
      <c r="D4031" s="729" t="s">
        <v>6871</v>
      </c>
      <c r="E4031" s="730" t="s">
        <v>3715</v>
      </c>
      <c r="F4031" s="650" t="s">
        <v>3634</v>
      </c>
      <c r="G4031" s="650" t="s">
        <v>4159</v>
      </c>
      <c r="H4031" s="650" t="s">
        <v>597</v>
      </c>
      <c r="I4031" s="650" t="s">
        <v>6711</v>
      </c>
      <c r="J4031" s="650" t="s">
        <v>6712</v>
      </c>
      <c r="K4031" s="650" t="s">
        <v>4138</v>
      </c>
      <c r="L4031" s="651">
        <v>112</v>
      </c>
      <c r="M4031" s="651">
        <v>112</v>
      </c>
      <c r="N4031" s="650">
        <v>1</v>
      </c>
      <c r="O4031" s="731">
        <v>0.5</v>
      </c>
      <c r="P4031" s="651">
        <v>112</v>
      </c>
      <c r="Q4031" s="666">
        <v>1</v>
      </c>
      <c r="R4031" s="650">
        <v>1</v>
      </c>
      <c r="S4031" s="666">
        <v>1</v>
      </c>
      <c r="T4031" s="731">
        <v>0.5</v>
      </c>
      <c r="U4031" s="689">
        <v>1</v>
      </c>
    </row>
    <row r="4032" spans="1:21" ht="14.4" customHeight="1" x14ac:dyDescent="0.3">
      <c r="A4032" s="649">
        <v>10</v>
      </c>
      <c r="B4032" s="650" t="s">
        <v>596</v>
      </c>
      <c r="C4032" s="650">
        <v>89301705</v>
      </c>
      <c r="D4032" s="729" t="s">
        <v>6871</v>
      </c>
      <c r="E4032" s="730" t="s">
        <v>3715</v>
      </c>
      <c r="F4032" s="650" t="s">
        <v>3634</v>
      </c>
      <c r="G4032" s="650" t="s">
        <v>4166</v>
      </c>
      <c r="H4032" s="650" t="s">
        <v>597</v>
      </c>
      <c r="I4032" s="650" t="s">
        <v>1942</v>
      </c>
      <c r="J4032" s="650" t="s">
        <v>1943</v>
      </c>
      <c r="K4032" s="650" t="s">
        <v>5170</v>
      </c>
      <c r="L4032" s="651">
        <v>58</v>
      </c>
      <c r="M4032" s="651">
        <v>58</v>
      </c>
      <c r="N4032" s="650">
        <v>1</v>
      </c>
      <c r="O4032" s="731">
        <v>1</v>
      </c>
      <c r="P4032" s="651"/>
      <c r="Q4032" s="666">
        <v>0</v>
      </c>
      <c r="R4032" s="650"/>
      <c r="S4032" s="666">
        <v>0</v>
      </c>
      <c r="T4032" s="731"/>
      <c r="U4032" s="689">
        <v>0</v>
      </c>
    </row>
    <row r="4033" spans="1:21" ht="14.4" customHeight="1" x14ac:dyDescent="0.3">
      <c r="A4033" s="649">
        <v>10</v>
      </c>
      <c r="B4033" s="650" t="s">
        <v>596</v>
      </c>
      <c r="C4033" s="650">
        <v>89301705</v>
      </c>
      <c r="D4033" s="729" t="s">
        <v>6871</v>
      </c>
      <c r="E4033" s="730" t="s">
        <v>3715</v>
      </c>
      <c r="F4033" s="650" t="s">
        <v>3634</v>
      </c>
      <c r="G4033" s="650" t="s">
        <v>3929</v>
      </c>
      <c r="H4033" s="650" t="s">
        <v>597</v>
      </c>
      <c r="I4033" s="650" t="s">
        <v>5229</v>
      </c>
      <c r="J4033" s="650" t="s">
        <v>2965</v>
      </c>
      <c r="K4033" s="650" t="s">
        <v>2806</v>
      </c>
      <c r="L4033" s="651">
        <v>356.47</v>
      </c>
      <c r="M4033" s="651">
        <v>356.47</v>
      </c>
      <c r="N4033" s="650">
        <v>1</v>
      </c>
      <c r="O4033" s="731">
        <v>1</v>
      </c>
      <c r="P4033" s="651">
        <v>356.47</v>
      </c>
      <c r="Q4033" s="666">
        <v>1</v>
      </c>
      <c r="R4033" s="650">
        <v>1</v>
      </c>
      <c r="S4033" s="666">
        <v>1</v>
      </c>
      <c r="T4033" s="731">
        <v>1</v>
      </c>
      <c r="U4033" s="689">
        <v>1</v>
      </c>
    </row>
    <row r="4034" spans="1:21" ht="14.4" customHeight="1" x14ac:dyDescent="0.3">
      <c r="A4034" s="649">
        <v>10</v>
      </c>
      <c r="B4034" s="650" t="s">
        <v>596</v>
      </c>
      <c r="C4034" s="650">
        <v>89301705</v>
      </c>
      <c r="D4034" s="729" t="s">
        <v>6871</v>
      </c>
      <c r="E4034" s="730" t="s">
        <v>3715</v>
      </c>
      <c r="F4034" s="650" t="s">
        <v>3634</v>
      </c>
      <c r="G4034" s="650" t="s">
        <v>3870</v>
      </c>
      <c r="H4034" s="650" t="s">
        <v>597</v>
      </c>
      <c r="I4034" s="650" t="s">
        <v>1212</v>
      </c>
      <c r="J4034" s="650" t="s">
        <v>1213</v>
      </c>
      <c r="K4034" s="650" t="s">
        <v>3871</v>
      </c>
      <c r="L4034" s="651">
        <v>38.65</v>
      </c>
      <c r="M4034" s="651">
        <v>38.65</v>
      </c>
      <c r="N4034" s="650">
        <v>1</v>
      </c>
      <c r="O4034" s="731">
        <v>1</v>
      </c>
      <c r="P4034" s="651"/>
      <c r="Q4034" s="666">
        <v>0</v>
      </c>
      <c r="R4034" s="650"/>
      <c r="S4034" s="666">
        <v>0</v>
      </c>
      <c r="T4034" s="731"/>
      <c r="U4034" s="689">
        <v>0</v>
      </c>
    </row>
    <row r="4035" spans="1:21" ht="14.4" customHeight="1" x14ac:dyDescent="0.3">
      <c r="A4035" s="649">
        <v>10</v>
      </c>
      <c r="B4035" s="650" t="s">
        <v>596</v>
      </c>
      <c r="C4035" s="650">
        <v>89301705</v>
      </c>
      <c r="D4035" s="729" t="s">
        <v>6871</v>
      </c>
      <c r="E4035" s="730" t="s">
        <v>3715</v>
      </c>
      <c r="F4035" s="650" t="s">
        <v>3634</v>
      </c>
      <c r="G4035" s="650" t="s">
        <v>6713</v>
      </c>
      <c r="H4035" s="650" t="s">
        <v>597</v>
      </c>
      <c r="I4035" s="650" t="s">
        <v>6714</v>
      </c>
      <c r="J4035" s="650" t="s">
        <v>6715</v>
      </c>
      <c r="K4035" s="650" t="s">
        <v>6716</v>
      </c>
      <c r="L4035" s="651">
        <v>0</v>
      </c>
      <c r="M4035" s="651">
        <v>0</v>
      </c>
      <c r="N4035" s="650">
        <v>1</v>
      </c>
      <c r="O4035" s="731">
        <v>0.5</v>
      </c>
      <c r="P4035" s="651">
        <v>0</v>
      </c>
      <c r="Q4035" s="666"/>
      <c r="R4035" s="650">
        <v>1</v>
      </c>
      <c r="S4035" s="666">
        <v>1</v>
      </c>
      <c r="T4035" s="731">
        <v>0.5</v>
      </c>
      <c r="U4035" s="689">
        <v>1</v>
      </c>
    </row>
    <row r="4036" spans="1:21" ht="14.4" customHeight="1" x14ac:dyDescent="0.3">
      <c r="A4036" s="649">
        <v>10</v>
      </c>
      <c r="B4036" s="650" t="s">
        <v>596</v>
      </c>
      <c r="C4036" s="650">
        <v>89301705</v>
      </c>
      <c r="D4036" s="729" t="s">
        <v>6871</v>
      </c>
      <c r="E4036" s="730" t="s">
        <v>3715</v>
      </c>
      <c r="F4036" s="650" t="s">
        <v>3634</v>
      </c>
      <c r="G4036" s="650" t="s">
        <v>3872</v>
      </c>
      <c r="H4036" s="650" t="s">
        <v>597</v>
      </c>
      <c r="I4036" s="650" t="s">
        <v>4436</v>
      </c>
      <c r="J4036" s="650" t="s">
        <v>4437</v>
      </c>
      <c r="K4036" s="650" t="s">
        <v>3887</v>
      </c>
      <c r="L4036" s="651">
        <v>26.26</v>
      </c>
      <c r="M4036" s="651">
        <v>26.26</v>
      </c>
      <c r="N4036" s="650">
        <v>1</v>
      </c>
      <c r="O4036" s="731">
        <v>1</v>
      </c>
      <c r="P4036" s="651"/>
      <c r="Q4036" s="666">
        <v>0</v>
      </c>
      <c r="R4036" s="650"/>
      <c r="S4036" s="666">
        <v>0</v>
      </c>
      <c r="T4036" s="731"/>
      <c r="U4036" s="689">
        <v>0</v>
      </c>
    </row>
    <row r="4037" spans="1:21" ht="14.4" customHeight="1" x14ac:dyDescent="0.3">
      <c r="A4037" s="649">
        <v>10</v>
      </c>
      <c r="B4037" s="650" t="s">
        <v>596</v>
      </c>
      <c r="C4037" s="650">
        <v>89301705</v>
      </c>
      <c r="D4037" s="729" t="s">
        <v>6871</v>
      </c>
      <c r="E4037" s="730" t="s">
        <v>3716</v>
      </c>
      <c r="F4037" s="650" t="s">
        <v>3634</v>
      </c>
      <c r="G4037" s="650" t="s">
        <v>4274</v>
      </c>
      <c r="H4037" s="650" t="s">
        <v>597</v>
      </c>
      <c r="I4037" s="650" t="s">
        <v>6717</v>
      </c>
      <c r="J4037" s="650" t="s">
        <v>1315</v>
      </c>
      <c r="K4037" s="650" t="s">
        <v>6718</v>
      </c>
      <c r="L4037" s="651">
        <v>0</v>
      </c>
      <c r="M4037" s="651">
        <v>0</v>
      </c>
      <c r="N4037" s="650">
        <v>1</v>
      </c>
      <c r="O4037" s="731">
        <v>0.5</v>
      </c>
      <c r="P4037" s="651"/>
      <c r="Q4037" s="666"/>
      <c r="R4037" s="650"/>
      <c r="S4037" s="666">
        <v>0</v>
      </c>
      <c r="T4037" s="731"/>
      <c r="U4037" s="689">
        <v>0</v>
      </c>
    </row>
    <row r="4038" spans="1:21" ht="14.4" customHeight="1" x14ac:dyDescent="0.3">
      <c r="A4038" s="649">
        <v>10</v>
      </c>
      <c r="B4038" s="650" t="s">
        <v>596</v>
      </c>
      <c r="C4038" s="650">
        <v>89301705</v>
      </c>
      <c r="D4038" s="729" t="s">
        <v>6871</v>
      </c>
      <c r="E4038" s="730" t="s">
        <v>3716</v>
      </c>
      <c r="F4038" s="650" t="s">
        <v>3634</v>
      </c>
      <c r="G4038" s="650" t="s">
        <v>4089</v>
      </c>
      <c r="H4038" s="650" t="s">
        <v>597</v>
      </c>
      <c r="I4038" s="650" t="s">
        <v>874</v>
      </c>
      <c r="J4038" s="650" t="s">
        <v>875</v>
      </c>
      <c r="K4038" s="650" t="s">
        <v>876</v>
      </c>
      <c r="L4038" s="651">
        <v>23.72</v>
      </c>
      <c r="M4038" s="651">
        <v>23.72</v>
      </c>
      <c r="N4038" s="650">
        <v>1</v>
      </c>
      <c r="O4038" s="731">
        <v>0.5</v>
      </c>
      <c r="P4038" s="651">
        <v>23.72</v>
      </c>
      <c r="Q4038" s="666">
        <v>1</v>
      </c>
      <c r="R4038" s="650">
        <v>1</v>
      </c>
      <c r="S4038" s="666">
        <v>1</v>
      </c>
      <c r="T4038" s="731">
        <v>0.5</v>
      </c>
      <c r="U4038" s="689">
        <v>1</v>
      </c>
    </row>
    <row r="4039" spans="1:21" ht="14.4" customHeight="1" x14ac:dyDescent="0.3">
      <c r="A4039" s="649">
        <v>10</v>
      </c>
      <c r="B4039" s="650" t="s">
        <v>596</v>
      </c>
      <c r="C4039" s="650">
        <v>89301705</v>
      </c>
      <c r="D4039" s="729" t="s">
        <v>6871</v>
      </c>
      <c r="E4039" s="730" t="s">
        <v>3716</v>
      </c>
      <c r="F4039" s="650" t="s">
        <v>3634</v>
      </c>
      <c r="G4039" s="650" t="s">
        <v>3736</v>
      </c>
      <c r="H4039" s="650" t="s">
        <v>1072</v>
      </c>
      <c r="I4039" s="650" t="s">
        <v>4921</v>
      </c>
      <c r="J4039" s="650" t="s">
        <v>4446</v>
      </c>
      <c r="K4039" s="650" t="s">
        <v>4922</v>
      </c>
      <c r="L4039" s="651">
        <v>175.19</v>
      </c>
      <c r="M4039" s="651">
        <v>175.19</v>
      </c>
      <c r="N4039" s="650">
        <v>1</v>
      </c>
      <c r="O4039" s="731">
        <v>0.5</v>
      </c>
      <c r="P4039" s="651"/>
      <c r="Q4039" s="666">
        <v>0</v>
      </c>
      <c r="R4039" s="650"/>
      <c r="S4039" s="666">
        <v>0</v>
      </c>
      <c r="T4039" s="731"/>
      <c r="U4039" s="689">
        <v>0</v>
      </c>
    </row>
    <row r="4040" spans="1:21" ht="14.4" customHeight="1" x14ac:dyDescent="0.3">
      <c r="A4040" s="649">
        <v>10</v>
      </c>
      <c r="B4040" s="650" t="s">
        <v>596</v>
      </c>
      <c r="C4040" s="650">
        <v>89301705</v>
      </c>
      <c r="D4040" s="729" t="s">
        <v>6871</v>
      </c>
      <c r="E4040" s="730" t="s">
        <v>3716</v>
      </c>
      <c r="F4040" s="650" t="s">
        <v>3634</v>
      </c>
      <c r="G4040" s="650" t="s">
        <v>3961</v>
      </c>
      <c r="H4040" s="650" t="s">
        <v>597</v>
      </c>
      <c r="I4040" s="650" t="s">
        <v>3962</v>
      </c>
      <c r="J4040" s="650" t="s">
        <v>3963</v>
      </c>
      <c r="K4040" s="650" t="s">
        <v>1746</v>
      </c>
      <c r="L4040" s="651">
        <v>314.89999999999998</v>
      </c>
      <c r="M4040" s="651">
        <v>314.89999999999998</v>
      </c>
      <c r="N4040" s="650">
        <v>1</v>
      </c>
      <c r="O4040" s="731">
        <v>0.5</v>
      </c>
      <c r="P4040" s="651"/>
      <c r="Q4040" s="666">
        <v>0</v>
      </c>
      <c r="R4040" s="650"/>
      <c r="S4040" s="666">
        <v>0</v>
      </c>
      <c r="T4040" s="731"/>
      <c r="U4040" s="689">
        <v>0</v>
      </c>
    </row>
    <row r="4041" spans="1:21" ht="14.4" customHeight="1" x14ac:dyDescent="0.3">
      <c r="A4041" s="649">
        <v>10</v>
      </c>
      <c r="B4041" s="650" t="s">
        <v>596</v>
      </c>
      <c r="C4041" s="650">
        <v>89301705</v>
      </c>
      <c r="D4041" s="729" t="s">
        <v>6871</v>
      </c>
      <c r="E4041" s="730" t="s">
        <v>3716</v>
      </c>
      <c r="F4041" s="650" t="s">
        <v>3634</v>
      </c>
      <c r="G4041" s="650" t="s">
        <v>4654</v>
      </c>
      <c r="H4041" s="650" t="s">
        <v>597</v>
      </c>
      <c r="I4041" s="650" t="s">
        <v>4655</v>
      </c>
      <c r="J4041" s="650" t="s">
        <v>1767</v>
      </c>
      <c r="K4041" s="650" t="s">
        <v>4656</v>
      </c>
      <c r="L4041" s="651">
        <v>0</v>
      </c>
      <c r="M4041" s="651">
        <v>0</v>
      </c>
      <c r="N4041" s="650">
        <v>1</v>
      </c>
      <c r="O4041" s="731">
        <v>0.5</v>
      </c>
      <c r="P4041" s="651"/>
      <c r="Q4041" s="666"/>
      <c r="R4041" s="650"/>
      <c r="S4041" s="666">
        <v>0</v>
      </c>
      <c r="T4041" s="731"/>
      <c r="U4041" s="689">
        <v>0</v>
      </c>
    </row>
    <row r="4042" spans="1:21" ht="14.4" customHeight="1" x14ac:dyDescent="0.3">
      <c r="A4042" s="649">
        <v>10</v>
      </c>
      <c r="B4042" s="650" t="s">
        <v>596</v>
      </c>
      <c r="C4042" s="650">
        <v>89301705</v>
      </c>
      <c r="D4042" s="729" t="s">
        <v>6871</v>
      </c>
      <c r="E4042" s="730" t="s">
        <v>3716</v>
      </c>
      <c r="F4042" s="650" t="s">
        <v>3634</v>
      </c>
      <c r="G4042" s="650" t="s">
        <v>4238</v>
      </c>
      <c r="H4042" s="650" t="s">
        <v>597</v>
      </c>
      <c r="I4042" s="650" t="s">
        <v>1368</v>
      </c>
      <c r="J4042" s="650" t="s">
        <v>1369</v>
      </c>
      <c r="K4042" s="650" t="s">
        <v>4239</v>
      </c>
      <c r="L4042" s="651">
        <v>0</v>
      </c>
      <c r="M4042" s="651">
        <v>0</v>
      </c>
      <c r="N4042" s="650">
        <v>2</v>
      </c>
      <c r="O4042" s="731">
        <v>0.5</v>
      </c>
      <c r="P4042" s="651">
        <v>0</v>
      </c>
      <c r="Q4042" s="666"/>
      <c r="R4042" s="650">
        <v>2</v>
      </c>
      <c r="S4042" s="666">
        <v>1</v>
      </c>
      <c r="T4042" s="731">
        <v>0.5</v>
      </c>
      <c r="U4042" s="689">
        <v>1</v>
      </c>
    </row>
    <row r="4043" spans="1:21" ht="14.4" customHeight="1" x14ac:dyDescent="0.3">
      <c r="A4043" s="649">
        <v>10</v>
      </c>
      <c r="B4043" s="650" t="s">
        <v>596</v>
      </c>
      <c r="C4043" s="650">
        <v>89301705</v>
      </c>
      <c r="D4043" s="729" t="s">
        <v>6871</v>
      </c>
      <c r="E4043" s="730" t="s">
        <v>3721</v>
      </c>
      <c r="F4043" s="650" t="s">
        <v>3634</v>
      </c>
      <c r="G4043" s="650" t="s">
        <v>3736</v>
      </c>
      <c r="H4043" s="650" t="s">
        <v>1072</v>
      </c>
      <c r="I4043" s="650" t="s">
        <v>1299</v>
      </c>
      <c r="J4043" s="650" t="s">
        <v>3487</v>
      </c>
      <c r="K4043" s="650" t="s">
        <v>3488</v>
      </c>
      <c r="L4043" s="651">
        <v>82.59</v>
      </c>
      <c r="M4043" s="651">
        <v>82.59</v>
      </c>
      <c r="N4043" s="650">
        <v>1</v>
      </c>
      <c r="O4043" s="731">
        <v>1</v>
      </c>
      <c r="P4043" s="651"/>
      <c r="Q4043" s="666">
        <v>0</v>
      </c>
      <c r="R4043" s="650"/>
      <c r="S4043" s="666">
        <v>0</v>
      </c>
      <c r="T4043" s="731"/>
      <c r="U4043" s="689">
        <v>0</v>
      </c>
    </row>
    <row r="4044" spans="1:21" ht="14.4" customHeight="1" x14ac:dyDescent="0.3">
      <c r="A4044" s="649">
        <v>10</v>
      </c>
      <c r="B4044" s="650" t="s">
        <v>596</v>
      </c>
      <c r="C4044" s="650">
        <v>89301705</v>
      </c>
      <c r="D4044" s="729" t="s">
        <v>6871</v>
      </c>
      <c r="E4044" s="730" t="s">
        <v>3721</v>
      </c>
      <c r="F4044" s="650" t="s">
        <v>3634</v>
      </c>
      <c r="G4044" s="650" t="s">
        <v>3736</v>
      </c>
      <c r="H4044" s="650" t="s">
        <v>1072</v>
      </c>
      <c r="I4044" s="650" t="s">
        <v>1306</v>
      </c>
      <c r="J4044" s="650" t="s">
        <v>3490</v>
      </c>
      <c r="K4044" s="650" t="s">
        <v>839</v>
      </c>
      <c r="L4044" s="651">
        <v>68.83</v>
      </c>
      <c r="M4044" s="651">
        <v>68.83</v>
      </c>
      <c r="N4044" s="650">
        <v>1</v>
      </c>
      <c r="O4044" s="731">
        <v>1</v>
      </c>
      <c r="P4044" s="651"/>
      <c r="Q4044" s="666">
        <v>0</v>
      </c>
      <c r="R4044" s="650"/>
      <c r="S4044" s="666">
        <v>0</v>
      </c>
      <c r="T4044" s="731"/>
      <c r="U4044" s="689">
        <v>0</v>
      </c>
    </row>
    <row r="4045" spans="1:21" ht="14.4" customHeight="1" x14ac:dyDescent="0.3">
      <c r="A4045" s="649">
        <v>10</v>
      </c>
      <c r="B4045" s="650" t="s">
        <v>596</v>
      </c>
      <c r="C4045" s="650">
        <v>89301706</v>
      </c>
      <c r="D4045" s="729" t="s">
        <v>6872</v>
      </c>
      <c r="E4045" s="730" t="s">
        <v>3681</v>
      </c>
      <c r="F4045" s="650" t="s">
        <v>3634</v>
      </c>
      <c r="G4045" s="650" t="s">
        <v>3743</v>
      </c>
      <c r="H4045" s="650" t="s">
        <v>597</v>
      </c>
      <c r="I4045" s="650" t="s">
        <v>4744</v>
      </c>
      <c r="J4045" s="650" t="s">
        <v>4745</v>
      </c>
      <c r="K4045" s="650" t="s">
        <v>3515</v>
      </c>
      <c r="L4045" s="651">
        <v>156.86000000000001</v>
      </c>
      <c r="M4045" s="651">
        <v>156.86000000000001</v>
      </c>
      <c r="N4045" s="650">
        <v>1</v>
      </c>
      <c r="O4045" s="731">
        <v>0.5</v>
      </c>
      <c r="P4045" s="651"/>
      <c r="Q4045" s="666">
        <v>0</v>
      </c>
      <c r="R4045" s="650"/>
      <c r="S4045" s="666">
        <v>0</v>
      </c>
      <c r="T4045" s="731"/>
      <c r="U4045" s="689">
        <v>0</v>
      </c>
    </row>
    <row r="4046" spans="1:21" ht="14.4" customHeight="1" x14ac:dyDescent="0.3">
      <c r="A4046" s="649">
        <v>10</v>
      </c>
      <c r="B4046" s="650" t="s">
        <v>596</v>
      </c>
      <c r="C4046" s="650">
        <v>89301706</v>
      </c>
      <c r="D4046" s="729" t="s">
        <v>6872</v>
      </c>
      <c r="E4046" s="730" t="s">
        <v>3681</v>
      </c>
      <c r="F4046" s="650" t="s">
        <v>3634</v>
      </c>
      <c r="G4046" s="650" t="s">
        <v>4176</v>
      </c>
      <c r="H4046" s="650" t="s">
        <v>597</v>
      </c>
      <c r="I4046" s="650" t="s">
        <v>859</v>
      </c>
      <c r="J4046" s="650" t="s">
        <v>860</v>
      </c>
      <c r="K4046" s="650" t="s">
        <v>2796</v>
      </c>
      <c r="L4046" s="651">
        <v>0</v>
      </c>
      <c r="M4046" s="651">
        <v>0</v>
      </c>
      <c r="N4046" s="650">
        <v>2</v>
      </c>
      <c r="O4046" s="731">
        <v>0.5</v>
      </c>
      <c r="P4046" s="651"/>
      <c r="Q4046" s="666"/>
      <c r="R4046" s="650"/>
      <c r="S4046" s="666">
        <v>0</v>
      </c>
      <c r="T4046" s="731"/>
      <c r="U4046" s="689">
        <v>0</v>
      </c>
    </row>
    <row r="4047" spans="1:21" ht="14.4" customHeight="1" x14ac:dyDescent="0.3">
      <c r="A4047" s="649">
        <v>10</v>
      </c>
      <c r="B4047" s="650" t="s">
        <v>596</v>
      </c>
      <c r="C4047" s="650">
        <v>89301706</v>
      </c>
      <c r="D4047" s="729" t="s">
        <v>6872</v>
      </c>
      <c r="E4047" s="730" t="s">
        <v>3681</v>
      </c>
      <c r="F4047" s="650" t="s">
        <v>3634</v>
      </c>
      <c r="G4047" s="650" t="s">
        <v>3736</v>
      </c>
      <c r="H4047" s="650" t="s">
        <v>1072</v>
      </c>
      <c r="I4047" s="650" t="s">
        <v>1712</v>
      </c>
      <c r="J4047" s="650" t="s">
        <v>1713</v>
      </c>
      <c r="K4047" s="650" t="s">
        <v>3522</v>
      </c>
      <c r="L4047" s="651">
        <v>116.8</v>
      </c>
      <c r="M4047" s="651">
        <v>116.8</v>
      </c>
      <c r="N4047" s="650">
        <v>1</v>
      </c>
      <c r="O4047" s="731">
        <v>0.5</v>
      </c>
      <c r="P4047" s="651"/>
      <c r="Q4047" s="666">
        <v>0</v>
      </c>
      <c r="R4047" s="650"/>
      <c r="S4047" s="666">
        <v>0</v>
      </c>
      <c r="T4047" s="731"/>
      <c r="U4047" s="689">
        <v>0</v>
      </c>
    </row>
    <row r="4048" spans="1:21" ht="14.4" customHeight="1" x14ac:dyDescent="0.3">
      <c r="A4048" s="649">
        <v>10</v>
      </c>
      <c r="B4048" s="650" t="s">
        <v>596</v>
      </c>
      <c r="C4048" s="650">
        <v>89301706</v>
      </c>
      <c r="D4048" s="729" t="s">
        <v>6872</v>
      </c>
      <c r="E4048" s="730" t="s">
        <v>3681</v>
      </c>
      <c r="F4048" s="650" t="s">
        <v>3634</v>
      </c>
      <c r="G4048" s="650" t="s">
        <v>3961</v>
      </c>
      <c r="H4048" s="650" t="s">
        <v>597</v>
      </c>
      <c r="I4048" s="650" t="s">
        <v>1358</v>
      </c>
      <c r="J4048" s="650" t="s">
        <v>1359</v>
      </c>
      <c r="K4048" s="650" t="s">
        <v>4303</v>
      </c>
      <c r="L4048" s="651">
        <v>97.97</v>
      </c>
      <c r="M4048" s="651">
        <v>97.97</v>
      </c>
      <c r="N4048" s="650">
        <v>1</v>
      </c>
      <c r="O4048" s="731">
        <v>1</v>
      </c>
      <c r="P4048" s="651"/>
      <c r="Q4048" s="666">
        <v>0</v>
      </c>
      <c r="R4048" s="650"/>
      <c r="S4048" s="666">
        <v>0</v>
      </c>
      <c r="T4048" s="731"/>
      <c r="U4048" s="689">
        <v>0</v>
      </c>
    </row>
    <row r="4049" spans="1:21" ht="14.4" customHeight="1" x14ac:dyDescent="0.3">
      <c r="A4049" s="649">
        <v>10</v>
      </c>
      <c r="B4049" s="650" t="s">
        <v>596</v>
      </c>
      <c r="C4049" s="650">
        <v>89301706</v>
      </c>
      <c r="D4049" s="729" t="s">
        <v>6872</v>
      </c>
      <c r="E4049" s="730" t="s">
        <v>3681</v>
      </c>
      <c r="F4049" s="650" t="s">
        <v>3634</v>
      </c>
      <c r="G4049" s="650" t="s">
        <v>3961</v>
      </c>
      <c r="H4049" s="650" t="s">
        <v>597</v>
      </c>
      <c r="I4049" s="650" t="s">
        <v>1745</v>
      </c>
      <c r="J4049" s="650" t="s">
        <v>1359</v>
      </c>
      <c r="K4049" s="650" t="s">
        <v>4216</v>
      </c>
      <c r="L4049" s="651">
        <v>314.89999999999998</v>
      </c>
      <c r="M4049" s="651">
        <v>314.89999999999998</v>
      </c>
      <c r="N4049" s="650">
        <v>1</v>
      </c>
      <c r="O4049" s="731">
        <v>0.5</v>
      </c>
      <c r="P4049" s="651"/>
      <c r="Q4049" s="666">
        <v>0</v>
      </c>
      <c r="R4049" s="650"/>
      <c r="S4049" s="666">
        <v>0</v>
      </c>
      <c r="T4049" s="731"/>
      <c r="U4049" s="689">
        <v>0</v>
      </c>
    </row>
    <row r="4050" spans="1:21" ht="14.4" customHeight="1" x14ac:dyDescent="0.3">
      <c r="A4050" s="649">
        <v>10</v>
      </c>
      <c r="B4050" s="650" t="s">
        <v>596</v>
      </c>
      <c r="C4050" s="650">
        <v>89871107</v>
      </c>
      <c r="D4050" s="729" t="s">
        <v>6873</v>
      </c>
      <c r="E4050" s="730" t="s">
        <v>3675</v>
      </c>
      <c r="F4050" s="650" t="s">
        <v>3634</v>
      </c>
      <c r="G4050" s="650" t="s">
        <v>3743</v>
      </c>
      <c r="H4050" s="650" t="s">
        <v>597</v>
      </c>
      <c r="I4050" s="650" t="s">
        <v>1230</v>
      </c>
      <c r="J4050" s="650" t="s">
        <v>1231</v>
      </c>
      <c r="K4050" s="650" t="s">
        <v>1232</v>
      </c>
      <c r="L4050" s="651">
        <v>152.36000000000001</v>
      </c>
      <c r="M4050" s="651">
        <v>304.72000000000003</v>
      </c>
      <c r="N4050" s="650">
        <v>2</v>
      </c>
      <c r="O4050" s="731">
        <v>2</v>
      </c>
      <c r="P4050" s="651"/>
      <c r="Q4050" s="666">
        <v>0</v>
      </c>
      <c r="R4050" s="650"/>
      <c r="S4050" s="666">
        <v>0</v>
      </c>
      <c r="T4050" s="731"/>
      <c r="U4050" s="689">
        <v>0</v>
      </c>
    </row>
    <row r="4051" spans="1:21" ht="14.4" customHeight="1" x14ac:dyDescent="0.3">
      <c r="A4051" s="649">
        <v>10</v>
      </c>
      <c r="B4051" s="650" t="s">
        <v>596</v>
      </c>
      <c r="C4051" s="650">
        <v>89871107</v>
      </c>
      <c r="D4051" s="729" t="s">
        <v>6873</v>
      </c>
      <c r="E4051" s="730" t="s">
        <v>3675</v>
      </c>
      <c r="F4051" s="650" t="s">
        <v>3634</v>
      </c>
      <c r="G4051" s="650" t="s">
        <v>3743</v>
      </c>
      <c r="H4051" s="650" t="s">
        <v>597</v>
      </c>
      <c r="I4051" s="650" t="s">
        <v>1230</v>
      </c>
      <c r="J4051" s="650" t="s">
        <v>1231</v>
      </c>
      <c r="K4051" s="650" t="s">
        <v>1232</v>
      </c>
      <c r="L4051" s="651">
        <v>99.7</v>
      </c>
      <c r="M4051" s="651">
        <v>99.7</v>
      </c>
      <c r="N4051" s="650">
        <v>1</v>
      </c>
      <c r="O4051" s="731">
        <v>1</v>
      </c>
      <c r="P4051" s="651"/>
      <c r="Q4051" s="666">
        <v>0</v>
      </c>
      <c r="R4051" s="650"/>
      <c r="S4051" s="666">
        <v>0</v>
      </c>
      <c r="T4051" s="731"/>
      <c r="U4051" s="689">
        <v>0</v>
      </c>
    </row>
    <row r="4052" spans="1:21" ht="14.4" customHeight="1" x14ac:dyDescent="0.3">
      <c r="A4052" s="649">
        <v>10</v>
      </c>
      <c r="B4052" s="650" t="s">
        <v>596</v>
      </c>
      <c r="C4052" s="650">
        <v>89871107</v>
      </c>
      <c r="D4052" s="729" t="s">
        <v>6873</v>
      </c>
      <c r="E4052" s="730" t="s">
        <v>3675</v>
      </c>
      <c r="F4052" s="650" t="s">
        <v>3634</v>
      </c>
      <c r="G4052" s="650" t="s">
        <v>4534</v>
      </c>
      <c r="H4052" s="650" t="s">
        <v>597</v>
      </c>
      <c r="I4052" s="650" t="s">
        <v>1273</v>
      </c>
      <c r="J4052" s="650" t="s">
        <v>4535</v>
      </c>
      <c r="K4052" s="650" t="s">
        <v>3496</v>
      </c>
      <c r="L4052" s="651">
        <v>61.85</v>
      </c>
      <c r="M4052" s="651">
        <v>61.85</v>
      </c>
      <c r="N4052" s="650">
        <v>1</v>
      </c>
      <c r="O4052" s="731">
        <v>1</v>
      </c>
      <c r="P4052" s="651"/>
      <c r="Q4052" s="666">
        <v>0</v>
      </c>
      <c r="R4052" s="650"/>
      <c r="S4052" s="666">
        <v>0</v>
      </c>
      <c r="T4052" s="731"/>
      <c r="U4052" s="689">
        <v>0</v>
      </c>
    </row>
    <row r="4053" spans="1:21" ht="14.4" customHeight="1" x14ac:dyDescent="0.3">
      <c r="A4053" s="649">
        <v>10</v>
      </c>
      <c r="B4053" s="650" t="s">
        <v>596</v>
      </c>
      <c r="C4053" s="650">
        <v>89871107</v>
      </c>
      <c r="D4053" s="729" t="s">
        <v>6873</v>
      </c>
      <c r="E4053" s="730" t="s">
        <v>3675</v>
      </c>
      <c r="F4053" s="650" t="s">
        <v>3634</v>
      </c>
      <c r="G4053" s="650" t="s">
        <v>3732</v>
      </c>
      <c r="H4053" s="650" t="s">
        <v>1072</v>
      </c>
      <c r="I4053" s="650" t="s">
        <v>1708</v>
      </c>
      <c r="J4053" s="650" t="s">
        <v>1709</v>
      </c>
      <c r="K4053" s="650" t="s">
        <v>3520</v>
      </c>
      <c r="L4053" s="651">
        <v>184.22</v>
      </c>
      <c r="M4053" s="651">
        <v>184.22</v>
      </c>
      <c r="N4053" s="650">
        <v>1</v>
      </c>
      <c r="O4053" s="731">
        <v>0.5</v>
      </c>
      <c r="P4053" s="651"/>
      <c r="Q4053" s="666">
        <v>0</v>
      </c>
      <c r="R4053" s="650"/>
      <c r="S4053" s="666">
        <v>0</v>
      </c>
      <c r="T4053" s="731"/>
      <c r="U4053" s="689">
        <v>0</v>
      </c>
    </row>
    <row r="4054" spans="1:21" ht="14.4" customHeight="1" x14ac:dyDescent="0.3">
      <c r="A4054" s="649">
        <v>10</v>
      </c>
      <c r="B4054" s="650" t="s">
        <v>596</v>
      </c>
      <c r="C4054" s="650">
        <v>89871107</v>
      </c>
      <c r="D4054" s="729" t="s">
        <v>6873</v>
      </c>
      <c r="E4054" s="730" t="s">
        <v>3675</v>
      </c>
      <c r="F4054" s="650" t="s">
        <v>3634</v>
      </c>
      <c r="G4054" s="650" t="s">
        <v>3732</v>
      </c>
      <c r="H4054" s="650" t="s">
        <v>1072</v>
      </c>
      <c r="I4054" s="650" t="s">
        <v>1722</v>
      </c>
      <c r="J4054" s="650" t="s">
        <v>1296</v>
      </c>
      <c r="K4054" s="650" t="s">
        <v>3521</v>
      </c>
      <c r="L4054" s="651">
        <v>103.71</v>
      </c>
      <c r="M4054" s="651">
        <v>311.13</v>
      </c>
      <c r="N4054" s="650">
        <v>3</v>
      </c>
      <c r="O4054" s="731">
        <v>1.5</v>
      </c>
      <c r="P4054" s="651"/>
      <c r="Q4054" s="666">
        <v>0</v>
      </c>
      <c r="R4054" s="650"/>
      <c r="S4054" s="666">
        <v>0</v>
      </c>
      <c r="T4054" s="731"/>
      <c r="U4054" s="689">
        <v>0</v>
      </c>
    </row>
    <row r="4055" spans="1:21" ht="14.4" customHeight="1" x14ac:dyDescent="0.3">
      <c r="A4055" s="649">
        <v>10</v>
      </c>
      <c r="B4055" s="650" t="s">
        <v>596</v>
      </c>
      <c r="C4055" s="650">
        <v>89871107</v>
      </c>
      <c r="D4055" s="729" t="s">
        <v>6873</v>
      </c>
      <c r="E4055" s="730" t="s">
        <v>3675</v>
      </c>
      <c r="F4055" s="650" t="s">
        <v>3634</v>
      </c>
      <c r="G4055" s="650" t="s">
        <v>3929</v>
      </c>
      <c r="H4055" s="650" t="s">
        <v>597</v>
      </c>
      <c r="I4055" s="650" t="s">
        <v>1440</v>
      </c>
      <c r="J4055" s="650" t="s">
        <v>2965</v>
      </c>
      <c r="K4055" s="650" t="s">
        <v>1442</v>
      </c>
      <c r="L4055" s="651">
        <v>118.82</v>
      </c>
      <c r="M4055" s="651">
        <v>118.82</v>
      </c>
      <c r="N4055" s="650">
        <v>1</v>
      </c>
      <c r="O4055" s="731">
        <v>0.5</v>
      </c>
      <c r="P4055" s="651"/>
      <c r="Q4055" s="666">
        <v>0</v>
      </c>
      <c r="R4055" s="650"/>
      <c r="S4055" s="666">
        <v>0</v>
      </c>
      <c r="T4055" s="731"/>
      <c r="U4055" s="689">
        <v>0</v>
      </c>
    </row>
    <row r="4056" spans="1:21" ht="14.4" customHeight="1" x14ac:dyDescent="0.3">
      <c r="A4056" s="649">
        <v>10</v>
      </c>
      <c r="B4056" s="650" t="s">
        <v>596</v>
      </c>
      <c r="C4056" s="650">
        <v>89871107</v>
      </c>
      <c r="D4056" s="729" t="s">
        <v>6873</v>
      </c>
      <c r="E4056" s="730" t="s">
        <v>3675</v>
      </c>
      <c r="F4056" s="650" t="s">
        <v>3634</v>
      </c>
      <c r="G4056" s="650" t="s">
        <v>3929</v>
      </c>
      <c r="H4056" s="650" t="s">
        <v>597</v>
      </c>
      <c r="I4056" s="650" t="s">
        <v>2623</v>
      </c>
      <c r="J4056" s="650" t="s">
        <v>2624</v>
      </c>
      <c r="K4056" s="650" t="s">
        <v>2625</v>
      </c>
      <c r="L4056" s="651">
        <v>59.41</v>
      </c>
      <c r="M4056" s="651">
        <v>118.82</v>
      </c>
      <c r="N4056" s="650">
        <v>2</v>
      </c>
      <c r="O4056" s="731">
        <v>2</v>
      </c>
      <c r="P4056" s="651"/>
      <c r="Q4056" s="666">
        <v>0</v>
      </c>
      <c r="R4056" s="650"/>
      <c r="S4056" s="666">
        <v>0</v>
      </c>
      <c r="T4056" s="731"/>
      <c r="U4056" s="689">
        <v>0</v>
      </c>
    </row>
    <row r="4057" spans="1:21" ht="14.4" customHeight="1" x14ac:dyDescent="0.3">
      <c r="A4057" s="649">
        <v>10</v>
      </c>
      <c r="B4057" s="650" t="s">
        <v>596</v>
      </c>
      <c r="C4057" s="650">
        <v>89871107</v>
      </c>
      <c r="D4057" s="729" t="s">
        <v>6873</v>
      </c>
      <c r="E4057" s="730" t="s">
        <v>3675</v>
      </c>
      <c r="F4057" s="650" t="s">
        <v>3634</v>
      </c>
      <c r="G4057" s="650" t="s">
        <v>3929</v>
      </c>
      <c r="H4057" s="650" t="s">
        <v>597</v>
      </c>
      <c r="I4057" s="650" t="s">
        <v>6072</v>
      </c>
      <c r="J4057" s="650" t="s">
        <v>2624</v>
      </c>
      <c r="K4057" s="650" t="s">
        <v>6073</v>
      </c>
      <c r="L4057" s="651">
        <v>0</v>
      </c>
      <c r="M4057" s="651">
        <v>0</v>
      </c>
      <c r="N4057" s="650">
        <v>1</v>
      </c>
      <c r="O4057" s="731">
        <v>0.5</v>
      </c>
      <c r="P4057" s="651"/>
      <c r="Q4057" s="666"/>
      <c r="R4057" s="650"/>
      <c r="S4057" s="666">
        <v>0</v>
      </c>
      <c r="T4057" s="731"/>
      <c r="U4057" s="689">
        <v>0</v>
      </c>
    </row>
    <row r="4058" spans="1:21" ht="14.4" customHeight="1" x14ac:dyDescent="0.3">
      <c r="A4058" s="649">
        <v>10</v>
      </c>
      <c r="B4058" s="650" t="s">
        <v>596</v>
      </c>
      <c r="C4058" s="650">
        <v>89871107</v>
      </c>
      <c r="D4058" s="729" t="s">
        <v>6873</v>
      </c>
      <c r="E4058" s="730" t="s">
        <v>3675</v>
      </c>
      <c r="F4058" s="650" t="s">
        <v>3634</v>
      </c>
      <c r="G4058" s="650" t="s">
        <v>3929</v>
      </c>
      <c r="H4058" s="650" t="s">
        <v>597</v>
      </c>
      <c r="I4058" s="650" t="s">
        <v>932</v>
      </c>
      <c r="J4058" s="650" t="s">
        <v>933</v>
      </c>
      <c r="K4058" s="650" t="s">
        <v>4260</v>
      </c>
      <c r="L4058" s="651">
        <v>55.1</v>
      </c>
      <c r="M4058" s="651">
        <v>55.1</v>
      </c>
      <c r="N4058" s="650">
        <v>1</v>
      </c>
      <c r="O4058" s="731">
        <v>1</v>
      </c>
      <c r="P4058" s="651"/>
      <c r="Q4058" s="666">
        <v>0</v>
      </c>
      <c r="R4058" s="650"/>
      <c r="S4058" s="666">
        <v>0</v>
      </c>
      <c r="T4058" s="731"/>
      <c r="U4058" s="689">
        <v>0</v>
      </c>
    </row>
    <row r="4059" spans="1:21" ht="14.4" customHeight="1" x14ac:dyDescent="0.3">
      <c r="A4059" s="649">
        <v>10</v>
      </c>
      <c r="B4059" s="650" t="s">
        <v>596</v>
      </c>
      <c r="C4059" s="650">
        <v>89871107</v>
      </c>
      <c r="D4059" s="729" t="s">
        <v>6873</v>
      </c>
      <c r="E4059" s="730" t="s">
        <v>3675</v>
      </c>
      <c r="F4059" s="650" t="s">
        <v>3634</v>
      </c>
      <c r="G4059" s="650" t="s">
        <v>3929</v>
      </c>
      <c r="H4059" s="650" t="s">
        <v>597</v>
      </c>
      <c r="I4059" s="650" t="s">
        <v>932</v>
      </c>
      <c r="J4059" s="650" t="s">
        <v>933</v>
      </c>
      <c r="K4059" s="650" t="s">
        <v>4260</v>
      </c>
      <c r="L4059" s="651">
        <v>47.53</v>
      </c>
      <c r="M4059" s="651">
        <v>47.53</v>
      </c>
      <c r="N4059" s="650">
        <v>1</v>
      </c>
      <c r="O4059" s="731">
        <v>1</v>
      </c>
      <c r="P4059" s="651"/>
      <c r="Q4059" s="666">
        <v>0</v>
      </c>
      <c r="R4059" s="650"/>
      <c r="S4059" s="666">
        <v>0</v>
      </c>
      <c r="T4059" s="731"/>
      <c r="U4059" s="689">
        <v>0</v>
      </c>
    </row>
    <row r="4060" spans="1:21" ht="14.4" customHeight="1" x14ac:dyDescent="0.3">
      <c r="A4060" s="649">
        <v>10</v>
      </c>
      <c r="B4060" s="650" t="s">
        <v>596</v>
      </c>
      <c r="C4060" s="650">
        <v>89871107</v>
      </c>
      <c r="D4060" s="729" t="s">
        <v>6873</v>
      </c>
      <c r="E4060" s="730" t="s">
        <v>3675</v>
      </c>
      <c r="F4060" s="650" t="s">
        <v>3634</v>
      </c>
      <c r="G4060" s="650" t="s">
        <v>3752</v>
      </c>
      <c r="H4060" s="650" t="s">
        <v>597</v>
      </c>
      <c r="I4060" s="650" t="s">
        <v>2210</v>
      </c>
      <c r="J4060" s="650" t="s">
        <v>3837</v>
      </c>
      <c r="K4060" s="650" t="s">
        <v>3838</v>
      </c>
      <c r="L4060" s="651">
        <v>71.17</v>
      </c>
      <c r="M4060" s="651">
        <v>71.17</v>
      </c>
      <c r="N4060" s="650">
        <v>1</v>
      </c>
      <c r="O4060" s="731">
        <v>1</v>
      </c>
      <c r="P4060" s="651"/>
      <c r="Q4060" s="666">
        <v>0</v>
      </c>
      <c r="R4060" s="650"/>
      <c r="S4060" s="666">
        <v>0</v>
      </c>
      <c r="T4060" s="731"/>
      <c r="U4060" s="689">
        <v>0</v>
      </c>
    </row>
    <row r="4061" spans="1:21" ht="14.4" customHeight="1" x14ac:dyDescent="0.3">
      <c r="A4061" s="649">
        <v>10</v>
      </c>
      <c r="B4061" s="650" t="s">
        <v>596</v>
      </c>
      <c r="C4061" s="650">
        <v>89871107</v>
      </c>
      <c r="D4061" s="729" t="s">
        <v>6873</v>
      </c>
      <c r="E4061" s="730" t="s">
        <v>3675</v>
      </c>
      <c r="F4061" s="650" t="s">
        <v>3634</v>
      </c>
      <c r="G4061" s="650" t="s">
        <v>4539</v>
      </c>
      <c r="H4061" s="650" t="s">
        <v>597</v>
      </c>
      <c r="I4061" s="650" t="s">
        <v>1065</v>
      </c>
      <c r="J4061" s="650" t="s">
        <v>1066</v>
      </c>
      <c r="K4061" s="650" t="s">
        <v>3280</v>
      </c>
      <c r="L4061" s="651">
        <v>0</v>
      </c>
      <c r="M4061" s="651">
        <v>0</v>
      </c>
      <c r="N4061" s="650">
        <v>1</v>
      </c>
      <c r="O4061" s="731">
        <v>1</v>
      </c>
      <c r="P4061" s="651"/>
      <c r="Q4061" s="666"/>
      <c r="R4061" s="650"/>
      <c r="S4061" s="666">
        <v>0</v>
      </c>
      <c r="T4061" s="731"/>
      <c r="U4061" s="689">
        <v>0</v>
      </c>
    </row>
    <row r="4062" spans="1:21" ht="14.4" customHeight="1" x14ac:dyDescent="0.3">
      <c r="A4062" s="649">
        <v>10</v>
      </c>
      <c r="B4062" s="650" t="s">
        <v>596</v>
      </c>
      <c r="C4062" s="650">
        <v>89871107</v>
      </c>
      <c r="D4062" s="729" t="s">
        <v>6873</v>
      </c>
      <c r="E4062" s="730" t="s">
        <v>3675</v>
      </c>
      <c r="F4062" s="650" t="s">
        <v>3634</v>
      </c>
      <c r="G4062" s="650" t="s">
        <v>4268</v>
      </c>
      <c r="H4062" s="650" t="s">
        <v>1072</v>
      </c>
      <c r="I4062" s="650" t="s">
        <v>1094</v>
      </c>
      <c r="J4062" s="650" t="s">
        <v>1095</v>
      </c>
      <c r="K4062" s="650" t="s">
        <v>3501</v>
      </c>
      <c r="L4062" s="651">
        <v>94.8</v>
      </c>
      <c r="M4062" s="651">
        <v>94.8</v>
      </c>
      <c r="N4062" s="650">
        <v>1</v>
      </c>
      <c r="O4062" s="731">
        <v>1</v>
      </c>
      <c r="P4062" s="651"/>
      <c r="Q4062" s="666">
        <v>0</v>
      </c>
      <c r="R4062" s="650"/>
      <c r="S4062" s="666">
        <v>0</v>
      </c>
      <c r="T4062" s="731"/>
      <c r="U4062" s="689">
        <v>0</v>
      </c>
    </row>
    <row r="4063" spans="1:21" ht="14.4" customHeight="1" x14ac:dyDescent="0.3">
      <c r="A4063" s="649">
        <v>10</v>
      </c>
      <c r="B4063" s="650" t="s">
        <v>596</v>
      </c>
      <c r="C4063" s="650">
        <v>89871107</v>
      </c>
      <c r="D4063" s="729" t="s">
        <v>6873</v>
      </c>
      <c r="E4063" s="730" t="s">
        <v>3675</v>
      </c>
      <c r="F4063" s="650" t="s">
        <v>3634</v>
      </c>
      <c r="G4063" s="650" t="s">
        <v>3868</v>
      </c>
      <c r="H4063" s="650" t="s">
        <v>597</v>
      </c>
      <c r="I4063" s="650" t="s">
        <v>1650</v>
      </c>
      <c r="J4063" s="650" t="s">
        <v>1277</v>
      </c>
      <c r="K4063" s="650" t="s">
        <v>3965</v>
      </c>
      <c r="L4063" s="651">
        <v>23.46</v>
      </c>
      <c r="M4063" s="651">
        <v>23.46</v>
      </c>
      <c r="N4063" s="650">
        <v>1</v>
      </c>
      <c r="O4063" s="731">
        <v>1</v>
      </c>
      <c r="P4063" s="651"/>
      <c r="Q4063" s="666">
        <v>0</v>
      </c>
      <c r="R4063" s="650"/>
      <c r="S4063" s="666">
        <v>0</v>
      </c>
      <c r="T4063" s="731"/>
      <c r="U4063" s="689">
        <v>0</v>
      </c>
    </row>
    <row r="4064" spans="1:21" ht="14.4" customHeight="1" x14ac:dyDescent="0.3">
      <c r="A4064" s="649">
        <v>10</v>
      </c>
      <c r="B4064" s="650" t="s">
        <v>596</v>
      </c>
      <c r="C4064" s="650">
        <v>89871107</v>
      </c>
      <c r="D4064" s="729" t="s">
        <v>6873</v>
      </c>
      <c r="E4064" s="730" t="s">
        <v>3677</v>
      </c>
      <c r="F4064" s="650" t="s">
        <v>3634</v>
      </c>
      <c r="G4064" s="650" t="s">
        <v>3743</v>
      </c>
      <c r="H4064" s="650" t="s">
        <v>597</v>
      </c>
      <c r="I4064" s="650" t="s">
        <v>4598</v>
      </c>
      <c r="J4064" s="650" t="s">
        <v>4599</v>
      </c>
      <c r="K4064" s="650" t="s">
        <v>4600</v>
      </c>
      <c r="L4064" s="651">
        <v>152.36000000000001</v>
      </c>
      <c r="M4064" s="651">
        <v>152.36000000000001</v>
      </c>
      <c r="N4064" s="650">
        <v>1</v>
      </c>
      <c r="O4064" s="731">
        <v>1</v>
      </c>
      <c r="P4064" s="651"/>
      <c r="Q4064" s="666">
        <v>0</v>
      </c>
      <c r="R4064" s="650"/>
      <c r="S4064" s="666">
        <v>0</v>
      </c>
      <c r="T4064" s="731"/>
      <c r="U4064" s="689">
        <v>0</v>
      </c>
    </row>
    <row r="4065" spans="1:21" ht="14.4" customHeight="1" x14ac:dyDescent="0.3">
      <c r="A4065" s="649">
        <v>10</v>
      </c>
      <c r="B4065" s="650" t="s">
        <v>596</v>
      </c>
      <c r="C4065" s="650">
        <v>89871107</v>
      </c>
      <c r="D4065" s="729" t="s">
        <v>6873</v>
      </c>
      <c r="E4065" s="730" t="s">
        <v>3677</v>
      </c>
      <c r="F4065" s="650" t="s">
        <v>3634</v>
      </c>
      <c r="G4065" s="650" t="s">
        <v>4534</v>
      </c>
      <c r="H4065" s="650" t="s">
        <v>597</v>
      </c>
      <c r="I4065" s="650" t="s">
        <v>1273</v>
      </c>
      <c r="J4065" s="650" t="s">
        <v>4535</v>
      </c>
      <c r="K4065" s="650" t="s">
        <v>3496</v>
      </c>
      <c r="L4065" s="651">
        <v>61.85</v>
      </c>
      <c r="M4065" s="651">
        <v>680.35000000000014</v>
      </c>
      <c r="N4065" s="650">
        <v>11</v>
      </c>
      <c r="O4065" s="731">
        <v>11</v>
      </c>
      <c r="P4065" s="651"/>
      <c r="Q4065" s="666">
        <v>0</v>
      </c>
      <c r="R4065" s="650"/>
      <c r="S4065" s="666">
        <v>0</v>
      </c>
      <c r="T4065" s="731"/>
      <c r="U4065" s="689">
        <v>0</v>
      </c>
    </row>
    <row r="4066" spans="1:21" ht="14.4" customHeight="1" x14ac:dyDescent="0.3">
      <c r="A4066" s="649">
        <v>10</v>
      </c>
      <c r="B4066" s="650" t="s">
        <v>596</v>
      </c>
      <c r="C4066" s="650">
        <v>89871107</v>
      </c>
      <c r="D4066" s="729" t="s">
        <v>6873</v>
      </c>
      <c r="E4066" s="730" t="s">
        <v>3677</v>
      </c>
      <c r="F4066" s="650" t="s">
        <v>3634</v>
      </c>
      <c r="G4066" s="650" t="s">
        <v>4534</v>
      </c>
      <c r="H4066" s="650" t="s">
        <v>597</v>
      </c>
      <c r="I4066" s="650" t="s">
        <v>6670</v>
      </c>
      <c r="J4066" s="650" t="s">
        <v>4535</v>
      </c>
      <c r="K4066" s="650" t="s">
        <v>6671</v>
      </c>
      <c r="L4066" s="651">
        <v>0</v>
      </c>
      <c r="M4066" s="651">
        <v>0</v>
      </c>
      <c r="N4066" s="650">
        <v>2</v>
      </c>
      <c r="O4066" s="731">
        <v>2</v>
      </c>
      <c r="P4066" s="651"/>
      <c r="Q4066" s="666"/>
      <c r="R4066" s="650"/>
      <c r="S4066" s="666">
        <v>0</v>
      </c>
      <c r="T4066" s="731"/>
      <c r="U4066" s="689">
        <v>0</v>
      </c>
    </row>
    <row r="4067" spans="1:21" ht="14.4" customHeight="1" x14ac:dyDescent="0.3">
      <c r="A4067" s="649">
        <v>10</v>
      </c>
      <c r="B4067" s="650" t="s">
        <v>596</v>
      </c>
      <c r="C4067" s="650">
        <v>89871107</v>
      </c>
      <c r="D4067" s="729" t="s">
        <v>6873</v>
      </c>
      <c r="E4067" s="730" t="s">
        <v>3677</v>
      </c>
      <c r="F4067" s="650" t="s">
        <v>3634</v>
      </c>
      <c r="G4067" s="650" t="s">
        <v>3732</v>
      </c>
      <c r="H4067" s="650" t="s">
        <v>1072</v>
      </c>
      <c r="I4067" s="650" t="s">
        <v>4165</v>
      </c>
      <c r="J4067" s="650" t="s">
        <v>1296</v>
      </c>
      <c r="K4067" s="650" t="s">
        <v>839</v>
      </c>
      <c r="L4067" s="651">
        <v>0</v>
      </c>
      <c r="M4067" s="651">
        <v>0</v>
      </c>
      <c r="N4067" s="650">
        <v>2</v>
      </c>
      <c r="O4067" s="731">
        <v>2</v>
      </c>
      <c r="P4067" s="651"/>
      <c r="Q4067" s="666"/>
      <c r="R4067" s="650"/>
      <c r="S4067" s="666">
        <v>0</v>
      </c>
      <c r="T4067" s="731"/>
      <c r="U4067" s="689">
        <v>0</v>
      </c>
    </row>
    <row r="4068" spans="1:21" ht="14.4" customHeight="1" x14ac:dyDescent="0.3">
      <c r="A4068" s="649">
        <v>10</v>
      </c>
      <c r="B4068" s="650" t="s">
        <v>596</v>
      </c>
      <c r="C4068" s="650">
        <v>89871107</v>
      </c>
      <c r="D4068" s="729" t="s">
        <v>6873</v>
      </c>
      <c r="E4068" s="730" t="s">
        <v>3677</v>
      </c>
      <c r="F4068" s="650" t="s">
        <v>3634</v>
      </c>
      <c r="G4068" s="650" t="s">
        <v>3732</v>
      </c>
      <c r="H4068" s="650" t="s">
        <v>1072</v>
      </c>
      <c r="I4068" s="650" t="s">
        <v>1295</v>
      </c>
      <c r="J4068" s="650" t="s">
        <v>1296</v>
      </c>
      <c r="K4068" s="650" t="s">
        <v>3482</v>
      </c>
      <c r="L4068" s="651">
        <v>46.05</v>
      </c>
      <c r="M4068" s="651">
        <v>46.05</v>
      </c>
      <c r="N4068" s="650">
        <v>1</v>
      </c>
      <c r="O4068" s="731">
        <v>1</v>
      </c>
      <c r="P4068" s="651"/>
      <c r="Q4068" s="666">
        <v>0</v>
      </c>
      <c r="R4068" s="650"/>
      <c r="S4068" s="666">
        <v>0</v>
      </c>
      <c r="T4068" s="731"/>
      <c r="U4068" s="689">
        <v>0</v>
      </c>
    </row>
    <row r="4069" spans="1:21" ht="14.4" customHeight="1" x14ac:dyDescent="0.3">
      <c r="A4069" s="649">
        <v>10</v>
      </c>
      <c r="B4069" s="650" t="s">
        <v>596</v>
      </c>
      <c r="C4069" s="650">
        <v>89871107</v>
      </c>
      <c r="D4069" s="729" t="s">
        <v>6873</v>
      </c>
      <c r="E4069" s="730" t="s">
        <v>3677</v>
      </c>
      <c r="F4069" s="650" t="s">
        <v>3634</v>
      </c>
      <c r="G4069" s="650" t="s">
        <v>3732</v>
      </c>
      <c r="H4069" s="650" t="s">
        <v>1072</v>
      </c>
      <c r="I4069" s="650" t="s">
        <v>1719</v>
      </c>
      <c r="J4069" s="650" t="s">
        <v>1720</v>
      </c>
      <c r="K4069" s="650" t="s">
        <v>3519</v>
      </c>
      <c r="L4069" s="651">
        <v>138.16</v>
      </c>
      <c r="M4069" s="651">
        <v>138.16</v>
      </c>
      <c r="N4069" s="650">
        <v>1</v>
      </c>
      <c r="O4069" s="731">
        <v>1</v>
      </c>
      <c r="P4069" s="651">
        <v>138.16</v>
      </c>
      <c r="Q4069" s="666">
        <v>1</v>
      </c>
      <c r="R4069" s="650">
        <v>1</v>
      </c>
      <c r="S4069" s="666">
        <v>1</v>
      </c>
      <c r="T4069" s="731">
        <v>1</v>
      </c>
      <c r="U4069" s="689">
        <v>1</v>
      </c>
    </row>
    <row r="4070" spans="1:21" ht="14.4" customHeight="1" x14ac:dyDescent="0.3">
      <c r="A4070" s="649">
        <v>10</v>
      </c>
      <c r="B4070" s="650" t="s">
        <v>596</v>
      </c>
      <c r="C4070" s="650">
        <v>89871107</v>
      </c>
      <c r="D4070" s="729" t="s">
        <v>6873</v>
      </c>
      <c r="E4070" s="730" t="s">
        <v>3677</v>
      </c>
      <c r="F4070" s="650" t="s">
        <v>3634</v>
      </c>
      <c r="G4070" s="650" t="s">
        <v>3929</v>
      </c>
      <c r="H4070" s="650" t="s">
        <v>597</v>
      </c>
      <c r="I4070" s="650" t="s">
        <v>932</v>
      </c>
      <c r="J4070" s="650" t="s">
        <v>933</v>
      </c>
      <c r="K4070" s="650" t="s">
        <v>4260</v>
      </c>
      <c r="L4070" s="651">
        <v>47.53</v>
      </c>
      <c r="M4070" s="651">
        <v>47.53</v>
      </c>
      <c r="N4070" s="650">
        <v>1</v>
      </c>
      <c r="O4070" s="731">
        <v>1</v>
      </c>
      <c r="P4070" s="651"/>
      <c r="Q4070" s="666">
        <v>0</v>
      </c>
      <c r="R4070" s="650"/>
      <c r="S4070" s="666">
        <v>0</v>
      </c>
      <c r="T4070" s="731"/>
      <c r="U4070" s="689">
        <v>0</v>
      </c>
    </row>
    <row r="4071" spans="1:21" ht="14.4" customHeight="1" x14ac:dyDescent="0.3">
      <c r="A4071" s="649">
        <v>10</v>
      </c>
      <c r="B4071" s="650" t="s">
        <v>596</v>
      </c>
      <c r="C4071" s="650">
        <v>89871107</v>
      </c>
      <c r="D4071" s="729" t="s">
        <v>6873</v>
      </c>
      <c r="E4071" s="730" t="s">
        <v>3677</v>
      </c>
      <c r="F4071" s="650" t="s">
        <v>3634</v>
      </c>
      <c r="G4071" s="650" t="s">
        <v>3930</v>
      </c>
      <c r="H4071" s="650" t="s">
        <v>597</v>
      </c>
      <c r="I4071" s="650" t="s">
        <v>837</v>
      </c>
      <c r="J4071" s="650" t="s">
        <v>838</v>
      </c>
      <c r="K4071" s="650" t="s">
        <v>4182</v>
      </c>
      <c r="L4071" s="651">
        <v>75.19</v>
      </c>
      <c r="M4071" s="651">
        <v>75.19</v>
      </c>
      <c r="N4071" s="650">
        <v>1</v>
      </c>
      <c r="O4071" s="731">
        <v>1</v>
      </c>
      <c r="P4071" s="651"/>
      <c r="Q4071" s="666">
        <v>0</v>
      </c>
      <c r="R4071" s="650"/>
      <c r="S4071" s="666">
        <v>0</v>
      </c>
      <c r="T4071" s="731"/>
      <c r="U4071" s="689">
        <v>0</v>
      </c>
    </row>
    <row r="4072" spans="1:21" ht="14.4" customHeight="1" x14ac:dyDescent="0.3">
      <c r="A4072" s="649">
        <v>10</v>
      </c>
      <c r="B4072" s="650" t="s">
        <v>596</v>
      </c>
      <c r="C4072" s="650">
        <v>89871107</v>
      </c>
      <c r="D4072" s="729" t="s">
        <v>6873</v>
      </c>
      <c r="E4072" s="730" t="s">
        <v>3677</v>
      </c>
      <c r="F4072" s="650" t="s">
        <v>3634</v>
      </c>
      <c r="G4072" s="650" t="s">
        <v>3930</v>
      </c>
      <c r="H4072" s="650" t="s">
        <v>597</v>
      </c>
      <c r="I4072" s="650" t="s">
        <v>5345</v>
      </c>
      <c r="J4072" s="650" t="s">
        <v>838</v>
      </c>
      <c r="K4072" s="650" t="s">
        <v>5346</v>
      </c>
      <c r="L4072" s="651">
        <v>64.45</v>
      </c>
      <c r="M4072" s="651">
        <v>64.45</v>
      </c>
      <c r="N4072" s="650">
        <v>1</v>
      </c>
      <c r="O4072" s="731">
        <v>1</v>
      </c>
      <c r="P4072" s="651"/>
      <c r="Q4072" s="666">
        <v>0</v>
      </c>
      <c r="R4072" s="650"/>
      <c r="S4072" s="666">
        <v>0</v>
      </c>
      <c r="T4072" s="731"/>
      <c r="U4072" s="689">
        <v>0</v>
      </c>
    </row>
    <row r="4073" spans="1:21" ht="14.4" customHeight="1" x14ac:dyDescent="0.3">
      <c r="A4073" s="649">
        <v>10</v>
      </c>
      <c r="B4073" s="650" t="s">
        <v>596</v>
      </c>
      <c r="C4073" s="650">
        <v>89871107</v>
      </c>
      <c r="D4073" s="729" t="s">
        <v>6873</v>
      </c>
      <c r="E4073" s="730" t="s">
        <v>3677</v>
      </c>
      <c r="F4073" s="650" t="s">
        <v>3634</v>
      </c>
      <c r="G4073" s="650" t="s">
        <v>3752</v>
      </c>
      <c r="H4073" s="650" t="s">
        <v>597</v>
      </c>
      <c r="I4073" s="650" t="s">
        <v>4564</v>
      </c>
      <c r="J4073" s="650" t="s">
        <v>2412</v>
      </c>
      <c r="K4073" s="650" t="s">
        <v>4565</v>
      </c>
      <c r="L4073" s="651">
        <v>79.069999999999993</v>
      </c>
      <c r="M4073" s="651">
        <v>158.13999999999999</v>
      </c>
      <c r="N4073" s="650">
        <v>2</v>
      </c>
      <c r="O4073" s="731">
        <v>2</v>
      </c>
      <c r="P4073" s="651"/>
      <c r="Q4073" s="666">
        <v>0</v>
      </c>
      <c r="R4073" s="650"/>
      <c r="S4073" s="666">
        <v>0</v>
      </c>
      <c r="T4073" s="731"/>
      <c r="U4073" s="689">
        <v>0</v>
      </c>
    </row>
    <row r="4074" spans="1:21" ht="14.4" customHeight="1" x14ac:dyDescent="0.3">
      <c r="A4074" s="649">
        <v>10</v>
      </c>
      <c r="B4074" s="650" t="s">
        <v>596</v>
      </c>
      <c r="C4074" s="650">
        <v>89871107</v>
      </c>
      <c r="D4074" s="729" t="s">
        <v>6873</v>
      </c>
      <c r="E4074" s="730" t="s">
        <v>3677</v>
      </c>
      <c r="F4074" s="650" t="s">
        <v>3634</v>
      </c>
      <c r="G4074" s="650" t="s">
        <v>3752</v>
      </c>
      <c r="H4074" s="650" t="s">
        <v>597</v>
      </c>
      <c r="I4074" s="650" t="s">
        <v>4875</v>
      </c>
      <c r="J4074" s="650" t="s">
        <v>4876</v>
      </c>
      <c r="K4074" s="650" t="s">
        <v>4877</v>
      </c>
      <c r="L4074" s="651">
        <v>158.13</v>
      </c>
      <c r="M4074" s="651">
        <v>790.65</v>
      </c>
      <c r="N4074" s="650">
        <v>5</v>
      </c>
      <c r="O4074" s="731">
        <v>5</v>
      </c>
      <c r="P4074" s="651">
        <v>158.13</v>
      </c>
      <c r="Q4074" s="666">
        <v>0.2</v>
      </c>
      <c r="R4074" s="650">
        <v>1</v>
      </c>
      <c r="S4074" s="666">
        <v>0.2</v>
      </c>
      <c r="T4074" s="731">
        <v>1</v>
      </c>
      <c r="U4074" s="689">
        <v>0.2</v>
      </c>
    </row>
    <row r="4075" spans="1:21" ht="14.4" customHeight="1" x14ac:dyDescent="0.3">
      <c r="A4075" s="649">
        <v>10</v>
      </c>
      <c r="B4075" s="650" t="s">
        <v>596</v>
      </c>
      <c r="C4075" s="650">
        <v>89871107</v>
      </c>
      <c r="D4075" s="729" t="s">
        <v>6873</v>
      </c>
      <c r="E4075" s="730" t="s">
        <v>3677</v>
      </c>
      <c r="F4075" s="650" t="s">
        <v>3634</v>
      </c>
      <c r="G4075" s="650" t="s">
        <v>3752</v>
      </c>
      <c r="H4075" s="650" t="s">
        <v>597</v>
      </c>
      <c r="I4075" s="650" t="s">
        <v>6719</v>
      </c>
      <c r="J4075" s="650" t="s">
        <v>6690</v>
      </c>
      <c r="K4075" s="650" t="s">
        <v>6720</v>
      </c>
      <c r="L4075" s="651">
        <v>237.21</v>
      </c>
      <c r="M4075" s="651">
        <v>237.21</v>
      </c>
      <c r="N4075" s="650">
        <v>1</v>
      </c>
      <c r="O4075" s="731">
        <v>1</v>
      </c>
      <c r="P4075" s="651"/>
      <c r="Q4075" s="666">
        <v>0</v>
      </c>
      <c r="R4075" s="650"/>
      <c r="S4075" s="666">
        <v>0</v>
      </c>
      <c r="T4075" s="731"/>
      <c r="U4075" s="689">
        <v>0</v>
      </c>
    </row>
    <row r="4076" spans="1:21" ht="14.4" customHeight="1" x14ac:dyDescent="0.3">
      <c r="A4076" s="649">
        <v>10</v>
      </c>
      <c r="B4076" s="650" t="s">
        <v>596</v>
      </c>
      <c r="C4076" s="650">
        <v>89871107</v>
      </c>
      <c r="D4076" s="729" t="s">
        <v>6873</v>
      </c>
      <c r="E4076" s="730" t="s">
        <v>3677</v>
      </c>
      <c r="F4076" s="650" t="s">
        <v>3634</v>
      </c>
      <c r="G4076" s="650" t="s">
        <v>3824</v>
      </c>
      <c r="H4076" s="650" t="s">
        <v>597</v>
      </c>
      <c r="I4076" s="650" t="s">
        <v>629</v>
      </c>
      <c r="J4076" s="650" t="s">
        <v>1209</v>
      </c>
      <c r="K4076" s="650" t="s">
        <v>3887</v>
      </c>
      <c r="L4076" s="651">
        <v>50.27</v>
      </c>
      <c r="M4076" s="651">
        <v>100.54</v>
      </c>
      <c r="N4076" s="650">
        <v>2</v>
      </c>
      <c r="O4076" s="731">
        <v>2</v>
      </c>
      <c r="P4076" s="651"/>
      <c r="Q4076" s="666">
        <v>0</v>
      </c>
      <c r="R4076" s="650"/>
      <c r="S4076" s="666">
        <v>0</v>
      </c>
      <c r="T4076" s="731"/>
      <c r="U4076" s="689">
        <v>0</v>
      </c>
    </row>
    <row r="4077" spans="1:21" ht="14.4" customHeight="1" x14ac:dyDescent="0.3">
      <c r="A4077" s="649">
        <v>10</v>
      </c>
      <c r="B4077" s="650" t="s">
        <v>596</v>
      </c>
      <c r="C4077" s="650">
        <v>89871107</v>
      </c>
      <c r="D4077" s="729" t="s">
        <v>6873</v>
      </c>
      <c r="E4077" s="730" t="s">
        <v>3677</v>
      </c>
      <c r="F4077" s="650" t="s">
        <v>3634</v>
      </c>
      <c r="G4077" s="650" t="s">
        <v>3824</v>
      </c>
      <c r="H4077" s="650" t="s">
        <v>597</v>
      </c>
      <c r="I4077" s="650" t="s">
        <v>6721</v>
      </c>
      <c r="J4077" s="650" t="s">
        <v>1209</v>
      </c>
      <c r="K4077" s="650" t="s">
        <v>6722</v>
      </c>
      <c r="L4077" s="651">
        <v>0</v>
      </c>
      <c r="M4077" s="651">
        <v>0</v>
      </c>
      <c r="N4077" s="650">
        <v>1</v>
      </c>
      <c r="O4077" s="731">
        <v>1</v>
      </c>
      <c r="P4077" s="651"/>
      <c r="Q4077" s="666"/>
      <c r="R4077" s="650"/>
      <c r="S4077" s="666">
        <v>0</v>
      </c>
      <c r="T4077" s="731"/>
      <c r="U4077" s="689">
        <v>0</v>
      </c>
    </row>
    <row r="4078" spans="1:21" ht="14.4" customHeight="1" x14ac:dyDescent="0.3">
      <c r="A4078" s="649">
        <v>10</v>
      </c>
      <c r="B4078" s="650" t="s">
        <v>596</v>
      </c>
      <c r="C4078" s="650">
        <v>89871107</v>
      </c>
      <c r="D4078" s="729" t="s">
        <v>6873</v>
      </c>
      <c r="E4078" s="730" t="s">
        <v>3677</v>
      </c>
      <c r="F4078" s="650" t="s">
        <v>3634</v>
      </c>
      <c r="G4078" s="650" t="s">
        <v>3824</v>
      </c>
      <c r="H4078" s="650" t="s">
        <v>597</v>
      </c>
      <c r="I4078" s="650" t="s">
        <v>5181</v>
      </c>
      <c r="J4078" s="650" t="s">
        <v>3825</v>
      </c>
      <c r="K4078" s="650" t="s">
        <v>3826</v>
      </c>
      <c r="L4078" s="651">
        <v>93.99</v>
      </c>
      <c r="M4078" s="651">
        <v>187.98</v>
      </c>
      <c r="N4078" s="650">
        <v>2</v>
      </c>
      <c r="O4078" s="731">
        <v>2</v>
      </c>
      <c r="P4078" s="651"/>
      <c r="Q4078" s="666">
        <v>0</v>
      </c>
      <c r="R4078" s="650"/>
      <c r="S4078" s="666">
        <v>0</v>
      </c>
      <c r="T4078" s="731"/>
      <c r="U4078" s="689">
        <v>0</v>
      </c>
    </row>
    <row r="4079" spans="1:21" ht="14.4" customHeight="1" x14ac:dyDescent="0.3">
      <c r="A4079" s="649">
        <v>10</v>
      </c>
      <c r="B4079" s="650" t="s">
        <v>596</v>
      </c>
      <c r="C4079" s="650">
        <v>89871107</v>
      </c>
      <c r="D4079" s="729" t="s">
        <v>6873</v>
      </c>
      <c r="E4079" s="730" t="s">
        <v>3677</v>
      </c>
      <c r="F4079" s="650" t="s">
        <v>3634</v>
      </c>
      <c r="G4079" s="650" t="s">
        <v>3736</v>
      </c>
      <c r="H4079" s="650" t="s">
        <v>1072</v>
      </c>
      <c r="I4079" s="650" t="s">
        <v>4146</v>
      </c>
      <c r="J4079" s="650" t="s">
        <v>3547</v>
      </c>
      <c r="K4079" s="650" t="s">
        <v>4147</v>
      </c>
      <c r="L4079" s="651">
        <v>87.6</v>
      </c>
      <c r="M4079" s="651">
        <v>87.6</v>
      </c>
      <c r="N4079" s="650">
        <v>1</v>
      </c>
      <c r="O4079" s="731">
        <v>1</v>
      </c>
      <c r="P4079" s="651"/>
      <c r="Q4079" s="666">
        <v>0</v>
      </c>
      <c r="R4079" s="650"/>
      <c r="S4079" s="666">
        <v>0</v>
      </c>
      <c r="T4079" s="731"/>
      <c r="U4079" s="689">
        <v>0</v>
      </c>
    </row>
    <row r="4080" spans="1:21" ht="14.4" customHeight="1" x14ac:dyDescent="0.3">
      <c r="A4080" s="649">
        <v>10</v>
      </c>
      <c r="B4080" s="650" t="s">
        <v>596</v>
      </c>
      <c r="C4080" s="650">
        <v>89871107</v>
      </c>
      <c r="D4080" s="729" t="s">
        <v>6873</v>
      </c>
      <c r="E4080" s="730" t="s">
        <v>3677</v>
      </c>
      <c r="F4080" s="650" t="s">
        <v>3634</v>
      </c>
      <c r="G4080" s="650" t="s">
        <v>3736</v>
      </c>
      <c r="H4080" s="650" t="s">
        <v>1072</v>
      </c>
      <c r="I4080" s="650" t="s">
        <v>1306</v>
      </c>
      <c r="J4080" s="650" t="s">
        <v>3490</v>
      </c>
      <c r="K4080" s="650" t="s">
        <v>839</v>
      </c>
      <c r="L4080" s="651">
        <v>68.83</v>
      </c>
      <c r="M4080" s="651">
        <v>68.83</v>
      </c>
      <c r="N4080" s="650">
        <v>1</v>
      </c>
      <c r="O4080" s="731">
        <v>1</v>
      </c>
      <c r="P4080" s="651"/>
      <c r="Q4080" s="666">
        <v>0</v>
      </c>
      <c r="R4080" s="650"/>
      <c r="S4080" s="666">
        <v>0</v>
      </c>
      <c r="T4080" s="731"/>
      <c r="U4080" s="689">
        <v>0</v>
      </c>
    </row>
    <row r="4081" spans="1:21" ht="14.4" customHeight="1" x14ac:dyDescent="0.3">
      <c r="A4081" s="649">
        <v>10</v>
      </c>
      <c r="B4081" s="650" t="s">
        <v>596</v>
      </c>
      <c r="C4081" s="650">
        <v>89871107</v>
      </c>
      <c r="D4081" s="729" t="s">
        <v>6873</v>
      </c>
      <c r="E4081" s="730" t="s">
        <v>3677</v>
      </c>
      <c r="F4081" s="650" t="s">
        <v>3634</v>
      </c>
      <c r="G4081" s="650" t="s">
        <v>3737</v>
      </c>
      <c r="H4081" s="650" t="s">
        <v>597</v>
      </c>
      <c r="I4081" s="650" t="s">
        <v>3738</v>
      </c>
      <c r="J4081" s="650" t="s">
        <v>3739</v>
      </c>
      <c r="K4081" s="650" t="s">
        <v>3740</v>
      </c>
      <c r="L4081" s="651">
        <v>0</v>
      </c>
      <c r="M4081" s="651">
        <v>0</v>
      </c>
      <c r="N4081" s="650">
        <v>2</v>
      </c>
      <c r="O4081" s="731">
        <v>2</v>
      </c>
      <c r="P4081" s="651">
        <v>0</v>
      </c>
      <c r="Q4081" s="666"/>
      <c r="R4081" s="650">
        <v>1</v>
      </c>
      <c r="S4081" s="666">
        <v>0.5</v>
      </c>
      <c r="T4081" s="731">
        <v>1</v>
      </c>
      <c r="U4081" s="689">
        <v>0.5</v>
      </c>
    </row>
    <row r="4082" spans="1:21" ht="14.4" customHeight="1" x14ac:dyDescent="0.3">
      <c r="A4082" s="649">
        <v>10</v>
      </c>
      <c r="B4082" s="650" t="s">
        <v>596</v>
      </c>
      <c r="C4082" s="650">
        <v>89871107</v>
      </c>
      <c r="D4082" s="729" t="s">
        <v>6873</v>
      </c>
      <c r="E4082" s="730" t="s">
        <v>3677</v>
      </c>
      <c r="F4082" s="650" t="s">
        <v>3634</v>
      </c>
      <c r="G4082" s="650" t="s">
        <v>3870</v>
      </c>
      <c r="H4082" s="650" t="s">
        <v>597</v>
      </c>
      <c r="I4082" s="650" t="s">
        <v>1212</v>
      </c>
      <c r="J4082" s="650" t="s">
        <v>1213</v>
      </c>
      <c r="K4082" s="650" t="s">
        <v>3871</v>
      </c>
      <c r="L4082" s="651">
        <v>38.65</v>
      </c>
      <c r="M4082" s="651">
        <v>77.3</v>
      </c>
      <c r="N4082" s="650">
        <v>2</v>
      </c>
      <c r="O4082" s="731">
        <v>2</v>
      </c>
      <c r="P4082" s="651"/>
      <c r="Q4082" s="666">
        <v>0</v>
      </c>
      <c r="R4082" s="650"/>
      <c r="S4082" s="666">
        <v>0</v>
      </c>
      <c r="T4082" s="731"/>
      <c r="U4082" s="689">
        <v>0</v>
      </c>
    </row>
    <row r="4083" spans="1:21" ht="14.4" customHeight="1" x14ac:dyDescent="0.3">
      <c r="A4083" s="649">
        <v>10</v>
      </c>
      <c r="B4083" s="650" t="s">
        <v>596</v>
      </c>
      <c r="C4083" s="650">
        <v>89871107</v>
      </c>
      <c r="D4083" s="729" t="s">
        <v>6873</v>
      </c>
      <c r="E4083" s="730" t="s">
        <v>3677</v>
      </c>
      <c r="F4083" s="650" t="s">
        <v>3634</v>
      </c>
      <c r="G4083" s="650" t="s">
        <v>4371</v>
      </c>
      <c r="H4083" s="650" t="s">
        <v>597</v>
      </c>
      <c r="I4083" s="650" t="s">
        <v>2727</v>
      </c>
      <c r="J4083" s="650" t="s">
        <v>2728</v>
      </c>
      <c r="K4083" s="650" t="s">
        <v>2729</v>
      </c>
      <c r="L4083" s="651">
        <v>1866.4</v>
      </c>
      <c r="M4083" s="651">
        <v>5599.2000000000007</v>
      </c>
      <c r="N4083" s="650">
        <v>3</v>
      </c>
      <c r="O4083" s="731">
        <v>3</v>
      </c>
      <c r="P4083" s="651"/>
      <c r="Q4083" s="666">
        <v>0</v>
      </c>
      <c r="R4083" s="650"/>
      <c r="S4083" s="666">
        <v>0</v>
      </c>
      <c r="T4083" s="731"/>
      <c r="U4083" s="689">
        <v>0</v>
      </c>
    </row>
    <row r="4084" spans="1:21" ht="14.4" customHeight="1" x14ac:dyDescent="0.3">
      <c r="A4084" s="649">
        <v>10</v>
      </c>
      <c r="B4084" s="650" t="s">
        <v>596</v>
      </c>
      <c r="C4084" s="650">
        <v>89871107</v>
      </c>
      <c r="D4084" s="729" t="s">
        <v>6873</v>
      </c>
      <c r="E4084" s="730" t="s">
        <v>3677</v>
      </c>
      <c r="F4084" s="650" t="s">
        <v>3634</v>
      </c>
      <c r="G4084" s="650" t="s">
        <v>4053</v>
      </c>
      <c r="H4084" s="650" t="s">
        <v>597</v>
      </c>
      <c r="I4084" s="650" t="s">
        <v>1663</v>
      </c>
      <c r="J4084" s="650" t="s">
        <v>1664</v>
      </c>
      <c r="K4084" s="650" t="s">
        <v>1665</v>
      </c>
      <c r="L4084" s="651">
        <v>120.37</v>
      </c>
      <c r="M4084" s="651">
        <v>120.37</v>
      </c>
      <c r="N4084" s="650">
        <v>1</v>
      </c>
      <c r="O4084" s="731">
        <v>1</v>
      </c>
      <c r="P4084" s="651"/>
      <c r="Q4084" s="666">
        <v>0</v>
      </c>
      <c r="R4084" s="650"/>
      <c r="S4084" s="666">
        <v>0</v>
      </c>
      <c r="T4084" s="731"/>
      <c r="U4084" s="689">
        <v>0</v>
      </c>
    </row>
    <row r="4085" spans="1:21" ht="14.4" customHeight="1" x14ac:dyDescent="0.3">
      <c r="A4085" s="649">
        <v>10</v>
      </c>
      <c r="B4085" s="650" t="s">
        <v>596</v>
      </c>
      <c r="C4085" s="650">
        <v>89871107</v>
      </c>
      <c r="D4085" s="729" t="s">
        <v>6873</v>
      </c>
      <c r="E4085" s="730" t="s">
        <v>3677</v>
      </c>
      <c r="F4085" s="650" t="s">
        <v>3634</v>
      </c>
      <c r="G4085" s="650" t="s">
        <v>4105</v>
      </c>
      <c r="H4085" s="650" t="s">
        <v>597</v>
      </c>
      <c r="I4085" s="650" t="s">
        <v>4266</v>
      </c>
      <c r="J4085" s="650" t="s">
        <v>937</v>
      </c>
      <c r="K4085" s="650" t="s">
        <v>4267</v>
      </c>
      <c r="L4085" s="651">
        <v>0</v>
      </c>
      <c r="M4085" s="651">
        <v>0</v>
      </c>
      <c r="N4085" s="650">
        <v>1</v>
      </c>
      <c r="O4085" s="731">
        <v>1</v>
      </c>
      <c r="P4085" s="651"/>
      <c r="Q4085" s="666"/>
      <c r="R4085" s="650"/>
      <c r="S4085" s="666">
        <v>0</v>
      </c>
      <c r="T4085" s="731"/>
      <c r="U4085" s="689">
        <v>0</v>
      </c>
    </row>
    <row r="4086" spans="1:21" ht="14.4" customHeight="1" x14ac:dyDescent="0.3">
      <c r="A4086" s="649">
        <v>10</v>
      </c>
      <c r="B4086" s="650" t="s">
        <v>596</v>
      </c>
      <c r="C4086" s="650">
        <v>89871107</v>
      </c>
      <c r="D4086" s="729" t="s">
        <v>6873</v>
      </c>
      <c r="E4086" s="730" t="s">
        <v>3677</v>
      </c>
      <c r="F4086" s="650" t="s">
        <v>3634</v>
      </c>
      <c r="G4086" s="650" t="s">
        <v>4105</v>
      </c>
      <c r="H4086" s="650" t="s">
        <v>597</v>
      </c>
      <c r="I4086" s="650" t="s">
        <v>936</v>
      </c>
      <c r="J4086" s="650" t="s">
        <v>937</v>
      </c>
      <c r="K4086" s="650" t="s">
        <v>4523</v>
      </c>
      <c r="L4086" s="651">
        <v>228.34</v>
      </c>
      <c r="M4086" s="651">
        <v>228.34</v>
      </c>
      <c r="N4086" s="650">
        <v>1</v>
      </c>
      <c r="O4086" s="731">
        <v>1</v>
      </c>
      <c r="P4086" s="651"/>
      <c r="Q4086" s="666">
        <v>0</v>
      </c>
      <c r="R4086" s="650"/>
      <c r="S4086" s="666">
        <v>0</v>
      </c>
      <c r="T4086" s="731"/>
      <c r="U4086" s="689">
        <v>0</v>
      </c>
    </row>
    <row r="4087" spans="1:21" ht="14.4" customHeight="1" x14ac:dyDescent="0.3">
      <c r="A4087" s="649">
        <v>10</v>
      </c>
      <c r="B4087" s="650" t="s">
        <v>596</v>
      </c>
      <c r="C4087" s="650">
        <v>89871107</v>
      </c>
      <c r="D4087" s="729" t="s">
        <v>6873</v>
      </c>
      <c r="E4087" s="730" t="s">
        <v>3677</v>
      </c>
      <c r="F4087" s="650" t="s">
        <v>3634</v>
      </c>
      <c r="G4087" s="650" t="s">
        <v>4268</v>
      </c>
      <c r="H4087" s="650" t="s">
        <v>1072</v>
      </c>
      <c r="I4087" s="650" t="s">
        <v>4929</v>
      </c>
      <c r="J4087" s="650" t="s">
        <v>4930</v>
      </c>
      <c r="K4087" s="650" t="s">
        <v>3496</v>
      </c>
      <c r="L4087" s="651">
        <v>25.54</v>
      </c>
      <c r="M4087" s="651">
        <v>25.54</v>
      </c>
      <c r="N4087" s="650">
        <v>1</v>
      </c>
      <c r="O4087" s="731">
        <v>1</v>
      </c>
      <c r="P4087" s="651"/>
      <c r="Q4087" s="666">
        <v>0</v>
      </c>
      <c r="R4087" s="650"/>
      <c r="S4087" s="666">
        <v>0</v>
      </c>
      <c r="T4087" s="731"/>
      <c r="U4087" s="689">
        <v>0</v>
      </c>
    </row>
    <row r="4088" spans="1:21" ht="14.4" customHeight="1" x14ac:dyDescent="0.3">
      <c r="A4088" s="649">
        <v>10</v>
      </c>
      <c r="B4088" s="650" t="s">
        <v>596</v>
      </c>
      <c r="C4088" s="650">
        <v>89871107</v>
      </c>
      <c r="D4088" s="729" t="s">
        <v>6873</v>
      </c>
      <c r="E4088" s="730" t="s">
        <v>3677</v>
      </c>
      <c r="F4088" s="650" t="s">
        <v>3634</v>
      </c>
      <c r="G4088" s="650" t="s">
        <v>3868</v>
      </c>
      <c r="H4088" s="650" t="s">
        <v>597</v>
      </c>
      <c r="I4088" s="650" t="s">
        <v>1699</v>
      </c>
      <c r="J4088" s="650" t="s">
        <v>1700</v>
      </c>
      <c r="K4088" s="650" t="s">
        <v>4462</v>
      </c>
      <c r="L4088" s="651">
        <v>17.91</v>
      </c>
      <c r="M4088" s="651">
        <v>17.91</v>
      </c>
      <c r="N4088" s="650">
        <v>1</v>
      </c>
      <c r="O4088" s="731">
        <v>1</v>
      </c>
      <c r="P4088" s="651"/>
      <c r="Q4088" s="666">
        <v>0</v>
      </c>
      <c r="R4088" s="650"/>
      <c r="S4088" s="666">
        <v>0</v>
      </c>
      <c r="T4088" s="731"/>
      <c r="U4088" s="689">
        <v>0</v>
      </c>
    </row>
    <row r="4089" spans="1:21" ht="14.4" customHeight="1" x14ac:dyDescent="0.3">
      <c r="A4089" s="649">
        <v>10</v>
      </c>
      <c r="B4089" s="650" t="s">
        <v>596</v>
      </c>
      <c r="C4089" s="650">
        <v>89871107</v>
      </c>
      <c r="D4089" s="729" t="s">
        <v>6873</v>
      </c>
      <c r="E4089" s="730" t="s">
        <v>3677</v>
      </c>
      <c r="F4089" s="650" t="s">
        <v>3634</v>
      </c>
      <c r="G4089" s="650" t="s">
        <v>3861</v>
      </c>
      <c r="H4089" s="650" t="s">
        <v>597</v>
      </c>
      <c r="I4089" s="650" t="s">
        <v>1265</v>
      </c>
      <c r="J4089" s="650" t="s">
        <v>1266</v>
      </c>
      <c r="K4089" s="650" t="s">
        <v>3862</v>
      </c>
      <c r="L4089" s="651">
        <v>38.65</v>
      </c>
      <c r="M4089" s="651">
        <v>193.25</v>
      </c>
      <c r="N4089" s="650">
        <v>5</v>
      </c>
      <c r="O4089" s="731">
        <v>5</v>
      </c>
      <c r="P4089" s="651"/>
      <c r="Q4089" s="666">
        <v>0</v>
      </c>
      <c r="R4089" s="650"/>
      <c r="S4089" s="666">
        <v>0</v>
      </c>
      <c r="T4089" s="731"/>
      <c r="U4089" s="689">
        <v>0</v>
      </c>
    </row>
    <row r="4090" spans="1:21" ht="14.4" customHeight="1" x14ac:dyDescent="0.3">
      <c r="A4090" s="649">
        <v>10</v>
      </c>
      <c r="B4090" s="650" t="s">
        <v>596</v>
      </c>
      <c r="C4090" s="650">
        <v>89871107</v>
      </c>
      <c r="D4090" s="729" t="s">
        <v>6873</v>
      </c>
      <c r="E4090" s="730" t="s">
        <v>3679</v>
      </c>
      <c r="F4090" s="650" t="s">
        <v>3634</v>
      </c>
      <c r="G4090" s="650" t="s">
        <v>4278</v>
      </c>
      <c r="H4090" s="650" t="s">
        <v>597</v>
      </c>
      <c r="I4090" s="650" t="s">
        <v>2263</v>
      </c>
      <c r="J4090" s="650" t="s">
        <v>6312</v>
      </c>
      <c r="K4090" s="650" t="s">
        <v>6676</v>
      </c>
      <c r="L4090" s="651">
        <v>0</v>
      </c>
      <c r="M4090" s="651">
        <v>0</v>
      </c>
      <c r="N4090" s="650">
        <v>1</v>
      </c>
      <c r="O4090" s="731">
        <v>0.5</v>
      </c>
      <c r="P4090" s="651"/>
      <c r="Q4090" s="666"/>
      <c r="R4090" s="650"/>
      <c r="S4090" s="666">
        <v>0</v>
      </c>
      <c r="T4090" s="731"/>
      <c r="U4090" s="689">
        <v>0</v>
      </c>
    </row>
    <row r="4091" spans="1:21" ht="14.4" customHeight="1" x14ac:dyDescent="0.3">
      <c r="A4091" s="649">
        <v>10</v>
      </c>
      <c r="B4091" s="650" t="s">
        <v>596</v>
      </c>
      <c r="C4091" s="650">
        <v>89871107</v>
      </c>
      <c r="D4091" s="729" t="s">
        <v>6873</v>
      </c>
      <c r="E4091" s="730" t="s">
        <v>3679</v>
      </c>
      <c r="F4091" s="650" t="s">
        <v>3634</v>
      </c>
      <c r="G4091" s="650" t="s">
        <v>4278</v>
      </c>
      <c r="H4091" s="650" t="s">
        <v>597</v>
      </c>
      <c r="I4091" s="650" t="s">
        <v>4349</v>
      </c>
      <c r="J4091" s="650" t="s">
        <v>2586</v>
      </c>
      <c r="K4091" s="650" t="s">
        <v>2587</v>
      </c>
      <c r="L4091" s="651">
        <v>275.23</v>
      </c>
      <c r="M4091" s="651">
        <v>275.23</v>
      </c>
      <c r="N4091" s="650">
        <v>1</v>
      </c>
      <c r="O4091" s="731">
        <v>0.5</v>
      </c>
      <c r="P4091" s="651"/>
      <c r="Q4091" s="666">
        <v>0</v>
      </c>
      <c r="R4091" s="650"/>
      <c r="S4091" s="666">
        <v>0</v>
      </c>
      <c r="T4091" s="731"/>
      <c r="U4091" s="689">
        <v>0</v>
      </c>
    </row>
    <row r="4092" spans="1:21" ht="14.4" customHeight="1" x14ac:dyDescent="0.3">
      <c r="A4092" s="649">
        <v>10</v>
      </c>
      <c r="B4092" s="650" t="s">
        <v>596</v>
      </c>
      <c r="C4092" s="650">
        <v>89871107</v>
      </c>
      <c r="D4092" s="729" t="s">
        <v>6873</v>
      </c>
      <c r="E4092" s="730" t="s">
        <v>3679</v>
      </c>
      <c r="F4092" s="650" t="s">
        <v>3634</v>
      </c>
      <c r="G4092" s="650" t="s">
        <v>3743</v>
      </c>
      <c r="H4092" s="650" t="s">
        <v>597</v>
      </c>
      <c r="I4092" s="650" t="s">
        <v>1646</v>
      </c>
      <c r="J4092" s="650" t="s">
        <v>3514</v>
      </c>
      <c r="K4092" s="650" t="s">
        <v>3515</v>
      </c>
      <c r="L4092" s="651">
        <v>156.86000000000001</v>
      </c>
      <c r="M4092" s="651">
        <v>156.86000000000001</v>
      </c>
      <c r="N4092" s="650">
        <v>1</v>
      </c>
      <c r="O4092" s="731">
        <v>1</v>
      </c>
      <c r="P4092" s="651"/>
      <c r="Q4092" s="666">
        <v>0</v>
      </c>
      <c r="R4092" s="650"/>
      <c r="S4092" s="666">
        <v>0</v>
      </c>
      <c r="T4092" s="731"/>
      <c r="U4092" s="689">
        <v>0</v>
      </c>
    </row>
    <row r="4093" spans="1:21" ht="14.4" customHeight="1" x14ac:dyDescent="0.3">
      <c r="A4093" s="649">
        <v>10</v>
      </c>
      <c r="B4093" s="650" t="s">
        <v>596</v>
      </c>
      <c r="C4093" s="650">
        <v>89871107</v>
      </c>
      <c r="D4093" s="729" t="s">
        <v>6873</v>
      </c>
      <c r="E4093" s="730" t="s">
        <v>3679</v>
      </c>
      <c r="F4093" s="650" t="s">
        <v>3634</v>
      </c>
      <c r="G4093" s="650" t="s">
        <v>4534</v>
      </c>
      <c r="H4093" s="650" t="s">
        <v>597</v>
      </c>
      <c r="I4093" s="650" t="s">
        <v>5164</v>
      </c>
      <c r="J4093" s="650" t="s">
        <v>5165</v>
      </c>
      <c r="K4093" s="650" t="s">
        <v>5166</v>
      </c>
      <c r="L4093" s="651">
        <v>42.18</v>
      </c>
      <c r="M4093" s="651">
        <v>210.9</v>
      </c>
      <c r="N4093" s="650">
        <v>5</v>
      </c>
      <c r="O4093" s="731">
        <v>3</v>
      </c>
      <c r="P4093" s="651">
        <v>42.18</v>
      </c>
      <c r="Q4093" s="666">
        <v>0.19999999999999998</v>
      </c>
      <c r="R4093" s="650">
        <v>1</v>
      </c>
      <c r="S4093" s="666">
        <v>0.2</v>
      </c>
      <c r="T4093" s="731">
        <v>1</v>
      </c>
      <c r="U4093" s="689">
        <v>0.33333333333333331</v>
      </c>
    </row>
    <row r="4094" spans="1:21" ht="14.4" customHeight="1" x14ac:dyDescent="0.3">
      <c r="A4094" s="649">
        <v>10</v>
      </c>
      <c r="B4094" s="650" t="s">
        <v>596</v>
      </c>
      <c r="C4094" s="650">
        <v>89871107</v>
      </c>
      <c r="D4094" s="729" t="s">
        <v>6873</v>
      </c>
      <c r="E4094" s="730" t="s">
        <v>3679</v>
      </c>
      <c r="F4094" s="650" t="s">
        <v>3634</v>
      </c>
      <c r="G4094" s="650" t="s">
        <v>4132</v>
      </c>
      <c r="H4094" s="650" t="s">
        <v>597</v>
      </c>
      <c r="I4094" s="650" t="s">
        <v>956</v>
      </c>
      <c r="J4094" s="650" t="s">
        <v>4244</v>
      </c>
      <c r="K4094" s="650" t="s">
        <v>4245</v>
      </c>
      <c r="L4094" s="651">
        <v>94.89</v>
      </c>
      <c r="M4094" s="651">
        <v>94.89</v>
      </c>
      <c r="N4094" s="650">
        <v>1</v>
      </c>
      <c r="O4094" s="731">
        <v>1</v>
      </c>
      <c r="P4094" s="651"/>
      <c r="Q4094" s="666">
        <v>0</v>
      </c>
      <c r="R4094" s="650"/>
      <c r="S4094" s="666">
        <v>0</v>
      </c>
      <c r="T4094" s="731"/>
      <c r="U4094" s="689">
        <v>0</v>
      </c>
    </row>
    <row r="4095" spans="1:21" ht="14.4" customHeight="1" x14ac:dyDescent="0.3">
      <c r="A4095" s="649">
        <v>10</v>
      </c>
      <c r="B4095" s="650" t="s">
        <v>596</v>
      </c>
      <c r="C4095" s="650">
        <v>89871107</v>
      </c>
      <c r="D4095" s="729" t="s">
        <v>6873</v>
      </c>
      <c r="E4095" s="730" t="s">
        <v>3679</v>
      </c>
      <c r="F4095" s="650" t="s">
        <v>3634</v>
      </c>
      <c r="G4095" s="650" t="s">
        <v>4136</v>
      </c>
      <c r="H4095" s="650" t="s">
        <v>597</v>
      </c>
      <c r="I4095" s="650" t="s">
        <v>928</v>
      </c>
      <c r="J4095" s="650" t="s">
        <v>929</v>
      </c>
      <c r="K4095" s="650" t="s">
        <v>930</v>
      </c>
      <c r="L4095" s="651">
        <v>0</v>
      </c>
      <c r="M4095" s="651">
        <v>0</v>
      </c>
      <c r="N4095" s="650">
        <v>1</v>
      </c>
      <c r="O4095" s="731">
        <v>1</v>
      </c>
      <c r="P4095" s="651"/>
      <c r="Q4095" s="666"/>
      <c r="R4095" s="650"/>
      <c r="S4095" s="666">
        <v>0</v>
      </c>
      <c r="T4095" s="731"/>
      <c r="U4095" s="689">
        <v>0</v>
      </c>
    </row>
    <row r="4096" spans="1:21" ht="14.4" customHeight="1" x14ac:dyDescent="0.3">
      <c r="A4096" s="649">
        <v>10</v>
      </c>
      <c r="B4096" s="650" t="s">
        <v>596</v>
      </c>
      <c r="C4096" s="650">
        <v>89871107</v>
      </c>
      <c r="D4096" s="729" t="s">
        <v>6873</v>
      </c>
      <c r="E4096" s="730" t="s">
        <v>3679</v>
      </c>
      <c r="F4096" s="650" t="s">
        <v>3634</v>
      </c>
      <c r="G4096" s="650" t="s">
        <v>3752</v>
      </c>
      <c r="H4096" s="650" t="s">
        <v>597</v>
      </c>
      <c r="I4096" s="650" t="s">
        <v>6693</v>
      </c>
      <c r="J4096" s="650" t="s">
        <v>4876</v>
      </c>
      <c r="K4096" s="650" t="s">
        <v>6694</v>
      </c>
      <c r="L4096" s="651">
        <v>63.26</v>
      </c>
      <c r="M4096" s="651">
        <v>379.56</v>
      </c>
      <c r="N4096" s="650">
        <v>6</v>
      </c>
      <c r="O4096" s="731">
        <v>3</v>
      </c>
      <c r="P4096" s="651"/>
      <c r="Q4096" s="666">
        <v>0</v>
      </c>
      <c r="R4096" s="650"/>
      <c r="S4096" s="666">
        <v>0</v>
      </c>
      <c r="T4096" s="731"/>
      <c r="U4096" s="689">
        <v>0</v>
      </c>
    </row>
    <row r="4097" spans="1:21" ht="14.4" customHeight="1" x14ac:dyDescent="0.3">
      <c r="A4097" s="649">
        <v>10</v>
      </c>
      <c r="B4097" s="650" t="s">
        <v>596</v>
      </c>
      <c r="C4097" s="650">
        <v>89871107</v>
      </c>
      <c r="D4097" s="729" t="s">
        <v>6873</v>
      </c>
      <c r="E4097" s="730" t="s">
        <v>3679</v>
      </c>
      <c r="F4097" s="650" t="s">
        <v>3634</v>
      </c>
      <c r="G4097" s="650" t="s">
        <v>3824</v>
      </c>
      <c r="H4097" s="650" t="s">
        <v>597</v>
      </c>
      <c r="I4097" s="650" t="s">
        <v>629</v>
      </c>
      <c r="J4097" s="650" t="s">
        <v>1209</v>
      </c>
      <c r="K4097" s="650" t="s">
        <v>3887</v>
      </c>
      <c r="L4097" s="651">
        <v>50.27</v>
      </c>
      <c r="M4097" s="651">
        <v>50.27</v>
      </c>
      <c r="N4097" s="650">
        <v>1</v>
      </c>
      <c r="O4097" s="731">
        <v>1</v>
      </c>
      <c r="P4097" s="651"/>
      <c r="Q4097" s="666">
        <v>0</v>
      </c>
      <c r="R4097" s="650"/>
      <c r="S4097" s="666">
        <v>0</v>
      </c>
      <c r="T4097" s="731"/>
      <c r="U4097" s="689">
        <v>0</v>
      </c>
    </row>
    <row r="4098" spans="1:21" ht="14.4" customHeight="1" x14ac:dyDescent="0.3">
      <c r="A4098" s="649">
        <v>10</v>
      </c>
      <c r="B4098" s="650" t="s">
        <v>596</v>
      </c>
      <c r="C4098" s="650">
        <v>89871107</v>
      </c>
      <c r="D4098" s="729" t="s">
        <v>6873</v>
      </c>
      <c r="E4098" s="730" t="s">
        <v>3679</v>
      </c>
      <c r="F4098" s="650" t="s">
        <v>3634</v>
      </c>
      <c r="G4098" s="650" t="s">
        <v>4192</v>
      </c>
      <c r="H4098" s="650" t="s">
        <v>597</v>
      </c>
      <c r="I4098" s="650" t="s">
        <v>690</v>
      </c>
      <c r="J4098" s="650" t="s">
        <v>691</v>
      </c>
      <c r="K4098" s="650" t="s">
        <v>4193</v>
      </c>
      <c r="L4098" s="651">
        <v>26.17</v>
      </c>
      <c r="M4098" s="651">
        <v>26.17</v>
      </c>
      <c r="N4098" s="650">
        <v>1</v>
      </c>
      <c r="O4098" s="731">
        <v>1</v>
      </c>
      <c r="P4098" s="651"/>
      <c r="Q4098" s="666">
        <v>0</v>
      </c>
      <c r="R4098" s="650"/>
      <c r="S4098" s="666">
        <v>0</v>
      </c>
      <c r="T4098" s="731"/>
      <c r="U4098" s="689">
        <v>0</v>
      </c>
    </row>
    <row r="4099" spans="1:21" ht="14.4" customHeight="1" x14ac:dyDescent="0.3">
      <c r="A4099" s="649">
        <v>10</v>
      </c>
      <c r="B4099" s="650" t="s">
        <v>596</v>
      </c>
      <c r="C4099" s="650">
        <v>89871107</v>
      </c>
      <c r="D4099" s="729" t="s">
        <v>6873</v>
      </c>
      <c r="E4099" s="730" t="s">
        <v>3679</v>
      </c>
      <c r="F4099" s="650" t="s">
        <v>3634</v>
      </c>
      <c r="G4099" s="650" t="s">
        <v>4294</v>
      </c>
      <c r="H4099" s="650" t="s">
        <v>597</v>
      </c>
      <c r="I4099" s="650" t="s">
        <v>670</v>
      </c>
      <c r="J4099" s="650" t="s">
        <v>671</v>
      </c>
      <c r="K4099" s="650" t="s">
        <v>4295</v>
      </c>
      <c r="L4099" s="651">
        <v>0</v>
      </c>
      <c r="M4099" s="651">
        <v>0</v>
      </c>
      <c r="N4099" s="650">
        <v>2</v>
      </c>
      <c r="O4099" s="731">
        <v>1</v>
      </c>
      <c r="P4099" s="651"/>
      <c r="Q4099" s="666"/>
      <c r="R4099" s="650"/>
      <c r="S4099" s="666">
        <v>0</v>
      </c>
      <c r="T4099" s="731"/>
      <c r="U4099" s="689">
        <v>0</v>
      </c>
    </row>
    <row r="4100" spans="1:21" ht="14.4" customHeight="1" x14ac:dyDescent="0.3">
      <c r="A4100" s="649">
        <v>10</v>
      </c>
      <c r="B4100" s="650" t="s">
        <v>596</v>
      </c>
      <c r="C4100" s="650">
        <v>89871107</v>
      </c>
      <c r="D4100" s="729" t="s">
        <v>6873</v>
      </c>
      <c r="E4100" s="730" t="s">
        <v>3679</v>
      </c>
      <c r="F4100" s="650" t="s">
        <v>3634</v>
      </c>
      <c r="G4100" s="650" t="s">
        <v>4294</v>
      </c>
      <c r="H4100" s="650" t="s">
        <v>597</v>
      </c>
      <c r="I4100" s="650" t="s">
        <v>681</v>
      </c>
      <c r="J4100" s="650" t="s">
        <v>671</v>
      </c>
      <c r="K4100" s="650" t="s">
        <v>5147</v>
      </c>
      <c r="L4100" s="651">
        <v>0</v>
      </c>
      <c r="M4100" s="651">
        <v>0</v>
      </c>
      <c r="N4100" s="650">
        <v>2</v>
      </c>
      <c r="O4100" s="731">
        <v>1.5</v>
      </c>
      <c r="P4100" s="651"/>
      <c r="Q4100" s="666"/>
      <c r="R4100" s="650"/>
      <c r="S4100" s="666">
        <v>0</v>
      </c>
      <c r="T4100" s="731"/>
      <c r="U4100" s="689">
        <v>0</v>
      </c>
    </row>
    <row r="4101" spans="1:21" ht="14.4" customHeight="1" x14ac:dyDescent="0.3">
      <c r="A4101" s="649">
        <v>10</v>
      </c>
      <c r="B4101" s="650" t="s">
        <v>596</v>
      </c>
      <c r="C4101" s="650">
        <v>89871107</v>
      </c>
      <c r="D4101" s="729" t="s">
        <v>6873</v>
      </c>
      <c r="E4101" s="730" t="s">
        <v>3679</v>
      </c>
      <c r="F4101" s="650" t="s">
        <v>3634</v>
      </c>
      <c r="G4101" s="650" t="s">
        <v>3810</v>
      </c>
      <c r="H4101" s="650" t="s">
        <v>597</v>
      </c>
      <c r="I4101" s="650" t="s">
        <v>1310</v>
      </c>
      <c r="J4101" s="650" t="s">
        <v>1311</v>
      </c>
      <c r="K4101" s="650" t="s">
        <v>1312</v>
      </c>
      <c r="L4101" s="651">
        <v>0</v>
      </c>
      <c r="M4101" s="651">
        <v>0</v>
      </c>
      <c r="N4101" s="650">
        <v>2</v>
      </c>
      <c r="O4101" s="731">
        <v>2</v>
      </c>
      <c r="P4101" s="651"/>
      <c r="Q4101" s="666"/>
      <c r="R4101" s="650"/>
      <c r="S4101" s="666">
        <v>0</v>
      </c>
      <c r="T4101" s="731"/>
      <c r="U4101" s="689">
        <v>0</v>
      </c>
    </row>
    <row r="4102" spans="1:21" ht="14.4" customHeight="1" x14ac:dyDescent="0.3">
      <c r="A4102" s="649">
        <v>10</v>
      </c>
      <c r="B4102" s="650" t="s">
        <v>596</v>
      </c>
      <c r="C4102" s="650">
        <v>89871107</v>
      </c>
      <c r="D4102" s="729" t="s">
        <v>6873</v>
      </c>
      <c r="E4102" s="730" t="s">
        <v>3679</v>
      </c>
      <c r="F4102" s="650" t="s">
        <v>3634</v>
      </c>
      <c r="G4102" s="650" t="s">
        <v>3737</v>
      </c>
      <c r="H4102" s="650" t="s">
        <v>597</v>
      </c>
      <c r="I4102" s="650" t="s">
        <v>3738</v>
      </c>
      <c r="J4102" s="650" t="s">
        <v>3739</v>
      </c>
      <c r="K4102" s="650" t="s">
        <v>3740</v>
      </c>
      <c r="L4102" s="651">
        <v>0</v>
      </c>
      <c r="M4102" s="651">
        <v>0</v>
      </c>
      <c r="N4102" s="650">
        <v>1</v>
      </c>
      <c r="O4102" s="731">
        <v>1</v>
      </c>
      <c r="P4102" s="651"/>
      <c r="Q4102" s="666"/>
      <c r="R4102" s="650"/>
      <c r="S4102" s="666">
        <v>0</v>
      </c>
      <c r="T4102" s="731"/>
      <c r="U4102" s="689">
        <v>0</v>
      </c>
    </row>
    <row r="4103" spans="1:21" ht="14.4" customHeight="1" x14ac:dyDescent="0.3">
      <c r="A4103" s="649">
        <v>10</v>
      </c>
      <c r="B4103" s="650" t="s">
        <v>596</v>
      </c>
      <c r="C4103" s="650">
        <v>89871107</v>
      </c>
      <c r="D4103" s="729" t="s">
        <v>6873</v>
      </c>
      <c r="E4103" s="730" t="s">
        <v>3679</v>
      </c>
      <c r="F4103" s="650" t="s">
        <v>3634</v>
      </c>
      <c r="G4103" s="650" t="s">
        <v>3870</v>
      </c>
      <c r="H4103" s="650" t="s">
        <v>597</v>
      </c>
      <c r="I4103" s="650" t="s">
        <v>1212</v>
      </c>
      <c r="J4103" s="650" t="s">
        <v>1213</v>
      </c>
      <c r="K4103" s="650" t="s">
        <v>3871</v>
      </c>
      <c r="L4103" s="651">
        <v>38.65</v>
      </c>
      <c r="M4103" s="651">
        <v>38.65</v>
      </c>
      <c r="N4103" s="650">
        <v>1</v>
      </c>
      <c r="O4103" s="731">
        <v>0.5</v>
      </c>
      <c r="P4103" s="651"/>
      <c r="Q4103" s="666">
        <v>0</v>
      </c>
      <c r="R4103" s="650"/>
      <c r="S4103" s="666">
        <v>0</v>
      </c>
      <c r="T4103" s="731"/>
      <c r="U4103" s="689">
        <v>0</v>
      </c>
    </row>
    <row r="4104" spans="1:21" ht="14.4" customHeight="1" x14ac:dyDescent="0.3">
      <c r="A4104" s="649">
        <v>10</v>
      </c>
      <c r="B4104" s="650" t="s">
        <v>596</v>
      </c>
      <c r="C4104" s="650">
        <v>89871107</v>
      </c>
      <c r="D4104" s="729" t="s">
        <v>6873</v>
      </c>
      <c r="E4104" s="730" t="s">
        <v>3679</v>
      </c>
      <c r="F4104" s="650" t="s">
        <v>3634</v>
      </c>
      <c r="G4104" s="650" t="s">
        <v>4141</v>
      </c>
      <c r="H4104" s="650" t="s">
        <v>597</v>
      </c>
      <c r="I4104" s="650" t="s">
        <v>740</v>
      </c>
      <c r="J4104" s="650" t="s">
        <v>741</v>
      </c>
      <c r="K4104" s="650" t="s">
        <v>742</v>
      </c>
      <c r="L4104" s="651">
        <v>132.34</v>
      </c>
      <c r="M4104" s="651">
        <v>264.68</v>
      </c>
      <c r="N4104" s="650">
        <v>2</v>
      </c>
      <c r="O4104" s="731">
        <v>2</v>
      </c>
      <c r="P4104" s="651"/>
      <c r="Q4104" s="666">
        <v>0</v>
      </c>
      <c r="R4104" s="650"/>
      <c r="S4104" s="666">
        <v>0</v>
      </c>
      <c r="T4104" s="731"/>
      <c r="U4104" s="689">
        <v>0</v>
      </c>
    </row>
    <row r="4105" spans="1:21" ht="14.4" customHeight="1" x14ac:dyDescent="0.3">
      <c r="A4105" s="649">
        <v>10</v>
      </c>
      <c r="B4105" s="650" t="s">
        <v>596</v>
      </c>
      <c r="C4105" s="650">
        <v>89871107</v>
      </c>
      <c r="D4105" s="729" t="s">
        <v>6873</v>
      </c>
      <c r="E4105" s="730" t="s">
        <v>3679</v>
      </c>
      <c r="F4105" s="650" t="s">
        <v>3634</v>
      </c>
      <c r="G4105" s="650" t="s">
        <v>4053</v>
      </c>
      <c r="H4105" s="650" t="s">
        <v>597</v>
      </c>
      <c r="I4105" s="650" t="s">
        <v>1663</v>
      </c>
      <c r="J4105" s="650" t="s">
        <v>1664</v>
      </c>
      <c r="K4105" s="650" t="s">
        <v>1665</v>
      </c>
      <c r="L4105" s="651">
        <v>120.37</v>
      </c>
      <c r="M4105" s="651">
        <v>120.37</v>
      </c>
      <c r="N4105" s="650">
        <v>1</v>
      </c>
      <c r="O4105" s="731">
        <v>1</v>
      </c>
      <c r="P4105" s="651"/>
      <c r="Q4105" s="666">
        <v>0</v>
      </c>
      <c r="R4105" s="650"/>
      <c r="S4105" s="666">
        <v>0</v>
      </c>
      <c r="T4105" s="731"/>
      <c r="U4105" s="689">
        <v>0</v>
      </c>
    </row>
    <row r="4106" spans="1:21" ht="14.4" customHeight="1" x14ac:dyDescent="0.3">
      <c r="A4106" s="649">
        <v>10</v>
      </c>
      <c r="B4106" s="650" t="s">
        <v>596</v>
      </c>
      <c r="C4106" s="650">
        <v>89871107</v>
      </c>
      <c r="D4106" s="729" t="s">
        <v>6873</v>
      </c>
      <c r="E4106" s="730" t="s">
        <v>3679</v>
      </c>
      <c r="F4106" s="650" t="s">
        <v>3634</v>
      </c>
      <c r="G4106" s="650" t="s">
        <v>3741</v>
      </c>
      <c r="H4106" s="650" t="s">
        <v>597</v>
      </c>
      <c r="I4106" s="650" t="s">
        <v>1421</v>
      </c>
      <c r="J4106" s="650" t="s">
        <v>1422</v>
      </c>
      <c r="K4106" s="650" t="s">
        <v>1423</v>
      </c>
      <c r="L4106" s="651">
        <v>52.32</v>
      </c>
      <c r="M4106" s="651">
        <v>52.32</v>
      </c>
      <c r="N4106" s="650">
        <v>1</v>
      </c>
      <c r="O4106" s="731">
        <v>1</v>
      </c>
      <c r="P4106" s="651"/>
      <c r="Q4106" s="666">
        <v>0</v>
      </c>
      <c r="R4106" s="650"/>
      <c r="S4106" s="666">
        <v>0</v>
      </c>
      <c r="T4106" s="731"/>
      <c r="U4106" s="689">
        <v>0</v>
      </c>
    </row>
    <row r="4107" spans="1:21" ht="14.4" customHeight="1" x14ac:dyDescent="0.3">
      <c r="A4107" s="649">
        <v>10</v>
      </c>
      <c r="B4107" s="650" t="s">
        <v>596</v>
      </c>
      <c r="C4107" s="650">
        <v>89871107</v>
      </c>
      <c r="D4107" s="729" t="s">
        <v>6873</v>
      </c>
      <c r="E4107" s="730" t="s">
        <v>3679</v>
      </c>
      <c r="F4107" s="650" t="s">
        <v>3634</v>
      </c>
      <c r="G4107" s="650" t="s">
        <v>3868</v>
      </c>
      <c r="H4107" s="650" t="s">
        <v>597</v>
      </c>
      <c r="I4107" s="650" t="s">
        <v>1650</v>
      </c>
      <c r="J4107" s="650" t="s">
        <v>1277</v>
      </c>
      <c r="K4107" s="650" t="s">
        <v>3965</v>
      </c>
      <c r="L4107" s="651">
        <v>23.46</v>
      </c>
      <c r="M4107" s="651">
        <v>23.46</v>
      </c>
      <c r="N4107" s="650">
        <v>1</v>
      </c>
      <c r="O4107" s="731">
        <v>1</v>
      </c>
      <c r="P4107" s="651"/>
      <c r="Q4107" s="666">
        <v>0</v>
      </c>
      <c r="R4107" s="650"/>
      <c r="S4107" s="666">
        <v>0</v>
      </c>
      <c r="T4107" s="731"/>
      <c r="U4107" s="689">
        <v>0</v>
      </c>
    </row>
    <row r="4108" spans="1:21" ht="14.4" customHeight="1" x14ac:dyDescent="0.3">
      <c r="A4108" s="649">
        <v>10</v>
      </c>
      <c r="B4108" s="650" t="s">
        <v>596</v>
      </c>
      <c r="C4108" s="650">
        <v>89871107</v>
      </c>
      <c r="D4108" s="729" t="s">
        <v>6873</v>
      </c>
      <c r="E4108" s="730" t="s">
        <v>3683</v>
      </c>
      <c r="F4108" s="650" t="s">
        <v>3634</v>
      </c>
      <c r="G4108" s="650" t="s">
        <v>4151</v>
      </c>
      <c r="H4108" s="650" t="s">
        <v>597</v>
      </c>
      <c r="I4108" s="650" t="s">
        <v>6723</v>
      </c>
      <c r="J4108" s="650" t="s">
        <v>6724</v>
      </c>
      <c r="K4108" s="650" t="s">
        <v>6725</v>
      </c>
      <c r="L4108" s="651">
        <v>68.819999999999993</v>
      </c>
      <c r="M4108" s="651">
        <v>68.819999999999993</v>
      </c>
      <c r="N4108" s="650">
        <v>1</v>
      </c>
      <c r="O4108" s="731">
        <v>1</v>
      </c>
      <c r="P4108" s="651"/>
      <c r="Q4108" s="666">
        <v>0</v>
      </c>
      <c r="R4108" s="650"/>
      <c r="S4108" s="666">
        <v>0</v>
      </c>
      <c r="T4108" s="731"/>
      <c r="U4108" s="689">
        <v>0</v>
      </c>
    </row>
    <row r="4109" spans="1:21" ht="14.4" customHeight="1" x14ac:dyDescent="0.3">
      <c r="A4109" s="649">
        <v>10</v>
      </c>
      <c r="B4109" s="650" t="s">
        <v>596</v>
      </c>
      <c r="C4109" s="650">
        <v>89871107</v>
      </c>
      <c r="D4109" s="729" t="s">
        <v>6873</v>
      </c>
      <c r="E4109" s="730" t="s">
        <v>3683</v>
      </c>
      <c r="F4109" s="650" t="s">
        <v>3634</v>
      </c>
      <c r="G4109" s="650" t="s">
        <v>4151</v>
      </c>
      <c r="H4109" s="650" t="s">
        <v>597</v>
      </c>
      <c r="I4109" s="650" t="s">
        <v>4742</v>
      </c>
      <c r="J4109" s="650" t="s">
        <v>4743</v>
      </c>
      <c r="K4109" s="650" t="s">
        <v>4441</v>
      </c>
      <c r="L4109" s="651">
        <v>10.32</v>
      </c>
      <c r="M4109" s="651">
        <v>10.32</v>
      </c>
      <c r="N4109" s="650">
        <v>1</v>
      </c>
      <c r="O4109" s="731">
        <v>1</v>
      </c>
      <c r="P4109" s="651"/>
      <c r="Q4109" s="666">
        <v>0</v>
      </c>
      <c r="R4109" s="650"/>
      <c r="S4109" s="666">
        <v>0</v>
      </c>
      <c r="T4109" s="731"/>
      <c r="U4109" s="689">
        <v>0</v>
      </c>
    </row>
    <row r="4110" spans="1:21" ht="14.4" customHeight="1" x14ac:dyDescent="0.3">
      <c r="A4110" s="649">
        <v>10</v>
      </c>
      <c r="B4110" s="650" t="s">
        <v>596</v>
      </c>
      <c r="C4110" s="650">
        <v>89871107</v>
      </c>
      <c r="D4110" s="729" t="s">
        <v>6873</v>
      </c>
      <c r="E4110" s="730" t="s">
        <v>3683</v>
      </c>
      <c r="F4110" s="650" t="s">
        <v>3634</v>
      </c>
      <c r="G4110" s="650" t="s">
        <v>4151</v>
      </c>
      <c r="H4110" s="650" t="s">
        <v>597</v>
      </c>
      <c r="I4110" s="650" t="s">
        <v>1689</v>
      </c>
      <c r="J4110" s="650" t="s">
        <v>4440</v>
      </c>
      <c r="K4110" s="650" t="s">
        <v>4441</v>
      </c>
      <c r="L4110" s="651">
        <v>20.65</v>
      </c>
      <c r="M4110" s="651">
        <v>82.6</v>
      </c>
      <c r="N4110" s="650">
        <v>4</v>
      </c>
      <c r="O4110" s="731">
        <v>3.5</v>
      </c>
      <c r="P4110" s="651"/>
      <c r="Q4110" s="666">
        <v>0</v>
      </c>
      <c r="R4110" s="650"/>
      <c r="S4110" s="666">
        <v>0</v>
      </c>
      <c r="T4110" s="731"/>
      <c r="U4110" s="689">
        <v>0</v>
      </c>
    </row>
    <row r="4111" spans="1:21" ht="14.4" customHeight="1" x14ac:dyDescent="0.3">
      <c r="A4111" s="649">
        <v>10</v>
      </c>
      <c r="B4111" s="650" t="s">
        <v>596</v>
      </c>
      <c r="C4111" s="650">
        <v>89871107</v>
      </c>
      <c r="D4111" s="729" t="s">
        <v>6873</v>
      </c>
      <c r="E4111" s="730" t="s">
        <v>3683</v>
      </c>
      <c r="F4111" s="650" t="s">
        <v>3634</v>
      </c>
      <c r="G4111" s="650" t="s">
        <v>3743</v>
      </c>
      <c r="H4111" s="650" t="s">
        <v>597</v>
      </c>
      <c r="I4111" s="650" t="s">
        <v>1238</v>
      </c>
      <c r="J4111" s="650" t="s">
        <v>3477</v>
      </c>
      <c r="K4111" s="650" t="s">
        <v>3478</v>
      </c>
      <c r="L4111" s="651">
        <v>69.09</v>
      </c>
      <c r="M4111" s="651">
        <v>69.09</v>
      </c>
      <c r="N4111" s="650">
        <v>1</v>
      </c>
      <c r="O4111" s="731">
        <v>1</v>
      </c>
      <c r="P4111" s="651"/>
      <c r="Q4111" s="666">
        <v>0</v>
      </c>
      <c r="R4111" s="650"/>
      <c r="S4111" s="666">
        <v>0</v>
      </c>
      <c r="T4111" s="731"/>
      <c r="U4111" s="689">
        <v>0</v>
      </c>
    </row>
    <row r="4112" spans="1:21" ht="14.4" customHeight="1" x14ac:dyDescent="0.3">
      <c r="A4112" s="649">
        <v>10</v>
      </c>
      <c r="B4112" s="650" t="s">
        <v>596</v>
      </c>
      <c r="C4112" s="650">
        <v>89871107</v>
      </c>
      <c r="D4112" s="729" t="s">
        <v>6873</v>
      </c>
      <c r="E4112" s="730" t="s">
        <v>3683</v>
      </c>
      <c r="F4112" s="650" t="s">
        <v>3634</v>
      </c>
      <c r="G4112" s="650" t="s">
        <v>3743</v>
      </c>
      <c r="H4112" s="650" t="s">
        <v>597</v>
      </c>
      <c r="I4112" s="650" t="s">
        <v>1660</v>
      </c>
      <c r="J4112" s="650" t="s">
        <v>3516</v>
      </c>
      <c r="K4112" s="650" t="s">
        <v>3517</v>
      </c>
      <c r="L4112" s="651">
        <v>151.61000000000001</v>
      </c>
      <c r="M4112" s="651">
        <v>151.61000000000001</v>
      </c>
      <c r="N4112" s="650">
        <v>1</v>
      </c>
      <c r="O4112" s="731">
        <v>1</v>
      </c>
      <c r="P4112" s="651"/>
      <c r="Q4112" s="666">
        <v>0</v>
      </c>
      <c r="R4112" s="650"/>
      <c r="S4112" s="666">
        <v>0</v>
      </c>
      <c r="T4112" s="731"/>
      <c r="U4112" s="689">
        <v>0</v>
      </c>
    </row>
    <row r="4113" spans="1:21" ht="14.4" customHeight="1" x14ac:dyDescent="0.3">
      <c r="A4113" s="649">
        <v>10</v>
      </c>
      <c r="B4113" s="650" t="s">
        <v>596</v>
      </c>
      <c r="C4113" s="650">
        <v>89871107</v>
      </c>
      <c r="D4113" s="729" t="s">
        <v>6873</v>
      </c>
      <c r="E4113" s="730" t="s">
        <v>3683</v>
      </c>
      <c r="F4113" s="650" t="s">
        <v>3634</v>
      </c>
      <c r="G4113" s="650" t="s">
        <v>3743</v>
      </c>
      <c r="H4113" s="650" t="s">
        <v>597</v>
      </c>
      <c r="I4113" s="650" t="s">
        <v>3744</v>
      </c>
      <c r="J4113" s="650" t="s">
        <v>3745</v>
      </c>
      <c r="K4113" s="650" t="s">
        <v>3746</v>
      </c>
      <c r="L4113" s="651">
        <v>158.72</v>
      </c>
      <c r="M4113" s="651">
        <v>158.72</v>
      </c>
      <c r="N4113" s="650">
        <v>1</v>
      </c>
      <c r="O4113" s="731">
        <v>1</v>
      </c>
      <c r="P4113" s="651"/>
      <c r="Q4113" s="666">
        <v>0</v>
      </c>
      <c r="R4113" s="650"/>
      <c r="S4113" s="666">
        <v>0</v>
      </c>
      <c r="T4113" s="731"/>
      <c r="U4113" s="689">
        <v>0</v>
      </c>
    </row>
    <row r="4114" spans="1:21" ht="14.4" customHeight="1" x14ac:dyDescent="0.3">
      <c r="A4114" s="649">
        <v>10</v>
      </c>
      <c r="B4114" s="650" t="s">
        <v>596</v>
      </c>
      <c r="C4114" s="650">
        <v>89871107</v>
      </c>
      <c r="D4114" s="729" t="s">
        <v>6873</v>
      </c>
      <c r="E4114" s="730" t="s">
        <v>3683</v>
      </c>
      <c r="F4114" s="650" t="s">
        <v>3634</v>
      </c>
      <c r="G4114" s="650" t="s">
        <v>3724</v>
      </c>
      <c r="H4114" s="650" t="s">
        <v>597</v>
      </c>
      <c r="I4114" s="650" t="s">
        <v>4912</v>
      </c>
      <c r="J4114" s="650" t="s">
        <v>4913</v>
      </c>
      <c r="K4114" s="650" t="s">
        <v>4914</v>
      </c>
      <c r="L4114" s="651">
        <v>114.62</v>
      </c>
      <c r="M4114" s="651">
        <v>229.24</v>
      </c>
      <c r="N4114" s="650">
        <v>2</v>
      </c>
      <c r="O4114" s="731">
        <v>2</v>
      </c>
      <c r="P4114" s="651"/>
      <c r="Q4114" s="666">
        <v>0</v>
      </c>
      <c r="R4114" s="650"/>
      <c r="S4114" s="666">
        <v>0</v>
      </c>
      <c r="T4114" s="731"/>
      <c r="U4114" s="689">
        <v>0</v>
      </c>
    </row>
    <row r="4115" spans="1:21" ht="14.4" customHeight="1" x14ac:dyDescent="0.3">
      <c r="A4115" s="649">
        <v>10</v>
      </c>
      <c r="B4115" s="650" t="s">
        <v>596</v>
      </c>
      <c r="C4115" s="650">
        <v>89871107</v>
      </c>
      <c r="D4115" s="729" t="s">
        <v>6873</v>
      </c>
      <c r="E4115" s="730" t="s">
        <v>3683</v>
      </c>
      <c r="F4115" s="650" t="s">
        <v>3634</v>
      </c>
      <c r="G4115" s="650" t="s">
        <v>4534</v>
      </c>
      <c r="H4115" s="650" t="s">
        <v>597</v>
      </c>
      <c r="I4115" s="650" t="s">
        <v>1273</v>
      </c>
      <c r="J4115" s="650" t="s">
        <v>4535</v>
      </c>
      <c r="K4115" s="650" t="s">
        <v>3496</v>
      </c>
      <c r="L4115" s="651">
        <v>61.85</v>
      </c>
      <c r="M4115" s="651">
        <v>371.1</v>
      </c>
      <c r="N4115" s="650">
        <v>6</v>
      </c>
      <c r="O4115" s="731">
        <v>6</v>
      </c>
      <c r="P4115" s="651"/>
      <c r="Q4115" s="666">
        <v>0</v>
      </c>
      <c r="R4115" s="650"/>
      <c r="S4115" s="666">
        <v>0</v>
      </c>
      <c r="T4115" s="731"/>
      <c r="U4115" s="689">
        <v>0</v>
      </c>
    </row>
    <row r="4116" spans="1:21" ht="14.4" customHeight="1" x14ac:dyDescent="0.3">
      <c r="A4116" s="649">
        <v>10</v>
      </c>
      <c r="B4116" s="650" t="s">
        <v>596</v>
      </c>
      <c r="C4116" s="650">
        <v>89871107</v>
      </c>
      <c r="D4116" s="729" t="s">
        <v>6873</v>
      </c>
      <c r="E4116" s="730" t="s">
        <v>3683</v>
      </c>
      <c r="F4116" s="650" t="s">
        <v>3634</v>
      </c>
      <c r="G4116" s="650" t="s">
        <v>4534</v>
      </c>
      <c r="H4116" s="650" t="s">
        <v>597</v>
      </c>
      <c r="I4116" s="650" t="s">
        <v>5164</v>
      </c>
      <c r="J4116" s="650" t="s">
        <v>5165</v>
      </c>
      <c r="K4116" s="650" t="s">
        <v>5166</v>
      </c>
      <c r="L4116" s="651">
        <v>42.18</v>
      </c>
      <c r="M4116" s="651">
        <v>84.36</v>
      </c>
      <c r="N4116" s="650">
        <v>2</v>
      </c>
      <c r="O4116" s="731">
        <v>2</v>
      </c>
      <c r="P4116" s="651"/>
      <c r="Q4116" s="666">
        <v>0</v>
      </c>
      <c r="R4116" s="650"/>
      <c r="S4116" s="666">
        <v>0</v>
      </c>
      <c r="T4116" s="731"/>
      <c r="U4116" s="689">
        <v>0</v>
      </c>
    </row>
    <row r="4117" spans="1:21" ht="14.4" customHeight="1" x14ac:dyDescent="0.3">
      <c r="A4117" s="649">
        <v>10</v>
      </c>
      <c r="B4117" s="650" t="s">
        <v>596</v>
      </c>
      <c r="C4117" s="650">
        <v>89871107</v>
      </c>
      <c r="D4117" s="729" t="s">
        <v>6873</v>
      </c>
      <c r="E4117" s="730" t="s">
        <v>3683</v>
      </c>
      <c r="F4117" s="650" t="s">
        <v>3634</v>
      </c>
      <c r="G4117" s="650" t="s">
        <v>6726</v>
      </c>
      <c r="H4117" s="650" t="s">
        <v>597</v>
      </c>
      <c r="I4117" s="650" t="s">
        <v>6727</v>
      </c>
      <c r="J4117" s="650" t="s">
        <v>6728</v>
      </c>
      <c r="K4117" s="650" t="s">
        <v>3057</v>
      </c>
      <c r="L4117" s="651">
        <v>40.82</v>
      </c>
      <c r="M4117" s="651">
        <v>40.82</v>
      </c>
      <c r="N4117" s="650">
        <v>1</v>
      </c>
      <c r="O4117" s="731">
        <v>1</v>
      </c>
      <c r="P4117" s="651"/>
      <c r="Q4117" s="666">
        <v>0</v>
      </c>
      <c r="R4117" s="650"/>
      <c r="S4117" s="666">
        <v>0</v>
      </c>
      <c r="T4117" s="731"/>
      <c r="U4117" s="689">
        <v>0</v>
      </c>
    </row>
    <row r="4118" spans="1:21" ht="14.4" customHeight="1" x14ac:dyDescent="0.3">
      <c r="A4118" s="649">
        <v>10</v>
      </c>
      <c r="B4118" s="650" t="s">
        <v>596</v>
      </c>
      <c r="C4118" s="650">
        <v>89871107</v>
      </c>
      <c r="D4118" s="729" t="s">
        <v>6873</v>
      </c>
      <c r="E4118" s="730" t="s">
        <v>3683</v>
      </c>
      <c r="F4118" s="650" t="s">
        <v>3634</v>
      </c>
      <c r="G4118" s="650" t="s">
        <v>3747</v>
      </c>
      <c r="H4118" s="650" t="s">
        <v>1072</v>
      </c>
      <c r="I4118" s="650" t="s">
        <v>1113</v>
      </c>
      <c r="J4118" s="650" t="s">
        <v>1114</v>
      </c>
      <c r="K4118" s="650" t="s">
        <v>930</v>
      </c>
      <c r="L4118" s="651">
        <v>0</v>
      </c>
      <c r="M4118" s="651">
        <v>0</v>
      </c>
      <c r="N4118" s="650">
        <v>1</v>
      </c>
      <c r="O4118" s="731">
        <v>1</v>
      </c>
      <c r="P4118" s="651"/>
      <c r="Q4118" s="666"/>
      <c r="R4118" s="650"/>
      <c r="S4118" s="666">
        <v>0</v>
      </c>
      <c r="T4118" s="731"/>
      <c r="U4118" s="689">
        <v>0</v>
      </c>
    </row>
    <row r="4119" spans="1:21" ht="14.4" customHeight="1" x14ac:dyDescent="0.3">
      <c r="A4119" s="649">
        <v>10</v>
      </c>
      <c r="B4119" s="650" t="s">
        <v>596</v>
      </c>
      <c r="C4119" s="650">
        <v>89871107</v>
      </c>
      <c r="D4119" s="729" t="s">
        <v>6873</v>
      </c>
      <c r="E4119" s="730" t="s">
        <v>3683</v>
      </c>
      <c r="F4119" s="650" t="s">
        <v>3634</v>
      </c>
      <c r="G4119" s="650" t="s">
        <v>3747</v>
      </c>
      <c r="H4119" s="650" t="s">
        <v>1072</v>
      </c>
      <c r="I4119" s="650" t="s">
        <v>2110</v>
      </c>
      <c r="J4119" s="650" t="s">
        <v>1087</v>
      </c>
      <c r="K4119" s="650" t="s">
        <v>2796</v>
      </c>
      <c r="L4119" s="651">
        <v>137.74</v>
      </c>
      <c r="M4119" s="651">
        <v>137.74</v>
      </c>
      <c r="N4119" s="650">
        <v>1</v>
      </c>
      <c r="O4119" s="731">
        <v>0.5</v>
      </c>
      <c r="P4119" s="651"/>
      <c r="Q4119" s="666">
        <v>0</v>
      </c>
      <c r="R4119" s="650"/>
      <c r="S4119" s="666">
        <v>0</v>
      </c>
      <c r="T4119" s="731"/>
      <c r="U4119" s="689">
        <v>0</v>
      </c>
    </row>
    <row r="4120" spans="1:21" ht="14.4" customHeight="1" x14ac:dyDescent="0.3">
      <c r="A4120" s="649">
        <v>10</v>
      </c>
      <c r="B4120" s="650" t="s">
        <v>596</v>
      </c>
      <c r="C4120" s="650">
        <v>89871107</v>
      </c>
      <c r="D4120" s="729" t="s">
        <v>6873</v>
      </c>
      <c r="E4120" s="730" t="s">
        <v>3683</v>
      </c>
      <c r="F4120" s="650" t="s">
        <v>3634</v>
      </c>
      <c r="G4120" s="650" t="s">
        <v>3747</v>
      </c>
      <c r="H4120" s="650" t="s">
        <v>1072</v>
      </c>
      <c r="I4120" s="650" t="s">
        <v>2110</v>
      </c>
      <c r="J4120" s="650" t="s">
        <v>1087</v>
      </c>
      <c r="K4120" s="650" t="s">
        <v>2796</v>
      </c>
      <c r="L4120" s="651">
        <v>118.82</v>
      </c>
      <c r="M4120" s="651">
        <v>118.82</v>
      </c>
      <c r="N4120" s="650">
        <v>1</v>
      </c>
      <c r="O4120" s="731">
        <v>1</v>
      </c>
      <c r="P4120" s="651"/>
      <c r="Q4120" s="666">
        <v>0</v>
      </c>
      <c r="R4120" s="650"/>
      <c r="S4120" s="666">
        <v>0</v>
      </c>
      <c r="T4120" s="731"/>
      <c r="U4120" s="689">
        <v>0</v>
      </c>
    </row>
    <row r="4121" spans="1:21" ht="14.4" customHeight="1" x14ac:dyDescent="0.3">
      <c r="A4121" s="649">
        <v>10</v>
      </c>
      <c r="B4121" s="650" t="s">
        <v>596</v>
      </c>
      <c r="C4121" s="650">
        <v>89871107</v>
      </c>
      <c r="D4121" s="729" t="s">
        <v>6873</v>
      </c>
      <c r="E4121" s="730" t="s">
        <v>3683</v>
      </c>
      <c r="F4121" s="650" t="s">
        <v>3634</v>
      </c>
      <c r="G4121" s="650" t="s">
        <v>4132</v>
      </c>
      <c r="H4121" s="650" t="s">
        <v>597</v>
      </c>
      <c r="I4121" s="650" t="s">
        <v>956</v>
      </c>
      <c r="J4121" s="650" t="s">
        <v>4244</v>
      </c>
      <c r="K4121" s="650" t="s">
        <v>4245</v>
      </c>
      <c r="L4121" s="651">
        <v>94.89</v>
      </c>
      <c r="M4121" s="651">
        <v>94.89</v>
      </c>
      <c r="N4121" s="650">
        <v>1</v>
      </c>
      <c r="O4121" s="731">
        <v>1</v>
      </c>
      <c r="P4121" s="651">
        <v>94.89</v>
      </c>
      <c r="Q4121" s="666">
        <v>1</v>
      </c>
      <c r="R4121" s="650">
        <v>1</v>
      </c>
      <c r="S4121" s="666">
        <v>1</v>
      </c>
      <c r="T4121" s="731">
        <v>1</v>
      </c>
      <c r="U4121" s="689">
        <v>1</v>
      </c>
    </row>
    <row r="4122" spans="1:21" ht="14.4" customHeight="1" x14ac:dyDescent="0.3">
      <c r="A4122" s="649">
        <v>10</v>
      </c>
      <c r="B4122" s="650" t="s">
        <v>596</v>
      </c>
      <c r="C4122" s="650">
        <v>89871107</v>
      </c>
      <c r="D4122" s="729" t="s">
        <v>6873</v>
      </c>
      <c r="E4122" s="730" t="s">
        <v>3683</v>
      </c>
      <c r="F4122" s="650" t="s">
        <v>3634</v>
      </c>
      <c r="G4122" s="650" t="s">
        <v>3930</v>
      </c>
      <c r="H4122" s="650" t="s">
        <v>597</v>
      </c>
      <c r="I4122" s="650" t="s">
        <v>837</v>
      </c>
      <c r="J4122" s="650" t="s">
        <v>838</v>
      </c>
      <c r="K4122" s="650" t="s">
        <v>4182</v>
      </c>
      <c r="L4122" s="651">
        <v>75.19</v>
      </c>
      <c r="M4122" s="651">
        <v>75.19</v>
      </c>
      <c r="N4122" s="650">
        <v>1</v>
      </c>
      <c r="O4122" s="731">
        <v>1</v>
      </c>
      <c r="P4122" s="651"/>
      <c r="Q4122" s="666">
        <v>0</v>
      </c>
      <c r="R4122" s="650"/>
      <c r="S4122" s="666">
        <v>0</v>
      </c>
      <c r="T4122" s="731"/>
      <c r="U4122" s="689">
        <v>0</v>
      </c>
    </row>
    <row r="4123" spans="1:21" ht="14.4" customHeight="1" x14ac:dyDescent="0.3">
      <c r="A4123" s="649">
        <v>10</v>
      </c>
      <c r="B4123" s="650" t="s">
        <v>596</v>
      </c>
      <c r="C4123" s="650">
        <v>89871107</v>
      </c>
      <c r="D4123" s="729" t="s">
        <v>6873</v>
      </c>
      <c r="E4123" s="730" t="s">
        <v>3683</v>
      </c>
      <c r="F4123" s="650" t="s">
        <v>3634</v>
      </c>
      <c r="G4123" s="650" t="s">
        <v>3752</v>
      </c>
      <c r="H4123" s="650" t="s">
        <v>597</v>
      </c>
      <c r="I4123" s="650" t="s">
        <v>4564</v>
      </c>
      <c r="J4123" s="650" t="s">
        <v>2412</v>
      </c>
      <c r="K4123" s="650" t="s">
        <v>4565</v>
      </c>
      <c r="L4123" s="651">
        <v>79.069999999999993</v>
      </c>
      <c r="M4123" s="651">
        <v>474.41999999999996</v>
      </c>
      <c r="N4123" s="650">
        <v>6</v>
      </c>
      <c r="O4123" s="731">
        <v>5.5</v>
      </c>
      <c r="P4123" s="651"/>
      <c r="Q4123" s="666">
        <v>0</v>
      </c>
      <c r="R4123" s="650"/>
      <c r="S4123" s="666">
        <v>0</v>
      </c>
      <c r="T4123" s="731"/>
      <c r="U4123" s="689">
        <v>0</v>
      </c>
    </row>
    <row r="4124" spans="1:21" ht="14.4" customHeight="1" x14ac:dyDescent="0.3">
      <c r="A4124" s="649">
        <v>10</v>
      </c>
      <c r="B4124" s="650" t="s">
        <v>596</v>
      </c>
      <c r="C4124" s="650">
        <v>89871107</v>
      </c>
      <c r="D4124" s="729" t="s">
        <v>6873</v>
      </c>
      <c r="E4124" s="730" t="s">
        <v>3683</v>
      </c>
      <c r="F4124" s="650" t="s">
        <v>3634</v>
      </c>
      <c r="G4124" s="650" t="s">
        <v>6729</v>
      </c>
      <c r="H4124" s="650" t="s">
        <v>597</v>
      </c>
      <c r="I4124" s="650" t="s">
        <v>6730</v>
      </c>
      <c r="J4124" s="650" t="s">
        <v>6731</v>
      </c>
      <c r="K4124" s="650" t="s">
        <v>864</v>
      </c>
      <c r="L4124" s="651">
        <v>38.65</v>
      </c>
      <c r="M4124" s="651">
        <v>38.65</v>
      </c>
      <c r="N4124" s="650">
        <v>1</v>
      </c>
      <c r="O4124" s="731">
        <v>1</v>
      </c>
      <c r="P4124" s="651"/>
      <c r="Q4124" s="666">
        <v>0</v>
      </c>
      <c r="R4124" s="650"/>
      <c r="S4124" s="666">
        <v>0</v>
      </c>
      <c r="T4124" s="731"/>
      <c r="U4124" s="689">
        <v>0</v>
      </c>
    </row>
    <row r="4125" spans="1:21" ht="14.4" customHeight="1" x14ac:dyDescent="0.3">
      <c r="A4125" s="649">
        <v>10</v>
      </c>
      <c r="B4125" s="650" t="s">
        <v>596</v>
      </c>
      <c r="C4125" s="650">
        <v>89871107</v>
      </c>
      <c r="D4125" s="729" t="s">
        <v>6873</v>
      </c>
      <c r="E4125" s="730" t="s">
        <v>3683</v>
      </c>
      <c r="F4125" s="650" t="s">
        <v>3634</v>
      </c>
      <c r="G4125" s="650" t="s">
        <v>3756</v>
      </c>
      <c r="H4125" s="650" t="s">
        <v>597</v>
      </c>
      <c r="I4125" s="650" t="s">
        <v>6093</v>
      </c>
      <c r="J4125" s="650" t="s">
        <v>6094</v>
      </c>
      <c r="K4125" s="650" t="s">
        <v>3759</v>
      </c>
      <c r="L4125" s="651">
        <v>86.16</v>
      </c>
      <c r="M4125" s="651">
        <v>86.16</v>
      </c>
      <c r="N4125" s="650">
        <v>1</v>
      </c>
      <c r="O4125" s="731">
        <v>1</v>
      </c>
      <c r="P4125" s="651"/>
      <c r="Q4125" s="666">
        <v>0</v>
      </c>
      <c r="R4125" s="650"/>
      <c r="S4125" s="666">
        <v>0</v>
      </c>
      <c r="T4125" s="731"/>
      <c r="U4125" s="689">
        <v>0</v>
      </c>
    </row>
    <row r="4126" spans="1:21" ht="14.4" customHeight="1" x14ac:dyDescent="0.3">
      <c r="A4126" s="649">
        <v>10</v>
      </c>
      <c r="B4126" s="650" t="s">
        <v>596</v>
      </c>
      <c r="C4126" s="650">
        <v>89871107</v>
      </c>
      <c r="D4126" s="729" t="s">
        <v>6873</v>
      </c>
      <c r="E4126" s="730" t="s">
        <v>3683</v>
      </c>
      <c r="F4126" s="650" t="s">
        <v>3634</v>
      </c>
      <c r="G4126" s="650" t="s">
        <v>3824</v>
      </c>
      <c r="H4126" s="650" t="s">
        <v>597</v>
      </c>
      <c r="I4126" s="650" t="s">
        <v>629</v>
      </c>
      <c r="J4126" s="650" t="s">
        <v>1209</v>
      </c>
      <c r="K4126" s="650" t="s">
        <v>3887</v>
      </c>
      <c r="L4126" s="651">
        <v>50.27</v>
      </c>
      <c r="M4126" s="651">
        <v>50.27</v>
      </c>
      <c r="N4126" s="650">
        <v>1</v>
      </c>
      <c r="O4126" s="731">
        <v>1</v>
      </c>
      <c r="P4126" s="651"/>
      <c r="Q4126" s="666">
        <v>0</v>
      </c>
      <c r="R4126" s="650"/>
      <c r="S4126" s="666">
        <v>0</v>
      </c>
      <c r="T4126" s="731"/>
      <c r="U4126" s="689">
        <v>0</v>
      </c>
    </row>
    <row r="4127" spans="1:21" ht="14.4" customHeight="1" x14ac:dyDescent="0.3">
      <c r="A4127" s="649">
        <v>10</v>
      </c>
      <c r="B4127" s="650" t="s">
        <v>596</v>
      </c>
      <c r="C4127" s="650">
        <v>89871107</v>
      </c>
      <c r="D4127" s="729" t="s">
        <v>6873</v>
      </c>
      <c r="E4127" s="730" t="s">
        <v>3683</v>
      </c>
      <c r="F4127" s="650" t="s">
        <v>3634</v>
      </c>
      <c r="G4127" s="650" t="s">
        <v>3824</v>
      </c>
      <c r="H4127" s="650" t="s">
        <v>597</v>
      </c>
      <c r="I4127" s="650" t="s">
        <v>1261</v>
      </c>
      <c r="J4127" s="650" t="s">
        <v>3825</v>
      </c>
      <c r="K4127" s="650" t="s">
        <v>3826</v>
      </c>
      <c r="L4127" s="651">
        <v>93.99</v>
      </c>
      <c r="M4127" s="651">
        <v>845.91</v>
      </c>
      <c r="N4127" s="650">
        <v>9</v>
      </c>
      <c r="O4127" s="731">
        <v>7.5</v>
      </c>
      <c r="P4127" s="651"/>
      <c r="Q4127" s="666">
        <v>0</v>
      </c>
      <c r="R4127" s="650"/>
      <c r="S4127" s="666">
        <v>0</v>
      </c>
      <c r="T4127" s="731"/>
      <c r="U4127" s="689">
        <v>0</v>
      </c>
    </row>
    <row r="4128" spans="1:21" ht="14.4" customHeight="1" x14ac:dyDescent="0.3">
      <c r="A4128" s="649">
        <v>10</v>
      </c>
      <c r="B4128" s="650" t="s">
        <v>596</v>
      </c>
      <c r="C4128" s="650">
        <v>89871107</v>
      </c>
      <c r="D4128" s="729" t="s">
        <v>6873</v>
      </c>
      <c r="E4128" s="730" t="s">
        <v>3683</v>
      </c>
      <c r="F4128" s="650" t="s">
        <v>3634</v>
      </c>
      <c r="G4128" s="650" t="s">
        <v>3824</v>
      </c>
      <c r="H4128" s="650" t="s">
        <v>597</v>
      </c>
      <c r="I4128" s="650" t="s">
        <v>4601</v>
      </c>
      <c r="J4128" s="650" t="s">
        <v>3825</v>
      </c>
      <c r="K4128" s="650" t="s">
        <v>4602</v>
      </c>
      <c r="L4128" s="651">
        <v>0</v>
      </c>
      <c r="M4128" s="651">
        <v>0</v>
      </c>
      <c r="N4128" s="650">
        <v>1</v>
      </c>
      <c r="O4128" s="731">
        <v>1</v>
      </c>
      <c r="P4128" s="651"/>
      <c r="Q4128" s="666"/>
      <c r="R4128" s="650"/>
      <c r="S4128" s="666">
        <v>0</v>
      </c>
      <c r="T4128" s="731"/>
      <c r="U4128" s="689">
        <v>0</v>
      </c>
    </row>
    <row r="4129" spans="1:21" ht="14.4" customHeight="1" x14ac:dyDescent="0.3">
      <c r="A4129" s="649">
        <v>10</v>
      </c>
      <c r="B4129" s="650" t="s">
        <v>596</v>
      </c>
      <c r="C4129" s="650">
        <v>89871107</v>
      </c>
      <c r="D4129" s="729" t="s">
        <v>6873</v>
      </c>
      <c r="E4129" s="730" t="s">
        <v>3683</v>
      </c>
      <c r="F4129" s="650" t="s">
        <v>3634</v>
      </c>
      <c r="G4129" s="650" t="s">
        <v>4192</v>
      </c>
      <c r="H4129" s="650" t="s">
        <v>597</v>
      </c>
      <c r="I4129" s="650" t="s">
        <v>690</v>
      </c>
      <c r="J4129" s="650" t="s">
        <v>691</v>
      </c>
      <c r="K4129" s="650" t="s">
        <v>4193</v>
      </c>
      <c r="L4129" s="651">
        <v>26.17</v>
      </c>
      <c r="M4129" s="651">
        <v>52.34</v>
      </c>
      <c r="N4129" s="650">
        <v>2</v>
      </c>
      <c r="O4129" s="731">
        <v>1.5</v>
      </c>
      <c r="P4129" s="651"/>
      <c r="Q4129" s="666">
        <v>0</v>
      </c>
      <c r="R4129" s="650"/>
      <c r="S4129" s="666">
        <v>0</v>
      </c>
      <c r="T4129" s="731"/>
      <c r="U4129" s="689">
        <v>0</v>
      </c>
    </row>
    <row r="4130" spans="1:21" ht="14.4" customHeight="1" x14ac:dyDescent="0.3">
      <c r="A4130" s="649">
        <v>10</v>
      </c>
      <c r="B4130" s="650" t="s">
        <v>596</v>
      </c>
      <c r="C4130" s="650">
        <v>89871107</v>
      </c>
      <c r="D4130" s="729" t="s">
        <v>6873</v>
      </c>
      <c r="E4130" s="730" t="s">
        <v>3683</v>
      </c>
      <c r="F4130" s="650" t="s">
        <v>3634</v>
      </c>
      <c r="G4130" s="650" t="s">
        <v>4192</v>
      </c>
      <c r="H4130" s="650" t="s">
        <v>597</v>
      </c>
      <c r="I4130" s="650" t="s">
        <v>690</v>
      </c>
      <c r="J4130" s="650" t="s">
        <v>691</v>
      </c>
      <c r="K4130" s="650" t="s">
        <v>4193</v>
      </c>
      <c r="L4130" s="651">
        <v>28.52</v>
      </c>
      <c r="M4130" s="651">
        <v>28.52</v>
      </c>
      <c r="N4130" s="650">
        <v>1</v>
      </c>
      <c r="O4130" s="731">
        <v>1</v>
      </c>
      <c r="P4130" s="651"/>
      <c r="Q4130" s="666">
        <v>0</v>
      </c>
      <c r="R4130" s="650"/>
      <c r="S4130" s="666">
        <v>0</v>
      </c>
      <c r="T4130" s="731"/>
      <c r="U4130" s="689">
        <v>0</v>
      </c>
    </row>
    <row r="4131" spans="1:21" ht="14.4" customHeight="1" x14ac:dyDescent="0.3">
      <c r="A4131" s="649">
        <v>10</v>
      </c>
      <c r="B4131" s="650" t="s">
        <v>596</v>
      </c>
      <c r="C4131" s="650">
        <v>89871107</v>
      </c>
      <c r="D4131" s="729" t="s">
        <v>6873</v>
      </c>
      <c r="E4131" s="730" t="s">
        <v>3683</v>
      </c>
      <c r="F4131" s="650" t="s">
        <v>3634</v>
      </c>
      <c r="G4131" s="650" t="s">
        <v>4250</v>
      </c>
      <c r="H4131" s="650" t="s">
        <v>597</v>
      </c>
      <c r="I4131" s="650" t="s">
        <v>770</v>
      </c>
      <c r="J4131" s="650" t="s">
        <v>771</v>
      </c>
      <c r="K4131" s="650" t="s">
        <v>4251</v>
      </c>
      <c r="L4131" s="651">
        <v>0</v>
      </c>
      <c r="M4131" s="651">
        <v>0</v>
      </c>
      <c r="N4131" s="650">
        <v>1</v>
      </c>
      <c r="O4131" s="731">
        <v>0.5</v>
      </c>
      <c r="P4131" s="651"/>
      <c r="Q4131" s="666"/>
      <c r="R4131" s="650"/>
      <c r="S4131" s="666">
        <v>0</v>
      </c>
      <c r="T4131" s="731"/>
      <c r="U4131" s="689">
        <v>0</v>
      </c>
    </row>
    <row r="4132" spans="1:21" ht="14.4" customHeight="1" x14ac:dyDescent="0.3">
      <c r="A4132" s="649">
        <v>10</v>
      </c>
      <c r="B4132" s="650" t="s">
        <v>596</v>
      </c>
      <c r="C4132" s="650">
        <v>89871107</v>
      </c>
      <c r="D4132" s="729" t="s">
        <v>6873</v>
      </c>
      <c r="E4132" s="730" t="s">
        <v>3683</v>
      </c>
      <c r="F4132" s="650" t="s">
        <v>3634</v>
      </c>
      <c r="G4132" s="650" t="s">
        <v>3736</v>
      </c>
      <c r="H4132" s="650" t="s">
        <v>1072</v>
      </c>
      <c r="I4132" s="650" t="s">
        <v>2240</v>
      </c>
      <c r="J4132" s="650" t="s">
        <v>3487</v>
      </c>
      <c r="K4132" s="650" t="s">
        <v>839</v>
      </c>
      <c r="L4132" s="651">
        <v>137.66</v>
      </c>
      <c r="M4132" s="651">
        <v>137.66</v>
      </c>
      <c r="N4132" s="650">
        <v>1</v>
      </c>
      <c r="O4132" s="731">
        <v>1</v>
      </c>
      <c r="P4132" s="651"/>
      <c r="Q4132" s="666">
        <v>0</v>
      </c>
      <c r="R4132" s="650"/>
      <c r="S4132" s="666">
        <v>0</v>
      </c>
      <c r="T4132" s="731"/>
      <c r="U4132" s="689">
        <v>0</v>
      </c>
    </row>
    <row r="4133" spans="1:21" ht="14.4" customHeight="1" x14ac:dyDescent="0.3">
      <c r="A4133" s="649">
        <v>10</v>
      </c>
      <c r="B4133" s="650" t="s">
        <v>596</v>
      </c>
      <c r="C4133" s="650">
        <v>89871107</v>
      </c>
      <c r="D4133" s="729" t="s">
        <v>6873</v>
      </c>
      <c r="E4133" s="730" t="s">
        <v>3683</v>
      </c>
      <c r="F4133" s="650" t="s">
        <v>3634</v>
      </c>
      <c r="G4133" s="650" t="s">
        <v>3736</v>
      </c>
      <c r="H4133" s="650" t="s">
        <v>1072</v>
      </c>
      <c r="I4133" s="650" t="s">
        <v>1306</v>
      </c>
      <c r="J4133" s="650" t="s">
        <v>3490</v>
      </c>
      <c r="K4133" s="650" t="s">
        <v>839</v>
      </c>
      <c r="L4133" s="651">
        <v>68.83</v>
      </c>
      <c r="M4133" s="651">
        <v>68.83</v>
      </c>
      <c r="N4133" s="650">
        <v>1</v>
      </c>
      <c r="O4133" s="731">
        <v>0.5</v>
      </c>
      <c r="P4133" s="651"/>
      <c r="Q4133" s="666">
        <v>0</v>
      </c>
      <c r="R4133" s="650"/>
      <c r="S4133" s="666">
        <v>0</v>
      </c>
      <c r="T4133" s="731"/>
      <c r="U4133" s="689">
        <v>0</v>
      </c>
    </row>
    <row r="4134" spans="1:21" ht="14.4" customHeight="1" x14ac:dyDescent="0.3">
      <c r="A4134" s="649">
        <v>10</v>
      </c>
      <c r="B4134" s="650" t="s">
        <v>596</v>
      </c>
      <c r="C4134" s="650">
        <v>89871107</v>
      </c>
      <c r="D4134" s="729" t="s">
        <v>6873</v>
      </c>
      <c r="E4134" s="730" t="s">
        <v>3683</v>
      </c>
      <c r="F4134" s="650" t="s">
        <v>3634</v>
      </c>
      <c r="G4134" s="650" t="s">
        <v>4539</v>
      </c>
      <c r="H4134" s="650" t="s">
        <v>597</v>
      </c>
      <c r="I4134" s="650" t="s">
        <v>1065</v>
      </c>
      <c r="J4134" s="650" t="s">
        <v>1066</v>
      </c>
      <c r="K4134" s="650" t="s">
        <v>3280</v>
      </c>
      <c r="L4134" s="651">
        <v>0</v>
      </c>
      <c r="M4134" s="651">
        <v>0</v>
      </c>
      <c r="N4134" s="650">
        <v>1</v>
      </c>
      <c r="O4134" s="731">
        <v>1</v>
      </c>
      <c r="P4134" s="651"/>
      <c r="Q4134" s="666"/>
      <c r="R4134" s="650"/>
      <c r="S4134" s="666">
        <v>0</v>
      </c>
      <c r="T4134" s="731"/>
      <c r="U4134" s="689">
        <v>0</v>
      </c>
    </row>
    <row r="4135" spans="1:21" ht="14.4" customHeight="1" x14ac:dyDescent="0.3">
      <c r="A4135" s="649">
        <v>10</v>
      </c>
      <c r="B4135" s="650" t="s">
        <v>596</v>
      </c>
      <c r="C4135" s="650">
        <v>89871107</v>
      </c>
      <c r="D4135" s="729" t="s">
        <v>6873</v>
      </c>
      <c r="E4135" s="730" t="s">
        <v>3683</v>
      </c>
      <c r="F4135" s="650" t="s">
        <v>3634</v>
      </c>
      <c r="G4135" s="650" t="s">
        <v>3737</v>
      </c>
      <c r="H4135" s="650" t="s">
        <v>597</v>
      </c>
      <c r="I4135" s="650" t="s">
        <v>1758</v>
      </c>
      <c r="J4135" s="650" t="s">
        <v>3739</v>
      </c>
      <c r="K4135" s="650" t="s">
        <v>3740</v>
      </c>
      <c r="L4135" s="651">
        <v>54.04</v>
      </c>
      <c r="M4135" s="651">
        <v>54.04</v>
      </c>
      <c r="N4135" s="650">
        <v>1</v>
      </c>
      <c r="O4135" s="731">
        <v>1</v>
      </c>
      <c r="P4135" s="651"/>
      <c r="Q4135" s="666">
        <v>0</v>
      </c>
      <c r="R4135" s="650"/>
      <c r="S4135" s="666">
        <v>0</v>
      </c>
      <c r="T4135" s="731"/>
      <c r="U4135" s="689">
        <v>0</v>
      </c>
    </row>
    <row r="4136" spans="1:21" ht="14.4" customHeight="1" x14ac:dyDescent="0.3">
      <c r="A4136" s="649">
        <v>10</v>
      </c>
      <c r="B4136" s="650" t="s">
        <v>596</v>
      </c>
      <c r="C4136" s="650">
        <v>89871107</v>
      </c>
      <c r="D4136" s="729" t="s">
        <v>6873</v>
      </c>
      <c r="E4136" s="730" t="s">
        <v>3683</v>
      </c>
      <c r="F4136" s="650" t="s">
        <v>3634</v>
      </c>
      <c r="G4136" s="650" t="s">
        <v>3789</v>
      </c>
      <c r="H4136" s="650" t="s">
        <v>597</v>
      </c>
      <c r="I4136" s="650" t="s">
        <v>4265</v>
      </c>
      <c r="J4136" s="650" t="s">
        <v>1062</v>
      </c>
      <c r="K4136" s="650" t="s">
        <v>876</v>
      </c>
      <c r="L4136" s="651">
        <v>22.68</v>
      </c>
      <c r="M4136" s="651">
        <v>22.68</v>
      </c>
      <c r="N4136" s="650">
        <v>1</v>
      </c>
      <c r="O4136" s="731">
        <v>1</v>
      </c>
      <c r="P4136" s="651"/>
      <c r="Q4136" s="666">
        <v>0</v>
      </c>
      <c r="R4136" s="650"/>
      <c r="S4136" s="666">
        <v>0</v>
      </c>
      <c r="T4136" s="731"/>
      <c r="U4136" s="689">
        <v>0</v>
      </c>
    </row>
    <row r="4137" spans="1:21" ht="14.4" customHeight="1" x14ac:dyDescent="0.3">
      <c r="A4137" s="649">
        <v>10</v>
      </c>
      <c r="B4137" s="650" t="s">
        <v>596</v>
      </c>
      <c r="C4137" s="650">
        <v>89871107</v>
      </c>
      <c r="D4137" s="729" t="s">
        <v>6873</v>
      </c>
      <c r="E4137" s="730" t="s">
        <v>3683</v>
      </c>
      <c r="F4137" s="650" t="s">
        <v>3634</v>
      </c>
      <c r="G4137" s="650" t="s">
        <v>6348</v>
      </c>
      <c r="H4137" s="650" t="s">
        <v>597</v>
      </c>
      <c r="I4137" s="650" t="s">
        <v>1841</v>
      </c>
      <c r="J4137" s="650" t="s">
        <v>1842</v>
      </c>
      <c r="K4137" s="650" t="s">
        <v>1843</v>
      </c>
      <c r="L4137" s="651">
        <v>73.260000000000005</v>
      </c>
      <c r="M4137" s="651">
        <v>73.260000000000005</v>
      </c>
      <c r="N4137" s="650">
        <v>1</v>
      </c>
      <c r="O4137" s="731">
        <v>1</v>
      </c>
      <c r="P4137" s="651"/>
      <c r="Q4137" s="666">
        <v>0</v>
      </c>
      <c r="R4137" s="650"/>
      <c r="S4137" s="666">
        <v>0</v>
      </c>
      <c r="T4137" s="731"/>
      <c r="U4137" s="689">
        <v>0</v>
      </c>
    </row>
    <row r="4138" spans="1:21" ht="14.4" customHeight="1" x14ac:dyDescent="0.3">
      <c r="A4138" s="649">
        <v>10</v>
      </c>
      <c r="B4138" s="650" t="s">
        <v>596</v>
      </c>
      <c r="C4138" s="650">
        <v>89871107</v>
      </c>
      <c r="D4138" s="729" t="s">
        <v>6873</v>
      </c>
      <c r="E4138" s="730" t="s">
        <v>3683</v>
      </c>
      <c r="F4138" s="650" t="s">
        <v>3634</v>
      </c>
      <c r="G4138" s="650" t="s">
        <v>4105</v>
      </c>
      <c r="H4138" s="650" t="s">
        <v>597</v>
      </c>
      <c r="I4138" s="650" t="s">
        <v>4266</v>
      </c>
      <c r="J4138" s="650" t="s">
        <v>937</v>
      </c>
      <c r="K4138" s="650" t="s">
        <v>4267</v>
      </c>
      <c r="L4138" s="651">
        <v>0</v>
      </c>
      <c r="M4138" s="651">
        <v>0</v>
      </c>
      <c r="N4138" s="650">
        <v>3</v>
      </c>
      <c r="O4138" s="731">
        <v>3</v>
      </c>
      <c r="P4138" s="651"/>
      <c r="Q4138" s="666"/>
      <c r="R4138" s="650"/>
      <c r="S4138" s="666">
        <v>0</v>
      </c>
      <c r="T4138" s="731"/>
      <c r="U4138" s="689">
        <v>0</v>
      </c>
    </row>
    <row r="4139" spans="1:21" ht="14.4" customHeight="1" x14ac:dyDescent="0.3">
      <c r="A4139" s="649">
        <v>10</v>
      </c>
      <c r="B4139" s="650" t="s">
        <v>596</v>
      </c>
      <c r="C4139" s="650">
        <v>89871107</v>
      </c>
      <c r="D4139" s="729" t="s">
        <v>6873</v>
      </c>
      <c r="E4139" s="730" t="s">
        <v>3683</v>
      </c>
      <c r="F4139" s="650" t="s">
        <v>3634</v>
      </c>
      <c r="G4139" s="650" t="s">
        <v>4105</v>
      </c>
      <c r="H4139" s="650" t="s">
        <v>597</v>
      </c>
      <c r="I4139" s="650" t="s">
        <v>936</v>
      </c>
      <c r="J4139" s="650" t="s">
        <v>937</v>
      </c>
      <c r="K4139" s="650" t="s">
        <v>4523</v>
      </c>
      <c r="L4139" s="651">
        <v>228.34</v>
      </c>
      <c r="M4139" s="651">
        <v>1141.7</v>
      </c>
      <c r="N4139" s="650">
        <v>5</v>
      </c>
      <c r="O4139" s="731">
        <v>3.5</v>
      </c>
      <c r="P4139" s="651"/>
      <c r="Q4139" s="666">
        <v>0</v>
      </c>
      <c r="R4139" s="650"/>
      <c r="S4139" s="666">
        <v>0</v>
      </c>
      <c r="T4139" s="731"/>
      <c r="U4139" s="689">
        <v>0</v>
      </c>
    </row>
    <row r="4140" spans="1:21" ht="14.4" customHeight="1" x14ac:dyDescent="0.3">
      <c r="A4140" s="649">
        <v>10</v>
      </c>
      <c r="B4140" s="650" t="s">
        <v>596</v>
      </c>
      <c r="C4140" s="650">
        <v>89871107</v>
      </c>
      <c r="D4140" s="729" t="s">
        <v>6873</v>
      </c>
      <c r="E4140" s="730" t="s">
        <v>3683</v>
      </c>
      <c r="F4140" s="650" t="s">
        <v>3634</v>
      </c>
      <c r="G4140" s="650" t="s">
        <v>4268</v>
      </c>
      <c r="H4140" s="650" t="s">
        <v>1072</v>
      </c>
      <c r="I4140" s="650" t="s">
        <v>4929</v>
      </c>
      <c r="J4140" s="650" t="s">
        <v>4930</v>
      </c>
      <c r="K4140" s="650" t="s">
        <v>3496</v>
      </c>
      <c r="L4140" s="651">
        <v>25.54</v>
      </c>
      <c r="M4140" s="651">
        <v>76.62</v>
      </c>
      <c r="N4140" s="650">
        <v>3</v>
      </c>
      <c r="O4140" s="731">
        <v>3</v>
      </c>
      <c r="P4140" s="651"/>
      <c r="Q4140" s="666">
        <v>0</v>
      </c>
      <c r="R4140" s="650"/>
      <c r="S4140" s="666">
        <v>0</v>
      </c>
      <c r="T4140" s="731"/>
      <c r="U4140" s="689">
        <v>0</v>
      </c>
    </row>
    <row r="4141" spans="1:21" ht="14.4" customHeight="1" x14ac:dyDescent="0.3">
      <c r="A4141" s="649">
        <v>10</v>
      </c>
      <c r="B4141" s="650" t="s">
        <v>596</v>
      </c>
      <c r="C4141" s="650">
        <v>89871107</v>
      </c>
      <c r="D4141" s="729" t="s">
        <v>6873</v>
      </c>
      <c r="E4141" s="730" t="s">
        <v>3683</v>
      </c>
      <c r="F4141" s="650" t="s">
        <v>3634</v>
      </c>
      <c r="G4141" s="650" t="s">
        <v>4268</v>
      </c>
      <c r="H4141" s="650" t="s">
        <v>1072</v>
      </c>
      <c r="I4141" s="650" t="s">
        <v>1094</v>
      </c>
      <c r="J4141" s="650" t="s">
        <v>1095</v>
      </c>
      <c r="K4141" s="650" t="s">
        <v>3501</v>
      </c>
      <c r="L4141" s="651">
        <v>94.8</v>
      </c>
      <c r="M4141" s="651">
        <v>94.8</v>
      </c>
      <c r="N4141" s="650">
        <v>1</v>
      </c>
      <c r="O4141" s="731">
        <v>1</v>
      </c>
      <c r="P4141" s="651"/>
      <c r="Q4141" s="666">
        <v>0</v>
      </c>
      <c r="R4141" s="650"/>
      <c r="S4141" s="666">
        <v>0</v>
      </c>
      <c r="T4141" s="731"/>
      <c r="U4141" s="689">
        <v>0</v>
      </c>
    </row>
    <row r="4142" spans="1:21" ht="14.4" customHeight="1" x14ac:dyDescent="0.3">
      <c r="A4142" s="649">
        <v>10</v>
      </c>
      <c r="B4142" s="650" t="s">
        <v>596</v>
      </c>
      <c r="C4142" s="650">
        <v>89871107</v>
      </c>
      <c r="D4142" s="729" t="s">
        <v>6873</v>
      </c>
      <c r="E4142" s="730" t="s">
        <v>3683</v>
      </c>
      <c r="F4142" s="650" t="s">
        <v>3634</v>
      </c>
      <c r="G4142" s="650" t="s">
        <v>3868</v>
      </c>
      <c r="H4142" s="650" t="s">
        <v>597</v>
      </c>
      <c r="I4142" s="650" t="s">
        <v>3964</v>
      </c>
      <c r="J4142" s="650" t="s">
        <v>1243</v>
      </c>
      <c r="K4142" s="650" t="s">
        <v>3965</v>
      </c>
      <c r="L4142" s="651">
        <v>23.46</v>
      </c>
      <c r="M4142" s="651">
        <v>23.46</v>
      </c>
      <c r="N4142" s="650">
        <v>1</v>
      </c>
      <c r="O4142" s="731">
        <v>1</v>
      </c>
      <c r="P4142" s="651"/>
      <c r="Q4142" s="666">
        <v>0</v>
      </c>
      <c r="R4142" s="650"/>
      <c r="S4142" s="666">
        <v>0</v>
      </c>
      <c r="T4142" s="731"/>
      <c r="U4142" s="689">
        <v>0</v>
      </c>
    </row>
    <row r="4143" spans="1:21" ht="14.4" customHeight="1" x14ac:dyDescent="0.3">
      <c r="A4143" s="649">
        <v>10</v>
      </c>
      <c r="B4143" s="650" t="s">
        <v>596</v>
      </c>
      <c r="C4143" s="650">
        <v>89871107</v>
      </c>
      <c r="D4143" s="729" t="s">
        <v>6873</v>
      </c>
      <c r="E4143" s="730" t="s">
        <v>3683</v>
      </c>
      <c r="F4143" s="650" t="s">
        <v>3634</v>
      </c>
      <c r="G4143" s="650" t="s">
        <v>3861</v>
      </c>
      <c r="H4143" s="650" t="s">
        <v>597</v>
      </c>
      <c r="I4143" s="650" t="s">
        <v>1265</v>
      </c>
      <c r="J4143" s="650" t="s">
        <v>1266</v>
      </c>
      <c r="K4143" s="650" t="s">
        <v>3862</v>
      </c>
      <c r="L4143" s="651">
        <v>38.65</v>
      </c>
      <c r="M4143" s="651">
        <v>77.3</v>
      </c>
      <c r="N4143" s="650">
        <v>2</v>
      </c>
      <c r="O4143" s="731">
        <v>1.5</v>
      </c>
      <c r="P4143" s="651"/>
      <c r="Q4143" s="666">
        <v>0</v>
      </c>
      <c r="R4143" s="650"/>
      <c r="S4143" s="666">
        <v>0</v>
      </c>
      <c r="T4143" s="731"/>
      <c r="U4143" s="689">
        <v>0</v>
      </c>
    </row>
    <row r="4144" spans="1:21" ht="14.4" customHeight="1" x14ac:dyDescent="0.3">
      <c r="A4144" s="649">
        <v>10</v>
      </c>
      <c r="B4144" s="650" t="s">
        <v>596</v>
      </c>
      <c r="C4144" s="650">
        <v>89871107</v>
      </c>
      <c r="D4144" s="729" t="s">
        <v>6873</v>
      </c>
      <c r="E4144" s="730" t="s">
        <v>3683</v>
      </c>
      <c r="F4144" s="650" t="s">
        <v>3634</v>
      </c>
      <c r="G4144" s="650" t="s">
        <v>4498</v>
      </c>
      <c r="H4144" s="650" t="s">
        <v>597</v>
      </c>
      <c r="I4144" s="650" t="s">
        <v>1354</v>
      </c>
      <c r="J4144" s="650" t="s">
        <v>1355</v>
      </c>
      <c r="K4144" s="650" t="s">
        <v>1356</v>
      </c>
      <c r="L4144" s="651">
        <v>82.67</v>
      </c>
      <c r="M4144" s="651">
        <v>82.67</v>
      </c>
      <c r="N4144" s="650">
        <v>1</v>
      </c>
      <c r="O4144" s="731">
        <v>0.5</v>
      </c>
      <c r="P4144" s="651"/>
      <c r="Q4144" s="666">
        <v>0</v>
      </c>
      <c r="R4144" s="650"/>
      <c r="S4144" s="666">
        <v>0</v>
      </c>
      <c r="T4144" s="731"/>
      <c r="U4144" s="689">
        <v>0</v>
      </c>
    </row>
    <row r="4145" spans="1:21" ht="14.4" customHeight="1" x14ac:dyDescent="0.3">
      <c r="A4145" s="649">
        <v>10</v>
      </c>
      <c r="B4145" s="650" t="s">
        <v>596</v>
      </c>
      <c r="C4145" s="650">
        <v>89871107</v>
      </c>
      <c r="D4145" s="729" t="s">
        <v>6873</v>
      </c>
      <c r="E4145" s="730" t="s">
        <v>3685</v>
      </c>
      <c r="F4145" s="650" t="s">
        <v>3634</v>
      </c>
      <c r="G4145" s="650" t="s">
        <v>3743</v>
      </c>
      <c r="H4145" s="650" t="s">
        <v>597</v>
      </c>
      <c r="I4145" s="650" t="s">
        <v>1238</v>
      </c>
      <c r="J4145" s="650" t="s">
        <v>3477</v>
      </c>
      <c r="K4145" s="650" t="s">
        <v>3478</v>
      </c>
      <c r="L4145" s="651">
        <v>69.09</v>
      </c>
      <c r="M4145" s="651">
        <v>207.27</v>
      </c>
      <c r="N4145" s="650">
        <v>3</v>
      </c>
      <c r="O4145" s="731">
        <v>3</v>
      </c>
      <c r="P4145" s="651"/>
      <c r="Q4145" s="666">
        <v>0</v>
      </c>
      <c r="R4145" s="650"/>
      <c r="S4145" s="666">
        <v>0</v>
      </c>
      <c r="T4145" s="731"/>
      <c r="U4145" s="689">
        <v>0</v>
      </c>
    </row>
    <row r="4146" spans="1:21" ht="14.4" customHeight="1" x14ac:dyDescent="0.3">
      <c r="A4146" s="649">
        <v>10</v>
      </c>
      <c r="B4146" s="650" t="s">
        <v>596</v>
      </c>
      <c r="C4146" s="650">
        <v>89871107</v>
      </c>
      <c r="D4146" s="729" t="s">
        <v>6873</v>
      </c>
      <c r="E4146" s="730" t="s">
        <v>3685</v>
      </c>
      <c r="F4146" s="650" t="s">
        <v>3634</v>
      </c>
      <c r="G4146" s="650" t="s">
        <v>3743</v>
      </c>
      <c r="H4146" s="650" t="s">
        <v>597</v>
      </c>
      <c r="I4146" s="650" t="s">
        <v>1226</v>
      </c>
      <c r="J4146" s="650" t="s">
        <v>3479</v>
      </c>
      <c r="K4146" s="650" t="s">
        <v>3480</v>
      </c>
      <c r="L4146" s="651">
        <v>333.31</v>
      </c>
      <c r="M4146" s="651">
        <v>333.31</v>
      </c>
      <c r="N4146" s="650">
        <v>1</v>
      </c>
      <c r="O4146" s="731">
        <v>1</v>
      </c>
      <c r="P4146" s="651"/>
      <c r="Q4146" s="666">
        <v>0</v>
      </c>
      <c r="R4146" s="650"/>
      <c r="S4146" s="666">
        <v>0</v>
      </c>
      <c r="T4146" s="731"/>
      <c r="U4146" s="689">
        <v>0</v>
      </c>
    </row>
    <row r="4147" spans="1:21" ht="14.4" customHeight="1" x14ac:dyDescent="0.3">
      <c r="A4147" s="649">
        <v>10</v>
      </c>
      <c r="B4147" s="650" t="s">
        <v>596</v>
      </c>
      <c r="C4147" s="650">
        <v>89871107</v>
      </c>
      <c r="D4147" s="729" t="s">
        <v>6873</v>
      </c>
      <c r="E4147" s="730" t="s">
        <v>3685</v>
      </c>
      <c r="F4147" s="650" t="s">
        <v>3634</v>
      </c>
      <c r="G4147" s="650" t="s">
        <v>3743</v>
      </c>
      <c r="H4147" s="650" t="s">
        <v>597</v>
      </c>
      <c r="I4147" s="650" t="s">
        <v>1230</v>
      </c>
      <c r="J4147" s="650" t="s">
        <v>1231</v>
      </c>
      <c r="K4147" s="650" t="s">
        <v>1232</v>
      </c>
      <c r="L4147" s="651">
        <v>152.36000000000001</v>
      </c>
      <c r="M4147" s="651">
        <v>152.36000000000001</v>
      </c>
      <c r="N4147" s="650">
        <v>1</v>
      </c>
      <c r="O4147" s="731">
        <v>0.5</v>
      </c>
      <c r="P4147" s="651"/>
      <c r="Q4147" s="666">
        <v>0</v>
      </c>
      <c r="R4147" s="650"/>
      <c r="S4147" s="666">
        <v>0</v>
      </c>
      <c r="T4147" s="731"/>
      <c r="U4147" s="689">
        <v>0</v>
      </c>
    </row>
    <row r="4148" spans="1:21" ht="14.4" customHeight="1" x14ac:dyDescent="0.3">
      <c r="A4148" s="649">
        <v>10</v>
      </c>
      <c r="B4148" s="650" t="s">
        <v>596</v>
      </c>
      <c r="C4148" s="650">
        <v>89871107</v>
      </c>
      <c r="D4148" s="729" t="s">
        <v>6873</v>
      </c>
      <c r="E4148" s="730" t="s">
        <v>3685</v>
      </c>
      <c r="F4148" s="650" t="s">
        <v>3634</v>
      </c>
      <c r="G4148" s="650" t="s">
        <v>3743</v>
      </c>
      <c r="H4148" s="650" t="s">
        <v>597</v>
      </c>
      <c r="I4148" s="650" t="s">
        <v>1230</v>
      </c>
      <c r="J4148" s="650" t="s">
        <v>1231</v>
      </c>
      <c r="K4148" s="650" t="s">
        <v>1232</v>
      </c>
      <c r="L4148" s="651">
        <v>99.7</v>
      </c>
      <c r="M4148" s="651">
        <v>99.7</v>
      </c>
      <c r="N4148" s="650">
        <v>1</v>
      </c>
      <c r="O4148" s="731">
        <v>1</v>
      </c>
      <c r="P4148" s="651"/>
      <c r="Q4148" s="666">
        <v>0</v>
      </c>
      <c r="R4148" s="650"/>
      <c r="S4148" s="666">
        <v>0</v>
      </c>
      <c r="T4148" s="731"/>
      <c r="U4148" s="689">
        <v>0</v>
      </c>
    </row>
    <row r="4149" spans="1:21" ht="14.4" customHeight="1" x14ac:dyDescent="0.3">
      <c r="A4149" s="649">
        <v>10</v>
      </c>
      <c r="B4149" s="650" t="s">
        <v>596</v>
      </c>
      <c r="C4149" s="650">
        <v>89871107</v>
      </c>
      <c r="D4149" s="729" t="s">
        <v>6873</v>
      </c>
      <c r="E4149" s="730" t="s">
        <v>3685</v>
      </c>
      <c r="F4149" s="650" t="s">
        <v>3634</v>
      </c>
      <c r="G4149" s="650" t="s">
        <v>3743</v>
      </c>
      <c r="H4149" s="650" t="s">
        <v>597</v>
      </c>
      <c r="I4149" s="650" t="s">
        <v>3841</v>
      </c>
      <c r="J4149" s="650" t="s">
        <v>1231</v>
      </c>
      <c r="K4149" s="650" t="s">
        <v>3842</v>
      </c>
      <c r="L4149" s="651">
        <v>304.74</v>
      </c>
      <c r="M4149" s="651">
        <v>914.22</v>
      </c>
      <c r="N4149" s="650">
        <v>3</v>
      </c>
      <c r="O4149" s="731">
        <v>2</v>
      </c>
      <c r="P4149" s="651"/>
      <c r="Q4149" s="666">
        <v>0</v>
      </c>
      <c r="R4149" s="650"/>
      <c r="S4149" s="666">
        <v>0</v>
      </c>
      <c r="T4149" s="731"/>
      <c r="U4149" s="689">
        <v>0</v>
      </c>
    </row>
    <row r="4150" spans="1:21" ht="14.4" customHeight="1" x14ac:dyDescent="0.3">
      <c r="A4150" s="649">
        <v>10</v>
      </c>
      <c r="B4150" s="650" t="s">
        <v>596</v>
      </c>
      <c r="C4150" s="650">
        <v>89871107</v>
      </c>
      <c r="D4150" s="729" t="s">
        <v>6873</v>
      </c>
      <c r="E4150" s="730" t="s">
        <v>3685</v>
      </c>
      <c r="F4150" s="650" t="s">
        <v>3634</v>
      </c>
      <c r="G4150" s="650" t="s">
        <v>4534</v>
      </c>
      <c r="H4150" s="650" t="s">
        <v>597</v>
      </c>
      <c r="I4150" s="650" t="s">
        <v>1273</v>
      </c>
      <c r="J4150" s="650" t="s">
        <v>4535</v>
      </c>
      <c r="K4150" s="650" t="s">
        <v>3496</v>
      </c>
      <c r="L4150" s="651">
        <v>61.85</v>
      </c>
      <c r="M4150" s="651">
        <v>185.55</v>
      </c>
      <c r="N4150" s="650">
        <v>3</v>
      </c>
      <c r="O4150" s="731">
        <v>3</v>
      </c>
      <c r="P4150" s="651"/>
      <c r="Q4150" s="666">
        <v>0</v>
      </c>
      <c r="R4150" s="650"/>
      <c r="S4150" s="666">
        <v>0</v>
      </c>
      <c r="T4150" s="731"/>
      <c r="U4150" s="689">
        <v>0</v>
      </c>
    </row>
    <row r="4151" spans="1:21" ht="14.4" customHeight="1" x14ac:dyDescent="0.3">
      <c r="A4151" s="649">
        <v>10</v>
      </c>
      <c r="B4151" s="650" t="s">
        <v>596</v>
      </c>
      <c r="C4151" s="650">
        <v>89871107</v>
      </c>
      <c r="D4151" s="729" t="s">
        <v>6873</v>
      </c>
      <c r="E4151" s="730" t="s">
        <v>3685</v>
      </c>
      <c r="F4151" s="650" t="s">
        <v>3634</v>
      </c>
      <c r="G4151" s="650" t="s">
        <v>3732</v>
      </c>
      <c r="H4151" s="650" t="s">
        <v>1072</v>
      </c>
      <c r="I4151" s="650" t="s">
        <v>4508</v>
      </c>
      <c r="J4151" s="650" t="s">
        <v>1720</v>
      </c>
      <c r="K4151" s="650" t="s">
        <v>839</v>
      </c>
      <c r="L4151" s="651">
        <v>0</v>
      </c>
      <c r="M4151" s="651">
        <v>0</v>
      </c>
      <c r="N4151" s="650">
        <v>2</v>
      </c>
      <c r="O4151" s="731">
        <v>2</v>
      </c>
      <c r="P4151" s="651"/>
      <c r="Q4151" s="666"/>
      <c r="R4151" s="650"/>
      <c r="S4151" s="666">
        <v>0</v>
      </c>
      <c r="T4151" s="731"/>
      <c r="U4151" s="689">
        <v>0</v>
      </c>
    </row>
    <row r="4152" spans="1:21" ht="14.4" customHeight="1" x14ac:dyDescent="0.3">
      <c r="A4152" s="649">
        <v>10</v>
      </c>
      <c r="B4152" s="650" t="s">
        <v>596</v>
      </c>
      <c r="C4152" s="650">
        <v>89871107</v>
      </c>
      <c r="D4152" s="729" t="s">
        <v>6873</v>
      </c>
      <c r="E4152" s="730" t="s">
        <v>3685</v>
      </c>
      <c r="F4152" s="650" t="s">
        <v>3634</v>
      </c>
      <c r="G4152" s="650" t="s">
        <v>3732</v>
      </c>
      <c r="H4152" s="650" t="s">
        <v>1072</v>
      </c>
      <c r="I4152" s="650" t="s">
        <v>1708</v>
      </c>
      <c r="J4152" s="650" t="s">
        <v>1709</v>
      </c>
      <c r="K4152" s="650" t="s">
        <v>3520</v>
      </c>
      <c r="L4152" s="651">
        <v>184.22</v>
      </c>
      <c r="M4152" s="651">
        <v>184.22</v>
      </c>
      <c r="N4152" s="650">
        <v>1</v>
      </c>
      <c r="O4152" s="731">
        <v>0.5</v>
      </c>
      <c r="P4152" s="651"/>
      <c r="Q4152" s="666">
        <v>0</v>
      </c>
      <c r="R4152" s="650"/>
      <c r="S4152" s="666">
        <v>0</v>
      </c>
      <c r="T4152" s="731"/>
      <c r="U4152" s="689">
        <v>0</v>
      </c>
    </row>
    <row r="4153" spans="1:21" ht="14.4" customHeight="1" x14ac:dyDescent="0.3">
      <c r="A4153" s="649">
        <v>10</v>
      </c>
      <c r="B4153" s="650" t="s">
        <v>596</v>
      </c>
      <c r="C4153" s="650">
        <v>89871107</v>
      </c>
      <c r="D4153" s="729" t="s">
        <v>6873</v>
      </c>
      <c r="E4153" s="730" t="s">
        <v>3685</v>
      </c>
      <c r="F4153" s="650" t="s">
        <v>3634</v>
      </c>
      <c r="G4153" s="650" t="s">
        <v>3747</v>
      </c>
      <c r="H4153" s="650" t="s">
        <v>1072</v>
      </c>
      <c r="I4153" s="650" t="s">
        <v>1113</v>
      </c>
      <c r="J4153" s="650" t="s">
        <v>1114</v>
      </c>
      <c r="K4153" s="650" t="s">
        <v>930</v>
      </c>
      <c r="L4153" s="651">
        <v>0</v>
      </c>
      <c r="M4153" s="651">
        <v>0</v>
      </c>
      <c r="N4153" s="650">
        <v>1</v>
      </c>
      <c r="O4153" s="731">
        <v>0.5</v>
      </c>
      <c r="P4153" s="651"/>
      <c r="Q4153" s="666"/>
      <c r="R4153" s="650"/>
      <c r="S4153" s="666">
        <v>0</v>
      </c>
      <c r="T4153" s="731"/>
      <c r="U4153" s="689">
        <v>0</v>
      </c>
    </row>
    <row r="4154" spans="1:21" ht="14.4" customHeight="1" x14ac:dyDescent="0.3">
      <c r="A4154" s="649">
        <v>10</v>
      </c>
      <c r="B4154" s="650" t="s">
        <v>596</v>
      </c>
      <c r="C4154" s="650">
        <v>89871107</v>
      </c>
      <c r="D4154" s="729" t="s">
        <v>6873</v>
      </c>
      <c r="E4154" s="730" t="s">
        <v>3685</v>
      </c>
      <c r="F4154" s="650" t="s">
        <v>3634</v>
      </c>
      <c r="G4154" s="650" t="s">
        <v>3929</v>
      </c>
      <c r="H4154" s="650" t="s">
        <v>597</v>
      </c>
      <c r="I4154" s="650" t="s">
        <v>3185</v>
      </c>
      <c r="J4154" s="650" t="s">
        <v>933</v>
      </c>
      <c r="K4154" s="650" t="s">
        <v>5332</v>
      </c>
      <c r="L4154" s="651">
        <v>23.76</v>
      </c>
      <c r="M4154" s="651">
        <v>23.76</v>
      </c>
      <c r="N4154" s="650">
        <v>1</v>
      </c>
      <c r="O4154" s="731">
        <v>0.5</v>
      </c>
      <c r="P4154" s="651"/>
      <c r="Q4154" s="666">
        <v>0</v>
      </c>
      <c r="R4154" s="650"/>
      <c r="S4154" s="666">
        <v>0</v>
      </c>
      <c r="T4154" s="731"/>
      <c r="U4154" s="689">
        <v>0</v>
      </c>
    </row>
    <row r="4155" spans="1:21" ht="14.4" customHeight="1" x14ac:dyDescent="0.3">
      <c r="A4155" s="649">
        <v>10</v>
      </c>
      <c r="B4155" s="650" t="s">
        <v>596</v>
      </c>
      <c r="C4155" s="650">
        <v>89871107</v>
      </c>
      <c r="D4155" s="729" t="s">
        <v>6873</v>
      </c>
      <c r="E4155" s="730" t="s">
        <v>3685</v>
      </c>
      <c r="F4155" s="650" t="s">
        <v>3634</v>
      </c>
      <c r="G4155" s="650" t="s">
        <v>3930</v>
      </c>
      <c r="H4155" s="650" t="s">
        <v>597</v>
      </c>
      <c r="I4155" s="650" t="s">
        <v>837</v>
      </c>
      <c r="J4155" s="650" t="s">
        <v>838</v>
      </c>
      <c r="K4155" s="650" t="s">
        <v>4182</v>
      </c>
      <c r="L4155" s="651">
        <v>75.19</v>
      </c>
      <c r="M4155" s="651">
        <v>676.71</v>
      </c>
      <c r="N4155" s="650">
        <v>9</v>
      </c>
      <c r="O4155" s="731">
        <v>6.5</v>
      </c>
      <c r="P4155" s="651"/>
      <c r="Q4155" s="666">
        <v>0</v>
      </c>
      <c r="R4155" s="650"/>
      <c r="S4155" s="666">
        <v>0</v>
      </c>
      <c r="T4155" s="731"/>
      <c r="U4155" s="689">
        <v>0</v>
      </c>
    </row>
    <row r="4156" spans="1:21" ht="14.4" customHeight="1" x14ac:dyDescent="0.3">
      <c r="A4156" s="649">
        <v>10</v>
      </c>
      <c r="B4156" s="650" t="s">
        <v>596</v>
      </c>
      <c r="C4156" s="650">
        <v>89871107</v>
      </c>
      <c r="D4156" s="729" t="s">
        <v>6873</v>
      </c>
      <c r="E4156" s="730" t="s">
        <v>3685</v>
      </c>
      <c r="F4156" s="650" t="s">
        <v>3634</v>
      </c>
      <c r="G4156" s="650" t="s">
        <v>3930</v>
      </c>
      <c r="H4156" s="650" t="s">
        <v>597</v>
      </c>
      <c r="I4156" s="650" t="s">
        <v>4940</v>
      </c>
      <c r="J4156" s="650" t="s">
        <v>838</v>
      </c>
      <c r="K4156" s="650" t="s">
        <v>4941</v>
      </c>
      <c r="L4156" s="651">
        <v>0</v>
      </c>
      <c r="M4156" s="651">
        <v>0</v>
      </c>
      <c r="N4156" s="650">
        <v>2</v>
      </c>
      <c r="O4156" s="731">
        <v>1</v>
      </c>
      <c r="P4156" s="651"/>
      <c r="Q4156" s="666"/>
      <c r="R4156" s="650"/>
      <c r="S4156" s="666">
        <v>0</v>
      </c>
      <c r="T4156" s="731"/>
      <c r="U4156" s="689">
        <v>0</v>
      </c>
    </row>
    <row r="4157" spans="1:21" ht="14.4" customHeight="1" x14ac:dyDescent="0.3">
      <c r="A4157" s="649">
        <v>10</v>
      </c>
      <c r="B4157" s="650" t="s">
        <v>596</v>
      </c>
      <c r="C4157" s="650">
        <v>89871107</v>
      </c>
      <c r="D4157" s="729" t="s">
        <v>6873</v>
      </c>
      <c r="E4157" s="730" t="s">
        <v>3685</v>
      </c>
      <c r="F4157" s="650" t="s">
        <v>3634</v>
      </c>
      <c r="G4157" s="650" t="s">
        <v>3752</v>
      </c>
      <c r="H4157" s="650" t="s">
        <v>597</v>
      </c>
      <c r="I4157" s="650" t="s">
        <v>4564</v>
      </c>
      <c r="J4157" s="650" t="s">
        <v>2412</v>
      </c>
      <c r="K4157" s="650" t="s">
        <v>4565</v>
      </c>
      <c r="L4157" s="651">
        <v>79.069999999999993</v>
      </c>
      <c r="M4157" s="651">
        <v>79.069999999999993</v>
      </c>
      <c r="N4157" s="650">
        <v>1</v>
      </c>
      <c r="O4157" s="731">
        <v>1</v>
      </c>
      <c r="P4157" s="651"/>
      <c r="Q4157" s="666">
        <v>0</v>
      </c>
      <c r="R4157" s="650"/>
      <c r="S4157" s="666">
        <v>0</v>
      </c>
      <c r="T4157" s="731"/>
      <c r="U4157" s="689">
        <v>0</v>
      </c>
    </row>
    <row r="4158" spans="1:21" ht="14.4" customHeight="1" x14ac:dyDescent="0.3">
      <c r="A4158" s="649">
        <v>10</v>
      </c>
      <c r="B4158" s="650" t="s">
        <v>596</v>
      </c>
      <c r="C4158" s="650">
        <v>89871107</v>
      </c>
      <c r="D4158" s="729" t="s">
        <v>6873</v>
      </c>
      <c r="E4158" s="730" t="s">
        <v>3685</v>
      </c>
      <c r="F4158" s="650" t="s">
        <v>3634</v>
      </c>
      <c r="G4158" s="650" t="s">
        <v>3752</v>
      </c>
      <c r="H4158" s="650" t="s">
        <v>597</v>
      </c>
      <c r="I4158" s="650" t="s">
        <v>4875</v>
      </c>
      <c r="J4158" s="650" t="s">
        <v>4876</v>
      </c>
      <c r="K4158" s="650" t="s">
        <v>4877</v>
      </c>
      <c r="L4158" s="651">
        <v>158.13</v>
      </c>
      <c r="M4158" s="651">
        <v>474.39</v>
      </c>
      <c r="N4158" s="650">
        <v>3</v>
      </c>
      <c r="O4158" s="731">
        <v>3</v>
      </c>
      <c r="P4158" s="651"/>
      <c r="Q4158" s="666">
        <v>0</v>
      </c>
      <c r="R4158" s="650"/>
      <c r="S4158" s="666">
        <v>0</v>
      </c>
      <c r="T4158" s="731"/>
      <c r="U4158" s="689">
        <v>0</v>
      </c>
    </row>
    <row r="4159" spans="1:21" ht="14.4" customHeight="1" x14ac:dyDescent="0.3">
      <c r="A4159" s="649">
        <v>10</v>
      </c>
      <c r="B4159" s="650" t="s">
        <v>596</v>
      </c>
      <c r="C4159" s="650">
        <v>89871107</v>
      </c>
      <c r="D4159" s="729" t="s">
        <v>6873</v>
      </c>
      <c r="E4159" s="730" t="s">
        <v>3685</v>
      </c>
      <c r="F4159" s="650" t="s">
        <v>3634</v>
      </c>
      <c r="G4159" s="650" t="s">
        <v>3824</v>
      </c>
      <c r="H4159" s="650" t="s">
        <v>597</v>
      </c>
      <c r="I4159" s="650" t="s">
        <v>1261</v>
      </c>
      <c r="J4159" s="650" t="s">
        <v>3825</v>
      </c>
      <c r="K4159" s="650" t="s">
        <v>3826</v>
      </c>
      <c r="L4159" s="651">
        <v>41.07</v>
      </c>
      <c r="M4159" s="651">
        <v>82.14</v>
      </c>
      <c r="N4159" s="650">
        <v>2</v>
      </c>
      <c r="O4159" s="731">
        <v>1.5</v>
      </c>
      <c r="P4159" s="651"/>
      <c r="Q4159" s="666">
        <v>0</v>
      </c>
      <c r="R4159" s="650"/>
      <c r="S4159" s="666">
        <v>0</v>
      </c>
      <c r="T4159" s="731"/>
      <c r="U4159" s="689">
        <v>0</v>
      </c>
    </row>
    <row r="4160" spans="1:21" ht="14.4" customHeight="1" x14ac:dyDescent="0.3">
      <c r="A4160" s="649">
        <v>10</v>
      </c>
      <c r="B4160" s="650" t="s">
        <v>596</v>
      </c>
      <c r="C4160" s="650">
        <v>89871107</v>
      </c>
      <c r="D4160" s="729" t="s">
        <v>6873</v>
      </c>
      <c r="E4160" s="730" t="s">
        <v>3685</v>
      </c>
      <c r="F4160" s="650" t="s">
        <v>3634</v>
      </c>
      <c r="G4160" s="650" t="s">
        <v>3824</v>
      </c>
      <c r="H4160" s="650" t="s">
        <v>597</v>
      </c>
      <c r="I4160" s="650" t="s">
        <v>1261</v>
      </c>
      <c r="J4160" s="650" t="s">
        <v>3825</v>
      </c>
      <c r="K4160" s="650" t="s">
        <v>3826</v>
      </c>
      <c r="L4160" s="651">
        <v>93.99</v>
      </c>
      <c r="M4160" s="651">
        <v>281.96999999999997</v>
      </c>
      <c r="N4160" s="650">
        <v>3</v>
      </c>
      <c r="O4160" s="731">
        <v>2</v>
      </c>
      <c r="P4160" s="651"/>
      <c r="Q4160" s="666">
        <v>0</v>
      </c>
      <c r="R4160" s="650"/>
      <c r="S4160" s="666">
        <v>0</v>
      </c>
      <c r="T4160" s="731"/>
      <c r="U4160" s="689">
        <v>0</v>
      </c>
    </row>
    <row r="4161" spans="1:21" ht="14.4" customHeight="1" x14ac:dyDescent="0.3">
      <c r="A4161" s="649">
        <v>10</v>
      </c>
      <c r="B4161" s="650" t="s">
        <v>596</v>
      </c>
      <c r="C4161" s="650">
        <v>89871107</v>
      </c>
      <c r="D4161" s="729" t="s">
        <v>6873</v>
      </c>
      <c r="E4161" s="730" t="s">
        <v>3685</v>
      </c>
      <c r="F4161" s="650" t="s">
        <v>3634</v>
      </c>
      <c r="G4161" s="650" t="s">
        <v>4192</v>
      </c>
      <c r="H4161" s="650" t="s">
        <v>597</v>
      </c>
      <c r="I4161" s="650" t="s">
        <v>690</v>
      </c>
      <c r="J4161" s="650" t="s">
        <v>691</v>
      </c>
      <c r="K4161" s="650" t="s">
        <v>4193</v>
      </c>
      <c r="L4161" s="651">
        <v>26.17</v>
      </c>
      <c r="M4161" s="651">
        <v>183.19000000000005</v>
      </c>
      <c r="N4161" s="650">
        <v>7</v>
      </c>
      <c r="O4161" s="731">
        <v>6.5</v>
      </c>
      <c r="P4161" s="651"/>
      <c r="Q4161" s="666">
        <v>0</v>
      </c>
      <c r="R4161" s="650"/>
      <c r="S4161" s="666">
        <v>0</v>
      </c>
      <c r="T4161" s="731"/>
      <c r="U4161" s="689">
        <v>0</v>
      </c>
    </row>
    <row r="4162" spans="1:21" ht="14.4" customHeight="1" x14ac:dyDescent="0.3">
      <c r="A4162" s="649">
        <v>10</v>
      </c>
      <c r="B4162" s="650" t="s">
        <v>596</v>
      </c>
      <c r="C4162" s="650">
        <v>89871107</v>
      </c>
      <c r="D4162" s="729" t="s">
        <v>6873</v>
      </c>
      <c r="E4162" s="730" t="s">
        <v>3685</v>
      </c>
      <c r="F4162" s="650" t="s">
        <v>3634</v>
      </c>
      <c r="G4162" s="650" t="s">
        <v>4192</v>
      </c>
      <c r="H4162" s="650" t="s">
        <v>597</v>
      </c>
      <c r="I4162" s="650" t="s">
        <v>690</v>
      </c>
      <c r="J4162" s="650" t="s">
        <v>691</v>
      </c>
      <c r="K4162" s="650" t="s">
        <v>4193</v>
      </c>
      <c r="L4162" s="651">
        <v>28.52</v>
      </c>
      <c r="M4162" s="651">
        <v>28.52</v>
      </c>
      <c r="N4162" s="650">
        <v>1</v>
      </c>
      <c r="O4162" s="731">
        <v>0.5</v>
      </c>
      <c r="P4162" s="651"/>
      <c r="Q4162" s="666">
        <v>0</v>
      </c>
      <c r="R4162" s="650"/>
      <c r="S4162" s="666">
        <v>0</v>
      </c>
      <c r="T4162" s="731"/>
      <c r="U4162" s="689">
        <v>0</v>
      </c>
    </row>
    <row r="4163" spans="1:21" ht="14.4" customHeight="1" x14ac:dyDescent="0.3">
      <c r="A4163" s="649">
        <v>10</v>
      </c>
      <c r="B4163" s="650" t="s">
        <v>596</v>
      </c>
      <c r="C4163" s="650">
        <v>89871107</v>
      </c>
      <c r="D4163" s="729" t="s">
        <v>6873</v>
      </c>
      <c r="E4163" s="730" t="s">
        <v>3685</v>
      </c>
      <c r="F4163" s="650" t="s">
        <v>3634</v>
      </c>
      <c r="G4163" s="650" t="s">
        <v>3736</v>
      </c>
      <c r="H4163" s="650" t="s">
        <v>1072</v>
      </c>
      <c r="I4163" s="650" t="s">
        <v>1299</v>
      </c>
      <c r="J4163" s="650" t="s">
        <v>3487</v>
      </c>
      <c r="K4163" s="650" t="s">
        <v>3488</v>
      </c>
      <c r="L4163" s="651">
        <v>82.59</v>
      </c>
      <c r="M4163" s="651">
        <v>82.59</v>
      </c>
      <c r="N4163" s="650">
        <v>1</v>
      </c>
      <c r="O4163" s="731">
        <v>1</v>
      </c>
      <c r="P4163" s="651"/>
      <c r="Q4163" s="666">
        <v>0</v>
      </c>
      <c r="R4163" s="650"/>
      <c r="S4163" s="666">
        <v>0</v>
      </c>
      <c r="T4163" s="731"/>
      <c r="U4163" s="689">
        <v>0</v>
      </c>
    </row>
    <row r="4164" spans="1:21" ht="14.4" customHeight="1" x14ac:dyDescent="0.3">
      <c r="A4164" s="649">
        <v>10</v>
      </c>
      <c r="B4164" s="650" t="s">
        <v>596</v>
      </c>
      <c r="C4164" s="650">
        <v>89871107</v>
      </c>
      <c r="D4164" s="729" t="s">
        <v>6873</v>
      </c>
      <c r="E4164" s="730" t="s">
        <v>3685</v>
      </c>
      <c r="F4164" s="650" t="s">
        <v>3634</v>
      </c>
      <c r="G4164" s="650" t="s">
        <v>3736</v>
      </c>
      <c r="H4164" s="650" t="s">
        <v>1072</v>
      </c>
      <c r="I4164" s="650" t="s">
        <v>1303</v>
      </c>
      <c r="J4164" s="650" t="s">
        <v>3490</v>
      </c>
      <c r="K4164" s="650" t="s">
        <v>3488</v>
      </c>
      <c r="L4164" s="651">
        <v>41.3</v>
      </c>
      <c r="M4164" s="651">
        <v>41.3</v>
      </c>
      <c r="N4164" s="650">
        <v>1</v>
      </c>
      <c r="O4164" s="731">
        <v>1</v>
      </c>
      <c r="P4164" s="651"/>
      <c r="Q4164" s="666">
        <v>0</v>
      </c>
      <c r="R4164" s="650"/>
      <c r="S4164" s="666">
        <v>0</v>
      </c>
      <c r="T4164" s="731"/>
      <c r="U4164" s="689">
        <v>0</v>
      </c>
    </row>
    <row r="4165" spans="1:21" ht="14.4" customHeight="1" x14ac:dyDescent="0.3">
      <c r="A4165" s="649">
        <v>10</v>
      </c>
      <c r="B4165" s="650" t="s">
        <v>596</v>
      </c>
      <c r="C4165" s="650">
        <v>89871107</v>
      </c>
      <c r="D4165" s="729" t="s">
        <v>6873</v>
      </c>
      <c r="E4165" s="730" t="s">
        <v>3685</v>
      </c>
      <c r="F4165" s="650" t="s">
        <v>3634</v>
      </c>
      <c r="G4165" s="650" t="s">
        <v>3736</v>
      </c>
      <c r="H4165" s="650" t="s">
        <v>1072</v>
      </c>
      <c r="I4165" s="650" t="s">
        <v>1306</v>
      </c>
      <c r="J4165" s="650" t="s">
        <v>3490</v>
      </c>
      <c r="K4165" s="650" t="s">
        <v>839</v>
      </c>
      <c r="L4165" s="651">
        <v>68.83</v>
      </c>
      <c r="M4165" s="651">
        <v>344.15</v>
      </c>
      <c r="N4165" s="650">
        <v>5</v>
      </c>
      <c r="O4165" s="731">
        <v>4</v>
      </c>
      <c r="P4165" s="651"/>
      <c r="Q4165" s="666">
        <v>0</v>
      </c>
      <c r="R4165" s="650"/>
      <c r="S4165" s="666">
        <v>0</v>
      </c>
      <c r="T4165" s="731"/>
      <c r="U4165" s="689">
        <v>0</v>
      </c>
    </row>
    <row r="4166" spans="1:21" ht="14.4" customHeight="1" x14ac:dyDescent="0.3">
      <c r="A4166" s="649">
        <v>10</v>
      </c>
      <c r="B4166" s="650" t="s">
        <v>596</v>
      </c>
      <c r="C4166" s="650">
        <v>89871107</v>
      </c>
      <c r="D4166" s="729" t="s">
        <v>6873</v>
      </c>
      <c r="E4166" s="730" t="s">
        <v>3685</v>
      </c>
      <c r="F4166" s="650" t="s">
        <v>3634</v>
      </c>
      <c r="G4166" s="650" t="s">
        <v>3736</v>
      </c>
      <c r="H4166" s="650" t="s">
        <v>1072</v>
      </c>
      <c r="I4166" s="650" t="s">
        <v>2237</v>
      </c>
      <c r="J4166" s="650" t="s">
        <v>3547</v>
      </c>
      <c r="K4166" s="650" t="s">
        <v>3519</v>
      </c>
      <c r="L4166" s="651">
        <v>62.57</v>
      </c>
      <c r="M4166" s="651">
        <v>187.71</v>
      </c>
      <c r="N4166" s="650">
        <v>3</v>
      </c>
      <c r="O4166" s="731">
        <v>1</v>
      </c>
      <c r="P4166" s="651"/>
      <c r="Q4166" s="666">
        <v>0</v>
      </c>
      <c r="R4166" s="650"/>
      <c r="S4166" s="666">
        <v>0</v>
      </c>
      <c r="T4166" s="731"/>
      <c r="U4166" s="689">
        <v>0</v>
      </c>
    </row>
    <row r="4167" spans="1:21" ht="14.4" customHeight="1" x14ac:dyDescent="0.3">
      <c r="A4167" s="649">
        <v>10</v>
      </c>
      <c r="B4167" s="650" t="s">
        <v>596</v>
      </c>
      <c r="C4167" s="650">
        <v>89871107</v>
      </c>
      <c r="D4167" s="729" t="s">
        <v>6873</v>
      </c>
      <c r="E4167" s="730" t="s">
        <v>3685</v>
      </c>
      <c r="F4167" s="650" t="s">
        <v>3634</v>
      </c>
      <c r="G4167" s="650" t="s">
        <v>3810</v>
      </c>
      <c r="H4167" s="650" t="s">
        <v>597</v>
      </c>
      <c r="I4167" s="650" t="s">
        <v>1310</v>
      </c>
      <c r="J4167" s="650" t="s">
        <v>1311</v>
      </c>
      <c r="K4167" s="650" t="s">
        <v>1312</v>
      </c>
      <c r="L4167" s="651">
        <v>0</v>
      </c>
      <c r="M4167" s="651">
        <v>0</v>
      </c>
      <c r="N4167" s="650">
        <v>1</v>
      </c>
      <c r="O4167" s="731">
        <v>0.5</v>
      </c>
      <c r="P4167" s="651"/>
      <c r="Q4167" s="666"/>
      <c r="R4167" s="650"/>
      <c r="S4167" s="666">
        <v>0</v>
      </c>
      <c r="T4167" s="731"/>
      <c r="U4167" s="689">
        <v>0</v>
      </c>
    </row>
    <row r="4168" spans="1:21" ht="14.4" customHeight="1" x14ac:dyDescent="0.3">
      <c r="A4168" s="649">
        <v>10</v>
      </c>
      <c r="B4168" s="650" t="s">
        <v>596</v>
      </c>
      <c r="C4168" s="650">
        <v>89871107</v>
      </c>
      <c r="D4168" s="729" t="s">
        <v>6873</v>
      </c>
      <c r="E4168" s="730" t="s">
        <v>3685</v>
      </c>
      <c r="F4168" s="650" t="s">
        <v>3634</v>
      </c>
      <c r="G4168" s="650" t="s">
        <v>3737</v>
      </c>
      <c r="H4168" s="650" t="s">
        <v>597</v>
      </c>
      <c r="I4168" s="650" t="s">
        <v>3738</v>
      </c>
      <c r="J4168" s="650" t="s">
        <v>3739</v>
      </c>
      <c r="K4168" s="650" t="s">
        <v>3740</v>
      </c>
      <c r="L4168" s="651">
        <v>0</v>
      </c>
      <c r="M4168" s="651">
        <v>0</v>
      </c>
      <c r="N4168" s="650">
        <v>1</v>
      </c>
      <c r="O4168" s="731">
        <v>1</v>
      </c>
      <c r="P4168" s="651"/>
      <c r="Q4168" s="666"/>
      <c r="R4168" s="650"/>
      <c r="S4168" s="666">
        <v>0</v>
      </c>
      <c r="T4168" s="731"/>
      <c r="U4168" s="689">
        <v>0</v>
      </c>
    </row>
    <row r="4169" spans="1:21" ht="14.4" customHeight="1" x14ac:dyDescent="0.3">
      <c r="A4169" s="649">
        <v>10</v>
      </c>
      <c r="B4169" s="650" t="s">
        <v>596</v>
      </c>
      <c r="C4169" s="650">
        <v>89871107</v>
      </c>
      <c r="D4169" s="729" t="s">
        <v>6873</v>
      </c>
      <c r="E4169" s="730" t="s">
        <v>3685</v>
      </c>
      <c r="F4169" s="650" t="s">
        <v>3634</v>
      </c>
      <c r="G4169" s="650" t="s">
        <v>3737</v>
      </c>
      <c r="H4169" s="650" t="s">
        <v>597</v>
      </c>
      <c r="I4169" s="650" t="s">
        <v>3771</v>
      </c>
      <c r="J4169" s="650" t="s">
        <v>3772</v>
      </c>
      <c r="K4169" s="650" t="s">
        <v>3773</v>
      </c>
      <c r="L4169" s="651">
        <v>0</v>
      </c>
      <c r="M4169" s="651">
        <v>0</v>
      </c>
      <c r="N4169" s="650">
        <v>1</v>
      </c>
      <c r="O4169" s="731">
        <v>0.5</v>
      </c>
      <c r="P4169" s="651"/>
      <c r="Q4169" s="666"/>
      <c r="R4169" s="650"/>
      <c r="S4169" s="666">
        <v>0</v>
      </c>
      <c r="T4169" s="731"/>
      <c r="U4169" s="689">
        <v>0</v>
      </c>
    </row>
    <row r="4170" spans="1:21" ht="14.4" customHeight="1" x14ac:dyDescent="0.3">
      <c r="A4170" s="649">
        <v>10</v>
      </c>
      <c r="B4170" s="650" t="s">
        <v>596</v>
      </c>
      <c r="C4170" s="650">
        <v>89871107</v>
      </c>
      <c r="D4170" s="729" t="s">
        <v>6873</v>
      </c>
      <c r="E4170" s="730" t="s">
        <v>3685</v>
      </c>
      <c r="F4170" s="650" t="s">
        <v>3634</v>
      </c>
      <c r="G4170" s="650" t="s">
        <v>5184</v>
      </c>
      <c r="H4170" s="650" t="s">
        <v>597</v>
      </c>
      <c r="I4170" s="650" t="s">
        <v>6107</v>
      </c>
      <c r="J4170" s="650" t="s">
        <v>5186</v>
      </c>
      <c r="K4170" s="650" t="s">
        <v>872</v>
      </c>
      <c r="L4170" s="651">
        <v>56.83</v>
      </c>
      <c r="M4170" s="651">
        <v>56.83</v>
      </c>
      <c r="N4170" s="650">
        <v>1</v>
      </c>
      <c r="O4170" s="731">
        <v>1</v>
      </c>
      <c r="P4170" s="651"/>
      <c r="Q4170" s="666">
        <v>0</v>
      </c>
      <c r="R4170" s="650"/>
      <c r="S4170" s="666">
        <v>0</v>
      </c>
      <c r="T4170" s="731"/>
      <c r="U4170" s="689">
        <v>0</v>
      </c>
    </row>
    <row r="4171" spans="1:21" ht="14.4" customHeight="1" x14ac:dyDescent="0.3">
      <c r="A4171" s="649">
        <v>10</v>
      </c>
      <c r="B4171" s="650" t="s">
        <v>596</v>
      </c>
      <c r="C4171" s="650">
        <v>89871107</v>
      </c>
      <c r="D4171" s="729" t="s">
        <v>6873</v>
      </c>
      <c r="E4171" s="730" t="s">
        <v>3685</v>
      </c>
      <c r="F4171" s="650" t="s">
        <v>3634</v>
      </c>
      <c r="G4171" s="650" t="s">
        <v>4650</v>
      </c>
      <c r="H4171" s="650" t="s">
        <v>597</v>
      </c>
      <c r="I4171" s="650" t="s">
        <v>2056</v>
      </c>
      <c r="J4171" s="650" t="s">
        <v>2057</v>
      </c>
      <c r="K4171" s="650" t="s">
        <v>2058</v>
      </c>
      <c r="L4171" s="651">
        <v>95.08</v>
      </c>
      <c r="M4171" s="651">
        <v>95.08</v>
      </c>
      <c r="N4171" s="650">
        <v>1</v>
      </c>
      <c r="O4171" s="731">
        <v>1</v>
      </c>
      <c r="P4171" s="651"/>
      <c r="Q4171" s="666">
        <v>0</v>
      </c>
      <c r="R4171" s="650"/>
      <c r="S4171" s="666">
        <v>0</v>
      </c>
      <c r="T4171" s="731"/>
      <c r="U4171" s="689">
        <v>0</v>
      </c>
    </row>
    <row r="4172" spans="1:21" ht="14.4" customHeight="1" x14ac:dyDescent="0.3">
      <c r="A4172" s="649">
        <v>10</v>
      </c>
      <c r="B4172" s="650" t="s">
        <v>596</v>
      </c>
      <c r="C4172" s="650">
        <v>89871107</v>
      </c>
      <c r="D4172" s="729" t="s">
        <v>6873</v>
      </c>
      <c r="E4172" s="730" t="s">
        <v>3685</v>
      </c>
      <c r="F4172" s="650" t="s">
        <v>3634</v>
      </c>
      <c r="G4172" s="650" t="s">
        <v>4053</v>
      </c>
      <c r="H4172" s="650" t="s">
        <v>597</v>
      </c>
      <c r="I4172" s="650" t="s">
        <v>1663</v>
      </c>
      <c r="J4172" s="650" t="s">
        <v>1664</v>
      </c>
      <c r="K4172" s="650" t="s">
        <v>1665</v>
      </c>
      <c r="L4172" s="651">
        <v>120.37</v>
      </c>
      <c r="M4172" s="651">
        <v>120.37</v>
      </c>
      <c r="N4172" s="650">
        <v>1</v>
      </c>
      <c r="O4172" s="731">
        <v>0.5</v>
      </c>
      <c r="P4172" s="651"/>
      <c r="Q4172" s="666">
        <v>0</v>
      </c>
      <c r="R4172" s="650"/>
      <c r="S4172" s="666">
        <v>0</v>
      </c>
      <c r="T4172" s="731"/>
      <c r="U4172" s="689">
        <v>0</v>
      </c>
    </row>
    <row r="4173" spans="1:21" ht="14.4" customHeight="1" x14ac:dyDescent="0.3">
      <c r="A4173" s="649">
        <v>10</v>
      </c>
      <c r="B4173" s="650" t="s">
        <v>596</v>
      </c>
      <c r="C4173" s="650">
        <v>89871107</v>
      </c>
      <c r="D4173" s="729" t="s">
        <v>6873</v>
      </c>
      <c r="E4173" s="730" t="s">
        <v>3685</v>
      </c>
      <c r="F4173" s="650" t="s">
        <v>3634</v>
      </c>
      <c r="G4173" s="650" t="s">
        <v>4105</v>
      </c>
      <c r="H4173" s="650" t="s">
        <v>597</v>
      </c>
      <c r="I4173" s="650" t="s">
        <v>4266</v>
      </c>
      <c r="J4173" s="650" t="s">
        <v>937</v>
      </c>
      <c r="K4173" s="650" t="s">
        <v>4267</v>
      </c>
      <c r="L4173" s="651">
        <v>0</v>
      </c>
      <c r="M4173" s="651">
        <v>0</v>
      </c>
      <c r="N4173" s="650">
        <v>1</v>
      </c>
      <c r="O4173" s="731">
        <v>1</v>
      </c>
      <c r="P4173" s="651"/>
      <c r="Q4173" s="666"/>
      <c r="R4173" s="650"/>
      <c r="S4173" s="666">
        <v>0</v>
      </c>
      <c r="T4173" s="731"/>
      <c r="U4173" s="689">
        <v>0</v>
      </c>
    </row>
    <row r="4174" spans="1:21" ht="14.4" customHeight="1" x14ac:dyDescent="0.3">
      <c r="A4174" s="649">
        <v>10</v>
      </c>
      <c r="B4174" s="650" t="s">
        <v>596</v>
      </c>
      <c r="C4174" s="650">
        <v>89871107</v>
      </c>
      <c r="D4174" s="729" t="s">
        <v>6873</v>
      </c>
      <c r="E4174" s="730" t="s">
        <v>3685</v>
      </c>
      <c r="F4174" s="650" t="s">
        <v>3634</v>
      </c>
      <c r="G4174" s="650" t="s">
        <v>3741</v>
      </c>
      <c r="H4174" s="650" t="s">
        <v>597</v>
      </c>
      <c r="I4174" s="650" t="s">
        <v>1421</v>
      </c>
      <c r="J4174" s="650" t="s">
        <v>1422</v>
      </c>
      <c r="K4174" s="650" t="s">
        <v>1423</v>
      </c>
      <c r="L4174" s="651">
        <v>52.32</v>
      </c>
      <c r="M4174" s="651">
        <v>313.92</v>
      </c>
      <c r="N4174" s="650">
        <v>6</v>
      </c>
      <c r="O4174" s="731">
        <v>4.5</v>
      </c>
      <c r="P4174" s="651"/>
      <c r="Q4174" s="666">
        <v>0</v>
      </c>
      <c r="R4174" s="650"/>
      <c r="S4174" s="666">
        <v>0</v>
      </c>
      <c r="T4174" s="731"/>
      <c r="U4174" s="689">
        <v>0</v>
      </c>
    </row>
    <row r="4175" spans="1:21" ht="14.4" customHeight="1" x14ac:dyDescent="0.3">
      <c r="A4175" s="649">
        <v>10</v>
      </c>
      <c r="B4175" s="650" t="s">
        <v>596</v>
      </c>
      <c r="C4175" s="650">
        <v>89871107</v>
      </c>
      <c r="D4175" s="729" t="s">
        <v>6873</v>
      </c>
      <c r="E4175" s="730" t="s">
        <v>3685</v>
      </c>
      <c r="F4175" s="650" t="s">
        <v>3634</v>
      </c>
      <c r="G4175" s="650" t="s">
        <v>4654</v>
      </c>
      <c r="H4175" s="650" t="s">
        <v>597</v>
      </c>
      <c r="I4175" s="650" t="s">
        <v>4655</v>
      </c>
      <c r="J4175" s="650" t="s">
        <v>1767</v>
      </c>
      <c r="K4175" s="650" t="s">
        <v>4656</v>
      </c>
      <c r="L4175" s="651">
        <v>0</v>
      </c>
      <c r="M4175" s="651">
        <v>0</v>
      </c>
      <c r="N4175" s="650">
        <v>1</v>
      </c>
      <c r="O4175" s="731">
        <v>1</v>
      </c>
      <c r="P4175" s="651"/>
      <c r="Q4175" s="666"/>
      <c r="R4175" s="650"/>
      <c r="S4175" s="666">
        <v>0</v>
      </c>
      <c r="T4175" s="731"/>
      <c r="U4175" s="689">
        <v>0</v>
      </c>
    </row>
    <row r="4176" spans="1:21" ht="14.4" customHeight="1" x14ac:dyDescent="0.3">
      <c r="A4176" s="649">
        <v>10</v>
      </c>
      <c r="B4176" s="650" t="s">
        <v>596</v>
      </c>
      <c r="C4176" s="650">
        <v>89871107</v>
      </c>
      <c r="D4176" s="729" t="s">
        <v>6873</v>
      </c>
      <c r="E4176" s="730" t="s">
        <v>3685</v>
      </c>
      <c r="F4176" s="650" t="s">
        <v>3634</v>
      </c>
      <c r="G4176" s="650" t="s">
        <v>4268</v>
      </c>
      <c r="H4176" s="650" t="s">
        <v>1072</v>
      </c>
      <c r="I4176" s="650" t="s">
        <v>1094</v>
      </c>
      <c r="J4176" s="650" t="s">
        <v>1095</v>
      </c>
      <c r="K4176" s="650" t="s">
        <v>3501</v>
      </c>
      <c r="L4176" s="651">
        <v>94.8</v>
      </c>
      <c r="M4176" s="651">
        <v>189.6</v>
      </c>
      <c r="N4176" s="650">
        <v>2</v>
      </c>
      <c r="O4176" s="731">
        <v>1.5</v>
      </c>
      <c r="P4176" s="651"/>
      <c r="Q4176" s="666">
        <v>0</v>
      </c>
      <c r="R4176" s="650"/>
      <c r="S4176" s="666">
        <v>0</v>
      </c>
      <c r="T4176" s="731"/>
      <c r="U4176" s="689">
        <v>0</v>
      </c>
    </row>
    <row r="4177" spans="1:21" ht="14.4" customHeight="1" x14ac:dyDescent="0.3">
      <c r="A4177" s="649">
        <v>10</v>
      </c>
      <c r="B4177" s="650" t="s">
        <v>596</v>
      </c>
      <c r="C4177" s="650">
        <v>89871107</v>
      </c>
      <c r="D4177" s="729" t="s">
        <v>6873</v>
      </c>
      <c r="E4177" s="730" t="s">
        <v>3685</v>
      </c>
      <c r="F4177" s="650" t="s">
        <v>3634</v>
      </c>
      <c r="G4177" s="650" t="s">
        <v>6684</v>
      </c>
      <c r="H4177" s="650" t="s">
        <v>597</v>
      </c>
      <c r="I4177" s="650" t="s">
        <v>2278</v>
      </c>
      <c r="J4177" s="650" t="s">
        <v>2279</v>
      </c>
      <c r="K4177" s="650" t="s">
        <v>6732</v>
      </c>
      <c r="L4177" s="651">
        <v>57.85</v>
      </c>
      <c r="M4177" s="651">
        <v>57.85</v>
      </c>
      <c r="N4177" s="650">
        <v>1</v>
      </c>
      <c r="O4177" s="731">
        <v>1</v>
      </c>
      <c r="P4177" s="651"/>
      <c r="Q4177" s="666">
        <v>0</v>
      </c>
      <c r="R4177" s="650"/>
      <c r="S4177" s="666">
        <v>0</v>
      </c>
      <c r="T4177" s="731"/>
      <c r="U4177" s="689">
        <v>0</v>
      </c>
    </row>
    <row r="4178" spans="1:21" ht="14.4" customHeight="1" x14ac:dyDescent="0.3">
      <c r="A4178" s="649">
        <v>10</v>
      </c>
      <c r="B4178" s="650" t="s">
        <v>596</v>
      </c>
      <c r="C4178" s="650">
        <v>89871107</v>
      </c>
      <c r="D4178" s="729" t="s">
        <v>6873</v>
      </c>
      <c r="E4178" s="730" t="s">
        <v>3685</v>
      </c>
      <c r="F4178" s="650" t="s">
        <v>3634</v>
      </c>
      <c r="G4178" s="650" t="s">
        <v>3861</v>
      </c>
      <c r="H4178" s="650" t="s">
        <v>597</v>
      </c>
      <c r="I4178" s="650" t="s">
        <v>1265</v>
      </c>
      <c r="J4178" s="650" t="s">
        <v>1266</v>
      </c>
      <c r="K4178" s="650" t="s">
        <v>3862</v>
      </c>
      <c r="L4178" s="651">
        <v>38.65</v>
      </c>
      <c r="M4178" s="651">
        <v>154.6</v>
      </c>
      <c r="N4178" s="650">
        <v>4</v>
      </c>
      <c r="O4178" s="731">
        <v>2.5</v>
      </c>
      <c r="P4178" s="651"/>
      <c r="Q4178" s="666">
        <v>0</v>
      </c>
      <c r="R4178" s="650"/>
      <c r="S4178" s="666">
        <v>0</v>
      </c>
      <c r="T4178" s="731"/>
      <c r="U4178" s="689">
        <v>0</v>
      </c>
    </row>
    <row r="4179" spans="1:21" ht="14.4" customHeight="1" x14ac:dyDescent="0.3">
      <c r="A4179" s="649">
        <v>10</v>
      </c>
      <c r="B4179" s="650" t="s">
        <v>596</v>
      </c>
      <c r="C4179" s="650">
        <v>89871107</v>
      </c>
      <c r="D4179" s="729" t="s">
        <v>6873</v>
      </c>
      <c r="E4179" s="730" t="s">
        <v>3688</v>
      </c>
      <c r="F4179" s="650" t="s">
        <v>3634</v>
      </c>
      <c r="G4179" s="650" t="s">
        <v>6733</v>
      </c>
      <c r="H4179" s="650" t="s">
        <v>597</v>
      </c>
      <c r="I4179" s="650" t="s">
        <v>6734</v>
      </c>
      <c r="J4179" s="650" t="s">
        <v>6735</v>
      </c>
      <c r="K4179" s="650" t="s">
        <v>5267</v>
      </c>
      <c r="L4179" s="651">
        <v>0</v>
      </c>
      <c r="M4179" s="651">
        <v>0</v>
      </c>
      <c r="N4179" s="650">
        <v>1</v>
      </c>
      <c r="O4179" s="731">
        <v>1</v>
      </c>
      <c r="P4179" s="651"/>
      <c r="Q4179" s="666"/>
      <c r="R4179" s="650"/>
      <c r="S4179" s="666">
        <v>0</v>
      </c>
      <c r="T4179" s="731"/>
      <c r="U4179" s="689">
        <v>0</v>
      </c>
    </row>
    <row r="4180" spans="1:21" ht="14.4" customHeight="1" x14ac:dyDescent="0.3">
      <c r="A4180" s="649">
        <v>10</v>
      </c>
      <c r="B4180" s="650" t="s">
        <v>596</v>
      </c>
      <c r="C4180" s="650">
        <v>89871107</v>
      </c>
      <c r="D4180" s="729" t="s">
        <v>6873</v>
      </c>
      <c r="E4180" s="730" t="s">
        <v>3688</v>
      </c>
      <c r="F4180" s="650" t="s">
        <v>3634</v>
      </c>
      <c r="G4180" s="650" t="s">
        <v>3961</v>
      </c>
      <c r="H4180" s="650" t="s">
        <v>597</v>
      </c>
      <c r="I4180" s="650" t="s">
        <v>4343</v>
      </c>
      <c r="J4180" s="650" t="s">
        <v>3963</v>
      </c>
      <c r="K4180" s="650" t="s">
        <v>1360</v>
      </c>
      <c r="L4180" s="651">
        <v>97.97</v>
      </c>
      <c r="M4180" s="651">
        <v>97.97</v>
      </c>
      <c r="N4180" s="650">
        <v>1</v>
      </c>
      <c r="O4180" s="731">
        <v>1</v>
      </c>
      <c r="P4180" s="651"/>
      <c r="Q4180" s="666">
        <v>0</v>
      </c>
      <c r="R4180" s="650"/>
      <c r="S4180" s="666">
        <v>0</v>
      </c>
      <c r="T4180" s="731"/>
      <c r="U4180" s="689">
        <v>0</v>
      </c>
    </row>
    <row r="4181" spans="1:21" ht="14.4" customHeight="1" x14ac:dyDescent="0.3">
      <c r="A4181" s="649">
        <v>10</v>
      </c>
      <c r="B4181" s="650" t="s">
        <v>596</v>
      </c>
      <c r="C4181" s="650">
        <v>89871107</v>
      </c>
      <c r="D4181" s="729" t="s">
        <v>6873</v>
      </c>
      <c r="E4181" s="730" t="s">
        <v>3692</v>
      </c>
      <c r="F4181" s="650" t="s">
        <v>3634</v>
      </c>
      <c r="G4181" s="650" t="s">
        <v>3743</v>
      </c>
      <c r="H4181" s="650" t="s">
        <v>597</v>
      </c>
      <c r="I4181" s="650" t="s">
        <v>1230</v>
      </c>
      <c r="J4181" s="650" t="s">
        <v>1231</v>
      </c>
      <c r="K4181" s="650" t="s">
        <v>1232</v>
      </c>
      <c r="L4181" s="651">
        <v>99.7</v>
      </c>
      <c r="M4181" s="651">
        <v>99.7</v>
      </c>
      <c r="N4181" s="650">
        <v>1</v>
      </c>
      <c r="O4181" s="731">
        <v>1</v>
      </c>
      <c r="P4181" s="651"/>
      <c r="Q4181" s="666">
        <v>0</v>
      </c>
      <c r="R4181" s="650"/>
      <c r="S4181" s="666">
        <v>0</v>
      </c>
      <c r="T4181" s="731"/>
      <c r="U4181" s="689">
        <v>0</v>
      </c>
    </row>
    <row r="4182" spans="1:21" ht="14.4" customHeight="1" x14ac:dyDescent="0.3">
      <c r="A4182" s="649">
        <v>10</v>
      </c>
      <c r="B4182" s="650" t="s">
        <v>596</v>
      </c>
      <c r="C4182" s="650">
        <v>89871107</v>
      </c>
      <c r="D4182" s="729" t="s">
        <v>6873</v>
      </c>
      <c r="E4182" s="730" t="s">
        <v>3692</v>
      </c>
      <c r="F4182" s="650" t="s">
        <v>3634</v>
      </c>
      <c r="G4182" s="650" t="s">
        <v>3724</v>
      </c>
      <c r="H4182" s="650" t="s">
        <v>597</v>
      </c>
      <c r="I4182" s="650" t="s">
        <v>6736</v>
      </c>
      <c r="J4182" s="650" t="s">
        <v>6737</v>
      </c>
      <c r="K4182" s="650" t="s">
        <v>6738</v>
      </c>
      <c r="L4182" s="651">
        <v>100.11</v>
      </c>
      <c r="M4182" s="651">
        <v>300.33</v>
      </c>
      <c r="N4182" s="650">
        <v>3</v>
      </c>
      <c r="O4182" s="731">
        <v>2.5</v>
      </c>
      <c r="P4182" s="651"/>
      <c r="Q4182" s="666">
        <v>0</v>
      </c>
      <c r="R4182" s="650"/>
      <c r="S4182" s="666">
        <v>0</v>
      </c>
      <c r="T4182" s="731"/>
      <c r="U4182" s="689">
        <v>0</v>
      </c>
    </row>
    <row r="4183" spans="1:21" ht="14.4" customHeight="1" x14ac:dyDescent="0.3">
      <c r="A4183" s="649">
        <v>10</v>
      </c>
      <c r="B4183" s="650" t="s">
        <v>596</v>
      </c>
      <c r="C4183" s="650">
        <v>89871107</v>
      </c>
      <c r="D4183" s="729" t="s">
        <v>6873</v>
      </c>
      <c r="E4183" s="730" t="s">
        <v>3692</v>
      </c>
      <c r="F4183" s="650" t="s">
        <v>3634</v>
      </c>
      <c r="G4183" s="650" t="s">
        <v>3724</v>
      </c>
      <c r="H4183" s="650" t="s">
        <v>597</v>
      </c>
      <c r="I4183" s="650" t="s">
        <v>4912</v>
      </c>
      <c r="J4183" s="650" t="s">
        <v>4913</v>
      </c>
      <c r="K4183" s="650" t="s">
        <v>4914</v>
      </c>
      <c r="L4183" s="651">
        <v>114.62</v>
      </c>
      <c r="M4183" s="651">
        <v>229.24</v>
      </c>
      <c r="N4183" s="650">
        <v>2</v>
      </c>
      <c r="O4183" s="731">
        <v>2</v>
      </c>
      <c r="P4183" s="651"/>
      <c r="Q4183" s="666">
        <v>0</v>
      </c>
      <c r="R4183" s="650"/>
      <c r="S4183" s="666">
        <v>0</v>
      </c>
      <c r="T4183" s="731"/>
      <c r="U4183" s="689">
        <v>0</v>
      </c>
    </row>
    <row r="4184" spans="1:21" ht="14.4" customHeight="1" x14ac:dyDescent="0.3">
      <c r="A4184" s="649">
        <v>10</v>
      </c>
      <c r="B4184" s="650" t="s">
        <v>596</v>
      </c>
      <c r="C4184" s="650">
        <v>89871107</v>
      </c>
      <c r="D4184" s="729" t="s">
        <v>6873</v>
      </c>
      <c r="E4184" s="730" t="s">
        <v>3692</v>
      </c>
      <c r="F4184" s="650" t="s">
        <v>3634</v>
      </c>
      <c r="G4184" s="650" t="s">
        <v>3724</v>
      </c>
      <c r="H4184" s="650" t="s">
        <v>1072</v>
      </c>
      <c r="I4184" s="650" t="s">
        <v>2229</v>
      </c>
      <c r="J4184" s="650" t="s">
        <v>2230</v>
      </c>
      <c r="K4184" s="650" t="s">
        <v>2231</v>
      </c>
      <c r="L4184" s="651">
        <v>125.14</v>
      </c>
      <c r="M4184" s="651">
        <v>250.28</v>
      </c>
      <c r="N4184" s="650">
        <v>2</v>
      </c>
      <c r="O4184" s="731">
        <v>1.5</v>
      </c>
      <c r="P4184" s="651"/>
      <c r="Q4184" s="666">
        <v>0</v>
      </c>
      <c r="R4184" s="650"/>
      <c r="S4184" s="666">
        <v>0</v>
      </c>
      <c r="T4184" s="731"/>
      <c r="U4184" s="689">
        <v>0</v>
      </c>
    </row>
    <row r="4185" spans="1:21" ht="14.4" customHeight="1" x14ac:dyDescent="0.3">
      <c r="A4185" s="649">
        <v>10</v>
      </c>
      <c r="B4185" s="650" t="s">
        <v>596</v>
      </c>
      <c r="C4185" s="650">
        <v>89871107</v>
      </c>
      <c r="D4185" s="729" t="s">
        <v>6873</v>
      </c>
      <c r="E4185" s="730" t="s">
        <v>3692</v>
      </c>
      <c r="F4185" s="650" t="s">
        <v>3634</v>
      </c>
      <c r="G4185" s="650" t="s">
        <v>4534</v>
      </c>
      <c r="H4185" s="650" t="s">
        <v>597</v>
      </c>
      <c r="I4185" s="650" t="s">
        <v>6670</v>
      </c>
      <c r="J4185" s="650" t="s">
        <v>4535</v>
      </c>
      <c r="K4185" s="650" t="s">
        <v>6671</v>
      </c>
      <c r="L4185" s="651">
        <v>0</v>
      </c>
      <c r="M4185" s="651">
        <v>0</v>
      </c>
      <c r="N4185" s="650">
        <v>1</v>
      </c>
      <c r="O4185" s="731">
        <v>1</v>
      </c>
      <c r="P4185" s="651"/>
      <c r="Q4185" s="666"/>
      <c r="R4185" s="650"/>
      <c r="S4185" s="666">
        <v>0</v>
      </c>
      <c r="T4185" s="731"/>
      <c r="U4185" s="689">
        <v>0</v>
      </c>
    </row>
    <row r="4186" spans="1:21" ht="14.4" customHeight="1" x14ac:dyDescent="0.3">
      <c r="A4186" s="649">
        <v>10</v>
      </c>
      <c r="B4186" s="650" t="s">
        <v>596</v>
      </c>
      <c r="C4186" s="650">
        <v>89871107</v>
      </c>
      <c r="D4186" s="729" t="s">
        <v>6873</v>
      </c>
      <c r="E4186" s="730" t="s">
        <v>3692</v>
      </c>
      <c r="F4186" s="650" t="s">
        <v>3634</v>
      </c>
      <c r="G4186" s="650" t="s">
        <v>3732</v>
      </c>
      <c r="H4186" s="650" t="s">
        <v>1072</v>
      </c>
      <c r="I4186" s="650" t="s">
        <v>1295</v>
      </c>
      <c r="J4186" s="650" t="s">
        <v>1296</v>
      </c>
      <c r="K4186" s="650" t="s">
        <v>3482</v>
      </c>
      <c r="L4186" s="651">
        <v>46.05</v>
      </c>
      <c r="M4186" s="651">
        <v>46.05</v>
      </c>
      <c r="N4186" s="650">
        <v>1</v>
      </c>
      <c r="O4186" s="731">
        <v>1</v>
      </c>
      <c r="P4186" s="651"/>
      <c r="Q4186" s="666">
        <v>0</v>
      </c>
      <c r="R4186" s="650"/>
      <c r="S4186" s="666">
        <v>0</v>
      </c>
      <c r="T4186" s="731"/>
      <c r="U4186" s="689">
        <v>0</v>
      </c>
    </row>
    <row r="4187" spans="1:21" ht="14.4" customHeight="1" x14ac:dyDescent="0.3">
      <c r="A4187" s="649">
        <v>10</v>
      </c>
      <c r="B4187" s="650" t="s">
        <v>596</v>
      </c>
      <c r="C4187" s="650">
        <v>89871107</v>
      </c>
      <c r="D4187" s="729" t="s">
        <v>6873</v>
      </c>
      <c r="E4187" s="730" t="s">
        <v>3692</v>
      </c>
      <c r="F4187" s="650" t="s">
        <v>3634</v>
      </c>
      <c r="G4187" s="650" t="s">
        <v>3752</v>
      </c>
      <c r="H4187" s="650" t="s">
        <v>597</v>
      </c>
      <c r="I4187" s="650" t="s">
        <v>4564</v>
      </c>
      <c r="J4187" s="650" t="s">
        <v>2412</v>
      </c>
      <c r="K4187" s="650" t="s">
        <v>4565</v>
      </c>
      <c r="L4187" s="651">
        <v>79.069999999999993</v>
      </c>
      <c r="M4187" s="651">
        <v>79.069999999999993</v>
      </c>
      <c r="N4187" s="650">
        <v>1</v>
      </c>
      <c r="O4187" s="731">
        <v>1</v>
      </c>
      <c r="P4187" s="651"/>
      <c r="Q4187" s="666">
        <v>0</v>
      </c>
      <c r="R4187" s="650"/>
      <c r="S4187" s="666">
        <v>0</v>
      </c>
      <c r="T4187" s="731"/>
      <c r="U4187" s="689">
        <v>0</v>
      </c>
    </row>
    <row r="4188" spans="1:21" ht="14.4" customHeight="1" x14ac:dyDescent="0.3">
      <c r="A4188" s="649">
        <v>10</v>
      </c>
      <c r="B4188" s="650" t="s">
        <v>596</v>
      </c>
      <c r="C4188" s="650">
        <v>89871107</v>
      </c>
      <c r="D4188" s="729" t="s">
        <v>6873</v>
      </c>
      <c r="E4188" s="730" t="s">
        <v>3692</v>
      </c>
      <c r="F4188" s="650" t="s">
        <v>3634</v>
      </c>
      <c r="G4188" s="650" t="s">
        <v>3824</v>
      </c>
      <c r="H4188" s="650" t="s">
        <v>597</v>
      </c>
      <c r="I4188" s="650" t="s">
        <v>1261</v>
      </c>
      <c r="J4188" s="650" t="s">
        <v>3825</v>
      </c>
      <c r="K4188" s="650" t="s">
        <v>3826</v>
      </c>
      <c r="L4188" s="651">
        <v>41.07</v>
      </c>
      <c r="M4188" s="651">
        <v>41.07</v>
      </c>
      <c r="N4188" s="650">
        <v>1</v>
      </c>
      <c r="O4188" s="731">
        <v>1</v>
      </c>
      <c r="P4188" s="651"/>
      <c r="Q4188" s="666">
        <v>0</v>
      </c>
      <c r="R4188" s="650"/>
      <c r="S4188" s="666">
        <v>0</v>
      </c>
      <c r="T4188" s="731"/>
      <c r="U4188" s="689">
        <v>0</v>
      </c>
    </row>
    <row r="4189" spans="1:21" ht="14.4" customHeight="1" x14ac:dyDescent="0.3">
      <c r="A4189" s="649">
        <v>10</v>
      </c>
      <c r="B4189" s="650" t="s">
        <v>596</v>
      </c>
      <c r="C4189" s="650">
        <v>89871107</v>
      </c>
      <c r="D4189" s="729" t="s">
        <v>6873</v>
      </c>
      <c r="E4189" s="730" t="s">
        <v>3692</v>
      </c>
      <c r="F4189" s="650" t="s">
        <v>3634</v>
      </c>
      <c r="G4189" s="650" t="s">
        <v>4192</v>
      </c>
      <c r="H4189" s="650" t="s">
        <v>597</v>
      </c>
      <c r="I4189" s="650" t="s">
        <v>690</v>
      </c>
      <c r="J4189" s="650" t="s">
        <v>691</v>
      </c>
      <c r="K4189" s="650" t="s">
        <v>4193</v>
      </c>
      <c r="L4189" s="651">
        <v>28.52</v>
      </c>
      <c r="M4189" s="651">
        <v>28.52</v>
      </c>
      <c r="N4189" s="650">
        <v>1</v>
      </c>
      <c r="O4189" s="731">
        <v>1</v>
      </c>
      <c r="P4189" s="651"/>
      <c r="Q4189" s="666">
        <v>0</v>
      </c>
      <c r="R4189" s="650"/>
      <c r="S4189" s="666">
        <v>0</v>
      </c>
      <c r="T4189" s="731"/>
      <c r="U4189" s="689">
        <v>0</v>
      </c>
    </row>
    <row r="4190" spans="1:21" ht="14.4" customHeight="1" x14ac:dyDescent="0.3">
      <c r="A4190" s="649">
        <v>10</v>
      </c>
      <c r="B4190" s="650" t="s">
        <v>596</v>
      </c>
      <c r="C4190" s="650">
        <v>89871107</v>
      </c>
      <c r="D4190" s="729" t="s">
        <v>6873</v>
      </c>
      <c r="E4190" s="730" t="s">
        <v>3692</v>
      </c>
      <c r="F4190" s="650" t="s">
        <v>3634</v>
      </c>
      <c r="G4190" s="650" t="s">
        <v>3737</v>
      </c>
      <c r="H4190" s="650" t="s">
        <v>597</v>
      </c>
      <c r="I4190" s="650" t="s">
        <v>1758</v>
      </c>
      <c r="J4190" s="650" t="s">
        <v>3739</v>
      </c>
      <c r="K4190" s="650" t="s">
        <v>3740</v>
      </c>
      <c r="L4190" s="651">
        <v>54.04</v>
      </c>
      <c r="M4190" s="651">
        <v>54.04</v>
      </c>
      <c r="N4190" s="650">
        <v>1</v>
      </c>
      <c r="O4190" s="731">
        <v>0.5</v>
      </c>
      <c r="P4190" s="651"/>
      <c r="Q4190" s="666">
        <v>0</v>
      </c>
      <c r="R4190" s="650"/>
      <c r="S4190" s="666">
        <v>0</v>
      </c>
      <c r="T4190" s="731"/>
      <c r="U4190" s="689">
        <v>0</v>
      </c>
    </row>
    <row r="4191" spans="1:21" ht="14.4" customHeight="1" x14ac:dyDescent="0.3">
      <c r="A4191" s="649">
        <v>10</v>
      </c>
      <c r="B4191" s="650" t="s">
        <v>596</v>
      </c>
      <c r="C4191" s="650">
        <v>89871107</v>
      </c>
      <c r="D4191" s="729" t="s">
        <v>6873</v>
      </c>
      <c r="E4191" s="730" t="s">
        <v>3692</v>
      </c>
      <c r="F4191" s="650" t="s">
        <v>3634</v>
      </c>
      <c r="G4191" s="650" t="s">
        <v>3861</v>
      </c>
      <c r="H4191" s="650" t="s">
        <v>597</v>
      </c>
      <c r="I4191" s="650" t="s">
        <v>1265</v>
      </c>
      <c r="J4191" s="650" t="s">
        <v>1266</v>
      </c>
      <c r="K4191" s="650" t="s">
        <v>3862</v>
      </c>
      <c r="L4191" s="651">
        <v>38.65</v>
      </c>
      <c r="M4191" s="651">
        <v>38.65</v>
      </c>
      <c r="N4191" s="650">
        <v>1</v>
      </c>
      <c r="O4191" s="731">
        <v>0.5</v>
      </c>
      <c r="P4191" s="651"/>
      <c r="Q4191" s="666">
        <v>0</v>
      </c>
      <c r="R4191" s="650"/>
      <c r="S4191" s="666">
        <v>0</v>
      </c>
      <c r="T4191" s="731"/>
      <c r="U4191" s="689">
        <v>0</v>
      </c>
    </row>
    <row r="4192" spans="1:21" ht="14.4" customHeight="1" x14ac:dyDescent="0.3">
      <c r="A4192" s="649">
        <v>10</v>
      </c>
      <c r="B4192" s="650" t="s">
        <v>596</v>
      </c>
      <c r="C4192" s="650">
        <v>89871107</v>
      </c>
      <c r="D4192" s="729" t="s">
        <v>6873</v>
      </c>
      <c r="E4192" s="730" t="s">
        <v>3699</v>
      </c>
      <c r="F4192" s="650" t="s">
        <v>3634</v>
      </c>
      <c r="G4192" s="650" t="s">
        <v>3743</v>
      </c>
      <c r="H4192" s="650" t="s">
        <v>597</v>
      </c>
      <c r="I4192" s="650" t="s">
        <v>4598</v>
      </c>
      <c r="J4192" s="650" t="s">
        <v>4599</v>
      </c>
      <c r="K4192" s="650" t="s">
        <v>4600</v>
      </c>
      <c r="L4192" s="651">
        <v>152.36000000000001</v>
      </c>
      <c r="M4192" s="651">
        <v>152.36000000000001</v>
      </c>
      <c r="N4192" s="650">
        <v>1</v>
      </c>
      <c r="O4192" s="731">
        <v>0.5</v>
      </c>
      <c r="P4192" s="651"/>
      <c r="Q4192" s="666">
        <v>0</v>
      </c>
      <c r="R4192" s="650"/>
      <c r="S4192" s="666">
        <v>0</v>
      </c>
      <c r="T4192" s="731"/>
      <c r="U4192" s="689">
        <v>0</v>
      </c>
    </row>
    <row r="4193" spans="1:21" ht="14.4" customHeight="1" x14ac:dyDescent="0.3">
      <c r="A4193" s="649">
        <v>10</v>
      </c>
      <c r="B4193" s="650" t="s">
        <v>596</v>
      </c>
      <c r="C4193" s="650">
        <v>89871107</v>
      </c>
      <c r="D4193" s="729" t="s">
        <v>6873</v>
      </c>
      <c r="E4193" s="730" t="s">
        <v>3699</v>
      </c>
      <c r="F4193" s="650" t="s">
        <v>3634</v>
      </c>
      <c r="G4193" s="650" t="s">
        <v>3732</v>
      </c>
      <c r="H4193" s="650" t="s">
        <v>1072</v>
      </c>
      <c r="I4193" s="650" t="s">
        <v>1295</v>
      </c>
      <c r="J4193" s="650" t="s">
        <v>1296</v>
      </c>
      <c r="K4193" s="650" t="s">
        <v>3482</v>
      </c>
      <c r="L4193" s="651">
        <v>46.05</v>
      </c>
      <c r="M4193" s="651">
        <v>92.1</v>
      </c>
      <c r="N4193" s="650">
        <v>2</v>
      </c>
      <c r="O4193" s="731">
        <v>1</v>
      </c>
      <c r="P4193" s="651"/>
      <c r="Q4193" s="666">
        <v>0</v>
      </c>
      <c r="R4193" s="650"/>
      <c r="S4193" s="666">
        <v>0</v>
      </c>
      <c r="T4193" s="731"/>
      <c r="U4193" s="689">
        <v>0</v>
      </c>
    </row>
    <row r="4194" spans="1:21" ht="14.4" customHeight="1" x14ac:dyDescent="0.3">
      <c r="A4194" s="649">
        <v>10</v>
      </c>
      <c r="B4194" s="650" t="s">
        <v>596</v>
      </c>
      <c r="C4194" s="650">
        <v>89871107</v>
      </c>
      <c r="D4194" s="729" t="s">
        <v>6873</v>
      </c>
      <c r="E4194" s="730" t="s">
        <v>3699</v>
      </c>
      <c r="F4194" s="650" t="s">
        <v>3634</v>
      </c>
      <c r="G4194" s="650" t="s">
        <v>3732</v>
      </c>
      <c r="H4194" s="650" t="s">
        <v>1072</v>
      </c>
      <c r="I4194" s="650" t="s">
        <v>1719</v>
      </c>
      <c r="J4194" s="650" t="s">
        <v>1720</v>
      </c>
      <c r="K4194" s="650" t="s">
        <v>3519</v>
      </c>
      <c r="L4194" s="651">
        <v>138.16</v>
      </c>
      <c r="M4194" s="651">
        <v>276.32</v>
      </c>
      <c r="N4194" s="650">
        <v>2</v>
      </c>
      <c r="O4194" s="731">
        <v>1</v>
      </c>
      <c r="P4194" s="651"/>
      <c r="Q4194" s="666">
        <v>0</v>
      </c>
      <c r="R4194" s="650"/>
      <c r="S4194" s="666">
        <v>0</v>
      </c>
      <c r="T4194" s="731"/>
      <c r="U4194" s="689">
        <v>0</v>
      </c>
    </row>
    <row r="4195" spans="1:21" ht="14.4" customHeight="1" x14ac:dyDescent="0.3">
      <c r="A4195" s="649">
        <v>10</v>
      </c>
      <c r="B4195" s="650" t="s">
        <v>596</v>
      </c>
      <c r="C4195" s="650">
        <v>89871107</v>
      </c>
      <c r="D4195" s="729" t="s">
        <v>6873</v>
      </c>
      <c r="E4195" s="730" t="s">
        <v>3699</v>
      </c>
      <c r="F4195" s="650" t="s">
        <v>3634</v>
      </c>
      <c r="G4195" s="650" t="s">
        <v>3930</v>
      </c>
      <c r="H4195" s="650" t="s">
        <v>597</v>
      </c>
      <c r="I4195" s="650" t="s">
        <v>4261</v>
      </c>
      <c r="J4195" s="650" t="s">
        <v>838</v>
      </c>
      <c r="K4195" s="650" t="s">
        <v>4262</v>
      </c>
      <c r="L4195" s="651">
        <v>0</v>
      </c>
      <c r="M4195" s="651">
        <v>0</v>
      </c>
      <c r="N4195" s="650">
        <v>2</v>
      </c>
      <c r="O4195" s="731">
        <v>1.5</v>
      </c>
      <c r="P4195" s="651"/>
      <c r="Q4195" s="666"/>
      <c r="R4195" s="650"/>
      <c r="S4195" s="666">
        <v>0</v>
      </c>
      <c r="T4195" s="731"/>
      <c r="U4195" s="689">
        <v>0</v>
      </c>
    </row>
    <row r="4196" spans="1:21" ht="14.4" customHeight="1" x14ac:dyDescent="0.3">
      <c r="A4196" s="649">
        <v>10</v>
      </c>
      <c r="B4196" s="650" t="s">
        <v>596</v>
      </c>
      <c r="C4196" s="650">
        <v>89871107</v>
      </c>
      <c r="D4196" s="729" t="s">
        <v>6873</v>
      </c>
      <c r="E4196" s="730" t="s">
        <v>3699</v>
      </c>
      <c r="F4196" s="650" t="s">
        <v>3634</v>
      </c>
      <c r="G4196" s="650" t="s">
        <v>3733</v>
      </c>
      <c r="H4196" s="650" t="s">
        <v>597</v>
      </c>
      <c r="I4196" s="650" t="s">
        <v>3734</v>
      </c>
      <c r="J4196" s="650" t="s">
        <v>2579</v>
      </c>
      <c r="K4196" s="650" t="s">
        <v>3735</v>
      </c>
      <c r="L4196" s="651">
        <v>120.46</v>
      </c>
      <c r="M4196" s="651">
        <v>120.46</v>
      </c>
      <c r="N4196" s="650">
        <v>1</v>
      </c>
      <c r="O4196" s="731">
        <v>1</v>
      </c>
      <c r="P4196" s="651"/>
      <c r="Q4196" s="666">
        <v>0</v>
      </c>
      <c r="R4196" s="650"/>
      <c r="S4196" s="666">
        <v>0</v>
      </c>
      <c r="T4196" s="731"/>
      <c r="U4196" s="689">
        <v>0</v>
      </c>
    </row>
    <row r="4197" spans="1:21" ht="14.4" customHeight="1" x14ac:dyDescent="0.3">
      <c r="A4197" s="649">
        <v>10</v>
      </c>
      <c r="B4197" s="650" t="s">
        <v>596</v>
      </c>
      <c r="C4197" s="650">
        <v>89871107</v>
      </c>
      <c r="D4197" s="729" t="s">
        <v>6873</v>
      </c>
      <c r="E4197" s="730" t="s">
        <v>3699</v>
      </c>
      <c r="F4197" s="650" t="s">
        <v>3634</v>
      </c>
      <c r="G4197" s="650" t="s">
        <v>3756</v>
      </c>
      <c r="H4197" s="650" t="s">
        <v>597</v>
      </c>
      <c r="I4197" s="650" t="s">
        <v>6739</v>
      </c>
      <c r="J4197" s="650" t="s">
        <v>6740</v>
      </c>
      <c r="K4197" s="650" t="s">
        <v>6741</v>
      </c>
      <c r="L4197" s="651">
        <v>86.16</v>
      </c>
      <c r="M4197" s="651">
        <v>172.32</v>
      </c>
      <c r="N4197" s="650">
        <v>2</v>
      </c>
      <c r="O4197" s="731">
        <v>1.5</v>
      </c>
      <c r="P4197" s="651"/>
      <c r="Q4197" s="666">
        <v>0</v>
      </c>
      <c r="R4197" s="650"/>
      <c r="S4197" s="666">
        <v>0</v>
      </c>
      <c r="T4197" s="731"/>
      <c r="U4197" s="689">
        <v>0</v>
      </c>
    </row>
    <row r="4198" spans="1:21" ht="14.4" customHeight="1" x14ac:dyDescent="0.3">
      <c r="A4198" s="649">
        <v>10</v>
      </c>
      <c r="B4198" s="650" t="s">
        <v>596</v>
      </c>
      <c r="C4198" s="650">
        <v>89871107</v>
      </c>
      <c r="D4198" s="729" t="s">
        <v>6873</v>
      </c>
      <c r="E4198" s="730" t="s">
        <v>3699</v>
      </c>
      <c r="F4198" s="650" t="s">
        <v>3634</v>
      </c>
      <c r="G4198" s="650" t="s">
        <v>3756</v>
      </c>
      <c r="H4198" s="650" t="s">
        <v>597</v>
      </c>
      <c r="I4198" s="650" t="s">
        <v>6742</v>
      </c>
      <c r="J4198" s="650" t="s">
        <v>3758</v>
      </c>
      <c r="K4198" s="650" t="s">
        <v>3057</v>
      </c>
      <c r="L4198" s="651">
        <v>0</v>
      </c>
      <c r="M4198" s="651">
        <v>0</v>
      </c>
      <c r="N4198" s="650">
        <v>1</v>
      </c>
      <c r="O4198" s="731">
        <v>0.5</v>
      </c>
      <c r="P4198" s="651"/>
      <c r="Q4198" s="666"/>
      <c r="R4198" s="650"/>
      <c r="S4198" s="666">
        <v>0</v>
      </c>
      <c r="T4198" s="731"/>
      <c r="U4198" s="689">
        <v>0</v>
      </c>
    </row>
    <row r="4199" spans="1:21" ht="14.4" customHeight="1" x14ac:dyDescent="0.3">
      <c r="A4199" s="649">
        <v>10</v>
      </c>
      <c r="B4199" s="650" t="s">
        <v>596</v>
      </c>
      <c r="C4199" s="650">
        <v>89871107</v>
      </c>
      <c r="D4199" s="729" t="s">
        <v>6873</v>
      </c>
      <c r="E4199" s="730" t="s">
        <v>3699</v>
      </c>
      <c r="F4199" s="650" t="s">
        <v>3634</v>
      </c>
      <c r="G4199" s="650" t="s">
        <v>3737</v>
      </c>
      <c r="H4199" s="650" t="s">
        <v>597</v>
      </c>
      <c r="I4199" s="650" t="s">
        <v>3771</v>
      </c>
      <c r="J4199" s="650" t="s">
        <v>3772</v>
      </c>
      <c r="K4199" s="650" t="s">
        <v>3773</v>
      </c>
      <c r="L4199" s="651">
        <v>0</v>
      </c>
      <c r="M4199" s="651">
        <v>0</v>
      </c>
      <c r="N4199" s="650">
        <v>2</v>
      </c>
      <c r="O4199" s="731">
        <v>1</v>
      </c>
      <c r="P4199" s="651"/>
      <c r="Q4199" s="666"/>
      <c r="R4199" s="650"/>
      <c r="S4199" s="666">
        <v>0</v>
      </c>
      <c r="T4199" s="731"/>
      <c r="U4199" s="689">
        <v>0</v>
      </c>
    </row>
    <row r="4200" spans="1:21" ht="14.4" customHeight="1" x14ac:dyDescent="0.3">
      <c r="A4200" s="649">
        <v>10</v>
      </c>
      <c r="B4200" s="650" t="s">
        <v>596</v>
      </c>
      <c r="C4200" s="650">
        <v>89871107</v>
      </c>
      <c r="D4200" s="729" t="s">
        <v>6873</v>
      </c>
      <c r="E4200" s="730" t="s">
        <v>3699</v>
      </c>
      <c r="F4200" s="650" t="s">
        <v>3634</v>
      </c>
      <c r="G4200" s="650" t="s">
        <v>3728</v>
      </c>
      <c r="H4200" s="650" t="s">
        <v>597</v>
      </c>
      <c r="I4200" s="650" t="s">
        <v>3729</v>
      </c>
      <c r="J4200" s="650" t="s">
        <v>3730</v>
      </c>
      <c r="K4200" s="650" t="s">
        <v>3731</v>
      </c>
      <c r="L4200" s="651">
        <v>49.79</v>
      </c>
      <c r="M4200" s="651">
        <v>49.79</v>
      </c>
      <c r="N4200" s="650">
        <v>1</v>
      </c>
      <c r="O4200" s="731">
        <v>1</v>
      </c>
      <c r="P4200" s="651"/>
      <c r="Q4200" s="666">
        <v>0</v>
      </c>
      <c r="R4200" s="650"/>
      <c r="S4200" s="666">
        <v>0</v>
      </c>
      <c r="T4200" s="731"/>
      <c r="U4200" s="689">
        <v>0</v>
      </c>
    </row>
    <row r="4201" spans="1:21" ht="14.4" customHeight="1" x14ac:dyDescent="0.3">
      <c r="A4201" s="649">
        <v>10</v>
      </c>
      <c r="B4201" s="650" t="s">
        <v>596</v>
      </c>
      <c r="C4201" s="650">
        <v>89871107</v>
      </c>
      <c r="D4201" s="729" t="s">
        <v>6873</v>
      </c>
      <c r="E4201" s="730" t="s">
        <v>3699</v>
      </c>
      <c r="F4201" s="650" t="s">
        <v>3634</v>
      </c>
      <c r="G4201" s="650" t="s">
        <v>3741</v>
      </c>
      <c r="H4201" s="650" t="s">
        <v>597</v>
      </c>
      <c r="I4201" s="650" t="s">
        <v>1421</v>
      </c>
      <c r="J4201" s="650" t="s">
        <v>1422</v>
      </c>
      <c r="K4201" s="650" t="s">
        <v>1423</v>
      </c>
      <c r="L4201" s="651">
        <v>52.32</v>
      </c>
      <c r="M4201" s="651">
        <v>52.32</v>
      </c>
      <c r="N4201" s="650">
        <v>1</v>
      </c>
      <c r="O4201" s="731">
        <v>1</v>
      </c>
      <c r="P4201" s="651"/>
      <c r="Q4201" s="666">
        <v>0</v>
      </c>
      <c r="R4201" s="650"/>
      <c r="S4201" s="666">
        <v>0</v>
      </c>
      <c r="T4201" s="731"/>
      <c r="U4201" s="689">
        <v>0</v>
      </c>
    </row>
    <row r="4202" spans="1:21" ht="14.4" customHeight="1" x14ac:dyDescent="0.3">
      <c r="A4202" s="649">
        <v>10</v>
      </c>
      <c r="B4202" s="650" t="s">
        <v>596</v>
      </c>
      <c r="C4202" s="650">
        <v>89871107</v>
      </c>
      <c r="D4202" s="729" t="s">
        <v>6873</v>
      </c>
      <c r="E4202" s="730" t="s">
        <v>3699</v>
      </c>
      <c r="F4202" s="650" t="s">
        <v>3634</v>
      </c>
      <c r="G4202" s="650" t="s">
        <v>3861</v>
      </c>
      <c r="H4202" s="650" t="s">
        <v>597</v>
      </c>
      <c r="I4202" s="650" t="s">
        <v>1265</v>
      </c>
      <c r="J4202" s="650" t="s">
        <v>1266</v>
      </c>
      <c r="K4202" s="650" t="s">
        <v>3862</v>
      </c>
      <c r="L4202" s="651">
        <v>38.65</v>
      </c>
      <c r="M4202" s="651">
        <v>115.94999999999999</v>
      </c>
      <c r="N4202" s="650">
        <v>3</v>
      </c>
      <c r="O4202" s="731">
        <v>1.5</v>
      </c>
      <c r="P4202" s="651"/>
      <c r="Q4202" s="666">
        <v>0</v>
      </c>
      <c r="R4202" s="650"/>
      <c r="S4202" s="666">
        <v>0</v>
      </c>
      <c r="T4202" s="731"/>
      <c r="U4202" s="689">
        <v>0</v>
      </c>
    </row>
    <row r="4203" spans="1:21" ht="14.4" customHeight="1" x14ac:dyDescent="0.3">
      <c r="A4203" s="649">
        <v>10</v>
      </c>
      <c r="B4203" s="650" t="s">
        <v>596</v>
      </c>
      <c r="C4203" s="650">
        <v>89871107</v>
      </c>
      <c r="D4203" s="729" t="s">
        <v>6873</v>
      </c>
      <c r="E4203" s="730" t="s">
        <v>3699</v>
      </c>
      <c r="F4203" s="650" t="s">
        <v>3634</v>
      </c>
      <c r="G4203" s="650" t="s">
        <v>3861</v>
      </c>
      <c r="H4203" s="650" t="s">
        <v>597</v>
      </c>
      <c r="I4203" s="650" t="s">
        <v>4463</v>
      </c>
      <c r="J4203" s="650" t="s">
        <v>1266</v>
      </c>
      <c r="K4203" s="650" t="s">
        <v>4464</v>
      </c>
      <c r="L4203" s="651">
        <v>38.65</v>
      </c>
      <c r="M4203" s="651">
        <v>115.94999999999999</v>
      </c>
      <c r="N4203" s="650">
        <v>3</v>
      </c>
      <c r="O4203" s="731">
        <v>1.5</v>
      </c>
      <c r="P4203" s="651"/>
      <c r="Q4203" s="666">
        <v>0</v>
      </c>
      <c r="R4203" s="650"/>
      <c r="S4203" s="666">
        <v>0</v>
      </c>
      <c r="T4203" s="731"/>
      <c r="U4203" s="689">
        <v>0</v>
      </c>
    </row>
    <row r="4204" spans="1:21" ht="14.4" customHeight="1" x14ac:dyDescent="0.3">
      <c r="A4204" s="649">
        <v>10</v>
      </c>
      <c r="B4204" s="650" t="s">
        <v>596</v>
      </c>
      <c r="C4204" s="650">
        <v>89871107</v>
      </c>
      <c r="D4204" s="729" t="s">
        <v>6873</v>
      </c>
      <c r="E4204" s="730" t="s">
        <v>3699</v>
      </c>
      <c r="F4204" s="650" t="s">
        <v>3634</v>
      </c>
      <c r="G4204" s="650" t="s">
        <v>4498</v>
      </c>
      <c r="H4204" s="650" t="s">
        <v>597</v>
      </c>
      <c r="I4204" s="650" t="s">
        <v>1354</v>
      </c>
      <c r="J4204" s="650" t="s">
        <v>1355</v>
      </c>
      <c r="K4204" s="650" t="s">
        <v>1356</v>
      </c>
      <c r="L4204" s="651">
        <v>82.67</v>
      </c>
      <c r="M4204" s="651">
        <v>82.67</v>
      </c>
      <c r="N4204" s="650">
        <v>1</v>
      </c>
      <c r="O4204" s="731">
        <v>1</v>
      </c>
      <c r="P4204" s="651"/>
      <c r="Q4204" s="666">
        <v>0</v>
      </c>
      <c r="R4204" s="650"/>
      <c r="S4204" s="666">
        <v>0</v>
      </c>
      <c r="T4204" s="731"/>
      <c r="U4204" s="689">
        <v>0</v>
      </c>
    </row>
    <row r="4205" spans="1:21" ht="14.4" customHeight="1" x14ac:dyDescent="0.3">
      <c r="A4205" s="649">
        <v>10</v>
      </c>
      <c r="B4205" s="650" t="s">
        <v>596</v>
      </c>
      <c r="C4205" s="650">
        <v>89871107</v>
      </c>
      <c r="D4205" s="729" t="s">
        <v>6873</v>
      </c>
      <c r="E4205" s="730" t="s">
        <v>3703</v>
      </c>
      <c r="F4205" s="650" t="s">
        <v>3634</v>
      </c>
      <c r="G4205" s="650" t="s">
        <v>4534</v>
      </c>
      <c r="H4205" s="650" t="s">
        <v>597</v>
      </c>
      <c r="I4205" s="650" t="s">
        <v>1273</v>
      </c>
      <c r="J4205" s="650" t="s">
        <v>4535</v>
      </c>
      <c r="K4205" s="650" t="s">
        <v>3496</v>
      </c>
      <c r="L4205" s="651">
        <v>61.85</v>
      </c>
      <c r="M4205" s="651">
        <v>123.7</v>
      </c>
      <c r="N4205" s="650">
        <v>2</v>
      </c>
      <c r="O4205" s="731">
        <v>2</v>
      </c>
      <c r="P4205" s="651"/>
      <c r="Q4205" s="666">
        <v>0</v>
      </c>
      <c r="R4205" s="650"/>
      <c r="S4205" s="666">
        <v>0</v>
      </c>
      <c r="T4205" s="731"/>
      <c r="U4205" s="689">
        <v>0</v>
      </c>
    </row>
    <row r="4206" spans="1:21" ht="14.4" customHeight="1" x14ac:dyDescent="0.3">
      <c r="A4206" s="649">
        <v>10</v>
      </c>
      <c r="B4206" s="650" t="s">
        <v>596</v>
      </c>
      <c r="C4206" s="650">
        <v>89871107</v>
      </c>
      <c r="D4206" s="729" t="s">
        <v>6873</v>
      </c>
      <c r="E4206" s="730" t="s">
        <v>3703</v>
      </c>
      <c r="F4206" s="650" t="s">
        <v>3634</v>
      </c>
      <c r="G4206" s="650" t="s">
        <v>3747</v>
      </c>
      <c r="H4206" s="650" t="s">
        <v>1072</v>
      </c>
      <c r="I4206" s="650" t="s">
        <v>1113</v>
      </c>
      <c r="J4206" s="650" t="s">
        <v>1114</v>
      </c>
      <c r="K4206" s="650" t="s">
        <v>930</v>
      </c>
      <c r="L4206" s="651">
        <v>0</v>
      </c>
      <c r="M4206" s="651">
        <v>0</v>
      </c>
      <c r="N4206" s="650">
        <v>1</v>
      </c>
      <c r="O4206" s="731">
        <v>0.5</v>
      </c>
      <c r="P4206" s="651"/>
      <c r="Q4206" s="666"/>
      <c r="R4206" s="650"/>
      <c r="S4206" s="666">
        <v>0</v>
      </c>
      <c r="T4206" s="731"/>
      <c r="U4206" s="689">
        <v>0</v>
      </c>
    </row>
    <row r="4207" spans="1:21" ht="14.4" customHeight="1" x14ac:dyDescent="0.3">
      <c r="A4207" s="649">
        <v>10</v>
      </c>
      <c r="B4207" s="650" t="s">
        <v>596</v>
      </c>
      <c r="C4207" s="650">
        <v>89871107</v>
      </c>
      <c r="D4207" s="729" t="s">
        <v>6873</v>
      </c>
      <c r="E4207" s="730" t="s">
        <v>3703</v>
      </c>
      <c r="F4207" s="650" t="s">
        <v>3634</v>
      </c>
      <c r="G4207" s="650" t="s">
        <v>3929</v>
      </c>
      <c r="H4207" s="650" t="s">
        <v>597</v>
      </c>
      <c r="I4207" s="650" t="s">
        <v>6325</v>
      </c>
      <c r="J4207" s="650" t="s">
        <v>2624</v>
      </c>
      <c r="K4207" s="650" t="s">
        <v>6326</v>
      </c>
      <c r="L4207" s="651">
        <v>0</v>
      </c>
      <c r="M4207" s="651">
        <v>0</v>
      </c>
      <c r="N4207" s="650">
        <v>1</v>
      </c>
      <c r="O4207" s="731">
        <v>0.5</v>
      </c>
      <c r="P4207" s="651"/>
      <c r="Q4207" s="666"/>
      <c r="R4207" s="650"/>
      <c r="S4207" s="666">
        <v>0</v>
      </c>
      <c r="T4207" s="731"/>
      <c r="U4207" s="689">
        <v>0</v>
      </c>
    </row>
    <row r="4208" spans="1:21" ht="14.4" customHeight="1" x14ac:dyDescent="0.3">
      <c r="A4208" s="649">
        <v>10</v>
      </c>
      <c r="B4208" s="650" t="s">
        <v>596</v>
      </c>
      <c r="C4208" s="650">
        <v>89871107</v>
      </c>
      <c r="D4208" s="729" t="s">
        <v>6873</v>
      </c>
      <c r="E4208" s="730" t="s">
        <v>3703</v>
      </c>
      <c r="F4208" s="650" t="s">
        <v>3634</v>
      </c>
      <c r="G4208" s="650" t="s">
        <v>4136</v>
      </c>
      <c r="H4208" s="650" t="s">
        <v>597</v>
      </c>
      <c r="I4208" s="650" t="s">
        <v>928</v>
      </c>
      <c r="J4208" s="650" t="s">
        <v>929</v>
      </c>
      <c r="K4208" s="650" t="s">
        <v>930</v>
      </c>
      <c r="L4208" s="651">
        <v>0</v>
      </c>
      <c r="M4208" s="651">
        <v>0</v>
      </c>
      <c r="N4208" s="650">
        <v>4</v>
      </c>
      <c r="O4208" s="731">
        <v>3</v>
      </c>
      <c r="P4208" s="651"/>
      <c r="Q4208" s="666"/>
      <c r="R4208" s="650"/>
      <c r="S4208" s="666">
        <v>0</v>
      </c>
      <c r="T4208" s="731"/>
      <c r="U4208" s="689">
        <v>0</v>
      </c>
    </row>
    <row r="4209" spans="1:21" ht="14.4" customHeight="1" x14ac:dyDescent="0.3">
      <c r="A4209" s="649">
        <v>10</v>
      </c>
      <c r="B4209" s="650" t="s">
        <v>596</v>
      </c>
      <c r="C4209" s="650">
        <v>89871107</v>
      </c>
      <c r="D4209" s="729" t="s">
        <v>6873</v>
      </c>
      <c r="E4209" s="730" t="s">
        <v>3703</v>
      </c>
      <c r="F4209" s="650" t="s">
        <v>3634</v>
      </c>
      <c r="G4209" s="650" t="s">
        <v>3752</v>
      </c>
      <c r="H4209" s="650" t="s">
        <v>597</v>
      </c>
      <c r="I4209" s="650" t="s">
        <v>4564</v>
      </c>
      <c r="J4209" s="650" t="s">
        <v>2412</v>
      </c>
      <c r="K4209" s="650" t="s">
        <v>4565</v>
      </c>
      <c r="L4209" s="651">
        <v>79.069999999999993</v>
      </c>
      <c r="M4209" s="651">
        <v>158.13999999999999</v>
      </c>
      <c r="N4209" s="650">
        <v>2</v>
      </c>
      <c r="O4209" s="731">
        <v>1</v>
      </c>
      <c r="P4209" s="651"/>
      <c r="Q4209" s="666">
        <v>0</v>
      </c>
      <c r="R4209" s="650"/>
      <c r="S4209" s="666">
        <v>0</v>
      </c>
      <c r="T4209" s="731"/>
      <c r="U4209" s="689">
        <v>0</v>
      </c>
    </row>
    <row r="4210" spans="1:21" ht="14.4" customHeight="1" x14ac:dyDescent="0.3">
      <c r="A4210" s="649">
        <v>10</v>
      </c>
      <c r="B4210" s="650" t="s">
        <v>596</v>
      </c>
      <c r="C4210" s="650">
        <v>89871107</v>
      </c>
      <c r="D4210" s="729" t="s">
        <v>6873</v>
      </c>
      <c r="E4210" s="730" t="s">
        <v>3703</v>
      </c>
      <c r="F4210" s="650" t="s">
        <v>3634</v>
      </c>
      <c r="G4210" s="650" t="s">
        <v>4192</v>
      </c>
      <c r="H4210" s="650" t="s">
        <v>597</v>
      </c>
      <c r="I4210" s="650" t="s">
        <v>690</v>
      </c>
      <c r="J4210" s="650" t="s">
        <v>691</v>
      </c>
      <c r="K4210" s="650" t="s">
        <v>4193</v>
      </c>
      <c r="L4210" s="651">
        <v>26.17</v>
      </c>
      <c r="M4210" s="651">
        <v>104.68</v>
      </c>
      <c r="N4210" s="650">
        <v>4</v>
      </c>
      <c r="O4210" s="731">
        <v>3.5</v>
      </c>
      <c r="P4210" s="651"/>
      <c r="Q4210" s="666">
        <v>0</v>
      </c>
      <c r="R4210" s="650"/>
      <c r="S4210" s="666">
        <v>0</v>
      </c>
      <c r="T4210" s="731"/>
      <c r="U4210" s="689">
        <v>0</v>
      </c>
    </row>
    <row r="4211" spans="1:21" ht="14.4" customHeight="1" x14ac:dyDescent="0.3">
      <c r="A4211" s="649">
        <v>10</v>
      </c>
      <c r="B4211" s="650" t="s">
        <v>596</v>
      </c>
      <c r="C4211" s="650">
        <v>89871107</v>
      </c>
      <c r="D4211" s="729" t="s">
        <v>6873</v>
      </c>
      <c r="E4211" s="730" t="s">
        <v>3703</v>
      </c>
      <c r="F4211" s="650" t="s">
        <v>3634</v>
      </c>
      <c r="G4211" s="650" t="s">
        <v>3736</v>
      </c>
      <c r="H4211" s="650" t="s">
        <v>1072</v>
      </c>
      <c r="I4211" s="650" t="s">
        <v>1299</v>
      </c>
      <c r="J4211" s="650" t="s">
        <v>3487</v>
      </c>
      <c r="K4211" s="650" t="s">
        <v>3488</v>
      </c>
      <c r="L4211" s="651">
        <v>82.59</v>
      </c>
      <c r="M4211" s="651">
        <v>82.59</v>
      </c>
      <c r="N4211" s="650">
        <v>1</v>
      </c>
      <c r="O4211" s="731">
        <v>1</v>
      </c>
      <c r="P4211" s="651"/>
      <c r="Q4211" s="666">
        <v>0</v>
      </c>
      <c r="R4211" s="650"/>
      <c r="S4211" s="666">
        <v>0</v>
      </c>
      <c r="T4211" s="731"/>
      <c r="U4211" s="689">
        <v>0</v>
      </c>
    </row>
    <row r="4212" spans="1:21" ht="14.4" customHeight="1" x14ac:dyDescent="0.3">
      <c r="A4212" s="649">
        <v>10</v>
      </c>
      <c r="B4212" s="650" t="s">
        <v>596</v>
      </c>
      <c r="C4212" s="650">
        <v>89871107</v>
      </c>
      <c r="D4212" s="729" t="s">
        <v>6873</v>
      </c>
      <c r="E4212" s="730" t="s">
        <v>3703</v>
      </c>
      <c r="F4212" s="650" t="s">
        <v>3634</v>
      </c>
      <c r="G4212" s="650" t="s">
        <v>3736</v>
      </c>
      <c r="H4212" s="650" t="s">
        <v>1072</v>
      </c>
      <c r="I4212" s="650" t="s">
        <v>2240</v>
      </c>
      <c r="J4212" s="650" t="s">
        <v>3487</v>
      </c>
      <c r="K4212" s="650" t="s">
        <v>839</v>
      </c>
      <c r="L4212" s="651">
        <v>137.66</v>
      </c>
      <c r="M4212" s="651">
        <v>137.66</v>
      </c>
      <c r="N4212" s="650">
        <v>1</v>
      </c>
      <c r="O4212" s="731">
        <v>0.5</v>
      </c>
      <c r="P4212" s="651"/>
      <c r="Q4212" s="666">
        <v>0</v>
      </c>
      <c r="R4212" s="650"/>
      <c r="S4212" s="666">
        <v>0</v>
      </c>
      <c r="T4212" s="731"/>
      <c r="U4212" s="689">
        <v>0</v>
      </c>
    </row>
    <row r="4213" spans="1:21" ht="14.4" customHeight="1" x14ac:dyDescent="0.3">
      <c r="A4213" s="649">
        <v>10</v>
      </c>
      <c r="B4213" s="650" t="s">
        <v>596</v>
      </c>
      <c r="C4213" s="650">
        <v>89871107</v>
      </c>
      <c r="D4213" s="729" t="s">
        <v>6873</v>
      </c>
      <c r="E4213" s="730" t="s">
        <v>3703</v>
      </c>
      <c r="F4213" s="650" t="s">
        <v>3634</v>
      </c>
      <c r="G4213" s="650" t="s">
        <v>3736</v>
      </c>
      <c r="H4213" s="650" t="s">
        <v>1072</v>
      </c>
      <c r="I4213" s="650" t="s">
        <v>1303</v>
      </c>
      <c r="J4213" s="650" t="s">
        <v>3490</v>
      </c>
      <c r="K4213" s="650" t="s">
        <v>3488</v>
      </c>
      <c r="L4213" s="651">
        <v>41.3</v>
      </c>
      <c r="M4213" s="651">
        <v>82.6</v>
      </c>
      <c r="N4213" s="650">
        <v>2</v>
      </c>
      <c r="O4213" s="731">
        <v>1.5</v>
      </c>
      <c r="P4213" s="651"/>
      <c r="Q4213" s="666">
        <v>0</v>
      </c>
      <c r="R4213" s="650"/>
      <c r="S4213" s="666">
        <v>0</v>
      </c>
      <c r="T4213" s="731"/>
      <c r="U4213" s="689">
        <v>0</v>
      </c>
    </row>
    <row r="4214" spans="1:21" ht="14.4" customHeight="1" x14ac:dyDescent="0.3">
      <c r="A4214" s="649">
        <v>10</v>
      </c>
      <c r="B4214" s="650" t="s">
        <v>596</v>
      </c>
      <c r="C4214" s="650">
        <v>89871107</v>
      </c>
      <c r="D4214" s="729" t="s">
        <v>6873</v>
      </c>
      <c r="E4214" s="730" t="s">
        <v>3703</v>
      </c>
      <c r="F4214" s="650" t="s">
        <v>3634</v>
      </c>
      <c r="G4214" s="650" t="s">
        <v>3810</v>
      </c>
      <c r="H4214" s="650" t="s">
        <v>597</v>
      </c>
      <c r="I4214" s="650" t="s">
        <v>2242</v>
      </c>
      <c r="J4214" s="650" t="s">
        <v>2243</v>
      </c>
      <c r="K4214" s="650" t="s">
        <v>3827</v>
      </c>
      <c r="L4214" s="651">
        <v>0</v>
      </c>
      <c r="M4214" s="651">
        <v>0</v>
      </c>
      <c r="N4214" s="650">
        <v>1</v>
      </c>
      <c r="O4214" s="731">
        <v>1</v>
      </c>
      <c r="P4214" s="651"/>
      <c r="Q4214" s="666"/>
      <c r="R4214" s="650"/>
      <c r="S4214" s="666">
        <v>0</v>
      </c>
      <c r="T4214" s="731"/>
      <c r="U4214" s="689">
        <v>0</v>
      </c>
    </row>
    <row r="4215" spans="1:21" ht="14.4" customHeight="1" x14ac:dyDescent="0.3">
      <c r="A4215" s="649">
        <v>10</v>
      </c>
      <c r="B4215" s="650" t="s">
        <v>596</v>
      </c>
      <c r="C4215" s="650">
        <v>89871107</v>
      </c>
      <c r="D4215" s="729" t="s">
        <v>6873</v>
      </c>
      <c r="E4215" s="730" t="s">
        <v>3703</v>
      </c>
      <c r="F4215" s="650" t="s">
        <v>3634</v>
      </c>
      <c r="G4215" s="650" t="s">
        <v>6001</v>
      </c>
      <c r="H4215" s="650" t="s">
        <v>597</v>
      </c>
      <c r="I4215" s="650" t="s">
        <v>6178</v>
      </c>
      <c r="J4215" s="650" t="s">
        <v>6003</v>
      </c>
      <c r="K4215" s="650" t="s">
        <v>6179</v>
      </c>
      <c r="L4215" s="651">
        <v>0</v>
      </c>
      <c r="M4215" s="651">
        <v>0</v>
      </c>
      <c r="N4215" s="650">
        <v>1</v>
      </c>
      <c r="O4215" s="731">
        <v>1</v>
      </c>
      <c r="P4215" s="651"/>
      <c r="Q4215" s="666"/>
      <c r="R4215" s="650"/>
      <c r="S4215" s="666">
        <v>0</v>
      </c>
      <c r="T4215" s="731"/>
      <c r="U4215" s="689">
        <v>0</v>
      </c>
    </row>
    <row r="4216" spans="1:21" ht="14.4" customHeight="1" x14ac:dyDescent="0.3">
      <c r="A4216" s="649">
        <v>10</v>
      </c>
      <c r="B4216" s="650" t="s">
        <v>596</v>
      </c>
      <c r="C4216" s="650">
        <v>89871107</v>
      </c>
      <c r="D4216" s="729" t="s">
        <v>6873</v>
      </c>
      <c r="E4216" s="730" t="s">
        <v>3703</v>
      </c>
      <c r="F4216" s="650" t="s">
        <v>3634</v>
      </c>
      <c r="G4216" s="650" t="s">
        <v>4268</v>
      </c>
      <c r="H4216" s="650" t="s">
        <v>1072</v>
      </c>
      <c r="I4216" s="650" t="s">
        <v>1094</v>
      </c>
      <c r="J4216" s="650" t="s">
        <v>1095</v>
      </c>
      <c r="K4216" s="650" t="s">
        <v>3501</v>
      </c>
      <c r="L4216" s="651">
        <v>94.8</v>
      </c>
      <c r="M4216" s="651">
        <v>94.8</v>
      </c>
      <c r="N4216" s="650">
        <v>1</v>
      </c>
      <c r="O4216" s="731">
        <v>1</v>
      </c>
      <c r="P4216" s="651"/>
      <c r="Q4216" s="666">
        <v>0</v>
      </c>
      <c r="R4216" s="650"/>
      <c r="S4216" s="666">
        <v>0</v>
      </c>
      <c r="T4216" s="731"/>
      <c r="U4216" s="689">
        <v>0</v>
      </c>
    </row>
    <row r="4217" spans="1:21" ht="14.4" customHeight="1" x14ac:dyDescent="0.3">
      <c r="A4217" s="649">
        <v>10</v>
      </c>
      <c r="B4217" s="650" t="s">
        <v>596</v>
      </c>
      <c r="C4217" s="650">
        <v>89871107</v>
      </c>
      <c r="D4217" s="729" t="s">
        <v>6873</v>
      </c>
      <c r="E4217" s="730" t="s">
        <v>3703</v>
      </c>
      <c r="F4217" s="650" t="s">
        <v>3634</v>
      </c>
      <c r="G4217" s="650" t="s">
        <v>3868</v>
      </c>
      <c r="H4217" s="650" t="s">
        <v>597</v>
      </c>
      <c r="I4217" s="650" t="s">
        <v>1276</v>
      </c>
      <c r="J4217" s="650" t="s">
        <v>1277</v>
      </c>
      <c r="K4217" s="650" t="s">
        <v>3869</v>
      </c>
      <c r="L4217" s="651">
        <v>13.38</v>
      </c>
      <c r="M4217" s="651">
        <v>26.76</v>
      </c>
      <c r="N4217" s="650">
        <v>2</v>
      </c>
      <c r="O4217" s="731">
        <v>2</v>
      </c>
      <c r="P4217" s="651"/>
      <c r="Q4217" s="666">
        <v>0</v>
      </c>
      <c r="R4217" s="650"/>
      <c r="S4217" s="666">
        <v>0</v>
      </c>
      <c r="T4217" s="731"/>
      <c r="U4217" s="689">
        <v>0</v>
      </c>
    </row>
    <row r="4218" spans="1:21" ht="14.4" customHeight="1" x14ac:dyDescent="0.3">
      <c r="A4218" s="649">
        <v>10</v>
      </c>
      <c r="B4218" s="650" t="s">
        <v>596</v>
      </c>
      <c r="C4218" s="650">
        <v>89871107</v>
      </c>
      <c r="D4218" s="729" t="s">
        <v>6873</v>
      </c>
      <c r="E4218" s="730" t="s">
        <v>3703</v>
      </c>
      <c r="F4218" s="650" t="s">
        <v>3634</v>
      </c>
      <c r="G4218" s="650" t="s">
        <v>3861</v>
      </c>
      <c r="H4218" s="650" t="s">
        <v>597</v>
      </c>
      <c r="I4218" s="650" t="s">
        <v>1265</v>
      </c>
      <c r="J4218" s="650" t="s">
        <v>1266</v>
      </c>
      <c r="K4218" s="650" t="s">
        <v>3862</v>
      </c>
      <c r="L4218" s="651">
        <v>38.65</v>
      </c>
      <c r="M4218" s="651">
        <v>38.65</v>
      </c>
      <c r="N4218" s="650">
        <v>1</v>
      </c>
      <c r="O4218" s="731">
        <v>0.5</v>
      </c>
      <c r="P4218" s="651"/>
      <c r="Q4218" s="666">
        <v>0</v>
      </c>
      <c r="R4218" s="650"/>
      <c r="S4218" s="666">
        <v>0</v>
      </c>
      <c r="T4218" s="731"/>
      <c r="U4218" s="689">
        <v>0</v>
      </c>
    </row>
    <row r="4219" spans="1:21" ht="14.4" customHeight="1" x14ac:dyDescent="0.3">
      <c r="A4219" s="649">
        <v>10</v>
      </c>
      <c r="B4219" s="650" t="s">
        <v>596</v>
      </c>
      <c r="C4219" s="650">
        <v>89871107</v>
      </c>
      <c r="D4219" s="729" t="s">
        <v>6873</v>
      </c>
      <c r="E4219" s="730" t="s">
        <v>3703</v>
      </c>
      <c r="F4219" s="650" t="s">
        <v>3634</v>
      </c>
      <c r="G4219" s="650" t="s">
        <v>3861</v>
      </c>
      <c r="H4219" s="650" t="s">
        <v>597</v>
      </c>
      <c r="I4219" s="650" t="s">
        <v>4463</v>
      </c>
      <c r="J4219" s="650" t="s">
        <v>1266</v>
      </c>
      <c r="K4219" s="650" t="s">
        <v>4464</v>
      </c>
      <c r="L4219" s="651">
        <v>38.65</v>
      </c>
      <c r="M4219" s="651">
        <v>38.65</v>
      </c>
      <c r="N4219" s="650">
        <v>1</v>
      </c>
      <c r="O4219" s="731">
        <v>1</v>
      </c>
      <c r="P4219" s="651"/>
      <c r="Q4219" s="666">
        <v>0</v>
      </c>
      <c r="R4219" s="650"/>
      <c r="S4219" s="666">
        <v>0</v>
      </c>
      <c r="T4219" s="731"/>
      <c r="U4219" s="689">
        <v>0</v>
      </c>
    </row>
    <row r="4220" spans="1:21" ht="14.4" customHeight="1" x14ac:dyDescent="0.3">
      <c r="A4220" s="649">
        <v>10</v>
      </c>
      <c r="B4220" s="650" t="s">
        <v>596</v>
      </c>
      <c r="C4220" s="650">
        <v>89871107</v>
      </c>
      <c r="D4220" s="729" t="s">
        <v>6873</v>
      </c>
      <c r="E4220" s="730" t="s">
        <v>3703</v>
      </c>
      <c r="F4220" s="650" t="s">
        <v>3634</v>
      </c>
      <c r="G4220" s="650" t="s">
        <v>4117</v>
      </c>
      <c r="H4220" s="650" t="s">
        <v>597</v>
      </c>
      <c r="I4220" s="650" t="s">
        <v>1372</v>
      </c>
      <c r="J4220" s="650" t="s">
        <v>4118</v>
      </c>
      <c r="K4220" s="650" t="s">
        <v>4119</v>
      </c>
      <c r="L4220" s="651">
        <v>85.49</v>
      </c>
      <c r="M4220" s="651">
        <v>85.49</v>
      </c>
      <c r="N4220" s="650">
        <v>1</v>
      </c>
      <c r="O4220" s="731">
        <v>1</v>
      </c>
      <c r="P4220" s="651"/>
      <c r="Q4220" s="666">
        <v>0</v>
      </c>
      <c r="R4220" s="650"/>
      <c r="S4220" s="666">
        <v>0</v>
      </c>
      <c r="T4220" s="731"/>
      <c r="U4220" s="689">
        <v>0</v>
      </c>
    </row>
    <row r="4221" spans="1:21" ht="14.4" customHeight="1" x14ac:dyDescent="0.3">
      <c r="A4221" s="649">
        <v>10</v>
      </c>
      <c r="B4221" s="650" t="s">
        <v>596</v>
      </c>
      <c r="C4221" s="650">
        <v>89871107</v>
      </c>
      <c r="D4221" s="729" t="s">
        <v>6873</v>
      </c>
      <c r="E4221" s="730" t="s">
        <v>3710</v>
      </c>
      <c r="F4221" s="650" t="s">
        <v>3634</v>
      </c>
      <c r="G4221" s="650" t="s">
        <v>6225</v>
      </c>
      <c r="H4221" s="650" t="s">
        <v>597</v>
      </c>
      <c r="I4221" s="650" t="s">
        <v>1460</v>
      </c>
      <c r="J4221" s="650" t="s">
        <v>1461</v>
      </c>
      <c r="K4221" s="650" t="s">
        <v>6743</v>
      </c>
      <c r="L4221" s="651">
        <v>35.380000000000003</v>
      </c>
      <c r="M4221" s="651">
        <v>35.380000000000003</v>
      </c>
      <c r="N4221" s="650">
        <v>1</v>
      </c>
      <c r="O4221" s="731">
        <v>0.5</v>
      </c>
      <c r="P4221" s="651"/>
      <c r="Q4221" s="666">
        <v>0</v>
      </c>
      <c r="R4221" s="650"/>
      <c r="S4221" s="666">
        <v>0</v>
      </c>
      <c r="T4221" s="731"/>
      <c r="U4221" s="689">
        <v>0</v>
      </c>
    </row>
    <row r="4222" spans="1:21" ht="14.4" customHeight="1" x14ac:dyDescent="0.3">
      <c r="A4222" s="649">
        <v>10</v>
      </c>
      <c r="B4222" s="650" t="s">
        <v>596</v>
      </c>
      <c r="C4222" s="650">
        <v>89871107</v>
      </c>
      <c r="D4222" s="729" t="s">
        <v>6873</v>
      </c>
      <c r="E4222" s="730" t="s">
        <v>3710</v>
      </c>
      <c r="F4222" s="650" t="s">
        <v>3634</v>
      </c>
      <c r="G4222" s="650" t="s">
        <v>3743</v>
      </c>
      <c r="H4222" s="650" t="s">
        <v>597</v>
      </c>
      <c r="I4222" s="650" t="s">
        <v>3744</v>
      </c>
      <c r="J4222" s="650" t="s">
        <v>3745</v>
      </c>
      <c r="K4222" s="650" t="s">
        <v>3746</v>
      </c>
      <c r="L4222" s="651">
        <v>158.72</v>
      </c>
      <c r="M4222" s="651">
        <v>317.44</v>
      </c>
      <c r="N4222" s="650">
        <v>2</v>
      </c>
      <c r="O4222" s="731">
        <v>2</v>
      </c>
      <c r="P4222" s="651"/>
      <c r="Q4222" s="666">
        <v>0</v>
      </c>
      <c r="R4222" s="650"/>
      <c r="S4222" s="666">
        <v>0</v>
      </c>
      <c r="T4222" s="731"/>
      <c r="U4222" s="689">
        <v>0</v>
      </c>
    </row>
    <row r="4223" spans="1:21" ht="14.4" customHeight="1" x14ac:dyDescent="0.3">
      <c r="A4223" s="649">
        <v>10</v>
      </c>
      <c r="B4223" s="650" t="s">
        <v>596</v>
      </c>
      <c r="C4223" s="650">
        <v>89871107</v>
      </c>
      <c r="D4223" s="729" t="s">
        <v>6873</v>
      </c>
      <c r="E4223" s="730" t="s">
        <v>3710</v>
      </c>
      <c r="F4223" s="650" t="s">
        <v>3634</v>
      </c>
      <c r="G4223" s="650" t="s">
        <v>4534</v>
      </c>
      <c r="H4223" s="650" t="s">
        <v>597</v>
      </c>
      <c r="I4223" s="650" t="s">
        <v>1273</v>
      </c>
      <c r="J4223" s="650" t="s">
        <v>4535</v>
      </c>
      <c r="K4223" s="650" t="s">
        <v>3496</v>
      </c>
      <c r="L4223" s="651">
        <v>61.85</v>
      </c>
      <c r="M4223" s="651">
        <v>61.85</v>
      </c>
      <c r="N4223" s="650">
        <v>1</v>
      </c>
      <c r="O4223" s="731">
        <v>0.5</v>
      </c>
      <c r="P4223" s="651"/>
      <c r="Q4223" s="666">
        <v>0</v>
      </c>
      <c r="R4223" s="650"/>
      <c r="S4223" s="666">
        <v>0</v>
      </c>
      <c r="T4223" s="731"/>
      <c r="U4223" s="689">
        <v>0</v>
      </c>
    </row>
    <row r="4224" spans="1:21" ht="14.4" customHeight="1" x14ac:dyDescent="0.3">
      <c r="A4224" s="649">
        <v>10</v>
      </c>
      <c r="B4224" s="650" t="s">
        <v>596</v>
      </c>
      <c r="C4224" s="650">
        <v>89871107</v>
      </c>
      <c r="D4224" s="729" t="s">
        <v>6873</v>
      </c>
      <c r="E4224" s="730" t="s">
        <v>3710</v>
      </c>
      <c r="F4224" s="650" t="s">
        <v>3634</v>
      </c>
      <c r="G4224" s="650" t="s">
        <v>3732</v>
      </c>
      <c r="H4224" s="650" t="s">
        <v>1072</v>
      </c>
      <c r="I4224" s="650" t="s">
        <v>4165</v>
      </c>
      <c r="J4224" s="650" t="s">
        <v>1296</v>
      </c>
      <c r="K4224" s="650" t="s">
        <v>839</v>
      </c>
      <c r="L4224" s="651">
        <v>0</v>
      </c>
      <c r="M4224" s="651">
        <v>0</v>
      </c>
      <c r="N4224" s="650">
        <v>1</v>
      </c>
      <c r="O4224" s="731">
        <v>1</v>
      </c>
      <c r="P4224" s="651"/>
      <c r="Q4224" s="666"/>
      <c r="R4224" s="650"/>
      <c r="S4224" s="666">
        <v>0</v>
      </c>
      <c r="T4224" s="731"/>
      <c r="U4224" s="689">
        <v>0</v>
      </c>
    </row>
    <row r="4225" spans="1:21" ht="14.4" customHeight="1" x14ac:dyDescent="0.3">
      <c r="A4225" s="649">
        <v>10</v>
      </c>
      <c r="B4225" s="650" t="s">
        <v>596</v>
      </c>
      <c r="C4225" s="650">
        <v>89871107</v>
      </c>
      <c r="D4225" s="729" t="s">
        <v>6873</v>
      </c>
      <c r="E4225" s="730" t="s">
        <v>3710</v>
      </c>
      <c r="F4225" s="650" t="s">
        <v>3634</v>
      </c>
      <c r="G4225" s="650" t="s">
        <v>4287</v>
      </c>
      <c r="H4225" s="650" t="s">
        <v>597</v>
      </c>
      <c r="I4225" s="650" t="s">
        <v>1870</v>
      </c>
      <c r="J4225" s="650" t="s">
        <v>1742</v>
      </c>
      <c r="K4225" s="650" t="s">
        <v>4288</v>
      </c>
      <c r="L4225" s="651">
        <v>0</v>
      </c>
      <c r="M4225" s="651">
        <v>0</v>
      </c>
      <c r="N4225" s="650">
        <v>1</v>
      </c>
      <c r="O4225" s="731">
        <v>0.5</v>
      </c>
      <c r="P4225" s="651"/>
      <c r="Q4225" s="666"/>
      <c r="R4225" s="650"/>
      <c r="S4225" s="666">
        <v>0</v>
      </c>
      <c r="T4225" s="731"/>
      <c r="U4225" s="689">
        <v>0</v>
      </c>
    </row>
    <row r="4226" spans="1:21" ht="14.4" customHeight="1" x14ac:dyDescent="0.3">
      <c r="A4226" s="649">
        <v>10</v>
      </c>
      <c r="B4226" s="650" t="s">
        <v>596</v>
      </c>
      <c r="C4226" s="650">
        <v>89871107</v>
      </c>
      <c r="D4226" s="729" t="s">
        <v>6873</v>
      </c>
      <c r="E4226" s="730" t="s">
        <v>3710</v>
      </c>
      <c r="F4226" s="650" t="s">
        <v>3634</v>
      </c>
      <c r="G4226" s="650" t="s">
        <v>3752</v>
      </c>
      <c r="H4226" s="650" t="s">
        <v>597</v>
      </c>
      <c r="I4226" s="650" t="s">
        <v>4875</v>
      </c>
      <c r="J4226" s="650" t="s">
        <v>4876</v>
      </c>
      <c r="K4226" s="650" t="s">
        <v>4877</v>
      </c>
      <c r="L4226" s="651">
        <v>158.13</v>
      </c>
      <c r="M4226" s="651">
        <v>158.13</v>
      </c>
      <c r="N4226" s="650">
        <v>1</v>
      </c>
      <c r="O4226" s="731">
        <v>1</v>
      </c>
      <c r="P4226" s="651"/>
      <c r="Q4226" s="666">
        <v>0</v>
      </c>
      <c r="R4226" s="650"/>
      <c r="S4226" s="666">
        <v>0</v>
      </c>
      <c r="T4226" s="731"/>
      <c r="U4226" s="689">
        <v>0</v>
      </c>
    </row>
    <row r="4227" spans="1:21" ht="14.4" customHeight="1" x14ac:dyDescent="0.3">
      <c r="A4227" s="649">
        <v>10</v>
      </c>
      <c r="B4227" s="650" t="s">
        <v>596</v>
      </c>
      <c r="C4227" s="650">
        <v>89871107</v>
      </c>
      <c r="D4227" s="729" t="s">
        <v>6873</v>
      </c>
      <c r="E4227" s="730" t="s">
        <v>3710</v>
      </c>
      <c r="F4227" s="650" t="s">
        <v>3634</v>
      </c>
      <c r="G4227" s="650" t="s">
        <v>3752</v>
      </c>
      <c r="H4227" s="650" t="s">
        <v>597</v>
      </c>
      <c r="I4227" s="650" t="s">
        <v>6719</v>
      </c>
      <c r="J4227" s="650" t="s">
        <v>6690</v>
      </c>
      <c r="K4227" s="650" t="s">
        <v>6720</v>
      </c>
      <c r="L4227" s="651">
        <v>237.21</v>
      </c>
      <c r="M4227" s="651">
        <v>237.21</v>
      </c>
      <c r="N4227" s="650">
        <v>1</v>
      </c>
      <c r="O4227" s="731">
        <v>0.5</v>
      </c>
      <c r="P4227" s="651"/>
      <c r="Q4227" s="666">
        <v>0</v>
      </c>
      <c r="R4227" s="650"/>
      <c r="S4227" s="666">
        <v>0</v>
      </c>
      <c r="T4227" s="731"/>
      <c r="U4227" s="689">
        <v>0</v>
      </c>
    </row>
    <row r="4228" spans="1:21" ht="14.4" customHeight="1" x14ac:dyDescent="0.3">
      <c r="A4228" s="649">
        <v>10</v>
      </c>
      <c r="B4228" s="650" t="s">
        <v>596</v>
      </c>
      <c r="C4228" s="650">
        <v>89871107</v>
      </c>
      <c r="D4228" s="729" t="s">
        <v>6873</v>
      </c>
      <c r="E4228" s="730" t="s">
        <v>3710</v>
      </c>
      <c r="F4228" s="650" t="s">
        <v>3634</v>
      </c>
      <c r="G4228" s="650" t="s">
        <v>6744</v>
      </c>
      <c r="H4228" s="650" t="s">
        <v>597</v>
      </c>
      <c r="I4228" s="650" t="s">
        <v>6745</v>
      </c>
      <c r="J4228" s="650" t="s">
        <v>6746</v>
      </c>
      <c r="K4228" s="650" t="s">
        <v>6747</v>
      </c>
      <c r="L4228" s="651">
        <v>38.65</v>
      </c>
      <c r="M4228" s="651">
        <v>231.9</v>
      </c>
      <c r="N4228" s="650">
        <v>6</v>
      </c>
      <c r="O4228" s="731">
        <v>5.5</v>
      </c>
      <c r="P4228" s="651"/>
      <c r="Q4228" s="666">
        <v>0</v>
      </c>
      <c r="R4228" s="650"/>
      <c r="S4228" s="666">
        <v>0</v>
      </c>
      <c r="T4228" s="731"/>
      <c r="U4228" s="689">
        <v>0</v>
      </c>
    </row>
    <row r="4229" spans="1:21" ht="14.4" customHeight="1" x14ac:dyDescent="0.3">
      <c r="A4229" s="649">
        <v>10</v>
      </c>
      <c r="B4229" s="650" t="s">
        <v>596</v>
      </c>
      <c r="C4229" s="650">
        <v>89871107</v>
      </c>
      <c r="D4229" s="729" t="s">
        <v>6873</v>
      </c>
      <c r="E4229" s="730" t="s">
        <v>3710</v>
      </c>
      <c r="F4229" s="650" t="s">
        <v>3634</v>
      </c>
      <c r="G4229" s="650" t="s">
        <v>3824</v>
      </c>
      <c r="H4229" s="650" t="s">
        <v>597</v>
      </c>
      <c r="I4229" s="650" t="s">
        <v>1261</v>
      </c>
      <c r="J4229" s="650" t="s">
        <v>3825</v>
      </c>
      <c r="K4229" s="650" t="s">
        <v>3826</v>
      </c>
      <c r="L4229" s="651">
        <v>41.07</v>
      </c>
      <c r="M4229" s="651">
        <v>41.07</v>
      </c>
      <c r="N4229" s="650">
        <v>1</v>
      </c>
      <c r="O4229" s="731">
        <v>1</v>
      </c>
      <c r="P4229" s="651"/>
      <c r="Q4229" s="666">
        <v>0</v>
      </c>
      <c r="R4229" s="650"/>
      <c r="S4229" s="666">
        <v>0</v>
      </c>
      <c r="T4229" s="731"/>
      <c r="U4229" s="689">
        <v>0</v>
      </c>
    </row>
    <row r="4230" spans="1:21" ht="14.4" customHeight="1" x14ac:dyDescent="0.3">
      <c r="A4230" s="649">
        <v>10</v>
      </c>
      <c r="B4230" s="650" t="s">
        <v>596</v>
      </c>
      <c r="C4230" s="650">
        <v>89871107</v>
      </c>
      <c r="D4230" s="729" t="s">
        <v>6873</v>
      </c>
      <c r="E4230" s="730" t="s">
        <v>3710</v>
      </c>
      <c r="F4230" s="650" t="s">
        <v>3634</v>
      </c>
      <c r="G4230" s="650" t="s">
        <v>3824</v>
      </c>
      <c r="H4230" s="650" t="s">
        <v>597</v>
      </c>
      <c r="I4230" s="650" t="s">
        <v>5181</v>
      </c>
      <c r="J4230" s="650" t="s">
        <v>3825</v>
      </c>
      <c r="K4230" s="650" t="s">
        <v>3826</v>
      </c>
      <c r="L4230" s="651">
        <v>41.07</v>
      </c>
      <c r="M4230" s="651">
        <v>41.07</v>
      </c>
      <c r="N4230" s="650">
        <v>1</v>
      </c>
      <c r="O4230" s="731">
        <v>0.5</v>
      </c>
      <c r="P4230" s="651"/>
      <c r="Q4230" s="666">
        <v>0</v>
      </c>
      <c r="R4230" s="650"/>
      <c r="S4230" s="666">
        <v>0</v>
      </c>
      <c r="T4230" s="731"/>
      <c r="U4230" s="689">
        <v>0</v>
      </c>
    </row>
    <row r="4231" spans="1:21" ht="14.4" customHeight="1" x14ac:dyDescent="0.3">
      <c r="A4231" s="649">
        <v>10</v>
      </c>
      <c r="B4231" s="650" t="s">
        <v>596</v>
      </c>
      <c r="C4231" s="650">
        <v>89871107</v>
      </c>
      <c r="D4231" s="729" t="s">
        <v>6873</v>
      </c>
      <c r="E4231" s="730" t="s">
        <v>3710</v>
      </c>
      <c r="F4231" s="650" t="s">
        <v>3634</v>
      </c>
      <c r="G4231" s="650" t="s">
        <v>4192</v>
      </c>
      <c r="H4231" s="650" t="s">
        <v>597</v>
      </c>
      <c r="I4231" s="650" t="s">
        <v>690</v>
      </c>
      <c r="J4231" s="650" t="s">
        <v>691</v>
      </c>
      <c r="K4231" s="650" t="s">
        <v>4193</v>
      </c>
      <c r="L4231" s="651">
        <v>26.17</v>
      </c>
      <c r="M4231" s="651">
        <v>104.68</v>
      </c>
      <c r="N4231" s="650">
        <v>4</v>
      </c>
      <c r="O4231" s="731">
        <v>3</v>
      </c>
      <c r="P4231" s="651"/>
      <c r="Q4231" s="666">
        <v>0</v>
      </c>
      <c r="R4231" s="650"/>
      <c r="S4231" s="666">
        <v>0</v>
      </c>
      <c r="T4231" s="731"/>
      <c r="U4231" s="689">
        <v>0</v>
      </c>
    </row>
    <row r="4232" spans="1:21" ht="14.4" customHeight="1" x14ac:dyDescent="0.3">
      <c r="A4232" s="649">
        <v>10</v>
      </c>
      <c r="B4232" s="650" t="s">
        <v>596</v>
      </c>
      <c r="C4232" s="650">
        <v>89871107</v>
      </c>
      <c r="D4232" s="729" t="s">
        <v>6873</v>
      </c>
      <c r="E4232" s="730" t="s">
        <v>3710</v>
      </c>
      <c r="F4232" s="650" t="s">
        <v>3634</v>
      </c>
      <c r="G4232" s="650" t="s">
        <v>3736</v>
      </c>
      <c r="H4232" s="650" t="s">
        <v>597</v>
      </c>
      <c r="I4232" s="650" t="s">
        <v>6748</v>
      </c>
      <c r="J4232" s="650" t="s">
        <v>6749</v>
      </c>
      <c r="K4232" s="650" t="s">
        <v>3488</v>
      </c>
      <c r="L4232" s="651">
        <v>152.69</v>
      </c>
      <c r="M4232" s="651">
        <v>152.69</v>
      </c>
      <c r="N4232" s="650">
        <v>1</v>
      </c>
      <c r="O4232" s="731">
        <v>1</v>
      </c>
      <c r="P4232" s="651"/>
      <c r="Q4232" s="666">
        <v>0</v>
      </c>
      <c r="R4232" s="650"/>
      <c r="S4232" s="666">
        <v>0</v>
      </c>
      <c r="T4232" s="731"/>
      <c r="U4232" s="689">
        <v>0</v>
      </c>
    </row>
    <row r="4233" spans="1:21" ht="14.4" customHeight="1" x14ac:dyDescent="0.3">
      <c r="A4233" s="649">
        <v>10</v>
      </c>
      <c r="B4233" s="650" t="s">
        <v>596</v>
      </c>
      <c r="C4233" s="650">
        <v>89871107</v>
      </c>
      <c r="D4233" s="729" t="s">
        <v>6873</v>
      </c>
      <c r="E4233" s="730" t="s">
        <v>3710</v>
      </c>
      <c r="F4233" s="650" t="s">
        <v>3634</v>
      </c>
      <c r="G4233" s="650" t="s">
        <v>3736</v>
      </c>
      <c r="H4233" s="650" t="s">
        <v>1072</v>
      </c>
      <c r="I4233" s="650" t="s">
        <v>4146</v>
      </c>
      <c r="J4233" s="650" t="s">
        <v>3547</v>
      </c>
      <c r="K4233" s="650" t="s">
        <v>4147</v>
      </c>
      <c r="L4233" s="651">
        <v>87.6</v>
      </c>
      <c r="M4233" s="651">
        <v>87.6</v>
      </c>
      <c r="N4233" s="650">
        <v>1</v>
      </c>
      <c r="O4233" s="731">
        <v>0.5</v>
      </c>
      <c r="P4233" s="651"/>
      <c r="Q4233" s="666">
        <v>0</v>
      </c>
      <c r="R4233" s="650"/>
      <c r="S4233" s="666">
        <v>0</v>
      </c>
      <c r="T4233" s="731"/>
      <c r="U4233" s="689">
        <v>0</v>
      </c>
    </row>
    <row r="4234" spans="1:21" ht="14.4" customHeight="1" x14ac:dyDescent="0.3">
      <c r="A4234" s="649">
        <v>10</v>
      </c>
      <c r="B4234" s="650" t="s">
        <v>596</v>
      </c>
      <c r="C4234" s="650">
        <v>89871107</v>
      </c>
      <c r="D4234" s="729" t="s">
        <v>6873</v>
      </c>
      <c r="E4234" s="730" t="s">
        <v>3710</v>
      </c>
      <c r="F4234" s="650" t="s">
        <v>3634</v>
      </c>
      <c r="G4234" s="650" t="s">
        <v>3737</v>
      </c>
      <c r="H4234" s="650" t="s">
        <v>597</v>
      </c>
      <c r="I4234" s="650" t="s">
        <v>3771</v>
      </c>
      <c r="J4234" s="650" t="s">
        <v>3772</v>
      </c>
      <c r="K4234" s="650" t="s">
        <v>3773</v>
      </c>
      <c r="L4234" s="651">
        <v>0</v>
      </c>
      <c r="M4234" s="651">
        <v>0</v>
      </c>
      <c r="N4234" s="650">
        <v>1</v>
      </c>
      <c r="O4234" s="731">
        <v>0.5</v>
      </c>
      <c r="P4234" s="651"/>
      <c r="Q4234" s="666"/>
      <c r="R4234" s="650"/>
      <c r="S4234" s="666">
        <v>0</v>
      </c>
      <c r="T4234" s="731"/>
      <c r="U4234" s="689">
        <v>0</v>
      </c>
    </row>
    <row r="4235" spans="1:21" ht="14.4" customHeight="1" x14ac:dyDescent="0.3">
      <c r="A4235" s="649">
        <v>10</v>
      </c>
      <c r="B4235" s="650" t="s">
        <v>596</v>
      </c>
      <c r="C4235" s="650">
        <v>89871107</v>
      </c>
      <c r="D4235" s="729" t="s">
        <v>6873</v>
      </c>
      <c r="E4235" s="730" t="s">
        <v>3710</v>
      </c>
      <c r="F4235" s="650" t="s">
        <v>3634</v>
      </c>
      <c r="G4235" s="650" t="s">
        <v>3870</v>
      </c>
      <c r="H4235" s="650" t="s">
        <v>597</v>
      </c>
      <c r="I4235" s="650" t="s">
        <v>1212</v>
      </c>
      <c r="J4235" s="650" t="s">
        <v>1213</v>
      </c>
      <c r="K4235" s="650" t="s">
        <v>3871</v>
      </c>
      <c r="L4235" s="651">
        <v>38.65</v>
      </c>
      <c r="M4235" s="651">
        <v>38.65</v>
      </c>
      <c r="N4235" s="650">
        <v>1</v>
      </c>
      <c r="O4235" s="731">
        <v>1</v>
      </c>
      <c r="P4235" s="651"/>
      <c r="Q4235" s="666">
        <v>0</v>
      </c>
      <c r="R4235" s="650"/>
      <c r="S4235" s="666">
        <v>0</v>
      </c>
      <c r="T4235" s="731"/>
      <c r="U4235" s="689">
        <v>0</v>
      </c>
    </row>
    <row r="4236" spans="1:21" ht="14.4" customHeight="1" x14ac:dyDescent="0.3">
      <c r="A4236" s="649">
        <v>10</v>
      </c>
      <c r="B4236" s="650" t="s">
        <v>596</v>
      </c>
      <c r="C4236" s="650">
        <v>89871107</v>
      </c>
      <c r="D4236" s="729" t="s">
        <v>6873</v>
      </c>
      <c r="E4236" s="730" t="s">
        <v>3710</v>
      </c>
      <c r="F4236" s="650" t="s">
        <v>3634</v>
      </c>
      <c r="G4236" s="650" t="s">
        <v>3868</v>
      </c>
      <c r="H4236" s="650" t="s">
        <v>597</v>
      </c>
      <c r="I4236" s="650" t="s">
        <v>3964</v>
      </c>
      <c r="J4236" s="650" t="s">
        <v>1243</v>
      </c>
      <c r="K4236" s="650" t="s">
        <v>3965</v>
      </c>
      <c r="L4236" s="651">
        <v>23.46</v>
      </c>
      <c r="M4236" s="651">
        <v>23.46</v>
      </c>
      <c r="N4236" s="650">
        <v>1</v>
      </c>
      <c r="O4236" s="731">
        <v>1</v>
      </c>
      <c r="P4236" s="651"/>
      <c r="Q4236" s="666">
        <v>0</v>
      </c>
      <c r="R4236" s="650"/>
      <c r="S4236" s="666">
        <v>0</v>
      </c>
      <c r="T4236" s="731"/>
      <c r="U4236" s="689">
        <v>0</v>
      </c>
    </row>
    <row r="4237" spans="1:21" ht="14.4" customHeight="1" x14ac:dyDescent="0.3">
      <c r="A4237" s="649">
        <v>10</v>
      </c>
      <c r="B4237" s="650" t="s">
        <v>596</v>
      </c>
      <c r="C4237" s="650">
        <v>89871107</v>
      </c>
      <c r="D4237" s="729" t="s">
        <v>6873</v>
      </c>
      <c r="E4237" s="730" t="s">
        <v>3713</v>
      </c>
      <c r="F4237" s="650" t="s">
        <v>3634</v>
      </c>
      <c r="G4237" s="650" t="s">
        <v>4278</v>
      </c>
      <c r="H4237" s="650" t="s">
        <v>597</v>
      </c>
      <c r="I4237" s="650" t="s">
        <v>6750</v>
      </c>
      <c r="J4237" s="650" t="s">
        <v>2030</v>
      </c>
      <c r="K4237" s="650" t="s">
        <v>3324</v>
      </c>
      <c r="L4237" s="651">
        <v>0</v>
      </c>
      <c r="M4237" s="651">
        <v>0</v>
      </c>
      <c r="N4237" s="650">
        <v>1</v>
      </c>
      <c r="O4237" s="731">
        <v>1</v>
      </c>
      <c r="P4237" s="651"/>
      <c r="Q4237" s="666"/>
      <c r="R4237" s="650"/>
      <c r="S4237" s="666">
        <v>0</v>
      </c>
      <c r="T4237" s="731"/>
      <c r="U4237" s="689">
        <v>0</v>
      </c>
    </row>
    <row r="4238" spans="1:21" ht="14.4" customHeight="1" x14ac:dyDescent="0.3">
      <c r="A4238" s="649">
        <v>10</v>
      </c>
      <c r="B4238" s="650" t="s">
        <v>596</v>
      </c>
      <c r="C4238" s="650">
        <v>89871107</v>
      </c>
      <c r="D4238" s="729" t="s">
        <v>6873</v>
      </c>
      <c r="E4238" s="730" t="s">
        <v>3713</v>
      </c>
      <c r="F4238" s="650" t="s">
        <v>3634</v>
      </c>
      <c r="G4238" s="650" t="s">
        <v>4278</v>
      </c>
      <c r="H4238" s="650" t="s">
        <v>597</v>
      </c>
      <c r="I4238" s="650" t="s">
        <v>2585</v>
      </c>
      <c r="J4238" s="650" t="s">
        <v>2586</v>
      </c>
      <c r="K4238" s="650" t="s">
        <v>2587</v>
      </c>
      <c r="L4238" s="651">
        <v>275.23</v>
      </c>
      <c r="M4238" s="651">
        <v>275.23</v>
      </c>
      <c r="N4238" s="650">
        <v>1</v>
      </c>
      <c r="O4238" s="731">
        <v>0.5</v>
      </c>
      <c r="P4238" s="651"/>
      <c r="Q4238" s="666">
        <v>0</v>
      </c>
      <c r="R4238" s="650"/>
      <c r="S4238" s="666">
        <v>0</v>
      </c>
      <c r="T4238" s="731"/>
      <c r="U4238" s="689">
        <v>0</v>
      </c>
    </row>
    <row r="4239" spans="1:21" ht="14.4" customHeight="1" x14ac:dyDescent="0.3">
      <c r="A4239" s="649">
        <v>10</v>
      </c>
      <c r="B4239" s="650" t="s">
        <v>596</v>
      </c>
      <c r="C4239" s="650">
        <v>89871107</v>
      </c>
      <c r="D4239" s="729" t="s">
        <v>6873</v>
      </c>
      <c r="E4239" s="730" t="s">
        <v>3713</v>
      </c>
      <c r="F4239" s="650" t="s">
        <v>3634</v>
      </c>
      <c r="G4239" s="650" t="s">
        <v>4278</v>
      </c>
      <c r="H4239" s="650" t="s">
        <v>597</v>
      </c>
      <c r="I4239" s="650" t="s">
        <v>6311</v>
      </c>
      <c r="J4239" s="650" t="s">
        <v>6312</v>
      </c>
      <c r="K4239" s="650" t="s">
        <v>6313</v>
      </c>
      <c r="L4239" s="651">
        <v>0</v>
      </c>
      <c r="M4239" s="651">
        <v>0</v>
      </c>
      <c r="N4239" s="650">
        <v>1</v>
      </c>
      <c r="O4239" s="731">
        <v>0.5</v>
      </c>
      <c r="P4239" s="651"/>
      <c r="Q4239" s="666"/>
      <c r="R4239" s="650"/>
      <c r="S4239" s="666">
        <v>0</v>
      </c>
      <c r="T4239" s="731"/>
      <c r="U4239" s="689">
        <v>0</v>
      </c>
    </row>
    <row r="4240" spans="1:21" ht="14.4" customHeight="1" x14ac:dyDescent="0.3">
      <c r="A4240" s="649">
        <v>10</v>
      </c>
      <c r="B4240" s="650" t="s">
        <v>596</v>
      </c>
      <c r="C4240" s="650">
        <v>89871107</v>
      </c>
      <c r="D4240" s="729" t="s">
        <v>6873</v>
      </c>
      <c r="E4240" s="730" t="s">
        <v>3713</v>
      </c>
      <c r="F4240" s="650" t="s">
        <v>3634</v>
      </c>
      <c r="G4240" s="650" t="s">
        <v>4278</v>
      </c>
      <c r="H4240" s="650" t="s">
        <v>597</v>
      </c>
      <c r="I4240" s="650" t="s">
        <v>4349</v>
      </c>
      <c r="J4240" s="650" t="s">
        <v>2586</v>
      </c>
      <c r="K4240" s="650" t="s">
        <v>2587</v>
      </c>
      <c r="L4240" s="651">
        <v>275.23</v>
      </c>
      <c r="M4240" s="651">
        <v>825.69</v>
      </c>
      <c r="N4240" s="650">
        <v>3</v>
      </c>
      <c r="O4240" s="731">
        <v>2.5</v>
      </c>
      <c r="P4240" s="651"/>
      <c r="Q4240" s="666">
        <v>0</v>
      </c>
      <c r="R4240" s="650"/>
      <c r="S4240" s="666">
        <v>0</v>
      </c>
      <c r="T4240" s="731"/>
      <c r="U4240" s="689">
        <v>0</v>
      </c>
    </row>
    <row r="4241" spans="1:21" ht="14.4" customHeight="1" x14ac:dyDescent="0.3">
      <c r="A4241" s="649">
        <v>10</v>
      </c>
      <c r="B4241" s="650" t="s">
        <v>596</v>
      </c>
      <c r="C4241" s="650">
        <v>89871107</v>
      </c>
      <c r="D4241" s="729" t="s">
        <v>6873</v>
      </c>
      <c r="E4241" s="730" t="s">
        <v>3713</v>
      </c>
      <c r="F4241" s="650" t="s">
        <v>3634</v>
      </c>
      <c r="G4241" s="650" t="s">
        <v>6225</v>
      </c>
      <c r="H4241" s="650" t="s">
        <v>597</v>
      </c>
      <c r="I4241" s="650" t="s">
        <v>1460</v>
      </c>
      <c r="J4241" s="650" t="s">
        <v>1461</v>
      </c>
      <c r="K4241" s="650" t="s">
        <v>6743</v>
      </c>
      <c r="L4241" s="651">
        <v>35.380000000000003</v>
      </c>
      <c r="M4241" s="651">
        <v>106.14000000000001</v>
      </c>
      <c r="N4241" s="650">
        <v>3</v>
      </c>
      <c r="O4241" s="731">
        <v>2.5</v>
      </c>
      <c r="P4241" s="651"/>
      <c r="Q4241" s="666">
        <v>0</v>
      </c>
      <c r="R4241" s="650"/>
      <c r="S4241" s="666">
        <v>0</v>
      </c>
      <c r="T4241" s="731"/>
      <c r="U4241" s="689">
        <v>0</v>
      </c>
    </row>
    <row r="4242" spans="1:21" ht="14.4" customHeight="1" x14ac:dyDescent="0.3">
      <c r="A4242" s="649">
        <v>10</v>
      </c>
      <c r="B4242" s="650" t="s">
        <v>596</v>
      </c>
      <c r="C4242" s="650">
        <v>89871107</v>
      </c>
      <c r="D4242" s="729" t="s">
        <v>6873</v>
      </c>
      <c r="E4242" s="730" t="s">
        <v>3713</v>
      </c>
      <c r="F4242" s="650" t="s">
        <v>3634</v>
      </c>
      <c r="G4242" s="650" t="s">
        <v>4151</v>
      </c>
      <c r="H4242" s="650" t="s">
        <v>597</v>
      </c>
      <c r="I4242" s="650" t="s">
        <v>6751</v>
      </c>
      <c r="J4242" s="650" t="s">
        <v>6752</v>
      </c>
      <c r="K4242" s="650" t="s">
        <v>6753</v>
      </c>
      <c r="L4242" s="651">
        <v>0</v>
      </c>
      <c r="M4242" s="651">
        <v>0</v>
      </c>
      <c r="N4242" s="650">
        <v>1</v>
      </c>
      <c r="O4242" s="731">
        <v>1</v>
      </c>
      <c r="P4242" s="651"/>
      <c r="Q4242" s="666"/>
      <c r="R4242" s="650"/>
      <c r="S4242" s="666">
        <v>0</v>
      </c>
      <c r="T4242" s="731"/>
      <c r="U4242" s="689">
        <v>0</v>
      </c>
    </row>
    <row r="4243" spans="1:21" ht="14.4" customHeight="1" x14ac:dyDescent="0.3">
      <c r="A4243" s="649">
        <v>10</v>
      </c>
      <c r="B4243" s="650" t="s">
        <v>596</v>
      </c>
      <c r="C4243" s="650">
        <v>89871107</v>
      </c>
      <c r="D4243" s="729" t="s">
        <v>6873</v>
      </c>
      <c r="E4243" s="730" t="s">
        <v>3713</v>
      </c>
      <c r="F4243" s="650" t="s">
        <v>3634</v>
      </c>
      <c r="G4243" s="650" t="s">
        <v>4151</v>
      </c>
      <c r="H4243" s="650" t="s">
        <v>597</v>
      </c>
      <c r="I4243" s="650" t="s">
        <v>6723</v>
      </c>
      <c r="J4243" s="650" t="s">
        <v>6724</v>
      </c>
      <c r="K4243" s="650" t="s">
        <v>6725</v>
      </c>
      <c r="L4243" s="651">
        <v>68.819999999999993</v>
      </c>
      <c r="M4243" s="651">
        <v>344.09999999999997</v>
      </c>
      <c r="N4243" s="650">
        <v>5</v>
      </c>
      <c r="O4243" s="731">
        <v>3</v>
      </c>
      <c r="P4243" s="651"/>
      <c r="Q4243" s="666">
        <v>0</v>
      </c>
      <c r="R4243" s="650"/>
      <c r="S4243" s="666">
        <v>0</v>
      </c>
      <c r="T4243" s="731"/>
      <c r="U4243" s="689">
        <v>0</v>
      </c>
    </row>
    <row r="4244" spans="1:21" ht="14.4" customHeight="1" x14ac:dyDescent="0.3">
      <c r="A4244" s="649">
        <v>10</v>
      </c>
      <c r="B4244" s="650" t="s">
        <v>596</v>
      </c>
      <c r="C4244" s="650">
        <v>89871107</v>
      </c>
      <c r="D4244" s="729" t="s">
        <v>6873</v>
      </c>
      <c r="E4244" s="730" t="s">
        <v>3713</v>
      </c>
      <c r="F4244" s="650" t="s">
        <v>3634</v>
      </c>
      <c r="G4244" s="650" t="s">
        <v>4151</v>
      </c>
      <c r="H4244" s="650" t="s">
        <v>597</v>
      </c>
      <c r="I4244" s="650" t="s">
        <v>6754</v>
      </c>
      <c r="J4244" s="650" t="s">
        <v>6755</v>
      </c>
      <c r="K4244" s="650" t="s">
        <v>6756</v>
      </c>
      <c r="L4244" s="651">
        <v>91.76</v>
      </c>
      <c r="M4244" s="651">
        <v>91.76</v>
      </c>
      <c r="N4244" s="650">
        <v>1</v>
      </c>
      <c r="O4244" s="731">
        <v>1</v>
      </c>
      <c r="P4244" s="651"/>
      <c r="Q4244" s="666">
        <v>0</v>
      </c>
      <c r="R4244" s="650"/>
      <c r="S4244" s="666">
        <v>0</v>
      </c>
      <c r="T4244" s="731"/>
      <c r="U4244" s="689">
        <v>0</v>
      </c>
    </row>
    <row r="4245" spans="1:21" ht="14.4" customHeight="1" x14ac:dyDescent="0.3">
      <c r="A4245" s="649">
        <v>10</v>
      </c>
      <c r="B4245" s="650" t="s">
        <v>596</v>
      </c>
      <c r="C4245" s="650">
        <v>89871107</v>
      </c>
      <c r="D4245" s="729" t="s">
        <v>6873</v>
      </c>
      <c r="E4245" s="730" t="s">
        <v>3713</v>
      </c>
      <c r="F4245" s="650" t="s">
        <v>3634</v>
      </c>
      <c r="G4245" s="650" t="s">
        <v>4151</v>
      </c>
      <c r="H4245" s="650" t="s">
        <v>597</v>
      </c>
      <c r="I4245" s="650" t="s">
        <v>4742</v>
      </c>
      <c r="J4245" s="650" t="s">
        <v>4743</v>
      </c>
      <c r="K4245" s="650" t="s">
        <v>4441</v>
      </c>
      <c r="L4245" s="651">
        <v>10.32</v>
      </c>
      <c r="M4245" s="651">
        <v>41.28</v>
      </c>
      <c r="N4245" s="650">
        <v>4</v>
      </c>
      <c r="O4245" s="731">
        <v>3</v>
      </c>
      <c r="P4245" s="651"/>
      <c r="Q4245" s="666">
        <v>0</v>
      </c>
      <c r="R4245" s="650"/>
      <c r="S4245" s="666">
        <v>0</v>
      </c>
      <c r="T4245" s="731"/>
      <c r="U4245" s="689">
        <v>0</v>
      </c>
    </row>
    <row r="4246" spans="1:21" ht="14.4" customHeight="1" x14ac:dyDescent="0.3">
      <c r="A4246" s="649">
        <v>10</v>
      </c>
      <c r="B4246" s="650" t="s">
        <v>596</v>
      </c>
      <c r="C4246" s="650">
        <v>89871107</v>
      </c>
      <c r="D4246" s="729" t="s">
        <v>6873</v>
      </c>
      <c r="E4246" s="730" t="s">
        <v>3713</v>
      </c>
      <c r="F4246" s="650" t="s">
        <v>3634</v>
      </c>
      <c r="G4246" s="650" t="s">
        <v>4151</v>
      </c>
      <c r="H4246" s="650" t="s">
        <v>597</v>
      </c>
      <c r="I4246" s="650" t="s">
        <v>1689</v>
      </c>
      <c r="J4246" s="650" t="s">
        <v>4440</v>
      </c>
      <c r="K4246" s="650" t="s">
        <v>4441</v>
      </c>
      <c r="L4246" s="651">
        <v>20.65</v>
      </c>
      <c r="M4246" s="651">
        <v>41.3</v>
      </c>
      <c r="N4246" s="650">
        <v>2</v>
      </c>
      <c r="O4246" s="731">
        <v>2</v>
      </c>
      <c r="P4246" s="651"/>
      <c r="Q4246" s="666">
        <v>0</v>
      </c>
      <c r="R4246" s="650"/>
      <c r="S4246" s="666">
        <v>0</v>
      </c>
      <c r="T4246" s="731"/>
      <c r="U4246" s="689">
        <v>0</v>
      </c>
    </row>
    <row r="4247" spans="1:21" ht="14.4" customHeight="1" x14ac:dyDescent="0.3">
      <c r="A4247" s="649">
        <v>10</v>
      </c>
      <c r="B4247" s="650" t="s">
        <v>596</v>
      </c>
      <c r="C4247" s="650">
        <v>89871107</v>
      </c>
      <c r="D4247" s="729" t="s">
        <v>6873</v>
      </c>
      <c r="E4247" s="730" t="s">
        <v>3713</v>
      </c>
      <c r="F4247" s="650" t="s">
        <v>3634</v>
      </c>
      <c r="G4247" s="650" t="s">
        <v>4151</v>
      </c>
      <c r="H4247" s="650" t="s">
        <v>597</v>
      </c>
      <c r="I4247" s="650" t="s">
        <v>6757</v>
      </c>
      <c r="J4247" s="650" t="s">
        <v>6752</v>
      </c>
      <c r="K4247" s="650" t="s">
        <v>6758</v>
      </c>
      <c r="L4247" s="651">
        <v>81.430000000000007</v>
      </c>
      <c r="M4247" s="651">
        <v>162.86000000000001</v>
      </c>
      <c r="N4247" s="650">
        <v>2</v>
      </c>
      <c r="O4247" s="731">
        <v>1.5</v>
      </c>
      <c r="P4247" s="651"/>
      <c r="Q4247" s="666">
        <v>0</v>
      </c>
      <c r="R4247" s="650"/>
      <c r="S4247" s="666">
        <v>0</v>
      </c>
      <c r="T4247" s="731"/>
      <c r="U4247" s="689">
        <v>0</v>
      </c>
    </row>
    <row r="4248" spans="1:21" ht="14.4" customHeight="1" x14ac:dyDescent="0.3">
      <c r="A4248" s="649">
        <v>10</v>
      </c>
      <c r="B4248" s="650" t="s">
        <v>596</v>
      </c>
      <c r="C4248" s="650">
        <v>89871107</v>
      </c>
      <c r="D4248" s="729" t="s">
        <v>6873</v>
      </c>
      <c r="E4248" s="730" t="s">
        <v>3713</v>
      </c>
      <c r="F4248" s="650" t="s">
        <v>3634</v>
      </c>
      <c r="G4248" s="650" t="s">
        <v>3743</v>
      </c>
      <c r="H4248" s="650" t="s">
        <v>597</v>
      </c>
      <c r="I4248" s="650" t="s">
        <v>1646</v>
      </c>
      <c r="J4248" s="650" t="s">
        <v>3514</v>
      </c>
      <c r="K4248" s="650" t="s">
        <v>3515</v>
      </c>
      <c r="L4248" s="651">
        <v>333.31</v>
      </c>
      <c r="M4248" s="651">
        <v>999.93000000000006</v>
      </c>
      <c r="N4248" s="650">
        <v>3</v>
      </c>
      <c r="O4248" s="731">
        <v>2</v>
      </c>
      <c r="P4248" s="651"/>
      <c r="Q4248" s="666">
        <v>0</v>
      </c>
      <c r="R4248" s="650"/>
      <c r="S4248" s="666">
        <v>0</v>
      </c>
      <c r="T4248" s="731"/>
      <c r="U4248" s="689">
        <v>0</v>
      </c>
    </row>
    <row r="4249" spans="1:21" ht="14.4" customHeight="1" x14ac:dyDescent="0.3">
      <c r="A4249" s="649">
        <v>10</v>
      </c>
      <c r="B4249" s="650" t="s">
        <v>596</v>
      </c>
      <c r="C4249" s="650">
        <v>89871107</v>
      </c>
      <c r="D4249" s="729" t="s">
        <v>6873</v>
      </c>
      <c r="E4249" s="730" t="s">
        <v>3713</v>
      </c>
      <c r="F4249" s="650" t="s">
        <v>3634</v>
      </c>
      <c r="G4249" s="650" t="s">
        <v>3743</v>
      </c>
      <c r="H4249" s="650" t="s">
        <v>597</v>
      </c>
      <c r="I4249" s="650" t="s">
        <v>1226</v>
      </c>
      <c r="J4249" s="650" t="s">
        <v>3479</v>
      </c>
      <c r="K4249" s="650" t="s">
        <v>3480</v>
      </c>
      <c r="L4249" s="651">
        <v>112.76</v>
      </c>
      <c r="M4249" s="651">
        <v>112.76</v>
      </c>
      <c r="N4249" s="650">
        <v>1</v>
      </c>
      <c r="O4249" s="731">
        <v>0.5</v>
      </c>
      <c r="P4249" s="651"/>
      <c r="Q4249" s="666">
        <v>0</v>
      </c>
      <c r="R4249" s="650"/>
      <c r="S4249" s="666">
        <v>0</v>
      </c>
      <c r="T4249" s="731"/>
      <c r="U4249" s="689">
        <v>0</v>
      </c>
    </row>
    <row r="4250" spans="1:21" ht="14.4" customHeight="1" x14ac:dyDescent="0.3">
      <c r="A4250" s="649">
        <v>10</v>
      </c>
      <c r="B4250" s="650" t="s">
        <v>596</v>
      </c>
      <c r="C4250" s="650">
        <v>89871107</v>
      </c>
      <c r="D4250" s="729" t="s">
        <v>6873</v>
      </c>
      <c r="E4250" s="730" t="s">
        <v>3713</v>
      </c>
      <c r="F4250" s="650" t="s">
        <v>3634</v>
      </c>
      <c r="G4250" s="650" t="s">
        <v>3743</v>
      </c>
      <c r="H4250" s="650" t="s">
        <v>597</v>
      </c>
      <c r="I4250" s="650" t="s">
        <v>1230</v>
      </c>
      <c r="J4250" s="650" t="s">
        <v>1231</v>
      </c>
      <c r="K4250" s="650" t="s">
        <v>1232</v>
      </c>
      <c r="L4250" s="651">
        <v>152.36000000000001</v>
      </c>
      <c r="M4250" s="651">
        <v>3351.9200000000019</v>
      </c>
      <c r="N4250" s="650">
        <v>22</v>
      </c>
      <c r="O4250" s="731">
        <v>14.5</v>
      </c>
      <c r="P4250" s="651"/>
      <c r="Q4250" s="666">
        <v>0</v>
      </c>
      <c r="R4250" s="650"/>
      <c r="S4250" s="666">
        <v>0</v>
      </c>
      <c r="T4250" s="731"/>
      <c r="U4250" s="689">
        <v>0</v>
      </c>
    </row>
    <row r="4251" spans="1:21" ht="14.4" customHeight="1" x14ac:dyDescent="0.3">
      <c r="A4251" s="649">
        <v>10</v>
      </c>
      <c r="B4251" s="650" t="s">
        <v>596</v>
      </c>
      <c r="C4251" s="650">
        <v>89871107</v>
      </c>
      <c r="D4251" s="729" t="s">
        <v>6873</v>
      </c>
      <c r="E4251" s="730" t="s">
        <v>3713</v>
      </c>
      <c r="F4251" s="650" t="s">
        <v>3634</v>
      </c>
      <c r="G4251" s="650" t="s">
        <v>3743</v>
      </c>
      <c r="H4251" s="650" t="s">
        <v>597</v>
      </c>
      <c r="I4251" s="650" t="s">
        <v>1230</v>
      </c>
      <c r="J4251" s="650" t="s">
        <v>1231</v>
      </c>
      <c r="K4251" s="650" t="s">
        <v>1232</v>
      </c>
      <c r="L4251" s="651">
        <v>99.7</v>
      </c>
      <c r="M4251" s="651">
        <v>1495.5000000000005</v>
      </c>
      <c r="N4251" s="650">
        <v>15</v>
      </c>
      <c r="O4251" s="731">
        <v>11.5</v>
      </c>
      <c r="P4251" s="651"/>
      <c r="Q4251" s="666">
        <v>0</v>
      </c>
      <c r="R4251" s="650"/>
      <c r="S4251" s="666">
        <v>0</v>
      </c>
      <c r="T4251" s="731"/>
      <c r="U4251" s="689">
        <v>0</v>
      </c>
    </row>
    <row r="4252" spans="1:21" ht="14.4" customHeight="1" x14ac:dyDescent="0.3">
      <c r="A4252" s="649">
        <v>10</v>
      </c>
      <c r="B4252" s="650" t="s">
        <v>596</v>
      </c>
      <c r="C4252" s="650">
        <v>89871107</v>
      </c>
      <c r="D4252" s="729" t="s">
        <v>6873</v>
      </c>
      <c r="E4252" s="730" t="s">
        <v>3713</v>
      </c>
      <c r="F4252" s="650" t="s">
        <v>3634</v>
      </c>
      <c r="G4252" s="650" t="s">
        <v>3743</v>
      </c>
      <c r="H4252" s="650" t="s">
        <v>597</v>
      </c>
      <c r="I4252" s="650" t="s">
        <v>3841</v>
      </c>
      <c r="J4252" s="650" t="s">
        <v>1231</v>
      </c>
      <c r="K4252" s="650" t="s">
        <v>3842</v>
      </c>
      <c r="L4252" s="651">
        <v>199.4</v>
      </c>
      <c r="M4252" s="651">
        <v>199.4</v>
      </c>
      <c r="N4252" s="650">
        <v>1</v>
      </c>
      <c r="O4252" s="731">
        <v>0.5</v>
      </c>
      <c r="P4252" s="651"/>
      <c r="Q4252" s="666">
        <v>0</v>
      </c>
      <c r="R4252" s="650"/>
      <c r="S4252" s="666">
        <v>0</v>
      </c>
      <c r="T4252" s="731"/>
      <c r="U4252" s="689">
        <v>0</v>
      </c>
    </row>
    <row r="4253" spans="1:21" ht="14.4" customHeight="1" x14ac:dyDescent="0.3">
      <c r="A4253" s="649">
        <v>10</v>
      </c>
      <c r="B4253" s="650" t="s">
        <v>596</v>
      </c>
      <c r="C4253" s="650">
        <v>89871107</v>
      </c>
      <c r="D4253" s="729" t="s">
        <v>6873</v>
      </c>
      <c r="E4253" s="730" t="s">
        <v>3713</v>
      </c>
      <c r="F4253" s="650" t="s">
        <v>3634</v>
      </c>
      <c r="G4253" s="650" t="s">
        <v>3743</v>
      </c>
      <c r="H4253" s="650" t="s">
        <v>597</v>
      </c>
      <c r="I4253" s="650" t="s">
        <v>4558</v>
      </c>
      <c r="J4253" s="650" t="s">
        <v>3514</v>
      </c>
      <c r="K4253" s="650" t="s">
        <v>3515</v>
      </c>
      <c r="L4253" s="651">
        <v>333.31</v>
      </c>
      <c r="M4253" s="651">
        <v>666.62</v>
      </c>
      <c r="N4253" s="650">
        <v>2</v>
      </c>
      <c r="O4253" s="731">
        <v>2</v>
      </c>
      <c r="P4253" s="651"/>
      <c r="Q4253" s="666">
        <v>0</v>
      </c>
      <c r="R4253" s="650"/>
      <c r="S4253" s="666">
        <v>0</v>
      </c>
      <c r="T4253" s="731"/>
      <c r="U4253" s="689">
        <v>0</v>
      </c>
    </row>
    <row r="4254" spans="1:21" ht="14.4" customHeight="1" x14ac:dyDescent="0.3">
      <c r="A4254" s="649">
        <v>10</v>
      </c>
      <c r="B4254" s="650" t="s">
        <v>596</v>
      </c>
      <c r="C4254" s="650">
        <v>89871107</v>
      </c>
      <c r="D4254" s="729" t="s">
        <v>6873</v>
      </c>
      <c r="E4254" s="730" t="s">
        <v>3713</v>
      </c>
      <c r="F4254" s="650" t="s">
        <v>3634</v>
      </c>
      <c r="G4254" s="650" t="s">
        <v>3743</v>
      </c>
      <c r="H4254" s="650" t="s">
        <v>597</v>
      </c>
      <c r="I4254" s="650" t="s">
        <v>4558</v>
      </c>
      <c r="J4254" s="650" t="s">
        <v>3514</v>
      </c>
      <c r="K4254" s="650" t="s">
        <v>3515</v>
      </c>
      <c r="L4254" s="651">
        <v>156.86000000000001</v>
      </c>
      <c r="M4254" s="651">
        <v>156.86000000000001</v>
      </c>
      <c r="N4254" s="650">
        <v>1</v>
      </c>
      <c r="O4254" s="731">
        <v>0.5</v>
      </c>
      <c r="P4254" s="651"/>
      <c r="Q4254" s="666">
        <v>0</v>
      </c>
      <c r="R4254" s="650"/>
      <c r="S4254" s="666">
        <v>0</v>
      </c>
      <c r="T4254" s="731"/>
      <c r="U4254" s="689">
        <v>0</v>
      </c>
    </row>
    <row r="4255" spans="1:21" ht="14.4" customHeight="1" x14ac:dyDescent="0.3">
      <c r="A4255" s="649">
        <v>10</v>
      </c>
      <c r="B4255" s="650" t="s">
        <v>596</v>
      </c>
      <c r="C4255" s="650">
        <v>89871107</v>
      </c>
      <c r="D4255" s="729" t="s">
        <v>6873</v>
      </c>
      <c r="E4255" s="730" t="s">
        <v>3713</v>
      </c>
      <c r="F4255" s="650" t="s">
        <v>3634</v>
      </c>
      <c r="G4255" s="650" t="s">
        <v>6759</v>
      </c>
      <c r="H4255" s="650" t="s">
        <v>597</v>
      </c>
      <c r="I4255" s="650" t="s">
        <v>6760</v>
      </c>
      <c r="J4255" s="650" t="s">
        <v>6761</v>
      </c>
      <c r="K4255" s="650" t="s">
        <v>6762</v>
      </c>
      <c r="L4255" s="651">
        <v>55.81</v>
      </c>
      <c r="M4255" s="651">
        <v>558.1</v>
      </c>
      <c r="N4255" s="650">
        <v>10</v>
      </c>
      <c r="O4255" s="731">
        <v>8</v>
      </c>
      <c r="P4255" s="651"/>
      <c r="Q4255" s="666">
        <v>0</v>
      </c>
      <c r="R4255" s="650"/>
      <c r="S4255" s="666">
        <v>0</v>
      </c>
      <c r="T4255" s="731"/>
      <c r="U4255" s="689">
        <v>0</v>
      </c>
    </row>
    <row r="4256" spans="1:21" ht="14.4" customHeight="1" x14ac:dyDescent="0.3">
      <c r="A4256" s="649">
        <v>10</v>
      </c>
      <c r="B4256" s="650" t="s">
        <v>596</v>
      </c>
      <c r="C4256" s="650">
        <v>89871107</v>
      </c>
      <c r="D4256" s="729" t="s">
        <v>6873</v>
      </c>
      <c r="E4256" s="730" t="s">
        <v>3713</v>
      </c>
      <c r="F4256" s="650" t="s">
        <v>3634</v>
      </c>
      <c r="G4256" s="650" t="s">
        <v>3724</v>
      </c>
      <c r="H4256" s="650" t="s">
        <v>597</v>
      </c>
      <c r="I4256" s="650" t="s">
        <v>4912</v>
      </c>
      <c r="J4256" s="650" t="s">
        <v>4913</v>
      </c>
      <c r="K4256" s="650" t="s">
        <v>4914</v>
      </c>
      <c r="L4256" s="651">
        <v>114.62</v>
      </c>
      <c r="M4256" s="651">
        <v>343.86</v>
      </c>
      <c r="N4256" s="650">
        <v>3</v>
      </c>
      <c r="O4256" s="731">
        <v>3</v>
      </c>
      <c r="P4256" s="651"/>
      <c r="Q4256" s="666">
        <v>0</v>
      </c>
      <c r="R4256" s="650"/>
      <c r="S4256" s="666">
        <v>0</v>
      </c>
      <c r="T4256" s="731"/>
      <c r="U4256" s="689">
        <v>0</v>
      </c>
    </row>
    <row r="4257" spans="1:21" ht="14.4" customHeight="1" x14ac:dyDescent="0.3">
      <c r="A4257" s="649">
        <v>10</v>
      </c>
      <c r="B4257" s="650" t="s">
        <v>596</v>
      </c>
      <c r="C4257" s="650">
        <v>89871107</v>
      </c>
      <c r="D4257" s="729" t="s">
        <v>6873</v>
      </c>
      <c r="E4257" s="730" t="s">
        <v>3713</v>
      </c>
      <c r="F4257" s="650" t="s">
        <v>3634</v>
      </c>
      <c r="G4257" s="650" t="s">
        <v>4534</v>
      </c>
      <c r="H4257" s="650" t="s">
        <v>597</v>
      </c>
      <c r="I4257" s="650" t="s">
        <v>1273</v>
      </c>
      <c r="J4257" s="650" t="s">
        <v>4535</v>
      </c>
      <c r="K4257" s="650" t="s">
        <v>3496</v>
      </c>
      <c r="L4257" s="651">
        <v>61.85</v>
      </c>
      <c r="M4257" s="651">
        <v>1979.1999999999989</v>
      </c>
      <c r="N4257" s="650">
        <v>32</v>
      </c>
      <c r="O4257" s="731">
        <v>30</v>
      </c>
      <c r="P4257" s="651"/>
      <c r="Q4257" s="666">
        <v>0</v>
      </c>
      <c r="R4257" s="650"/>
      <c r="S4257" s="666">
        <v>0</v>
      </c>
      <c r="T4257" s="731"/>
      <c r="U4257" s="689">
        <v>0</v>
      </c>
    </row>
    <row r="4258" spans="1:21" ht="14.4" customHeight="1" x14ac:dyDescent="0.3">
      <c r="A4258" s="649">
        <v>10</v>
      </c>
      <c r="B4258" s="650" t="s">
        <v>596</v>
      </c>
      <c r="C4258" s="650">
        <v>89871107</v>
      </c>
      <c r="D4258" s="729" t="s">
        <v>6873</v>
      </c>
      <c r="E4258" s="730" t="s">
        <v>3713</v>
      </c>
      <c r="F4258" s="650" t="s">
        <v>3634</v>
      </c>
      <c r="G4258" s="650" t="s">
        <v>4534</v>
      </c>
      <c r="H4258" s="650" t="s">
        <v>597</v>
      </c>
      <c r="I4258" s="650" t="s">
        <v>5164</v>
      </c>
      <c r="J4258" s="650" t="s">
        <v>5165</v>
      </c>
      <c r="K4258" s="650" t="s">
        <v>5166</v>
      </c>
      <c r="L4258" s="651">
        <v>42.18</v>
      </c>
      <c r="M4258" s="651">
        <v>1687.2000000000003</v>
      </c>
      <c r="N4258" s="650">
        <v>40</v>
      </c>
      <c r="O4258" s="731">
        <v>36</v>
      </c>
      <c r="P4258" s="651"/>
      <c r="Q4258" s="666">
        <v>0</v>
      </c>
      <c r="R4258" s="650"/>
      <c r="S4258" s="666">
        <v>0</v>
      </c>
      <c r="T4258" s="731"/>
      <c r="U4258" s="689">
        <v>0</v>
      </c>
    </row>
    <row r="4259" spans="1:21" ht="14.4" customHeight="1" x14ac:dyDescent="0.3">
      <c r="A4259" s="649">
        <v>10</v>
      </c>
      <c r="B4259" s="650" t="s">
        <v>596</v>
      </c>
      <c r="C4259" s="650">
        <v>89871107</v>
      </c>
      <c r="D4259" s="729" t="s">
        <v>6873</v>
      </c>
      <c r="E4259" s="730" t="s">
        <v>3713</v>
      </c>
      <c r="F4259" s="650" t="s">
        <v>3634</v>
      </c>
      <c r="G4259" s="650" t="s">
        <v>6763</v>
      </c>
      <c r="H4259" s="650" t="s">
        <v>597</v>
      </c>
      <c r="I4259" s="650" t="s">
        <v>6764</v>
      </c>
      <c r="J4259" s="650" t="s">
        <v>6765</v>
      </c>
      <c r="K4259" s="650" t="s">
        <v>6766</v>
      </c>
      <c r="L4259" s="651">
        <v>229.57</v>
      </c>
      <c r="M4259" s="651">
        <v>229.57</v>
      </c>
      <c r="N4259" s="650">
        <v>1</v>
      </c>
      <c r="O4259" s="731">
        <v>0.5</v>
      </c>
      <c r="P4259" s="651"/>
      <c r="Q4259" s="666">
        <v>0</v>
      </c>
      <c r="R4259" s="650"/>
      <c r="S4259" s="666">
        <v>0</v>
      </c>
      <c r="T4259" s="731"/>
      <c r="U4259" s="689">
        <v>0</v>
      </c>
    </row>
    <row r="4260" spans="1:21" ht="14.4" customHeight="1" x14ac:dyDescent="0.3">
      <c r="A4260" s="649">
        <v>10</v>
      </c>
      <c r="B4260" s="650" t="s">
        <v>596</v>
      </c>
      <c r="C4260" s="650">
        <v>89871107</v>
      </c>
      <c r="D4260" s="729" t="s">
        <v>6873</v>
      </c>
      <c r="E4260" s="730" t="s">
        <v>3713</v>
      </c>
      <c r="F4260" s="650" t="s">
        <v>3634</v>
      </c>
      <c r="G4260" s="650" t="s">
        <v>3732</v>
      </c>
      <c r="H4260" s="650" t="s">
        <v>597</v>
      </c>
      <c r="I4260" s="650" t="s">
        <v>6767</v>
      </c>
      <c r="J4260" s="650" t="s">
        <v>6768</v>
      </c>
      <c r="K4260" s="650" t="s">
        <v>3520</v>
      </c>
      <c r="L4260" s="651">
        <v>184.22</v>
      </c>
      <c r="M4260" s="651">
        <v>1473.76</v>
      </c>
      <c r="N4260" s="650">
        <v>8</v>
      </c>
      <c r="O4260" s="731">
        <v>7</v>
      </c>
      <c r="P4260" s="651"/>
      <c r="Q4260" s="666">
        <v>0</v>
      </c>
      <c r="R4260" s="650"/>
      <c r="S4260" s="666">
        <v>0</v>
      </c>
      <c r="T4260" s="731"/>
      <c r="U4260" s="689">
        <v>0</v>
      </c>
    </row>
    <row r="4261" spans="1:21" ht="14.4" customHeight="1" x14ac:dyDescent="0.3">
      <c r="A4261" s="649">
        <v>10</v>
      </c>
      <c r="B4261" s="650" t="s">
        <v>596</v>
      </c>
      <c r="C4261" s="650">
        <v>89871107</v>
      </c>
      <c r="D4261" s="729" t="s">
        <v>6873</v>
      </c>
      <c r="E4261" s="730" t="s">
        <v>3713</v>
      </c>
      <c r="F4261" s="650" t="s">
        <v>3634</v>
      </c>
      <c r="G4261" s="650" t="s">
        <v>3732</v>
      </c>
      <c r="H4261" s="650" t="s">
        <v>1072</v>
      </c>
      <c r="I4261" s="650" t="s">
        <v>1295</v>
      </c>
      <c r="J4261" s="650" t="s">
        <v>1296</v>
      </c>
      <c r="K4261" s="650" t="s">
        <v>3482</v>
      </c>
      <c r="L4261" s="651">
        <v>46.05</v>
      </c>
      <c r="M4261" s="651">
        <v>828.89999999999975</v>
      </c>
      <c r="N4261" s="650">
        <v>18</v>
      </c>
      <c r="O4261" s="731">
        <v>14.5</v>
      </c>
      <c r="P4261" s="651"/>
      <c r="Q4261" s="666">
        <v>0</v>
      </c>
      <c r="R4261" s="650"/>
      <c r="S4261" s="666">
        <v>0</v>
      </c>
      <c r="T4261" s="731"/>
      <c r="U4261" s="689">
        <v>0</v>
      </c>
    </row>
    <row r="4262" spans="1:21" ht="14.4" customHeight="1" x14ac:dyDescent="0.3">
      <c r="A4262" s="649">
        <v>10</v>
      </c>
      <c r="B4262" s="650" t="s">
        <v>596</v>
      </c>
      <c r="C4262" s="650">
        <v>89871107</v>
      </c>
      <c r="D4262" s="729" t="s">
        <v>6873</v>
      </c>
      <c r="E4262" s="730" t="s">
        <v>3713</v>
      </c>
      <c r="F4262" s="650" t="s">
        <v>3634</v>
      </c>
      <c r="G4262" s="650" t="s">
        <v>3732</v>
      </c>
      <c r="H4262" s="650" t="s">
        <v>597</v>
      </c>
      <c r="I4262" s="650" t="s">
        <v>5167</v>
      </c>
      <c r="J4262" s="650" t="s">
        <v>1296</v>
      </c>
      <c r="K4262" s="650" t="s">
        <v>5168</v>
      </c>
      <c r="L4262" s="651">
        <v>0</v>
      </c>
      <c r="M4262" s="651">
        <v>0</v>
      </c>
      <c r="N4262" s="650">
        <v>1</v>
      </c>
      <c r="O4262" s="731">
        <v>0.5</v>
      </c>
      <c r="P4262" s="651"/>
      <c r="Q4262" s="666"/>
      <c r="R4262" s="650"/>
      <c r="S4262" s="666">
        <v>0</v>
      </c>
      <c r="T4262" s="731"/>
      <c r="U4262" s="689">
        <v>0</v>
      </c>
    </row>
    <row r="4263" spans="1:21" ht="14.4" customHeight="1" x14ac:dyDescent="0.3">
      <c r="A4263" s="649">
        <v>10</v>
      </c>
      <c r="B4263" s="650" t="s">
        <v>596</v>
      </c>
      <c r="C4263" s="650">
        <v>89871107</v>
      </c>
      <c r="D4263" s="729" t="s">
        <v>6873</v>
      </c>
      <c r="E4263" s="730" t="s">
        <v>3713</v>
      </c>
      <c r="F4263" s="650" t="s">
        <v>3634</v>
      </c>
      <c r="G4263" s="650" t="s">
        <v>3732</v>
      </c>
      <c r="H4263" s="650" t="s">
        <v>1072</v>
      </c>
      <c r="I4263" s="650" t="s">
        <v>1719</v>
      </c>
      <c r="J4263" s="650" t="s">
        <v>1720</v>
      </c>
      <c r="K4263" s="650" t="s">
        <v>3519</v>
      </c>
      <c r="L4263" s="651">
        <v>138.16</v>
      </c>
      <c r="M4263" s="651">
        <v>690.8</v>
      </c>
      <c r="N4263" s="650">
        <v>5</v>
      </c>
      <c r="O4263" s="731">
        <v>5</v>
      </c>
      <c r="P4263" s="651"/>
      <c r="Q4263" s="666">
        <v>0</v>
      </c>
      <c r="R4263" s="650"/>
      <c r="S4263" s="666">
        <v>0</v>
      </c>
      <c r="T4263" s="731"/>
      <c r="U4263" s="689">
        <v>0</v>
      </c>
    </row>
    <row r="4264" spans="1:21" ht="14.4" customHeight="1" x14ac:dyDescent="0.3">
      <c r="A4264" s="649">
        <v>10</v>
      </c>
      <c r="B4264" s="650" t="s">
        <v>596</v>
      </c>
      <c r="C4264" s="650">
        <v>89871107</v>
      </c>
      <c r="D4264" s="729" t="s">
        <v>6873</v>
      </c>
      <c r="E4264" s="730" t="s">
        <v>3713</v>
      </c>
      <c r="F4264" s="650" t="s">
        <v>3634</v>
      </c>
      <c r="G4264" s="650" t="s">
        <v>3732</v>
      </c>
      <c r="H4264" s="650" t="s">
        <v>1072</v>
      </c>
      <c r="I4264" s="650" t="s">
        <v>1708</v>
      </c>
      <c r="J4264" s="650" t="s">
        <v>1709</v>
      </c>
      <c r="K4264" s="650" t="s">
        <v>3520</v>
      </c>
      <c r="L4264" s="651">
        <v>184.22</v>
      </c>
      <c r="M4264" s="651">
        <v>368.44</v>
      </c>
      <c r="N4264" s="650">
        <v>2</v>
      </c>
      <c r="O4264" s="731">
        <v>2</v>
      </c>
      <c r="P4264" s="651"/>
      <c r="Q4264" s="666">
        <v>0</v>
      </c>
      <c r="R4264" s="650"/>
      <c r="S4264" s="666">
        <v>0</v>
      </c>
      <c r="T4264" s="731"/>
      <c r="U4264" s="689">
        <v>0</v>
      </c>
    </row>
    <row r="4265" spans="1:21" ht="14.4" customHeight="1" x14ac:dyDescent="0.3">
      <c r="A4265" s="649">
        <v>10</v>
      </c>
      <c r="B4265" s="650" t="s">
        <v>596</v>
      </c>
      <c r="C4265" s="650">
        <v>89871107</v>
      </c>
      <c r="D4265" s="729" t="s">
        <v>6873</v>
      </c>
      <c r="E4265" s="730" t="s">
        <v>3713</v>
      </c>
      <c r="F4265" s="650" t="s">
        <v>3634</v>
      </c>
      <c r="G4265" s="650" t="s">
        <v>3732</v>
      </c>
      <c r="H4265" s="650" t="s">
        <v>1072</v>
      </c>
      <c r="I4265" s="650" t="s">
        <v>1722</v>
      </c>
      <c r="J4265" s="650" t="s">
        <v>1296</v>
      </c>
      <c r="K4265" s="650" t="s">
        <v>3521</v>
      </c>
      <c r="L4265" s="651">
        <v>103.71</v>
      </c>
      <c r="M4265" s="651">
        <v>518.54999999999995</v>
      </c>
      <c r="N4265" s="650">
        <v>5</v>
      </c>
      <c r="O4265" s="731">
        <v>3.5</v>
      </c>
      <c r="P4265" s="651"/>
      <c r="Q4265" s="666">
        <v>0</v>
      </c>
      <c r="R4265" s="650"/>
      <c r="S4265" s="666">
        <v>0</v>
      </c>
      <c r="T4265" s="731"/>
      <c r="U4265" s="689">
        <v>0</v>
      </c>
    </row>
    <row r="4266" spans="1:21" ht="14.4" customHeight="1" x14ac:dyDescent="0.3">
      <c r="A4266" s="649">
        <v>10</v>
      </c>
      <c r="B4266" s="650" t="s">
        <v>596</v>
      </c>
      <c r="C4266" s="650">
        <v>89871107</v>
      </c>
      <c r="D4266" s="729" t="s">
        <v>6873</v>
      </c>
      <c r="E4266" s="730" t="s">
        <v>3713</v>
      </c>
      <c r="F4266" s="650" t="s">
        <v>3634</v>
      </c>
      <c r="G4266" s="650" t="s">
        <v>3732</v>
      </c>
      <c r="H4266" s="650" t="s">
        <v>597</v>
      </c>
      <c r="I4266" s="650" t="s">
        <v>5169</v>
      </c>
      <c r="J4266" s="650" t="s">
        <v>1709</v>
      </c>
      <c r="K4266" s="650" t="s">
        <v>3520</v>
      </c>
      <c r="L4266" s="651">
        <v>184.22</v>
      </c>
      <c r="M4266" s="651">
        <v>184.22</v>
      </c>
      <c r="N4266" s="650">
        <v>1</v>
      </c>
      <c r="O4266" s="731">
        <v>1</v>
      </c>
      <c r="P4266" s="651"/>
      <c r="Q4266" s="666">
        <v>0</v>
      </c>
      <c r="R4266" s="650"/>
      <c r="S4266" s="666">
        <v>0</v>
      </c>
      <c r="T4266" s="731"/>
      <c r="U4266" s="689">
        <v>0</v>
      </c>
    </row>
    <row r="4267" spans="1:21" ht="14.4" customHeight="1" x14ac:dyDescent="0.3">
      <c r="A4267" s="649">
        <v>10</v>
      </c>
      <c r="B4267" s="650" t="s">
        <v>596</v>
      </c>
      <c r="C4267" s="650">
        <v>89871107</v>
      </c>
      <c r="D4267" s="729" t="s">
        <v>6873</v>
      </c>
      <c r="E4267" s="730" t="s">
        <v>3713</v>
      </c>
      <c r="F4267" s="650" t="s">
        <v>3634</v>
      </c>
      <c r="G4267" s="650" t="s">
        <v>3732</v>
      </c>
      <c r="H4267" s="650" t="s">
        <v>597</v>
      </c>
      <c r="I4267" s="650" t="s">
        <v>4561</v>
      </c>
      <c r="J4267" s="650" t="s">
        <v>1709</v>
      </c>
      <c r="K4267" s="650" t="s">
        <v>3520</v>
      </c>
      <c r="L4267" s="651">
        <v>0</v>
      </c>
      <c r="M4267" s="651">
        <v>0</v>
      </c>
      <c r="N4267" s="650">
        <v>1</v>
      </c>
      <c r="O4267" s="731">
        <v>0.5</v>
      </c>
      <c r="P4267" s="651"/>
      <c r="Q4267" s="666"/>
      <c r="R4267" s="650"/>
      <c r="S4267" s="666">
        <v>0</v>
      </c>
      <c r="T4267" s="731"/>
      <c r="U4267" s="689">
        <v>0</v>
      </c>
    </row>
    <row r="4268" spans="1:21" ht="14.4" customHeight="1" x14ac:dyDescent="0.3">
      <c r="A4268" s="649">
        <v>10</v>
      </c>
      <c r="B4268" s="650" t="s">
        <v>596</v>
      </c>
      <c r="C4268" s="650">
        <v>89871107</v>
      </c>
      <c r="D4268" s="729" t="s">
        <v>6873</v>
      </c>
      <c r="E4268" s="730" t="s">
        <v>3713</v>
      </c>
      <c r="F4268" s="650" t="s">
        <v>3634</v>
      </c>
      <c r="G4268" s="650" t="s">
        <v>3732</v>
      </c>
      <c r="H4268" s="650" t="s">
        <v>597</v>
      </c>
      <c r="I4268" s="650" t="s">
        <v>6769</v>
      </c>
      <c r="J4268" s="650" t="s">
        <v>6770</v>
      </c>
      <c r="K4268" s="650" t="s">
        <v>3519</v>
      </c>
      <c r="L4268" s="651">
        <v>0</v>
      </c>
      <c r="M4268" s="651">
        <v>0</v>
      </c>
      <c r="N4268" s="650">
        <v>5</v>
      </c>
      <c r="O4268" s="731">
        <v>4</v>
      </c>
      <c r="P4268" s="651"/>
      <c r="Q4268" s="666"/>
      <c r="R4268" s="650"/>
      <c r="S4268" s="666">
        <v>0</v>
      </c>
      <c r="T4268" s="731"/>
      <c r="U4268" s="689">
        <v>0</v>
      </c>
    </row>
    <row r="4269" spans="1:21" ht="14.4" customHeight="1" x14ac:dyDescent="0.3">
      <c r="A4269" s="649">
        <v>10</v>
      </c>
      <c r="B4269" s="650" t="s">
        <v>596</v>
      </c>
      <c r="C4269" s="650">
        <v>89871107</v>
      </c>
      <c r="D4269" s="729" t="s">
        <v>6873</v>
      </c>
      <c r="E4269" s="730" t="s">
        <v>3713</v>
      </c>
      <c r="F4269" s="650" t="s">
        <v>3634</v>
      </c>
      <c r="G4269" s="650" t="s">
        <v>3732</v>
      </c>
      <c r="H4269" s="650" t="s">
        <v>597</v>
      </c>
      <c r="I4269" s="650" t="s">
        <v>6771</v>
      </c>
      <c r="J4269" s="650" t="s">
        <v>6770</v>
      </c>
      <c r="K4269" s="650" t="s">
        <v>3519</v>
      </c>
      <c r="L4269" s="651">
        <v>138.16</v>
      </c>
      <c r="M4269" s="651">
        <v>690.8</v>
      </c>
      <c r="N4269" s="650">
        <v>5</v>
      </c>
      <c r="O4269" s="731">
        <v>4.5</v>
      </c>
      <c r="P4269" s="651"/>
      <c r="Q4269" s="666">
        <v>0</v>
      </c>
      <c r="R4269" s="650"/>
      <c r="S4269" s="666">
        <v>0</v>
      </c>
      <c r="T4269" s="731"/>
      <c r="U4269" s="689">
        <v>0</v>
      </c>
    </row>
    <row r="4270" spans="1:21" ht="14.4" customHeight="1" x14ac:dyDescent="0.3">
      <c r="A4270" s="649">
        <v>10</v>
      </c>
      <c r="B4270" s="650" t="s">
        <v>596</v>
      </c>
      <c r="C4270" s="650">
        <v>89871107</v>
      </c>
      <c r="D4270" s="729" t="s">
        <v>6873</v>
      </c>
      <c r="E4270" s="730" t="s">
        <v>3713</v>
      </c>
      <c r="F4270" s="650" t="s">
        <v>3634</v>
      </c>
      <c r="G4270" s="650" t="s">
        <v>3732</v>
      </c>
      <c r="H4270" s="650" t="s">
        <v>597</v>
      </c>
      <c r="I4270" s="650" t="s">
        <v>6772</v>
      </c>
      <c r="J4270" s="650" t="s">
        <v>6768</v>
      </c>
      <c r="K4270" s="650" t="s">
        <v>6773</v>
      </c>
      <c r="L4270" s="651">
        <v>0</v>
      </c>
      <c r="M4270" s="651">
        <v>0</v>
      </c>
      <c r="N4270" s="650">
        <v>1</v>
      </c>
      <c r="O4270" s="731">
        <v>0.5</v>
      </c>
      <c r="P4270" s="651">
        <v>0</v>
      </c>
      <c r="Q4270" s="666"/>
      <c r="R4270" s="650">
        <v>1</v>
      </c>
      <c r="S4270" s="666">
        <v>1</v>
      </c>
      <c r="T4270" s="731">
        <v>0.5</v>
      </c>
      <c r="U4270" s="689">
        <v>1</v>
      </c>
    </row>
    <row r="4271" spans="1:21" ht="14.4" customHeight="1" x14ac:dyDescent="0.3">
      <c r="A4271" s="649">
        <v>10</v>
      </c>
      <c r="B4271" s="650" t="s">
        <v>596</v>
      </c>
      <c r="C4271" s="650">
        <v>89871107</v>
      </c>
      <c r="D4271" s="729" t="s">
        <v>6873</v>
      </c>
      <c r="E4271" s="730" t="s">
        <v>3713</v>
      </c>
      <c r="F4271" s="650" t="s">
        <v>3634</v>
      </c>
      <c r="G4271" s="650" t="s">
        <v>3732</v>
      </c>
      <c r="H4271" s="650" t="s">
        <v>597</v>
      </c>
      <c r="I4271" s="650" t="s">
        <v>6774</v>
      </c>
      <c r="J4271" s="650" t="s">
        <v>6768</v>
      </c>
      <c r="K4271" s="650" t="s">
        <v>3520</v>
      </c>
      <c r="L4271" s="651">
        <v>0</v>
      </c>
      <c r="M4271" s="651">
        <v>0</v>
      </c>
      <c r="N4271" s="650">
        <v>1</v>
      </c>
      <c r="O4271" s="731">
        <v>1</v>
      </c>
      <c r="P4271" s="651"/>
      <c r="Q4271" s="666"/>
      <c r="R4271" s="650"/>
      <c r="S4271" s="666">
        <v>0</v>
      </c>
      <c r="T4271" s="731"/>
      <c r="U4271" s="689">
        <v>0</v>
      </c>
    </row>
    <row r="4272" spans="1:21" ht="14.4" customHeight="1" x14ac:dyDescent="0.3">
      <c r="A4272" s="649">
        <v>10</v>
      </c>
      <c r="B4272" s="650" t="s">
        <v>596</v>
      </c>
      <c r="C4272" s="650">
        <v>89871107</v>
      </c>
      <c r="D4272" s="729" t="s">
        <v>6873</v>
      </c>
      <c r="E4272" s="730" t="s">
        <v>3713</v>
      </c>
      <c r="F4272" s="650" t="s">
        <v>3634</v>
      </c>
      <c r="G4272" s="650" t="s">
        <v>3747</v>
      </c>
      <c r="H4272" s="650" t="s">
        <v>597</v>
      </c>
      <c r="I4272" s="650" t="s">
        <v>6230</v>
      </c>
      <c r="J4272" s="650" t="s">
        <v>5910</v>
      </c>
      <c r="K4272" s="650" t="s">
        <v>930</v>
      </c>
      <c r="L4272" s="651">
        <v>0</v>
      </c>
      <c r="M4272" s="651">
        <v>0</v>
      </c>
      <c r="N4272" s="650">
        <v>1</v>
      </c>
      <c r="O4272" s="731">
        <v>1</v>
      </c>
      <c r="P4272" s="651"/>
      <c r="Q4272" s="666"/>
      <c r="R4272" s="650"/>
      <c r="S4272" s="666">
        <v>0</v>
      </c>
      <c r="T4272" s="731"/>
      <c r="U4272" s="689">
        <v>0</v>
      </c>
    </row>
    <row r="4273" spans="1:21" ht="14.4" customHeight="1" x14ac:dyDescent="0.3">
      <c r="A4273" s="649">
        <v>10</v>
      </c>
      <c r="B4273" s="650" t="s">
        <v>596</v>
      </c>
      <c r="C4273" s="650">
        <v>89871107</v>
      </c>
      <c r="D4273" s="729" t="s">
        <v>6873</v>
      </c>
      <c r="E4273" s="730" t="s">
        <v>3713</v>
      </c>
      <c r="F4273" s="650" t="s">
        <v>3634</v>
      </c>
      <c r="G4273" s="650" t="s">
        <v>3747</v>
      </c>
      <c r="H4273" s="650" t="s">
        <v>1072</v>
      </c>
      <c r="I4273" s="650" t="s">
        <v>1113</v>
      </c>
      <c r="J4273" s="650" t="s">
        <v>1114</v>
      </c>
      <c r="K4273" s="650" t="s">
        <v>930</v>
      </c>
      <c r="L4273" s="651">
        <v>0</v>
      </c>
      <c r="M4273" s="651">
        <v>0</v>
      </c>
      <c r="N4273" s="650">
        <v>9</v>
      </c>
      <c r="O4273" s="731">
        <v>8</v>
      </c>
      <c r="P4273" s="651"/>
      <c r="Q4273" s="666"/>
      <c r="R4273" s="650"/>
      <c r="S4273" s="666">
        <v>0</v>
      </c>
      <c r="T4273" s="731"/>
      <c r="U4273" s="689">
        <v>0</v>
      </c>
    </row>
    <row r="4274" spans="1:21" ht="14.4" customHeight="1" x14ac:dyDescent="0.3">
      <c r="A4274" s="649">
        <v>10</v>
      </c>
      <c r="B4274" s="650" t="s">
        <v>596</v>
      </c>
      <c r="C4274" s="650">
        <v>89871107</v>
      </c>
      <c r="D4274" s="729" t="s">
        <v>6873</v>
      </c>
      <c r="E4274" s="730" t="s">
        <v>3713</v>
      </c>
      <c r="F4274" s="650" t="s">
        <v>3634</v>
      </c>
      <c r="G4274" s="650" t="s">
        <v>3747</v>
      </c>
      <c r="H4274" s="650" t="s">
        <v>1072</v>
      </c>
      <c r="I4274" s="650" t="s">
        <v>1086</v>
      </c>
      <c r="J4274" s="650" t="s">
        <v>1087</v>
      </c>
      <c r="K4274" s="650" t="s">
        <v>762</v>
      </c>
      <c r="L4274" s="651">
        <v>0</v>
      </c>
      <c r="M4274" s="651">
        <v>0</v>
      </c>
      <c r="N4274" s="650">
        <v>1</v>
      </c>
      <c r="O4274" s="731">
        <v>0.5</v>
      </c>
      <c r="P4274" s="651"/>
      <c r="Q4274" s="666"/>
      <c r="R4274" s="650"/>
      <c r="S4274" s="666">
        <v>0</v>
      </c>
      <c r="T4274" s="731"/>
      <c r="U4274" s="689">
        <v>0</v>
      </c>
    </row>
    <row r="4275" spans="1:21" ht="14.4" customHeight="1" x14ac:dyDescent="0.3">
      <c r="A4275" s="649">
        <v>10</v>
      </c>
      <c r="B4275" s="650" t="s">
        <v>596</v>
      </c>
      <c r="C4275" s="650">
        <v>89871107</v>
      </c>
      <c r="D4275" s="729" t="s">
        <v>6873</v>
      </c>
      <c r="E4275" s="730" t="s">
        <v>3713</v>
      </c>
      <c r="F4275" s="650" t="s">
        <v>3634</v>
      </c>
      <c r="G4275" s="650" t="s">
        <v>3747</v>
      </c>
      <c r="H4275" s="650" t="s">
        <v>1072</v>
      </c>
      <c r="I4275" s="650" t="s">
        <v>2110</v>
      </c>
      <c r="J4275" s="650" t="s">
        <v>1087</v>
      </c>
      <c r="K4275" s="650" t="s">
        <v>2796</v>
      </c>
      <c r="L4275" s="651">
        <v>118.82</v>
      </c>
      <c r="M4275" s="651">
        <v>237.64</v>
      </c>
      <c r="N4275" s="650">
        <v>2</v>
      </c>
      <c r="O4275" s="731">
        <v>1.5</v>
      </c>
      <c r="P4275" s="651"/>
      <c r="Q4275" s="666">
        <v>0</v>
      </c>
      <c r="R4275" s="650"/>
      <c r="S4275" s="666">
        <v>0</v>
      </c>
      <c r="T4275" s="731"/>
      <c r="U4275" s="689">
        <v>0</v>
      </c>
    </row>
    <row r="4276" spans="1:21" ht="14.4" customHeight="1" x14ac:dyDescent="0.3">
      <c r="A4276" s="649">
        <v>10</v>
      </c>
      <c r="B4276" s="650" t="s">
        <v>596</v>
      </c>
      <c r="C4276" s="650">
        <v>89871107</v>
      </c>
      <c r="D4276" s="729" t="s">
        <v>6873</v>
      </c>
      <c r="E4276" s="730" t="s">
        <v>3713</v>
      </c>
      <c r="F4276" s="650" t="s">
        <v>3634</v>
      </c>
      <c r="G4276" s="650" t="s">
        <v>3929</v>
      </c>
      <c r="H4276" s="650" t="s">
        <v>597</v>
      </c>
      <c r="I4276" s="650" t="s">
        <v>6775</v>
      </c>
      <c r="J4276" s="650" t="s">
        <v>2965</v>
      </c>
      <c r="K4276" s="650" t="s">
        <v>4964</v>
      </c>
      <c r="L4276" s="651">
        <v>0</v>
      </c>
      <c r="M4276" s="651">
        <v>0</v>
      </c>
      <c r="N4276" s="650">
        <v>3</v>
      </c>
      <c r="O4276" s="731">
        <v>3</v>
      </c>
      <c r="P4276" s="651"/>
      <c r="Q4276" s="666"/>
      <c r="R4276" s="650"/>
      <c r="S4276" s="666">
        <v>0</v>
      </c>
      <c r="T4276" s="731"/>
      <c r="U4276" s="689">
        <v>0</v>
      </c>
    </row>
    <row r="4277" spans="1:21" ht="14.4" customHeight="1" x14ac:dyDescent="0.3">
      <c r="A4277" s="649">
        <v>10</v>
      </c>
      <c r="B4277" s="650" t="s">
        <v>596</v>
      </c>
      <c r="C4277" s="650">
        <v>89871107</v>
      </c>
      <c r="D4277" s="729" t="s">
        <v>6873</v>
      </c>
      <c r="E4277" s="730" t="s">
        <v>3713</v>
      </c>
      <c r="F4277" s="650" t="s">
        <v>3634</v>
      </c>
      <c r="G4277" s="650" t="s">
        <v>3929</v>
      </c>
      <c r="H4277" s="650" t="s">
        <v>597</v>
      </c>
      <c r="I4277" s="650" t="s">
        <v>1440</v>
      </c>
      <c r="J4277" s="650" t="s">
        <v>2965</v>
      </c>
      <c r="K4277" s="650" t="s">
        <v>1442</v>
      </c>
      <c r="L4277" s="651">
        <v>137.74</v>
      </c>
      <c r="M4277" s="651">
        <v>137.74</v>
      </c>
      <c r="N4277" s="650">
        <v>1</v>
      </c>
      <c r="O4277" s="731">
        <v>1</v>
      </c>
      <c r="P4277" s="651"/>
      <c r="Q4277" s="666">
        <v>0</v>
      </c>
      <c r="R4277" s="650"/>
      <c r="S4277" s="666">
        <v>0</v>
      </c>
      <c r="T4277" s="731"/>
      <c r="U4277" s="689">
        <v>0</v>
      </c>
    </row>
    <row r="4278" spans="1:21" ht="14.4" customHeight="1" x14ac:dyDescent="0.3">
      <c r="A4278" s="649">
        <v>10</v>
      </c>
      <c r="B4278" s="650" t="s">
        <v>596</v>
      </c>
      <c r="C4278" s="650">
        <v>89871107</v>
      </c>
      <c r="D4278" s="729" t="s">
        <v>6873</v>
      </c>
      <c r="E4278" s="730" t="s">
        <v>3713</v>
      </c>
      <c r="F4278" s="650" t="s">
        <v>3634</v>
      </c>
      <c r="G4278" s="650" t="s">
        <v>3929</v>
      </c>
      <c r="H4278" s="650" t="s">
        <v>597</v>
      </c>
      <c r="I4278" s="650" t="s">
        <v>1440</v>
      </c>
      <c r="J4278" s="650" t="s">
        <v>2965</v>
      </c>
      <c r="K4278" s="650" t="s">
        <v>1442</v>
      </c>
      <c r="L4278" s="651">
        <v>118.82</v>
      </c>
      <c r="M4278" s="651">
        <v>237.64</v>
      </c>
      <c r="N4278" s="650">
        <v>2</v>
      </c>
      <c r="O4278" s="731">
        <v>2</v>
      </c>
      <c r="P4278" s="651"/>
      <c r="Q4278" s="666">
        <v>0</v>
      </c>
      <c r="R4278" s="650"/>
      <c r="S4278" s="666">
        <v>0</v>
      </c>
      <c r="T4278" s="731"/>
      <c r="U4278" s="689">
        <v>0</v>
      </c>
    </row>
    <row r="4279" spans="1:21" ht="14.4" customHeight="1" x14ac:dyDescent="0.3">
      <c r="A4279" s="649">
        <v>10</v>
      </c>
      <c r="B4279" s="650" t="s">
        <v>596</v>
      </c>
      <c r="C4279" s="650">
        <v>89871107</v>
      </c>
      <c r="D4279" s="729" t="s">
        <v>6873</v>
      </c>
      <c r="E4279" s="730" t="s">
        <v>3713</v>
      </c>
      <c r="F4279" s="650" t="s">
        <v>3634</v>
      </c>
      <c r="G4279" s="650" t="s">
        <v>3929</v>
      </c>
      <c r="H4279" s="650" t="s">
        <v>597</v>
      </c>
      <c r="I4279" s="650" t="s">
        <v>4692</v>
      </c>
      <c r="J4279" s="650" t="s">
        <v>2965</v>
      </c>
      <c r="K4279" s="650" t="s">
        <v>4689</v>
      </c>
      <c r="L4279" s="651">
        <v>0</v>
      </c>
      <c r="M4279" s="651">
        <v>0</v>
      </c>
      <c r="N4279" s="650">
        <v>1</v>
      </c>
      <c r="O4279" s="731">
        <v>0.5</v>
      </c>
      <c r="P4279" s="651"/>
      <c r="Q4279" s="666"/>
      <c r="R4279" s="650"/>
      <c r="S4279" s="666">
        <v>0</v>
      </c>
      <c r="T4279" s="731"/>
      <c r="U4279" s="689">
        <v>0</v>
      </c>
    </row>
    <row r="4280" spans="1:21" ht="14.4" customHeight="1" x14ac:dyDescent="0.3">
      <c r="A4280" s="649">
        <v>10</v>
      </c>
      <c r="B4280" s="650" t="s">
        <v>596</v>
      </c>
      <c r="C4280" s="650">
        <v>89871107</v>
      </c>
      <c r="D4280" s="729" t="s">
        <v>6873</v>
      </c>
      <c r="E4280" s="730" t="s">
        <v>3713</v>
      </c>
      <c r="F4280" s="650" t="s">
        <v>3634</v>
      </c>
      <c r="G4280" s="650" t="s">
        <v>3929</v>
      </c>
      <c r="H4280" s="650" t="s">
        <v>597</v>
      </c>
      <c r="I4280" s="650" t="s">
        <v>2964</v>
      </c>
      <c r="J4280" s="650" t="s">
        <v>2965</v>
      </c>
      <c r="K4280" s="650" t="s">
        <v>2966</v>
      </c>
      <c r="L4280" s="651">
        <v>118.82</v>
      </c>
      <c r="M4280" s="651">
        <v>118.82</v>
      </c>
      <c r="N4280" s="650">
        <v>1</v>
      </c>
      <c r="O4280" s="731">
        <v>1</v>
      </c>
      <c r="P4280" s="651"/>
      <c r="Q4280" s="666">
        <v>0</v>
      </c>
      <c r="R4280" s="650"/>
      <c r="S4280" s="666">
        <v>0</v>
      </c>
      <c r="T4280" s="731"/>
      <c r="U4280" s="689">
        <v>0</v>
      </c>
    </row>
    <row r="4281" spans="1:21" ht="14.4" customHeight="1" x14ac:dyDescent="0.3">
      <c r="A4281" s="649">
        <v>10</v>
      </c>
      <c r="B4281" s="650" t="s">
        <v>596</v>
      </c>
      <c r="C4281" s="650">
        <v>89871107</v>
      </c>
      <c r="D4281" s="729" t="s">
        <v>6873</v>
      </c>
      <c r="E4281" s="730" t="s">
        <v>3713</v>
      </c>
      <c r="F4281" s="650" t="s">
        <v>3634</v>
      </c>
      <c r="G4281" s="650" t="s">
        <v>3929</v>
      </c>
      <c r="H4281" s="650" t="s">
        <v>597</v>
      </c>
      <c r="I4281" s="650" t="s">
        <v>3185</v>
      </c>
      <c r="J4281" s="650" t="s">
        <v>933</v>
      </c>
      <c r="K4281" s="650" t="s">
        <v>5332</v>
      </c>
      <c r="L4281" s="651">
        <v>27.55</v>
      </c>
      <c r="M4281" s="651">
        <v>192.85000000000002</v>
      </c>
      <c r="N4281" s="650">
        <v>7</v>
      </c>
      <c r="O4281" s="731">
        <v>4.5</v>
      </c>
      <c r="P4281" s="651"/>
      <c r="Q4281" s="666">
        <v>0</v>
      </c>
      <c r="R4281" s="650"/>
      <c r="S4281" s="666">
        <v>0</v>
      </c>
      <c r="T4281" s="731"/>
      <c r="U4281" s="689">
        <v>0</v>
      </c>
    </row>
    <row r="4282" spans="1:21" ht="14.4" customHeight="1" x14ac:dyDescent="0.3">
      <c r="A4282" s="649">
        <v>10</v>
      </c>
      <c r="B4282" s="650" t="s">
        <v>596</v>
      </c>
      <c r="C4282" s="650">
        <v>89871107</v>
      </c>
      <c r="D4282" s="729" t="s">
        <v>6873</v>
      </c>
      <c r="E4282" s="730" t="s">
        <v>3713</v>
      </c>
      <c r="F4282" s="650" t="s">
        <v>3634</v>
      </c>
      <c r="G4282" s="650" t="s">
        <v>3929</v>
      </c>
      <c r="H4282" s="650" t="s">
        <v>597</v>
      </c>
      <c r="I4282" s="650" t="s">
        <v>3185</v>
      </c>
      <c r="J4282" s="650" t="s">
        <v>933</v>
      </c>
      <c r="K4282" s="650" t="s">
        <v>5332</v>
      </c>
      <c r="L4282" s="651">
        <v>23.76</v>
      </c>
      <c r="M4282" s="651">
        <v>166.32</v>
      </c>
      <c r="N4282" s="650">
        <v>7</v>
      </c>
      <c r="O4282" s="731">
        <v>5.5</v>
      </c>
      <c r="P4282" s="651"/>
      <c r="Q4282" s="666">
        <v>0</v>
      </c>
      <c r="R4282" s="650"/>
      <c r="S4282" s="666">
        <v>0</v>
      </c>
      <c r="T4282" s="731"/>
      <c r="U4282" s="689">
        <v>0</v>
      </c>
    </row>
    <row r="4283" spans="1:21" ht="14.4" customHeight="1" x14ac:dyDescent="0.3">
      <c r="A4283" s="649">
        <v>10</v>
      </c>
      <c r="B4283" s="650" t="s">
        <v>596</v>
      </c>
      <c r="C4283" s="650">
        <v>89871107</v>
      </c>
      <c r="D4283" s="729" t="s">
        <v>6873</v>
      </c>
      <c r="E4283" s="730" t="s">
        <v>3713</v>
      </c>
      <c r="F4283" s="650" t="s">
        <v>3634</v>
      </c>
      <c r="G4283" s="650" t="s">
        <v>3929</v>
      </c>
      <c r="H4283" s="650" t="s">
        <v>597</v>
      </c>
      <c r="I4283" s="650" t="s">
        <v>932</v>
      </c>
      <c r="J4283" s="650" t="s">
        <v>933</v>
      </c>
      <c r="K4283" s="650" t="s">
        <v>4260</v>
      </c>
      <c r="L4283" s="651">
        <v>55.1</v>
      </c>
      <c r="M4283" s="651">
        <v>55.1</v>
      </c>
      <c r="N4283" s="650">
        <v>1</v>
      </c>
      <c r="O4283" s="731">
        <v>1</v>
      </c>
      <c r="P4283" s="651"/>
      <c r="Q4283" s="666">
        <v>0</v>
      </c>
      <c r="R4283" s="650"/>
      <c r="S4283" s="666">
        <v>0</v>
      </c>
      <c r="T4283" s="731"/>
      <c r="U4283" s="689">
        <v>0</v>
      </c>
    </row>
    <row r="4284" spans="1:21" ht="14.4" customHeight="1" x14ac:dyDescent="0.3">
      <c r="A4284" s="649">
        <v>10</v>
      </c>
      <c r="B4284" s="650" t="s">
        <v>596</v>
      </c>
      <c r="C4284" s="650">
        <v>89871107</v>
      </c>
      <c r="D4284" s="729" t="s">
        <v>6873</v>
      </c>
      <c r="E4284" s="730" t="s">
        <v>3713</v>
      </c>
      <c r="F4284" s="650" t="s">
        <v>3634</v>
      </c>
      <c r="G4284" s="650" t="s">
        <v>3929</v>
      </c>
      <c r="H4284" s="650" t="s">
        <v>597</v>
      </c>
      <c r="I4284" s="650" t="s">
        <v>6776</v>
      </c>
      <c r="J4284" s="650" t="s">
        <v>933</v>
      </c>
      <c r="K4284" s="650" t="s">
        <v>5332</v>
      </c>
      <c r="L4284" s="651">
        <v>23.76</v>
      </c>
      <c r="M4284" s="651">
        <v>23.76</v>
      </c>
      <c r="N4284" s="650">
        <v>1</v>
      </c>
      <c r="O4284" s="731">
        <v>1</v>
      </c>
      <c r="P4284" s="651"/>
      <c r="Q4284" s="666">
        <v>0</v>
      </c>
      <c r="R4284" s="650"/>
      <c r="S4284" s="666">
        <v>0</v>
      </c>
      <c r="T4284" s="731"/>
      <c r="U4284" s="689">
        <v>0</v>
      </c>
    </row>
    <row r="4285" spans="1:21" ht="14.4" customHeight="1" x14ac:dyDescent="0.3">
      <c r="A4285" s="649">
        <v>10</v>
      </c>
      <c r="B4285" s="650" t="s">
        <v>596</v>
      </c>
      <c r="C4285" s="650">
        <v>89871107</v>
      </c>
      <c r="D4285" s="729" t="s">
        <v>6873</v>
      </c>
      <c r="E4285" s="730" t="s">
        <v>3713</v>
      </c>
      <c r="F4285" s="650" t="s">
        <v>3634</v>
      </c>
      <c r="G4285" s="650" t="s">
        <v>4124</v>
      </c>
      <c r="H4285" s="650" t="s">
        <v>597</v>
      </c>
      <c r="I4285" s="650" t="s">
        <v>1829</v>
      </c>
      <c r="J4285" s="650" t="s">
        <v>1830</v>
      </c>
      <c r="K4285" s="650" t="s">
        <v>4468</v>
      </c>
      <c r="L4285" s="651">
        <v>45.75</v>
      </c>
      <c r="M4285" s="651">
        <v>320.25</v>
      </c>
      <c r="N4285" s="650">
        <v>7</v>
      </c>
      <c r="O4285" s="731">
        <v>5.5</v>
      </c>
      <c r="P4285" s="651"/>
      <c r="Q4285" s="666">
        <v>0</v>
      </c>
      <c r="R4285" s="650"/>
      <c r="S4285" s="666">
        <v>0</v>
      </c>
      <c r="T4285" s="731"/>
      <c r="U4285" s="689">
        <v>0</v>
      </c>
    </row>
    <row r="4286" spans="1:21" ht="14.4" customHeight="1" x14ac:dyDescent="0.3">
      <c r="A4286" s="649">
        <v>10</v>
      </c>
      <c r="B4286" s="650" t="s">
        <v>596</v>
      </c>
      <c r="C4286" s="650">
        <v>89871107</v>
      </c>
      <c r="D4286" s="729" t="s">
        <v>6873</v>
      </c>
      <c r="E4286" s="730" t="s">
        <v>3713</v>
      </c>
      <c r="F4286" s="650" t="s">
        <v>3634</v>
      </c>
      <c r="G4286" s="650" t="s">
        <v>5686</v>
      </c>
      <c r="H4286" s="650" t="s">
        <v>597</v>
      </c>
      <c r="I4286" s="650" t="s">
        <v>6777</v>
      </c>
      <c r="J4286" s="650" t="s">
        <v>6778</v>
      </c>
      <c r="K4286" s="650" t="s">
        <v>6779</v>
      </c>
      <c r="L4286" s="651">
        <v>0</v>
      </c>
      <c r="M4286" s="651">
        <v>0</v>
      </c>
      <c r="N4286" s="650">
        <v>1</v>
      </c>
      <c r="O4286" s="731">
        <v>0.5</v>
      </c>
      <c r="P4286" s="651"/>
      <c r="Q4286" s="666"/>
      <c r="R4286" s="650"/>
      <c r="S4286" s="666">
        <v>0</v>
      </c>
      <c r="T4286" s="731"/>
      <c r="U4286" s="689">
        <v>0</v>
      </c>
    </row>
    <row r="4287" spans="1:21" ht="14.4" customHeight="1" x14ac:dyDescent="0.3">
      <c r="A4287" s="649">
        <v>10</v>
      </c>
      <c r="B4287" s="650" t="s">
        <v>596</v>
      </c>
      <c r="C4287" s="650">
        <v>89871107</v>
      </c>
      <c r="D4287" s="729" t="s">
        <v>6873</v>
      </c>
      <c r="E4287" s="730" t="s">
        <v>3713</v>
      </c>
      <c r="F4287" s="650" t="s">
        <v>3634</v>
      </c>
      <c r="G4287" s="650" t="s">
        <v>5686</v>
      </c>
      <c r="H4287" s="650" t="s">
        <v>597</v>
      </c>
      <c r="I4287" s="650" t="s">
        <v>6780</v>
      </c>
      <c r="J4287" s="650" t="s">
        <v>6781</v>
      </c>
      <c r="K4287" s="650" t="s">
        <v>6782</v>
      </c>
      <c r="L4287" s="651">
        <v>0</v>
      </c>
      <c r="M4287" s="651">
        <v>0</v>
      </c>
      <c r="N4287" s="650">
        <v>1</v>
      </c>
      <c r="O4287" s="731">
        <v>0.5</v>
      </c>
      <c r="P4287" s="651"/>
      <c r="Q4287" s="666"/>
      <c r="R4287" s="650"/>
      <c r="S4287" s="666">
        <v>0</v>
      </c>
      <c r="T4287" s="731"/>
      <c r="U4287" s="689">
        <v>0</v>
      </c>
    </row>
    <row r="4288" spans="1:21" ht="14.4" customHeight="1" x14ac:dyDescent="0.3">
      <c r="A4288" s="649">
        <v>10</v>
      </c>
      <c r="B4288" s="650" t="s">
        <v>596</v>
      </c>
      <c r="C4288" s="650">
        <v>89871107</v>
      </c>
      <c r="D4288" s="729" t="s">
        <v>6873</v>
      </c>
      <c r="E4288" s="730" t="s">
        <v>3713</v>
      </c>
      <c r="F4288" s="650" t="s">
        <v>3634</v>
      </c>
      <c r="G4288" s="650" t="s">
        <v>4136</v>
      </c>
      <c r="H4288" s="650" t="s">
        <v>597</v>
      </c>
      <c r="I4288" s="650" t="s">
        <v>928</v>
      </c>
      <c r="J4288" s="650" t="s">
        <v>929</v>
      </c>
      <c r="K4288" s="650" t="s">
        <v>930</v>
      </c>
      <c r="L4288" s="651">
        <v>0</v>
      </c>
      <c r="M4288" s="651">
        <v>0</v>
      </c>
      <c r="N4288" s="650">
        <v>53</v>
      </c>
      <c r="O4288" s="731">
        <v>42.5</v>
      </c>
      <c r="P4288" s="651"/>
      <c r="Q4288" s="666"/>
      <c r="R4288" s="650"/>
      <c r="S4288" s="666">
        <v>0</v>
      </c>
      <c r="T4288" s="731"/>
      <c r="U4288" s="689">
        <v>0</v>
      </c>
    </row>
    <row r="4289" spans="1:21" ht="14.4" customHeight="1" x14ac:dyDescent="0.3">
      <c r="A4289" s="649">
        <v>10</v>
      </c>
      <c r="B4289" s="650" t="s">
        <v>596</v>
      </c>
      <c r="C4289" s="650">
        <v>89871107</v>
      </c>
      <c r="D4289" s="729" t="s">
        <v>6873</v>
      </c>
      <c r="E4289" s="730" t="s">
        <v>3713</v>
      </c>
      <c r="F4289" s="650" t="s">
        <v>3634</v>
      </c>
      <c r="G4289" s="650" t="s">
        <v>5172</v>
      </c>
      <c r="H4289" s="650" t="s">
        <v>597</v>
      </c>
      <c r="I4289" s="650" t="s">
        <v>5173</v>
      </c>
      <c r="J4289" s="650" t="s">
        <v>5174</v>
      </c>
      <c r="K4289" s="650" t="s">
        <v>3813</v>
      </c>
      <c r="L4289" s="651">
        <v>113.7</v>
      </c>
      <c r="M4289" s="651">
        <v>227.4</v>
      </c>
      <c r="N4289" s="650">
        <v>2</v>
      </c>
      <c r="O4289" s="731">
        <v>2</v>
      </c>
      <c r="P4289" s="651"/>
      <c r="Q4289" s="666">
        <v>0</v>
      </c>
      <c r="R4289" s="650"/>
      <c r="S4289" s="666">
        <v>0</v>
      </c>
      <c r="T4289" s="731"/>
      <c r="U4289" s="689">
        <v>0</v>
      </c>
    </row>
    <row r="4290" spans="1:21" ht="14.4" customHeight="1" x14ac:dyDescent="0.3">
      <c r="A4290" s="649">
        <v>10</v>
      </c>
      <c r="B4290" s="650" t="s">
        <v>596</v>
      </c>
      <c r="C4290" s="650">
        <v>89871107</v>
      </c>
      <c r="D4290" s="729" t="s">
        <v>6873</v>
      </c>
      <c r="E4290" s="730" t="s">
        <v>3713</v>
      </c>
      <c r="F4290" s="650" t="s">
        <v>3634</v>
      </c>
      <c r="G4290" s="650" t="s">
        <v>3930</v>
      </c>
      <c r="H4290" s="650" t="s">
        <v>597</v>
      </c>
      <c r="I4290" s="650" t="s">
        <v>837</v>
      </c>
      <c r="J4290" s="650" t="s">
        <v>838</v>
      </c>
      <c r="K4290" s="650" t="s">
        <v>4182</v>
      </c>
      <c r="L4290" s="651">
        <v>75.19</v>
      </c>
      <c r="M4290" s="651">
        <v>4210.6400000000021</v>
      </c>
      <c r="N4290" s="650">
        <v>56</v>
      </c>
      <c r="O4290" s="731">
        <v>30</v>
      </c>
      <c r="P4290" s="651"/>
      <c r="Q4290" s="666">
        <v>0</v>
      </c>
      <c r="R4290" s="650"/>
      <c r="S4290" s="666">
        <v>0</v>
      </c>
      <c r="T4290" s="731"/>
      <c r="U4290" s="689">
        <v>0</v>
      </c>
    </row>
    <row r="4291" spans="1:21" ht="14.4" customHeight="1" x14ac:dyDescent="0.3">
      <c r="A4291" s="649">
        <v>10</v>
      </c>
      <c r="B4291" s="650" t="s">
        <v>596</v>
      </c>
      <c r="C4291" s="650">
        <v>89871107</v>
      </c>
      <c r="D4291" s="729" t="s">
        <v>6873</v>
      </c>
      <c r="E4291" s="730" t="s">
        <v>3713</v>
      </c>
      <c r="F4291" s="650" t="s">
        <v>3634</v>
      </c>
      <c r="G4291" s="650" t="s">
        <v>3930</v>
      </c>
      <c r="H4291" s="650" t="s">
        <v>597</v>
      </c>
      <c r="I4291" s="650" t="s">
        <v>2656</v>
      </c>
      <c r="J4291" s="650" t="s">
        <v>838</v>
      </c>
      <c r="K4291" s="650" t="s">
        <v>2657</v>
      </c>
      <c r="L4291" s="651">
        <v>114.39</v>
      </c>
      <c r="M4291" s="651">
        <v>114.39</v>
      </c>
      <c r="N4291" s="650">
        <v>1</v>
      </c>
      <c r="O4291" s="731">
        <v>0.5</v>
      </c>
      <c r="P4291" s="651"/>
      <c r="Q4291" s="666">
        <v>0</v>
      </c>
      <c r="R4291" s="650"/>
      <c r="S4291" s="666">
        <v>0</v>
      </c>
      <c r="T4291" s="731"/>
      <c r="U4291" s="689">
        <v>0</v>
      </c>
    </row>
    <row r="4292" spans="1:21" ht="14.4" customHeight="1" x14ac:dyDescent="0.3">
      <c r="A4292" s="649">
        <v>10</v>
      </c>
      <c r="B4292" s="650" t="s">
        <v>596</v>
      </c>
      <c r="C4292" s="650">
        <v>89871107</v>
      </c>
      <c r="D4292" s="729" t="s">
        <v>6873</v>
      </c>
      <c r="E4292" s="730" t="s">
        <v>3713</v>
      </c>
      <c r="F4292" s="650" t="s">
        <v>3634</v>
      </c>
      <c r="G4292" s="650" t="s">
        <v>3930</v>
      </c>
      <c r="H4292" s="650" t="s">
        <v>597</v>
      </c>
      <c r="I4292" s="650" t="s">
        <v>4261</v>
      </c>
      <c r="J4292" s="650" t="s">
        <v>838</v>
      </c>
      <c r="K4292" s="650" t="s">
        <v>4262</v>
      </c>
      <c r="L4292" s="651">
        <v>0</v>
      </c>
      <c r="M4292" s="651">
        <v>0</v>
      </c>
      <c r="N4292" s="650">
        <v>1</v>
      </c>
      <c r="O4292" s="731">
        <v>0.5</v>
      </c>
      <c r="P4292" s="651"/>
      <c r="Q4292" s="666"/>
      <c r="R4292" s="650"/>
      <c r="S4292" s="666">
        <v>0</v>
      </c>
      <c r="T4292" s="731"/>
      <c r="U4292" s="689">
        <v>0</v>
      </c>
    </row>
    <row r="4293" spans="1:21" ht="14.4" customHeight="1" x14ac:dyDescent="0.3">
      <c r="A4293" s="649">
        <v>10</v>
      </c>
      <c r="B4293" s="650" t="s">
        <v>596</v>
      </c>
      <c r="C4293" s="650">
        <v>89871107</v>
      </c>
      <c r="D4293" s="729" t="s">
        <v>6873</v>
      </c>
      <c r="E4293" s="730" t="s">
        <v>3713</v>
      </c>
      <c r="F4293" s="650" t="s">
        <v>3634</v>
      </c>
      <c r="G4293" s="650" t="s">
        <v>3930</v>
      </c>
      <c r="H4293" s="650" t="s">
        <v>597</v>
      </c>
      <c r="I4293" s="650" t="s">
        <v>2467</v>
      </c>
      <c r="J4293" s="650" t="s">
        <v>838</v>
      </c>
      <c r="K4293" s="650" t="s">
        <v>3931</v>
      </c>
      <c r="L4293" s="651">
        <v>128.9</v>
      </c>
      <c r="M4293" s="651">
        <v>386.70000000000005</v>
      </c>
      <c r="N4293" s="650">
        <v>3</v>
      </c>
      <c r="O4293" s="731">
        <v>1.5</v>
      </c>
      <c r="P4293" s="651"/>
      <c r="Q4293" s="666">
        <v>0</v>
      </c>
      <c r="R4293" s="650"/>
      <c r="S4293" s="666">
        <v>0</v>
      </c>
      <c r="T4293" s="731"/>
      <c r="U4293" s="689">
        <v>0</v>
      </c>
    </row>
    <row r="4294" spans="1:21" ht="14.4" customHeight="1" x14ac:dyDescent="0.3">
      <c r="A4294" s="649">
        <v>10</v>
      </c>
      <c r="B4294" s="650" t="s">
        <v>596</v>
      </c>
      <c r="C4294" s="650">
        <v>89871107</v>
      </c>
      <c r="D4294" s="729" t="s">
        <v>6873</v>
      </c>
      <c r="E4294" s="730" t="s">
        <v>3713</v>
      </c>
      <c r="F4294" s="650" t="s">
        <v>3634</v>
      </c>
      <c r="G4294" s="650" t="s">
        <v>3930</v>
      </c>
      <c r="H4294" s="650" t="s">
        <v>597</v>
      </c>
      <c r="I4294" s="650" t="s">
        <v>5345</v>
      </c>
      <c r="J4294" s="650" t="s">
        <v>838</v>
      </c>
      <c r="K4294" s="650" t="s">
        <v>5346</v>
      </c>
      <c r="L4294" s="651">
        <v>64.45</v>
      </c>
      <c r="M4294" s="651">
        <v>64.45</v>
      </c>
      <c r="N4294" s="650">
        <v>1</v>
      </c>
      <c r="O4294" s="731">
        <v>1</v>
      </c>
      <c r="P4294" s="651"/>
      <c r="Q4294" s="666">
        <v>0</v>
      </c>
      <c r="R4294" s="650"/>
      <c r="S4294" s="666">
        <v>0</v>
      </c>
      <c r="T4294" s="731"/>
      <c r="U4294" s="689">
        <v>0</v>
      </c>
    </row>
    <row r="4295" spans="1:21" ht="14.4" customHeight="1" x14ac:dyDescent="0.3">
      <c r="A4295" s="649">
        <v>10</v>
      </c>
      <c r="B4295" s="650" t="s">
        <v>596</v>
      </c>
      <c r="C4295" s="650">
        <v>89871107</v>
      </c>
      <c r="D4295" s="729" t="s">
        <v>6873</v>
      </c>
      <c r="E4295" s="730" t="s">
        <v>3713</v>
      </c>
      <c r="F4295" s="650" t="s">
        <v>3634</v>
      </c>
      <c r="G4295" s="650" t="s">
        <v>3930</v>
      </c>
      <c r="H4295" s="650" t="s">
        <v>597</v>
      </c>
      <c r="I4295" s="650" t="s">
        <v>4183</v>
      </c>
      <c r="J4295" s="650" t="s">
        <v>838</v>
      </c>
      <c r="K4295" s="650" t="s">
        <v>4184</v>
      </c>
      <c r="L4295" s="651">
        <v>0</v>
      </c>
      <c r="M4295" s="651">
        <v>0</v>
      </c>
      <c r="N4295" s="650">
        <v>1</v>
      </c>
      <c r="O4295" s="731">
        <v>1</v>
      </c>
      <c r="P4295" s="651">
        <v>0</v>
      </c>
      <c r="Q4295" s="666"/>
      <c r="R4295" s="650">
        <v>1</v>
      </c>
      <c r="S4295" s="666">
        <v>1</v>
      </c>
      <c r="T4295" s="731">
        <v>1</v>
      </c>
      <c r="U4295" s="689">
        <v>1</v>
      </c>
    </row>
    <row r="4296" spans="1:21" ht="14.4" customHeight="1" x14ac:dyDescent="0.3">
      <c r="A4296" s="649">
        <v>10</v>
      </c>
      <c r="B4296" s="650" t="s">
        <v>596</v>
      </c>
      <c r="C4296" s="650">
        <v>89871107</v>
      </c>
      <c r="D4296" s="729" t="s">
        <v>6873</v>
      </c>
      <c r="E4296" s="730" t="s">
        <v>3713</v>
      </c>
      <c r="F4296" s="650" t="s">
        <v>3634</v>
      </c>
      <c r="G4296" s="650" t="s">
        <v>3752</v>
      </c>
      <c r="H4296" s="650" t="s">
        <v>597</v>
      </c>
      <c r="I4296" s="650" t="s">
        <v>6783</v>
      </c>
      <c r="J4296" s="650" t="s">
        <v>3754</v>
      </c>
      <c r="K4296" s="650" t="s">
        <v>6784</v>
      </c>
      <c r="L4296" s="651">
        <v>110.69</v>
      </c>
      <c r="M4296" s="651">
        <v>553.45000000000005</v>
      </c>
      <c r="N4296" s="650">
        <v>5</v>
      </c>
      <c r="O4296" s="731">
        <v>5</v>
      </c>
      <c r="P4296" s="651"/>
      <c r="Q4296" s="666">
        <v>0</v>
      </c>
      <c r="R4296" s="650"/>
      <c r="S4296" s="666">
        <v>0</v>
      </c>
      <c r="T4296" s="731"/>
      <c r="U4296" s="689">
        <v>0</v>
      </c>
    </row>
    <row r="4297" spans="1:21" ht="14.4" customHeight="1" x14ac:dyDescent="0.3">
      <c r="A4297" s="649">
        <v>10</v>
      </c>
      <c r="B4297" s="650" t="s">
        <v>596</v>
      </c>
      <c r="C4297" s="650">
        <v>89871107</v>
      </c>
      <c r="D4297" s="729" t="s">
        <v>6873</v>
      </c>
      <c r="E4297" s="730" t="s">
        <v>3713</v>
      </c>
      <c r="F4297" s="650" t="s">
        <v>3634</v>
      </c>
      <c r="G4297" s="650" t="s">
        <v>3752</v>
      </c>
      <c r="H4297" s="650" t="s">
        <v>597</v>
      </c>
      <c r="I4297" s="650" t="s">
        <v>4564</v>
      </c>
      <c r="J4297" s="650" t="s">
        <v>2412</v>
      </c>
      <c r="K4297" s="650" t="s">
        <v>4565</v>
      </c>
      <c r="L4297" s="651">
        <v>79.069999999999993</v>
      </c>
      <c r="M4297" s="651">
        <v>1423.2599999999993</v>
      </c>
      <c r="N4297" s="650">
        <v>18</v>
      </c>
      <c r="O4297" s="731">
        <v>18</v>
      </c>
      <c r="P4297" s="651">
        <v>79.069999999999993</v>
      </c>
      <c r="Q4297" s="666">
        <v>5.555555555555558E-2</v>
      </c>
      <c r="R4297" s="650">
        <v>1</v>
      </c>
      <c r="S4297" s="666">
        <v>5.5555555555555552E-2</v>
      </c>
      <c r="T4297" s="731">
        <v>1</v>
      </c>
      <c r="U4297" s="689">
        <v>5.5555555555555552E-2</v>
      </c>
    </row>
    <row r="4298" spans="1:21" ht="14.4" customHeight="1" x14ac:dyDescent="0.3">
      <c r="A4298" s="649">
        <v>10</v>
      </c>
      <c r="B4298" s="650" t="s">
        <v>596</v>
      </c>
      <c r="C4298" s="650">
        <v>89871107</v>
      </c>
      <c r="D4298" s="729" t="s">
        <v>6873</v>
      </c>
      <c r="E4298" s="730" t="s">
        <v>3713</v>
      </c>
      <c r="F4298" s="650" t="s">
        <v>3634</v>
      </c>
      <c r="G4298" s="650" t="s">
        <v>3752</v>
      </c>
      <c r="H4298" s="650" t="s">
        <v>597</v>
      </c>
      <c r="I4298" s="650" t="s">
        <v>4875</v>
      </c>
      <c r="J4298" s="650" t="s">
        <v>4876</v>
      </c>
      <c r="K4298" s="650" t="s">
        <v>4877</v>
      </c>
      <c r="L4298" s="651">
        <v>158.13</v>
      </c>
      <c r="M4298" s="651">
        <v>2530.0800000000004</v>
      </c>
      <c r="N4298" s="650">
        <v>16</v>
      </c>
      <c r="O4298" s="731">
        <v>15</v>
      </c>
      <c r="P4298" s="651">
        <v>158.13</v>
      </c>
      <c r="Q4298" s="666">
        <v>6.2499999999999986E-2</v>
      </c>
      <c r="R4298" s="650">
        <v>1</v>
      </c>
      <c r="S4298" s="666">
        <v>6.25E-2</v>
      </c>
      <c r="T4298" s="731">
        <v>1</v>
      </c>
      <c r="U4298" s="689">
        <v>6.6666666666666666E-2</v>
      </c>
    </row>
    <row r="4299" spans="1:21" ht="14.4" customHeight="1" x14ac:dyDescent="0.3">
      <c r="A4299" s="649">
        <v>10</v>
      </c>
      <c r="B4299" s="650" t="s">
        <v>596</v>
      </c>
      <c r="C4299" s="650">
        <v>89871107</v>
      </c>
      <c r="D4299" s="729" t="s">
        <v>6873</v>
      </c>
      <c r="E4299" s="730" t="s">
        <v>3713</v>
      </c>
      <c r="F4299" s="650" t="s">
        <v>3634</v>
      </c>
      <c r="G4299" s="650" t="s">
        <v>3752</v>
      </c>
      <c r="H4299" s="650" t="s">
        <v>597</v>
      </c>
      <c r="I4299" s="650" t="s">
        <v>6719</v>
      </c>
      <c r="J4299" s="650" t="s">
        <v>6690</v>
      </c>
      <c r="K4299" s="650" t="s">
        <v>6720</v>
      </c>
      <c r="L4299" s="651">
        <v>237.21</v>
      </c>
      <c r="M4299" s="651">
        <v>1897.68</v>
      </c>
      <c r="N4299" s="650">
        <v>8</v>
      </c>
      <c r="O4299" s="731">
        <v>8</v>
      </c>
      <c r="P4299" s="651"/>
      <c r="Q4299" s="666">
        <v>0</v>
      </c>
      <c r="R4299" s="650"/>
      <c r="S4299" s="666">
        <v>0</v>
      </c>
      <c r="T4299" s="731"/>
      <c r="U4299" s="689">
        <v>0</v>
      </c>
    </row>
    <row r="4300" spans="1:21" ht="14.4" customHeight="1" x14ac:dyDescent="0.3">
      <c r="A4300" s="649">
        <v>10</v>
      </c>
      <c r="B4300" s="650" t="s">
        <v>596</v>
      </c>
      <c r="C4300" s="650">
        <v>89871107</v>
      </c>
      <c r="D4300" s="729" t="s">
        <v>6873</v>
      </c>
      <c r="E4300" s="730" t="s">
        <v>3713</v>
      </c>
      <c r="F4300" s="650" t="s">
        <v>3634</v>
      </c>
      <c r="G4300" s="650" t="s">
        <v>3752</v>
      </c>
      <c r="H4300" s="650" t="s">
        <v>597</v>
      </c>
      <c r="I4300" s="650" t="s">
        <v>3753</v>
      </c>
      <c r="J4300" s="650" t="s">
        <v>3754</v>
      </c>
      <c r="K4300" s="650" t="s">
        <v>3755</v>
      </c>
      <c r="L4300" s="651">
        <v>158.13</v>
      </c>
      <c r="M4300" s="651">
        <v>316.26</v>
      </c>
      <c r="N4300" s="650">
        <v>2</v>
      </c>
      <c r="O4300" s="731">
        <v>2</v>
      </c>
      <c r="P4300" s="651"/>
      <c r="Q4300" s="666">
        <v>0</v>
      </c>
      <c r="R4300" s="650"/>
      <c r="S4300" s="666">
        <v>0</v>
      </c>
      <c r="T4300" s="731"/>
      <c r="U4300" s="689">
        <v>0</v>
      </c>
    </row>
    <row r="4301" spans="1:21" ht="14.4" customHeight="1" x14ac:dyDescent="0.3">
      <c r="A4301" s="649">
        <v>10</v>
      </c>
      <c r="B4301" s="650" t="s">
        <v>596</v>
      </c>
      <c r="C4301" s="650">
        <v>89871107</v>
      </c>
      <c r="D4301" s="729" t="s">
        <v>6873</v>
      </c>
      <c r="E4301" s="730" t="s">
        <v>3713</v>
      </c>
      <c r="F4301" s="650" t="s">
        <v>3634</v>
      </c>
      <c r="G4301" s="650" t="s">
        <v>3752</v>
      </c>
      <c r="H4301" s="650" t="s">
        <v>597</v>
      </c>
      <c r="I4301" s="650" t="s">
        <v>2411</v>
      </c>
      <c r="J4301" s="650" t="s">
        <v>2412</v>
      </c>
      <c r="K4301" s="650" t="s">
        <v>6785</v>
      </c>
      <c r="L4301" s="651">
        <v>31.62</v>
      </c>
      <c r="M4301" s="651">
        <v>316.2</v>
      </c>
      <c r="N4301" s="650">
        <v>10</v>
      </c>
      <c r="O4301" s="731">
        <v>5</v>
      </c>
      <c r="P4301" s="651"/>
      <c r="Q4301" s="666">
        <v>0</v>
      </c>
      <c r="R4301" s="650"/>
      <c r="S4301" s="666">
        <v>0</v>
      </c>
      <c r="T4301" s="731"/>
      <c r="U4301" s="689">
        <v>0</v>
      </c>
    </row>
    <row r="4302" spans="1:21" ht="14.4" customHeight="1" x14ac:dyDescent="0.3">
      <c r="A4302" s="649">
        <v>10</v>
      </c>
      <c r="B4302" s="650" t="s">
        <v>596</v>
      </c>
      <c r="C4302" s="650">
        <v>89871107</v>
      </c>
      <c r="D4302" s="729" t="s">
        <v>6873</v>
      </c>
      <c r="E4302" s="730" t="s">
        <v>3713</v>
      </c>
      <c r="F4302" s="650" t="s">
        <v>3634</v>
      </c>
      <c r="G4302" s="650" t="s">
        <v>3752</v>
      </c>
      <c r="H4302" s="650" t="s">
        <v>597</v>
      </c>
      <c r="I4302" s="650" t="s">
        <v>6693</v>
      </c>
      <c r="J4302" s="650" t="s">
        <v>4876</v>
      </c>
      <c r="K4302" s="650" t="s">
        <v>6694</v>
      </c>
      <c r="L4302" s="651">
        <v>63.26</v>
      </c>
      <c r="M4302" s="651">
        <v>126.52</v>
      </c>
      <c r="N4302" s="650">
        <v>2</v>
      </c>
      <c r="O4302" s="731">
        <v>1</v>
      </c>
      <c r="P4302" s="651"/>
      <c r="Q4302" s="666">
        <v>0</v>
      </c>
      <c r="R4302" s="650"/>
      <c r="S4302" s="666">
        <v>0</v>
      </c>
      <c r="T4302" s="731"/>
      <c r="U4302" s="689">
        <v>0</v>
      </c>
    </row>
    <row r="4303" spans="1:21" ht="14.4" customHeight="1" x14ac:dyDescent="0.3">
      <c r="A4303" s="649">
        <v>10</v>
      </c>
      <c r="B4303" s="650" t="s">
        <v>596</v>
      </c>
      <c r="C4303" s="650">
        <v>89871107</v>
      </c>
      <c r="D4303" s="729" t="s">
        <v>6873</v>
      </c>
      <c r="E4303" s="730" t="s">
        <v>3713</v>
      </c>
      <c r="F4303" s="650" t="s">
        <v>3634</v>
      </c>
      <c r="G4303" s="650" t="s">
        <v>3752</v>
      </c>
      <c r="H4303" s="650" t="s">
        <v>597</v>
      </c>
      <c r="I4303" s="650" t="s">
        <v>6689</v>
      </c>
      <c r="J4303" s="650" t="s">
        <v>6690</v>
      </c>
      <c r="K4303" s="650" t="s">
        <v>6691</v>
      </c>
      <c r="L4303" s="651">
        <v>94.88</v>
      </c>
      <c r="M4303" s="651">
        <v>759.04</v>
      </c>
      <c r="N4303" s="650">
        <v>8</v>
      </c>
      <c r="O4303" s="731">
        <v>8</v>
      </c>
      <c r="P4303" s="651">
        <v>94.88</v>
      </c>
      <c r="Q4303" s="666">
        <v>0.125</v>
      </c>
      <c r="R4303" s="650">
        <v>1</v>
      </c>
      <c r="S4303" s="666">
        <v>0.125</v>
      </c>
      <c r="T4303" s="731">
        <v>1</v>
      </c>
      <c r="U4303" s="689">
        <v>0.125</v>
      </c>
    </row>
    <row r="4304" spans="1:21" ht="14.4" customHeight="1" x14ac:dyDescent="0.3">
      <c r="A4304" s="649">
        <v>10</v>
      </c>
      <c r="B4304" s="650" t="s">
        <v>596</v>
      </c>
      <c r="C4304" s="650">
        <v>89871107</v>
      </c>
      <c r="D4304" s="729" t="s">
        <v>6873</v>
      </c>
      <c r="E4304" s="730" t="s">
        <v>3713</v>
      </c>
      <c r="F4304" s="650" t="s">
        <v>3634</v>
      </c>
      <c r="G4304" s="650" t="s">
        <v>3752</v>
      </c>
      <c r="H4304" s="650" t="s">
        <v>597</v>
      </c>
      <c r="I4304" s="650" t="s">
        <v>4617</v>
      </c>
      <c r="J4304" s="650" t="s">
        <v>4618</v>
      </c>
      <c r="K4304" s="650" t="s">
        <v>4619</v>
      </c>
      <c r="L4304" s="651">
        <v>60.66</v>
      </c>
      <c r="M4304" s="651">
        <v>121.32</v>
      </c>
      <c r="N4304" s="650">
        <v>2</v>
      </c>
      <c r="O4304" s="731">
        <v>2</v>
      </c>
      <c r="P4304" s="651"/>
      <c r="Q4304" s="666">
        <v>0</v>
      </c>
      <c r="R4304" s="650"/>
      <c r="S4304" s="666">
        <v>0</v>
      </c>
      <c r="T4304" s="731"/>
      <c r="U4304" s="689">
        <v>0</v>
      </c>
    </row>
    <row r="4305" spans="1:21" ht="14.4" customHeight="1" x14ac:dyDescent="0.3">
      <c r="A4305" s="649">
        <v>10</v>
      </c>
      <c r="B4305" s="650" t="s">
        <v>596</v>
      </c>
      <c r="C4305" s="650">
        <v>89871107</v>
      </c>
      <c r="D4305" s="729" t="s">
        <v>6873</v>
      </c>
      <c r="E4305" s="730" t="s">
        <v>3713</v>
      </c>
      <c r="F4305" s="650" t="s">
        <v>3634</v>
      </c>
      <c r="G4305" s="650" t="s">
        <v>3752</v>
      </c>
      <c r="H4305" s="650" t="s">
        <v>597</v>
      </c>
      <c r="I4305" s="650" t="s">
        <v>2210</v>
      </c>
      <c r="J4305" s="650" t="s">
        <v>3837</v>
      </c>
      <c r="K4305" s="650" t="s">
        <v>3838</v>
      </c>
      <c r="L4305" s="651">
        <v>71.17</v>
      </c>
      <c r="M4305" s="651">
        <v>71.17</v>
      </c>
      <c r="N4305" s="650">
        <v>1</v>
      </c>
      <c r="O4305" s="731">
        <v>1</v>
      </c>
      <c r="P4305" s="651"/>
      <c r="Q4305" s="666">
        <v>0</v>
      </c>
      <c r="R4305" s="650"/>
      <c r="S4305" s="666">
        <v>0</v>
      </c>
      <c r="T4305" s="731"/>
      <c r="U4305" s="689">
        <v>0</v>
      </c>
    </row>
    <row r="4306" spans="1:21" ht="14.4" customHeight="1" x14ac:dyDescent="0.3">
      <c r="A4306" s="649">
        <v>10</v>
      </c>
      <c r="B4306" s="650" t="s">
        <v>596</v>
      </c>
      <c r="C4306" s="650">
        <v>89871107</v>
      </c>
      <c r="D4306" s="729" t="s">
        <v>6873</v>
      </c>
      <c r="E4306" s="730" t="s">
        <v>3713</v>
      </c>
      <c r="F4306" s="650" t="s">
        <v>3634</v>
      </c>
      <c r="G4306" s="650" t="s">
        <v>4585</v>
      </c>
      <c r="H4306" s="650" t="s">
        <v>597</v>
      </c>
      <c r="I4306" s="650" t="s">
        <v>1920</v>
      </c>
      <c r="J4306" s="650" t="s">
        <v>4620</v>
      </c>
      <c r="K4306" s="650" t="s">
        <v>4621</v>
      </c>
      <c r="L4306" s="651">
        <v>39.39</v>
      </c>
      <c r="M4306" s="651">
        <v>78.78</v>
      </c>
      <c r="N4306" s="650">
        <v>2</v>
      </c>
      <c r="O4306" s="731">
        <v>2</v>
      </c>
      <c r="P4306" s="651"/>
      <c r="Q4306" s="666">
        <v>0</v>
      </c>
      <c r="R4306" s="650"/>
      <c r="S4306" s="666">
        <v>0</v>
      </c>
      <c r="T4306" s="731"/>
      <c r="U4306" s="689">
        <v>0</v>
      </c>
    </row>
    <row r="4307" spans="1:21" ht="14.4" customHeight="1" x14ac:dyDescent="0.3">
      <c r="A4307" s="649">
        <v>10</v>
      </c>
      <c r="B4307" s="650" t="s">
        <v>596</v>
      </c>
      <c r="C4307" s="650">
        <v>89871107</v>
      </c>
      <c r="D4307" s="729" t="s">
        <v>6873</v>
      </c>
      <c r="E4307" s="730" t="s">
        <v>3713</v>
      </c>
      <c r="F4307" s="650" t="s">
        <v>3634</v>
      </c>
      <c r="G4307" s="650" t="s">
        <v>3756</v>
      </c>
      <c r="H4307" s="650" t="s">
        <v>597</v>
      </c>
      <c r="I4307" s="650" t="s">
        <v>6786</v>
      </c>
      <c r="J4307" s="650" t="s">
        <v>6787</v>
      </c>
      <c r="K4307" s="650" t="s">
        <v>6613</v>
      </c>
      <c r="L4307" s="651">
        <v>86.16</v>
      </c>
      <c r="M4307" s="651">
        <v>172.32</v>
      </c>
      <c r="N4307" s="650">
        <v>2</v>
      </c>
      <c r="O4307" s="731">
        <v>2</v>
      </c>
      <c r="P4307" s="651"/>
      <c r="Q4307" s="666">
        <v>0</v>
      </c>
      <c r="R4307" s="650"/>
      <c r="S4307" s="666">
        <v>0</v>
      </c>
      <c r="T4307" s="731"/>
      <c r="U4307" s="689">
        <v>0</v>
      </c>
    </row>
    <row r="4308" spans="1:21" ht="14.4" customHeight="1" x14ac:dyDescent="0.3">
      <c r="A4308" s="649">
        <v>10</v>
      </c>
      <c r="B4308" s="650" t="s">
        <v>596</v>
      </c>
      <c r="C4308" s="650">
        <v>89871107</v>
      </c>
      <c r="D4308" s="729" t="s">
        <v>6873</v>
      </c>
      <c r="E4308" s="730" t="s">
        <v>3713</v>
      </c>
      <c r="F4308" s="650" t="s">
        <v>3634</v>
      </c>
      <c r="G4308" s="650" t="s">
        <v>4089</v>
      </c>
      <c r="H4308" s="650" t="s">
        <v>597</v>
      </c>
      <c r="I4308" s="650" t="s">
        <v>874</v>
      </c>
      <c r="J4308" s="650" t="s">
        <v>875</v>
      </c>
      <c r="K4308" s="650" t="s">
        <v>876</v>
      </c>
      <c r="L4308" s="651">
        <v>23.72</v>
      </c>
      <c r="M4308" s="651">
        <v>23.72</v>
      </c>
      <c r="N4308" s="650">
        <v>1</v>
      </c>
      <c r="O4308" s="731">
        <v>0.5</v>
      </c>
      <c r="P4308" s="651"/>
      <c r="Q4308" s="666">
        <v>0</v>
      </c>
      <c r="R4308" s="650"/>
      <c r="S4308" s="666">
        <v>0</v>
      </c>
      <c r="T4308" s="731"/>
      <c r="U4308" s="689">
        <v>0</v>
      </c>
    </row>
    <row r="4309" spans="1:21" ht="14.4" customHeight="1" x14ac:dyDescent="0.3">
      <c r="A4309" s="649">
        <v>10</v>
      </c>
      <c r="B4309" s="650" t="s">
        <v>596</v>
      </c>
      <c r="C4309" s="650">
        <v>89871107</v>
      </c>
      <c r="D4309" s="729" t="s">
        <v>6873</v>
      </c>
      <c r="E4309" s="730" t="s">
        <v>3713</v>
      </c>
      <c r="F4309" s="650" t="s">
        <v>3634</v>
      </c>
      <c r="G4309" s="650" t="s">
        <v>4246</v>
      </c>
      <c r="H4309" s="650" t="s">
        <v>597</v>
      </c>
      <c r="I4309" s="650" t="s">
        <v>6788</v>
      </c>
      <c r="J4309" s="650" t="s">
        <v>6789</v>
      </c>
      <c r="K4309" s="650" t="s">
        <v>6790</v>
      </c>
      <c r="L4309" s="651">
        <v>25.89</v>
      </c>
      <c r="M4309" s="651">
        <v>25.89</v>
      </c>
      <c r="N4309" s="650">
        <v>1</v>
      </c>
      <c r="O4309" s="731">
        <v>0.5</v>
      </c>
      <c r="P4309" s="651"/>
      <c r="Q4309" s="666">
        <v>0</v>
      </c>
      <c r="R4309" s="650"/>
      <c r="S4309" s="666">
        <v>0</v>
      </c>
      <c r="T4309" s="731"/>
      <c r="U4309" s="689">
        <v>0</v>
      </c>
    </row>
    <row r="4310" spans="1:21" ht="14.4" customHeight="1" x14ac:dyDescent="0.3">
      <c r="A4310" s="649">
        <v>10</v>
      </c>
      <c r="B4310" s="650" t="s">
        <v>596</v>
      </c>
      <c r="C4310" s="650">
        <v>89871107</v>
      </c>
      <c r="D4310" s="729" t="s">
        <v>6873</v>
      </c>
      <c r="E4310" s="730" t="s">
        <v>3713</v>
      </c>
      <c r="F4310" s="650" t="s">
        <v>3634</v>
      </c>
      <c r="G4310" s="650" t="s">
        <v>3824</v>
      </c>
      <c r="H4310" s="650" t="s">
        <v>597</v>
      </c>
      <c r="I4310" s="650" t="s">
        <v>629</v>
      </c>
      <c r="J4310" s="650" t="s">
        <v>1209</v>
      </c>
      <c r="K4310" s="650" t="s">
        <v>3887</v>
      </c>
      <c r="L4310" s="651">
        <v>50.27</v>
      </c>
      <c r="M4310" s="651">
        <v>100.54</v>
      </c>
      <c r="N4310" s="650">
        <v>2</v>
      </c>
      <c r="O4310" s="731">
        <v>2</v>
      </c>
      <c r="P4310" s="651"/>
      <c r="Q4310" s="666">
        <v>0</v>
      </c>
      <c r="R4310" s="650"/>
      <c r="S4310" s="666">
        <v>0</v>
      </c>
      <c r="T4310" s="731"/>
      <c r="U4310" s="689">
        <v>0</v>
      </c>
    </row>
    <row r="4311" spans="1:21" ht="14.4" customHeight="1" x14ac:dyDescent="0.3">
      <c r="A4311" s="649">
        <v>10</v>
      </c>
      <c r="B4311" s="650" t="s">
        <v>596</v>
      </c>
      <c r="C4311" s="650">
        <v>89871107</v>
      </c>
      <c r="D4311" s="729" t="s">
        <v>6873</v>
      </c>
      <c r="E4311" s="730" t="s">
        <v>3713</v>
      </c>
      <c r="F4311" s="650" t="s">
        <v>3634</v>
      </c>
      <c r="G4311" s="650" t="s">
        <v>3824</v>
      </c>
      <c r="H4311" s="650" t="s">
        <v>597</v>
      </c>
      <c r="I4311" s="650" t="s">
        <v>5338</v>
      </c>
      <c r="J4311" s="650" t="s">
        <v>3825</v>
      </c>
      <c r="K4311" s="650" t="s">
        <v>4602</v>
      </c>
      <c r="L4311" s="651">
        <v>0</v>
      </c>
      <c r="M4311" s="651">
        <v>0</v>
      </c>
      <c r="N4311" s="650">
        <v>17</v>
      </c>
      <c r="O4311" s="731">
        <v>12</v>
      </c>
      <c r="P4311" s="651">
        <v>0</v>
      </c>
      <c r="Q4311" s="666"/>
      <c r="R4311" s="650">
        <v>1</v>
      </c>
      <c r="S4311" s="666">
        <v>5.8823529411764705E-2</v>
      </c>
      <c r="T4311" s="731">
        <v>1</v>
      </c>
      <c r="U4311" s="689">
        <v>8.3333333333333329E-2</v>
      </c>
    </row>
    <row r="4312" spans="1:21" ht="14.4" customHeight="1" x14ac:dyDescent="0.3">
      <c r="A4312" s="649">
        <v>10</v>
      </c>
      <c r="B4312" s="650" t="s">
        <v>596</v>
      </c>
      <c r="C4312" s="650">
        <v>89871107</v>
      </c>
      <c r="D4312" s="729" t="s">
        <v>6873</v>
      </c>
      <c r="E4312" s="730" t="s">
        <v>3713</v>
      </c>
      <c r="F4312" s="650" t="s">
        <v>3634</v>
      </c>
      <c r="G4312" s="650" t="s">
        <v>4192</v>
      </c>
      <c r="H4312" s="650" t="s">
        <v>597</v>
      </c>
      <c r="I4312" s="650" t="s">
        <v>690</v>
      </c>
      <c r="J4312" s="650" t="s">
        <v>691</v>
      </c>
      <c r="K4312" s="650" t="s">
        <v>4193</v>
      </c>
      <c r="L4312" s="651">
        <v>26.17</v>
      </c>
      <c r="M4312" s="651">
        <v>1779.5600000000015</v>
      </c>
      <c r="N4312" s="650">
        <v>68</v>
      </c>
      <c r="O4312" s="731">
        <v>56.5</v>
      </c>
      <c r="P4312" s="651">
        <v>26.17</v>
      </c>
      <c r="Q4312" s="666">
        <v>1.4705882352941164E-2</v>
      </c>
      <c r="R4312" s="650">
        <v>1</v>
      </c>
      <c r="S4312" s="666">
        <v>1.4705882352941176E-2</v>
      </c>
      <c r="T4312" s="731">
        <v>1</v>
      </c>
      <c r="U4312" s="689">
        <v>1.7699115044247787E-2</v>
      </c>
    </row>
    <row r="4313" spans="1:21" ht="14.4" customHeight="1" x14ac:dyDescent="0.3">
      <c r="A4313" s="649">
        <v>10</v>
      </c>
      <c r="B4313" s="650" t="s">
        <v>596</v>
      </c>
      <c r="C4313" s="650">
        <v>89871107</v>
      </c>
      <c r="D4313" s="729" t="s">
        <v>6873</v>
      </c>
      <c r="E4313" s="730" t="s">
        <v>3713</v>
      </c>
      <c r="F4313" s="650" t="s">
        <v>3634</v>
      </c>
      <c r="G4313" s="650" t="s">
        <v>4192</v>
      </c>
      <c r="H4313" s="650" t="s">
        <v>597</v>
      </c>
      <c r="I4313" s="650" t="s">
        <v>690</v>
      </c>
      <c r="J4313" s="650" t="s">
        <v>691</v>
      </c>
      <c r="K4313" s="650" t="s">
        <v>4193</v>
      </c>
      <c r="L4313" s="651">
        <v>28.52</v>
      </c>
      <c r="M4313" s="651">
        <v>342.23999999999995</v>
      </c>
      <c r="N4313" s="650">
        <v>12</v>
      </c>
      <c r="O4313" s="731">
        <v>9</v>
      </c>
      <c r="P4313" s="651"/>
      <c r="Q4313" s="666">
        <v>0</v>
      </c>
      <c r="R4313" s="650"/>
      <c r="S4313" s="666">
        <v>0</v>
      </c>
      <c r="T4313" s="731"/>
      <c r="U4313" s="689">
        <v>0</v>
      </c>
    </row>
    <row r="4314" spans="1:21" ht="14.4" customHeight="1" x14ac:dyDescent="0.3">
      <c r="A4314" s="649">
        <v>10</v>
      </c>
      <c r="B4314" s="650" t="s">
        <v>596</v>
      </c>
      <c r="C4314" s="650">
        <v>89871107</v>
      </c>
      <c r="D4314" s="729" t="s">
        <v>6873</v>
      </c>
      <c r="E4314" s="730" t="s">
        <v>3713</v>
      </c>
      <c r="F4314" s="650" t="s">
        <v>3634</v>
      </c>
      <c r="G4314" s="650" t="s">
        <v>6791</v>
      </c>
      <c r="H4314" s="650" t="s">
        <v>597</v>
      </c>
      <c r="I4314" s="650" t="s">
        <v>6792</v>
      </c>
      <c r="J4314" s="650" t="s">
        <v>6793</v>
      </c>
      <c r="K4314" s="650" t="s">
        <v>876</v>
      </c>
      <c r="L4314" s="651">
        <v>0</v>
      </c>
      <c r="M4314" s="651">
        <v>0</v>
      </c>
      <c r="N4314" s="650">
        <v>1</v>
      </c>
      <c r="O4314" s="731">
        <v>0.5</v>
      </c>
      <c r="P4314" s="651"/>
      <c r="Q4314" s="666"/>
      <c r="R4314" s="650"/>
      <c r="S4314" s="666">
        <v>0</v>
      </c>
      <c r="T4314" s="731"/>
      <c r="U4314" s="689">
        <v>0</v>
      </c>
    </row>
    <row r="4315" spans="1:21" ht="14.4" customHeight="1" x14ac:dyDescent="0.3">
      <c r="A4315" s="649">
        <v>10</v>
      </c>
      <c r="B4315" s="650" t="s">
        <v>596</v>
      </c>
      <c r="C4315" s="650">
        <v>89871107</v>
      </c>
      <c r="D4315" s="729" t="s">
        <v>6873</v>
      </c>
      <c r="E4315" s="730" t="s">
        <v>3713</v>
      </c>
      <c r="F4315" s="650" t="s">
        <v>3634</v>
      </c>
      <c r="G4315" s="650" t="s">
        <v>4336</v>
      </c>
      <c r="H4315" s="650" t="s">
        <v>597</v>
      </c>
      <c r="I4315" s="650" t="s">
        <v>2289</v>
      </c>
      <c r="J4315" s="650" t="s">
        <v>733</v>
      </c>
      <c r="K4315" s="650" t="s">
        <v>6613</v>
      </c>
      <c r="L4315" s="651">
        <v>0</v>
      </c>
      <c r="M4315" s="651">
        <v>0</v>
      </c>
      <c r="N4315" s="650">
        <v>6</v>
      </c>
      <c r="O4315" s="731">
        <v>3</v>
      </c>
      <c r="P4315" s="651"/>
      <c r="Q4315" s="666"/>
      <c r="R4315" s="650"/>
      <c r="S4315" s="666">
        <v>0</v>
      </c>
      <c r="T4315" s="731"/>
      <c r="U4315" s="689">
        <v>0</v>
      </c>
    </row>
    <row r="4316" spans="1:21" ht="14.4" customHeight="1" x14ac:dyDescent="0.3">
      <c r="A4316" s="649">
        <v>10</v>
      </c>
      <c r="B4316" s="650" t="s">
        <v>596</v>
      </c>
      <c r="C4316" s="650">
        <v>89871107</v>
      </c>
      <c r="D4316" s="729" t="s">
        <v>6873</v>
      </c>
      <c r="E4316" s="730" t="s">
        <v>3713</v>
      </c>
      <c r="F4316" s="650" t="s">
        <v>3634</v>
      </c>
      <c r="G4316" s="650" t="s">
        <v>6794</v>
      </c>
      <c r="H4316" s="650" t="s">
        <v>597</v>
      </c>
      <c r="I4316" s="650" t="s">
        <v>6795</v>
      </c>
      <c r="J4316" s="650" t="s">
        <v>6796</v>
      </c>
      <c r="K4316" s="650" t="s">
        <v>6797</v>
      </c>
      <c r="L4316" s="651">
        <v>0</v>
      </c>
      <c r="M4316" s="651">
        <v>0</v>
      </c>
      <c r="N4316" s="650">
        <v>5</v>
      </c>
      <c r="O4316" s="731">
        <v>4.5</v>
      </c>
      <c r="P4316" s="651"/>
      <c r="Q4316" s="666"/>
      <c r="R4316" s="650"/>
      <c r="S4316" s="666">
        <v>0</v>
      </c>
      <c r="T4316" s="731"/>
      <c r="U4316" s="689">
        <v>0</v>
      </c>
    </row>
    <row r="4317" spans="1:21" ht="14.4" customHeight="1" x14ac:dyDescent="0.3">
      <c r="A4317" s="649">
        <v>10</v>
      </c>
      <c r="B4317" s="650" t="s">
        <v>596</v>
      </c>
      <c r="C4317" s="650">
        <v>89871107</v>
      </c>
      <c r="D4317" s="729" t="s">
        <v>6873</v>
      </c>
      <c r="E4317" s="730" t="s">
        <v>3713</v>
      </c>
      <c r="F4317" s="650" t="s">
        <v>3634</v>
      </c>
      <c r="G4317" s="650" t="s">
        <v>3736</v>
      </c>
      <c r="H4317" s="650" t="s">
        <v>1072</v>
      </c>
      <c r="I4317" s="650" t="s">
        <v>4921</v>
      </c>
      <c r="J4317" s="650" t="s">
        <v>4446</v>
      </c>
      <c r="K4317" s="650" t="s">
        <v>4922</v>
      </c>
      <c r="L4317" s="651">
        <v>175.19</v>
      </c>
      <c r="M4317" s="651">
        <v>175.19</v>
      </c>
      <c r="N4317" s="650">
        <v>1</v>
      </c>
      <c r="O4317" s="731">
        <v>0.5</v>
      </c>
      <c r="P4317" s="651"/>
      <c r="Q4317" s="666">
        <v>0</v>
      </c>
      <c r="R4317" s="650"/>
      <c r="S4317" s="666">
        <v>0</v>
      </c>
      <c r="T4317" s="731"/>
      <c r="U4317" s="689">
        <v>0</v>
      </c>
    </row>
    <row r="4318" spans="1:21" ht="14.4" customHeight="1" x14ac:dyDescent="0.3">
      <c r="A4318" s="649">
        <v>10</v>
      </c>
      <c r="B4318" s="650" t="s">
        <v>596</v>
      </c>
      <c r="C4318" s="650">
        <v>89871107</v>
      </c>
      <c r="D4318" s="729" t="s">
        <v>6873</v>
      </c>
      <c r="E4318" s="730" t="s">
        <v>3713</v>
      </c>
      <c r="F4318" s="650" t="s">
        <v>3634</v>
      </c>
      <c r="G4318" s="650" t="s">
        <v>3736</v>
      </c>
      <c r="H4318" s="650" t="s">
        <v>1072</v>
      </c>
      <c r="I4318" s="650" t="s">
        <v>6798</v>
      </c>
      <c r="J4318" s="650" t="s">
        <v>4446</v>
      </c>
      <c r="K4318" s="650" t="s">
        <v>6799</v>
      </c>
      <c r="L4318" s="651">
        <v>175.19</v>
      </c>
      <c r="M4318" s="651">
        <v>175.19</v>
      </c>
      <c r="N4318" s="650">
        <v>1</v>
      </c>
      <c r="O4318" s="731">
        <v>1</v>
      </c>
      <c r="P4318" s="651"/>
      <c r="Q4318" s="666">
        <v>0</v>
      </c>
      <c r="R4318" s="650"/>
      <c r="S4318" s="666">
        <v>0</v>
      </c>
      <c r="T4318" s="731"/>
      <c r="U4318" s="689">
        <v>0</v>
      </c>
    </row>
    <row r="4319" spans="1:21" ht="14.4" customHeight="1" x14ac:dyDescent="0.3">
      <c r="A4319" s="649">
        <v>10</v>
      </c>
      <c r="B4319" s="650" t="s">
        <v>596</v>
      </c>
      <c r="C4319" s="650">
        <v>89871107</v>
      </c>
      <c r="D4319" s="729" t="s">
        <v>6873</v>
      </c>
      <c r="E4319" s="730" t="s">
        <v>3713</v>
      </c>
      <c r="F4319" s="650" t="s">
        <v>3634</v>
      </c>
      <c r="G4319" s="650" t="s">
        <v>3736</v>
      </c>
      <c r="H4319" s="650" t="s">
        <v>1072</v>
      </c>
      <c r="I4319" s="650" t="s">
        <v>1299</v>
      </c>
      <c r="J4319" s="650" t="s">
        <v>3487</v>
      </c>
      <c r="K4319" s="650" t="s">
        <v>3488</v>
      </c>
      <c r="L4319" s="651">
        <v>82.59</v>
      </c>
      <c r="M4319" s="651">
        <v>247.77</v>
      </c>
      <c r="N4319" s="650">
        <v>3</v>
      </c>
      <c r="O4319" s="731">
        <v>1.5</v>
      </c>
      <c r="P4319" s="651"/>
      <c r="Q4319" s="666">
        <v>0</v>
      </c>
      <c r="R4319" s="650"/>
      <c r="S4319" s="666">
        <v>0</v>
      </c>
      <c r="T4319" s="731"/>
      <c r="U4319" s="689">
        <v>0</v>
      </c>
    </row>
    <row r="4320" spans="1:21" ht="14.4" customHeight="1" x14ac:dyDescent="0.3">
      <c r="A4320" s="649">
        <v>10</v>
      </c>
      <c r="B4320" s="650" t="s">
        <v>596</v>
      </c>
      <c r="C4320" s="650">
        <v>89871107</v>
      </c>
      <c r="D4320" s="729" t="s">
        <v>6873</v>
      </c>
      <c r="E4320" s="730" t="s">
        <v>3713</v>
      </c>
      <c r="F4320" s="650" t="s">
        <v>3634</v>
      </c>
      <c r="G4320" s="650" t="s">
        <v>3736</v>
      </c>
      <c r="H4320" s="650" t="s">
        <v>1072</v>
      </c>
      <c r="I4320" s="650" t="s">
        <v>2240</v>
      </c>
      <c r="J4320" s="650" t="s">
        <v>3487</v>
      </c>
      <c r="K4320" s="650" t="s">
        <v>839</v>
      </c>
      <c r="L4320" s="651">
        <v>137.66</v>
      </c>
      <c r="M4320" s="651">
        <v>3579.1599999999989</v>
      </c>
      <c r="N4320" s="650">
        <v>26</v>
      </c>
      <c r="O4320" s="731">
        <v>17.5</v>
      </c>
      <c r="P4320" s="651">
        <v>137.66</v>
      </c>
      <c r="Q4320" s="666">
        <v>3.8461538461538471E-2</v>
      </c>
      <c r="R4320" s="650">
        <v>1</v>
      </c>
      <c r="S4320" s="666">
        <v>3.8461538461538464E-2</v>
      </c>
      <c r="T4320" s="731">
        <v>1</v>
      </c>
      <c r="U4320" s="689">
        <v>5.7142857142857141E-2</v>
      </c>
    </row>
    <row r="4321" spans="1:21" ht="14.4" customHeight="1" x14ac:dyDescent="0.3">
      <c r="A4321" s="649">
        <v>10</v>
      </c>
      <c r="B4321" s="650" t="s">
        <v>596</v>
      </c>
      <c r="C4321" s="650">
        <v>89871107</v>
      </c>
      <c r="D4321" s="729" t="s">
        <v>6873</v>
      </c>
      <c r="E4321" s="730" t="s">
        <v>3713</v>
      </c>
      <c r="F4321" s="650" t="s">
        <v>3634</v>
      </c>
      <c r="G4321" s="650" t="s">
        <v>3736</v>
      </c>
      <c r="H4321" s="650" t="s">
        <v>1072</v>
      </c>
      <c r="I4321" s="650" t="s">
        <v>1712</v>
      </c>
      <c r="J4321" s="650" t="s">
        <v>1713</v>
      </c>
      <c r="K4321" s="650" t="s">
        <v>3522</v>
      </c>
      <c r="L4321" s="651">
        <v>116.8</v>
      </c>
      <c r="M4321" s="651">
        <v>350.4</v>
      </c>
      <c r="N4321" s="650">
        <v>3</v>
      </c>
      <c r="O4321" s="731">
        <v>1.5</v>
      </c>
      <c r="P4321" s="651"/>
      <c r="Q4321" s="666">
        <v>0</v>
      </c>
      <c r="R4321" s="650"/>
      <c r="S4321" s="666">
        <v>0</v>
      </c>
      <c r="T4321" s="731"/>
      <c r="U4321" s="689">
        <v>0</v>
      </c>
    </row>
    <row r="4322" spans="1:21" ht="14.4" customHeight="1" x14ac:dyDescent="0.3">
      <c r="A4322" s="649">
        <v>10</v>
      </c>
      <c r="B4322" s="650" t="s">
        <v>596</v>
      </c>
      <c r="C4322" s="650">
        <v>89871107</v>
      </c>
      <c r="D4322" s="729" t="s">
        <v>6873</v>
      </c>
      <c r="E4322" s="730" t="s">
        <v>3713</v>
      </c>
      <c r="F4322" s="650" t="s">
        <v>3634</v>
      </c>
      <c r="G4322" s="650" t="s">
        <v>3736</v>
      </c>
      <c r="H4322" s="650" t="s">
        <v>597</v>
      </c>
      <c r="I4322" s="650" t="s">
        <v>6748</v>
      </c>
      <c r="J4322" s="650" t="s">
        <v>6749</v>
      </c>
      <c r="K4322" s="650" t="s">
        <v>3488</v>
      </c>
      <c r="L4322" s="651">
        <v>152.69</v>
      </c>
      <c r="M4322" s="651">
        <v>458.07</v>
      </c>
      <c r="N4322" s="650">
        <v>3</v>
      </c>
      <c r="O4322" s="731">
        <v>3</v>
      </c>
      <c r="P4322" s="651"/>
      <c r="Q4322" s="666">
        <v>0</v>
      </c>
      <c r="R4322" s="650"/>
      <c r="S4322" s="666">
        <v>0</v>
      </c>
      <c r="T4322" s="731"/>
      <c r="U4322" s="689">
        <v>0</v>
      </c>
    </row>
    <row r="4323" spans="1:21" ht="14.4" customHeight="1" x14ac:dyDescent="0.3">
      <c r="A4323" s="649">
        <v>10</v>
      </c>
      <c r="B4323" s="650" t="s">
        <v>596</v>
      </c>
      <c r="C4323" s="650">
        <v>89871107</v>
      </c>
      <c r="D4323" s="729" t="s">
        <v>6873</v>
      </c>
      <c r="E4323" s="730" t="s">
        <v>3713</v>
      </c>
      <c r="F4323" s="650" t="s">
        <v>3634</v>
      </c>
      <c r="G4323" s="650" t="s">
        <v>3736</v>
      </c>
      <c r="H4323" s="650" t="s">
        <v>1072</v>
      </c>
      <c r="I4323" s="650" t="s">
        <v>1303</v>
      </c>
      <c r="J4323" s="650" t="s">
        <v>3490</v>
      </c>
      <c r="K4323" s="650" t="s">
        <v>3488</v>
      </c>
      <c r="L4323" s="651">
        <v>41.3</v>
      </c>
      <c r="M4323" s="651">
        <v>702.09999999999991</v>
      </c>
      <c r="N4323" s="650">
        <v>17</v>
      </c>
      <c r="O4323" s="731">
        <v>14</v>
      </c>
      <c r="P4323" s="651"/>
      <c r="Q4323" s="666">
        <v>0</v>
      </c>
      <c r="R4323" s="650"/>
      <c r="S4323" s="666">
        <v>0</v>
      </c>
      <c r="T4323" s="731"/>
      <c r="U4323" s="689">
        <v>0</v>
      </c>
    </row>
    <row r="4324" spans="1:21" ht="14.4" customHeight="1" x14ac:dyDescent="0.3">
      <c r="A4324" s="649">
        <v>10</v>
      </c>
      <c r="B4324" s="650" t="s">
        <v>596</v>
      </c>
      <c r="C4324" s="650">
        <v>89871107</v>
      </c>
      <c r="D4324" s="729" t="s">
        <v>6873</v>
      </c>
      <c r="E4324" s="730" t="s">
        <v>3713</v>
      </c>
      <c r="F4324" s="650" t="s">
        <v>3634</v>
      </c>
      <c r="G4324" s="650" t="s">
        <v>3736</v>
      </c>
      <c r="H4324" s="650" t="s">
        <v>1072</v>
      </c>
      <c r="I4324" s="650" t="s">
        <v>4146</v>
      </c>
      <c r="J4324" s="650" t="s">
        <v>3547</v>
      </c>
      <c r="K4324" s="650" t="s">
        <v>4147</v>
      </c>
      <c r="L4324" s="651">
        <v>87.6</v>
      </c>
      <c r="M4324" s="651">
        <v>1927.1999999999991</v>
      </c>
      <c r="N4324" s="650">
        <v>22</v>
      </c>
      <c r="O4324" s="731">
        <v>15</v>
      </c>
      <c r="P4324" s="651"/>
      <c r="Q4324" s="666">
        <v>0</v>
      </c>
      <c r="R4324" s="650"/>
      <c r="S4324" s="666">
        <v>0</v>
      </c>
      <c r="T4324" s="731"/>
      <c r="U4324" s="689">
        <v>0</v>
      </c>
    </row>
    <row r="4325" spans="1:21" ht="14.4" customHeight="1" x14ac:dyDescent="0.3">
      <c r="A4325" s="649">
        <v>10</v>
      </c>
      <c r="B4325" s="650" t="s">
        <v>596</v>
      </c>
      <c r="C4325" s="650">
        <v>89871107</v>
      </c>
      <c r="D4325" s="729" t="s">
        <v>6873</v>
      </c>
      <c r="E4325" s="730" t="s">
        <v>3713</v>
      </c>
      <c r="F4325" s="650" t="s">
        <v>3634</v>
      </c>
      <c r="G4325" s="650" t="s">
        <v>3736</v>
      </c>
      <c r="H4325" s="650" t="s">
        <v>1072</v>
      </c>
      <c r="I4325" s="650" t="s">
        <v>1306</v>
      </c>
      <c r="J4325" s="650" t="s">
        <v>3490</v>
      </c>
      <c r="K4325" s="650" t="s">
        <v>839</v>
      </c>
      <c r="L4325" s="651">
        <v>68.83</v>
      </c>
      <c r="M4325" s="651">
        <v>1583.0899999999997</v>
      </c>
      <c r="N4325" s="650">
        <v>23</v>
      </c>
      <c r="O4325" s="731">
        <v>16</v>
      </c>
      <c r="P4325" s="651">
        <v>68.83</v>
      </c>
      <c r="Q4325" s="666">
        <v>4.3478260869565223E-2</v>
      </c>
      <c r="R4325" s="650">
        <v>1</v>
      </c>
      <c r="S4325" s="666">
        <v>4.3478260869565216E-2</v>
      </c>
      <c r="T4325" s="731">
        <v>1</v>
      </c>
      <c r="U4325" s="689">
        <v>6.25E-2</v>
      </c>
    </row>
    <row r="4326" spans="1:21" ht="14.4" customHeight="1" x14ac:dyDescent="0.3">
      <c r="A4326" s="649">
        <v>10</v>
      </c>
      <c r="B4326" s="650" t="s">
        <v>596</v>
      </c>
      <c r="C4326" s="650">
        <v>89871107</v>
      </c>
      <c r="D4326" s="729" t="s">
        <v>6873</v>
      </c>
      <c r="E4326" s="730" t="s">
        <v>3713</v>
      </c>
      <c r="F4326" s="650" t="s">
        <v>3634</v>
      </c>
      <c r="G4326" s="650" t="s">
        <v>3736</v>
      </c>
      <c r="H4326" s="650" t="s">
        <v>1072</v>
      </c>
      <c r="I4326" s="650" t="s">
        <v>5986</v>
      </c>
      <c r="J4326" s="650" t="s">
        <v>1713</v>
      </c>
      <c r="K4326" s="650" t="s">
        <v>5987</v>
      </c>
      <c r="L4326" s="651">
        <v>0</v>
      </c>
      <c r="M4326" s="651">
        <v>0</v>
      </c>
      <c r="N4326" s="650">
        <v>2</v>
      </c>
      <c r="O4326" s="731">
        <v>1</v>
      </c>
      <c r="P4326" s="651"/>
      <c r="Q4326" s="666"/>
      <c r="R4326" s="650"/>
      <c r="S4326" s="666">
        <v>0</v>
      </c>
      <c r="T4326" s="731"/>
      <c r="U4326" s="689">
        <v>0</v>
      </c>
    </row>
    <row r="4327" spans="1:21" ht="14.4" customHeight="1" x14ac:dyDescent="0.3">
      <c r="A4327" s="649">
        <v>10</v>
      </c>
      <c r="B4327" s="650" t="s">
        <v>596</v>
      </c>
      <c r="C4327" s="650">
        <v>89871107</v>
      </c>
      <c r="D4327" s="729" t="s">
        <v>6873</v>
      </c>
      <c r="E4327" s="730" t="s">
        <v>3713</v>
      </c>
      <c r="F4327" s="650" t="s">
        <v>3634</v>
      </c>
      <c r="G4327" s="650" t="s">
        <v>3736</v>
      </c>
      <c r="H4327" s="650" t="s">
        <v>597</v>
      </c>
      <c r="I4327" s="650" t="s">
        <v>6800</v>
      </c>
      <c r="J4327" s="650" t="s">
        <v>4446</v>
      </c>
      <c r="K4327" s="650" t="s">
        <v>6801</v>
      </c>
      <c r="L4327" s="651">
        <v>0</v>
      </c>
      <c r="M4327" s="651">
        <v>0</v>
      </c>
      <c r="N4327" s="650">
        <v>1</v>
      </c>
      <c r="O4327" s="731">
        <v>0.5</v>
      </c>
      <c r="P4327" s="651"/>
      <c r="Q4327" s="666"/>
      <c r="R4327" s="650"/>
      <c r="S4327" s="666">
        <v>0</v>
      </c>
      <c r="T4327" s="731"/>
      <c r="U4327" s="689">
        <v>0</v>
      </c>
    </row>
    <row r="4328" spans="1:21" ht="14.4" customHeight="1" x14ac:dyDescent="0.3">
      <c r="A4328" s="649">
        <v>10</v>
      </c>
      <c r="B4328" s="650" t="s">
        <v>596</v>
      </c>
      <c r="C4328" s="650">
        <v>89871107</v>
      </c>
      <c r="D4328" s="729" t="s">
        <v>6873</v>
      </c>
      <c r="E4328" s="730" t="s">
        <v>3713</v>
      </c>
      <c r="F4328" s="650" t="s">
        <v>3634</v>
      </c>
      <c r="G4328" s="650" t="s">
        <v>3736</v>
      </c>
      <c r="H4328" s="650" t="s">
        <v>597</v>
      </c>
      <c r="I4328" s="650" t="s">
        <v>6802</v>
      </c>
      <c r="J4328" s="650" t="s">
        <v>3547</v>
      </c>
      <c r="K4328" s="650" t="s">
        <v>4147</v>
      </c>
      <c r="L4328" s="651">
        <v>87.6</v>
      </c>
      <c r="M4328" s="651">
        <v>87.6</v>
      </c>
      <c r="N4328" s="650">
        <v>1</v>
      </c>
      <c r="O4328" s="731">
        <v>0.5</v>
      </c>
      <c r="P4328" s="651"/>
      <c r="Q4328" s="666">
        <v>0</v>
      </c>
      <c r="R4328" s="650"/>
      <c r="S4328" s="666">
        <v>0</v>
      </c>
      <c r="T4328" s="731"/>
      <c r="U4328" s="689">
        <v>0</v>
      </c>
    </row>
    <row r="4329" spans="1:21" ht="14.4" customHeight="1" x14ac:dyDescent="0.3">
      <c r="A4329" s="649">
        <v>10</v>
      </c>
      <c r="B4329" s="650" t="s">
        <v>596</v>
      </c>
      <c r="C4329" s="650">
        <v>89871107</v>
      </c>
      <c r="D4329" s="729" t="s">
        <v>6873</v>
      </c>
      <c r="E4329" s="730" t="s">
        <v>3713</v>
      </c>
      <c r="F4329" s="650" t="s">
        <v>3634</v>
      </c>
      <c r="G4329" s="650" t="s">
        <v>3736</v>
      </c>
      <c r="H4329" s="650" t="s">
        <v>597</v>
      </c>
      <c r="I4329" s="650" t="s">
        <v>6803</v>
      </c>
      <c r="J4329" s="650" t="s">
        <v>3490</v>
      </c>
      <c r="K4329" s="650" t="s">
        <v>839</v>
      </c>
      <c r="L4329" s="651">
        <v>68.83</v>
      </c>
      <c r="M4329" s="651">
        <v>68.83</v>
      </c>
      <c r="N4329" s="650">
        <v>1</v>
      </c>
      <c r="O4329" s="731">
        <v>1</v>
      </c>
      <c r="P4329" s="651"/>
      <c r="Q4329" s="666">
        <v>0</v>
      </c>
      <c r="R4329" s="650"/>
      <c r="S4329" s="666">
        <v>0</v>
      </c>
      <c r="T4329" s="731"/>
      <c r="U4329" s="689">
        <v>0</v>
      </c>
    </row>
    <row r="4330" spans="1:21" ht="14.4" customHeight="1" x14ac:dyDescent="0.3">
      <c r="A4330" s="649">
        <v>10</v>
      </c>
      <c r="B4330" s="650" t="s">
        <v>596</v>
      </c>
      <c r="C4330" s="650">
        <v>89871107</v>
      </c>
      <c r="D4330" s="729" t="s">
        <v>6873</v>
      </c>
      <c r="E4330" s="730" t="s">
        <v>3713</v>
      </c>
      <c r="F4330" s="650" t="s">
        <v>3634</v>
      </c>
      <c r="G4330" s="650" t="s">
        <v>4539</v>
      </c>
      <c r="H4330" s="650" t="s">
        <v>597</v>
      </c>
      <c r="I4330" s="650" t="s">
        <v>6804</v>
      </c>
      <c r="J4330" s="650" t="s">
        <v>1066</v>
      </c>
      <c r="K4330" s="650" t="s">
        <v>6805</v>
      </c>
      <c r="L4330" s="651">
        <v>0</v>
      </c>
      <c r="M4330" s="651">
        <v>0</v>
      </c>
      <c r="N4330" s="650">
        <v>2</v>
      </c>
      <c r="O4330" s="731">
        <v>1.5</v>
      </c>
      <c r="P4330" s="651"/>
      <c r="Q4330" s="666"/>
      <c r="R4330" s="650"/>
      <c r="S4330" s="666">
        <v>0</v>
      </c>
      <c r="T4330" s="731"/>
      <c r="U4330" s="689">
        <v>0</v>
      </c>
    </row>
    <row r="4331" spans="1:21" ht="14.4" customHeight="1" x14ac:dyDescent="0.3">
      <c r="A4331" s="649">
        <v>10</v>
      </c>
      <c r="B4331" s="650" t="s">
        <v>596</v>
      </c>
      <c r="C4331" s="650">
        <v>89871107</v>
      </c>
      <c r="D4331" s="729" t="s">
        <v>6873</v>
      </c>
      <c r="E4331" s="730" t="s">
        <v>3713</v>
      </c>
      <c r="F4331" s="650" t="s">
        <v>3634</v>
      </c>
      <c r="G4331" s="650" t="s">
        <v>4539</v>
      </c>
      <c r="H4331" s="650" t="s">
        <v>597</v>
      </c>
      <c r="I4331" s="650" t="s">
        <v>1065</v>
      </c>
      <c r="J4331" s="650" t="s">
        <v>1066</v>
      </c>
      <c r="K4331" s="650" t="s">
        <v>3280</v>
      </c>
      <c r="L4331" s="651">
        <v>0</v>
      </c>
      <c r="M4331" s="651">
        <v>0</v>
      </c>
      <c r="N4331" s="650">
        <v>5</v>
      </c>
      <c r="O4331" s="731">
        <v>3.5</v>
      </c>
      <c r="P4331" s="651"/>
      <c r="Q4331" s="666"/>
      <c r="R4331" s="650"/>
      <c r="S4331" s="666">
        <v>0</v>
      </c>
      <c r="T4331" s="731"/>
      <c r="U4331" s="689">
        <v>0</v>
      </c>
    </row>
    <row r="4332" spans="1:21" ht="14.4" customHeight="1" x14ac:dyDescent="0.3">
      <c r="A4332" s="649">
        <v>10</v>
      </c>
      <c r="B4332" s="650" t="s">
        <v>596</v>
      </c>
      <c r="C4332" s="650">
        <v>89871107</v>
      </c>
      <c r="D4332" s="729" t="s">
        <v>6873</v>
      </c>
      <c r="E4332" s="730" t="s">
        <v>3713</v>
      </c>
      <c r="F4332" s="650" t="s">
        <v>3634</v>
      </c>
      <c r="G4332" s="650" t="s">
        <v>4539</v>
      </c>
      <c r="H4332" s="650" t="s">
        <v>597</v>
      </c>
      <c r="I4332" s="650" t="s">
        <v>6806</v>
      </c>
      <c r="J4332" s="650" t="s">
        <v>1066</v>
      </c>
      <c r="K4332" s="650" t="s">
        <v>6807</v>
      </c>
      <c r="L4332" s="651">
        <v>0</v>
      </c>
      <c r="M4332" s="651">
        <v>0</v>
      </c>
      <c r="N4332" s="650">
        <v>1</v>
      </c>
      <c r="O4332" s="731">
        <v>0.5</v>
      </c>
      <c r="P4332" s="651"/>
      <c r="Q4332" s="666"/>
      <c r="R4332" s="650"/>
      <c r="S4332" s="666">
        <v>0</v>
      </c>
      <c r="T4332" s="731"/>
      <c r="U4332" s="689">
        <v>0</v>
      </c>
    </row>
    <row r="4333" spans="1:21" ht="14.4" customHeight="1" x14ac:dyDescent="0.3">
      <c r="A4333" s="649">
        <v>10</v>
      </c>
      <c r="B4333" s="650" t="s">
        <v>596</v>
      </c>
      <c r="C4333" s="650">
        <v>89871107</v>
      </c>
      <c r="D4333" s="729" t="s">
        <v>6873</v>
      </c>
      <c r="E4333" s="730" t="s">
        <v>3713</v>
      </c>
      <c r="F4333" s="650" t="s">
        <v>3634</v>
      </c>
      <c r="G4333" s="650" t="s">
        <v>3810</v>
      </c>
      <c r="H4333" s="650" t="s">
        <v>597</v>
      </c>
      <c r="I4333" s="650" t="s">
        <v>1310</v>
      </c>
      <c r="J4333" s="650" t="s">
        <v>1311</v>
      </c>
      <c r="K4333" s="650" t="s">
        <v>1312</v>
      </c>
      <c r="L4333" s="651">
        <v>0</v>
      </c>
      <c r="M4333" s="651">
        <v>0</v>
      </c>
      <c r="N4333" s="650">
        <v>1</v>
      </c>
      <c r="O4333" s="731">
        <v>1</v>
      </c>
      <c r="P4333" s="651"/>
      <c r="Q4333" s="666"/>
      <c r="R4333" s="650"/>
      <c r="S4333" s="666">
        <v>0</v>
      </c>
      <c r="T4333" s="731"/>
      <c r="U4333" s="689">
        <v>0</v>
      </c>
    </row>
    <row r="4334" spans="1:21" ht="14.4" customHeight="1" x14ac:dyDescent="0.3">
      <c r="A4334" s="649">
        <v>10</v>
      </c>
      <c r="B4334" s="650" t="s">
        <v>596</v>
      </c>
      <c r="C4334" s="650">
        <v>89871107</v>
      </c>
      <c r="D4334" s="729" t="s">
        <v>6873</v>
      </c>
      <c r="E4334" s="730" t="s">
        <v>3713</v>
      </c>
      <c r="F4334" s="650" t="s">
        <v>3634</v>
      </c>
      <c r="G4334" s="650" t="s">
        <v>3737</v>
      </c>
      <c r="H4334" s="650" t="s">
        <v>597</v>
      </c>
      <c r="I4334" s="650" t="s">
        <v>3738</v>
      </c>
      <c r="J4334" s="650" t="s">
        <v>3739</v>
      </c>
      <c r="K4334" s="650" t="s">
        <v>3740</v>
      </c>
      <c r="L4334" s="651">
        <v>0</v>
      </c>
      <c r="M4334" s="651">
        <v>0</v>
      </c>
      <c r="N4334" s="650">
        <v>1</v>
      </c>
      <c r="O4334" s="731">
        <v>0.5</v>
      </c>
      <c r="P4334" s="651"/>
      <c r="Q4334" s="666"/>
      <c r="R4334" s="650"/>
      <c r="S4334" s="666">
        <v>0</v>
      </c>
      <c r="T4334" s="731"/>
      <c r="U4334" s="689">
        <v>0</v>
      </c>
    </row>
    <row r="4335" spans="1:21" ht="14.4" customHeight="1" x14ac:dyDescent="0.3">
      <c r="A4335" s="649">
        <v>10</v>
      </c>
      <c r="B4335" s="650" t="s">
        <v>596</v>
      </c>
      <c r="C4335" s="650">
        <v>89871107</v>
      </c>
      <c r="D4335" s="729" t="s">
        <v>6873</v>
      </c>
      <c r="E4335" s="730" t="s">
        <v>3713</v>
      </c>
      <c r="F4335" s="650" t="s">
        <v>3634</v>
      </c>
      <c r="G4335" s="650" t="s">
        <v>3870</v>
      </c>
      <c r="H4335" s="650" t="s">
        <v>597</v>
      </c>
      <c r="I4335" s="650" t="s">
        <v>1212</v>
      </c>
      <c r="J4335" s="650" t="s">
        <v>1213</v>
      </c>
      <c r="K4335" s="650" t="s">
        <v>3871</v>
      </c>
      <c r="L4335" s="651">
        <v>38.65</v>
      </c>
      <c r="M4335" s="651">
        <v>231.9</v>
      </c>
      <c r="N4335" s="650">
        <v>6</v>
      </c>
      <c r="O4335" s="731">
        <v>5</v>
      </c>
      <c r="P4335" s="651"/>
      <c r="Q4335" s="666">
        <v>0</v>
      </c>
      <c r="R4335" s="650"/>
      <c r="S4335" s="666">
        <v>0</v>
      </c>
      <c r="T4335" s="731"/>
      <c r="U4335" s="689">
        <v>0</v>
      </c>
    </row>
    <row r="4336" spans="1:21" ht="14.4" customHeight="1" x14ac:dyDescent="0.3">
      <c r="A4336" s="649">
        <v>10</v>
      </c>
      <c r="B4336" s="650" t="s">
        <v>596</v>
      </c>
      <c r="C4336" s="650">
        <v>89871107</v>
      </c>
      <c r="D4336" s="729" t="s">
        <v>6873</v>
      </c>
      <c r="E4336" s="730" t="s">
        <v>3713</v>
      </c>
      <c r="F4336" s="650" t="s">
        <v>3634</v>
      </c>
      <c r="G4336" s="650" t="s">
        <v>4141</v>
      </c>
      <c r="H4336" s="650" t="s">
        <v>597</v>
      </c>
      <c r="I4336" s="650" t="s">
        <v>740</v>
      </c>
      <c r="J4336" s="650" t="s">
        <v>741</v>
      </c>
      <c r="K4336" s="650" t="s">
        <v>742</v>
      </c>
      <c r="L4336" s="651">
        <v>132.34</v>
      </c>
      <c r="M4336" s="651">
        <v>661.7</v>
      </c>
      <c r="N4336" s="650">
        <v>5</v>
      </c>
      <c r="O4336" s="731">
        <v>3</v>
      </c>
      <c r="P4336" s="651"/>
      <c r="Q4336" s="666">
        <v>0</v>
      </c>
      <c r="R4336" s="650"/>
      <c r="S4336" s="666">
        <v>0</v>
      </c>
      <c r="T4336" s="731"/>
      <c r="U4336" s="689">
        <v>0</v>
      </c>
    </row>
    <row r="4337" spans="1:21" ht="14.4" customHeight="1" x14ac:dyDescent="0.3">
      <c r="A4337" s="649">
        <v>10</v>
      </c>
      <c r="B4337" s="650" t="s">
        <v>596</v>
      </c>
      <c r="C4337" s="650">
        <v>89871107</v>
      </c>
      <c r="D4337" s="729" t="s">
        <v>6873</v>
      </c>
      <c r="E4337" s="730" t="s">
        <v>3713</v>
      </c>
      <c r="F4337" s="650" t="s">
        <v>3634</v>
      </c>
      <c r="G4337" s="650" t="s">
        <v>3774</v>
      </c>
      <c r="H4337" s="650" t="s">
        <v>597</v>
      </c>
      <c r="I4337" s="650" t="s">
        <v>1246</v>
      </c>
      <c r="J4337" s="650" t="s">
        <v>1247</v>
      </c>
      <c r="K4337" s="650" t="s">
        <v>6808</v>
      </c>
      <c r="L4337" s="651">
        <v>120.37</v>
      </c>
      <c r="M4337" s="651">
        <v>240.74</v>
      </c>
      <c r="N4337" s="650">
        <v>2</v>
      </c>
      <c r="O4337" s="731">
        <v>1.5</v>
      </c>
      <c r="P4337" s="651"/>
      <c r="Q4337" s="666">
        <v>0</v>
      </c>
      <c r="R4337" s="650"/>
      <c r="S4337" s="666">
        <v>0</v>
      </c>
      <c r="T4337" s="731"/>
      <c r="U4337" s="689">
        <v>0</v>
      </c>
    </row>
    <row r="4338" spans="1:21" ht="14.4" customHeight="1" x14ac:dyDescent="0.3">
      <c r="A4338" s="649">
        <v>10</v>
      </c>
      <c r="B4338" s="650" t="s">
        <v>596</v>
      </c>
      <c r="C4338" s="650">
        <v>89871107</v>
      </c>
      <c r="D4338" s="729" t="s">
        <v>6873</v>
      </c>
      <c r="E4338" s="730" t="s">
        <v>3713</v>
      </c>
      <c r="F4338" s="650" t="s">
        <v>3634</v>
      </c>
      <c r="G4338" s="650" t="s">
        <v>4128</v>
      </c>
      <c r="H4338" s="650" t="s">
        <v>597</v>
      </c>
      <c r="I4338" s="650" t="s">
        <v>1344</v>
      </c>
      <c r="J4338" s="650" t="s">
        <v>1345</v>
      </c>
      <c r="K4338" s="650" t="s">
        <v>4297</v>
      </c>
      <c r="L4338" s="651">
        <v>709.97</v>
      </c>
      <c r="M4338" s="651">
        <v>709.97</v>
      </c>
      <c r="N4338" s="650">
        <v>1</v>
      </c>
      <c r="O4338" s="731">
        <v>0.5</v>
      </c>
      <c r="P4338" s="651"/>
      <c r="Q4338" s="666">
        <v>0</v>
      </c>
      <c r="R4338" s="650"/>
      <c r="S4338" s="666">
        <v>0</v>
      </c>
      <c r="T4338" s="731"/>
      <c r="U4338" s="689">
        <v>0</v>
      </c>
    </row>
    <row r="4339" spans="1:21" ht="14.4" customHeight="1" x14ac:dyDescent="0.3">
      <c r="A4339" s="649">
        <v>10</v>
      </c>
      <c r="B4339" s="650" t="s">
        <v>596</v>
      </c>
      <c r="C4339" s="650">
        <v>89871107</v>
      </c>
      <c r="D4339" s="729" t="s">
        <v>6873</v>
      </c>
      <c r="E4339" s="730" t="s">
        <v>3713</v>
      </c>
      <c r="F4339" s="650" t="s">
        <v>3634</v>
      </c>
      <c r="G4339" s="650" t="s">
        <v>4252</v>
      </c>
      <c r="H4339" s="650" t="s">
        <v>597</v>
      </c>
      <c r="I4339" s="650" t="s">
        <v>791</v>
      </c>
      <c r="J4339" s="650" t="s">
        <v>792</v>
      </c>
      <c r="K4339" s="650" t="s">
        <v>793</v>
      </c>
      <c r="L4339" s="651">
        <v>0</v>
      </c>
      <c r="M4339" s="651">
        <v>0</v>
      </c>
      <c r="N4339" s="650">
        <v>1</v>
      </c>
      <c r="O4339" s="731">
        <v>1</v>
      </c>
      <c r="P4339" s="651"/>
      <c r="Q4339" s="666"/>
      <c r="R4339" s="650"/>
      <c r="S4339" s="666">
        <v>0</v>
      </c>
      <c r="T4339" s="731"/>
      <c r="U4339" s="689">
        <v>0</v>
      </c>
    </row>
    <row r="4340" spans="1:21" ht="14.4" customHeight="1" x14ac:dyDescent="0.3">
      <c r="A4340" s="649">
        <v>10</v>
      </c>
      <c r="B4340" s="650" t="s">
        <v>596</v>
      </c>
      <c r="C4340" s="650">
        <v>89871107</v>
      </c>
      <c r="D4340" s="729" t="s">
        <v>6873</v>
      </c>
      <c r="E4340" s="730" t="s">
        <v>3713</v>
      </c>
      <c r="F4340" s="650" t="s">
        <v>3634</v>
      </c>
      <c r="G4340" s="650" t="s">
        <v>3802</v>
      </c>
      <c r="H4340" s="650" t="s">
        <v>597</v>
      </c>
      <c r="I4340" s="650" t="s">
        <v>6809</v>
      </c>
      <c r="J4340" s="650" t="s">
        <v>3840</v>
      </c>
      <c r="K4340" s="650" t="s">
        <v>6810</v>
      </c>
      <c r="L4340" s="651">
        <v>110.9</v>
      </c>
      <c r="M4340" s="651">
        <v>110.9</v>
      </c>
      <c r="N4340" s="650">
        <v>1</v>
      </c>
      <c r="O4340" s="731">
        <v>1</v>
      </c>
      <c r="P4340" s="651"/>
      <c r="Q4340" s="666">
        <v>0</v>
      </c>
      <c r="R4340" s="650"/>
      <c r="S4340" s="666">
        <v>0</v>
      </c>
      <c r="T4340" s="731"/>
      <c r="U4340" s="689">
        <v>0</v>
      </c>
    </row>
    <row r="4341" spans="1:21" ht="14.4" customHeight="1" x14ac:dyDescent="0.3">
      <c r="A4341" s="649">
        <v>10</v>
      </c>
      <c r="B4341" s="650" t="s">
        <v>596</v>
      </c>
      <c r="C4341" s="650">
        <v>89871107</v>
      </c>
      <c r="D4341" s="729" t="s">
        <v>6873</v>
      </c>
      <c r="E4341" s="730" t="s">
        <v>3713</v>
      </c>
      <c r="F4341" s="650" t="s">
        <v>3634</v>
      </c>
      <c r="G4341" s="650" t="s">
        <v>5150</v>
      </c>
      <c r="H4341" s="650" t="s">
        <v>597</v>
      </c>
      <c r="I4341" s="650" t="s">
        <v>6811</v>
      </c>
      <c r="J4341" s="650" t="s">
        <v>6812</v>
      </c>
      <c r="K4341" s="650" t="s">
        <v>4719</v>
      </c>
      <c r="L4341" s="651">
        <v>0</v>
      </c>
      <c r="M4341" s="651">
        <v>0</v>
      </c>
      <c r="N4341" s="650">
        <v>1</v>
      </c>
      <c r="O4341" s="731">
        <v>1</v>
      </c>
      <c r="P4341" s="651"/>
      <c r="Q4341" s="666"/>
      <c r="R4341" s="650"/>
      <c r="S4341" s="666">
        <v>0</v>
      </c>
      <c r="T4341" s="731"/>
      <c r="U4341" s="689">
        <v>0</v>
      </c>
    </row>
    <row r="4342" spans="1:21" ht="14.4" customHeight="1" x14ac:dyDescent="0.3">
      <c r="A4342" s="649">
        <v>10</v>
      </c>
      <c r="B4342" s="650" t="s">
        <v>596</v>
      </c>
      <c r="C4342" s="650">
        <v>89871107</v>
      </c>
      <c r="D4342" s="729" t="s">
        <v>6873</v>
      </c>
      <c r="E4342" s="730" t="s">
        <v>3713</v>
      </c>
      <c r="F4342" s="650" t="s">
        <v>3634</v>
      </c>
      <c r="G4342" s="650" t="s">
        <v>4195</v>
      </c>
      <c r="H4342" s="650" t="s">
        <v>597</v>
      </c>
      <c r="I4342" s="650" t="s">
        <v>4196</v>
      </c>
      <c r="J4342" s="650" t="s">
        <v>4197</v>
      </c>
      <c r="K4342" s="650" t="s">
        <v>4198</v>
      </c>
      <c r="L4342" s="651">
        <v>0</v>
      </c>
      <c r="M4342" s="651">
        <v>0</v>
      </c>
      <c r="N4342" s="650">
        <v>3</v>
      </c>
      <c r="O4342" s="731">
        <v>2</v>
      </c>
      <c r="P4342" s="651"/>
      <c r="Q4342" s="666"/>
      <c r="R4342" s="650"/>
      <c r="S4342" s="666">
        <v>0</v>
      </c>
      <c r="T4342" s="731"/>
      <c r="U4342" s="689">
        <v>0</v>
      </c>
    </row>
    <row r="4343" spans="1:21" ht="14.4" customHeight="1" x14ac:dyDescent="0.3">
      <c r="A4343" s="649">
        <v>10</v>
      </c>
      <c r="B4343" s="650" t="s">
        <v>596</v>
      </c>
      <c r="C4343" s="650">
        <v>89871107</v>
      </c>
      <c r="D4343" s="729" t="s">
        <v>6873</v>
      </c>
      <c r="E4343" s="730" t="s">
        <v>3713</v>
      </c>
      <c r="F4343" s="650" t="s">
        <v>3634</v>
      </c>
      <c r="G4343" s="650" t="s">
        <v>4195</v>
      </c>
      <c r="H4343" s="650" t="s">
        <v>597</v>
      </c>
      <c r="I4343" s="650" t="s">
        <v>6813</v>
      </c>
      <c r="J4343" s="650" t="s">
        <v>4197</v>
      </c>
      <c r="K4343" s="650" t="s">
        <v>4198</v>
      </c>
      <c r="L4343" s="651">
        <v>0</v>
      </c>
      <c r="M4343" s="651">
        <v>0</v>
      </c>
      <c r="N4343" s="650">
        <v>1</v>
      </c>
      <c r="O4343" s="731">
        <v>1</v>
      </c>
      <c r="P4343" s="651"/>
      <c r="Q4343" s="666"/>
      <c r="R4343" s="650"/>
      <c r="S4343" s="666">
        <v>0</v>
      </c>
      <c r="T4343" s="731"/>
      <c r="U4343" s="689">
        <v>0</v>
      </c>
    </row>
    <row r="4344" spans="1:21" ht="14.4" customHeight="1" x14ac:dyDescent="0.3">
      <c r="A4344" s="649">
        <v>10</v>
      </c>
      <c r="B4344" s="650" t="s">
        <v>596</v>
      </c>
      <c r="C4344" s="650">
        <v>89871107</v>
      </c>
      <c r="D4344" s="729" t="s">
        <v>6873</v>
      </c>
      <c r="E4344" s="730" t="s">
        <v>3713</v>
      </c>
      <c r="F4344" s="650" t="s">
        <v>3634</v>
      </c>
      <c r="G4344" s="650" t="s">
        <v>4650</v>
      </c>
      <c r="H4344" s="650" t="s">
        <v>597</v>
      </c>
      <c r="I4344" s="650" t="s">
        <v>2056</v>
      </c>
      <c r="J4344" s="650" t="s">
        <v>2057</v>
      </c>
      <c r="K4344" s="650" t="s">
        <v>2058</v>
      </c>
      <c r="L4344" s="651">
        <v>95.08</v>
      </c>
      <c r="M4344" s="651">
        <v>190.16</v>
      </c>
      <c r="N4344" s="650">
        <v>2</v>
      </c>
      <c r="O4344" s="731">
        <v>2</v>
      </c>
      <c r="P4344" s="651"/>
      <c r="Q4344" s="666">
        <v>0</v>
      </c>
      <c r="R4344" s="650"/>
      <c r="S4344" s="666">
        <v>0</v>
      </c>
      <c r="T4344" s="731"/>
      <c r="U4344" s="689">
        <v>0</v>
      </c>
    </row>
    <row r="4345" spans="1:21" ht="14.4" customHeight="1" x14ac:dyDescent="0.3">
      <c r="A4345" s="649">
        <v>10</v>
      </c>
      <c r="B4345" s="650" t="s">
        <v>596</v>
      </c>
      <c r="C4345" s="650">
        <v>89871107</v>
      </c>
      <c r="D4345" s="729" t="s">
        <v>6873</v>
      </c>
      <c r="E4345" s="730" t="s">
        <v>3713</v>
      </c>
      <c r="F4345" s="650" t="s">
        <v>3634</v>
      </c>
      <c r="G4345" s="650" t="s">
        <v>6814</v>
      </c>
      <c r="H4345" s="650" t="s">
        <v>597</v>
      </c>
      <c r="I4345" s="650" t="s">
        <v>6815</v>
      </c>
      <c r="J4345" s="650" t="s">
        <v>6816</v>
      </c>
      <c r="K4345" s="650" t="s">
        <v>6817</v>
      </c>
      <c r="L4345" s="651">
        <v>64.13</v>
      </c>
      <c r="M4345" s="651">
        <v>192.39</v>
      </c>
      <c r="N4345" s="650">
        <v>3</v>
      </c>
      <c r="O4345" s="731">
        <v>2.5</v>
      </c>
      <c r="P4345" s="651"/>
      <c r="Q4345" s="666">
        <v>0</v>
      </c>
      <c r="R4345" s="650"/>
      <c r="S4345" s="666">
        <v>0</v>
      </c>
      <c r="T4345" s="731"/>
      <c r="U4345" s="689">
        <v>0</v>
      </c>
    </row>
    <row r="4346" spans="1:21" ht="14.4" customHeight="1" x14ac:dyDescent="0.3">
      <c r="A4346" s="649">
        <v>10</v>
      </c>
      <c r="B4346" s="650" t="s">
        <v>596</v>
      </c>
      <c r="C4346" s="650">
        <v>89871107</v>
      </c>
      <c r="D4346" s="729" t="s">
        <v>6873</v>
      </c>
      <c r="E4346" s="730" t="s">
        <v>3713</v>
      </c>
      <c r="F4346" s="650" t="s">
        <v>3634</v>
      </c>
      <c r="G4346" s="650" t="s">
        <v>4053</v>
      </c>
      <c r="H4346" s="650" t="s">
        <v>597</v>
      </c>
      <c r="I4346" s="650" t="s">
        <v>1663</v>
      </c>
      <c r="J4346" s="650" t="s">
        <v>1664</v>
      </c>
      <c r="K4346" s="650" t="s">
        <v>1665</v>
      </c>
      <c r="L4346" s="651">
        <v>120.37</v>
      </c>
      <c r="M4346" s="651">
        <v>2046.2899999999991</v>
      </c>
      <c r="N4346" s="650">
        <v>17</v>
      </c>
      <c r="O4346" s="731">
        <v>12.5</v>
      </c>
      <c r="P4346" s="651"/>
      <c r="Q4346" s="666">
        <v>0</v>
      </c>
      <c r="R4346" s="650"/>
      <c r="S4346" s="666">
        <v>0</v>
      </c>
      <c r="T4346" s="731"/>
      <c r="U4346" s="689">
        <v>0</v>
      </c>
    </row>
    <row r="4347" spans="1:21" ht="14.4" customHeight="1" x14ac:dyDescent="0.3">
      <c r="A4347" s="649">
        <v>10</v>
      </c>
      <c r="B4347" s="650" t="s">
        <v>596</v>
      </c>
      <c r="C4347" s="650">
        <v>89871107</v>
      </c>
      <c r="D4347" s="729" t="s">
        <v>6873</v>
      </c>
      <c r="E4347" s="730" t="s">
        <v>3713</v>
      </c>
      <c r="F4347" s="650" t="s">
        <v>3634</v>
      </c>
      <c r="G4347" s="650" t="s">
        <v>4486</v>
      </c>
      <c r="H4347" s="650" t="s">
        <v>597</v>
      </c>
      <c r="I4347" s="650" t="s">
        <v>6818</v>
      </c>
      <c r="J4347" s="650" t="s">
        <v>6819</v>
      </c>
      <c r="K4347" s="650" t="s">
        <v>6820</v>
      </c>
      <c r="L4347" s="651">
        <v>0</v>
      </c>
      <c r="M4347" s="651">
        <v>0</v>
      </c>
      <c r="N4347" s="650">
        <v>1</v>
      </c>
      <c r="O4347" s="731">
        <v>0.5</v>
      </c>
      <c r="P4347" s="651"/>
      <c r="Q4347" s="666"/>
      <c r="R4347" s="650"/>
      <c r="S4347" s="666">
        <v>0</v>
      </c>
      <c r="T4347" s="731"/>
      <c r="U4347" s="689">
        <v>0</v>
      </c>
    </row>
    <row r="4348" spans="1:21" ht="14.4" customHeight="1" x14ac:dyDescent="0.3">
      <c r="A4348" s="649">
        <v>10</v>
      </c>
      <c r="B4348" s="650" t="s">
        <v>596</v>
      </c>
      <c r="C4348" s="650">
        <v>89871107</v>
      </c>
      <c r="D4348" s="729" t="s">
        <v>6873</v>
      </c>
      <c r="E4348" s="730" t="s">
        <v>3713</v>
      </c>
      <c r="F4348" s="650" t="s">
        <v>3634</v>
      </c>
      <c r="G4348" s="650" t="s">
        <v>3809</v>
      </c>
      <c r="H4348" s="650" t="s">
        <v>597</v>
      </c>
      <c r="I4348" s="650" t="s">
        <v>2544</v>
      </c>
      <c r="J4348" s="650" t="s">
        <v>2545</v>
      </c>
      <c r="K4348" s="650" t="s">
        <v>864</v>
      </c>
      <c r="L4348" s="651">
        <v>63.65</v>
      </c>
      <c r="M4348" s="651">
        <v>63.65</v>
      </c>
      <c r="N4348" s="650">
        <v>1</v>
      </c>
      <c r="O4348" s="731">
        <v>0.5</v>
      </c>
      <c r="P4348" s="651"/>
      <c r="Q4348" s="666">
        <v>0</v>
      </c>
      <c r="R4348" s="650"/>
      <c r="S4348" s="666">
        <v>0</v>
      </c>
      <c r="T4348" s="731"/>
      <c r="U4348" s="689">
        <v>0</v>
      </c>
    </row>
    <row r="4349" spans="1:21" ht="14.4" customHeight="1" x14ac:dyDescent="0.3">
      <c r="A4349" s="649">
        <v>10</v>
      </c>
      <c r="B4349" s="650" t="s">
        <v>596</v>
      </c>
      <c r="C4349" s="650">
        <v>89871107</v>
      </c>
      <c r="D4349" s="729" t="s">
        <v>6873</v>
      </c>
      <c r="E4349" s="730" t="s">
        <v>3713</v>
      </c>
      <c r="F4349" s="650" t="s">
        <v>3634</v>
      </c>
      <c r="G4349" s="650" t="s">
        <v>3961</v>
      </c>
      <c r="H4349" s="650" t="s">
        <v>597</v>
      </c>
      <c r="I4349" s="650" t="s">
        <v>5417</v>
      </c>
      <c r="J4349" s="650" t="s">
        <v>4809</v>
      </c>
      <c r="K4349" s="650" t="s">
        <v>5082</v>
      </c>
      <c r="L4349" s="651">
        <v>349.88</v>
      </c>
      <c r="M4349" s="651">
        <v>349.88</v>
      </c>
      <c r="N4349" s="650">
        <v>1</v>
      </c>
      <c r="O4349" s="731">
        <v>1</v>
      </c>
      <c r="P4349" s="651"/>
      <c r="Q4349" s="666">
        <v>0</v>
      </c>
      <c r="R4349" s="650"/>
      <c r="S4349" s="666">
        <v>0</v>
      </c>
      <c r="T4349" s="731"/>
      <c r="U4349" s="689">
        <v>0</v>
      </c>
    </row>
    <row r="4350" spans="1:21" ht="14.4" customHeight="1" x14ac:dyDescent="0.3">
      <c r="A4350" s="649">
        <v>10</v>
      </c>
      <c r="B4350" s="650" t="s">
        <v>596</v>
      </c>
      <c r="C4350" s="650">
        <v>89871107</v>
      </c>
      <c r="D4350" s="729" t="s">
        <v>6873</v>
      </c>
      <c r="E4350" s="730" t="s">
        <v>3713</v>
      </c>
      <c r="F4350" s="650" t="s">
        <v>3634</v>
      </c>
      <c r="G4350" s="650" t="s">
        <v>3961</v>
      </c>
      <c r="H4350" s="650" t="s">
        <v>597</v>
      </c>
      <c r="I4350" s="650" t="s">
        <v>784</v>
      </c>
      <c r="J4350" s="650" t="s">
        <v>785</v>
      </c>
      <c r="K4350" s="650" t="s">
        <v>4277</v>
      </c>
      <c r="L4350" s="651">
        <v>0</v>
      </c>
      <c r="M4350" s="651">
        <v>0</v>
      </c>
      <c r="N4350" s="650">
        <v>1</v>
      </c>
      <c r="O4350" s="731">
        <v>1</v>
      </c>
      <c r="P4350" s="651"/>
      <c r="Q4350" s="666"/>
      <c r="R4350" s="650"/>
      <c r="S4350" s="666">
        <v>0</v>
      </c>
      <c r="T4350" s="731"/>
      <c r="U4350" s="689">
        <v>0</v>
      </c>
    </row>
    <row r="4351" spans="1:21" ht="14.4" customHeight="1" x14ac:dyDescent="0.3">
      <c r="A4351" s="649">
        <v>10</v>
      </c>
      <c r="B4351" s="650" t="s">
        <v>596</v>
      </c>
      <c r="C4351" s="650">
        <v>89871107</v>
      </c>
      <c r="D4351" s="729" t="s">
        <v>6873</v>
      </c>
      <c r="E4351" s="730" t="s">
        <v>3713</v>
      </c>
      <c r="F4351" s="650" t="s">
        <v>3634</v>
      </c>
      <c r="G4351" s="650" t="s">
        <v>5756</v>
      </c>
      <c r="H4351" s="650" t="s">
        <v>597</v>
      </c>
      <c r="I4351" s="650" t="s">
        <v>6821</v>
      </c>
      <c r="J4351" s="650" t="s">
        <v>775</v>
      </c>
      <c r="K4351" s="650" t="s">
        <v>6822</v>
      </c>
      <c r="L4351" s="651">
        <v>0</v>
      </c>
      <c r="M4351" s="651">
        <v>0</v>
      </c>
      <c r="N4351" s="650">
        <v>1</v>
      </c>
      <c r="O4351" s="731">
        <v>1</v>
      </c>
      <c r="P4351" s="651"/>
      <c r="Q4351" s="666"/>
      <c r="R4351" s="650"/>
      <c r="S4351" s="666">
        <v>0</v>
      </c>
      <c r="T4351" s="731"/>
      <c r="U4351" s="689">
        <v>0</v>
      </c>
    </row>
    <row r="4352" spans="1:21" ht="14.4" customHeight="1" x14ac:dyDescent="0.3">
      <c r="A4352" s="649">
        <v>10</v>
      </c>
      <c r="B4352" s="650" t="s">
        <v>596</v>
      </c>
      <c r="C4352" s="650">
        <v>89871107</v>
      </c>
      <c r="D4352" s="729" t="s">
        <v>6873</v>
      </c>
      <c r="E4352" s="730" t="s">
        <v>3713</v>
      </c>
      <c r="F4352" s="650" t="s">
        <v>3634</v>
      </c>
      <c r="G4352" s="650" t="s">
        <v>3789</v>
      </c>
      <c r="H4352" s="650" t="s">
        <v>597</v>
      </c>
      <c r="I4352" s="650" t="s">
        <v>1061</v>
      </c>
      <c r="J4352" s="650" t="s">
        <v>1062</v>
      </c>
      <c r="K4352" s="650" t="s">
        <v>1063</v>
      </c>
      <c r="L4352" s="651">
        <v>113.37</v>
      </c>
      <c r="M4352" s="651">
        <v>113.37</v>
      </c>
      <c r="N4352" s="650">
        <v>1</v>
      </c>
      <c r="O4352" s="731">
        <v>0.5</v>
      </c>
      <c r="P4352" s="651"/>
      <c r="Q4352" s="666">
        <v>0</v>
      </c>
      <c r="R4352" s="650"/>
      <c r="S4352" s="666">
        <v>0</v>
      </c>
      <c r="T4352" s="731"/>
      <c r="U4352" s="689">
        <v>0</v>
      </c>
    </row>
    <row r="4353" spans="1:21" ht="14.4" customHeight="1" x14ac:dyDescent="0.3">
      <c r="A4353" s="649">
        <v>10</v>
      </c>
      <c r="B4353" s="650" t="s">
        <v>596</v>
      </c>
      <c r="C4353" s="650">
        <v>89871107</v>
      </c>
      <c r="D4353" s="729" t="s">
        <v>6873</v>
      </c>
      <c r="E4353" s="730" t="s">
        <v>3713</v>
      </c>
      <c r="F4353" s="650" t="s">
        <v>3634</v>
      </c>
      <c r="G4353" s="650" t="s">
        <v>3789</v>
      </c>
      <c r="H4353" s="650" t="s">
        <v>597</v>
      </c>
      <c r="I4353" s="650" t="s">
        <v>1366</v>
      </c>
      <c r="J4353" s="650" t="s">
        <v>1062</v>
      </c>
      <c r="K4353" s="650" t="s">
        <v>880</v>
      </c>
      <c r="L4353" s="651">
        <v>56.69</v>
      </c>
      <c r="M4353" s="651">
        <v>113.38</v>
      </c>
      <c r="N4353" s="650">
        <v>2</v>
      </c>
      <c r="O4353" s="731">
        <v>1.5</v>
      </c>
      <c r="P4353" s="651"/>
      <c r="Q4353" s="666">
        <v>0</v>
      </c>
      <c r="R4353" s="650"/>
      <c r="S4353" s="666">
        <v>0</v>
      </c>
      <c r="T4353" s="731"/>
      <c r="U4353" s="689">
        <v>0</v>
      </c>
    </row>
    <row r="4354" spans="1:21" ht="14.4" customHeight="1" x14ac:dyDescent="0.3">
      <c r="A4354" s="649">
        <v>10</v>
      </c>
      <c r="B4354" s="650" t="s">
        <v>596</v>
      </c>
      <c r="C4354" s="650">
        <v>89871107</v>
      </c>
      <c r="D4354" s="729" t="s">
        <v>6873</v>
      </c>
      <c r="E4354" s="730" t="s">
        <v>3713</v>
      </c>
      <c r="F4354" s="650" t="s">
        <v>3634</v>
      </c>
      <c r="G4354" s="650" t="s">
        <v>4144</v>
      </c>
      <c r="H4354" s="650" t="s">
        <v>597</v>
      </c>
      <c r="I4354" s="650" t="s">
        <v>1131</v>
      </c>
      <c r="J4354" s="650" t="s">
        <v>1132</v>
      </c>
      <c r="K4354" s="650" t="s">
        <v>1127</v>
      </c>
      <c r="L4354" s="651">
        <v>347.39</v>
      </c>
      <c r="M4354" s="651">
        <v>347.39</v>
      </c>
      <c r="N4354" s="650">
        <v>1</v>
      </c>
      <c r="O4354" s="731">
        <v>1</v>
      </c>
      <c r="P4354" s="651"/>
      <c r="Q4354" s="666">
        <v>0</v>
      </c>
      <c r="R4354" s="650"/>
      <c r="S4354" s="666">
        <v>0</v>
      </c>
      <c r="T4354" s="731"/>
      <c r="U4354" s="689">
        <v>0</v>
      </c>
    </row>
    <row r="4355" spans="1:21" ht="14.4" customHeight="1" x14ac:dyDescent="0.3">
      <c r="A4355" s="649">
        <v>10</v>
      </c>
      <c r="B4355" s="650" t="s">
        <v>596</v>
      </c>
      <c r="C4355" s="650">
        <v>89871107</v>
      </c>
      <c r="D4355" s="729" t="s">
        <v>6873</v>
      </c>
      <c r="E4355" s="730" t="s">
        <v>3713</v>
      </c>
      <c r="F4355" s="650" t="s">
        <v>3634</v>
      </c>
      <c r="G4355" s="650" t="s">
        <v>4105</v>
      </c>
      <c r="H4355" s="650" t="s">
        <v>597</v>
      </c>
      <c r="I4355" s="650" t="s">
        <v>4266</v>
      </c>
      <c r="J4355" s="650" t="s">
        <v>937</v>
      </c>
      <c r="K4355" s="650" t="s">
        <v>4267</v>
      </c>
      <c r="L4355" s="651">
        <v>0</v>
      </c>
      <c r="M4355" s="651">
        <v>0</v>
      </c>
      <c r="N4355" s="650">
        <v>22</v>
      </c>
      <c r="O4355" s="731">
        <v>19</v>
      </c>
      <c r="P4355" s="651">
        <v>0</v>
      </c>
      <c r="Q4355" s="666"/>
      <c r="R4355" s="650">
        <v>1</v>
      </c>
      <c r="S4355" s="666">
        <v>4.5454545454545456E-2</v>
      </c>
      <c r="T4355" s="731">
        <v>1</v>
      </c>
      <c r="U4355" s="689">
        <v>5.2631578947368418E-2</v>
      </c>
    </row>
    <row r="4356" spans="1:21" ht="14.4" customHeight="1" x14ac:dyDescent="0.3">
      <c r="A4356" s="649">
        <v>10</v>
      </c>
      <c r="B4356" s="650" t="s">
        <v>596</v>
      </c>
      <c r="C4356" s="650">
        <v>89871107</v>
      </c>
      <c r="D4356" s="729" t="s">
        <v>6873</v>
      </c>
      <c r="E4356" s="730" t="s">
        <v>3713</v>
      </c>
      <c r="F4356" s="650" t="s">
        <v>3634</v>
      </c>
      <c r="G4356" s="650" t="s">
        <v>4105</v>
      </c>
      <c r="H4356" s="650" t="s">
        <v>597</v>
      </c>
      <c r="I4356" s="650" t="s">
        <v>936</v>
      </c>
      <c r="J4356" s="650" t="s">
        <v>937</v>
      </c>
      <c r="K4356" s="650" t="s">
        <v>4523</v>
      </c>
      <c r="L4356" s="651">
        <v>228.34</v>
      </c>
      <c r="M4356" s="651">
        <v>1598.3799999999999</v>
      </c>
      <c r="N4356" s="650">
        <v>7</v>
      </c>
      <c r="O4356" s="731">
        <v>4.5</v>
      </c>
      <c r="P4356" s="651"/>
      <c r="Q4356" s="666">
        <v>0</v>
      </c>
      <c r="R4356" s="650"/>
      <c r="S4356" s="666">
        <v>0</v>
      </c>
      <c r="T4356" s="731"/>
      <c r="U4356" s="689">
        <v>0</v>
      </c>
    </row>
    <row r="4357" spans="1:21" ht="14.4" customHeight="1" x14ac:dyDescent="0.3">
      <c r="A4357" s="649">
        <v>10</v>
      </c>
      <c r="B4357" s="650" t="s">
        <v>596</v>
      </c>
      <c r="C4357" s="650">
        <v>89871107</v>
      </c>
      <c r="D4357" s="729" t="s">
        <v>6873</v>
      </c>
      <c r="E4357" s="730" t="s">
        <v>3713</v>
      </c>
      <c r="F4357" s="650" t="s">
        <v>3634</v>
      </c>
      <c r="G4357" s="650" t="s">
        <v>4654</v>
      </c>
      <c r="H4357" s="650" t="s">
        <v>597</v>
      </c>
      <c r="I4357" s="650" t="s">
        <v>6601</v>
      </c>
      <c r="J4357" s="650" t="s">
        <v>1767</v>
      </c>
      <c r="K4357" s="650" t="s">
        <v>6602</v>
      </c>
      <c r="L4357" s="651">
        <v>0</v>
      </c>
      <c r="M4357" s="651">
        <v>0</v>
      </c>
      <c r="N4357" s="650">
        <v>1</v>
      </c>
      <c r="O4357" s="731">
        <v>0.5</v>
      </c>
      <c r="P4357" s="651"/>
      <c r="Q4357" s="666"/>
      <c r="R4357" s="650"/>
      <c r="S4357" s="666">
        <v>0</v>
      </c>
      <c r="T4357" s="731"/>
      <c r="U4357" s="689">
        <v>0</v>
      </c>
    </row>
    <row r="4358" spans="1:21" ht="14.4" customHeight="1" x14ac:dyDescent="0.3">
      <c r="A4358" s="649">
        <v>10</v>
      </c>
      <c r="B4358" s="650" t="s">
        <v>596</v>
      </c>
      <c r="C4358" s="650">
        <v>89871107</v>
      </c>
      <c r="D4358" s="729" t="s">
        <v>6873</v>
      </c>
      <c r="E4358" s="730" t="s">
        <v>3713</v>
      </c>
      <c r="F4358" s="650" t="s">
        <v>3634</v>
      </c>
      <c r="G4358" s="650" t="s">
        <v>4654</v>
      </c>
      <c r="H4358" s="650" t="s">
        <v>597</v>
      </c>
      <c r="I4358" s="650" t="s">
        <v>6823</v>
      </c>
      <c r="J4358" s="650" t="s">
        <v>1767</v>
      </c>
      <c r="K4358" s="650" t="s">
        <v>6824</v>
      </c>
      <c r="L4358" s="651">
        <v>0</v>
      </c>
      <c r="M4358" s="651">
        <v>0</v>
      </c>
      <c r="N4358" s="650">
        <v>1</v>
      </c>
      <c r="O4358" s="731">
        <v>0.5</v>
      </c>
      <c r="P4358" s="651"/>
      <c r="Q4358" s="666"/>
      <c r="R4358" s="650"/>
      <c r="S4358" s="666">
        <v>0</v>
      </c>
      <c r="T4358" s="731"/>
      <c r="U4358" s="689">
        <v>0</v>
      </c>
    </row>
    <row r="4359" spans="1:21" ht="14.4" customHeight="1" x14ac:dyDescent="0.3">
      <c r="A4359" s="649">
        <v>10</v>
      </c>
      <c r="B4359" s="650" t="s">
        <v>596</v>
      </c>
      <c r="C4359" s="650">
        <v>89871107</v>
      </c>
      <c r="D4359" s="729" t="s">
        <v>6873</v>
      </c>
      <c r="E4359" s="730" t="s">
        <v>3713</v>
      </c>
      <c r="F4359" s="650" t="s">
        <v>3634</v>
      </c>
      <c r="G4359" s="650" t="s">
        <v>4654</v>
      </c>
      <c r="H4359" s="650" t="s">
        <v>597</v>
      </c>
      <c r="I4359" s="650" t="s">
        <v>4655</v>
      </c>
      <c r="J4359" s="650" t="s">
        <v>1767</v>
      </c>
      <c r="K4359" s="650" t="s">
        <v>4656</v>
      </c>
      <c r="L4359" s="651">
        <v>0</v>
      </c>
      <c r="M4359" s="651">
        <v>0</v>
      </c>
      <c r="N4359" s="650">
        <v>7</v>
      </c>
      <c r="O4359" s="731">
        <v>3.5</v>
      </c>
      <c r="P4359" s="651">
        <v>0</v>
      </c>
      <c r="Q4359" s="666"/>
      <c r="R4359" s="650">
        <v>1</v>
      </c>
      <c r="S4359" s="666">
        <v>0.14285714285714285</v>
      </c>
      <c r="T4359" s="731">
        <v>0.5</v>
      </c>
      <c r="U4359" s="689">
        <v>0.14285714285714285</v>
      </c>
    </row>
    <row r="4360" spans="1:21" ht="14.4" customHeight="1" x14ac:dyDescent="0.3">
      <c r="A4360" s="649">
        <v>10</v>
      </c>
      <c r="B4360" s="650" t="s">
        <v>596</v>
      </c>
      <c r="C4360" s="650">
        <v>89871107</v>
      </c>
      <c r="D4360" s="729" t="s">
        <v>6873</v>
      </c>
      <c r="E4360" s="730" t="s">
        <v>3713</v>
      </c>
      <c r="F4360" s="650" t="s">
        <v>3634</v>
      </c>
      <c r="G4360" s="650" t="s">
        <v>4268</v>
      </c>
      <c r="H4360" s="650" t="s">
        <v>1072</v>
      </c>
      <c r="I4360" s="650" t="s">
        <v>4929</v>
      </c>
      <c r="J4360" s="650" t="s">
        <v>4930</v>
      </c>
      <c r="K4360" s="650" t="s">
        <v>3496</v>
      </c>
      <c r="L4360" s="651">
        <v>25.54</v>
      </c>
      <c r="M4360" s="651">
        <v>357.56</v>
      </c>
      <c r="N4360" s="650">
        <v>14</v>
      </c>
      <c r="O4360" s="731">
        <v>9</v>
      </c>
      <c r="P4360" s="651"/>
      <c r="Q4360" s="666">
        <v>0</v>
      </c>
      <c r="R4360" s="650"/>
      <c r="S4360" s="666">
        <v>0</v>
      </c>
      <c r="T4360" s="731"/>
      <c r="U4360" s="689">
        <v>0</v>
      </c>
    </row>
    <row r="4361" spans="1:21" ht="14.4" customHeight="1" x14ac:dyDescent="0.3">
      <c r="A4361" s="649">
        <v>10</v>
      </c>
      <c r="B4361" s="650" t="s">
        <v>596</v>
      </c>
      <c r="C4361" s="650">
        <v>89871107</v>
      </c>
      <c r="D4361" s="729" t="s">
        <v>6873</v>
      </c>
      <c r="E4361" s="730" t="s">
        <v>3713</v>
      </c>
      <c r="F4361" s="650" t="s">
        <v>3634</v>
      </c>
      <c r="G4361" s="650" t="s">
        <v>4268</v>
      </c>
      <c r="H4361" s="650" t="s">
        <v>1072</v>
      </c>
      <c r="I4361" s="650" t="s">
        <v>1094</v>
      </c>
      <c r="J4361" s="650" t="s">
        <v>1095</v>
      </c>
      <c r="K4361" s="650" t="s">
        <v>3501</v>
      </c>
      <c r="L4361" s="651">
        <v>94.8</v>
      </c>
      <c r="M4361" s="651">
        <v>947.99999999999977</v>
      </c>
      <c r="N4361" s="650">
        <v>10</v>
      </c>
      <c r="O4361" s="731">
        <v>7.5</v>
      </c>
      <c r="P4361" s="651"/>
      <c r="Q4361" s="666">
        <v>0</v>
      </c>
      <c r="R4361" s="650"/>
      <c r="S4361" s="666">
        <v>0</v>
      </c>
      <c r="T4361" s="731"/>
      <c r="U4361" s="689">
        <v>0</v>
      </c>
    </row>
    <row r="4362" spans="1:21" ht="14.4" customHeight="1" x14ac:dyDescent="0.3">
      <c r="A4362" s="649">
        <v>10</v>
      </c>
      <c r="B4362" s="650" t="s">
        <v>596</v>
      </c>
      <c r="C4362" s="650">
        <v>89871107</v>
      </c>
      <c r="D4362" s="729" t="s">
        <v>6873</v>
      </c>
      <c r="E4362" s="730" t="s">
        <v>3713</v>
      </c>
      <c r="F4362" s="650" t="s">
        <v>3634</v>
      </c>
      <c r="G4362" s="650" t="s">
        <v>4268</v>
      </c>
      <c r="H4362" s="650" t="s">
        <v>1072</v>
      </c>
      <c r="I4362" s="650" t="s">
        <v>1082</v>
      </c>
      <c r="J4362" s="650" t="s">
        <v>1083</v>
      </c>
      <c r="K4362" s="650" t="s">
        <v>1084</v>
      </c>
      <c r="L4362" s="651">
        <v>30.33</v>
      </c>
      <c r="M4362" s="651">
        <v>90.99</v>
      </c>
      <c r="N4362" s="650">
        <v>3</v>
      </c>
      <c r="O4362" s="731">
        <v>1.5</v>
      </c>
      <c r="P4362" s="651"/>
      <c r="Q4362" s="666">
        <v>0</v>
      </c>
      <c r="R4362" s="650"/>
      <c r="S4362" s="666">
        <v>0</v>
      </c>
      <c r="T4362" s="731"/>
      <c r="U4362" s="689">
        <v>0</v>
      </c>
    </row>
    <row r="4363" spans="1:21" ht="14.4" customHeight="1" x14ac:dyDescent="0.3">
      <c r="A4363" s="649">
        <v>10</v>
      </c>
      <c r="B4363" s="650" t="s">
        <v>596</v>
      </c>
      <c r="C4363" s="650">
        <v>89871107</v>
      </c>
      <c r="D4363" s="729" t="s">
        <v>6873</v>
      </c>
      <c r="E4363" s="730" t="s">
        <v>3713</v>
      </c>
      <c r="F4363" s="650" t="s">
        <v>3634</v>
      </c>
      <c r="G4363" s="650" t="s">
        <v>4268</v>
      </c>
      <c r="H4363" s="650" t="s">
        <v>597</v>
      </c>
      <c r="I4363" s="650" t="s">
        <v>6825</v>
      </c>
      <c r="J4363" s="650" t="s">
        <v>6826</v>
      </c>
      <c r="K4363" s="650" t="s">
        <v>5782</v>
      </c>
      <c r="L4363" s="651">
        <v>38.31</v>
      </c>
      <c r="M4363" s="651">
        <v>38.31</v>
      </c>
      <c r="N4363" s="650">
        <v>1</v>
      </c>
      <c r="O4363" s="731">
        <v>1</v>
      </c>
      <c r="P4363" s="651"/>
      <c r="Q4363" s="666">
        <v>0</v>
      </c>
      <c r="R4363" s="650"/>
      <c r="S4363" s="666">
        <v>0</v>
      </c>
      <c r="T4363" s="731"/>
      <c r="U4363" s="689">
        <v>0</v>
      </c>
    </row>
    <row r="4364" spans="1:21" ht="14.4" customHeight="1" x14ac:dyDescent="0.3">
      <c r="A4364" s="649">
        <v>10</v>
      </c>
      <c r="B4364" s="650" t="s">
        <v>596</v>
      </c>
      <c r="C4364" s="650">
        <v>89871107</v>
      </c>
      <c r="D4364" s="729" t="s">
        <v>6873</v>
      </c>
      <c r="E4364" s="730" t="s">
        <v>3713</v>
      </c>
      <c r="F4364" s="650" t="s">
        <v>3634</v>
      </c>
      <c r="G4364" s="650" t="s">
        <v>6827</v>
      </c>
      <c r="H4364" s="650" t="s">
        <v>597</v>
      </c>
      <c r="I4364" s="650" t="s">
        <v>662</v>
      </c>
      <c r="J4364" s="650" t="s">
        <v>6828</v>
      </c>
      <c r="K4364" s="650" t="s">
        <v>6829</v>
      </c>
      <c r="L4364" s="651">
        <v>56.59</v>
      </c>
      <c r="M4364" s="651">
        <v>56.59</v>
      </c>
      <c r="N4364" s="650">
        <v>1</v>
      </c>
      <c r="O4364" s="731">
        <v>1</v>
      </c>
      <c r="P4364" s="651"/>
      <c r="Q4364" s="666">
        <v>0</v>
      </c>
      <c r="R4364" s="650"/>
      <c r="S4364" s="666">
        <v>0</v>
      </c>
      <c r="T4364" s="731"/>
      <c r="U4364" s="689">
        <v>0</v>
      </c>
    </row>
    <row r="4365" spans="1:21" ht="14.4" customHeight="1" x14ac:dyDescent="0.3">
      <c r="A4365" s="649">
        <v>10</v>
      </c>
      <c r="B4365" s="650" t="s">
        <v>596</v>
      </c>
      <c r="C4365" s="650">
        <v>89871107</v>
      </c>
      <c r="D4365" s="729" t="s">
        <v>6873</v>
      </c>
      <c r="E4365" s="730" t="s">
        <v>3713</v>
      </c>
      <c r="F4365" s="650" t="s">
        <v>3634</v>
      </c>
      <c r="G4365" s="650" t="s">
        <v>3792</v>
      </c>
      <c r="H4365" s="650" t="s">
        <v>597</v>
      </c>
      <c r="I4365" s="650" t="s">
        <v>1734</v>
      </c>
      <c r="J4365" s="650" t="s">
        <v>851</v>
      </c>
      <c r="K4365" s="650" t="s">
        <v>3793</v>
      </c>
      <c r="L4365" s="651">
        <v>127.5</v>
      </c>
      <c r="M4365" s="651">
        <v>510</v>
      </c>
      <c r="N4365" s="650">
        <v>4</v>
      </c>
      <c r="O4365" s="731">
        <v>4</v>
      </c>
      <c r="P4365" s="651"/>
      <c r="Q4365" s="666">
        <v>0</v>
      </c>
      <c r="R4365" s="650"/>
      <c r="S4365" s="666">
        <v>0</v>
      </c>
      <c r="T4365" s="731"/>
      <c r="U4365" s="689">
        <v>0</v>
      </c>
    </row>
    <row r="4366" spans="1:21" ht="14.4" customHeight="1" x14ac:dyDescent="0.3">
      <c r="A4366" s="649">
        <v>10</v>
      </c>
      <c r="B4366" s="650" t="s">
        <v>596</v>
      </c>
      <c r="C4366" s="650">
        <v>89871107</v>
      </c>
      <c r="D4366" s="729" t="s">
        <v>6873</v>
      </c>
      <c r="E4366" s="730" t="s">
        <v>3713</v>
      </c>
      <c r="F4366" s="650" t="s">
        <v>3634</v>
      </c>
      <c r="G4366" s="650" t="s">
        <v>4461</v>
      </c>
      <c r="H4366" s="650" t="s">
        <v>597</v>
      </c>
      <c r="I4366" s="650" t="s">
        <v>1674</v>
      </c>
      <c r="J4366" s="650" t="s">
        <v>1675</v>
      </c>
      <c r="K4366" s="650" t="s">
        <v>1843</v>
      </c>
      <c r="L4366" s="651">
        <v>104.9</v>
      </c>
      <c r="M4366" s="651">
        <v>104.9</v>
      </c>
      <c r="N4366" s="650">
        <v>1</v>
      </c>
      <c r="O4366" s="731">
        <v>0.5</v>
      </c>
      <c r="P4366" s="651"/>
      <c r="Q4366" s="666">
        <v>0</v>
      </c>
      <c r="R4366" s="650"/>
      <c r="S4366" s="666">
        <v>0</v>
      </c>
      <c r="T4366" s="731"/>
      <c r="U4366" s="689">
        <v>0</v>
      </c>
    </row>
    <row r="4367" spans="1:21" ht="14.4" customHeight="1" x14ac:dyDescent="0.3">
      <c r="A4367" s="649">
        <v>10</v>
      </c>
      <c r="B4367" s="650" t="s">
        <v>596</v>
      </c>
      <c r="C4367" s="650">
        <v>89871107</v>
      </c>
      <c r="D4367" s="729" t="s">
        <v>6873</v>
      </c>
      <c r="E4367" s="730" t="s">
        <v>3713</v>
      </c>
      <c r="F4367" s="650" t="s">
        <v>3634</v>
      </c>
      <c r="G4367" s="650" t="s">
        <v>3868</v>
      </c>
      <c r="H4367" s="650" t="s">
        <v>597</v>
      </c>
      <c r="I4367" s="650" t="s">
        <v>1650</v>
      </c>
      <c r="J4367" s="650" t="s">
        <v>1277</v>
      </c>
      <c r="K4367" s="650" t="s">
        <v>3965</v>
      </c>
      <c r="L4367" s="651">
        <v>23.46</v>
      </c>
      <c r="M4367" s="651">
        <v>46.92</v>
      </c>
      <c r="N4367" s="650">
        <v>2</v>
      </c>
      <c r="O4367" s="731">
        <v>2</v>
      </c>
      <c r="P4367" s="651">
        <v>23.46</v>
      </c>
      <c r="Q4367" s="666">
        <v>0.5</v>
      </c>
      <c r="R4367" s="650">
        <v>1</v>
      </c>
      <c r="S4367" s="666">
        <v>0.5</v>
      </c>
      <c r="T4367" s="731">
        <v>1</v>
      </c>
      <c r="U4367" s="689">
        <v>0.5</v>
      </c>
    </row>
    <row r="4368" spans="1:21" ht="14.4" customHeight="1" x14ac:dyDescent="0.3">
      <c r="A4368" s="649">
        <v>10</v>
      </c>
      <c r="B4368" s="650" t="s">
        <v>596</v>
      </c>
      <c r="C4368" s="650">
        <v>89871107</v>
      </c>
      <c r="D4368" s="729" t="s">
        <v>6873</v>
      </c>
      <c r="E4368" s="730" t="s">
        <v>3713</v>
      </c>
      <c r="F4368" s="650" t="s">
        <v>3634</v>
      </c>
      <c r="G4368" s="650" t="s">
        <v>3868</v>
      </c>
      <c r="H4368" s="650" t="s">
        <v>597</v>
      </c>
      <c r="I4368" s="650" t="s">
        <v>1276</v>
      </c>
      <c r="J4368" s="650" t="s">
        <v>1277</v>
      </c>
      <c r="K4368" s="650" t="s">
        <v>3869</v>
      </c>
      <c r="L4368" s="651">
        <v>13.38</v>
      </c>
      <c r="M4368" s="651">
        <v>40.14</v>
      </c>
      <c r="N4368" s="650">
        <v>3</v>
      </c>
      <c r="O4368" s="731">
        <v>3</v>
      </c>
      <c r="P4368" s="651"/>
      <c r="Q4368" s="666">
        <v>0</v>
      </c>
      <c r="R4368" s="650"/>
      <c r="S4368" s="666">
        <v>0</v>
      </c>
      <c r="T4368" s="731"/>
      <c r="U4368" s="689">
        <v>0</v>
      </c>
    </row>
    <row r="4369" spans="1:21" ht="14.4" customHeight="1" x14ac:dyDescent="0.3">
      <c r="A4369" s="649">
        <v>10</v>
      </c>
      <c r="B4369" s="650" t="s">
        <v>596</v>
      </c>
      <c r="C4369" s="650">
        <v>89871107</v>
      </c>
      <c r="D4369" s="729" t="s">
        <v>6873</v>
      </c>
      <c r="E4369" s="730" t="s">
        <v>3713</v>
      </c>
      <c r="F4369" s="650" t="s">
        <v>3634</v>
      </c>
      <c r="G4369" s="650" t="s">
        <v>3861</v>
      </c>
      <c r="H4369" s="650" t="s">
        <v>597</v>
      </c>
      <c r="I4369" s="650" t="s">
        <v>1265</v>
      </c>
      <c r="J4369" s="650" t="s">
        <v>1266</v>
      </c>
      <c r="K4369" s="650" t="s">
        <v>3862</v>
      </c>
      <c r="L4369" s="651">
        <v>38.65</v>
      </c>
      <c r="M4369" s="651">
        <v>425.14999999999992</v>
      </c>
      <c r="N4369" s="650">
        <v>11</v>
      </c>
      <c r="O4369" s="731">
        <v>8.5</v>
      </c>
      <c r="P4369" s="651"/>
      <c r="Q4369" s="666">
        <v>0</v>
      </c>
      <c r="R4369" s="650"/>
      <c r="S4369" s="666">
        <v>0</v>
      </c>
      <c r="T4369" s="731"/>
      <c r="U4369" s="689">
        <v>0</v>
      </c>
    </row>
    <row r="4370" spans="1:21" ht="14.4" customHeight="1" x14ac:dyDescent="0.3">
      <c r="A4370" s="649">
        <v>10</v>
      </c>
      <c r="B4370" s="650" t="s">
        <v>596</v>
      </c>
      <c r="C4370" s="650">
        <v>89871107</v>
      </c>
      <c r="D4370" s="729" t="s">
        <v>6873</v>
      </c>
      <c r="E4370" s="730" t="s">
        <v>3713</v>
      </c>
      <c r="F4370" s="650" t="s">
        <v>3634</v>
      </c>
      <c r="G4370" s="650" t="s">
        <v>4555</v>
      </c>
      <c r="H4370" s="650" t="s">
        <v>1072</v>
      </c>
      <c r="I4370" s="650" t="s">
        <v>1608</v>
      </c>
      <c r="J4370" s="650" t="s">
        <v>1609</v>
      </c>
      <c r="K4370" s="650" t="s">
        <v>876</v>
      </c>
      <c r="L4370" s="651">
        <v>32.74</v>
      </c>
      <c r="M4370" s="651">
        <v>32.74</v>
      </c>
      <c r="N4370" s="650">
        <v>1</v>
      </c>
      <c r="O4370" s="731">
        <v>0.5</v>
      </c>
      <c r="P4370" s="651"/>
      <c r="Q4370" s="666">
        <v>0</v>
      </c>
      <c r="R4370" s="650"/>
      <c r="S4370" s="666">
        <v>0</v>
      </c>
      <c r="T4370" s="731"/>
      <c r="U4370" s="689">
        <v>0</v>
      </c>
    </row>
    <row r="4371" spans="1:21" ht="14.4" customHeight="1" x14ac:dyDescent="0.3">
      <c r="A4371" s="649">
        <v>10</v>
      </c>
      <c r="B4371" s="650" t="s">
        <v>596</v>
      </c>
      <c r="C4371" s="650">
        <v>89871107</v>
      </c>
      <c r="D4371" s="729" t="s">
        <v>6873</v>
      </c>
      <c r="E4371" s="730" t="s">
        <v>3713</v>
      </c>
      <c r="F4371" s="650" t="s">
        <v>3634</v>
      </c>
      <c r="G4371" s="650" t="s">
        <v>3872</v>
      </c>
      <c r="H4371" s="650" t="s">
        <v>597</v>
      </c>
      <c r="I4371" s="650" t="s">
        <v>4436</v>
      </c>
      <c r="J4371" s="650" t="s">
        <v>4437</v>
      </c>
      <c r="K4371" s="650" t="s">
        <v>3887</v>
      </c>
      <c r="L4371" s="651">
        <v>26.26</v>
      </c>
      <c r="M4371" s="651">
        <v>26.26</v>
      </c>
      <c r="N4371" s="650">
        <v>1</v>
      </c>
      <c r="O4371" s="731">
        <v>1</v>
      </c>
      <c r="P4371" s="651"/>
      <c r="Q4371" s="666">
        <v>0</v>
      </c>
      <c r="R4371" s="650"/>
      <c r="S4371" s="666">
        <v>0</v>
      </c>
      <c r="T4371" s="731"/>
      <c r="U4371" s="689">
        <v>0</v>
      </c>
    </row>
    <row r="4372" spans="1:21" ht="14.4" customHeight="1" x14ac:dyDescent="0.3">
      <c r="A4372" s="649">
        <v>10</v>
      </c>
      <c r="B4372" s="650" t="s">
        <v>596</v>
      </c>
      <c r="C4372" s="650">
        <v>89871107</v>
      </c>
      <c r="D4372" s="729" t="s">
        <v>6873</v>
      </c>
      <c r="E4372" s="730" t="s">
        <v>3713</v>
      </c>
      <c r="F4372" s="650" t="s">
        <v>3634</v>
      </c>
      <c r="G4372" s="650" t="s">
        <v>4269</v>
      </c>
      <c r="H4372" s="650" t="s">
        <v>1072</v>
      </c>
      <c r="I4372" s="650" t="s">
        <v>5113</v>
      </c>
      <c r="J4372" s="650" t="s">
        <v>5114</v>
      </c>
      <c r="K4372" s="650" t="s">
        <v>5115</v>
      </c>
      <c r="L4372" s="651">
        <v>1309.48</v>
      </c>
      <c r="M4372" s="651">
        <v>1309.48</v>
      </c>
      <c r="N4372" s="650">
        <v>1</v>
      </c>
      <c r="O4372" s="731">
        <v>0.5</v>
      </c>
      <c r="P4372" s="651"/>
      <c r="Q4372" s="666">
        <v>0</v>
      </c>
      <c r="R4372" s="650"/>
      <c r="S4372" s="666">
        <v>0</v>
      </c>
      <c r="T4372" s="731"/>
      <c r="U4372" s="689">
        <v>0</v>
      </c>
    </row>
    <row r="4373" spans="1:21" ht="14.4" customHeight="1" x14ac:dyDescent="0.3">
      <c r="A4373" s="649">
        <v>10</v>
      </c>
      <c r="B4373" s="650" t="s">
        <v>596</v>
      </c>
      <c r="C4373" s="650">
        <v>89871107</v>
      </c>
      <c r="D4373" s="729" t="s">
        <v>6873</v>
      </c>
      <c r="E4373" s="730" t="s">
        <v>3713</v>
      </c>
      <c r="F4373" s="650" t="s">
        <v>3634</v>
      </c>
      <c r="G4373" s="650" t="s">
        <v>5109</v>
      </c>
      <c r="H4373" s="650" t="s">
        <v>597</v>
      </c>
      <c r="I4373" s="650" t="s">
        <v>6830</v>
      </c>
      <c r="J4373" s="650" t="s">
        <v>5453</v>
      </c>
      <c r="K4373" s="650" t="s">
        <v>4158</v>
      </c>
      <c r="L4373" s="651">
        <v>0</v>
      </c>
      <c r="M4373" s="651">
        <v>0</v>
      </c>
      <c r="N4373" s="650">
        <v>1</v>
      </c>
      <c r="O4373" s="731">
        <v>1</v>
      </c>
      <c r="P4373" s="651"/>
      <c r="Q4373" s="666"/>
      <c r="R4373" s="650"/>
      <c r="S4373" s="666">
        <v>0</v>
      </c>
      <c r="T4373" s="731"/>
      <c r="U4373" s="689">
        <v>0</v>
      </c>
    </row>
    <row r="4374" spans="1:21" ht="14.4" customHeight="1" x14ac:dyDescent="0.3">
      <c r="A4374" s="649">
        <v>10</v>
      </c>
      <c r="B4374" s="650" t="s">
        <v>596</v>
      </c>
      <c r="C4374" s="650">
        <v>89871107</v>
      </c>
      <c r="D4374" s="729" t="s">
        <v>6873</v>
      </c>
      <c r="E4374" s="730" t="s">
        <v>3714</v>
      </c>
      <c r="F4374" s="650" t="s">
        <v>3634</v>
      </c>
      <c r="G4374" s="650" t="s">
        <v>6831</v>
      </c>
      <c r="H4374" s="650" t="s">
        <v>597</v>
      </c>
      <c r="I4374" s="650" t="s">
        <v>6832</v>
      </c>
      <c r="J4374" s="650" t="s">
        <v>6833</v>
      </c>
      <c r="K4374" s="650" t="s">
        <v>6834</v>
      </c>
      <c r="L4374" s="651">
        <v>0</v>
      </c>
      <c r="M4374" s="651">
        <v>0</v>
      </c>
      <c r="N4374" s="650">
        <v>1</v>
      </c>
      <c r="O4374" s="731">
        <v>0.5</v>
      </c>
      <c r="P4374" s="651"/>
      <c r="Q4374" s="666"/>
      <c r="R4374" s="650"/>
      <c r="S4374" s="666">
        <v>0</v>
      </c>
      <c r="T4374" s="731"/>
      <c r="U4374" s="689">
        <v>0</v>
      </c>
    </row>
    <row r="4375" spans="1:21" ht="14.4" customHeight="1" x14ac:dyDescent="0.3">
      <c r="A4375" s="649">
        <v>10</v>
      </c>
      <c r="B4375" s="650" t="s">
        <v>596</v>
      </c>
      <c r="C4375" s="650">
        <v>89871107</v>
      </c>
      <c r="D4375" s="729" t="s">
        <v>6873</v>
      </c>
      <c r="E4375" s="730" t="s">
        <v>3714</v>
      </c>
      <c r="F4375" s="650" t="s">
        <v>3634</v>
      </c>
      <c r="G4375" s="650" t="s">
        <v>4278</v>
      </c>
      <c r="H4375" s="650" t="s">
        <v>597</v>
      </c>
      <c r="I4375" s="650" t="s">
        <v>4349</v>
      </c>
      <c r="J4375" s="650" t="s">
        <v>2586</v>
      </c>
      <c r="K4375" s="650" t="s">
        <v>2587</v>
      </c>
      <c r="L4375" s="651">
        <v>275.23</v>
      </c>
      <c r="M4375" s="651">
        <v>275.23</v>
      </c>
      <c r="N4375" s="650">
        <v>1</v>
      </c>
      <c r="O4375" s="731">
        <v>0.5</v>
      </c>
      <c r="P4375" s="651"/>
      <c r="Q4375" s="666">
        <v>0</v>
      </c>
      <c r="R4375" s="650"/>
      <c r="S4375" s="666">
        <v>0</v>
      </c>
      <c r="T4375" s="731"/>
      <c r="U4375" s="689">
        <v>0</v>
      </c>
    </row>
    <row r="4376" spans="1:21" ht="14.4" customHeight="1" x14ac:dyDescent="0.3">
      <c r="A4376" s="649">
        <v>10</v>
      </c>
      <c r="B4376" s="650" t="s">
        <v>596</v>
      </c>
      <c r="C4376" s="650">
        <v>89871107</v>
      </c>
      <c r="D4376" s="729" t="s">
        <v>6873</v>
      </c>
      <c r="E4376" s="730" t="s">
        <v>3714</v>
      </c>
      <c r="F4376" s="650" t="s">
        <v>3634</v>
      </c>
      <c r="G4376" s="650" t="s">
        <v>4151</v>
      </c>
      <c r="H4376" s="650" t="s">
        <v>597</v>
      </c>
      <c r="I4376" s="650" t="s">
        <v>6723</v>
      </c>
      <c r="J4376" s="650" t="s">
        <v>6724</v>
      </c>
      <c r="K4376" s="650" t="s">
        <v>6725</v>
      </c>
      <c r="L4376" s="651">
        <v>68.819999999999993</v>
      </c>
      <c r="M4376" s="651">
        <v>68.819999999999993</v>
      </c>
      <c r="N4376" s="650">
        <v>1</v>
      </c>
      <c r="O4376" s="731">
        <v>0.5</v>
      </c>
      <c r="P4376" s="651"/>
      <c r="Q4376" s="666">
        <v>0</v>
      </c>
      <c r="R4376" s="650"/>
      <c r="S4376" s="666">
        <v>0</v>
      </c>
      <c r="T4376" s="731"/>
      <c r="U4376" s="689">
        <v>0</v>
      </c>
    </row>
    <row r="4377" spans="1:21" ht="14.4" customHeight="1" x14ac:dyDescent="0.3">
      <c r="A4377" s="649">
        <v>10</v>
      </c>
      <c r="B4377" s="650" t="s">
        <v>596</v>
      </c>
      <c r="C4377" s="650">
        <v>89871107</v>
      </c>
      <c r="D4377" s="729" t="s">
        <v>6873</v>
      </c>
      <c r="E4377" s="730" t="s">
        <v>3714</v>
      </c>
      <c r="F4377" s="650" t="s">
        <v>3634</v>
      </c>
      <c r="G4377" s="650" t="s">
        <v>4151</v>
      </c>
      <c r="H4377" s="650" t="s">
        <v>597</v>
      </c>
      <c r="I4377" s="650" t="s">
        <v>1689</v>
      </c>
      <c r="J4377" s="650" t="s">
        <v>4440</v>
      </c>
      <c r="K4377" s="650" t="s">
        <v>4441</v>
      </c>
      <c r="L4377" s="651">
        <v>20.65</v>
      </c>
      <c r="M4377" s="651">
        <v>41.3</v>
      </c>
      <c r="N4377" s="650">
        <v>2</v>
      </c>
      <c r="O4377" s="731">
        <v>2</v>
      </c>
      <c r="P4377" s="651"/>
      <c r="Q4377" s="666">
        <v>0</v>
      </c>
      <c r="R4377" s="650"/>
      <c r="S4377" s="666">
        <v>0</v>
      </c>
      <c r="T4377" s="731"/>
      <c r="U4377" s="689">
        <v>0</v>
      </c>
    </row>
    <row r="4378" spans="1:21" ht="14.4" customHeight="1" x14ac:dyDescent="0.3">
      <c r="A4378" s="649">
        <v>10</v>
      </c>
      <c r="B4378" s="650" t="s">
        <v>596</v>
      </c>
      <c r="C4378" s="650">
        <v>89871107</v>
      </c>
      <c r="D4378" s="729" t="s">
        <v>6873</v>
      </c>
      <c r="E4378" s="730" t="s">
        <v>3714</v>
      </c>
      <c r="F4378" s="650" t="s">
        <v>3634</v>
      </c>
      <c r="G4378" s="650" t="s">
        <v>6759</v>
      </c>
      <c r="H4378" s="650" t="s">
        <v>597</v>
      </c>
      <c r="I4378" s="650" t="s">
        <v>6760</v>
      </c>
      <c r="J4378" s="650" t="s">
        <v>6761</v>
      </c>
      <c r="K4378" s="650" t="s">
        <v>6762</v>
      </c>
      <c r="L4378" s="651">
        <v>55.81</v>
      </c>
      <c r="M4378" s="651">
        <v>55.81</v>
      </c>
      <c r="N4378" s="650">
        <v>1</v>
      </c>
      <c r="O4378" s="731">
        <v>0.5</v>
      </c>
      <c r="P4378" s="651"/>
      <c r="Q4378" s="666">
        <v>0</v>
      </c>
      <c r="R4378" s="650"/>
      <c r="S4378" s="666">
        <v>0</v>
      </c>
      <c r="T4378" s="731"/>
      <c r="U4378" s="689">
        <v>0</v>
      </c>
    </row>
    <row r="4379" spans="1:21" ht="14.4" customHeight="1" x14ac:dyDescent="0.3">
      <c r="A4379" s="649">
        <v>10</v>
      </c>
      <c r="B4379" s="650" t="s">
        <v>596</v>
      </c>
      <c r="C4379" s="650">
        <v>89871107</v>
      </c>
      <c r="D4379" s="729" t="s">
        <v>6873</v>
      </c>
      <c r="E4379" s="730" t="s">
        <v>3714</v>
      </c>
      <c r="F4379" s="650" t="s">
        <v>3634</v>
      </c>
      <c r="G4379" s="650" t="s">
        <v>6677</v>
      </c>
      <c r="H4379" s="650" t="s">
        <v>597</v>
      </c>
      <c r="I4379" s="650" t="s">
        <v>6678</v>
      </c>
      <c r="J4379" s="650" t="s">
        <v>6679</v>
      </c>
      <c r="K4379" s="650" t="s">
        <v>3280</v>
      </c>
      <c r="L4379" s="651">
        <v>0</v>
      </c>
      <c r="M4379" s="651">
        <v>0</v>
      </c>
      <c r="N4379" s="650">
        <v>1</v>
      </c>
      <c r="O4379" s="731">
        <v>1</v>
      </c>
      <c r="P4379" s="651"/>
      <c r="Q4379" s="666"/>
      <c r="R4379" s="650"/>
      <c r="S4379" s="666">
        <v>0</v>
      </c>
      <c r="T4379" s="731"/>
      <c r="U4379" s="689">
        <v>0</v>
      </c>
    </row>
    <row r="4380" spans="1:21" ht="14.4" customHeight="1" x14ac:dyDescent="0.3">
      <c r="A4380" s="649">
        <v>10</v>
      </c>
      <c r="B4380" s="650" t="s">
        <v>596</v>
      </c>
      <c r="C4380" s="650">
        <v>89871107</v>
      </c>
      <c r="D4380" s="729" t="s">
        <v>6873</v>
      </c>
      <c r="E4380" s="730" t="s">
        <v>3714</v>
      </c>
      <c r="F4380" s="650" t="s">
        <v>3634</v>
      </c>
      <c r="G4380" s="650" t="s">
        <v>6677</v>
      </c>
      <c r="H4380" s="650" t="s">
        <v>597</v>
      </c>
      <c r="I4380" s="650" t="s">
        <v>878</v>
      </c>
      <c r="J4380" s="650" t="s">
        <v>879</v>
      </c>
      <c r="K4380" s="650" t="s">
        <v>880</v>
      </c>
      <c r="L4380" s="651">
        <v>0</v>
      </c>
      <c r="M4380" s="651">
        <v>0</v>
      </c>
      <c r="N4380" s="650">
        <v>2</v>
      </c>
      <c r="O4380" s="731">
        <v>2</v>
      </c>
      <c r="P4380" s="651"/>
      <c r="Q4380" s="666"/>
      <c r="R4380" s="650"/>
      <c r="S4380" s="666">
        <v>0</v>
      </c>
      <c r="T4380" s="731"/>
      <c r="U4380" s="689">
        <v>0</v>
      </c>
    </row>
    <row r="4381" spans="1:21" ht="14.4" customHeight="1" x14ac:dyDescent="0.3">
      <c r="A4381" s="649">
        <v>10</v>
      </c>
      <c r="B4381" s="650" t="s">
        <v>596</v>
      </c>
      <c r="C4381" s="650">
        <v>89871107</v>
      </c>
      <c r="D4381" s="729" t="s">
        <v>6873</v>
      </c>
      <c r="E4381" s="730" t="s">
        <v>3714</v>
      </c>
      <c r="F4381" s="650" t="s">
        <v>3634</v>
      </c>
      <c r="G4381" s="650" t="s">
        <v>6056</v>
      </c>
      <c r="H4381" s="650" t="s">
        <v>597</v>
      </c>
      <c r="I4381" s="650" t="s">
        <v>6060</v>
      </c>
      <c r="J4381" s="650" t="s">
        <v>6061</v>
      </c>
      <c r="K4381" s="650" t="s">
        <v>1847</v>
      </c>
      <c r="L4381" s="651">
        <v>0</v>
      </c>
      <c r="M4381" s="651">
        <v>0</v>
      </c>
      <c r="N4381" s="650">
        <v>1</v>
      </c>
      <c r="O4381" s="731">
        <v>0.5</v>
      </c>
      <c r="P4381" s="651"/>
      <c r="Q4381" s="666"/>
      <c r="R4381" s="650"/>
      <c r="S4381" s="666">
        <v>0</v>
      </c>
      <c r="T4381" s="731"/>
      <c r="U4381" s="689">
        <v>0</v>
      </c>
    </row>
    <row r="4382" spans="1:21" ht="14.4" customHeight="1" x14ac:dyDescent="0.3">
      <c r="A4382" s="649">
        <v>10</v>
      </c>
      <c r="B4382" s="650" t="s">
        <v>596</v>
      </c>
      <c r="C4382" s="650">
        <v>89871107</v>
      </c>
      <c r="D4382" s="729" t="s">
        <v>6873</v>
      </c>
      <c r="E4382" s="730" t="s">
        <v>3714</v>
      </c>
      <c r="F4382" s="650" t="s">
        <v>3634</v>
      </c>
      <c r="G4382" s="650" t="s">
        <v>4534</v>
      </c>
      <c r="H4382" s="650" t="s">
        <v>597</v>
      </c>
      <c r="I4382" s="650" t="s">
        <v>5164</v>
      </c>
      <c r="J4382" s="650" t="s">
        <v>5165</v>
      </c>
      <c r="K4382" s="650" t="s">
        <v>5166</v>
      </c>
      <c r="L4382" s="651">
        <v>42.18</v>
      </c>
      <c r="M4382" s="651">
        <v>210.9</v>
      </c>
      <c r="N4382" s="650">
        <v>5</v>
      </c>
      <c r="O4382" s="731">
        <v>4</v>
      </c>
      <c r="P4382" s="651"/>
      <c r="Q4382" s="666">
        <v>0</v>
      </c>
      <c r="R4382" s="650"/>
      <c r="S4382" s="666">
        <v>0</v>
      </c>
      <c r="T4382" s="731"/>
      <c r="U4382" s="689">
        <v>0</v>
      </c>
    </row>
    <row r="4383" spans="1:21" ht="14.4" customHeight="1" x14ac:dyDescent="0.3">
      <c r="A4383" s="649">
        <v>10</v>
      </c>
      <c r="B4383" s="650" t="s">
        <v>596</v>
      </c>
      <c r="C4383" s="650">
        <v>89871107</v>
      </c>
      <c r="D4383" s="729" t="s">
        <v>6873</v>
      </c>
      <c r="E4383" s="730" t="s">
        <v>3714</v>
      </c>
      <c r="F4383" s="650" t="s">
        <v>3634</v>
      </c>
      <c r="G4383" s="650" t="s">
        <v>3732</v>
      </c>
      <c r="H4383" s="650" t="s">
        <v>1072</v>
      </c>
      <c r="I4383" s="650" t="s">
        <v>1295</v>
      </c>
      <c r="J4383" s="650" t="s">
        <v>1296</v>
      </c>
      <c r="K4383" s="650" t="s">
        <v>3482</v>
      </c>
      <c r="L4383" s="651">
        <v>46.05</v>
      </c>
      <c r="M4383" s="651">
        <v>46.05</v>
      </c>
      <c r="N4383" s="650">
        <v>1</v>
      </c>
      <c r="O4383" s="731">
        <v>0.5</v>
      </c>
      <c r="P4383" s="651"/>
      <c r="Q4383" s="666">
        <v>0</v>
      </c>
      <c r="R4383" s="650"/>
      <c r="S4383" s="666">
        <v>0</v>
      </c>
      <c r="T4383" s="731"/>
      <c r="U4383" s="689">
        <v>0</v>
      </c>
    </row>
    <row r="4384" spans="1:21" ht="14.4" customHeight="1" x14ac:dyDescent="0.3">
      <c r="A4384" s="649">
        <v>10</v>
      </c>
      <c r="B4384" s="650" t="s">
        <v>596</v>
      </c>
      <c r="C4384" s="650">
        <v>89871107</v>
      </c>
      <c r="D4384" s="729" t="s">
        <v>6873</v>
      </c>
      <c r="E4384" s="730" t="s">
        <v>3714</v>
      </c>
      <c r="F4384" s="650" t="s">
        <v>3634</v>
      </c>
      <c r="G4384" s="650" t="s">
        <v>3732</v>
      </c>
      <c r="H4384" s="650" t="s">
        <v>1072</v>
      </c>
      <c r="I4384" s="650" t="s">
        <v>4385</v>
      </c>
      <c r="J4384" s="650" t="s">
        <v>1720</v>
      </c>
      <c r="K4384" s="650" t="s">
        <v>3482</v>
      </c>
      <c r="L4384" s="651">
        <v>0</v>
      </c>
      <c r="M4384" s="651">
        <v>0</v>
      </c>
      <c r="N4384" s="650">
        <v>1</v>
      </c>
      <c r="O4384" s="731">
        <v>1</v>
      </c>
      <c r="P4384" s="651"/>
      <c r="Q4384" s="666"/>
      <c r="R4384" s="650"/>
      <c r="S4384" s="666">
        <v>0</v>
      </c>
      <c r="T4384" s="731"/>
      <c r="U4384" s="689">
        <v>0</v>
      </c>
    </row>
    <row r="4385" spans="1:21" ht="14.4" customHeight="1" x14ac:dyDescent="0.3">
      <c r="A4385" s="649">
        <v>10</v>
      </c>
      <c r="B4385" s="650" t="s">
        <v>596</v>
      </c>
      <c r="C4385" s="650">
        <v>89871107</v>
      </c>
      <c r="D4385" s="729" t="s">
        <v>6873</v>
      </c>
      <c r="E4385" s="730" t="s">
        <v>3714</v>
      </c>
      <c r="F4385" s="650" t="s">
        <v>3634</v>
      </c>
      <c r="G4385" s="650" t="s">
        <v>3732</v>
      </c>
      <c r="H4385" s="650" t="s">
        <v>597</v>
      </c>
      <c r="I4385" s="650" t="s">
        <v>6769</v>
      </c>
      <c r="J4385" s="650" t="s">
        <v>6770</v>
      </c>
      <c r="K4385" s="650" t="s">
        <v>3519</v>
      </c>
      <c r="L4385" s="651">
        <v>0</v>
      </c>
      <c r="M4385" s="651">
        <v>0</v>
      </c>
      <c r="N4385" s="650">
        <v>1</v>
      </c>
      <c r="O4385" s="731">
        <v>1</v>
      </c>
      <c r="P4385" s="651"/>
      <c r="Q4385" s="666"/>
      <c r="R4385" s="650"/>
      <c r="S4385" s="666">
        <v>0</v>
      </c>
      <c r="T4385" s="731"/>
      <c r="U4385" s="689">
        <v>0</v>
      </c>
    </row>
    <row r="4386" spans="1:21" ht="14.4" customHeight="1" x14ac:dyDescent="0.3">
      <c r="A4386" s="649">
        <v>10</v>
      </c>
      <c r="B4386" s="650" t="s">
        <v>596</v>
      </c>
      <c r="C4386" s="650">
        <v>89871107</v>
      </c>
      <c r="D4386" s="729" t="s">
        <v>6873</v>
      </c>
      <c r="E4386" s="730" t="s">
        <v>3714</v>
      </c>
      <c r="F4386" s="650" t="s">
        <v>3634</v>
      </c>
      <c r="G4386" s="650" t="s">
        <v>3747</v>
      </c>
      <c r="H4386" s="650" t="s">
        <v>597</v>
      </c>
      <c r="I4386" s="650" t="s">
        <v>5911</v>
      </c>
      <c r="J4386" s="650" t="s">
        <v>5910</v>
      </c>
      <c r="K4386" s="650" t="s">
        <v>930</v>
      </c>
      <c r="L4386" s="651">
        <v>0</v>
      </c>
      <c r="M4386" s="651">
        <v>0</v>
      </c>
      <c r="N4386" s="650">
        <v>1</v>
      </c>
      <c r="O4386" s="731">
        <v>1</v>
      </c>
      <c r="P4386" s="651"/>
      <c r="Q4386" s="666"/>
      <c r="R4386" s="650"/>
      <c r="S4386" s="666">
        <v>0</v>
      </c>
      <c r="T4386" s="731"/>
      <c r="U4386" s="689">
        <v>0</v>
      </c>
    </row>
    <row r="4387" spans="1:21" ht="14.4" customHeight="1" x14ac:dyDescent="0.3">
      <c r="A4387" s="649">
        <v>10</v>
      </c>
      <c r="B4387" s="650" t="s">
        <v>596</v>
      </c>
      <c r="C4387" s="650">
        <v>89871107</v>
      </c>
      <c r="D4387" s="729" t="s">
        <v>6873</v>
      </c>
      <c r="E4387" s="730" t="s">
        <v>3714</v>
      </c>
      <c r="F4387" s="650" t="s">
        <v>3634</v>
      </c>
      <c r="G4387" s="650" t="s">
        <v>3747</v>
      </c>
      <c r="H4387" s="650" t="s">
        <v>1072</v>
      </c>
      <c r="I4387" s="650" t="s">
        <v>1113</v>
      </c>
      <c r="J4387" s="650" t="s">
        <v>1114</v>
      </c>
      <c r="K4387" s="650" t="s">
        <v>930</v>
      </c>
      <c r="L4387" s="651">
        <v>0</v>
      </c>
      <c r="M4387" s="651">
        <v>0</v>
      </c>
      <c r="N4387" s="650">
        <v>2</v>
      </c>
      <c r="O4387" s="731">
        <v>1</v>
      </c>
      <c r="P4387" s="651">
        <v>0</v>
      </c>
      <c r="Q4387" s="666"/>
      <c r="R4387" s="650">
        <v>1</v>
      </c>
      <c r="S4387" s="666">
        <v>0.5</v>
      </c>
      <c r="T4387" s="731">
        <v>0.5</v>
      </c>
      <c r="U4387" s="689">
        <v>0.5</v>
      </c>
    </row>
    <row r="4388" spans="1:21" ht="14.4" customHeight="1" x14ac:dyDescent="0.3">
      <c r="A4388" s="649">
        <v>10</v>
      </c>
      <c r="B4388" s="650" t="s">
        <v>596</v>
      </c>
      <c r="C4388" s="650">
        <v>89871107</v>
      </c>
      <c r="D4388" s="729" t="s">
        <v>6873</v>
      </c>
      <c r="E4388" s="730" t="s">
        <v>3714</v>
      </c>
      <c r="F4388" s="650" t="s">
        <v>3634</v>
      </c>
      <c r="G4388" s="650" t="s">
        <v>3747</v>
      </c>
      <c r="H4388" s="650" t="s">
        <v>1072</v>
      </c>
      <c r="I4388" s="650" t="s">
        <v>2110</v>
      </c>
      <c r="J4388" s="650" t="s">
        <v>1087</v>
      </c>
      <c r="K4388" s="650" t="s">
        <v>2796</v>
      </c>
      <c r="L4388" s="651">
        <v>137.74</v>
      </c>
      <c r="M4388" s="651">
        <v>137.74</v>
      </c>
      <c r="N4388" s="650">
        <v>1</v>
      </c>
      <c r="O4388" s="731">
        <v>0.5</v>
      </c>
      <c r="P4388" s="651"/>
      <c r="Q4388" s="666">
        <v>0</v>
      </c>
      <c r="R4388" s="650"/>
      <c r="S4388" s="666">
        <v>0</v>
      </c>
      <c r="T4388" s="731"/>
      <c r="U4388" s="689">
        <v>0</v>
      </c>
    </row>
    <row r="4389" spans="1:21" ht="14.4" customHeight="1" x14ac:dyDescent="0.3">
      <c r="A4389" s="649">
        <v>10</v>
      </c>
      <c r="B4389" s="650" t="s">
        <v>596</v>
      </c>
      <c r="C4389" s="650">
        <v>89871107</v>
      </c>
      <c r="D4389" s="729" t="s">
        <v>6873</v>
      </c>
      <c r="E4389" s="730" t="s">
        <v>3714</v>
      </c>
      <c r="F4389" s="650" t="s">
        <v>3634</v>
      </c>
      <c r="G4389" s="650" t="s">
        <v>3929</v>
      </c>
      <c r="H4389" s="650" t="s">
        <v>597</v>
      </c>
      <c r="I4389" s="650" t="s">
        <v>1440</v>
      </c>
      <c r="J4389" s="650" t="s">
        <v>2965</v>
      </c>
      <c r="K4389" s="650" t="s">
        <v>1442</v>
      </c>
      <c r="L4389" s="651">
        <v>118.82</v>
      </c>
      <c r="M4389" s="651">
        <v>237.64</v>
      </c>
      <c r="N4389" s="650">
        <v>2</v>
      </c>
      <c r="O4389" s="731">
        <v>1.5</v>
      </c>
      <c r="P4389" s="651">
        <v>118.82</v>
      </c>
      <c r="Q4389" s="666">
        <v>0.5</v>
      </c>
      <c r="R4389" s="650">
        <v>1</v>
      </c>
      <c r="S4389" s="666">
        <v>0.5</v>
      </c>
      <c r="T4389" s="731">
        <v>0.5</v>
      </c>
      <c r="U4389" s="689">
        <v>0.33333333333333331</v>
      </c>
    </row>
    <row r="4390" spans="1:21" ht="14.4" customHeight="1" x14ac:dyDescent="0.3">
      <c r="A4390" s="649">
        <v>10</v>
      </c>
      <c r="B4390" s="650" t="s">
        <v>596</v>
      </c>
      <c r="C4390" s="650">
        <v>89871107</v>
      </c>
      <c r="D4390" s="729" t="s">
        <v>6873</v>
      </c>
      <c r="E4390" s="730" t="s">
        <v>3714</v>
      </c>
      <c r="F4390" s="650" t="s">
        <v>3634</v>
      </c>
      <c r="G4390" s="650" t="s">
        <v>3929</v>
      </c>
      <c r="H4390" s="650" t="s">
        <v>597</v>
      </c>
      <c r="I4390" s="650" t="s">
        <v>932</v>
      </c>
      <c r="J4390" s="650" t="s">
        <v>933</v>
      </c>
      <c r="K4390" s="650" t="s">
        <v>4260</v>
      </c>
      <c r="L4390" s="651">
        <v>47.53</v>
      </c>
      <c r="M4390" s="651">
        <v>47.53</v>
      </c>
      <c r="N4390" s="650">
        <v>1</v>
      </c>
      <c r="O4390" s="731">
        <v>0.5</v>
      </c>
      <c r="P4390" s="651"/>
      <c r="Q4390" s="666">
        <v>0</v>
      </c>
      <c r="R4390" s="650"/>
      <c r="S4390" s="666">
        <v>0</v>
      </c>
      <c r="T4390" s="731"/>
      <c r="U4390" s="689">
        <v>0</v>
      </c>
    </row>
    <row r="4391" spans="1:21" ht="14.4" customHeight="1" x14ac:dyDescent="0.3">
      <c r="A4391" s="649">
        <v>10</v>
      </c>
      <c r="B4391" s="650" t="s">
        <v>596</v>
      </c>
      <c r="C4391" s="650">
        <v>89871107</v>
      </c>
      <c r="D4391" s="729" t="s">
        <v>6873</v>
      </c>
      <c r="E4391" s="730" t="s">
        <v>3714</v>
      </c>
      <c r="F4391" s="650" t="s">
        <v>3634</v>
      </c>
      <c r="G4391" s="650" t="s">
        <v>4124</v>
      </c>
      <c r="H4391" s="650" t="s">
        <v>597</v>
      </c>
      <c r="I4391" s="650" t="s">
        <v>1829</v>
      </c>
      <c r="J4391" s="650" t="s">
        <v>1830</v>
      </c>
      <c r="K4391" s="650" t="s">
        <v>4468</v>
      </c>
      <c r="L4391" s="651">
        <v>45.75</v>
      </c>
      <c r="M4391" s="651">
        <v>45.75</v>
      </c>
      <c r="N4391" s="650">
        <v>1</v>
      </c>
      <c r="O4391" s="731">
        <v>1</v>
      </c>
      <c r="P4391" s="651"/>
      <c r="Q4391" s="666">
        <v>0</v>
      </c>
      <c r="R4391" s="650"/>
      <c r="S4391" s="666">
        <v>0</v>
      </c>
      <c r="T4391" s="731"/>
      <c r="U4391" s="689">
        <v>0</v>
      </c>
    </row>
    <row r="4392" spans="1:21" ht="14.4" customHeight="1" x14ac:dyDescent="0.3">
      <c r="A4392" s="649">
        <v>10</v>
      </c>
      <c r="B4392" s="650" t="s">
        <v>596</v>
      </c>
      <c r="C4392" s="650">
        <v>89871107</v>
      </c>
      <c r="D4392" s="729" t="s">
        <v>6873</v>
      </c>
      <c r="E4392" s="730" t="s">
        <v>3714</v>
      </c>
      <c r="F4392" s="650" t="s">
        <v>3634</v>
      </c>
      <c r="G4392" s="650" t="s">
        <v>4132</v>
      </c>
      <c r="H4392" s="650" t="s">
        <v>597</v>
      </c>
      <c r="I4392" s="650" t="s">
        <v>687</v>
      </c>
      <c r="J4392" s="650" t="s">
        <v>4133</v>
      </c>
      <c r="K4392" s="650" t="s">
        <v>4107</v>
      </c>
      <c r="L4392" s="651">
        <v>14.2</v>
      </c>
      <c r="M4392" s="651">
        <v>14.2</v>
      </c>
      <c r="N4392" s="650">
        <v>1</v>
      </c>
      <c r="O4392" s="731">
        <v>0.5</v>
      </c>
      <c r="P4392" s="651"/>
      <c r="Q4392" s="666">
        <v>0</v>
      </c>
      <c r="R4392" s="650"/>
      <c r="S4392" s="666">
        <v>0</v>
      </c>
      <c r="T4392" s="731"/>
      <c r="U4392" s="689">
        <v>0</v>
      </c>
    </row>
    <row r="4393" spans="1:21" ht="14.4" customHeight="1" x14ac:dyDescent="0.3">
      <c r="A4393" s="649">
        <v>10</v>
      </c>
      <c r="B4393" s="650" t="s">
        <v>596</v>
      </c>
      <c r="C4393" s="650">
        <v>89871107</v>
      </c>
      <c r="D4393" s="729" t="s">
        <v>6873</v>
      </c>
      <c r="E4393" s="730" t="s">
        <v>3714</v>
      </c>
      <c r="F4393" s="650" t="s">
        <v>3634</v>
      </c>
      <c r="G4393" s="650" t="s">
        <v>5686</v>
      </c>
      <c r="H4393" s="650" t="s">
        <v>597</v>
      </c>
      <c r="I4393" s="650" t="s">
        <v>6835</v>
      </c>
      <c r="J4393" s="650" t="s">
        <v>6836</v>
      </c>
      <c r="K4393" s="650" t="s">
        <v>6837</v>
      </c>
      <c r="L4393" s="651">
        <v>18.84</v>
      </c>
      <c r="M4393" s="651">
        <v>18.84</v>
      </c>
      <c r="N4393" s="650">
        <v>1</v>
      </c>
      <c r="O4393" s="731">
        <v>1</v>
      </c>
      <c r="P4393" s="651"/>
      <c r="Q4393" s="666">
        <v>0</v>
      </c>
      <c r="R4393" s="650"/>
      <c r="S4393" s="666">
        <v>0</v>
      </c>
      <c r="T4393" s="731"/>
      <c r="U4393" s="689">
        <v>0</v>
      </c>
    </row>
    <row r="4394" spans="1:21" ht="14.4" customHeight="1" x14ac:dyDescent="0.3">
      <c r="A4394" s="649">
        <v>10</v>
      </c>
      <c r="B4394" s="650" t="s">
        <v>596</v>
      </c>
      <c r="C4394" s="650">
        <v>89871107</v>
      </c>
      <c r="D4394" s="729" t="s">
        <v>6873</v>
      </c>
      <c r="E4394" s="730" t="s">
        <v>3714</v>
      </c>
      <c r="F4394" s="650" t="s">
        <v>3634</v>
      </c>
      <c r="G4394" s="650" t="s">
        <v>4136</v>
      </c>
      <c r="H4394" s="650" t="s">
        <v>597</v>
      </c>
      <c r="I4394" s="650" t="s">
        <v>928</v>
      </c>
      <c r="J4394" s="650" t="s">
        <v>929</v>
      </c>
      <c r="K4394" s="650" t="s">
        <v>930</v>
      </c>
      <c r="L4394" s="651">
        <v>0</v>
      </c>
      <c r="M4394" s="651">
        <v>0</v>
      </c>
      <c r="N4394" s="650">
        <v>4</v>
      </c>
      <c r="O4394" s="731">
        <v>2.5</v>
      </c>
      <c r="P4394" s="651"/>
      <c r="Q4394" s="666"/>
      <c r="R4394" s="650"/>
      <c r="S4394" s="666">
        <v>0</v>
      </c>
      <c r="T4394" s="731"/>
      <c r="U4394" s="689">
        <v>0</v>
      </c>
    </row>
    <row r="4395" spans="1:21" ht="14.4" customHeight="1" x14ac:dyDescent="0.3">
      <c r="A4395" s="649">
        <v>10</v>
      </c>
      <c r="B4395" s="650" t="s">
        <v>596</v>
      </c>
      <c r="C4395" s="650">
        <v>89871107</v>
      </c>
      <c r="D4395" s="729" t="s">
        <v>6873</v>
      </c>
      <c r="E4395" s="730" t="s">
        <v>3714</v>
      </c>
      <c r="F4395" s="650" t="s">
        <v>3634</v>
      </c>
      <c r="G4395" s="650" t="s">
        <v>6327</v>
      </c>
      <c r="H4395" s="650" t="s">
        <v>597</v>
      </c>
      <c r="I4395" s="650" t="s">
        <v>1857</v>
      </c>
      <c r="J4395" s="650" t="s">
        <v>725</v>
      </c>
      <c r="K4395" s="650" t="s">
        <v>6838</v>
      </c>
      <c r="L4395" s="651">
        <v>0</v>
      </c>
      <c r="M4395" s="651">
        <v>0</v>
      </c>
      <c r="N4395" s="650">
        <v>1</v>
      </c>
      <c r="O4395" s="731">
        <v>0.5</v>
      </c>
      <c r="P4395" s="651"/>
      <c r="Q4395" s="666"/>
      <c r="R4395" s="650"/>
      <c r="S4395" s="666">
        <v>0</v>
      </c>
      <c r="T4395" s="731"/>
      <c r="U4395" s="689">
        <v>0</v>
      </c>
    </row>
    <row r="4396" spans="1:21" ht="14.4" customHeight="1" x14ac:dyDescent="0.3">
      <c r="A4396" s="649">
        <v>10</v>
      </c>
      <c r="B4396" s="650" t="s">
        <v>596</v>
      </c>
      <c r="C4396" s="650">
        <v>89871107</v>
      </c>
      <c r="D4396" s="729" t="s">
        <v>6873</v>
      </c>
      <c r="E4396" s="730" t="s">
        <v>3714</v>
      </c>
      <c r="F4396" s="650" t="s">
        <v>3634</v>
      </c>
      <c r="G4396" s="650" t="s">
        <v>6839</v>
      </c>
      <c r="H4396" s="650" t="s">
        <v>597</v>
      </c>
      <c r="I4396" s="650" t="s">
        <v>6840</v>
      </c>
      <c r="J4396" s="650" t="s">
        <v>6841</v>
      </c>
      <c r="K4396" s="650" t="s">
        <v>880</v>
      </c>
      <c r="L4396" s="651">
        <v>0</v>
      </c>
      <c r="M4396" s="651">
        <v>0</v>
      </c>
      <c r="N4396" s="650">
        <v>3</v>
      </c>
      <c r="O4396" s="731">
        <v>1.5</v>
      </c>
      <c r="P4396" s="651">
        <v>0</v>
      </c>
      <c r="Q4396" s="666"/>
      <c r="R4396" s="650">
        <v>1</v>
      </c>
      <c r="S4396" s="666">
        <v>0.33333333333333331</v>
      </c>
      <c r="T4396" s="731">
        <v>0.5</v>
      </c>
      <c r="U4396" s="689">
        <v>0.33333333333333331</v>
      </c>
    </row>
    <row r="4397" spans="1:21" ht="14.4" customHeight="1" x14ac:dyDescent="0.3">
      <c r="A4397" s="649">
        <v>10</v>
      </c>
      <c r="B4397" s="650" t="s">
        <v>596</v>
      </c>
      <c r="C4397" s="650">
        <v>89871107</v>
      </c>
      <c r="D4397" s="729" t="s">
        <v>6873</v>
      </c>
      <c r="E4397" s="730" t="s">
        <v>3714</v>
      </c>
      <c r="F4397" s="650" t="s">
        <v>3634</v>
      </c>
      <c r="G4397" s="650" t="s">
        <v>3930</v>
      </c>
      <c r="H4397" s="650" t="s">
        <v>597</v>
      </c>
      <c r="I4397" s="650" t="s">
        <v>837</v>
      </c>
      <c r="J4397" s="650" t="s">
        <v>838</v>
      </c>
      <c r="K4397" s="650" t="s">
        <v>4182</v>
      </c>
      <c r="L4397" s="651">
        <v>75.19</v>
      </c>
      <c r="M4397" s="651">
        <v>75.19</v>
      </c>
      <c r="N4397" s="650">
        <v>1</v>
      </c>
      <c r="O4397" s="731">
        <v>0.5</v>
      </c>
      <c r="P4397" s="651"/>
      <c r="Q4397" s="666">
        <v>0</v>
      </c>
      <c r="R4397" s="650"/>
      <c r="S4397" s="666">
        <v>0</v>
      </c>
      <c r="T4397" s="731"/>
      <c r="U4397" s="689">
        <v>0</v>
      </c>
    </row>
    <row r="4398" spans="1:21" ht="14.4" customHeight="1" x14ac:dyDescent="0.3">
      <c r="A4398" s="649">
        <v>10</v>
      </c>
      <c r="B4398" s="650" t="s">
        <v>596</v>
      </c>
      <c r="C4398" s="650">
        <v>89871107</v>
      </c>
      <c r="D4398" s="729" t="s">
        <v>6873</v>
      </c>
      <c r="E4398" s="730" t="s">
        <v>3714</v>
      </c>
      <c r="F4398" s="650" t="s">
        <v>3634</v>
      </c>
      <c r="G4398" s="650" t="s">
        <v>3930</v>
      </c>
      <c r="H4398" s="650" t="s">
        <v>597</v>
      </c>
      <c r="I4398" s="650" t="s">
        <v>4261</v>
      </c>
      <c r="J4398" s="650" t="s">
        <v>838</v>
      </c>
      <c r="K4398" s="650" t="s">
        <v>4262</v>
      </c>
      <c r="L4398" s="651">
        <v>0</v>
      </c>
      <c r="M4398" s="651">
        <v>0</v>
      </c>
      <c r="N4398" s="650">
        <v>1</v>
      </c>
      <c r="O4398" s="731">
        <v>0.5</v>
      </c>
      <c r="P4398" s="651">
        <v>0</v>
      </c>
      <c r="Q4398" s="666"/>
      <c r="R4398" s="650">
        <v>1</v>
      </c>
      <c r="S4398" s="666">
        <v>1</v>
      </c>
      <c r="T4398" s="731">
        <v>0.5</v>
      </c>
      <c r="U4398" s="689">
        <v>1</v>
      </c>
    </row>
    <row r="4399" spans="1:21" ht="14.4" customHeight="1" x14ac:dyDescent="0.3">
      <c r="A4399" s="649">
        <v>10</v>
      </c>
      <c r="B4399" s="650" t="s">
        <v>596</v>
      </c>
      <c r="C4399" s="650">
        <v>89871107</v>
      </c>
      <c r="D4399" s="729" t="s">
        <v>6873</v>
      </c>
      <c r="E4399" s="730" t="s">
        <v>3714</v>
      </c>
      <c r="F4399" s="650" t="s">
        <v>3634</v>
      </c>
      <c r="G4399" s="650" t="s">
        <v>3752</v>
      </c>
      <c r="H4399" s="650" t="s">
        <v>597</v>
      </c>
      <c r="I4399" s="650" t="s">
        <v>4564</v>
      </c>
      <c r="J4399" s="650" t="s">
        <v>2412</v>
      </c>
      <c r="K4399" s="650" t="s">
        <v>4565</v>
      </c>
      <c r="L4399" s="651">
        <v>79.069999999999993</v>
      </c>
      <c r="M4399" s="651">
        <v>79.069999999999993</v>
      </c>
      <c r="N4399" s="650">
        <v>1</v>
      </c>
      <c r="O4399" s="731">
        <v>0.5</v>
      </c>
      <c r="P4399" s="651"/>
      <c r="Q4399" s="666">
        <v>0</v>
      </c>
      <c r="R4399" s="650"/>
      <c r="S4399" s="666">
        <v>0</v>
      </c>
      <c r="T4399" s="731"/>
      <c r="U4399" s="689">
        <v>0</v>
      </c>
    </row>
    <row r="4400" spans="1:21" ht="14.4" customHeight="1" x14ac:dyDescent="0.3">
      <c r="A4400" s="649">
        <v>10</v>
      </c>
      <c r="B4400" s="650" t="s">
        <v>596</v>
      </c>
      <c r="C4400" s="650">
        <v>89871107</v>
      </c>
      <c r="D4400" s="729" t="s">
        <v>6873</v>
      </c>
      <c r="E4400" s="730" t="s">
        <v>3714</v>
      </c>
      <c r="F4400" s="650" t="s">
        <v>3634</v>
      </c>
      <c r="G4400" s="650" t="s">
        <v>3752</v>
      </c>
      <c r="H4400" s="650" t="s">
        <v>597</v>
      </c>
      <c r="I4400" s="650" t="s">
        <v>4875</v>
      </c>
      <c r="J4400" s="650" t="s">
        <v>4876</v>
      </c>
      <c r="K4400" s="650" t="s">
        <v>4877</v>
      </c>
      <c r="L4400" s="651">
        <v>158.13</v>
      </c>
      <c r="M4400" s="651">
        <v>158.13</v>
      </c>
      <c r="N4400" s="650">
        <v>1</v>
      </c>
      <c r="O4400" s="731">
        <v>1</v>
      </c>
      <c r="P4400" s="651"/>
      <c r="Q4400" s="666">
        <v>0</v>
      </c>
      <c r="R4400" s="650"/>
      <c r="S4400" s="666">
        <v>0</v>
      </c>
      <c r="T4400" s="731"/>
      <c r="U4400" s="689">
        <v>0</v>
      </c>
    </row>
    <row r="4401" spans="1:21" ht="14.4" customHeight="1" x14ac:dyDescent="0.3">
      <c r="A4401" s="649">
        <v>10</v>
      </c>
      <c r="B4401" s="650" t="s">
        <v>596</v>
      </c>
      <c r="C4401" s="650">
        <v>89871107</v>
      </c>
      <c r="D4401" s="729" t="s">
        <v>6873</v>
      </c>
      <c r="E4401" s="730" t="s">
        <v>3714</v>
      </c>
      <c r="F4401" s="650" t="s">
        <v>3634</v>
      </c>
      <c r="G4401" s="650" t="s">
        <v>4139</v>
      </c>
      <c r="H4401" s="650" t="s">
        <v>1072</v>
      </c>
      <c r="I4401" s="650" t="s">
        <v>4185</v>
      </c>
      <c r="J4401" s="650" t="s">
        <v>4186</v>
      </c>
      <c r="K4401" s="650" t="s">
        <v>4187</v>
      </c>
      <c r="L4401" s="651">
        <v>243.83</v>
      </c>
      <c r="M4401" s="651">
        <v>243.83</v>
      </c>
      <c r="N4401" s="650">
        <v>1</v>
      </c>
      <c r="O4401" s="731">
        <v>0.5</v>
      </c>
      <c r="P4401" s="651"/>
      <c r="Q4401" s="666">
        <v>0</v>
      </c>
      <c r="R4401" s="650"/>
      <c r="S4401" s="666">
        <v>0</v>
      </c>
      <c r="T4401" s="731"/>
      <c r="U4401" s="689">
        <v>0</v>
      </c>
    </row>
    <row r="4402" spans="1:21" ht="14.4" customHeight="1" x14ac:dyDescent="0.3">
      <c r="A4402" s="649">
        <v>10</v>
      </c>
      <c r="B4402" s="650" t="s">
        <v>596</v>
      </c>
      <c r="C4402" s="650">
        <v>89871107</v>
      </c>
      <c r="D4402" s="729" t="s">
        <v>6873</v>
      </c>
      <c r="E4402" s="730" t="s">
        <v>3714</v>
      </c>
      <c r="F4402" s="650" t="s">
        <v>3634</v>
      </c>
      <c r="G4402" s="650" t="s">
        <v>4246</v>
      </c>
      <c r="H4402" s="650" t="s">
        <v>597</v>
      </c>
      <c r="I4402" s="650" t="s">
        <v>948</v>
      </c>
      <c r="J4402" s="650" t="s">
        <v>6842</v>
      </c>
      <c r="K4402" s="650" t="s">
        <v>6843</v>
      </c>
      <c r="L4402" s="651">
        <v>0</v>
      </c>
      <c r="M4402" s="651">
        <v>0</v>
      </c>
      <c r="N4402" s="650">
        <v>1</v>
      </c>
      <c r="O4402" s="731">
        <v>1</v>
      </c>
      <c r="P4402" s="651"/>
      <c r="Q4402" s="666"/>
      <c r="R4402" s="650"/>
      <c r="S4402" s="666">
        <v>0</v>
      </c>
      <c r="T4402" s="731"/>
      <c r="U4402" s="689">
        <v>0</v>
      </c>
    </row>
    <row r="4403" spans="1:21" ht="14.4" customHeight="1" x14ac:dyDescent="0.3">
      <c r="A4403" s="649">
        <v>10</v>
      </c>
      <c r="B4403" s="650" t="s">
        <v>596</v>
      </c>
      <c r="C4403" s="650">
        <v>89871107</v>
      </c>
      <c r="D4403" s="729" t="s">
        <v>6873</v>
      </c>
      <c r="E4403" s="730" t="s">
        <v>3714</v>
      </c>
      <c r="F4403" s="650" t="s">
        <v>3634</v>
      </c>
      <c r="G4403" s="650" t="s">
        <v>3824</v>
      </c>
      <c r="H4403" s="650" t="s">
        <v>597</v>
      </c>
      <c r="I4403" s="650" t="s">
        <v>629</v>
      </c>
      <c r="J4403" s="650" t="s">
        <v>1209</v>
      </c>
      <c r="K4403" s="650" t="s">
        <v>3887</v>
      </c>
      <c r="L4403" s="651">
        <v>50.27</v>
      </c>
      <c r="M4403" s="651">
        <v>50.27</v>
      </c>
      <c r="N4403" s="650">
        <v>1</v>
      </c>
      <c r="O4403" s="731">
        <v>0.5</v>
      </c>
      <c r="P4403" s="651"/>
      <c r="Q4403" s="666">
        <v>0</v>
      </c>
      <c r="R4403" s="650"/>
      <c r="S4403" s="666">
        <v>0</v>
      </c>
      <c r="T4403" s="731"/>
      <c r="U4403" s="689">
        <v>0</v>
      </c>
    </row>
    <row r="4404" spans="1:21" ht="14.4" customHeight="1" x14ac:dyDescent="0.3">
      <c r="A4404" s="649">
        <v>10</v>
      </c>
      <c r="B4404" s="650" t="s">
        <v>596</v>
      </c>
      <c r="C4404" s="650">
        <v>89871107</v>
      </c>
      <c r="D4404" s="729" t="s">
        <v>6873</v>
      </c>
      <c r="E4404" s="730" t="s">
        <v>3714</v>
      </c>
      <c r="F4404" s="650" t="s">
        <v>3634</v>
      </c>
      <c r="G4404" s="650" t="s">
        <v>4192</v>
      </c>
      <c r="H4404" s="650" t="s">
        <v>597</v>
      </c>
      <c r="I4404" s="650" t="s">
        <v>690</v>
      </c>
      <c r="J4404" s="650" t="s">
        <v>691</v>
      </c>
      <c r="K4404" s="650" t="s">
        <v>4193</v>
      </c>
      <c r="L4404" s="651">
        <v>26.17</v>
      </c>
      <c r="M4404" s="651">
        <v>26.17</v>
      </c>
      <c r="N4404" s="650">
        <v>1</v>
      </c>
      <c r="O4404" s="731">
        <v>0.5</v>
      </c>
      <c r="P4404" s="651"/>
      <c r="Q4404" s="666">
        <v>0</v>
      </c>
      <c r="R4404" s="650"/>
      <c r="S4404" s="666">
        <v>0</v>
      </c>
      <c r="T4404" s="731"/>
      <c r="U4404" s="689">
        <v>0</v>
      </c>
    </row>
    <row r="4405" spans="1:21" ht="14.4" customHeight="1" x14ac:dyDescent="0.3">
      <c r="A4405" s="649">
        <v>10</v>
      </c>
      <c r="B4405" s="650" t="s">
        <v>596</v>
      </c>
      <c r="C4405" s="650">
        <v>89871107</v>
      </c>
      <c r="D4405" s="729" t="s">
        <v>6873</v>
      </c>
      <c r="E4405" s="730" t="s">
        <v>3714</v>
      </c>
      <c r="F4405" s="650" t="s">
        <v>3634</v>
      </c>
      <c r="G4405" s="650" t="s">
        <v>4192</v>
      </c>
      <c r="H4405" s="650" t="s">
        <v>597</v>
      </c>
      <c r="I4405" s="650" t="s">
        <v>690</v>
      </c>
      <c r="J4405" s="650" t="s">
        <v>691</v>
      </c>
      <c r="K4405" s="650" t="s">
        <v>4193</v>
      </c>
      <c r="L4405" s="651">
        <v>28.52</v>
      </c>
      <c r="M4405" s="651">
        <v>28.52</v>
      </c>
      <c r="N4405" s="650">
        <v>1</v>
      </c>
      <c r="O4405" s="731">
        <v>0.5</v>
      </c>
      <c r="P4405" s="651"/>
      <c r="Q4405" s="666">
        <v>0</v>
      </c>
      <c r="R4405" s="650"/>
      <c r="S4405" s="666">
        <v>0</v>
      </c>
      <c r="T4405" s="731"/>
      <c r="U4405" s="689">
        <v>0</v>
      </c>
    </row>
    <row r="4406" spans="1:21" ht="14.4" customHeight="1" x14ac:dyDescent="0.3">
      <c r="A4406" s="649">
        <v>10</v>
      </c>
      <c r="B4406" s="650" t="s">
        <v>596</v>
      </c>
      <c r="C4406" s="650">
        <v>89871107</v>
      </c>
      <c r="D4406" s="729" t="s">
        <v>6873</v>
      </c>
      <c r="E4406" s="730" t="s">
        <v>3714</v>
      </c>
      <c r="F4406" s="650" t="s">
        <v>3634</v>
      </c>
      <c r="G4406" s="650" t="s">
        <v>3736</v>
      </c>
      <c r="H4406" s="650" t="s">
        <v>1072</v>
      </c>
      <c r="I4406" s="650" t="s">
        <v>1299</v>
      </c>
      <c r="J4406" s="650" t="s">
        <v>3487</v>
      </c>
      <c r="K4406" s="650" t="s">
        <v>3488</v>
      </c>
      <c r="L4406" s="651">
        <v>82.59</v>
      </c>
      <c r="M4406" s="651">
        <v>82.59</v>
      </c>
      <c r="N4406" s="650">
        <v>1</v>
      </c>
      <c r="O4406" s="731">
        <v>0.5</v>
      </c>
      <c r="P4406" s="651"/>
      <c r="Q4406" s="666">
        <v>0</v>
      </c>
      <c r="R4406" s="650"/>
      <c r="S4406" s="666">
        <v>0</v>
      </c>
      <c r="T4406" s="731"/>
      <c r="U4406" s="689">
        <v>0</v>
      </c>
    </row>
    <row r="4407" spans="1:21" ht="14.4" customHeight="1" x14ac:dyDescent="0.3">
      <c r="A4407" s="649">
        <v>10</v>
      </c>
      <c r="B4407" s="650" t="s">
        <v>596</v>
      </c>
      <c r="C4407" s="650">
        <v>89871107</v>
      </c>
      <c r="D4407" s="729" t="s">
        <v>6873</v>
      </c>
      <c r="E4407" s="730" t="s">
        <v>3714</v>
      </c>
      <c r="F4407" s="650" t="s">
        <v>3634</v>
      </c>
      <c r="G4407" s="650" t="s">
        <v>3736</v>
      </c>
      <c r="H4407" s="650" t="s">
        <v>1072</v>
      </c>
      <c r="I4407" s="650" t="s">
        <v>1712</v>
      </c>
      <c r="J4407" s="650" t="s">
        <v>1713</v>
      </c>
      <c r="K4407" s="650" t="s">
        <v>3522</v>
      </c>
      <c r="L4407" s="651">
        <v>116.8</v>
      </c>
      <c r="M4407" s="651">
        <v>233.6</v>
      </c>
      <c r="N4407" s="650">
        <v>2</v>
      </c>
      <c r="O4407" s="731">
        <v>1</v>
      </c>
      <c r="P4407" s="651"/>
      <c r="Q4407" s="666">
        <v>0</v>
      </c>
      <c r="R4407" s="650"/>
      <c r="S4407" s="666">
        <v>0</v>
      </c>
      <c r="T4407" s="731"/>
      <c r="U4407" s="689">
        <v>0</v>
      </c>
    </row>
    <row r="4408" spans="1:21" ht="14.4" customHeight="1" x14ac:dyDescent="0.3">
      <c r="A4408" s="649">
        <v>10</v>
      </c>
      <c r="B4408" s="650" t="s">
        <v>596</v>
      </c>
      <c r="C4408" s="650">
        <v>89871107</v>
      </c>
      <c r="D4408" s="729" t="s">
        <v>6873</v>
      </c>
      <c r="E4408" s="730" t="s">
        <v>3714</v>
      </c>
      <c r="F4408" s="650" t="s">
        <v>3634</v>
      </c>
      <c r="G4408" s="650" t="s">
        <v>3736</v>
      </c>
      <c r="H4408" s="650" t="s">
        <v>1072</v>
      </c>
      <c r="I4408" s="650" t="s">
        <v>1303</v>
      </c>
      <c r="J4408" s="650" t="s">
        <v>3490</v>
      </c>
      <c r="K4408" s="650" t="s">
        <v>3488</v>
      </c>
      <c r="L4408" s="651">
        <v>41.3</v>
      </c>
      <c r="M4408" s="651">
        <v>41.3</v>
      </c>
      <c r="N4408" s="650">
        <v>1</v>
      </c>
      <c r="O4408" s="731">
        <v>1</v>
      </c>
      <c r="P4408" s="651"/>
      <c r="Q4408" s="666">
        <v>0</v>
      </c>
      <c r="R4408" s="650"/>
      <c r="S4408" s="666">
        <v>0</v>
      </c>
      <c r="T4408" s="731"/>
      <c r="U4408" s="689">
        <v>0</v>
      </c>
    </row>
    <row r="4409" spans="1:21" ht="14.4" customHeight="1" x14ac:dyDescent="0.3">
      <c r="A4409" s="649">
        <v>10</v>
      </c>
      <c r="B4409" s="650" t="s">
        <v>596</v>
      </c>
      <c r="C4409" s="650">
        <v>89871107</v>
      </c>
      <c r="D4409" s="729" t="s">
        <v>6873</v>
      </c>
      <c r="E4409" s="730" t="s">
        <v>3714</v>
      </c>
      <c r="F4409" s="650" t="s">
        <v>3634</v>
      </c>
      <c r="G4409" s="650" t="s">
        <v>3774</v>
      </c>
      <c r="H4409" s="650" t="s">
        <v>597</v>
      </c>
      <c r="I4409" s="650" t="s">
        <v>1246</v>
      </c>
      <c r="J4409" s="650" t="s">
        <v>1247</v>
      </c>
      <c r="K4409" s="650" t="s">
        <v>6808</v>
      </c>
      <c r="L4409" s="651">
        <v>120.37</v>
      </c>
      <c r="M4409" s="651">
        <v>120.37</v>
      </c>
      <c r="N4409" s="650">
        <v>1</v>
      </c>
      <c r="O4409" s="731">
        <v>0.5</v>
      </c>
      <c r="P4409" s="651"/>
      <c r="Q4409" s="666">
        <v>0</v>
      </c>
      <c r="R4409" s="650"/>
      <c r="S4409" s="666">
        <v>0</v>
      </c>
      <c r="T4409" s="731"/>
      <c r="U4409" s="689">
        <v>0</v>
      </c>
    </row>
    <row r="4410" spans="1:21" ht="14.4" customHeight="1" x14ac:dyDescent="0.3">
      <c r="A4410" s="649">
        <v>10</v>
      </c>
      <c r="B4410" s="650" t="s">
        <v>596</v>
      </c>
      <c r="C4410" s="650">
        <v>89871107</v>
      </c>
      <c r="D4410" s="729" t="s">
        <v>6873</v>
      </c>
      <c r="E4410" s="730" t="s">
        <v>3714</v>
      </c>
      <c r="F4410" s="650" t="s">
        <v>3634</v>
      </c>
      <c r="G4410" s="650" t="s">
        <v>4650</v>
      </c>
      <c r="H4410" s="650" t="s">
        <v>597</v>
      </c>
      <c r="I4410" s="650" t="s">
        <v>2056</v>
      </c>
      <c r="J4410" s="650" t="s">
        <v>2057</v>
      </c>
      <c r="K4410" s="650" t="s">
        <v>2058</v>
      </c>
      <c r="L4410" s="651">
        <v>95.08</v>
      </c>
      <c r="M4410" s="651">
        <v>95.08</v>
      </c>
      <c r="N4410" s="650">
        <v>1</v>
      </c>
      <c r="O4410" s="731">
        <v>1</v>
      </c>
      <c r="P4410" s="651"/>
      <c r="Q4410" s="666">
        <v>0</v>
      </c>
      <c r="R4410" s="650"/>
      <c r="S4410" s="666">
        <v>0</v>
      </c>
      <c r="T4410" s="731"/>
      <c r="U4410" s="689">
        <v>0</v>
      </c>
    </row>
    <row r="4411" spans="1:21" ht="14.4" customHeight="1" x14ac:dyDescent="0.3">
      <c r="A4411" s="649">
        <v>10</v>
      </c>
      <c r="B4411" s="650" t="s">
        <v>596</v>
      </c>
      <c r="C4411" s="650">
        <v>89871107</v>
      </c>
      <c r="D4411" s="729" t="s">
        <v>6873</v>
      </c>
      <c r="E4411" s="730" t="s">
        <v>3714</v>
      </c>
      <c r="F4411" s="650" t="s">
        <v>3634</v>
      </c>
      <c r="G4411" s="650" t="s">
        <v>6844</v>
      </c>
      <c r="H4411" s="650" t="s">
        <v>597</v>
      </c>
      <c r="I4411" s="650" t="s">
        <v>6845</v>
      </c>
      <c r="J4411" s="650" t="s">
        <v>6846</v>
      </c>
      <c r="K4411" s="650" t="s">
        <v>6847</v>
      </c>
      <c r="L4411" s="651">
        <v>0</v>
      </c>
      <c r="M4411" s="651">
        <v>0</v>
      </c>
      <c r="N4411" s="650">
        <v>1</v>
      </c>
      <c r="O4411" s="731">
        <v>0.5</v>
      </c>
      <c r="P4411" s="651"/>
      <c r="Q4411" s="666"/>
      <c r="R4411" s="650"/>
      <c r="S4411" s="666">
        <v>0</v>
      </c>
      <c r="T4411" s="731"/>
      <c r="U4411" s="689">
        <v>0</v>
      </c>
    </row>
    <row r="4412" spans="1:21" ht="14.4" customHeight="1" x14ac:dyDescent="0.3">
      <c r="A4412" s="649">
        <v>10</v>
      </c>
      <c r="B4412" s="650" t="s">
        <v>596</v>
      </c>
      <c r="C4412" s="650">
        <v>89871107</v>
      </c>
      <c r="D4412" s="729" t="s">
        <v>6873</v>
      </c>
      <c r="E4412" s="730" t="s">
        <v>3714</v>
      </c>
      <c r="F4412" s="650" t="s">
        <v>3634</v>
      </c>
      <c r="G4412" s="650" t="s">
        <v>6511</v>
      </c>
      <c r="H4412" s="650" t="s">
        <v>597</v>
      </c>
      <c r="I4412" s="650" t="s">
        <v>6512</v>
      </c>
      <c r="J4412" s="650" t="s">
        <v>6513</v>
      </c>
      <c r="K4412" s="650" t="s">
        <v>6514</v>
      </c>
      <c r="L4412" s="651">
        <v>0</v>
      </c>
      <c r="M4412" s="651">
        <v>0</v>
      </c>
      <c r="N4412" s="650">
        <v>1</v>
      </c>
      <c r="O4412" s="731">
        <v>0.5</v>
      </c>
      <c r="P4412" s="651"/>
      <c r="Q4412" s="666"/>
      <c r="R4412" s="650"/>
      <c r="S4412" s="666">
        <v>0</v>
      </c>
      <c r="T4412" s="731"/>
      <c r="U4412" s="689">
        <v>0</v>
      </c>
    </row>
    <row r="4413" spans="1:21" ht="14.4" customHeight="1" x14ac:dyDescent="0.3">
      <c r="A4413" s="649">
        <v>10</v>
      </c>
      <c r="B4413" s="650" t="s">
        <v>596</v>
      </c>
      <c r="C4413" s="650">
        <v>89871107</v>
      </c>
      <c r="D4413" s="729" t="s">
        <v>6873</v>
      </c>
      <c r="E4413" s="730" t="s">
        <v>3714</v>
      </c>
      <c r="F4413" s="650" t="s">
        <v>3634</v>
      </c>
      <c r="G4413" s="650" t="s">
        <v>4105</v>
      </c>
      <c r="H4413" s="650" t="s">
        <v>597</v>
      </c>
      <c r="I4413" s="650" t="s">
        <v>936</v>
      </c>
      <c r="J4413" s="650" t="s">
        <v>937</v>
      </c>
      <c r="K4413" s="650" t="s">
        <v>4523</v>
      </c>
      <c r="L4413" s="651">
        <v>228.34</v>
      </c>
      <c r="M4413" s="651">
        <v>1370.04</v>
      </c>
      <c r="N4413" s="650">
        <v>6</v>
      </c>
      <c r="O4413" s="731">
        <v>4</v>
      </c>
      <c r="P4413" s="651">
        <v>228.34</v>
      </c>
      <c r="Q4413" s="666">
        <v>0.16666666666666669</v>
      </c>
      <c r="R4413" s="650">
        <v>1</v>
      </c>
      <c r="S4413" s="666">
        <v>0.16666666666666666</v>
      </c>
      <c r="T4413" s="731">
        <v>1</v>
      </c>
      <c r="U4413" s="689">
        <v>0.25</v>
      </c>
    </row>
    <row r="4414" spans="1:21" ht="14.4" customHeight="1" x14ac:dyDescent="0.3">
      <c r="A4414" s="649">
        <v>10</v>
      </c>
      <c r="B4414" s="650" t="s">
        <v>596</v>
      </c>
      <c r="C4414" s="650">
        <v>89871107</v>
      </c>
      <c r="D4414" s="729" t="s">
        <v>6873</v>
      </c>
      <c r="E4414" s="730" t="s">
        <v>3714</v>
      </c>
      <c r="F4414" s="650" t="s">
        <v>3634</v>
      </c>
      <c r="G4414" s="650" t="s">
        <v>6848</v>
      </c>
      <c r="H4414" s="650" t="s">
        <v>597</v>
      </c>
      <c r="I4414" s="650" t="s">
        <v>6849</v>
      </c>
      <c r="J4414" s="650" t="s">
        <v>6850</v>
      </c>
      <c r="K4414" s="650" t="s">
        <v>6851</v>
      </c>
      <c r="L4414" s="651">
        <v>0</v>
      </c>
      <c r="M4414" s="651">
        <v>0</v>
      </c>
      <c r="N4414" s="650">
        <v>1</v>
      </c>
      <c r="O4414" s="731">
        <v>0.5</v>
      </c>
      <c r="P4414" s="651"/>
      <c r="Q4414" s="666"/>
      <c r="R4414" s="650"/>
      <c r="S4414" s="666">
        <v>0</v>
      </c>
      <c r="T4414" s="731"/>
      <c r="U4414" s="689">
        <v>0</v>
      </c>
    </row>
    <row r="4415" spans="1:21" ht="14.4" customHeight="1" x14ac:dyDescent="0.3">
      <c r="A4415" s="649">
        <v>10</v>
      </c>
      <c r="B4415" s="650" t="s">
        <v>596</v>
      </c>
      <c r="C4415" s="650">
        <v>89871107</v>
      </c>
      <c r="D4415" s="729" t="s">
        <v>6873</v>
      </c>
      <c r="E4415" s="730" t="s">
        <v>3714</v>
      </c>
      <c r="F4415" s="650" t="s">
        <v>3634</v>
      </c>
      <c r="G4415" s="650" t="s">
        <v>6848</v>
      </c>
      <c r="H4415" s="650" t="s">
        <v>597</v>
      </c>
      <c r="I4415" s="650" t="s">
        <v>6852</v>
      </c>
      <c r="J4415" s="650" t="s">
        <v>6850</v>
      </c>
      <c r="K4415" s="650" t="s">
        <v>6853</v>
      </c>
      <c r="L4415" s="651">
        <v>0</v>
      </c>
      <c r="M4415" s="651">
        <v>0</v>
      </c>
      <c r="N4415" s="650">
        <v>1</v>
      </c>
      <c r="O4415" s="731">
        <v>0.5</v>
      </c>
      <c r="P4415" s="651"/>
      <c r="Q4415" s="666"/>
      <c r="R4415" s="650"/>
      <c r="S4415" s="666">
        <v>0</v>
      </c>
      <c r="T4415" s="731"/>
      <c r="U4415" s="689">
        <v>0</v>
      </c>
    </row>
    <row r="4416" spans="1:21" ht="14.4" customHeight="1" x14ac:dyDescent="0.3">
      <c r="A4416" s="649">
        <v>10</v>
      </c>
      <c r="B4416" s="650" t="s">
        <v>596</v>
      </c>
      <c r="C4416" s="650">
        <v>89871107</v>
      </c>
      <c r="D4416" s="729" t="s">
        <v>6873</v>
      </c>
      <c r="E4416" s="730" t="s">
        <v>3714</v>
      </c>
      <c r="F4416" s="650" t="s">
        <v>3634</v>
      </c>
      <c r="G4416" s="650" t="s">
        <v>6848</v>
      </c>
      <c r="H4416" s="650" t="s">
        <v>597</v>
      </c>
      <c r="I4416" s="650" t="s">
        <v>6854</v>
      </c>
      <c r="J4416" s="650" t="s">
        <v>6850</v>
      </c>
      <c r="K4416" s="650" t="s">
        <v>4131</v>
      </c>
      <c r="L4416" s="651">
        <v>0</v>
      </c>
      <c r="M4416" s="651">
        <v>0</v>
      </c>
      <c r="N4416" s="650">
        <v>2</v>
      </c>
      <c r="O4416" s="731">
        <v>2</v>
      </c>
      <c r="P4416" s="651"/>
      <c r="Q4416" s="666"/>
      <c r="R4416" s="650"/>
      <c r="S4416" s="666">
        <v>0</v>
      </c>
      <c r="T4416" s="731"/>
      <c r="U4416" s="689">
        <v>0</v>
      </c>
    </row>
    <row r="4417" spans="1:21" ht="14.4" customHeight="1" x14ac:dyDescent="0.3">
      <c r="A4417" s="649">
        <v>10</v>
      </c>
      <c r="B4417" s="650" t="s">
        <v>596</v>
      </c>
      <c r="C4417" s="650">
        <v>89871107</v>
      </c>
      <c r="D4417" s="729" t="s">
        <v>6873</v>
      </c>
      <c r="E4417" s="730" t="s">
        <v>3714</v>
      </c>
      <c r="F4417" s="650" t="s">
        <v>3634</v>
      </c>
      <c r="G4417" s="650" t="s">
        <v>4268</v>
      </c>
      <c r="H4417" s="650" t="s">
        <v>1072</v>
      </c>
      <c r="I4417" s="650" t="s">
        <v>4929</v>
      </c>
      <c r="J4417" s="650" t="s">
        <v>4930</v>
      </c>
      <c r="K4417" s="650" t="s">
        <v>3496</v>
      </c>
      <c r="L4417" s="651">
        <v>25.54</v>
      </c>
      <c r="M4417" s="651">
        <v>51.08</v>
      </c>
      <c r="N4417" s="650">
        <v>2</v>
      </c>
      <c r="O4417" s="731">
        <v>1</v>
      </c>
      <c r="P4417" s="651"/>
      <c r="Q4417" s="666">
        <v>0</v>
      </c>
      <c r="R4417" s="650"/>
      <c r="S4417" s="666">
        <v>0</v>
      </c>
      <c r="T4417" s="731"/>
      <c r="U4417" s="689">
        <v>0</v>
      </c>
    </row>
    <row r="4418" spans="1:21" ht="14.4" customHeight="1" x14ac:dyDescent="0.3">
      <c r="A4418" s="649">
        <v>10</v>
      </c>
      <c r="B4418" s="650" t="s">
        <v>596</v>
      </c>
      <c r="C4418" s="650">
        <v>89871107</v>
      </c>
      <c r="D4418" s="729" t="s">
        <v>6873</v>
      </c>
      <c r="E4418" s="730" t="s">
        <v>3714</v>
      </c>
      <c r="F4418" s="650" t="s">
        <v>3634</v>
      </c>
      <c r="G4418" s="650" t="s">
        <v>4268</v>
      </c>
      <c r="H4418" s="650" t="s">
        <v>1072</v>
      </c>
      <c r="I4418" s="650" t="s">
        <v>1094</v>
      </c>
      <c r="J4418" s="650" t="s">
        <v>1095</v>
      </c>
      <c r="K4418" s="650" t="s">
        <v>3501</v>
      </c>
      <c r="L4418" s="651">
        <v>94.8</v>
      </c>
      <c r="M4418" s="651">
        <v>94.8</v>
      </c>
      <c r="N4418" s="650">
        <v>1</v>
      </c>
      <c r="O4418" s="731">
        <v>0.5</v>
      </c>
      <c r="P4418" s="651"/>
      <c r="Q4418" s="666">
        <v>0</v>
      </c>
      <c r="R4418" s="650"/>
      <c r="S4418" s="666">
        <v>0</v>
      </c>
      <c r="T4418" s="731"/>
      <c r="U4418" s="689">
        <v>0</v>
      </c>
    </row>
    <row r="4419" spans="1:21" ht="14.4" customHeight="1" x14ac:dyDescent="0.3">
      <c r="A4419" s="649">
        <v>10</v>
      </c>
      <c r="B4419" s="650" t="s">
        <v>596</v>
      </c>
      <c r="C4419" s="650">
        <v>89871107</v>
      </c>
      <c r="D4419" s="729" t="s">
        <v>6873</v>
      </c>
      <c r="E4419" s="730" t="s">
        <v>3714</v>
      </c>
      <c r="F4419" s="650" t="s">
        <v>3634</v>
      </c>
      <c r="G4419" s="650" t="s">
        <v>6855</v>
      </c>
      <c r="H4419" s="650" t="s">
        <v>597</v>
      </c>
      <c r="I4419" s="650" t="s">
        <v>1495</v>
      </c>
      <c r="J4419" s="650" t="s">
        <v>6856</v>
      </c>
      <c r="K4419" s="650" t="s">
        <v>6857</v>
      </c>
      <c r="L4419" s="651">
        <v>0</v>
      </c>
      <c r="M4419" s="651">
        <v>0</v>
      </c>
      <c r="N4419" s="650">
        <v>1</v>
      </c>
      <c r="O4419" s="731">
        <v>1</v>
      </c>
      <c r="P4419" s="651"/>
      <c r="Q4419" s="666"/>
      <c r="R4419" s="650"/>
      <c r="S4419" s="666">
        <v>0</v>
      </c>
      <c r="T4419" s="731"/>
      <c r="U4419" s="689">
        <v>0</v>
      </c>
    </row>
    <row r="4420" spans="1:21" ht="14.4" customHeight="1" x14ac:dyDescent="0.3">
      <c r="A4420" s="649">
        <v>10</v>
      </c>
      <c r="B4420" s="650" t="s">
        <v>596</v>
      </c>
      <c r="C4420" s="650">
        <v>89871107</v>
      </c>
      <c r="D4420" s="729" t="s">
        <v>6873</v>
      </c>
      <c r="E4420" s="730" t="s">
        <v>3714</v>
      </c>
      <c r="F4420" s="650" t="s">
        <v>3634</v>
      </c>
      <c r="G4420" s="650" t="s">
        <v>4900</v>
      </c>
      <c r="H4420" s="650" t="s">
        <v>597</v>
      </c>
      <c r="I4420" s="650" t="s">
        <v>4901</v>
      </c>
      <c r="J4420" s="650" t="s">
        <v>4902</v>
      </c>
      <c r="K4420" s="650" t="s">
        <v>872</v>
      </c>
      <c r="L4420" s="651">
        <v>71.95</v>
      </c>
      <c r="M4420" s="651">
        <v>71.95</v>
      </c>
      <c r="N4420" s="650">
        <v>1</v>
      </c>
      <c r="O4420" s="731">
        <v>0.5</v>
      </c>
      <c r="P4420" s="651"/>
      <c r="Q4420" s="666">
        <v>0</v>
      </c>
      <c r="R4420" s="650"/>
      <c r="S4420" s="666">
        <v>0</v>
      </c>
      <c r="T4420" s="731"/>
      <c r="U4420" s="689">
        <v>0</v>
      </c>
    </row>
    <row r="4421" spans="1:21" ht="14.4" customHeight="1" x14ac:dyDescent="0.3">
      <c r="A4421" s="649">
        <v>10</v>
      </c>
      <c r="B4421" s="650" t="s">
        <v>596</v>
      </c>
      <c r="C4421" s="650">
        <v>89871107</v>
      </c>
      <c r="D4421" s="729" t="s">
        <v>6873</v>
      </c>
      <c r="E4421" s="730" t="s">
        <v>3714</v>
      </c>
      <c r="F4421" s="650" t="s">
        <v>3634</v>
      </c>
      <c r="G4421" s="650" t="s">
        <v>3861</v>
      </c>
      <c r="H4421" s="650" t="s">
        <v>597</v>
      </c>
      <c r="I4421" s="650" t="s">
        <v>1265</v>
      </c>
      <c r="J4421" s="650" t="s">
        <v>1266</v>
      </c>
      <c r="K4421" s="650" t="s">
        <v>3862</v>
      </c>
      <c r="L4421" s="651">
        <v>38.65</v>
      </c>
      <c r="M4421" s="651">
        <v>77.3</v>
      </c>
      <c r="N4421" s="650">
        <v>2</v>
      </c>
      <c r="O4421" s="731">
        <v>1.5</v>
      </c>
      <c r="P4421" s="651"/>
      <c r="Q4421" s="666">
        <v>0</v>
      </c>
      <c r="R4421" s="650"/>
      <c r="S4421" s="666">
        <v>0</v>
      </c>
      <c r="T4421" s="731"/>
      <c r="U4421" s="689">
        <v>0</v>
      </c>
    </row>
    <row r="4422" spans="1:21" ht="14.4" customHeight="1" x14ac:dyDescent="0.3">
      <c r="A4422" s="649">
        <v>10</v>
      </c>
      <c r="B4422" s="650" t="s">
        <v>596</v>
      </c>
      <c r="C4422" s="650">
        <v>89871107</v>
      </c>
      <c r="D4422" s="729" t="s">
        <v>6873</v>
      </c>
      <c r="E4422" s="730" t="s">
        <v>3714</v>
      </c>
      <c r="F4422" s="650" t="s">
        <v>3634</v>
      </c>
      <c r="G4422" s="650" t="s">
        <v>3969</v>
      </c>
      <c r="H4422" s="650" t="s">
        <v>597</v>
      </c>
      <c r="I4422" s="650" t="s">
        <v>3970</v>
      </c>
      <c r="J4422" s="650" t="s">
        <v>3971</v>
      </c>
      <c r="K4422" s="650" t="s">
        <v>1847</v>
      </c>
      <c r="L4422" s="651">
        <v>0</v>
      </c>
      <c r="M4422" s="651">
        <v>0</v>
      </c>
      <c r="N4422" s="650">
        <v>4</v>
      </c>
      <c r="O4422" s="731">
        <v>2</v>
      </c>
      <c r="P4422" s="651"/>
      <c r="Q4422" s="666"/>
      <c r="R4422" s="650"/>
      <c r="S4422" s="666">
        <v>0</v>
      </c>
      <c r="T4422" s="731"/>
      <c r="U4422" s="689">
        <v>0</v>
      </c>
    </row>
    <row r="4423" spans="1:21" ht="14.4" customHeight="1" x14ac:dyDescent="0.3">
      <c r="A4423" s="649">
        <v>10</v>
      </c>
      <c r="B4423" s="650" t="s">
        <v>596</v>
      </c>
      <c r="C4423" s="650">
        <v>89871107</v>
      </c>
      <c r="D4423" s="729" t="s">
        <v>6873</v>
      </c>
      <c r="E4423" s="730" t="s">
        <v>3714</v>
      </c>
      <c r="F4423" s="650" t="s">
        <v>3634</v>
      </c>
      <c r="G4423" s="650" t="s">
        <v>6858</v>
      </c>
      <c r="H4423" s="650" t="s">
        <v>597</v>
      </c>
      <c r="I4423" s="650" t="s">
        <v>1903</v>
      </c>
      <c r="J4423" s="650" t="s">
        <v>6859</v>
      </c>
      <c r="K4423" s="650" t="s">
        <v>1847</v>
      </c>
      <c r="L4423" s="651">
        <v>0</v>
      </c>
      <c r="M4423" s="651">
        <v>0</v>
      </c>
      <c r="N4423" s="650">
        <v>1</v>
      </c>
      <c r="O4423" s="731">
        <v>0.5</v>
      </c>
      <c r="P4423" s="651"/>
      <c r="Q4423" s="666"/>
      <c r="R4423" s="650"/>
      <c r="S4423" s="666">
        <v>0</v>
      </c>
      <c r="T4423" s="731"/>
      <c r="U4423" s="689">
        <v>0</v>
      </c>
    </row>
    <row r="4424" spans="1:21" ht="14.4" customHeight="1" x14ac:dyDescent="0.3">
      <c r="A4424" s="649">
        <v>10</v>
      </c>
      <c r="B4424" s="650" t="s">
        <v>596</v>
      </c>
      <c r="C4424" s="650">
        <v>89871107</v>
      </c>
      <c r="D4424" s="729" t="s">
        <v>6873</v>
      </c>
      <c r="E4424" s="730" t="s">
        <v>3721</v>
      </c>
      <c r="F4424" s="650" t="s">
        <v>3634</v>
      </c>
      <c r="G4424" s="650" t="s">
        <v>4534</v>
      </c>
      <c r="H4424" s="650" t="s">
        <v>597</v>
      </c>
      <c r="I4424" s="650" t="s">
        <v>1273</v>
      </c>
      <c r="J4424" s="650" t="s">
        <v>4535</v>
      </c>
      <c r="K4424" s="650" t="s">
        <v>3496</v>
      </c>
      <c r="L4424" s="651">
        <v>61.85</v>
      </c>
      <c r="M4424" s="651">
        <v>185.55</v>
      </c>
      <c r="N4424" s="650">
        <v>3</v>
      </c>
      <c r="O4424" s="731">
        <v>3</v>
      </c>
      <c r="P4424" s="651"/>
      <c r="Q4424" s="666">
        <v>0</v>
      </c>
      <c r="R4424" s="650"/>
      <c r="S4424" s="666">
        <v>0</v>
      </c>
      <c r="T4424" s="731"/>
      <c r="U4424" s="689">
        <v>0</v>
      </c>
    </row>
    <row r="4425" spans="1:21" ht="14.4" customHeight="1" x14ac:dyDescent="0.3">
      <c r="A4425" s="649">
        <v>10</v>
      </c>
      <c r="B4425" s="650" t="s">
        <v>596</v>
      </c>
      <c r="C4425" s="650">
        <v>89871107</v>
      </c>
      <c r="D4425" s="729" t="s">
        <v>6873</v>
      </c>
      <c r="E4425" s="730" t="s">
        <v>3721</v>
      </c>
      <c r="F4425" s="650" t="s">
        <v>3634</v>
      </c>
      <c r="G4425" s="650" t="s">
        <v>3732</v>
      </c>
      <c r="H4425" s="650" t="s">
        <v>1072</v>
      </c>
      <c r="I4425" s="650" t="s">
        <v>1295</v>
      </c>
      <c r="J4425" s="650" t="s">
        <v>1296</v>
      </c>
      <c r="K4425" s="650" t="s">
        <v>3482</v>
      </c>
      <c r="L4425" s="651">
        <v>46.05</v>
      </c>
      <c r="M4425" s="651">
        <v>138.14999999999998</v>
      </c>
      <c r="N4425" s="650">
        <v>3</v>
      </c>
      <c r="O4425" s="731">
        <v>2</v>
      </c>
      <c r="P4425" s="651"/>
      <c r="Q4425" s="666">
        <v>0</v>
      </c>
      <c r="R4425" s="650"/>
      <c r="S4425" s="666">
        <v>0</v>
      </c>
      <c r="T4425" s="731"/>
      <c r="U4425" s="689">
        <v>0</v>
      </c>
    </row>
    <row r="4426" spans="1:21" ht="14.4" customHeight="1" x14ac:dyDescent="0.3">
      <c r="A4426" s="649">
        <v>10</v>
      </c>
      <c r="B4426" s="650" t="s">
        <v>596</v>
      </c>
      <c r="C4426" s="650">
        <v>89871107</v>
      </c>
      <c r="D4426" s="729" t="s">
        <v>6873</v>
      </c>
      <c r="E4426" s="730" t="s">
        <v>3721</v>
      </c>
      <c r="F4426" s="650" t="s">
        <v>3634</v>
      </c>
      <c r="G4426" s="650" t="s">
        <v>3747</v>
      </c>
      <c r="H4426" s="650" t="s">
        <v>1072</v>
      </c>
      <c r="I4426" s="650" t="s">
        <v>4051</v>
      </c>
      <c r="J4426" s="650" t="s">
        <v>1087</v>
      </c>
      <c r="K4426" s="650" t="s">
        <v>4052</v>
      </c>
      <c r="L4426" s="651">
        <v>0</v>
      </c>
      <c r="M4426" s="651">
        <v>0</v>
      </c>
      <c r="N4426" s="650">
        <v>1</v>
      </c>
      <c r="O4426" s="731">
        <v>1</v>
      </c>
      <c r="P4426" s="651"/>
      <c r="Q4426" s="666"/>
      <c r="R4426" s="650"/>
      <c r="S4426" s="666">
        <v>0</v>
      </c>
      <c r="T4426" s="731"/>
      <c r="U4426" s="689">
        <v>0</v>
      </c>
    </row>
    <row r="4427" spans="1:21" ht="14.4" customHeight="1" x14ac:dyDescent="0.3">
      <c r="A4427" s="649">
        <v>10</v>
      </c>
      <c r="B4427" s="650" t="s">
        <v>596</v>
      </c>
      <c r="C4427" s="650">
        <v>89871107</v>
      </c>
      <c r="D4427" s="729" t="s">
        <v>6873</v>
      </c>
      <c r="E4427" s="730" t="s">
        <v>3721</v>
      </c>
      <c r="F4427" s="650" t="s">
        <v>3634</v>
      </c>
      <c r="G4427" s="650" t="s">
        <v>4136</v>
      </c>
      <c r="H4427" s="650" t="s">
        <v>597</v>
      </c>
      <c r="I4427" s="650" t="s">
        <v>928</v>
      </c>
      <c r="J4427" s="650" t="s">
        <v>929</v>
      </c>
      <c r="K4427" s="650" t="s">
        <v>930</v>
      </c>
      <c r="L4427" s="651">
        <v>0</v>
      </c>
      <c r="M4427" s="651">
        <v>0</v>
      </c>
      <c r="N4427" s="650">
        <v>1</v>
      </c>
      <c r="O4427" s="731">
        <v>1</v>
      </c>
      <c r="P4427" s="651"/>
      <c r="Q4427" s="666"/>
      <c r="R4427" s="650"/>
      <c r="S4427" s="666">
        <v>0</v>
      </c>
      <c r="T4427" s="731"/>
      <c r="U4427" s="689">
        <v>0</v>
      </c>
    </row>
    <row r="4428" spans="1:21" ht="14.4" customHeight="1" x14ac:dyDescent="0.3">
      <c r="A4428" s="649">
        <v>10</v>
      </c>
      <c r="B4428" s="650" t="s">
        <v>596</v>
      </c>
      <c r="C4428" s="650">
        <v>89871107</v>
      </c>
      <c r="D4428" s="729" t="s">
        <v>6873</v>
      </c>
      <c r="E4428" s="730" t="s">
        <v>3721</v>
      </c>
      <c r="F4428" s="650" t="s">
        <v>3634</v>
      </c>
      <c r="G4428" s="650" t="s">
        <v>3752</v>
      </c>
      <c r="H4428" s="650" t="s">
        <v>597</v>
      </c>
      <c r="I4428" s="650" t="s">
        <v>4564</v>
      </c>
      <c r="J4428" s="650" t="s">
        <v>2412</v>
      </c>
      <c r="K4428" s="650" t="s">
        <v>4565</v>
      </c>
      <c r="L4428" s="651">
        <v>79.069999999999993</v>
      </c>
      <c r="M4428" s="651">
        <v>237.20999999999998</v>
      </c>
      <c r="N4428" s="650">
        <v>3</v>
      </c>
      <c r="O4428" s="731">
        <v>3</v>
      </c>
      <c r="P4428" s="651"/>
      <c r="Q4428" s="666">
        <v>0</v>
      </c>
      <c r="R4428" s="650"/>
      <c r="S4428" s="666">
        <v>0</v>
      </c>
      <c r="T4428" s="731"/>
      <c r="U4428" s="689">
        <v>0</v>
      </c>
    </row>
    <row r="4429" spans="1:21" ht="14.4" customHeight="1" x14ac:dyDescent="0.3">
      <c r="A4429" s="649">
        <v>10</v>
      </c>
      <c r="B4429" s="650" t="s">
        <v>596</v>
      </c>
      <c r="C4429" s="650">
        <v>89871107</v>
      </c>
      <c r="D4429" s="729" t="s">
        <v>6873</v>
      </c>
      <c r="E4429" s="730" t="s">
        <v>3721</v>
      </c>
      <c r="F4429" s="650" t="s">
        <v>3634</v>
      </c>
      <c r="G4429" s="650" t="s">
        <v>3752</v>
      </c>
      <c r="H4429" s="650" t="s">
        <v>597</v>
      </c>
      <c r="I4429" s="650" t="s">
        <v>4875</v>
      </c>
      <c r="J4429" s="650" t="s">
        <v>4876</v>
      </c>
      <c r="K4429" s="650" t="s">
        <v>4877</v>
      </c>
      <c r="L4429" s="651">
        <v>158.13</v>
      </c>
      <c r="M4429" s="651">
        <v>158.13</v>
      </c>
      <c r="N4429" s="650">
        <v>1</v>
      </c>
      <c r="O4429" s="731">
        <v>1</v>
      </c>
      <c r="P4429" s="651"/>
      <c r="Q4429" s="666">
        <v>0</v>
      </c>
      <c r="R4429" s="650"/>
      <c r="S4429" s="666">
        <v>0</v>
      </c>
      <c r="T4429" s="731"/>
      <c r="U4429" s="689">
        <v>0</v>
      </c>
    </row>
    <row r="4430" spans="1:21" ht="14.4" customHeight="1" x14ac:dyDescent="0.3">
      <c r="A4430" s="649">
        <v>10</v>
      </c>
      <c r="B4430" s="650" t="s">
        <v>596</v>
      </c>
      <c r="C4430" s="650">
        <v>89871107</v>
      </c>
      <c r="D4430" s="729" t="s">
        <v>6873</v>
      </c>
      <c r="E4430" s="730" t="s">
        <v>3721</v>
      </c>
      <c r="F4430" s="650" t="s">
        <v>3634</v>
      </c>
      <c r="G4430" s="650" t="s">
        <v>4192</v>
      </c>
      <c r="H4430" s="650" t="s">
        <v>597</v>
      </c>
      <c r="I4430" s="650" t="s">
        <v>690</v>
      </c>
      <c r="J4430" s="650" t="s">
        <v>691</v>
      </c>
      <c r="K4430" s="650" t="s">
        <v>4193</v>
      </c>
      <c r="L4430" s="651">
        <v>26.17</v>
      </c>
      <c r="M4430" s="651">
        <v>78.510000000000005</v>
      </c>
      <c r="N4430" s="650">
        <v>3</v>
      </c>
      <c r="O4430" s="731">
        <v>3</v>
      </c>
      <c r="P4430" s="651"/>
      <c r="Q4430" s="666">
        <v>0</v>
      </c>
      <c r="R4430" s="650"/>
      <c r="S4430" s="666">
        <v>0</v>
      </c>
      <c r="T4430" s="731"/>
      <c r="U4430" s="689">
        <v>0</v>
      </c>
    </row>
    <row r="4431" spans="1:21" ht="14.4" customHeight="1" x14ac:dyDescent="0.3">
      <c r="A4431" s="649">
        <v>10</v>
      </c>
      <c r="B4431" s="650" t="s">
        <v>596</v>
      </c>
      <c r="C4431" s="650">
        <v>89871107</v>
      </c>
      <c r="D4431" s="729" t="s">
        <v>6873</v>
      </c>
      <c r="E4431" s="730" t="s">
        <v>3721</v>
      </c>
      <c r="F4431" s="650" t="s">
        <v>3634</v>
      </c>
      <c r="G4431" s="650" t="s">
        <v>3736</v>
      </c>
      <c r="H4431" s="650" t="s">
        <v>1072</v>
      </c>
      <c r="I4431" s="650" t="s">
        <v>1299</v>
      </c>
      <c r="J4431" s="650" t="s">
        <v>3487</v>
      </c>
      <c r="K4431" s="650" t="s">
        <v>3488</v>
      </c>
      <c r="L4431" s="651">
        <v>82.59</v>
      </c>
      <c r="M4431" s="651">
        <v>82.59</v>
      </c>
      <c r="N4431" s="650">
        <v>1</v>
      </c>
      <c r="O4431" s="731">
        <v>1</v>
      </c>
      <c r="P4431" s="651"/>
      <c r="Q4431" s="666">
        <v>0</v>
      </c>
      <c r="R4431" s="650"/>
      <c r="S4431" s="666">
        <v>0</v>
      </c>
      <c r="T4431" s="731"/>
      <c r="U4431" s="689">
        <v>0</v>
      </c>
    </row>
    <row r="4432" spans="1:21" ht="14.4" customHeight="1" x14ac:dyDescent="0.3">
      <c r="A4432" s="649">
        <v>10</v>
      </c>
      <c r="B4432" s="650" t="s">
        <v>596</v>
      </c>
      <c r="C4432" s="650">
        <v>89871107</v>
      </c>
      <c r="D4432" s="729" t="s">
        <v>6873</v>
      </c>
      <c r="E4432" s="730" t="s">
        <v>3721</v>
      </c>
      <c r="F4432" s="650" t="s">
        <v>3634</v>
      </c>
      <c r="G4432" s="650" t="s">
        <v>3736</v>
      </c>
      <c r="H4432" s="650" t="s">
        <v>1072</v>
      </c>
      <c r="I4432" s="650" t="s">
        <v>4146</v>
      </c>
      <c r="J4432" s="650" t="s">
        <v>3547</v>
      </c>
      <c r="K4432" s="650" t="s">
        <v>4147</v>
      </c>
      <c r="L4432" s="651">
        <v>87.6</v>
      </c>
      <c r="M4432" s="651">
        <v>87.6</v>
      </c>
      <c r="N4432" s="650">
        <v>1</v>
      </c>
      <c r="O4432" s="731">
        <v>1</v>
      </c>
      <c r="P4432" s="651"/>
      <c r="Q4432" s="666">
        <v>0</v>
      </c>
      <c r="R4432" s="650"/>
      <c r="S4432" s="666">
        <v>0</v>
      </c>
      <c r="T4432" s="731"/>
      <c r="U4432" s="689">
        <v>0</v>
      </c>
    </row>
    <row r="4433" spans="1:21" ht="14.4" customHeight="1" x14ac:dyDescent="0.3">
      <c r="A4433" s="649">
        <v>10</v>
      </c>
      <c r="B4433" s="650" t="s">
        <v>596</v>
      </c>
      <c r="C4433" s="650">
        <v>89871107</v>
      </c>
      <c r="D4433" s="729" t="s">
        <v>6873</v>
      </c>
      <c r="E4433" s="730" t="s">
        <v>3721</v>
      </c>
      <c r="F4433" s="650" t="s">
        <v>3634</v>
      </c>
      <c r="G4433" s="650" t="s">
        <v>4539</v>
      </c>
      <c r="H4433" s="650" t="s">
        <v>597</v>
      </c>
      <c r="I4433" s="650" t="s">
        <v>1065</v>
      </c>
      <c r="J4433" s="650" t="s">
        <v>1066</v>
      </c>
      <c r="K4433" s="650" t="s">
        <v>3280</v>
      </c>
      <c r="L4433" s="651">
        <v>0</v>
      </c>
      <c r="M4433" s="651">
        <v>0</v>
      </c>
      <c r="N4433" s="650">
        <v>2</v>
      </c>
      <c r="O4433" s="731">
        <v>2</v>
      </c>
      <c r="P4433" s="651"/>
      <c r="Q4433" s="666"/>
      <c r="R4433" s="650"/>
      <c r="S4433" s="666">
        <v>0</v>
      </c>
      <c r="T4433" s="731"/>
      <c r="U4433" s="689">
        <v>0</v>
      </c>
    </row>
    <row r="4434" spans="1:21" ht="14.4" customHeight="1" x14ac:dyDescent="0.3">
      <c r="A4434" s="649">
        <v>10</v>
      </c>
      <c r="B4434" s="650" t="s">
        <v>596</v>
      </c>
      <c r="C4434" s="650">
        <v>89871107</v>
      </c>
      <c r="D4434" s="729" t="s">
        <v>6873</v>
      </c>
      <c r="E4434" s="730" t="s">
        <v>3721</v>
      </c>
      <c r="F4434" s="650" t="s">
        <v>3634</v>
      </c>
      <c r="G4434" s="650" t="s">
        <v>3810</v>
      </c>
      <c r="H4434" s="650" t="s">
        <v>597</v>
      </c>
      <c r="I4434" s="650" t="s">
        <v>1310</v>
      </c>
      <c r="J4434" s="650" t="s">
        <v>1311</v>
      </c>
      <c r="K4434" s="650" t="s">
        <v>1312</v>
      </c>
      <c r="L4434" s="651">
        <v>0</v>
      </c>
      <c r="M4434" s="651">
        <v>0</v>
      </c>
      <c r="N4434" s="650">
        <v>1</v>
      </c>
      <c r="O4434" s="731">
        <v>1</v>
      </c>
      <c r="P4434" s="651"/>
      <c r="Q4434" s="666"/>
      <c r="R4434" s="650"/>
      <c r="S4434" s="666">
        <v>0</v>
      </c>
      <c r="T4434" s="731"/>
      <c r="U4434" s="689">
        <v>0</v>
      </c>
    </row>
    <row r="4435" spans="1:21" ht="14.4" customHeight="1" x14ac:dyDescent="0.3">
      <c r="A4435" s="649">
        <v>10</v>
      </c>
      <c r="B4435" s="650" t="s">
        <v>596</v>
      </c>
      <c r="C4435" s="650">
        <v>89871107</v>
      </c>
      <c r="D4435" s="729" t="s">
        <v>6873</v>
      </c>
      <c r="E4435" s="730" t="s">
        <v>3721</v>
      </c>
      <c r="F4435" s="650" t="s">
        <v>3634</v>
      </c>
      <c r="G4435" s="650" t="s">
        <v>4650</v>
      </c>
      <c r="H4435" s="650" t="s">
        <v>597</v>
      </c>
      <c r="I4435" s="650" t="s">
        <v>2056</v>
      </c>
      <c r="J4435" s="650" t="s">
        <v>2057</v>
      </c>
      <c r="K4435" s="650" t="s">
        <v>2058</v>
      </c>
      <c r="L4435" s="651">
        <v>95.08</v>
      </c>
      <c r="M4435" s="651">
        <v>95.08</v>
      </c>
      <c r="N4435" s="650">
        <v>1</v>
      </c>
      <c r="O4435" s="731">
        <v>1</v>
      </c>
      <c r="P4435" s="651"/>
      <c r="Q4435" s="666">
        <v>0</v>
      </c>
      <c r="R4435" s="650"/>
      <c r="S4435" s="666">
        <v>0</v>
      </c>
      <c r="T4435" s="731"/>
      <c r="U4435" s="689">
        <v>0</v>
      </c>
    </row>
    <row r="4436" spans="1:21" ht="14.4" customHeight="1" x14ac:dyDescent="0.3">
      <c r="A4436" s="649">
        <v>10</v>
      </c>
      <c r="B4436" s="650" t="s">
        <v>596</v>
      </c>
      <c r="C4436" s="650">
        <v>89871107</v>
      </c>
      <c r="D4436" s="729" t="s">
        <v>6873</v>
      </c>
      <c r="E4436" s="730" t="s">
        <v>3723</v>
      </c>
      <c r="F4436" s="650" t="s">
        <v>3634</v>
      </c>
      <c r="G4436" s="650" t="s">
        <v>3736</v>
      </c>
      <c r="H4436" s="650" t="s">
        <v>597</v>
      </c>
      <c r="I4436" s="650" t="s">
        <v>2967</v>
      </c>
      <c r="J4436" s="650" t="s">
        <v>6860</v>
      </c>
      <c r="K4436" s="650" t="s">
        <v>3522</v>
      </c>
      <c r="L4436" s="651">
        <v>116.8</v>
      </c>
      <c r="M4436" s="651">
        <v>116.8</v>
      </c>
      <c r="N4436" s="650">
        <v>1</v>
      </c>
      <c r="O4436" s="731">
        <v>1</v>
      </c>
      <c r="P4436" s="651"/>
      <c r="Q4436" s="666">
        <v>0</v>
      </c>
      <c r="R4436" s="650"/>
      <c r="S4436" s="666">
        <v>0</v>
      </c>
      <c r="T4436" s="731"/>
      <c r="U4436" s="689">
        <v>0</v>
      </c>
    </row>
    <row r="4437" spans="1:21" ht="14.4" customHeight="1" x14ac:dyDescent="0.3">
      <c r="A4437" s="649">
        <v>10</v>
      </c>
      <c r="B4437" s="650" t="s">
        <v>596</v>
      </c>
      <c r="C4437" s="650">
        <v>89871107</v>
      </c>
      <c r="D4437" s="729" t="s">
        <v>6873</v>
      </c>
      <c r="E4437" s="730" t="s">
        <v>3723</v>
      </c>
      <c r="F4437" s="650" t="s">
        <v>3634</v>
      </c>
      <c r="G4437" s="650" t="s">
        <v>3792</v>
      </c>
      <c r="H4437" s="650" t="s">
        <v>597</v>
      </c>
      <c r="I4437" s="650" t="s">
        <v>1734</v>
      </c>
      <c r="J4437" s="650" t="s">
        <v>851</v>
      </c>
      <c r="K4437" s="650" t="s">
        <v>3793</v>
      </c>
      <c r="L4437" s="651">
        <v>127.5</v>
      </c>
      <c r="M4437" s="651">
        <v>255</v>
      </c>
      <c r="N4437" s="650">
        <v>2</v>
      </c>
      <c r="O4437" s="731">
        <v>2</v>
      </c>
      <c r="P4437" s="651"/>
      <c r="Q4437" s="666">
        <v>0</v>
      </c>
      <c r="R4437" s="650"/>
      <c r="S4437" s="666">
        <v>0</v>
      </c>
      <c r="T4437" s="731"/>
      <c r="U4437" s="689">
        <v>0</v>
      </c>
    </row>
    <row r="4438" spans="1:21" ht="14.4" customHeight="1" thickBot="1" x14ac:dyDescent="0.35">
      <c r="A4438" s="655">
        <v>10</v>
      </c>
      <c r="B4438" s="656" t="s">
        <v>596</v>
      </c>
      <c r="C4438" s="656">
        <v>89301103</v>
      </c>
      <c r="D4438" s="732" t="s">
        <v>6874</v>
      </c>
      <c r="E4438" s="733" t="s">
        <v>3696</v>
      </c>
      <c r="F4438" s="656" t="s">
        <v>3634</v>
      </c>
      <c r="G4438" s="656" t="s">
        <v>4136</v>
      </c>
      <c r="H4438" s="656" t="s">
        <v>597</v>
      </c>
      <c r="I4438" s="656" t="s">
        <v>928</v>
      </c>
      <c r="J4438" s="656" t="s">
        <v>929</v>
      </c>
      <c r="K4438" s="656" t="s">
        <v>930</v>
      </c>
      <c r="L4438" s="657">
        <v>0</v>
      </c>
      <c r="M4438" s="657">
        <v>0</v>
      </c>
      <c r="N4438" s="656">
        <v>1</v>
      </c>
      <c r="O4438" s="734">
        <v>1</v>
      </c>
      <c r="P4438" s="657">
        <v>0</v>
      </c>
      <c r="Q4438" s="667"/>
      <c r="R4438" s="656">
        <v>1</v>
      </c>
      <c r="S4438" s="667">
        <v>1</v>
      </c>
      <c r="T4438" s="734">
        <v>1</v>
      </c>
      <c r="U4438" s="690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3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08" t="s">
        <v>6876</v>
      </c>
      <c r="B1" s="509"/>
      <c r="C1" s="509"/>
      <c r="D1" s="509"/>
      <c r="E1" s="509"/>
      <c r="F1" s="509"/>
    </row>
    <row r="2" spans="1:6" ht="14.4" customHeight="1" thickBot="1" x14ac:dyDescent="0.35">
      <c r="A2" s="383" t="s">
        <v>333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0" t="s">
        <v>162</v>
      </c>
      <c r="C3" s="511"/>
      <c r="D3" s="512" t="s">
        <v>161</v>
      </c>
      <c r="E3" s="511"/>
      <c r="F3" s="105" t="s">
        <v>3</v>
      </c>
    </row>
    <row r="4" spans="1:6" ht="14.4" customHeight="1" thickBot="1" x14ac:dyDescent="0.35">
      <c r="A4" s="735" t="s">
        <v>235</v>
      </c>
      <c r="B4" s="662" t="s">
        <v>14</v>
      </c>
      <c r="C4" s="663" t="s">
        <v>2</v>
      </c>
      <c r="D4" s="662" t="s">
        <v>14</v>
      </c>
      <c r="E4" s="663" t="s">
        <v>2</v>
      </c>
      <c r="F4" s="664" t="s">
        <v>14</v>
      </c>
    </row>
    <row r="5" spans="1:6" ht="14.4" customHeight="1" x14ac:dyDescent="0.3">
      <c r="A5" s="737" t="s">
        <v>3716</v>
      </c>
      <c r="B5" s="229">
        <v>11590437.27</v>
      </c>
      <c r="C5" s="728">
        <v>0.4145566131430497</v>
      </c>
      <c r="D5" s="229">
        <v>16368198.300000001</v>
      </c>
      <c r="E5" s="728">
        <v>0.5854433868569503</v>
      </c>
      <c r="F5" s="736">
        <v>27958635.57</v>
      </c>
    </row>
    <row r="6" spans="1:6" ht="14.4" customHeight="1" x14ac:dyDescent="0.3">
      <c r="A6" s="676" t="s">
        <v>3667</v>
      </c>
      <c r="B6" s="653">
        <v>506494.44</v>
      </c>
      <c r="C6" s="666">
        <v>0.39681282395294748</v>
      </c>
      <c r="D6" s="653">
        <v>769911.98999999953</v>
      </c>
      <c r="E6" s="666">
        <v>0.60318717604705252</v>
      </c>
      <c r="F6" s="654">
        <v>1276406.4299999995</v>
      </c>
    </row>
    <row r="7" spans="1:6" ht="14.4" customHeight="1" x14ac:dyDescent="0.3">
      <c r="A7" s="676" t="s">
        <v>3681</v>
      </c>
      <c r="B7" s="653">
        <v>267383.24999999994</v>
      </c>
      <c r="C7" s="666">
        <v>0.39045605173968989</v>
      </c>
      <c r="D7" s="653">
        <v>417414.05000000005</v>
      </c>
      <c r="E7" s="666">
        <v>0.60954394826031</v>
      </c>
      <c r="F7" s="654">
        <v>684797.3</v>
      </c>
    </row>
    <row r="8" spans="1:6" ht="14.4" customHeight="1" x14ac:dyDescent="0.3">
      <c r="A8" s="676" t="s">
        <v>3675</v>
      </c>
      <c r="B8" s="653">
        <v>217530.55000000005</v>
      </c>
      <c r="C8" s="666">
        <v>0.31836944150504304</v>
      </c>
      <c r="D8" s="653">
        <v>465733.98999999964</v>
      </c>
      <c r="E8" s="666">
        <v>0.68163055849495691</v>
      </c>
      <c r="F8" s="654">
        <v>683264.53999999969</v>
      </c>
    </row>
    <row r="9" spans="1:6" ht="14.4" customHeight="1" x14ac:dyDescent="0.3">
      <c r="A9" s="676" t="s">
        <v>3711</v>
      </c>
      <c r="B9" s="653">
        <v>181122.98</v>
      </c>
      <c r="C9" s="666">
        <v>0.45269664117965525</v>
      </c>
      <c r="D9" s="653">
        <v>218974.93</v>
      </c>
      <c r="E9" s="666">
        <v>0.54730335882034464</v>
      </c>
      <c r="F9" s="654">
        <v>400097.91000000003</v>
      </c>
    </row>
    <row r="10" spans="1:6" ht="14.4" customHeight="1" x14ac:dyDescent="0.3">
      <c r="A10" s="676" t="s">
        <v>3684</v>
      </c>
      <c r="B10" s="653">
        <v>124865.54000000001</v>
      </c>
      <c r="C10" s="666">
        <v>0.42368775699521194</v>
      </c>
      <c r="D10" s="653">
        <v>169845.68999999997</v>
      </c>
      <c r="E10" s="666">
        <v>0.57631224300478801</v>
      </c>
      <c r="F10" s="654">
        <v>294711.23</v>
      </c>
    </row>
    <row r="11" spans="1:6" ht="14.4" customHeight="1" x14ac:dyDescent="0.3">
      <c r="A11" s="676" t="s">
        <v>3707</v>
      </c>
      <c r="B11" s="653">
        <v>124367.04000000001</v>
      </c>
      <c r="C11" s="666">
        <v>0.37017121116194118</v>
      </c>
      <c r="D11" s="653">
        <v>211604.62999999998</v>
      </c>
      <c r="E11" s="666">
        <v>0.62982878883805882</v>
      </c>
      <c r="F11" s="654">
        <v>335971.67</v>
      </c>
    </row>
    <row r="12" spans="1:6" ht="14.4" customHeight="1" x14ac:dyDescent="0.3">
      <c r="A12" s="676" t="s">
        <v>3690</v>
      </c>
      <c r="B12" s="653">
        <v>108438.78</v>
      </c>
      <c r="C12" s="666">
        <v>0.50454209312135379</v>
      </c>
      <c r="D12" s="653">
        <v>106486.35999999999</v>
      </c>
      <c r="E12" s="666">
        <v>0.49545790687864616</v>
      </c>
      <c r="F12" s="654">
        <v>214925.13999999998</v>
      </c>
    </row>
    <row r="13" spans="1:6" ht="14.4" customHeight="1" x14ac:dyDescent="0.3">
      <c r="A13" s="676" t="s">
        <v>3715</v>
      </c>
      <c r="B13" s="653">
        <v>66676.85000000002</v>
      </c>
      <c r="C13" s="666">
        <v>0.20349811100699372</v>
      </c>
      <c r="D13" s="653">
        <v>260976.55999999997</v>
      </c>
      <c r="E13" s="666">
        <v>0.79650188899300634</v>
      </c>
      <c r="F13" s="654">
        <v>327653.40999999997</v>
      </c>
    </row>
    <row r="14" spans="1:6" ht="14.4" customHeight="1" x14ac:dyDescent="0.3">
      <c r="A14" s="676" t="s">
        <v>3694</v>
      </c>
      <c r="B14" s="653">
        <v>56493.480000000018</v>
      </c>
      <c r="C14" s="666">
        <v>0.26013056101304421</v>
      </c>
      <c r="D14" s="653">
        <v>160680.07999999999</v>
      </c>
      <c r="E14" s="666">
        <v>0.73986943898695579</v>
      </c>
      <c r="F14" s="654">
        <v>217173.56</v>
      </c>
    </row>
    <row r="15" spans="1:6" ht="14.4" customHeight="1" x14ac:dyDescent="0.3">
      <c r="A15" s="676" t="s">
        <v>3674</v>
      </c>
      <c r="B15" s="653">
        <v>19072.05</v>
      </c>
      <c r="C15" s="666">
        <v>0.6399097713482762</v>
      </c>
      <c r="D15" s="653">
        <v>10732.230000000001</v>
      </c>
      <c r="E15" s="666">
        <v>0.36009022865172391</v>
      </c>
      <c r="F15" s="654">
        <v>29804.28</v>
      </c>
    </row>
    <row r="16" spans="1:6" ht="14.4" customHeight="1" x14ac:dyDescent="0.3">
      <c r="A16" s="676" t="s">
        <v>3676</v>
      </c>
      <c r="B16" s="653">
        <v>18719.420000000002</v>
      </c>
      <c r="C16" s="666">
        <v>0.248549353579049</v>
      </c>
      <c r="D16" s="653">
        <v>56595.28</v>
      </c>
      <c r="E16" s="666">
        <v>0.75145064642095105</v>
      </c>
      <c r="F16" s="654">
        <v>75314.7</v>
      </c>
    </row>
    <row r="17" spans="1:6" ht="14.4" customHeight="1" x14ac:dyDescent="0.3">
      <c r="A17" s="676" t="s">
        <v>3705</v>
      </c>
      <c r="B17" s="653">
        <v>7156.15</v>
      </c>
      <c r="C17" s="666">
        <v>0.62574543991885412</v>
      </c>
      <c r="D17" s="653">
        <v>4280.05</v>
      </c>
      <c r="E17" s="666">
        <v>0.37425456008114583</v>
      </c>
      <c r="F17" s="654">
        <v>11436.2</v>
      </c>
    </row>
    <row r="18" spans="1:6" ht="14.4" customHeight="1" x14ac:dyDescent="0.3">
      <c r="A18" s="676" t="s">
        <v>3677</v>
      </c>
      <c r="B18" s="653">
        <v>5751.56</v>
      </c>
      <c r="C18" s="666">
        <v>0.94014456318836692</v>
      </c>
      <c r="D18" s="653">
        <v>366.18</v>
      </c>
      <c r="E18" s="666">
        <v>5.985543681163305E-2</v>
      </c>
      <c r="F18" s="654">
        <v>6117.7400000000007</v>
      </c>
    </row>
    <row r="19" spans="1:6" ht="14.4" customHeight="1" x14ac:dyDescent="0.3">
      <c r="A19" s="676" t="s">
        <v>3706</v>
      </c>
      <c r="B19" s="653">
        <v>5724.92</v>
      </c>
      <c r="C19" s="666">
        <v>3.5896478001547112E-2</v>
      </c>
      <c r="D19" s="653">
        <v>153759.25</v>
      </c>
      <c r="E19" s="666">
        <v>0.96410352199845284</v>
      </c>
      <c r="F19" s="654">
        <v>159484.17000000001</v>
      </c>
    </row>
    <row r="20" spans="1:6" ht="14.4" customHeight="1" x14ac:dyDescent="0.3">
      <c r="A20" s="676" t="s">
        <v>3713</v>
      </c>
      <c r="B20" s="653">
        <v>4627.22</v>
      </c>
      <c r="C20" s="666">
        <v>0.18575804909929494</v>
      </c>
      <c r="D20" s="653">
        <v>20282.71</v>
      </c>
      <c r="E20" s="666">
        <v>0.81424195090070506</v>
      </c>
      <c r="F20" s="654">
        <v>24909.93</v>
      </c>
    </row>
    <row r="21" spans="1:6" ht="14.4" customHeight="1" x14ac:dyDescent="0.3">
      <c r="A21" s="676" t="s">
        <v>3687</v>
      </c>
      <c r="B21" s="653">
        <v>2445.83</v>
      </c>
      <c r="C21" s="666">
        <v>0.5715664486337303</v>
      </c>
      <c r="D21" s="653">
        <v>1833.34</v>
      </c>
      <c r="E21" s="666">
        <v>0.42843355136626959</v>
      </c>
      <c r="F21" s="654">
        <v>4279.17</v>
      </c>
    </row>
    <row r="22" spans="1:6" ht="14.4" customHeight="1" x14ac:dyDescent="0.3">
      <c r="A22" s="676" t="s">
        <v>3718</v>
      </c>
      <c r="B22" s="653">
        <v>1621.3400000000001</v>
      </c>
      <c r="C22" s="666">
        <v>0.34256581018523408</v>
      </c>
      <c r="D22" s="653">
        <v>3111.59</v>
      </c>
      <c r="E22" s="666">
        <v>0.65743418981476587</v>
      </c>
      <c r="F22" s="654">
        <v>4732.93</v>
      </c>
    </row>
    <row r="23" spans="1:6" ht="14.4" customHeight="1" x14ac:dyDescent="0.3">
      <c r="A23" s="676" t="s">
        <v>3669</v>
      </c>
      <c r="B23" s="653">
        <v>1431.23</v>
      </c>
      <c r="C23" s="666">
        <v>0.59896380429460427</v>
      </c>
      <c r="D23" s="653">
        <v>958.28000000000009</v>
      </c>
      <c r="E23" s="666">
        <v>0.40103619570539567</v>
      </c>
      <c r="F23" s="654">
        <v>2389.5100000000002</v>
      </c>
    </row>
    <row r="24" spans="1:6" ht="14.4" customHeight="1" x14ac:dyDescent="0.3">
      <c r="A24" s="676" t="s">
        <v>3702</v>
      </c>
      <c r="B24" s="653">
        <v>1059.46</v>
      </c>
      <c r="C24" s="666">
        <v>9.2837933636115921E-2</v>
      </c>
      <c r="D24" s="653">
        <v>10352.469999999996</v>
      </c>
      <c r="E24" s="666">
        <v>0.90716206636388397</v>
      </c>
      <c r="F24" s="654">
        <v>11411.929999999997</v>
      </c>
    </row>
    <row r="25" spans="1:6" ht="14.4" customHeight="1" x14ac:dyDescent="0.3">
      <c r="A25" s="676" t="s">
        <v>3712</v>
      </c>
      <c r="B25" s="653">
        <v>735.24</v>
      </c>
      <c r="C25" s="666">
        <v>0.17521233092167349</v>
      </c>
      <c r="D25" s="653">
        <v>3461.04</v>
      </c>
      <c r="E25" s="666">
        <v>0.82478766907832657</v>
      </c>
      <c r="F25" s="654">
        <v>4196.28</v>
      </c>
    </row>
    <row r="26" spans="1:6" ht="14.4" customHeight="1" x14ac:dyDescent="0.3">
      <c r="A26" s="676" t="s">
        <v>3670</v>
      </c>
      <c r="B26" s="653">
        <v>647.77</v>
      </c>
      <c r="C26" s="666">
        <v>0.55957049809091075</v>
      </c>
      <c r="D26" s="653">
        <v>509.85</v>
      </c>
      <c r="E26" s="666">
        <v>0.44042950190908942</v>
      </c>
      <c r="F26" s="654">
        <v>1157.6199999999999</v>
      </c>
    </row>
    <row r="27" spans="1:6" ht="14.4" customHeight="1" x14ac:dyDescent="0.3">
      <c r="A27" s="676" t="s">
        <v>3678</v>
      </c>
      <c r="B27" s="653">
        <v>646.05999999999995</v>
      </c>
      <c r="C27" s="666">
        <v>7.4740860712633028E-2</v>
      </c>
      <c r="D27" s="653">
        <v>7997.94</v>
      </c>
      <c r="E27" s="666">
        <v>0.92525913928736692</v>
      </c>
      <c r="F27" s="654">
        <v>8644</v>
      </c>
    </row>
    <row r="28" spans="1:6" ht="14.4" customHeight="1" x14ac:dyDescent="0.3">
      <c r="A28" s="676" t="s">
        <v>3695</v>
      </c>
      <c r="B28" s="653">
        <v>572.20000000000005</v>
      </c>
      <c r="C28" s="666">
        <v>5.1681033548415078E-2</v>
      </c>
      <c r="D28" s="653">
        <v>10499.559999999998</v>
      </c>
      <c r="E28" s="666">
        <v>0.94831896645158487</v>
      </c>
      <c r="F28" s="654">
        <v>11071.759999999998</v>
      </c>
    </row>
    <row r="29" spans="1:6" ht="14.4" customHeight="1" x14ac:dyDescent="0.3">
      <c r="A29" s="676" t="s">
        <v>3692</v>
      </c>
      <c r="B29" s="653">
        <v>529.56999999999994</v>
      </c>
      <c r="C29" s="666">
        <v>0.57213699222126191</v>
      </c>
      <c r="D29" s="653">
        <v>396.03000000000003</v>
      </c>
      <c r="E29" s="666">
        <v>0.4278630077787382</v>
      </c>
      <c r="F29" s="654">
        <v>925.59999999999991</v>
      </c>
    </row>
    <row r="30" spans="1:6" ht="14.4" customHeight="1" x14ac:dyDescent="0.3">
      <c r="A30" s="676" t="s">
        <v>3693</v>
      </c>
      <c r="B30" s="653">
        <v>419.96000000000004</v>
      </c>
      <c r="C30" s="666">
        <v>0.10260670281046982</v>
      </c>
      <c r="D30" s="653">
        <v>3672.95</v>
      </c>
      <c r="E30" s="666">
        <v>0.8973932971895302</v>
      </c>
      <c r="F30" s="654">
        <v>4092.91</v>
      </c>
    </row>
    <row r="31" spans="1:6" ht="14.4" customHeight="1" x14ac:dyDescent="0.3">
      <c r="A31" s="676" t="s">
        <v>3698</v>
      </c>
      <c r="B31" s="653">
        <v>396.08</v>
      </c>
      <c r="C31" s="666">
        <v>0.45881889581354401</v>
      </c>
      <c r="D31" s="653">
        <v>467.18</v>
      </c>
      <c r="E31" s="666">
        <v>0.54118110418645604</v>
      </c>
      <c r="F31" s="654">
        <v>863.26</v>
      </c>
    </row>
    <row r="32" spans="1:6" ht="14.4" customHeight="1" x14ac:dyDescent="0.3">
      <c r="A32" s="676" t="s">
        <v>3683</v>
      </c>
      <c r="B32" s="653">
        <v>229.24</v>
      </c>
      <c r="C32" s="666">
        <v>0.18440549258725961</v>
      </c>
      <c r="D32" s="653">
        <v>1013.8899999999999</v>
      </c>
      <c r="E32" s="666">
        <v>0.81559450741274042</v>
      </c>
      <c r="F32" s="654">
        <v>1243.1299999999999</v>
      </c>
    </row>
    <row r="33" spans="1:6" ht="14.4" customHeight="1" x14ac:dyDescent="0.3">
      <c r="A33" s="676" t="s">
        <v>3710</v>
      </c>
      <c r="B33" s="653">
        <v>152.69</v>
      </c>
      <c r="C33" s="666">
        <v>0.27377046241012676</v>
      </c>
      <c r="D33" s="653">
        <v>405.03999999999996</v>
      </c>
      <c r="E33" s="666">
        <v>0.72622953758987319</v>
      </c>
      <c r="F33" s="654">
        <v>557.73</v>
      </c>
    </row>
    <row r="34" spans="1:6" ht="14.4" customHeight="1" x14ac:dyDescent="0.3">
      <c r="A34" s="676" t="s">
        <v>3699</v>
      </c>
      <c r="B34" s="653">
        <v>152.36000000000001</v>
      </c>
      <c r="C34" s="666">
        <v>0.29256115826260615</v>
      </c>
      <c r="D34" s="653">
        <v>368.41999999999996</v>
      </c>
      <c r="E34" s="666">
        <v>0.70743884173739391</v>
      </c>
      <c r="F34" s="654">
        <v>520.78</v>
      </c>
    </row>
    <row r="35" spans="1:6" ht="14.4" customHeight="1" x14ac:dyDescent="0.3">
      <c r="A35" s="676" t="s">
        <v>3672</v>
      </c>
      <c r="B35" s="653">
        <v>152.36000000000001</v>
      </c>
      <c r="C35" s="666">
        <v>0.11535520408240524</v>
      </c>
      <c r="D35" s="653">
        <v>1168.43</v>
      </c>
      <c r="E35" s="666">
        <v>0.88464479591759482</v>
      </c>
      <c r="F35" s="654">
        <v>1320.79</v>
      </c>
    </row>
    <row r="36" spans="1:6" ht="14.4" customHeight="1" x14ac:dyDescent="0.3">
      <c r="A36" s="676" t="s">
        <v>3723</v>
      </c>
      <c r="B36" s="653">
        <v>116.8</v>
      </c>
      <c r="C36" s="666">
        <v>1</v>
      </c>
      <c r="D36" s="653"/>
      <c r="E36" s="666">
        <v>0</v>
      </c>
      <c r="F36" s="654">
        <v>116.8</v>
      </c>
    </row>
    <row r="37" spans="1:6" ht="14.4" customHeight="1" x14ac:dyDescent="0.3">
      <c r="A37" s="676" t="s">
        <v>3682</v>
      </c>
      <c r="B37" s="653">
        <v>109.02000000000001</v>
      </c>
      <c r="C37" s="666">
        <v>7.8763822682420409E-3</v>
      </c>
      <c r="D37" s="653">
        <v>13732.359999999999</v>
      </c>
      <c r="E37" s="666">
        <v>0.99212361773175795</v>
      </c>
      <c r="F37" s="654">
        <v>13841.38</v>
      </c>
    </row>
    <row r="38" spans="1:6" ht="14.4" customHeight="1" x14ac:dyDescent="0.3">
      <c r="A38" s="676" t="s">
        <v>3679</v>
      </c>
      <c r="B38" s="653">
        <v>99.7</v>
      </c>
      <c r="C38" s="666">
        <v>0.33472100987040893</v>
      </c>
      <c r="D38" s="653">
        <v>198.16000000000003</v>
      </c>
      <c r="E38" s="666">
        <v>0.66527899012959113</v>
      </c>
      <c r="F38" s="654">
        <v>297.86</v>
      </c>
    </row>
    <row r="39" spans="1:6" ht="14.4" customHeight="1" x14ac:dyDescent="0.3">
      <c r="A39" s="676" t="s">
        <v>3673</v>
      </c>
      <c r="B39" s="653">
        <v>92.52000000000001</v>
      </c>
      <c r="C39" s="666">
        <v>5.5909066188067668E-3</v>
      </c>
      <c r="D39" s="653">
        <v>16455.78</v>
      </c>
      <c r="E39" s="666">
        <v>0.99440909338119321</v>
      </c>
      <c r="F39" s="654">
        <v>16548.3</v>
      </c>
    </row>
    <row r="40" spans="1:6" ht="14.4" customHeight="1" x14ac:dyDescent="0.3">
      <c r="A40" s="676" t="s">
        <v>3671</v>
      </c>
      <c r="B40" s="653">
        <v>83.1</v>
      </c>
      <c r="C40" s="666">
        <v>9.5013777569430941E-2</v>
      </c>
      <c r="D40" s="653">
        <v>791.51</v>
      </c>
      <c r="E40" s="666">
        <v>0.90498622243056903</v>
      </c>
      <c r="F40" s="654">
        <v>874.61</v>
      </c>
    </row>
    <row r="41" spans="1:6" ht="14.4" customHeight="1" x14ac:dyDescent="0.3">
      <c r="A41" s="676" t="s">
        <v>3720</v>
      </c>
      <c r="B41" s="653">
        <v>0</v>
      </c>
      <c r="C41" s="666">
        <v>0</v>
      </c>
      <c r="D41" s="653">
        <v>9130.8200000000015</v>
      </c>
      <c r="E41" s="666">
        <v>1</v>
      </c>
      <c r="F41" s="654">
        <v>9130.8200000000015</v>
      </c>
    </row>
    <row r="42" spans="1:6" ht="14.4" customHeight="1" x14ac:dyDescent="0.3">
      <c r="A42" s="676" t="s">
        <v>3685</v>
      </c>
      <c r="B42" s="653"/>
      <c r="C42" s="666">
        <v>0</v>
      </c>
      <c r="D42" s="653">
        <v>2943.4200000000005</v>
      </c>
      <c r="E42" s="666">
        <v>1</v>
      </c>
      <c r="F42" s="654">
        <v>2943.4200000000005</v>
      </c>
    </row>
    <row r="43" spans="1:6" ht="14.4" customHeight="1" x14ac:dyDescent="0.3">
      <c r="A43" s="676" t="s">
        <v>3701</v>
      </c>
      <c r="B43" s="653">
        <v>0</v>
      </c>
      <c r="C43" s="666">
        <v>0</v>
      </c>
      <c r="D43" s="653">
        <v>2338.5200000000009</v>
      </c>
      <c r="E43" s="666">
        <v>1</v>
      </c>
      <c r="F43" s="654">
        <v>2338.5200000000009</v>
      </c>
    </row>
    <row r="44" spans="1:6" ht="14.4" customHeight="1" x14ac:dyDescent="0.3">
      <c r="A44" s="676" t="s">
        <v>3708</v>
      </c>
      <c r="B44" s="653">
        <v>0</v>
      </c>
      <c r="C44" s="666">
        <v>0</v>
      </c>
      <c r="D44" s="653">
        <v>515325.73000000021</v>
      </c>
      <c r="E44" s="666">
        <v>1</v>
      </c>
      <c r="F44" s="654">
        <v>515325.73000000021</v>
      </c>
    </row>
    <row r="45" spans="1:6" ht="14.4" customHeight="1" x14ac:dyDescent="0.3">
      <c r="A45" s="676" t="s">
        <v>3719</v>
      </c>
      <c r="B45" s="653"/>
      <c r="C45" s="666">
        <v>0</v>
      </c>
      <c r="D45" s="653">
        <v>1304.6500000000001</v>
      </c>
      <c r="E45" s="666">
        <v>1</v>
      </c>
      <c r="F45" s="654">
        <v>1304.6500000000001</v>
      </c>
    </row>
    <row r="46" spans="1:6" ht="14.4" customHeight="1" x14ac:dyDescent="0.3">
      <c r="A46" s="676" t="s">
        <v>3709</v>
      </c>
      <c r="B46" s="653"/>
      <c r="C46" s="666">
        <v>0</v>
      </c>
      <c r="D46" s="653">
        <v>268907.99000000005</v>
      </c>
      <c r="E46" s="666">
        <v>1</v>
      </c>
      <c r="F46" s="654">
        <v>268907.99000000005</v>
      </c>
    </row>
    <row r="47" spans="1:6" ht="14.4" customHeight="1" x14ac:dyDescent="0.3">
      <c r="A47" s="676" t="s">
        <v>3689</v>
      </c>
      <c r="B47" s="653"/>
      <c r="C47" s="666">
        <v>0</v>
      </c>
      <c r="D47" s="653">
        <v>160.12</v>
      </c>
      <c r="E47" s="666">
        <v>1</v>
      </c>
      <c r="F47" s="654">
        <v>160.12</v>
      </c>
    </row>
    <row r="48" spans="1:6" ht="14.4" customHeight="1" x14ac:dyDescent="0.3">
      <c r="A48" s="676" t="s">
        <v>3700</v>
      </c>
      <c r="B48" s="653"/>
      <c r="C48" s="666">
        <v>0</v>
      </c>
      <c r="D48" s="653">
        <v>2038.6899999999998</v>
      </c>
      <c r="E48" s="666">
        <v>1</v>
      </c>
      <c r="F48" s="654">
        <v>2038.6899999999998</v>
      </c>
    </row>
    <row r="49" spans="1:6" ht="14.4" customHeight="1" x14ac:dyDescent="0.3">
      <c r="A49" s="676" t="s">
        <v>3697</v>
      </c>
      <c r="B49" s="653"/>
      <c r="C49" s="666">
        <v>0</v>
      </c>
      <c r="D49" s="653">
        <v>8848.7100000000009</v>
      </c>
      <c r="E49" s="666">
        <v>1</v>
      </c>
      <c r="F49" s="654">
        <v>8848.7100000000009</v>
      </c>
    </row>
    <row r="50" spans="1:6" ht="14.4" customHeight="1" x14ac:dyDescent="0.3">
      <c r="A50" s="676" t="s">
        <v>3722</v>
      </c>
      <c r="B50" s="653"/>
      <c r="C50" s="666">
        <v>0</v>
      </c>
      <c r="D50" s="653">
        <v>595.39</v>
      </c>
      <c r="E50" s="666">
        <v>1</v>
      </c>
      <c r="F50" s="654">
        <v>595.39</v>
      </c>
    </row>
    <row r="51" spans="1:6" ht="14.4" customHeight="1" x14ac:dyDescent="0.3">
      <c r="A51" s="676" t="s">
        <v>3717</v>
      </c>
      <c r="B51" s="653">
        <v>0</v>
      </c>
      <c r="C51" s="666">
        <v>0</v>
      </c>
      <c r="D51" s="653">
        <v>10102.969999999994</v>
      </c>
      <c r="E51" s="666">
        <v>1</v>
      </c>
      <c r="F51" s="654">
        <v>10102.969999999994</v>
      </c>
    </row>
    <row r="52" spans="1:6" ht="14.4" customHeight="1" x14ac:dyDescent="0.3">
      <c r="A52" s="676" t="s">
        <v>3704</v>
      </c>
      <c r="B52" s="653">
        <v>0</v>
      </c>
      <c r="C52" s="666">
        <v>0</v>
      </c>
      <c r="D52" s="653">
        <v>493.55</v>
      </c>
      <c r="E52" s="666">
        <v>1</v>
      </c>
      <c r="F52" s="654">
        <v>493.55</v>
      </c>
    </row>
    <row r="53" spans="1:6" ht="14.4" customHeight="1" x14ac:dyDescent="0.3">
      <c r="A53" s="676" t="s">
        <v>3696</v>
      </c>
      <c r="B53" s="653">
        <v>0</v>
      </c>
      <c r="C53" s="666">
        <v>0</v>
      </c>
      <c r="D53" s="653">
        <v>4244.8200000000006</v>
      </c>
      <c r="E53" s="666">
        <v>1</v>
      </c>
      <c r="F53" s="654">
        <v>4244.8200000000006</v>
      </c>
    </row>
    <row r="54" spans="1:6" ht="14.4" customHeight="1" x14ac:dyDescent="0.3">
      <c r="A54" s="676" t="s">
        <v>3686</v>
      </c>
      <c r="B54" s="653"/>
      <c r="C54" s="666">
        <v>0</v>
      </c>
      <c r="D54" s="653">
        <v>3649.33</v>
      </c>
      <c r="E54" s="666">
        <v>1</v>
      </c>
      <c r="F54" s="654">
        <v>3649.33</v>
      </c>
    </row>
    <row r="55" spans="1:6" ht="14.4" customHeight="1" x14ac:dyDescent="0.3">
      <c r="A55" s="676" t="s">
        <v>3721</v>
      </c>
      <c r="B55" s="653"/>
      <c r="C55" s="666">
        <v>0</v>
      </c>
      <c r="D55" s="653">
        <v>2441.2800000000002</v>
      </c>
      <c r="E55" s="666">
        <v>1</v>
      </c>
      <c r="F55" s="654">
        <v>2441.2800000000002</v>
      </c>
    </row>
    <row r="56" spans="1:6" ht="14.4" customHeight="1" x14ac:dyDescent="0.3">
      <c r="A56" s="676" t="s">
        <v>3714</v>
      </c>
      <c r="B56" s="653">
        <v>0</v>
      </c>
      <c r="C56" s="666">
        <v>0</v>
      </c>
      <c r="D56" s="653">
        <v>930.9899999999999</v>
      </c>
      <c r="E56" s="666">
        <v>1</v>
      </c>
      <c r="F56" s="654">
        <v>930.9899999999999</v>
      </c>
    </row>
    <row r="57" spans="1:6" ht="14.4" customHeight="1" x14ac:dyDescent="0.3">
      <c r="A57" s="676" t="s">
        <v>3668</v>
      </c>
      <c r="B57" s="653"/>
      <c r="C57" s="666">
        <v>0</v>
      </c>
      <c r="D57" s="653">
        <v>152.36000000000001</v>
      </c>
      <c r="E57" s="666">
        <v>1</v>
      </c>
      <c r="F57" s="654">
        <v>152.36000000000001</v>
      </c>
    </row>
    <row r="58" spans="1:6" ht="14.4" customHeight="1" x14ac:dyDescent="0.3">
      <c r="A58" s="676" t="s">
        <v>3703</v>
      </c>
      <c r="B58" s="653"/>
      <c r="C58" s="666">
        <v>0</v>
      </c>
      <c r="D58" s="653">
        <v>9469.5700000000015</v>
      </c>
      <c r="E58" s="666">
        <v>1</v>
      </c>
      <c r="F58" s="654">
        <v>9469.5700000000015</v>
      </c>
    </row>
    <row r="59" spans="1:6" ht="14.4" customHeight="1" thickBot="1" x14ac:dyDescent="0.35">
      <c r="A59" s="677" t="s">
        <v>3691</v>
      </c>
      <c r="B59" s="668">
        <v>0</v>
      </c>
      <c r="C59" s="669">
        <v>0</v>
      </c>
      <c r="D59" s="668">
        <v>66125.2</v>
      </c>
      <c r="E59" s="669">
        <v>1</v>
      </c>
      <c r="F59" s="670">
        <v>66125.2</v>
      </c>
    </row>
    <row r="60" spans="1:6" ht="14.4" customHeight="1" thickBot="1" x14ac:dyDescent="0.35">
      <c r="A60" s="671" t="s">
        <v>3</v>
      </c>
      <c r="B60" s="672">
        <v>13316554.030000001</v>
      </c>
      <c r="C60" s="673">
        <v>0.39516176462600566</v>
      </c>
      <c r="D60" s="672">
        <v>20382440.210000005</v>
      </c>
      <c r="E60" s="673">
        <v>0.6048382353739945</v>
      </c>
      <c r="F60" s="674">
        <v>33698994.240000002</v>
      </c>
    </row>
    <row r="61" spans="1:6" ht="14.4" customHeight="1" thickBot="1" x14ac:dyDescent="0.35"/>
    <row r="62" spans="1:6" ht="14.4" customHeight="1" x14ac:dyDescent="0.3">
      <c r="A62" s="737" t="s">
        <v>6877</v>
      </c>
      <c r="B62" s="229">
        <v>12096029.369999999</v>
      </c>
      <c r="C62" s="728">
        <v>0.41573089590259327</v>
      </c>
      <c r="D62" s="229">
        <v>16999785.949999999</v>
      </c>
      <c r="E62" s="728">
        <v>0.58426910409740662</v>
      </c>
      <c r="F62" s="736">
        <v>29095815.32</v>
      </c>
    </row>
    <row r="63" spans="1:6" ht="14.4" customHeight="1" x14ac:dyDescent="0.3">
      <c r="A63" s="676" t="s">
        <v>3408</v>
      </c>
      <c r="B63" s="653">
        <v>766186.87000000023</v>
      </c>
      <c r="C63" s="666">
        <v>0.35608059821227206</v>
      </c>
      <c r="D63" s="653">
        <v>1385536.2899999993</v>
      </c>
      <c r="E63" s="666">
        <v>0.64391940178772789</v>
      </c>
      <c r="F63" s="654">
        <v>2151723.1599999997</v>
      </c>
    </row>
    <row r="64" spans="1:6" ht="14.4" customHeight="1" x14ac:dyDescent="0.3">
      <c r="A64" s="676" t="s">
        <v>6878</v>
      </c>
      <c r="B64" s="653">
        <v>202637.76</v>
      </c>
      <c r="C64" s="666">
        <v>0.68345327963052638</v>
      </c>
      <c r="D64" s="653">
        <v>93853.26</v>
      </c>
      <c r="E64" s="666">
        <v>0.31654672036947357</v>
      </c>
      <c r="F64" s="654">
        <v>296491.02</v>
      </c>
    </row>
    <row r="65" spans="1:6" ht="14.4" customHeight="1" x14ac:dyDescent="0.3">
      <c r="A65" s="676" t="s">
        <v>6879</v>
      </c>
      <c r="B65" s="653">
        <v>95361.630000000019</v>
      </c>
      <c r="C65" s="666">
        <v>0.85463503423948561</v>
      </c>
      <c r="D65" s="653">
        <v>16220.07</v>
      </c>
      <c r="E65" s="666">
        <v>0.14536496576051447</v>
      </c>
      <c r="F65" s="654">
        <v>111581.70000000001</v>
      </c>
    </row>
    <row r="66" spans="1:6" ht="14.4" customHeight="1" x14ac:dyDescent="0.3">
      <c r="A66" s="676" t="s">
        <v>3437</v>
      </c>
      <c r="B66" s="653">
        <v>44426.140000000014</v>
      </c>
      <c r="C66" s="666">
        <v>0.46086206640787131</v>
      </c>
      <c r="D66" s="653">
        <v>51971.770000000019</v>
      </c>
      <c r="E66" s="666">
        <v>0.53913793359212869</v>
      </c>
      <c r="F66" s="654">
        <v>96397.910000000033</v>
      </c>
    </row>
    <row r="67" spans="1:6" ht="14.4" customHeight="1" x14ac:dyDescent="0.3">
      <c r="A67" s="676" t="s">
        <v>3415</v>
      </c>
      <c r="B67" s="653">
        <v>34701.770000000004</v>
      </c>
      <c r="C67" s="666">
        <v>0.33966899525456706</v>
      </c>
      <c r="D67" s="653">
        <v>67461.719999999987</v>
      </c>
      <c r="E67" s="666">
        <v>0.66033100474543294</v>
      </c>
      <c r="F67" s="654">
        <v>102163.48999999999</v>
      </c>
    </row>
    <row r="68" spans="1:6" ht="14.4" customHeight="1" x14ac:dyDescent="0.3">
      <c r="A68" s="676" t="s">
        <v>3411</v>
      </c>
      <c r="B68" s="653">
        <v>22312.7</v>
      </c>
      <c r="C68" s="666">
        <v>1</v>
      </c>
      <c r="D68" s="653"/>
      <c r="E68" s="666">
        <v>0</v>
      </c>
      <c r="F68" s="654">
        <v>22312.7</v>
      </c>
    </row>
    <row r="69" spans="1:6" ht="14.4" customHeight="1" x14ac:dyDescent="0.3">
      <c r="A69" s="676" t="s">
        <v>6880</v>
      </c>
      <c r="B69" s="653">
        <v>13345</v>
      </c>
      <c r="C69" s="666">
        <v>1</v>
      </c>
      <c r="D69" s="653"/>
      <c r="E69" s="666">
        <v>0</v>
      </c>
      <c r="F69" s="654">
        <v>13345</v>
      </c>
    </row>
    <row r="70" spans="1:6" ht="14.4" customHeight="1" x14ac:dyDescent="0.3">
      <c r="A70" s="676" t="s">
        <v>3450</v>
      </c>
      <c r="B70" s="653">
        <v>12885.74</v>
      </c>
      <c r="C70" s="666">
        <v>0.78755845230579102</v>
      </c>
      <c r="D70" s="653">
        <v>3475.8900000000003</v>
      </c>
      <c r="E70" s="666">
        <v>0.21244154769420895</v>
      </c>
      <c r="F70" s="654">
        <v>16361.630000000001</v>
      </c>
    </row>
    <row r="71" spans="1:6" ht="14.4" customHeight="1" x14ac:dyDescent="0.3">
      <c r="A71" s="676" t="s">
        <v>3457</v>
      </c>
      <c r="B71" s="653">
        <v>5024.3999999999996</v>
      </c>
      <c r="C71" s="666">
        <v>0.1723243830564839</v>
      </c>
      <c r="D71" s="653">
        <v>24132.239999999991</v>
      </c>
      <c r="E71" s="666">
        <v>0.82767561694351599</v>
      </c>
      <c r="F71" s="654">
        <v>29156.639999999992</v>
      </c>
    </row>
    <row r="72" spans="1:6" ht="14.4" customHeight="1" x14ac:dyDescent="0.3">
      <c r="A72" s="676" t="s">
        <v>3459</v>
      </c>
      <c r="B72" s="653">
        <v>3892.61</v>
      </c>
      <c r="C72" s="666">
        <v>8.9489484104541897E-2</v>
      </c>
      <c r="D72" s="653">
        <v>39605.350000000006</v>
      </c>
      <c r="E72" s="666">
        <v>0.91051051589545806</v>
      </c>
      <c r="F72" s="654">
        <v>43497.960000000006</v>
      </c>
    </row>
    <row r="73" spans="1:6" ht="14.4" customHeight="1" x14ac:dyDescent="0.3">
      <c r="A73" s="676" t="s">
        <v>3436</v>
      </c>
      <c r="B73" s="653">
        <v>3155.4900000000007</v>
      </c>
      <c r="C73" s="666">
        <v>6.3643206441830288E-2</v>
      </c>
      <c r="D73" s="653">
        <v>46425.45</v>
      </c>
      <c r="E73" s="666">
        <v>0.93635679355816981</v>
      </c>
      <c r="F73" s="654">
        <v>49580.939999999995</v>
      </c>
    </row>
    <row r="74" spans="1:6" ht="14.4" customHeight="1" x14ac:dyDescent="0.3">
      <c r="A74" s="676" t="s">
        <v>3440</v>
      </c>
      <c r="B74" s="653">
        <v>2901.44</v>
      </c>
      <c r="C74" s="666">
        <v>0.10374149295015235</v>
      </c>
      <c r="D74" s="653">
        <v>25066.539999999983</v>
      </c>
      <c r="E74" s="666">
        <v>0.89625850704984766</v>
      </c>
      <c r="F74" s="654">
        <v>27967.979999999981</v>
      </c>
    </row>
    <row r="75" spans="1:6" ht="14.4" customHeight="1" x14ac:dyDescent="0.3">
      <c r="A75" s="676" t="s">
        <v>3425</v>
      </c>
      <c r="B75" s="653">
        <v>2606.3600000000006</v>
      </c>
      <c r="C75" s="666">
        <v>0.30723131581987367</v>
      </c>
      <c r="D75" s="653">
        <v>5877.0200000000023</v>
      </c>
      <c r="E75" s="666">
        <v>0.69276868418012638</v>
      </c>
      <c r="F75" s="654">
        <v>8483.3800000000028</v>
      </c>
    </row>
    <row r="76" spans="1:6" ht="14.4" customHeight="1" x14ac:dyDescent="0.3">
      <c r="A76" s="676" t="s">
        <v>6881</v>
      </c>
      <c r="B76" s="653">
        <v>1920.72</v>
      </c>
      <c r="C76" s="666">
        <v>1</v>
      </c>
      <c r="D76" s="653"/>
      <c r="E76" s="666">
        <v>0</v>
      </c>
      <c r="F76" s="654">
        <v>1920.72</v>
      </c>
    </row>
    <row r="77" spans="1:6" ht="14.4" customHeight="1" x14ac:dyDescent="0.3">
      <c r="A77" s="676" t="s">
        <v>3427</v>
      </c>
      <c r="B77" s="653">
        <v>1576.4299999999998</v>
      </c>
      <c r="C77" s="666">
        <v>0.74142026027287744</v>
      </c>
      <c r="D77" s="653">
        <v>549.79999999999995</v>
      </c>
      <c r="E77" s="666">
        <v>0.25857973972712267</v>
      </c>
      <c r="F77" s="654">
        <v>2126.2299999999996</v>
      </c>
    </row>
    <row r="78" spans="1:6" ht="14.4" customHeight="1" x14ac:dyDescent="0.3">
      <c r="A78" s="676" t="s">
        <v>3416</v>
      </c>
      <c r="B78" s="653">
        <v>1205.08</v>
      </c>
      <c r="C78" s="666">
        <v>0.49999170193344949</v>
      </c>
      <c r="D78" s="653">
        <v>1205.1199999999999</v>
      </c>
      <c r="E78" s="666">
        <v>0.50000829806655045</v>
      </c>
      <c r="F78" s="654">
        <v>2410.1999999999998</v>
      </c>
    </row>
    <row r="79" spans="1:6" ht="14.4" customHeight="1" x14ac:dyDescent="0.3">
      <c r="A79" s="676" t="s">
        <v>6882</v>
      </c>
      <c r="B79" s="653">
        <v>1114.2</v>
      </c>
      <c r="C79" s="666">
        <v>0.7706406789273833</v>
      </c>
      <c r="D79" s="653">
        <v>331.61</v>
      </c>
      <c r="E79" s="666">
        <v>0.22935932107261675</v>
      </c>
      <c r="F79" s="654">
        <v>1445.81</v>
      </c>
    </row>
    <row r="80" spans="1:6" ht="14.4" customHeight="1" x14ac:dyDescent="0.3">
      <c r="A80" s="676" t="s">
        <v>3417</v>
      </c>
      <c r="B80" s="653">
        <v>1084.95</v>
      </c>
      <c r="C80" s="666">
        <v>0.72874126813541107</v>
      </c>
      <c r="D80" s="653">
        <v>403.84999999999997</v>
      </c>
      <c r="E80" s="666">
        <v>0.27125873186458893</v>
      </c>
      <c r="F80" s="654">
        <v>1488.8</v>
      </c>
    </row>
    <row r="81" spans="1:6" ht="14.4" customHeight="1" x14ac:dyDescent="0.3">
      <c r="A81" s="676" t="s">
        <v>3448</v>
      </c>
      <c r="B81" s="653">
        <v>971.58999999999992</v>
      </c>
      <c r="C81" s="666">
        <v>3.4463225132732332E-2</v>
      </c>
      <c r="D81" s="653">
        <v>27220.48999999998</v>
      </c>
      <c r="E81" s="666">
        <v>0.96553677486726763</v>
      </c>
      <c r="F81" s="654">
        <v>28192.07999999998</v>
      </c>
    </row>
    <row r="82" spans="1:6" ht="14.4" customHeight="1" x14ac:dyDescent="0.3">
      <c r="A82" s="676" t="s">
        <v>3418</v>
      </c>
      <c r="B82" s="653">
        <v>809.63</v>
      </c>
      <c r="C82" s="666">
        <v>0.68000134382637756</v>
      </c>
      <c r="D82" s="653">
        <v>381</v>
      </c>
      <c r="E82" s="666">
        <v>0.31999865617362233</v>
      </c>
      <c r="F82" s="654">
        <v>1190.6300000000001</v>
      </c>
    </row>
    <row r="83" spans="1:6" ht="14.4" customHeight="1" x14ac:dyDescent="0.3">
      <c r="A83" s="676" t="s">
        <v>6883</v>
      </c>
      <c r="B83" s="653">
        <v>647.77</v>
      </c>
      <c r="C83" s="666">
        <v>0.5</v>
      </c>
      <c r="D83" s="653">
        <v>647.77</v>
      </c>
      <c r="E83" s="666">
        <v>0.5</v>
      </c>
      <c r="F83" s="654">
        <v>1295.54</v>
      </c>
    </row>
    <row r="84" spans="1:6" ht="14.4" customHeight="1" x14ac:dyDescent="0.3">
      <c r="A84" s="676" t="s">
        <v>3435</v>
      </c>
      <c r="B84" s="653">
        <v>605.25</v>
      </c>
      <c r="C84" s="666">
        <v>0.30264164529049098</v>
      </c>
      <c r="D84" s="653">
        <v>1394.6399999999999</v>
      </c>
      <c r="E84" s="666">
        <v>0.69735835470950902</v>
      </c>
      <c r="F84" s="654">
        <v>1999.8899999999999</v>
      </c>
    </row>
    <row r="85" spans="1:6" ht="14.4" customHeight="1" x14ac:dyDescent="0.3">
      <c r="A85" s="676" t="s">
        <v>6884</v>
      </c>
      <c r="B85" s="653">
        <v>415.46000000000004</v>
      </c>
      <c r="C85" s="666">
        <v>0.52629178753752803</v>
      </c>
      <c r="D85" s="653">
        <v>373.95</v>
      </c>
      <c r="E85" s="666">
        <v>0.47370821246247191</v>
      </c>
      <c r="F85" s="654">
        <v>789.41000000000008</v>
      </c>
    </row>
    <row r="86" spans="1:6" ht="14.4" customHeight="1" x14ac:dyDescent="0.3">
      <c r="A86" s="676" t="s">
        <v>3424</v>
      </c>
      <c r="B86" s="653">
        <v>306.51</v>
      </c>
      <c r="C86" s="666">
        <v>1</v>
      </c>
      <c r="D86" s="653"/>
      <c r="E86" s="666">
        <v>0</v>
      </c>
      <c r="F86" s="654">
        <v>306.51</v>
      </c>
    </row>
    <row r="87" spans="1:6" ht="14.4" customHeight="1" x14ac:dyDescent="0.3">
      <c r="A87" s="676" t="s">
        <v>6885</v>
      </c>
      <c r="B87" s="653">
        <v>278.92</v>
      </c>
      <c r="C87" s="666">
        <v>1</v>
      </c>
      <c r="D87" s="653"/>
      <c r="E87" s="666">
        <v>0</v>
      </c>
      <c r="F87" s="654">
        <v>278.92</v>
      </c>
    </row>
    <row r="88" spans="1:6" ht="14.4" customHeight="1" x14ac:dyDescent="0.3">
      <c r="A88" s="676" t="s">
        <v>6886</v>
      </c>
      <c r="B88" s="653">
        <v>101.19</v>
      </c>
      <c r="C88" s="666">
        <v>1</v>
      </c>
      <c r="D88" s="653"/>
      <c r="E88" s="666">
        <v>0</v>
      </c>
      <c r="F88" s="654">
        <v>101.19</v>
      </c>
    </row>
    <row r="89" spans="1:6" ht="14.4" customHeight="1" x14ac:dyDescent="0.3">
      <c r="A89" s="676" t="s">
        <v>6887</v>
      </c>
      <c r="B89" s="653">
        <v>38.31</v>
      </c>
      <c r="C89" s="666">
        <v>6.1224489795918366E-2</v>
      </c>
      <c r="D89" s="653">
        <v>587.41999999999996</v>
      </c>
      <c r="E89" s="666">
        <v>0.93877551020408156</v>
      </c>
      <c r="F89" s="654">
        <v>625.73</v>
      </c>
    </row>
    <row r="90" spans="1:6" ht="14.4" customHeight="1" x14ac:dyDescent="0.3">
      <c r="A90" s="676" t="s">
        <v>3453</v>
      </c>
      <c r="B90" s="653">
        <v>10.74</v>
      </c>
      <c r="C90" s="666">
        <v>0.39763050721954835</v>
      </c>
      <c r="D90" s="653">
        <v>16.27</v>
      </c>
      <c r="E90" s="666">
        <v>0.60236949278045171</v>
      </c>
      <c r="F90" s="654">
        <v>27.009999999999998</v>
      </c>
    </row>
    <row r="91" spans="1:6" ht="14.4" customHeight="1" x14ac:dyDescent="0.3">
      <c r="A91" s="676" t="s">
        <v>6888</v>
      </c>
      <c r="B91" s="653"/>
      <c r="C91" s="666">
        <v>0</v>
      </c>
      <c r="D91" s="653">
        <v>1371.4399999999998</v>
      </c>
      <c r="E91" s="666">
        <v>1</v>
      </c>
      <c r="F91" s="654">
        <v>1371.4399999999998</v>
      </c>
    </row>
    <row r="92" spans="1:6" ht="14.4" customHeight="1" x14ac:dyDescent="0.3">
      <c r="A92" s="676" t="s">
        <v>6889</v>
      </c>
      <c r="B92" s="653"/>
      <c r="C92" s="666">
        <v>0</v>
      </c>
      <c r="D92" s="653">
        <v>720.54</v>
      </c>
      <c r="E92" s="666">
        <v>1</v>
      </c>
      <c r="F92" s="654">
        <v>720.54</v>
      </c>
    </row>
    <row r="93" spans="1:6" ht="14.4" customHeight="1" x14ac:dyDescent="0.3">
      <c r="A93" s="676" t="s">
        <v>6890</v>
      </c>
      <c r="B93" s="653"/>
      <c r="C93" s="666">
        <v>0</v>
      </c>
      <c r="D93" s="653">
        <v>34383.599999999991</v>
      </c>
      <c r="E93" s="666">
        <v>1</v>
      </c>
      <c r="F93" s="654">
        <v>34383.599999999991</v>
      </c>
    </row>
    <row r="94" spans="1:6" ht="14.4" customHeight="1" x14ac:dyDescent="0.3">
      <c r="A94" s="676" t="s">
        <v>3419</v>
      </c>
      <c r="B94" s="653">
        <v>0</v>
      </c>
      <c r="C94" s="666">
        <v>0</v>
      </c>
      <c r="D94" s="653">
        <v>6829.9800000000014</v>
      </c>
      <c r="E94" s="666">
        <v>1</v>
      </c>
      <c r="F94" s="654">
        <v>6829.9800000000014</v>
      </c>
    </row>
    <row r="95" spans="1:6" ht="14.4" customHeight="1" x14ac:dyDescent="0.3">
      <c r="A95" s="676" t="s">
        <v>3444</v>
      </c>
      <c r="B95" s="653">
        <v>0</v>
      </c>
      <c r="C95" s="666">
        <v>0</v>
      </c>
      <c r="D95" s="653">
        <v>1546.0700000000002</v>
      </c>
      <c r="E95" s="666">
        <v>1</v>
      </c>
      <c r="F95" s="654">
        <v>1546.0700000000002</v>
      </c>
    </row>
    <row r="96" spans="1:6" ht="14.4" customHeight="1" x14ac:dyDescent="0.3">
      <c r="A96" s="676" t="s">
        <v>6891</v>
      </c>
      <c r="B96" s="653"/>
      <c r="C96" s="666">
        <v>0</v>
      </c>
      <c r="D96" s="653">
        <v>217.65</v>
      </c>
      <c r="E96" s="666">
        <v>1</v>
      </c>
      <c r="F96" s="654">
        <v>217.65</v>
      </c>
    </row>
    <row r="97" spans="1:6" ht="14.4" customHeight="1" x14ac:dyDescent="0.3">
      <c r="A97" s="676" t="s">
        <v>6892</v>
      </c>
      <c r="B97" s="653"/>
      <c r="C97" s="666">
        <v>0</v>
      </c>
      <c r="D97" s="653">
        <v>4712.3999999999996</v>
      </c>
      <c r="E97" s="666">
        <v>1</v>
      </c>
      <c r="F97" s="654">
        <v>4712.3999999999996</v>
      </c>
    </row>
    <row r="98" spans="1:6" ht="14.4" customHeight="1" x14ac:dyDescent="0.3">
      <c r="A98" s="676" t="s">
        <v>6893</v>
      </c>
      <c r="B98" s="653"/>
      <c r="C98" s="666">
        <v>0</v>
      </c>
      <c r="D98" s="653">
        <v>2038.22</v>
      </c>
      <c r="E98" s="666">
        <v>1</v>
      </c>
      <c r="F98" s="654">
        <v>2038.22</v>
      </c>
    </row>
    <row r="99" spans="1:6" ht="14.4" customHeight="1" x14ac:dyDescent="0.3">
      <c r="A99" s="676" t="s">
        <v>3465</v>
      </c>
      <c r="B99" s="653"/>
      <c r="C99" s="666">
        <v>0</v>
      </c>
      <c r="D99" s="653">
        <v>294454.12</v>
      </c>
      <c r="E99" s="666">
        <v>1</v>
      </c>
      <c r="F99" s="654">
        <v>294454.12</v>
      </c>
    </row>
    <row r="100" spans="1:6" ht="14.4" customHeight="1" x14ac:dyDescent="0.3">
      <c r="A100" s="676" t="s">
        <v>3463</v>
      </c>
      <c r="B100" s="653">
        <v>0</v>
      </c>
      <c r="C100" s="666">
        <v>0</v>
      </c>
      <c r="D100" s="653">
        <v>388683.92</v>
      </c>
      <c r="E100" s="666">
        <v>1</v>
      </c>
      <c r="F100" s="654">
        <v>388683.92</v>
      </c>
    </row>
    <row r="101" spans="1:6" ht="14.4" customHeight="1" x14ac:dyDescent="0.3">
      <c r="A101" s="676" t="s">
        <v>6894</v>
      </c>
      <c r="B101" s="653"/>
      <c r="C101" s="666">
        <v>0</v>
      </c>
      <c r="D101" s="653">
        <v>386.51</v>
      </c>
      <c r="E101" s="666">
        <v>1</v>
      </c>
      <c r="F101" s="654">
        <v>386.51</v>
      </c>
    </row>
    <row r="102" spans="1:6" ht="14.4" customHeight="1" x14ac:dyDescent="0.3">
      <c r="A102" s="676" t="s">
        <v>3454</v>
      </c>
      <c r="B102" s="653"/>
      <c r="C102" s="666">
        <v>0</v>
      </c>
      <c r="D102" s="653">
        <v>419.15999999999997</v>
      </c>
      <c r="E102" s="666">
        <v>1</v>
      </c>
      <c r="F102" s="654">
        <v>419.15999999999997</v>
      </c>
    </row>
    <row r="103" spans="1:6" ht="14.4" customHeight="1" x14ac:dyDescent="0.3">
      <c r="A103" s="676" t="s">
        <v>6895</v>
      </c>
      <c r="B103" s="653">
        <v>0</v>
      </c>
      <c r="C103" s="666">
        <v>0</v>
      </c>
      <c r="D103" s="653">
        <v>417.8</v>
      </c>
      <c r="E103" s="666">
        <v>1</v>
      </c>
      <c r="F103" s="654">
        <v>417.8</v>
      </c>
    </row>
    <row r="104" spans="1:6" ht="14.4" customHeight="1" x14ac:dyDescent="0.3">
      <c r="A104" s="676" t="s">
        <v>3447</v>
      </c>
      <c r="B104" s="653">
        <v>0</v>
      </c>
      <c r="C104" s="666">
        <v>0</v>
      </c>
      <c r="D104" s="653">
        <v>28381.119999999999</v>
      </c>
      <c r="E104" s="666">
        <v>1</v>
      </c>
      <c r="F104" s="654">
        <v>28381.119999999999</v>
      </c>
    </row>
    <row r="105" spans="1:6" ht="14.4" customHeight="1" x14ac:dyDescent="0.3">
      <c r="A105" s="676" t="s">
        <v>3449</v>
      </c>
      <c r="B105" s="653"/>
      <c r="C105" s="666">
        <v>0</v>
      </c>
      <c r="D105" s="653">
        <v>392.89000000000004</v>
      </c>
      <c r="E105" s="666">
        <v>1</v>
      </c>
      <c r="F105" s="654">
        <v>392.89000000000004</v>
      </c>
    </row>
    <row r="106" spans="1:6" ht="14.4" customHeight="1" x14ac:dyDescent="0.3">
      <c r="A106" s="676" t="s">
        <v>6896</v>
      </c>
      <c r="B106" s="653">
        <v>0</v>
      </c>
      <c r="C106" s="666">
        <v>0</v>
      </c>
      <c r="D106" s="653">
        <v>945.26</v>
      </c>
      <c r="E106" s="666">
        <v>1</v>
      </c>
      <c r="F106" s="654">
        <v>945.26</v>
      </c>
    </row>
    <row r="107" spans="1:6" ht="14.4" customHeight="1" x14ac:dyDescent="0.3">
      <c r="A107" s="676" t="s">
        <v>3456</v>
      </c>
      <c r="B107" s="653"/>
      <c r="C107" s="666"/>
      <c r="D107" s="653">
        <v>0</v>
      </c>
      <c r="E107" s="666"/>
      <c r="F107" s="654">
        <v>0</v>
      </c>
    </row>
    <row r="108" spans="1:6" ht="14.4" customHeight="1" x14ac:dyDescent="0.3">
      <c r="A108" s="676" t="s">
        <v>6897</v>
      </c>
      <c r="B108" s="653"/>
      <c r="C108" s="666">
        <v>0</v>
      </c>
      <c r="D108" s="653">
        <v>1211.3</v>
      </c>
      <c r="E108" s="666">
        <v>1</v>
      </c>
      <c r="F108" s="654">
        <v>1211.3</v>
      </c>
    </row>
    <row r="109" spans="1:6" ht="14.4" customHeight="1" x14ac:dyDescent="0.3">
      <c r="A109" s="676" t="s">
        <v>3451</v>
      </c>
      <c r="B109" s="653"/>
      <c r="C109" s="666">
        <v>0</v>
      </c>
      <c r="D109" s="653">
        <v>8361.36</v>
      </c>
      <c r="E109" s="666">
        <v>1</v>
      </c>
      <c r="F109" s="654">
        <v>8361.36</v>
      </c>
    </row>
    <row r="110" spans="1:6" ht="14.4" customHeight="1" x14ac:dyDescent="0.3">
      <c r="A110" s="676" t="s">
        <v>6898</v>
      </c>
      <c r="B110" s="653"/>
      <c r="C110" s="666">
        <v>0</v>
      </c>
      <c r="D110" s="653">
        <v>1306.3499999999999</v>
      </c>
      <c r="E110" s="666">
        <v>1</v>
      </c>
      <c r="F110" s="654">
        <v>1306.3499999999999</v>
      </c>
    </row>
    <row r="111" spans="1:6" ht="14.4" customHeight="1" x14ac:dyDescent="0.3">
      <c r="A111" s="676" t="s">
        <v>3422</v>
      </c>
      <c r="B111" s="653"/>
      <c r="C111" s="666">
        <v>0</v>
      </c>
      <c r="D111" s="653">
        <v>2964.8299999999995</v>
      </c>
      <c r="E111" s="666">
        <v>1</v>
      </c>
      <c r="F111" s="654">
        <v>2964.8299999999995</v>
      </c>
    </row>
    <row r="112" spans="1:6" ht="14.4" customHeight="1" x14ac:dyDescent="0.3">
      <c r="A112" s="676" t="s">
        <v>6899</v>
      </c>
      <c r="B112" s="653">
        <v>0</v>
      </c>
      <c r="C112" s="666">
        <v>0</v>
      </c>
      <c r="D112" s="653">
        <v>12999.54</v>
      </c>
      <c r="E112" s="666">
        <v>1</v>
      </c>
      <c r="F112" s="654">
        <v>12999.54</v>
      </c>
    </row>
    <row r="113" spans="1:6" ht="14.4" customHeight="1" x14ac:dyDescent="0.3">
      <c r="A113" s="676" t="s">
        <v>6900</v>
      </c>
      <c r="B113" s="653">
        <v>0</v>
      </c>
      <c r="C113" s="666">
        <v>0</v>
      </c>
      <c r="D113" s="653">
        <v>162.13</v>
      </c>
      <c r="E113" s="666">
        <v>1</v>
      </c>
      <c r="F113" s="654">
        <v>162.13</v>
      </c>
    </row>
    <row r="114" spans="1:6" ht="14.4" customHeight="1" x14ac:dyDescent="0.3">
      <c r="A114" s="676" t="s">
        <v>6901</v>
      </c>
      <c r="B114" s="653"/>
      <c r="C114" s="666">
        <v>0</v>
      </c>
      <c r="D114" s="653">
        <v>1339.04</v>
      </c>
      <c r="E114" s="666">
        <v>1</v>
      </c>
      <c r="F114" s="654">
        <v>1339.04</v>
      </c>
    </row>
    <row r="115" spans="1:6" ht="14.4" customHeight="1" x14ac:dyDescent="0.3">
      <c r="A115" s="676" t="s">
        <v>3455</v>
      </c>
      <c r="B115" s="653">
        <v>0</v>
      </c>
      <c r="C115" s="666">
        <v>0</v>
      </c>
      <c r="D115" s="653">
        <v>5330.03</v>
      </c>
      <c r="E115" s="666">
        <v>1</v>
      </c>
      <c r="F115" s="654">
        <v>5330.03</v>
      </c>
    </row>
    <row r="116" spans="1:6" ht="14.4" customHeight="1" x14ac:dyDescent="0.3">
      <c r="A116" s="676" t="s">
        <v>3429</v>
      </c>
      <c r="B116" s="653"/>
      <c r="C116" s="666">
        <v>0</v>
      </c>
      <c r="D116" s="653">
        <v>2084.65</v>
      </c>
      <c r="E116" s="666">
        <v>1</v>
      </c>
      <c r="F116" s="654">
        <v>2084.65</v>
      </c>
    </row>
    <row r="117" spans="1:6" ht="14.4" customHeight="1" x14ac:dyDescent="0.3">
      <c r="A117" s="676" t="s">
        <v>6902</v>
      </c>
      <c r="B117" s="653"/>
      <c r="C117" s="666">
        <v>0</v>
      </c>
      <c r="D117" s="653">
        <v>301.05</v>
      </c>
      <c r="E117" s="666">
        <v>1</v>
      </c>
      <c r="F117" s="654">
        <v>301.05</v>
      </c>
    </row>
    <row r="118" spans="1:6" ht="14.4" customHeight="1" x14ac:dyDescent="0.3">
      <c r="A118" s="676" t="s">
        <v>3432</v>
      </c>
      <c r="B118" s="653"/>
      <c r="C118" s="666">
        <v>0</v>
      </c>
      <c r="D118" s="653">
        <v>65249.93</v>
      </c>
      <c r="E118" s="666">
        <v>1</v>
      </c>
      <c r="F118" s="654">
        <v>65249.93</v>
      </c>
    </row>
    <row r="119" spans="1:6" ht="14.4" customHeight="1" x14ac:dyDescent="0.3">
      <c r="A119" s="676" t="s">
        <v>3426</v>
      </c>
      <c r="B119" s="653"/>
      <c r="C119" s="666">
        <v>0</v>
      </c>
      <c r="D119" s="653">
        <v>118911.09</v>
      </c>
      <c r="E119" s="666">
        <v>1</v>
      </c>
      <c r="F119" s="654">
        <v>118911.09</v>
      </c>
    </row>
    <row r="120" spans="1:6" ht="14.4" customHeight="1" x14ac:dyDescent="0.3">
      <c r="A120" s="676" t="s">
        <v>3423</v>
      </c>
      <c r="B120" s="653"/>
      <c r="C120" s="666">
        <v>0</v>
      </c>
      <c r="D120" s="653">
        <v>17674.93</v>
      </c>
      <c r="E120" s="666">
        <v>1</v>
      </c>
      <c r="F120" s="654">
        <v>17674.93</v>
      </c>
    </row>
    <row r="121" spans="1:6" ht="14.4" customHeight="1" x14ac:dyDescent="0.3">
      <c r="A121" s="676" t="s">
        <v>3428</v>
      </c>
      <c r="B121" s="653"/>
      <c r="C121" s="666">
        <v>0</v>
      </c>
      <c r="D121" s="653">
        <v>509370.66</v>
      </c>
      <c r="E121" s="666">
        <v>1</v>
      </c>
      <c r="F121" s="654">
        <v>509370.66</v>
      </c>
    </row>
    <row r="122" spans="1:6" ht="14.4" customHeight="1" x14ac:dyDescent="0.3">
      <c r="A122" s="676" t="s">
        <v>3439</v>
      </c>
      <c r="B122" s="653"/>
      <c r="C122" s="666">
        <v>0</v>
      </c>
      <c r="D122" s="653">
        <v>28513</v>
      </c>
      <c r="E122" s="666">
        <v>1</v>
      </c>
      <c r="F122" s="654">
        <v>28513</v>
      </c>
    </row>
    <row r="123" spans="1:6" ht="14.4" customHeight="1" x14ac:dyDescent="0.3">
      <c r="A123" s="676" t="s">
        <v>3442</v>
      </c>
      <c r="B123" s="653">
        <v>0</v>
      </c>
      <c r="C123" s="666"/>
      <c r="D123" s="653">
        <v>0</v>
      </c>
      <c r="E123" s="666"/>
      <c r="F123" s="654">
        <v>0</v>
      </c>
    </row>
    <row r="124" spans="1:6" ht="14.4" customHeight="1" x14ac:dyDescent="0.3">
      <c r="A124" s="676" t="s">
        <v>6903</v>
      </c>
      <c r="B124" s="653"/>
      <c r="C124" s="666">
        <v>0</v>
      </c>
      <c r="D124" s="653">
        <v>514.70000000000005</v>
      </c>
      <c r="E124" s="666">
        <v>1</v>
      </c>
      <c r="F124" s="654">
        <v>514.70000000000005</v>
      </c>
    </row>
    <row r="125" spans="1:6" ht="14.4" customHeight="1" x14ac:dyDescent="0.3">
      <c r="A125" s="676" t="s">
        <v>6904</v>
      </c>
      <c r="B125" s="653">
        <v>0</v>
      </c>
      <c r="C125" s="666">
        <v>0</v>
      </c>
      <c r="D125" s="653">
        <v>327</v>
      </c>
      <c r="E125" s="666">
        <v>1</v>
      </c>
      <c r="F125" s="654">
        <v>327</v>
      </c>
    </row>
    <row r="126" spans="1:6" ht="14.4" customHeight="1" x14ac:dyDescent="0.3">
      <c r="A126" s="676" t="s">
        <v>3460</v>
      </c>
      <c r="B126" s="653">
        <v>0</v>
      </c>
      <c r="C126" s="666">
        <v>0</v>
      </c>
      <c r="D126" s="653">
        <v>44385.73</v>
      </c>
      <c r="E126" s="666">
        <v>1</v>
      </c>
      <c r="F126" s="654">
        <v>44385.73</v>
      </c>
    </row>
    <row r="127" spans="1:6" ht="14.4" customHeight="1" x14ac:dyDescent="0.3">
      <c r="A127" s="676" t="s">
        <v>6905</v>
      </c>
      <c r="B127" s="653"/>
      <c r="C127" s="666">
        <v>0</v>
      </c>
      <c r="D127" s="653">
        <v>1492.11</v>
      </c>
      <c r="E127" s="666">
        <v>1</v>
      </c>
      <c r="F127" s="654">
        <v>1492.11</v>
      </c>
    </row>
    <row r="128" spans="1:6" ht="14.4" customHeight="1" x14ac:dyDescent="0.3">
      <c r="A128" s="676" t="s">
        <v>6906</v>
      </c>
      <c r="B128" s="653"/>
      <c r="C128" s="666">
        <v>0</v>
      </c>
      <c r="D128" s="653">
        <v>130.52000000000001</v>
      </c>
      <c r="E128" s="666">
        <v>1</v>
      </c>
      <c r="F128" s="654">
        <v>130.52000000000001</v>
      </c>
    </row>
    <row r="129" spans="1:6" ht="14.4" customHeight="1" thickBot="1" x14ac:dyDescent="0.35">
      <c r="A129" s="677" t="s">
        <v>3452</v>
      </c>
      <c r="B129" s="668"/>
      <c r="C129" s="669">
        <v>0</v>
      </c>
      <c r="D129" s="668">
        <v>1386.11</v>
      </c>
      <c r="E129" s="669">
        <v>1</v>
      </c>
      <c r="F129" s="670">
        <v>1386.11</v>
      </c>
    </row>
    <row r="130" spans="1:6" ht="14.4" customHeight="1" thickBot="1" x14ac:dyDescent="0.35">
      <c r="A130" s="671" t="s">
        <v>3</v>
      </c>
      <c r="B130" s="672">
        <v>13316554.030000001</v>
      </c>
      <c r="C130" s="673">
        <v>0.39516176462600566</v>
      </c>
      <c r="D130" s="672">
        <v>20382440.209999997</v>
      </c>
      <c r="E130" s="673">
        <v>0.60483823537399428</v>
      </c>
      <c r="F130" s="674">
        <v>33698994.240000002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5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{DD37ACC5-2B61-45CE-B16E-3DF739FC454D}</x14:id>
        </ext>
      </extLst>
    </cfRule>
  </conditionalFormatting>
  <conditionalFormatting sqref="F62:F12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{2772069D-F77C-4C56-AC87-DF8F8600879A}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D37ACC5-2B61-45CE-B16E-3DF739FC454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F5:F59</xm:sqref>
        </x14:conditionalFormatting>
        <x14:conditionalFormatting xmlns:xm="http://schemas.microsoft.com/office/excel/2006/main">
          <x14:cfRule type="dataBar" id="{2772069D-F77C-4C56-AC87-DF8F8600879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F62:F129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21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09" t="s">
        <v>6937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471"/>
      <c r="M1" s="471"/>
    </row>
    <row r="2" spans="1:13" ht="14.4" customHeight="1" thickBot="1" x14ac:dyDescent="0.35">
      <c r="A2" s="383" t="s">
        <v>333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3487</v>
      </c>
      <c r="G3" s="47">
        <f>SUBTOTAL(9,G6:G1048576)</f>
        <v>13316554.030000003</v>
      </c>
      <c r="H3" s="48">
        <f>IF(M3=0,0,G3/M3)</f>
        <v>0.39516176462600561</v>
      </c>
      <c r="I3" s="47">
        <f>SUBTOTAL(9,I6:I1048576)</f>
        <v>16452</v>
      </c>
      <c r="J3" s="47">
        <f>SUBTOTAL(9,J6:J1048576)</f>
        <v>20382440.20999999</v>
      </c>
      <c r="K3" s="48">
        <f>IF(M3=0,0,J3/M3)</f>
        <v>0.60483823537399384</v>
      </c>
      <c r="L3" s="47">
        <f>SUBTOTAL(9,L6:L1048576)</f>
        <v>19939</v>
      </c>
      <c r="M3" s="49">
        <f>SUBTOTAL(9,M6:M1048576)</f>
        <v>33698994.24000001</v>
      </c>
    </row>
    <row r="4" spans="1:13" ht="14.4" customHeight="1" thickBot="1" x14ac:dyDescent="0.35">
      <c r="A4" s="45"/>
      <c r="B4" s="45"/>
      <c r="C4" s="45"/>
      <c r="D4" s="45"/>
      <c r="E4" s="46"/>
      <c r="F4" s="513" t="s">
        <v>162</v>
      </c>
      <c r="G4" s="514"/>
      <c r="H4" s="515"/>
      <c r="I4" s="516" t="s">
        <v>161</v>
      </c>
      <c r="J4" s="514"/>
      <c r="K4" s="515"/>
      <c r="L4" s="517" t="s">
        <v>3</v>
      </c>
      <c r="M4" s="518"/>
    </row>
    <row r="5" spans="1:13" ht="14.4" customHeight="1" thickBot="1" x14ac:dyDescent="0.35">
      <c r="A5" s="735" t="s">
        <v>168</v>
      </c>
      <c r="B5" s="738" t="s">
        <v>164</v>
      </c>
      <c r="C5" s="738" t="s">
        <v>90</v>
      </c>
      <c r="D5" s="738" t="s">
        <v>165</v>
      </c>
      <c r="E5" s="738" t="s">
        <v>166</v>
      </c>
      <c r="F5" s="680" t="s">
        <v>28</v>
      </c>
      <c r="G5" s="680" t="s">
        <v>14</v>
      </c>
      <c r="H5" s="663" t="s">
        <v>167</v>
      </c>
      <c r="I5" s="662" t="s">
        <v>28</v>
      </c>
      <c r="J5" s="680" t="s">
        <v>14</v>
      </c>
      <c r="K5" s="663" t="s">
        <v>167</v>
      </c>
      <c r="L5" s="662" t="s">
        <v>28</v>
      </c>
      <c r="M5" s="681" t="s">
        <v>14</v>
      </c>
    </row>
    <row r="6" spans="1:13" ht="14.4" customHeight="1" x14ac:dyDescent="0.3">
      <c r="A6" s="722" t="s">
        <v>3718</v>
      </c>
      <c r="B6" s="723" t="s">
        <v>3474</v>
      </c>
      <c r="C6" s="723" t="s">
        <v>4598</v>
      </c>
      <c r="D6" s="723" t="s">
        <v>4599</v>
      </c>
      <c r="E6" s="723" t="s">
        <v>4600</v>
      </c>
      <c r="F6" s="229">
        <v>1</v>
      </c>
      <c r="G6" s="229">
        <v>152.36000000000001</v>
      </c>
      <c r="H6" s="728">
        <v>1</v>
      </c>
      <c r="I6" s="229"/>
      <c r="J6" s="229"/>
      <c r="K6" s="728">
        <v>0</v>
      </c>
      <c r="L6" s="229">
        <v>1</v>
      </c>
      <c r="M6" s="736">
        <v>152.36000000000001</v>
      </c>
    </row>
    <row r="7" spans="1:13" ht="14.4" customHeight="1" x14ac:dyDescent="0.3">
      <c r="A7" s="649" t="s">
        <v>3718</v>
      </c>
      <c r="B7" s="650" t="s">
        <v>3474</v>
      </c>
      <c r="C7" s="650" t="s">
        <v>1226</v>
      </c>
      <c r="D7" s="650" t="s">
        <v>3479</v>
      </c>
      <c r="E7" s="650" t="s">
        <v>3480</v>
      </c>
      <c r="F7" s="653"/>
      <c r="G7" s="653"/>
      <c r="H7" s="666">
        <v>0</v>
      </c>
      <c r="I7" s="653">
        <v>2</v>
      </c>
      <c r="J7" s="653">
        <v>666.62</v>
      </c>
      <c r="K7" s="666">
        <v>1</v>
      </c>
      <c r="L7" s="653">
        <v>2</v>
      </c>
      <c r="M7" s="654">
        <v>666.62</v>
      </c>
    </row>
    <row r="8" spans="1:13" ht="14.4" customHeight="1" x14ac:dyDescent="0.3">
      <c r="A8" s="649" t="s">
        <v>3718</v>
      </c>
      <c r="B8" s="650" t="s">
        <v>3474</v>
      </c>
      <c r="C8" s="650" t="s">
        <v>1230</v>
      </c>
      <c r="D8" s="650" t="s">
        <v>1231</v>
      </c>
      <c r="E8" s="650" t="s">
        <v>1232</v>
      </c>
      <c r="F8" s="653"/>
      <c r="G8" s="653"/>
      <c r="H8" s="666">
        <v>0</v>
      </c>
      <c r="I8" s="653">
        <v>4</v>
      </c>
      <c r="J8" s="653">
        <v>609.44000000000005</v>
      </c>
      <c r="K8" s="666">
        <v>1</v>
      </c>
      <c r="L8" s="653">
        <v>4</v>
      </c>
      <c r="M8" s="654">
        <v>609.44000000000005</v>
      </c>
    </row>
    <row r="9" spans="1:13" ht="14.4" customHeight="1" x14ac:dyDescent="0.3">
      <c r="A9" s="649" t="s">
        <v>3718</v>
      </c>
      <c r="B9" s="650" t="s">
        <v>3481</v>
      </c>
      <c r="C9" s="650" t="s">
        <v>4165</v>
      </c>
      <c r="D9" s="650" t="s">
        <v>1296</v>
      </c>
      <c r="E9" s="650" t="s">
        <v>839</v>
      </c>
      <c r="F9" s="653"/>
      <c r="G9" s="653"/>
      <c r="H9" s="666"/>
      <c r="I9" s="653">
        <v>2</v>
      </c>
      <c r="J9" s="653">
        <v>0</v>
      </c>
      <c r="K9" s="666"/>
      <c r="L9" s="653">
        <v>2</v>
      </c>
      <c r="M9" s="654">
        <v>0</v>
      </c>
    </row>
    <row r="10" spans="1:13" ht="14.4" customHeight="1" x14ac:dyDescent="0.3">
      <c r="A10" s="649" t="s">
        <v>3718</v>
      </c>
      <c r="B10" s="650" t="s">
        <v>3481</v>
      </c>
      <c r="C10" s="650" t="s">
        <v>1295</v>
      </c>
      <c r="D10" s="650" t="s">
        <v>1296</v>
      </c>
      <c r="E10" s="650" t="s">
        <v>3482</v>
      </c>
      <c r="F10" s="653"/>
      <c r="G10" s="653"/>
      <c r="H10" s="666">
        <v>0</v>
      </c>
      <c r="I10" s="653">
        <v>1</v>
      </c>
      <c r="J10" s="653">
        <v>46.05</v>
      </c>
      <c r="K10" s="666">
        <v>1</v>
      </c>
      <c r="L10" s="653">
        <v>1</v>
      </c>
      <c r="M10" s="654">
        <v>46.05</v>
      </c>
    </row>
    <row r="11" spans="1:13" ht="14.4" customHeight="1" x14ac:dyDescent="0.3">
      <c r="A11" s="649" t="s">
        <v>3718</v>
      </c>
      <c r="B11" s="650" t="s">
        <v>3481</v>
      </c>
      <c r="C11" s="650" t="s">
        <v>1719</v>
      </c>
      <c r="D11" s="650" t="s">
        <v>1720</v>
      </c>
      <c r="E11" s="650" t="s">
        <v>3519</v>
      </c>
      <c r="F11" s="653"/>
      <c r="G11" s="653"/>
      <c r="H11" s="666">
        <v>0</v>
      </c>
      <c r="I11" s="653">
        <v>2</v>
      </c>
      <c r="J11" s="653">
        <v>276.32</v>
      </c>
      <c r="K11" s="666">
        <v>1</v>
      </c>
      <c r="L11" s="653">
        <v>2</v>
      </c>
      <c r="M11" s="654">
        <v>276.32</v>
      </c>
    </row>
    <row r="12" spans="1:13" ht="14.4" customHeight="1" x14ac:dyDescent="0.3">
      <c r="A12" s="649" t="s">
        <v>3718</v>
      </c>
      <c r="B12" s="650" t="s">
        <v>3481</v>
      </c>
      <c r="C12" s="650" t="s">
        <v>1722</v>
      </c>
      <c r="D12" s="650" t="s">
        <v>1296</v>
      </c>
      <c r="E12" s="650" t="s">
        <v>3521</v>
      </c>
      <c r="F12" s="653"/>
      <c r="G12" s="653"/>
      <c r="H12" s="666">
        <v>0</v>
      </c>
      <c r="I12" s="653">
        <v>1</v>
      </c>
      <c r="J12" s="653">
        <v>103.71</v>
      </c>
      <c r="K12" s="666">
        <v>1</v>
      </c>
      <c r="L12" s="653">
        <v>1</v>
      </c>
      <c r="M12" s="654">
        <v>103.71</v>
      </c>
    </row>
    <row r="13" spans="1:13" ht="14.4" customHeight="1" x14ac:dyDescent="0.3">
      <c r="A13" s="649" t="s">
        <v>3718</v>
      </c>
      <c r="B13" s="650" t="s">
        <v>3486</v>
      </c>
      <c r="C13" s="650" t="s">
        <v>1303</v>
      </c>
      <c r="D13" s="650" t="s">
        <v>3490</v>
      </c>
      <c r="E13" s="650" t="s">
        <v>3488</v>
      </c>
      <c r="F13" s="653"/>
      <c r="G13" s="653"/>
      <c r="H13" s="666">
        <v>0</v>
      </c>
      <c r="I13" s="653">
        <v>1</v>
      </c>
      <c r="J13" s="653">
        <v>41.3</v>
      </c>
      <c r="K13" s="666">
        <v>1</v>
      </c>
      <c r="L13" s="653">
        <v>1</v>
      </c>
      <c r="M13" s="654">
        <v>41.3</v>
      </c>
    </row>
    <row r="14" spans="1:13" ht="14.4" customHeight="1" x14ac:dyDescent="0.3">
      <c r="A14" s="649" t="s">
        <v>3718</v>
      </c>
      <c r="B14" s="650" t="s">
        <v>3486</v>
      </c>
      <c r="C14" s="650" t="s">
        <v>1306</v>
      </c>
      <c r="D14" s="650" t="s">
        <v>3490</v>
      </c>
      <c r="E14" s="650" t="s">
        <v>839</v>
      </c>
      <c r="F14" s="653"/>
      <c r="G14" s="653"/>
      <c r="H14" s="666">
        <v>0</v>
      </c>
      <c r="I14" s="653">
        <v>2</v>
      </c>
      <c r="J14" s="653">
        <v>137.66</v>
      </c>
      <c r="K14" s="666">
        <v>1</v>
      </c>
      <c r="L14" s="653">
        <v>2</v>
      </c>
      <c r="M14" s="654">
        <v>137.66</v>
      </c>
    </row>
    <row r="15" spans="1:13" ht="14.4" customHeight="1" x14ac:dyDescent="0.3">
      <c r="A15" s="649" t="s">
        <v>3718</v>
      </c>
      <c r="B15" s="650" t="s">
        <v>3495</v>
      </c>
      <c r="C15" s="650" t="s">
        <v>1117</v>
      </c>
      <c r="D15" s="650" t="s">
        <v>1118</v>
      </c>
      <c r="E15" s="650" t="s">
        <v>3496</v>
      </c>
      <c r="F15" s="653"/>
      <c r="G15" s="653"/>
      <c r="H15" s="666">
        <v>0</v>
      </c>
      <c r="I15" s="653">
        <v>2</v>
      </c>
      <c r="J15" s="653">
        <v>160.94</v>
      </c>
      <c r="K15" s="666">
        <v>1</v>
      </c>
      <c r="L15" s="653">
        <v>2</v>
      </c>
      <c r="M15" s="654">
        <v>160.94</v>
      </c>
    </row>
    <row r="16" spans="1:13" ht="14.4" customHeight="1" x14ac:dyDescent="0.3">
      <c r="A16" s="649" t="s">
        <v>3718</v>
      </c>
      <c r="B16" s="650" t="s">
        <v>6907</v>
      </c>
      <c r="C16" s="650" t="s">
        <v>4603</v>
      </c>
      <c r="D16" s="650" t="s">
        <v>4604</v>
      </c>
      <c r="E16" s="650" t="s">
        <v>4605</v>
      </c>
      <c r="F16" s="653">
        <v>2</v>
      </c>
      <c r="G16" s="653">
        <v>1468.98</v>
      </c>
      <c r="H16" s="666">
        <v>1</v>
      </c>
      <c r="I16" s="653"/>
      <c r="J16" s="653"/>
      <c r="K16" s="666">
        <v>0</v>
      </c>
      <c r="L16" s="653">
        <v>2</v>
      </c>
      <c r="M16" s="654">
        <v>1468.98</v>
      </c>
    </row>
    <row r="17" spans="1:13" ht="14.4" customHeight="1" x14ac:dyDescent="0.3">
      <c r="A17" s="649" t="s">
        <v>3718</v>
      </c>
      <c r="B17" s="650" t="s">
        <v>3500</v>
      </c>
      <c r="C17" s="650" t="s">
        <v>1094</v>
      </c>
      <c r="D17" s="650" t="s">
        <v>1095</v>
      </c>
      <c r="E17" s="650" t="s">
        <v>3501</v>
      </c>
      <c r="F17" s="653"/>
      <c r="G17" s="653"/>
      <c r="H17" s="666">
        <v>0</v>
      </c>
      <c r="I17" s="653">
        <v>1</v>
      </c>
      <c r="J17" s="653">
        <v>94.8</v>
      </c>
      <c r="K17" s="666">
        <v>1</v>
      </c>
      <c r="L17" s="653">
        <v>1</v>
      </c>
      <c r="M17" s="654">
        <v>94.8</v>
      </c>
    </row>
    <row r="18" spans="1:13" ht="14.4" customHeight="1" x14ac:dyDescent="0.3">
      <c r="A18" s="649" t="s">
        <v>3718</v>
      </c>
      <c r="B18" s="650" t="s">
        <v>3502</v>
      </c>
      <c r="C18" s="650" t="s">
        <v>1090</v>
      </c>
      <c r="D18" s="650" t="s">
        <v>1091</v>
      </c>
      <c r="E18" s="650" t="s">
        <v>1092</v>
      </c>
      <c r="F18" s="653"/>
      <c r="G18" s="653"/>
      <c r="H18" s="666">
        <v>0</v>
      </c>
      <c r="I18" s="653">
        <v>1</v>
      </c>
      <c r="J18" s="653">
        <v>974.75</v>
      </c>
      <c r="K18" s="666">
        <v>1</v>
      </c>
      <c r="L18" s="653">
        <v>1</v>
      </c>
      <c r="M18" s="654">
        <v>974.75</v>
      </c>
    </row>
    <row r="19" spans="1:13" ht="14.4" customHeight="1" x14ac:dyDescent="0.3">
      <c r="A19" s="649" t="s">
        <v>3719</v>
      </c>
      <c r="B19" s="650" t="s">
        <v>3474</v>
      </c>
      <c r="C19" s="650" t="s">
        <v>1646</v>
      </c>
      <c r="D19" s="650" t="s">
        <v>3514</v>
      </c>
      <c r="E19" s="650" t="s">
        <v>3515</v>
      </c>
      <c r="F19" s="653"/>
      <c r="G19" s="653"/>
      <c r="H19" s="666">
        <v>0</v>
      </c>
      <c r="I19" s="653">
        <v>2</v>
      </c>
      <c r="J19" s="653">
        <v>666.62</v>
      </c>
      <c r="K19" s="666">
        <v>1</v>
      </c>
      <c r="L19" s="653">
        <v>2</v>
      </c>
      <c r="M19" s="654">
        <v>666.62</v>
      </c>
    </row>
    <row r="20" spans="1:13" ht="14.4" customHeight="1" x14ac:dyDescent="0.3">
      <c r="A20" s="649" t="s">
        <v>3719</v>
      </c>
      <c r="B20" s="650" t="s">
        <v>3474</v>
      </c>
      <c r="C20" s="650" t="s">
        <v>1660</v>
      </c>
      <c r="D20" s="650" t="s">
        <v>3516</v>
      </c>
      <c r="E20" s="650" t="s">
        <v>3517</v>
      </c>
      <c r="F20" s="653"/>
      <c r="G20" s="653"/>
      <c r="H20" s="666">
        <v>0</v>
      </c>
      <c r="I20" s="653">
        <v>1</v>
      </c>
      <c r="J20" s="653">
        <v>333.31</v>
      </c>
      <c r="K20" s="666">
        <v>1</v>
      </c>
      <c r="L20" s="653">
        <v>1</v>
      </c>
      <c r="M20" s="654">
        <v>333.31</v>
      </c>
    </row>
    <row r="21" spans="1:13" ht="14.4" customHeight="1" x14ac:dyDescent="0.3">
      <c r="A21" s="649" t="s">
        <v>3719</v>
      </c>
      <c r="B21" s="650" t="s">
        <v>3474</v>
      </c>
      <c r="C21" s="650" t="s">
        <v>1230</v>
      </c>
      <c r="D21" s="650" t="s">
        <v>1231</v>
      </c>
      <c r="E21" s="650" t="s">
        <v>1232</v>
      </c>
      <c r="F21" s="653"/>
      <c r="G21" s="653"/>
      <c r="H21" s="666">
        <v>0</v>
      </c>
      <c r="I21" s="653">
        <v>2</v>
      </c>
      <c r="J21" s="653">
        <v>304.72000000000003</v>
      </c>
      <c r="K21" s="666">
        <v>1</v>
      </c>
      <c r="L21" s="653">
        <v>2</v>
      </c>
      <c r="M21" s="654">
        <v>304.72000000000003</v>
      </c>
    </row>
    <row r="22" spans="1:13" ht="14.4" customHeight="1" x14ac:dyDescent="0.3">
      <c r="A22" s="649" t="s">
        <v>3719</v>
      </c>
      <c r="B22" s="650" t="s">
        <v>3505</v>
      </c>
      <c r="C22" s="650" t="s">
        <v>1113</v>
      </c>
      <c r="D22" s="650" t="s">
        <v>1114</v>
      </c>
      <c r="E22" s="650" t="s">
        <v>930</v>
      </c>
      <c r="F22" s="653"/>
      <c r="G22" s="653"/>
      <c r="H22" s="666"/>
      <c r="I22" s="653">
        <v>1</v>
      </c>
      <c r="J22" s="653">
        <v>0</v>
      </c>
      <c r="K22" s="666"/>
      <c r="L22" s="653">
        <v>1</v>
      </c>
      <c r="M22" s="654">
        <v>0</v>
      </c>
    </row>
    <row r="23" spans="1:13" ht="14.4" customHeight="1" x14ac:dyDescent="0.3">
      <c r="A23" s="649" t="s">
        <v>3667</v>
      </c>
      <c r="B23" s="650" t="s">
        <v>3534</v>
      </c>
      <c r="C23" s="650" t="s">
        <v>2139</v>
      </c>
      <c r="D23" s="650" t="s">
        <v>3535</v>
      </c>
      <c r="E23" s="650" t="s">
        <v>2126</v>
      </c>
      <c r="F23" s="653"/>
      <c r="G23" s="653"/>
      <c r="H23" s="666">
        <v>0</v>
      </c>
      <c r="I23" s="653">
        <v>37</v>
      </c>
      <c r="J23" s="653">
        <v>32815.67</v>
      </c>
      <c r="K23" s="666">
        <v>1</v>
      </c>
      <c r="L23" s="653">
        <v>37</v>
      </c>
      <c r="M23" s="654">
        <v>32815.67</v>
      </c>
    </row>
    <row r="24" spans="1:13" ht="14.4" customHeight="1" x14ac:dyDescent="0.3">
      <c r="A24" s="649" t="s">
        <v>3667</v>
      </c>
      <c r="B24" s="650" t="s">
        <v>3536</v>
      </c>
      <c r="C24" s="650" t="s">
        <v>2120</v>
      </c>
      <c r="D24" s="650" t="s">
        <v>2121</v>
      </c>
      <c r="E24" s="650" t="s">
        <v>2122</v>
      </c>
      <c r="F24" s="653"/>
      <c r="G24" s="653"/>
      <c r="H24" s="666">
        <v>0</v>
      </c>
      <c r="I24" s="653">
        <v>6</v>
      </c>
      <c r="J24" s="653">
        <v>3650.52</v>
      </c>
      <c r="K24" s="666">
        <v>1</v>
      </c>
      <c r="L24" s="653">
        <v>6</v>
      </c>
      <c r="M24" s="654">
        <v>3650.52</v>
      </c>
    </row>
    <row r="25" spans="1:13" ht="14.4" customHeight="1" x14ac:dyDescent="0.3">
      <c r="A25" s="649" t="s">
        <v>3667</v>
      </c>
      <c r="B25" s="650" t="s">
        <v>3537</v>
      </c>
      <c r="C25" s="650" t="s">
        <v>2135</v>
      </c>
      <c r="D25" s="650" t="s">
        <v>2136</v>
      </c>
      <c r="E25" s="650" t="s">
        <v>2137</v>
      </c>
      <c r="F25" s="653"/>
      <c r="G25" s="653"/>
      <c r="H25" s="666">
        <v>0</v>
      </c>
      <c r="I25" s="653">
        <v>9</v>
      </c>
      <c r="J25" s="653">
        <v>7982.19</v>
      </c>
      <c r="K25" s="666">
        <v>1</v>
      </c>
      <c r="L25" s="653">
        <v>9</v>
      </c>
      <c r="M25" s="654">
        <v>7982.19</v>
      </c>
    </row>
    <row r="26" spans="1:13" ht="14.4" customHeight="1" x14ac:dyDescent="0.3">
      <c r="A26" s="649" t="s">
        <v>3667</v>
      </c>
      <c r="B26" s="650" t="s">
        <v>3538</v>
      </c>
      <c r="C26" s="650" t="s">
        <v>3879</v>
      </c>
      <c r="D26" s="650" t="s">
        <v>3880</v>
      </c>
      <c r="E26" s="650" t="s">
        <v>2126</v>
      </c>
      <c r="F26" s="653"/>
      <c r="G26" s="653"/>
      <c r="H26" s="666">
        <v>0</v>
      </c>
      <c r="I26" s="653">
        <v>2</v>
      </c>
      <c r="J26" s="653">
        <v>3482.22</v>
      </c>
      <c r="K26" s="666">
        <v>1</v>
      </c>
      <c r="L26" s="653">
        <v>2</v>
      </c>
      <c r="M26" s="654">
        <v>3482.22</v>
      </c>
    </row>
    <row r="27" spans="1:13" ht="14.4" customHeight="1" x14ac:dyDescent="0.3">
      <c r="A27" s="649" t="s">
        <v>3667</v>
      </c>
      <c r="B27" s="650" t="s">
        <v>3542</v>
      </c>
      <c r="C27" s="650" t="s">
        <v>1569</v>
      </c>
      <c r="D27" s="650" t="s">
        <v>3602</v>
      </c>
      <c r="E27" s="650" t="s">
        <v>3603</v>
      </c>
      <c r="F27" s="653">
        <v>1</v>
      </c>
      <c r="G27" s="653">
        <v>18.170000000000002</v>
      </c>
      <c r="H27" s="666">
        <v>1</v>
      </c>
      <c r="I27" s="653"/>
      <c r="J27" s="653"/>
      <c r="K27" s="666">
        <v>0</v>
      </c>
      <c r="L27" s="653">
        <v>1</v>
      </c>
      <c r="M27" s="654">
        <v>18.170000000000002</v>
      </c>
    </row>
    <row r="28" spans="1:13" ht="14.4" customHeight="1" x14ac:dyDescent="0.3">
      <c r="A28" s="649" t="s">
        <v>3667</v>
      </c>
      <c r="B28" s="650" t="s">
        <v>6908</v>
      </c>
      <c r="C28" s="650" t="s">
        <v>4658</v>
      </c>
      <c r="D28" s="650" t="s">
        <v>4659</v>
      </c>
      <c r="E28" s="650" t="s">
        <v>4660</v>
      </c>
      <c r="F28" s="653"/>
      <c r="G28" s="653"/>
      <c r="H28" s="666">
        <v>0</v>
      </c>
      <c r="I28" s="653">
        <v>42</v>
      </c>
      <c r="J28" s="653">
        <v>492407.58</v>
      </c>
      <c r="K28" s="666">
        <v>1</v>
      </c>
      <c r="L28" s="653">
        <v>42</v>
      </c>
      <c r="M28" s="654">
        <v>492407.58</v>
      </c>
    </row>
    <row r="29" spans="1:13" ht="14.4" customHeight="1" x14ac:dyDescent="0.3">
      <c r="A29" s="649" t="s">
        <v>3667</v>
      </c>
      <c r="B29" s="650" t="s">
        <v>6908</v>
      </c>
      <c r="C29" s="650" t="s">
        <v>4661</v>
      </c>
      <c r="D29" s="650" t="s">
        <v>4662</v>
      </c>
      <c r="E29" s="650" t="s">
        <v>4663</v>
      </c>
      <c r="F29" s="653"/>
      <c r="G29" s="653"/>
      <c r="H29" s="666">
        <v>0</v>
      </c>
      <c r="I29" s="653">
        <v>12</v>
      </c>
      <c r="J29" s="653">
        <v>93792</v>
      </c>
      <c r="K29" s="666">
        <v>1</v>
      </c>
      <c r="L29" s="653">
        <v>12</v>
      </c>
      <c r="M29" s="654">
        <v>93792</v>
      </c>
    </row>
    <row r="30" spans="1:13" ht="14.4" customHeight="1" x14ac:dyDescent="0.3">
      <c r="A30" s="649" t="s">
        <v>3667</v>
      </c>
      <c r="B30" s="650" t="s">
        <v>6908</v>
      </c>
      <c r="C30" s="650" t="s">
        <v>4667</v>
      </c>
      <c r="D30" s="650" t="s">
        <v>4668</v>
      </c>
      <c r="E30" s="650" t="s">
        <v>4669</v>
      </c>
      <c r="F30" s="653"/>
      <c r="G30" s="653"/>
      <c r="H30" s="666">
        <v>0</v>
      </c>
      <c r="I30" s="653">
        <v>11</v>
      </c>
      <c r="J30" s="653">
        <v>85976</v>
      </c>
      <c r="K30" s="666">
        <v>1</v>
      </c>
      <c r="L30" s="653">
        <v>11</v>
      </c>
      <c r="M30" s="654">
        <v>85976</v>
      </c>
    </row>
    <row r="31" spans="1:13" ht="14.4" customHeight="1" x14ac:dyDescent="0.3">
      <c r="A31" s="649" t="s">
        <v>3667</v>
      </c>
      <c r="B31" s="650" t="s">
        <v>6908</v>
      </c>
      <c r="C31" s="650" t="s">
        <v>4670</v>
      </c>
      <c r="D31" s="650" t="s">
        <v>4671</v>
      </c>
      <c r="E31" s="650" t="s">
        <v>4672</v>
      </c>
      <c r="F31" s="653">
        <v>6</v>
      </c>
      <c r="G31" s="653">
        <v>93791.88</v>
      </c>
      <c r="H31" s="666">
        <v>1</v>
      </c>
      <c r="I31" s="653"/>
      <c r="J31" s="653"/>
      <c r="K31" s="666">
        <v>0</v>
      </c>
      <c r="L31" s="653">
        <v>6</v>
      </c>
      <c r="M31" s="654">
        <v>93791.88</v>
      </c>
    </row>
    <row r="32" spans="1:13" ht="14.4" customHeight="1" x14ac:dyDescent="0.3">
      <c r="A32" s="649" t="s">
        <v>3667</v>
      </c>
      <c r="B32" s="650" t="s">
        <v>6908</v>
      </c>
      <c r="C32" s="650" t="s">
        <v>4673</v>
      </c>
      <c r="D32" s="650" t="s">
        <v>4674</v>
      </c>
      <c r="E32" s="650" t="s">
        <v>4675</v>
      </c>
      <c r="F32" s="653">
        <v>8</v>
      </c>
      <c r="G32" s="653">
        <v>37516.800000000003</v>
      </c>
      <c r="H32" s="666">
        <v>1</v>
      </c>
      <c r="I32" s="653"/>
      <c r="J32" s="653"/>
      <c r="K32" s="666">
        <v>0</v>
      </c>
      <c r="L32" s="653">
        <v>8</v>
      </c>
      <c r="M32" s="654">
        <v>37516.800000000003</v>
      </c>
    </row>
    <row r="33" spans="1:13" ht="14.4" customHeight="1" x14ac:dyDescent="0.3">
      <c r="A33" s="649" t="s">
        <v>3667</v>
      </c>
      <c r="B33" s="650" t="s">
        <v>6908</v>
      </c>
      <c r="C33" s="650" t="s">
        <v>4676</v>
      </c>
      <c r="D33" s="650" t="s">
        <v>4677</v>
      </c>
      <c r="E33" s="650" t="s">
        <v>4678</v>
      </c>
      <c r="F33" s="653">
        <v>35</v>
      </c>
      <c r="G33" s="653">
        <v>328271.65000000002</v>
      </c>
      <c r="H33" s="666">
        <v>1</v>
      </c>
      <c r="I33" s="653"/>
      <c r="J33" s="653"/>
      <c r="K33" s="666">
        <v>0</v>
      </c>
      <c r="L33" s="653">
        <v>35</v>
      </c>
      <c r="M33" s="654">
        <v>328271.65000000002</v>
      </c>
    </row>
    <row r="34" spans="1:13" ht="14.4" customHeight="1" x14ac:dyDescent="0.3">
      <c r="A34" s="649" t="s">
        <v>3667</v>
      </c>
      <c r="B34" s="650" t="s">
        <v>6908</v>
      </c>
      <c r="C34" s="650" t="s">
        <v>4664</v>
      </c>
      <c r="D34" s="650" t="s">
        <v>4665</v>
      </c>
      <c r="E34" s="650" t="s">
        <v>4666</v>
      </c>
      <c r="F34" s="653">
        <v>2</v>
      </c>
      <c r="G34" s="653">
        <v>46895.94</v>
      </c>
      <c r="H34" s="666">
        <v>1</v>
      </c>
      <c r="I34" s="653"/>
      <c r="J34" s="653"/>
      <c r="K34" s="666">
        <v>0</v>
      </c>
      <c r="L34" s="653">
        <v>2</v>
      </c>
      <c r="M34" s="654">
        <v>46895.94</v>
      </c>
    </row>
    <row r="35" spans="1:13" ht="14.4" customHeight="1" x14ac:dyDescent="0.3">
      <c r="A35" s="649" t="s">
        <v>3667</v>
      </c>
      <c r="B35" s="650" t="s">
        <v>6908</v>
      </c>
      <c r="C35" s="650" t="s">
        <v>4679</v>
      </c>
      <c r="D35" s="650" t="s">
        <v>4668</v>
      </c>
      <c r="E35" s="650" t="s">
        <v>4669</v>
      </c>
      <c r="F35" s="653"/>
      <c r="G35" s="653"/>
      <c r="H35" s="666">
        <v>0</v>
      </c>
      <c r="I35" s="653">
        <v>5</v>
      </c>
      <c r="J35" s="653">
        <v>39080</v>
      </c>
      <c r="K35" s="666">
        <v>1</v>
      </c>
      <c r="L35" s="653">
        <v>5</v>
      </c>
      <c r="M35" s="654">
        <v>39080</v>
      </c>
    </row>
    <row r="36" spans="1:13" ht="14.4" customHeight="1" x14ac:dyDescent="0.3">
      <c r="A36" s="649" t="s">
        <v>3667</v>
      </c>
      <c r="B36" s="650" t="s">
        <v>3546</v>
      </c>
      <c r="C36" s="650" t="s">
        <v>4408</v>
      </c>
      <c r="D36" s="650" t="s">
        <v>4409</v>
      </c>
      <c r="E36" s="650" t="s">
        <v>4410</v>
      </c>
      <c r="F36" s="653"/>
      <c r="G36" s="653"/>
      <c r="H36" s="666">
        <v>0</v>
      </c>
      <c r="I36" s="653">
        <v>1</v>
      </c>
      <c r="J36" s="653">
        <v>65.069999999999993</v>
      </c>
      <c r="K36" s="666">
        <v>1</v>
      </c>
      <c r="L36" s="653">
        <v>1</v>
      </c>
      <c r="M36" s="654">
        <v>65.069999999999993</v>
      </c>
    </row>
    <row r="37" spans="1:13" ht="14.4" customHeight="1" x14ac:dyDescent="0.3">
      <c r="A37" s="649" t="s">
        <v>3667</v>
      </c>
      <c r="B37" s="650" t="s">
        <v>3546</v>
      </c>
      <c r="C37" s="650" t="s">
        <v>2145</v>
      </c>
      <c r="D37" s="650" t="s">
        <v>2146</v>
      </c>
      <c r="E37" s="650" t="s">
        <v>2147</v>
      </c>
      <c r="F37" s="653"/>
      <c r="G37" s="653"/>
      <c r="H37" s="666">
        <v>0</v>
      </c>
      <c r="I37" s="653">
        <v>4</v>
      </c>
      <c r="J37" s="653">
        <v>433.84</v>
      </c>
      <c r="K37" s="666">
        <v>1</v>
      </c>
      <c r="L37" s="653">
        <v>4</v>
      </c>
      <c r="M37" s="654">
        <v>433.84</v>
      </c>
    </row>
    <row r="38" spans="1:13" ht="14.4" customHeight="1" x14ac:dyDescent="0.3">
      <c r="A38" s="649" t="s">
        <v>3667</v>
      </c>
      <c r="B38" s="650" t="s">
        <v>3546</v>
      </c>
      <c r="C38" s="650" t="s">
        <v>4646</v>
      </c>
      <c r="D38" s="650" t="s">
        <v>4066</v>
      </c>
      <c r="E38" s="650" t="s">
        <v>4647</v>
      </c>
      <c r="F38" s="653">
        <v>1</v>
      </c>
      <c r="G38" s="653">
        <v>0</v>
      </c>
      <c r="H38" s="666"/>
      <c r="I38" s="653"/>
      <c r="J38" s="653"/>
      <c r="K38" s="666"/>
      <c r="L38" s="653">
        <v>1</v>
      </c>
      <c r="M38" s="654">
        <v>0</v>
      </c>
    </row>
    <row r="39" spans="1:13" ht="14.4" customHeight="1" x14ac:dyDescent="0.3">
      <c r="A39" s="649" t="s">
        <v>3667</v>
      </c>
      <c r="B39" s="650" t="s">
        <v>3546</v>
      </c>
      <c r="C39" s="650" t="s">
        <v>3951</v>
      </c>
      <c r="D39" s="650" t="s">
        <v>3952</v>
      </c>
      <c r="E39" s="650" t="s">
        <v>3831</v>
      </c>
      <c r="F39" s="653"/>
      <c r="G39" s="653"/>
      <c r="H39" s="666">
        <v>0</v>
      </c>
      <c r="I39" s="653">
        <v>2</v>
      </c>
      <c r="J39" s="653">
        <v>260.3</v>
      </c>
      <c r="K39" s="666">
        <v>1</v>
      </c>
      <c r="L39" s="653">
        <v>2</v>
      </c>
      <c r="M39" s="654">
        <v>260.3</v>
      </c>
    </row>
    <row r="40" spans="1:13" ht="14.4" customHeight="1" x14ac:dyDescent="0.3">
      <c r="A40" s="649" t="s">
        <v>3667</v>
      </c>
      <c r="B40" s="650" t="s">
        <v>3546</v>
      </c>
      <c r="C40" s="650" t="s">
        <v>3888</v>
      </c>
      <c r="D40" s="650" t="s">
        <v>2935</v>
      </c>
      <c r="E40" s="650" t="s">
        <v>3889</v>
      </c>
      <c r="F40" s="653"/>
      <c r="G40" s="653"/>
      <c r="H40" s="666">
        <v>0</v>
      </c>
      <c r="I40" s="653">
        <v>10</v>
      </c>
      <c r="J40" s="653">
        <v>505.70000000000005</v>
      </c>
      <c r="K40" s="666">
        <v>1</v>
      </c>
      <c r="L40" s="653">
        <v>10</v>
      </c>
      <c r="M40" s="654">
        <v>505.70000000000005</v>
      </c>
    </row>
    <row r="41" spans="1:13" ht="14.4" customHeight="1" x14ac:dyDescent="0.3">
      <c r="A41" s="649" t="s">
        <v>3667</v>
      </c>
      <c r="B41" s="650" t="s">
        <v>3546</v>
      </c>
      <c r="C41" s="650" t="s">
        <v>3953</v>
      </c>
      <c r="D41" s="650" t="s">
        <v>3954</v>
      </c>
      <c r="E41" s="650" t="s">
        <v>3955</v>
      </c>
      <c r="F41" s="653"/>
      <c r="G41" s="653"/>
      <c r="H41" s="666">
        <v>0</v>
      </c>
      <c r="I41" s="653">
        <v>2</v>
      </c>
      <c r="J41" s="653">
        <v>173.52</v>
      </c>
      <c r="K41" s="666">
        <v>1</v>
      </c>
      <c r="L41" s="653">
        <v>2</v>
      </c>
      <c r="M41" s="654">
        <v>173.52</v>
      </c>
    </row>
    <row r="42" spans="1:13" ht="14.4" customHeight="1" x14ac:dyDescent="0.3">
      <c r="A42" s="649" t="s">
        <v>3667</v>
      </c>
      <c r="B42" s="650" t="s">
        <v>3546</v>
      </c>
      <c r="C42" s="650" t="s">
        <v>4092</v>
      </c>
      <c r="D42" s="650" t="s">
        <v>3956</v>
      </c>
      <c r="E42" s="650" t="s">
        <v>4093</v>
      </c>
      <c r="F42" s="653">
        <v>11</v>
      </c>
      <c r="G42" s="653">
        <v>0</v>
      </c>
      <c r="H42" s="666"/>
      <c r="I42" s="653"/>
      <c r="J42" s="653"/>
      <c r="K42" s="666"/>
      <c r="L42" s="653">
        <v>11</v>
      </c>
      <c r="M42" s="654">
        <v>0</v>
      </c>
    </row>
    <row r="43" spans="1:13" ht="14.4" customHeight="1" x14ac:dyDescent="0.3">
      <c r="A43" s="649" t="s">
        <v>3667</v>
      </c>
      <c r="B43" s="650" t="s">
        <v>3546</v>
      </c>
      <c r="C43" s="650" t="s">
        <v>4648</v>
      </c>
      <c r="D43" s="650" t="s">
        <v>3830</v>
      </c>
      <c r="E43" s="650" t="s">
        <v>4649</v>
      </c>
      <c r="F43" s="653">
        <v>1</v>
      </c>
      <c r="G43" s="653">
        <v>0</v>
      </c>
      <c r="H43" s="666"/>
      <c r="I43" s="653"/>
      <c r="J43" s="653"/>
      <c r="K43" s="666"/>
      <c r="L43" s="653">
        <v>1</v>
      </c>
      <c r="M43" s="654">
        <v>0</v>
      </c>
    </row>
    <row r="44" spans="1:13" ht="14.4" customHeight="1" x14ac:dyDescent="0.3">
      <c r="A44" s="649" t="s">
        <v>3667</v>
      </c>
      <c r="B44" s="650" t="s">
        <v>6909</v>
      </c>
      <c r="C44" s="650" t="s">
        <v>4082</v>
      </c>
      <c r="D44" s="650" t="s">
        <v>4083</v>
      </c>
      <c r="E44" s="650" t="s">
        <v>4084</v>
      </c>
      <c r="F44" s="653">
        <v>2</v>
      </c>
      <c r="G44" s="653">
        <v>0</v>
      </c>
      <c r="H44" s="666"/>
      <c r="I44" s="653"/>
      <c r="J44" s="653"/>
      <c r="K44" s="666"/>
      <c r="L44" s="653">
        <v>2</v>
      </c>
      <c r="M44" s="654">
        <v>0</v>
      </c>
    </row>
    <row r="45" spans="1:13" ht="14.4" customHeight="1" x14ac:dyDescent="0.3">
      <c r="A45" s="649" t="s">
        <v>3667</v>
      </c>
      <c r="B45" s="650" t="s">
        <v>3474</v>
      </c>
      <c r="C45" s="650" t="s">
        <v>1646</v>
      </c>
      <c r="D45" s="650" t="s">
        <v>3514</v>
      </c>
      <c r="E45" s="650" t="s">
        <v>3515</v>
      </c>
      <c r="F45" s="653"/>
      <c r="G45" s="653"/>
      <c r="H45" s="666">
        <v>0</v>
      </c>
      <c r="I45" s="653">
        <v>3</v>
      </c>
      <c r="J45" s="653">
        <v>470.58000000000004</v>
      </c>
      <c r="K45" s="666">
        <v>1</v>
      </c>
      <c r="L45" s="653">
        <v>3</v>
      </c>
      <c r="M45" s="654">
        <v>470.58000000000004</v>
      </c>
    </row>
    <row r="46" spans="1:13" ht="14.4" customHeight="1" x14ac:dyDescent="0.3">
      <c r="A46" s="649" t="s">
        <v>3667</v>
      </c>
      <c r="B46" s="650" t="s">
        <v>3474</v>
      </c>
      <c r="C46" s="650" t="s">
        <v>1660</v>
      </c>
      <c r="D46" s="650" t="s">
        <v>3516</v>
      </c>
      <c r="E46" s="650" t="s">
        <v>3517</v>
      </c>
      <c r="F46" s="653"/>
      <c r="G46" s="653"/>
      <c r="H46" s="666">
        <v>0</v>
      </c>
      <c r="I46" s="653">
        <v>3</v>
      </c>
      <c r="J46" s="653">
        <v>454.83000000000004</v>
      </c>
      <c r="K46" s="666">
        <v>1</v>
      </c>
      <c r="L46" s="653">
        <v>3</v>
      </c>
      <c r="M46" s="654">
        <v>454.83000000000004</v>
      </c>
    </row>
    <row r="47" spans="1:13" ht="14.4" customHeight="1" x14ac:dyDescent="0.3">
      <c r="A47" s="649" t="s">
        <v>3667</v>
      </c>
      <c r="B47" s="650" t="s">
        <v>3474</v>
      </c>
      <c r="C47" s="650" t="s">
        <v>1230</v>
      </c>
      <c r="D47" s="650" t="s">
        <v>1231</v>
      </c>
      <c r="E47" s="650" t="s">
        <v>1232</v>
      </c>
      <c r="F47" s="653"/>
      <c r="G47" s="653"/>
      <c r="H47" s="666">
        <v>0</v>
      </c>
      <c r="I47" s="653">
        <v>1</v>
      </c>
      <c r="J47" s="653">
        <v>99.7</v>
      </c>
      <c r="K47" s="666">
        <v>1</v>
      </c>
      <c r="L47" s="653">
        <v>1</v>
      </c>
      <c r="M47" s="654">
        <v>99.7</v>
      </c>
    </row>
    <row r="48" spans="1:13" ht="14.4" customHeight="1" x14ac:dyDescent="0.3">
      <c r="A48" s="649" t="s">
        <v>3667</v>
      </c>
      <c r="B48" s="650" t="s">
        <v>3481</v>
      </c>
      <c r="C48" s="650" t="s">
        <v>1719</v>
      </c>
      <c r="D48" s="650" t="s">
        <v>1720</v>
      </c>
      <c r="E48" s="650" t="s">
        <v>3519</v>
      </c>
      <c r="F48" s="653"/>
      <c r="G48" s="653"/>
      <c r="H48" s="666">
        <v>0</v>
      </c>
      <c r="I48" s="653">
        <v>2</v>
      </c>
      <c r="J48" s="653">
        <v>276.32</v>
      </c>
      <c r="K48" s="666">
        <v>1</v>
      </c>
      <c r="L48" s="653">
        <v>2</v>
      </c>
      <c r="M48" s="654">
        <v>276.32</v>
      </c>
    </row>
    <row r="49" spans="1:13" ht="14.4" customHeight="1" x14ac:dyDescent="0.3">
      <c r="A49" s="649" t="s">
        <v>3667</v>
      </c>
      <c r="B49" s="650" t="s">
        <v>3481</v>
      </c>
      <c r="C49" s="650" t="s">
        <v>1708</v>
      </c>
      <c r="D49" s="650" t="s">
        <v>1709</v>
      </c>
      <c r="E49" s="650" t="s">
        <v>3520</v>
      </c>
      <c r="F49" s="653"/>
      <c r="G49" s="653"/>
      <c r="H49" s="666">
        <v>0</v>
      </c>
      <c r="I49" s="653">
        <v>3</v>
      </c>
      <c r="J49" s="653">
        <v>552.66</v>
      </c>
      <c r="K49" s="666">
        <v>1</v>
      </c>
      <c r="L49" s="653">
        <v>3</v>
      </c>
      <c r="M49" s="654">
        <v>552.66</v>
      </c>
    </row>
    <row r="50" spans="1:13" ht="14.4" customHeight="1" x14ac:dyDescent="0.3">
      <c r="A50" s="649" t="s">
        <v>3667</v>
      </c>
      <c r="B50" s="650" t="s">
        <v>3486</v>
      </c>
      <c r="C50" s="650" t="s">
        <v>1712</v>
      </c>
      <c r="D50" s="650" t="s">
        <v>1713</v>
      </c>
      <c r="E50" s="650" t="s">
        <v>3522</v>
      </c>
      <c r="F50" s="653"/>
      <c r="G50" s="653"/>
      <c r="H50" s="666">
        <v>0</v>
      </c>
      <c r="I50" s="653">
        <v>2</v>
      </c>
      <c r="J50" s="653">
        <v>233.6</v>
      </c>
      <c r="K50" s="666">
        <v>1</v>
      </c>
      <c r="L50" s="653">
        <v>2</v>
      </c>
      <c r="M50" s="654">
        <v>233.6</v>
      </c>
    </row>
    <row r="51" spans="1:13" ht="14.4" customHeight="1" x14ac:dyDescent="0.3">
      <c r="A51" s="649" t="s">
        <v>3667</v>
      </c>
      <c r="B51" s="650" t="s">
        <v>3486</v>
      </c>
      <c r="C51" s="650" t="s">
        <v>1303</v>
      </c>
      <c r="D51" s="650" t="s">
        <v>3490</v>
      </c>
      <c r="E51" s="650" t="s">
        <v>3488</v>
      </c>
      <c r="F51" s="653"/>
      <c r="G51" s="653"/>
      <c r="H51" s="666">
        <v>0</v>
      </c>
      <c r="I51" s="653">
        <v>2</v>
      </c>
      <c r="J51" s="653">
        <v>82.6</v>
      </c>
      <c r="K51" s="666">
        <v>1</v>
      </c>
      <c r="L51" s="653">
        <v>2</v>
      </c>
      <c r="M51" s="654">
        <v>82.6</v>
      </c>
    </row>
    <row r="52" spans="1:13" ht="14.4" customHeight="1" x14ac:dyDescent="0.3">
      <c r="A52" s="649" t="s">
        <v>3667</v>
      </c>
      <c r="B52" s="650" t="s">
        <v>3548</v>
      </c>
      <c r="C52" s="650" t="s">
        <v>2225</v>
      </c>
      <c r="D52" s="650" t="s">
        <v>2226</v>
      </c>
      <c r="E52" s="650" t="s">
        <v>2227</v>
      </c>
      <c r="F52" s="653"/>
      <c r="G52" s="653"/>
      <c r="H52" s="666">
        <v>0</v>
      </c>
      <c r="I52" s="653">
        <v>1</v>
      </c>
      <c r="J52" s="653">
        <v>222.25</v>
      </c>
      <c r="K52" s="666">
        <v>1</v>
      </c>
      <c r="L52" s="653">
        <v>1</v>
      </c>
      <c r="M52" s="654">
        <v>222.25</v>
      </c>
    </row>
    <row r="53" spans="1:13" ht="14.4" customHeight="1" x14ac:dyDescent="0.3">
      <c r="A53" s="649" t="s">
        <v>3667</v>
      </c>
      <c r="B53" s="650" t="s">
        <v>3491</v>
      </c>
      <c r="C53" s="650" t="s">
        <v>1280</v>
      </c>
      <c r="D53" s="650" t="s">
        <v>1281</v>
      </c>
      <c r="E53" s="650" t="s">
        <v>3492</v>
      </c>
      <c r="F53" s="653"/>
      <c r="G53" s="653"/>
      <c r="H53" s="666">
        <v>0</v>
      </c>
      <c r="I53" s="653">
        <v>2</v>
      </c>
      <c r="J53" s="653">
        <v>139.72</v>
      </c>
      <c r="K53" s="666">
        <v>1</v>
      </c>
      <c r="L53" s="653">
        <v>2</v>
      </c>
      <c r="M53" s="654">
        <v>139.72</v>
      </c>
    </row>
    <row r="54" spans="1:13" ht="14.4" customHeight="1" x14ac:dyDescent="0.3">
      <c r="A54" s="649" t="s">
        <v>3667</v>
      </c>
      <c r="B54" s="650" t="s">
        <v>6910</v>
      </c>
      <c r="C54" s="650" t="s">
        <v>4681</v>
      </c>
      <c r="D54" s="650" t="s">
        <v>4682</v>
      </c>
      <c r="E54" s="650" t="s">
        <v>2741</v>
      </c>
      <c r="F54" s="653"/>
      <c r="G54" s="653"/>
      <c r="H54" s="666">
        <v>0</v>
      </c>
      <c r="I54" s="653">
        <v>2</v>
      </c>
      <c r="J54" s="653">
        <v>514.70000000000005</v>
      </c>
      <c r="K54" s="666">
        <v>1</v>
      </c>
      <c r="L54" s="653">
        <v>2</v>
      </c>
      <c r="M54" s="654">
        <v>514.70000000000005</v>
      </c>
    </row>
    <row r="55" spans="1:13" ht="14.4" customHeight="1" x14ac:dyDescent="0.3">
      <c r="A55" s="649" t="s">
        <v>3667</v>
      </c>
      <c r="B55" s="650" t="s">
        <v>3497</v>
      </c>
      <c r="C55" s="650" t="s">
        <v>1105</v>
      </c>
      <c r="D55" s="650" t="s">
        <v>3498</v>
      </c>
      <c r="E55" s="650" t="s">
        <v>3499</v>
      </c>
      <c r="F55" s="653"/>
      <c r="G55" s="653"/>
      <c r="H55" s="666">
        <v>0</v>
      </c>
      <c r="I55" s="653">
        <v>1</v>
      </c>
      <c r="J55" s="653">
        <v>201.75</v>
      </c>
      <c r="K55" s="666">
        <v>1</v>
      </c>
      <c r="L55" s="653">
        <v>1</v>
      </c>
      <c r="M55" s="654">
        <v>201.75</v>
      </c>
    </row>
    <row r="56" spans="1:13" ht="14.4" customHeight="1" x14ac:dyDescent="0.3">
      <c r="A56" s="649" t="s">
        <v>3667</v>
      </c>
      <c r="B56" s="650" t="s">
        <v>3505</v>
      </c>
      <c r="C56" s="650" t="s">
        <v>4051</v>
      </c>
      <c r="D56" s="650" t="s">
        <v>1087</v>
      </c>
      <c r="E56" s="650" t="s">
        <v>4052</v>
      </c>
      <c r="F56" s="653"/>
      <c r="G56" s="653"/>
      <c r="H56" s="666"/>
      <c r="I56" s="653">
        <v>1</v>
      </c>
      <c r="J56" s="653">
        <v>0</v>
      </c>
      <c r="K56" s="666"/>
      <c r="L56" s="653">
        <v>1</v>
      </c>
      <c r="M56" s="654">
        <v>0</v>
      </c>
    </row>
    <row r="57" spans="1:13" ht="14.4" customHeight="1" x14ac:dyDescent="0.3">
      <c r="A57" s="649" t="s">
        <v>3667</v>
      </c>
      <c r="B57" s="650" t="s">
        <v>3505</v>
      </c>
      <c r="C57" s="650" t="s">
        <v>2097</v>
      </c>
      <c r="D57" s="650" t="s">
        <v>1087</v>
      </c>
      <c r="E57" s="650" t="s">
        <v>3560</v>
      </c>
      <c r="F57" s="653"/>
      <c r="G57" s="653"/>
      <c r="H57" s="666">
        <v>0</v>
      </c>
      <c r="I57" s="653">
        <v>1</v>
      </c>
      <c r="J57" s="653">
        <v>275.48</v>
      </c>
      <c r="K57" s="666">
        <v>1</v>
      </c>
      <c r="L57" s="653">
        <v>1</v>
      </c>
      <c r="M57" s="654">
        <v>275.48</v>
      </c>
    </row>
    <row r="58" spans="1:13" ht="14.4" customHeight="1" x14ac:dyDescent="0.3">
      <c r="A58" s="649" t="s">
        <v>3667</v>
      </c>
      <c r="B58" s="650" t="s">
        <v>3505</v>
      </c>
      <c r="C58" s="650" t="s">
        <v>1602</v>
      </c>
      <c r="D58" s="650" t="s">
        <v>1087</v>
      </c>
      <c r="E58" s="650" t="s">
        <v>1603</v>
      </c>
      <c r="F58" s="653"/>
      <c r="G58" s="653"/>
      <c r="H58" s="666">
        <v>0</v>
      </c>
      <c r="I58" s="653">
        <v>2</v>
      </c>
      <c r="J58" s="653">
        <v>712.94</v>
      </c>
      <c r="K58" s="666">
        <v>1</v>
      </c>
      <c r="L58" s="653">
        <v>2</v>
      </c>
      <c r="M58" s="654">
        <v>712.94</v>
      </c>
    </row>
    <row r="59" spans="1:13" ht="14.4" customHeight="1" x14ac:dyDescent="0.3">
      <c r="A59" s="649" t="s">
        <v>3667</v>
      </c>
      <c r="B59" s="650" t="s">
        <v>3506</v>
      </c>
      <c r="C59" s="650" t="s">
        <v>1626</v>
      </c>
      <c r="D59" s="650" t="s">
        <v>3530</v>
      </c>
      <c r="E59" s="650" t="s">
        <v>1140</v>
      </c>
      <c r="F59" s="653"/>
      <c r="G59" s="653"/>
      <c r="H59" s="666">
        <v>0</v>
      </c>
      <c r="I59" s="653">
        <v>35</v>
      </c>
      <c r="J59" s="653">
        <v>1141</v>
      </c>
      <c r="K59" s="666">
        <v>1</v>
      </c>
      <c r="L59" s="653">
        <v>35</v>
      </c>
      <c r="M59" s="654">
        <v>1141</v>
      </c>
    </row>
    <row r="60" spans="1:13" ht="14.4" customHeight="1" x14ac:dyDescent="0.3">
      <c r="A60" s="649" t="s">
        <v>3667</v>
      </c>
      <c r="B60" s="650" t="s">
        <v>3506</v>
      </c>
      <c r="C60" s="650" t="s">
        <v>4219</v>
      </c>
      <c r="D60" s="650" t="s">
        <v>4220</v>
      </c>
      <c r="E60" s="650" t="s">
        <v>4221</v>
      </c>
      <c r="F60" s="653"/>
      <c r="G60" s="653"/>
      <c r="H60" s="666">
        <v>0</v>
      </c>
      <c r="I60" s="653">
        <v>5</v>
      </c>
      <c r="J60" s="653">
        <v>947.8</v>
      </c>
      <c r="K60" s="666">
        <v>1</v>
      </c>
      <c r="L60" s="653">
        <v>5</v>
      </c>
      <c r="M60" s="654">
        <v>947.8</v>
      </c>
    </row>
    <row r="61" spans="1:13" ht="14.4" customHeight="1" x14ac:dyDescent="0.3">
      <c r="A61" s="649" t="s">
        <v>3667</v>
      </c>
      <c r="B61" s="650" t="s">
        <v>3506</v>
      </c>
      <c r="C61" s="650" t="s">
        <v>4544</v>
      </c>
      <c r="D61" s="650" t="s">
        <v>4545</v>
      </c>
      <c r="E61" s="650" t="s">
        <v>1140</v>
      </c>
      <c r="F61" s="653"/>
      <c r="G61" s="653"/>
      <c r="H61" s="666">
        <v>0</v>
      </c>
      <c r="I61" s="653">
        <v>45</v>
      </c>
      <c r="J61" s="653">
        <v>2961.4500000000003</v>
      </c>
      <c r="K61" s="666">
        <v>1</v>
      </c>
      <c r="L61" s="653">
        <v>45</v>
      </c>
      <c r="M61" s="654">
        <v>2961.4500000000003</v>
      </c>
    </row>
    <row r="62" spans="1:13" ht="14.4" customHeight="1" x14ac:dyDescent="0.3">
      <c r="A62" s="649" t="s">
        <v>3721</v>
      </c>
      <c r="B62" s="650" t="s">
        <v>3469</v>
      </c>
      <c r="C62" s="650" t="s">
        <v>1098</v>
      </c>
      <c r="D62" s="650" t="s">
        <v>1099</v>
      </c>
      <c r="E62" s="650" t="s">
        <v>1100</v>
      </c>
      <c r="F62" s="653"/>
      <c r="G62" s="653"/>
      <c r="H62" s="666"/>
      <c r="I62" s="653">
        <v>1</v>
      </c>
      <c r="J62" s="653">
        <v>0</v>
      </c>
      <c r="K62" s="666"/>
      <c r="L62" s="653">
        <v>1</v>
      </c>
      <c r="M62" s="654">
        <v>0</v>
      </c>
    </row>
    <row r="63" spans="1:13" ht="14.4" customHeight="1" x14ac:dyDescent="0.3">
      <c r="A63" s="649" t="s">
        <v>3721</v>
      </c>
      <c r="B63" s="650" t="s">
        <v>3470</v>
      </c>
      <c r="C63" s="650" t="s">
        <v>1605</v>
      </c>
      <c r="D63" s="650" t="s">
        <v>1079</v>
      </c>
      <c r="E63" s="650" t="s">
        <v>1606</v>
      </c>
      <c r="F63" s="653"/>
      <c r="G63" s="653"/>
      <c r="H63" s="666">
        <v>0</v>
      </c>
      <c r="I63" s="653">
        <v>1</v>
      </c>
      <c r="J63" s="653">
        <v>625.29</v>
      </c>
      <c r="K63" s="666">
        <v>1</v>
      </c>
      <c r="L63" s="653">
        <v>1</v>
      </c>
      <c r="M63" s="654">
        <v>625.29</v>
      </c>
    </row>
    <row r="64" spans="1:13" ht="14.4" customHeight="1" x14ac:dyDescent="0.3">
      <c r="A64" s="649" t="s">
        <v>3721</v>
      </c>
      <c r="B64" s="650" t="s">
        <v>3474</v>
      </c>
      <c r="C64" s="650" t="s">
        <v>1646</v>
      </c>
      <c r="D64" s="650" t="s">
        <v>3514</v>
      </c>
      <c r="E64" s="650" t="s">
        <v>3515</v>
      </c>
      <c r="F64" s="653"/>
      <c r="G64" s="653"/>
      <c r="H64" s="666">
        <v>0</v>
      </c>
      <c r="I64" s="653">
        <v>3</v>
      </c>
      <c r="J64" s="653">
        <v>470.58000000000004</v>
      </c>
      <c r="K64" s="666">
        <v>1</v>
      </c>
      <c r="L64" s="653">
        <v>3</v>
      </c>
      <c r="M64" s="654">
        <v>470.58000000000004</v>
      </c>
    </row>
    <row r="65" spans="1:13" ht="14.4" customHeight="1" x14ac:dyDescent="0.3">
      <c r="A65" s="649" t="s">
        <v>3721</v>
      </c>
      <c r="B65" s="650" t="s">
        <v>3474</v>
      </c>
      <c r="C65" s="650" t="s">
        <v>1238</v>
      </c>
      <c r="D65" s="650" t="s">
        <v>3477</v>
      </c>
      <c r="E65" s="650" t="s">
        <v>3478</v>
      </c>
      <c r="F65" s="653"/>
      <c r="G65" s="653"/>
      <c r="H65" s="666">
        <v>0</v>
      </c>
      <c r="I65" s="653">
        <v>1</v>
      </c>
      <c r="J65" s="653">
        <v>69.09</v>
      </c>
      <c r="K65" s="666">
        <v>1</v>
      </c>
      <c r="L65" s="653">
        <v>1</v>
      </c>
      <c r="M65" s="654">
        <v>69.09</v>
      </c>
    </row>
    <row r="66" spans="1:13" ht="14.4" customHeight="1" x14ac:dyDescent="0.3">
      <c r="A66" s="649" t="s">
        <v>3721</v>
      </c>
      <c r="B66" s="650" t="s">
        <v>3474</v>
      </c>
      <c r="C66" s="650" t="s">
        <v>1226</v>
      </c>
      <c r="D66" s="650" t="s">
        <v>3479</v>
      </c>
      <c r="E66" s="650" t="s">
        <v>3480</v>
      </c>
      <c r="F66" s="653"/>
      <c r="G66" s="653"/>
      <c r="H66" s="666">
        <v>0</v>
      </c>
      <c r="I66" s="653">
        <v>2</v>
      </c>
      <c r="J66" s="653">
        <v>225.52</v>
      </c>
      <c r="K66" s="666">
        <v>1</v>
      </c>
      <c r="L66" s="653">
        <v>2</v>
      </c>
      <c r="M66" s="654">
        <v>225.52</v>
      </c>
    </row>
    <row r="67" spans="1:13" ht="14.4" customHeight="1" x14ac:dyDescent="0.3">
      <c r="A67" s="649" t="s">
        <v>3721</v>
      </c>
      <c r="B67" s="650" t="s">
        <v>3474</v>
      </c>
      <c r="C67" s="650" t="s">
        <v>1230</v>
      </c>
      <c r="D67" s="650" t="s">
        <v>1231</v>
      </c>
      <c r="E67" s="650" t="s">
        <v>1232</v>
      </c>
      <c r="F67" s="653"/>
      <c r="G67" s="653"/>
      <c r="H67" s="666">
        <v>0</v>
      </c>
      <c r="I67" s="653">
        <v>2</v>
      </c>
      <c r="J67" s="653">
        <v>199.4</v>
      </c>
      <c r="K67" s="666">
        <v>1</v>
      </c>
      <c r="L67" s="653">
        <v>2</v>
      </c>
      <c r="M67" s="654">
        <v>199.4</v>
      </c>
    </row>
    <row r="68" spans="1:13" ht="14.4" customHeight="1" x14ac:dyDescent="0.3">
      <c r="A68" s="649" t="s">
        <v>3721</v>
      </c>
      <c r="B68" s="650" t="s">
        <v>3481</v>
      </c>
      <c r="C68" s="650" t="s">
        <v>4165</v>
      </c>
      <c r="D68" s="650" t="s">
        <v>1296</v>
      </c>
      <c r="E68" s="650" t="s">
        <v>839</v>
      </c>
      <c r="F68" s="653"/>
      <c r="G68" s="653"/>
      <c r="H68" s="666"/>
      <c r="I68" s="653">
        <v>2</v>
      </c>
      <c r="J68" s="653">
        <v>0</v>
      </c>
      <c r="K68" s="666"/>
      <c r="L68" s="653">
        <v>2</v>
      </c>
      <c r="M68" s="654">
        <v>0</v>
      </c>
    </row>
    <row r="69" spans="1:13" ht="14.4" customHeight="1" x14ac:dyDescent="0.3">
      <c r="A69" s="649" t="s">
        <v>3721</v>
      </c>
      <c r="B69" s="650" t="s">
        <v>3481</v>
      </c>
      <c r="C69" s="650" t="s">
        <v>1295</v>
      </c>
      <c r="D69" s="650" t="s">
        <v>1296</v>
      </c>
      <c r="E69" s="650" t="s">
        <v>3482</v>
      </c>
      <c r="F69" s="653"/>
      <c r="G69" s="653"/>
      <c r="H69" s="666">
        <v>0</v>
      </c>
      <c r="I69" s="653">
        <v>3</v>
      </c>
      <c r="J69" s="653">
        <v>138.14999999999998</v>
      </c>
      <c r="K69" s="666">
        <v>1</v>
      </c>
      <c r="L69" s="653">
        <v>3</v>
      </c>
      <c r="M69" s="654">
        <v>138.14999999999998</v>
      </c>
    </row>
    <row r="70" spans="1:13" ht="14.4" customHeight="1" x14ac:dyDescent="0.3">
      <c r="A70" s="649" t="s">
        <v>3721</v>
      </c>
      <c r="B70" s="650" t="s">
        <v>3481</v>
      </c>
      <c r="C70" s="650" t="s">
        <v>1708</v>
      </c>
      <c r="D70" s="650" t="s">
        <v>1709</v>
      </c>
      <c r="E70" s="650" t="s">
        <v>3520</v>
      </c>
      <c r="F70" s="653"/>
      <c r="G70" s="653"/>
      <c r="H70" s="666">
        <v>0</v>
      </c>
      <c r="I70" s="653">
        <v>1</v>
      </c>
      <c r="J70" s="653">
        <v>184.22</v>
      </c>
      <c r="K70" s="666">
        <v>1</v>
      </c>
      <c r="L70" s="653">
        <v>1</v>
      </c>
      <c r="M70" s="654">
        <v>184.22</v>
      </c>
    </row>
    <row r="71" spans="1:13" ht="14.4" customHeight="1" x14ac:dyDescent="0.3">
      <c r="A71" s="649" t="s">
        <v>3721</v>
      </c>
      <c r="B71" s="650" t="s">
        <v>3481</v>
      </c>
      <c r="C71" s="650" t="s">
        <v>1722</v>
      </c>
      <c r="D71" s="650" t="s">
        <v>1296</v>
      </c>
      <c r="E71" s="650" t="s">
        <v>3521</v>
      </c>
      <c r="F71" s="653"/>
      <c r="G71" s="653"/>
      <c r="H71" s="666">
        <v>0</v>
      </c>
      <c r="I71" s="653">
        <v>2</v>
      </c>
      <c r="J71" s="653">
        <v>207.42</v>
      </c>
      <c r="K71" s="666">
        <v>1</v>
      </c>
      <c r="L71" s="653">
        <v>2</v>
      </c>
      <c r="M71" s="654">
        <v>207.42</v>
      </c>
    </row>
    <row r="72" spans="1:13" ht="14.4" customHeight="1" x14ac:dyDescent="0.3">
      <c r="A72" s="649" t="s">
        <v>3721</v>
      </c>
      <c r="B72" s="650" t="s">
        <v>3486</v>
      </c>
      <c r="C72" s="650" t="s">
        <v>1299</v>
      </c>
      <c r="D72" s="650" t="s">
        <v>3487</v>
      </c>
      <c r="E72" s="650" t="s">
        <v>3488</v>
      </c>
      <c r="F72" s="653"/>
      <c r="G72" s="653"/>
      <c r="H72" s="666">
        <v>0</v>
      </c>
      <c r="I72" s="653">
        <v>2</v>
      </c>
      <c r="J72" s="653">
        <v>165.18</v>
      </c>
      <c r="K72" s="666">
        <v>1</v>
      </c>
      <c r="L72" s="653">
        <v>2</v>
      </c>
      <c r="M72" s="654">
        <v>165.18</v>
      </c>
    </row>
    <row r="73" spans="1:13" ht="14.4" customHeight="1" x14ac:dyDescent="0.3">
      <c r="A73" s="649" t="s">
        <v>3721</v>
      </c>
      <c r="B73" s="650" t="s">
        <v>3486</v>
      </c>
      <c r="C73" s="650" t="s">
        <v>4146</v>
      </c>
      <c r="D73" s="650" t="s">
        <v>3547</v>
      </c>
      <c r="E73" s="650" t="s">
        <v>4147</v>
      </c>
      <c r="F73" s="653"/>
      <c r="G73" s="653"/>
      <c r="H73" s="666">
        <v>0</v>
      </c>
      <c r="I73" s="653">
        <v>1</v>
      </c>
      <c r="J73" s="653">
        <v>87.6</v>
      </c>
      <c r="K73" s="666">
        <v>1</v>
      </c>
      <c r="L73" s="653">
        <v>1</v>
      </c>
      <c r="M73" s="654">
        <v>87.6</v>
      </c>
    </row>
    <row r="74" spans="1:13" ht="14.4" customHeight="1" x14ac:dyDescent="0.3">
      <c r="A74" s="649" t="s">
        <v>3721</v>
      </c>
      <c r="B74" s="650" t="s">
        <v>3486</v>
      </c>
      <c r="C74" s="650" t="s">
        <v>1306</v>
      </c>
      <c r="D74" s="650" t="s">
        <v>3490</v>
      </c>
      <c r="E74" s="650" t="s">
        <v>839</v>
      </c>
      <c r="F74" s="653"/>
      <c r="G74" s="653"/>
      <c r="H74" s="666">
        <v>0</v>
      </c>
      <c r="I74" s="653">
        <v>1</v>
      </c>
      <c r="J74" s="653">
        <v>68.83</v>
      </c>
      <c r="K74" s="666">
        <v>1</v>
      </c>
      <c r="L74" s="653">
        <v>1</v>
      </c>
      <c r="M74" s="654">
        <v>68.83</v>
      </c>
    </row>
    <row r="75" spans="1:13" ht="14.4" customHeight="1" x14ac:dyDescent="0.3">
      <c r="A75" s="649" t="s">
        <v>3721</v>
      </c>
      <c r="B75" s="650" t="s">
        <v>3505</v>
      </c>
      <c r="C75" s="650" t="s">
        <v>4051</v>
      </c>
      <c r="D75" s="650" t="s">
        <v>1087</v>
      </c>
      <c r="E75" s="650" t="s">
        <v>4052</v>
      </c>
      <c r="F75" s="653"/>
      <c r="G75" s="653"/>
      <c r="H75" s="666"/>
      <c r="I75" s="653">
        <v>2</v>
      </c>
      <c r="J75" s="653">
        <v>0</v>
      </c>
      <c r="K75" s="666"/>
      <c r="L75" s="653">
        <v>2</v>
      </c>
      <c r="M75" s="654">
        <v>0</v>
      </c>
    </row>
    <row r="76" spans="1:13" ht="14.4" customHeight="1" x14ac:dyDescent="0.3">
      <c r="A76" s="649" t="s">
        <v>3721</v>
      </c>
      <c r="B76" s="650" t="s">
        <v>3505</v>
      </c>
      <c r="C76" s="650" t="s">
        <v>1113</v>
      </c>
      <c r="D76" s="650" t="s">
        <v>1114</v>
      </c>
      <c r="E76" s="650" t="s">
        <v>930</v>
      </c>
      <c r="F76" s="653"/>
      <c r="G76" s="653"/>
      <c r="H76" s="666"/>
      <c r="I76" s="653">
        <v>2</v>
      </c>
      <c r="J76" s="653">
        <v>0</v>
      </c>
      <c r="K76" s="666"/>
      <c r="L76" s="653">
        <v>2</v>
      </c>
      <c r="M76" s="654">
        <v>0</v>
      </c>
    </row>
    <row r="77" spans="1:13" ht="14.4" customHeight="1" x14ac:dyDescent="0.3">
      <c r="A77" s="649" t="s">
        <v>3668</v>
      </c>
      <c r="B77" s="650" t="s">
        <v>3474</v>
      </c>
      <c r="C77" s="650" t="s">
        <v>1230</v>
      </c>
      <c r="D77" s="650" t="s">
        <v>1231</v>
      </c>
      <c r="E77" s="650" t="s">
        <v>1232</v>
      </c>
      <c r="F77" s="653"/>
      <c r="G77" s="653"/>
      <c r="H77" s="666">
        <v>0</v>
      </c>
      <c r="I77" s="653">
        <v>1</v>
      </c>
      <c r="J77" s="653">
        <v>152.36000000000001</v>
      </c>
      <c r="K77" s="666">
        <v>1</v>
      </c>
      <c r="L77" s="653">
        <v>1</v>
      </c>
      <c r="M77" s="654">
        <v>152.36000000000001</v>
      </c>
    </row>
    <row r="78" spans="1:13" ht="14.4" customHeight="1" x14ac:dyDescent="0.3">
      <c r="A78" s="649" t="s">
        <v>3669</v>
      </c>
      <c r="B78" s="650" t="s">
        <v>3474</v>
      </c>
      <c r="C78" s="650" t="s">
        <v>1238</v>
      </c>
      <c r="D78" s="650" t="s">
        <v>3477</v>
      </c>
      <c r="E78" s="650" t="s">
        <v>3478</v>
      </c>
      <c r="F78" s="653"/>
      <c r="G78" s="653"/>
      <c r="H78" s="666">
        <v>0</v>
      </c>
      <c r="I78" s="653">
        <v>1</v>
      </c>
      <c r="J78" s="653">
        <v>79.36</v>
      </c>
      <c r="K78" s="666">
        <v>1</v>
      </c>
      <c r="L78" s="653">
        <v>1</v>
      </c>
      <c r="M78" s="654">
        <v>79.36</v>
      </c>
    </row>
    <row r="79" spans="1:13" ht="14.4" customHeight="1" x14ac:dyDescent="0.3">
      <c r="A79" s="649" t="s">
        <v>3669</v>
      </c>
      <c r="B79" s="650" t="s">
        <v>3474</v>
      </c>
      <c r="C79" s="650" t="s">
        <v>1660</v>
      </c>
      <c r="D79" s="650" t="s">
        <v>3516</v>
      </c>
      <c r="E79" s="650" t="s">
        <v>3517</v>
      </c>
      <c r="F79" s="653"/>
      <c r="G79" s="653"/>
      <c r="H79" s="666">
        <v>0</v>
      </c>
      <c r="I79" s="653">
        <v>1</v>
      </c>
      <c r="J79" s="653">
        <v>151.61000000000001</v>
      </c>
      <c r="K79" s="666">
        <v>1</v>
      </c>
      <c r="L79" s="653">
        <v>1</v>
      </c>
      <c r="M79" s="654">
        <v>151.61000000000001</v>
      </c>
    </row>
    <row r="80" spans="1:13" ht="14.4" customHeight="1" x14ac:dyDescent="0.3">
      <c r="A80" s="649" t="s">
        <v>3669</v>
      </c>
      <c r="B80" s="650" t="s">
        <v>3474</v>
      </c>
      <c r="C80" s="650" t="s">
        <v>1230</v>
      </c>
      <c r="D80" s="650" t="s">
        <v>1231</v>
      </c>
      <c r="E80" s="650" t="s">
        <v>1232</v>
      </c>
      <c r="F80" s="653"/>
      <c r="G80" s="653"/>
      <c r="H80" s="666">
        <v>0</v>
      </c>
      <c r="I80" s="653">
        <v>1</v>
      </c>
      <c r="J80" s="653">
        <v>99.7</v>
      </c>
      <c r="K80" s="666">
        <v>1</v>
      </c>
      <c r="L80" s="653">
        <v>1</v>
      </c>
      <c r="M80" s="654">
        <v>99.7</v>
      </c>
    </row>
    <row r="81" spans="1:13" ht="14.4" customHeight="1" x14ac:dyDescent="0.3">
      <c r="A81" s="649" t="s">
        <v>3669</v>
      </c>
      <c r="B81" s="650" t="s">
        <v>3481</v>
      </c>
      <c r="C81" s="650" t="s">
        <v>1708</v>
      </c>
      <c r="D81" s="650" t="s">
        <v>1709</v>
      </c>
      <c r="E81" s="650" t="s">
        <v>3520</v>
      </c>
      <c r="F81" s="653"/>
      <c r="G81" s="653"/>
      <c r="H81" s="666">
        <v>0</v>
      </c>
      <c r="I81" s="653">
        <v>1</v>
      </c>
      <c r="J81" s="653">
        <v>184.22</v>
      </c>
      <c r="K81" s="666">
        <v>1</v>
      </c>
      <c r="L81" s="653">
        <v>1</v>
      </c>
      <c r="M81" s="654">
        <v>184.22</v>
      </c>
    </row>
    <row r="82" spans="1:13" ht="14.4" customHeight="1" x14ac:dyDescent="0.3">
      <c r="A82" s="649" t="s">
        <v>3669</v>
      </c>
      <c r="B82" s="650" t="s">
        <v>3486</v>
      </c>
      <c r="C82" s="650" t="s">
        <v>1303</v>
      </c>
      <c r="D82" s="650" t="s">
        <v>3490</v>
      </c>
      <c r="E82" s="650" t="s">
        <v>3488</v>
      </c>
      <c r="F82" s="653"/>
      <c r="G82" s="653"/>
      <c r="H82" s="666">
        <v>0</v>
      </c>
      <c r="I82" s="653">
        <v>1</v>
      </c>
      <c r="J82" s="653">
        <v>41.3</v>
      </c>
      <c r="K82" s="666">
        <v>1</v>
      </c>
      <c r="L82" s="653">
        <v>1</v>
      </c>
      <c r="M82" s="654">
        <v>41.3</v>
      </c>
    </row>
    <row r="83" spans="1:13" ht="14.4" customHeight="1" x14ac:dyDescent="0.3">
      <c r="A83" s="649" t="s">
        <v>3669</v>
      </c>
      <c r="B83" s="650" t="s">
        <v>3486</v>
      </c>
      <c r="C83" s="650" t="s">
        <v>1306</v>
      </c>
      <c r="D83" s="650" t="s">
        <v>3490</v>
      </c>
      <c r="E83" s="650" t="s">
        <v>839</v>
      </c>
      <c r="F83" s="653"/>
      <c r="G83" s="653"/>
      <c r="H83" s="666">
        <v>0</v>
      </c>
      <c r="I83" s="653">
        <v>1</v>
      </c>
      <c r="J83" s="653">
        <v>68.83</v>
      </c>
      <c r="K83" s="666">
        <v>1</v>
      </c>
      <c r="L83" s="653">
        <v>1</v>
      </c>
      <c r="M83" s="654">
        <v>68.83</v>
      </c>
    </row>
    <row r="84" spans="1:13" ht="14.4" customHeight="1" x14ac:dyDescent="0.3">
      <c r="A84" s="649" t="s">
        <v>3669</v>
      </c>
      <c r="B84" s="650" t="s">
        <v>3503</v>
      </c>
      <c r="C84" s="650" t="s">
        <v>1109</v>
      </c>
      <c r="D84" s="650" t="s">
        <v>1110</v>
      </c>
      <c r="E84" s="650" t="s">
        <v>3504</v>
      </c>
      <c r="F84" s="653"/>
      <c r="G84" s="653"/>
      <c r="H84" s="666">
        <v>0</v>
      </c>
      <c r="I84" s="653">
        <v>1</v>
      </c>
      <c r="J84" s="653">
        <v>333.26</v>
      </c>
      <c r="K84" s="666">
        <v>1</v>
      </c>
      <c r="L84" s="653">
        <v>1</v>
      </c>
      <c r="M84" s="654">
        <v>333.26</v>
      </c>
    </row>
    <row r="85" spans="1:13" ht="14.4" customHeight="1" x14ac:dyDescent="0.3">
      <c r="A85" s="649" t="s">
        <v>3669</v>
      </c>
      <c r="B85" s="650" t="s">
        <v>3506</v>
      </c>
      <c r="C85" s="650" t="s">
        <v>1199</v>
      </c>
      <c r="D85" s="650" t="s">
        <v>1200</v>
      </c>
      <c r="E85" s="650" t="s">
        <v>1186</v>
      </c>
      <c r="F85" s="653">
        <v>1</v>
      </c>
      <c r="G85" s="653">
        <v>1431.23</v>
      </c>
      <c r="H85" s="666">
        <v>1</v>
      </c>
      <c r="I85" s="653"/>
      <c r="J85" s="653"/>
      <c r="K85" s="666">
        <v>0</v>
      </c>
      <c r="L85" s="653">
        <v>1</v>
      </c>
      <c r="M85" s="654">
        <v>1431.23</v>
      </c>
    </row>
    <row r="86" spans="1:13" ht="14.4" customHeight="1" x14ac:dyDescent="0.3">
      <c r="A86" s="649" t="s">
        <v>3670</v>
      </c>
      <c r="B86" s="650" t="s">
        <v>3481</v>
      </c>
      <c r="C86" s="650" t="s">
        <v>1722</v>
      </c>
      <c r="D86" s="650" t="s">
        <v>1296</v>
      </c>
      <c r="E86" s="650" t="s">
        <v>3521</v>
      </c>
      <c r="F86" s="653"/>
      <c r="G86" s="653"/>
      <c r="H86" s="666">
        <v>0</v>
      </c>
      <c r="I86" s="653">
        <v>2</v>
      </c>
      <c r="J86" s="653">
        <v>207.42</v>
      </c>
      <c r="K86" s="666">
        <v>1</v>
      </c>
      <c r="L86" s="653">
        <v>2</v>
      </c>
      <c r="M86" s="654">
        <v>207.42</v>
      </c>
    </row>
    <row r="87" spans="1:13" ht="14.4" customHeight="1" x14ac:dyDescent="0.3">
      <c r="A87" s="649" t="s">
        <v>3670</v>
      </c>
      <c r="B87" s="650" t="s">
        <v>3486</v>
      </c>
      <c r="C87" s="650" t="s">
        <v>1712</v>
      </c>
      <c r="D87" s="650" t="s">
        <v>1713</v>
      </c>
      <c r="E87" s="650" t="s">
        <v>3522</v>
      </c>
      <c r="F87" s="653"/>
      <c r="G87" s="653"/>
      <c r="H87" s="666">
        <v>0</v>
      </c>
      <c r="I87" s="653">
        <v>2</v>
      </c>
      <c r="J87" s="653">
        <v>233.6</v>
      </c>
      <c r="K87" s="666">
        <v>1</v>
      </c>
      <c r="L87" s="653">
        <v>2</v>
      </c>
      <c r="M87" s="654">
        <v>233.6</v>
      </c>
    </row>
    <row r="88" spans="1:13" ht="14.4" customHeight="1" x14ac:dyDescent="0.3">
      <c r="A88" s="649" t="s">
        <v>3670</v>
      </c>
      <c r="B88" s="650" t="s">
        <v>3486</v>
      </c>
      <c r="C88" s="650" t="s">
        <v>1306</v>
      </c>
      <c r="D88" s="650" t="s">
        <v>3490</v>
      </c>
      <c r="E88" s="650" t="s">
        <v>839</v>
      </c>
      <c r="F88" s="653"/>
      <c r="G88" s="653"/>
      <c r="H88" s="666">
        <v>0</v>
      </c>
      <c r="I88" s="653">
        <v>1</v>
      </c>
      <c r="J88" s="653">
        <v>68.83</v>
      </c>
      <c r="K88" s="666">
        <v>1</v>
      </c>
      <c r="L88" s="653">
        <v>1</v>
      </c>
      <c r="M88" s="654">
        <v>68.83</v>
      </c>
    </row>
    <row r="89" spans="1:13" ht="14.4" customHeight="1" x14ac:dyDescent="0.3">
      <c r="A89" s="649" t="s">
        <v>3670</v>
      </c>
      <c r="B89" s="650" t="s">
        <v>3566</v>
      </c>
      <c r="C89" s="650" t="s">
        <v>4711</v>
      </c>
      <c r="D89" s="650" t="s">
        <v>2094</v>
      </c>
      <c r="E89" s="650" t="s">
        <v>4712</v>
      </c>
      <c r="F89" s="653">
        <v>1</v>
      </c>
      <c r="G89" s="653">
        <v>0</v>
      </c>
      <c r="H89" s="666"/>
      <c r="I89" s="653"/>
      <c r="J89" s="653"/>
      <c r="K89" s="666"/>
      <c r="L89" s="653">
        <v>1</v>
      </c>
      <c r="M89" s="654">
        <v>0</v>
      </c>
    </row>
    <row r="90" spans="1:13" ht="14.4" customHeight="1" x14ac:dyDescent="0.3">
      <c r="A90" s="649" t="s">
        <v>3670</v>
      </c>
      <c r="B90" s="650" t="s">
        <v>3566</v>
      </c>
      <c r="C90" s="650" t="s">
        <v>4715</v>
      </c>
      <c r="D90" s="650" t="s">
        <v>2094</v>
      </c>
      <c r="E90" s="650" t="s">
        <v>4716</v>
      </c>
      <c r="F90" s="653">
        <v>1</v>
      </c>
      <c r="G90" s="653">
        <v>0</v>
      </c>
      <c r="H90" s="666"/>
      <c r="I90" s="653"/>
      <c r="J90" s="653"/>
      <c r="K90" s="666"/>
      <c r="L90" s="653">
        <v>1</v>
      </c>
      <c r="M90" s="654">
        <v>0</v>
      </c>
    </row>
    <row r="91" spans="1:13" ht="14.4" customHeight="1" x14ac:dyDescent="0.3">
      <c r="A91" s="649" t="s">
        <v>3670</v>
      </c>
      <c r="B91" s="650" t="s">
        <v>6911</v>
      </c>
      <c r="C91" s="650" t="s">
        <v>4708</v>
      </c>
      <c r="D91" s="650" t="s">
        <v>4709</v>
      </c>
      <c r="E91" s="650" t="s">
        <v>4710</v>
      </c>
      <c r="F91" s="653">
        <v>1</v>
      </c>
      <c r="G91" s="653">
        <v>647.77</v>
      </c>
      <c r="H91" s="666">
        <v>1</v>
      </c>
      <c r="I91" s="653"/>
      <c r="J91" s="653"/>
      <c r="K91" s="666">
        <v>0</v>
      </c>
      <c r="L91" s="653">
        <v>1</v>
      </c>
      <c r="M91" s="654">
        <v>647.77</v>
      </c>
    </row>
    <row r="92" spans="1:13" ht="14.4" customHeight="1" x14ac:dyDescent="0.3">
      <c r="A92" s="649" t="s">
        <v>3717</v>
      </c>
      <c r="B92" s="650" t="s">
        <v>3474</v>
      </c>
      <c r="C92" s="650" t="s">
        <v>1226</v>
      </c>
      <c r="D92" s="650" t="s">
        <v>3479</v>
      </c>
      <c r="E92" s="650" t="s">
        <v>3480</v>
      </c>
      <c r="F92" s="653"/>
      <c r="G92" s="653"/>
      <c r="H92" s="666">
        <v>0</v>
      </c>
      <c r="I92" s="653">
        <v>1</v>
      </c>
      <c r="J92" s="653">
        <v>333.31</v>
      </c>
      <c r="K92" s="666">
        <v>1</v>
      </c>
      <c r="L92" s="653">
        <v>1</v>
      </c>
      <c r="M92" s="654">
        <v>333.31</v>
      </c>
    </row>
    <row r="93" spans="1:13" ht="14.4" customHeight="1" x14ac:dyDescent="0.3">
      <c r="A93" s="649" t="s">
        <v>3717</v>
      </c>
      <c r="B93" s="650" t="s">
        <v>3474</v>
      </c>
      <c r="C93" s="650" t="s">
        <v>4526</v>
      </c>
      <c r="D93" s="650" t="s">
        <v>1231</v>
      </c>
      <c r="E93" s="650" t="s">
        <v>4527</v>
      </c>
      <c r="F93" s="653">
        <v>2</v>
      </c>
      <c r="G93" s="653">
        <v>0</v>
      </c>
      <c r="H93" s="666"/>
      <c r="I93" s="653"/>
      <c r="J93" s="653"/>
      <c r="K93" s="666"/>
      <c r="L93" s="653">
        <v>2</v>
      </c>
      <c r="M93" s="654">
        <v>0</v>
      </c>
    </row>
    <row r="94" spans="1:13" ht="14.4" customHeight="1" x14ac:dyDescent="0.3">
      <c r="A94" s="649" t="s">
        <v>3717</v>
      </c>
      <c r="B94" s="650" t="s">
        <v>3474</v>
      </c>
      <c r="C94" s="650" t="s">
        <v>1230</v>
      </c>
      <c r="D94" s="650" t="s">
        <v>1231</v>
      </c>
      <c r="E94" s="650" t="s">
        <v>1232</v>
      </c>
      <c r="F94" s="653"/>
      <c r="G94" s="653"/>
      <c r="H94" s="666">
        <v>0</v>
      </c>
      <c r="I94" s="653">
        <v>6</v>
      </c>
      <c r="J94" s="653">
        <v>808.84</v>
      </c>
      <c r="K94" s="666">
        <v>1</v>
      </c>
      <c r="L94" s="653">
        <v>6</v>
      </c>
      <c r="M94" s="654">
        <v>808.84</v>
      </c>
    </row>
    <row r="95" spans="1:13" ht="14.4" customHeight="1" x14ac:dyDescent="0.3">
      <c r="A95" s="649" t="s">
        <v>3717</v>
      </c>
      <c r="B95" s="650" t="s">
        <v>3474</v>
      </c>
      <c r="C95" s="650" t="s">
        <v>3841</v>
      </c>
      <c r="D95" s="650" t="s">
        <v>1231</v>
      </c>
      <c r="E95" s="650" t="s">
        <v>3842</v>
      </c>
      <c r="F95" s="653"/>
      <c r="G95" s="653"/>
      <c r="H95" s="666">
        <v>0</v>
      </c>
      <c r="I95" s="653">
        <v>1</v>
      </c>
      <c r="J95" s="653">
        <v>304.74</v>
      </c>
      <c r="K95" s="666">
        <v>1</v>
      </c>
      <c r="L95" s="653">
        <v>1</v>
      </c>
      <c r="M95" s="654">
        <v>304.74</v>
      </c>
    </row>
    <row r="96" spans="1:13" ht="14.4" customHeight="1" x14ac:dyDescent="0.3">
      <c r="A96" s="649" t="s">
        <v>3717</v>
      </c>
      <c r="B96" s="650" t="s">
        <v>3481</v>
      </c>
      <c r="C96" s="650" t="s">
        <v>4165</v>
      </c>
      <c r="D96" s="650" t="s">
        <v>1296</v>
      </c>
      <c r="E96" s="650" t="s">
        <v>839</v>
      </c>
      <c r="F96" s="653"/>
      <c r="G96" s="653"/>
      <c r="H96" s="666"/>
      <c r="I96" s="653">
        <v>9</v>
      </c>
      <c r="J96" s="653">
        <v>0</v>
      </c>
      <c r="K96" s="666"/>
      <c r="L96" s="653">
        <v>9</v>
      </c>
      <c r="M96" s="654">
        <v>0</v>
      </c>
    </row>
    <row r="97" spans="1:13" ht="14.4" customHeight="1" x14ac:dyDescent="0.3">
      <c r="A97" s="649" t="s">
        <v>3717</v>
      </c>
      <c r="B97" s="650" t="s">
        <v>3481</v>
      </c>
      <c r="C97" s="650" t="s">
        <v>1295</v>
      </c>
      <c r="D97" s="650" t="s">
        <v>1296</v>
      </c>
      <c r="E97" s="650" t="s">
        <v>3482</v>
      </c>
      <c r="F97" s="653"/>
      <c r="G97" s="653"/>
      <c r="H97" s="666">
        <v>0</v>
      </c>
      <c r="I97" s="653">
        <v>5</v>
      </c>
      <c r="J97" s="653">
        <v>230.25</v>
      </c>
      <c r="K97" s="666">
        <v>1</v>
      </c>
      <c r="L97" s="653">
        <v>5</v>
      </c>
      <c r="M97" s="654">
        <v>230.25</v>
      </c>
    </row>
    <row r="98" spans="1:13" ht="14.4" customHeight="1" x14ac:dyDescent="0.3">
      <c r="A98" s="649" t="s">
        <v>3717</v>
      </c>
      <c r="B98" s="650" t="s">
        <v>3481</v>
      </c>
      <c r="C98" s="650" t="s">
        <v>4508</v>
      </c>
      <c r="D98" s="650" t="s">
        <v>1720</v>
      </c>
      <c r="E98" s="650" t="s">
        <v>839</v>
      </c>
      <c r="F98" s="653"/>
      <c r="G98" s="653"/>
      <c r="H98" s="666"/>
      <c r="I98" s="653">
        <v>2</v>
      </c>
      <c r="J98" s="653">
        <v>0</v>
      </c>
      <c r="K98" s="666"/>
      <c r="L98" s="653">
        <v>2</v>
      </c>
      <c r="M98" s="654">
        <v>0</v>
      </c>
    </row>
    <row r="99" spans="1:13" ht="14.4" customHeight="1" x14ac:dyDescent="0.3">
      <c r="A99" s="649" t="s">
        <v>3717</v>
      </c>
      <c r="B99" s="650" t="s">
        <v>3481</v>
      </c>
      <c r="C99" s="650" t="s">
        <v>1719</v>
      </c>
      <c r="D99" s="650" t="s">
        <v>1720</v>
      </c>
      <c r="E99" s="650" t="s">
        <v>3519</v>
      </c>
      <c r="F99" s="653"/>
      <c r="G99" s="653"/>
      <c r="H99" s="666">
        <v>0</v>
      </c>
      <c r="I99" s="653">
        <v>5</v>
      </c>
      <c r="J99" s="653">
        <v>690.8</v>
      </c>
      <c r="K99" s="666">
        <v>1</v>
      </c>
      <c r="L99" s="653">
        <v>5</v>
      </c>
      <c r="M99" s="654">
        <v>690.8</v>
      </c>
    </row>
    <row r="100" spans="1:13" ht="14.4" customHeight="1" x14ac:dyDescent="0.3">
      <c r="A100" s="649" t="s">
        <v>3717</v>
      </c>
      <c r="B100" s="650" t="s">
        <v>3486</v>
      </c>
      <c r="C100" s="650" t="s">
        <v>1712</v>
      </c>
      <c r="D100" s="650" t="s">
        <v>1713</v>
      </c>
      <c r="E100" s="650" t="s">
        <v>3522</v>
      </c>
      <c r="F100" s="653"/>
      <c r="G100" s="653"/>
      <c r="H100" s="666">
        <v>0</v>
      </c>
      <c r="I100" s="653">
        <v>2</v>
      </c>
      <c r="J100" s="653">
        <v>233.6</v>
      </c>
      <c r="K100" s="666">
        <v>1</v>
      </c>
      <c r="L100" s="653">
        <v>2</v>
      </c>
      <c r="M100" s="654">
        <v>233.6</v>
      </c>
    </row>
    <row r="101" spans="1:13" ht="14.4" customHeight="1" x14ac:dyDescent="0.3">
      <c r="A101" s="649" t="s">
        <v>3717</v>
      </c>
      <c r="B101" s="650" t="s">
        <v>3486</v>
      </c>
      <c r="C101" s="650" t="s">
        <v>1303</v>
      </c>
      <c r="D101" s="650" t="s">
        <v>3490</v>
      </c>
      <c r="E101" s="650" t="s">
        <v>3488</v>
      </c>
      <c r="F101" s="653"/>
      <c r="G101" s="653"/>
      <c r="H101" s="666">
        <v>0</v>
      </c>
      <c r="I101" s="653">
        <v>4</v>
      </c>
      <c r="J101" s="653">
        <v>165.2</v>
      </c>
      <c r="K101" s="666">
        <v>1</v>
      </c>
      <c r="L101" s="653">
        <v>4</v>
      </c>
      <c r="M101" s="654">
        <v>165.2</v>
      </c>
    </row>
    <row r="102" spans="1:13" ht="14.4" customHeight="1" x14ac:dyDescent="0.3">
      <c r="A102" s="649" t="s">
        <v>3717</v>
      </c>
      <c r="B102" s="650" t="s">
        <v>3486</v>
      </c>
      <c r="C102" s="650" t="s">
        <v>4146</v>
      </c>
      <c r="D102" s="650" t="s">
        <v>3547</v>
      </c>
      <c r="E102" s="650" t="s">
        <v>4147</v>
      </c>
      <c r="F102" s="653"/>
      <c r="G102" s="653"/>
      <c r="H102" s="666">
        <v>0</v>
      </c>
      <c r="I102" s="653">
        <v>1</v>
      </c>
      <c r="J102" s="653">
        <v>87.6</v>
      </c>
      <c r="K102" s="666">
        <v>1</v>
      </c>
      <c r="L102" s="653">
        <v>1</v>
      </c>
      <c r="M102" s="654">
        <v>87.6</v>
      </c>
    </row>
    <row r="103" spans="1:13" ht="14.4" customHeight="1" x14ac:dyDescent="0.3">
      <c r="A103" s="649" t="s">
        <v>3717</v>
      </c>
      <c r="B103" s="650" t="s">
        <v>3486</v>
      </c>
      <c r="C103" s="650" t="s">
        <v>1306</v>
      </c>
      <c r="D103" s="650" t="s">
        <v>3490</v>
      </c>
      <c r="E103" s="650" t="s">
        <v>839</v>
      </c>
      <c r="F103" s="653"/>
      <c r="G103" s="653"/>
      <c r="H103" s="666">
        <v>0</v>
      </c>
      <c r="I103" s="653">
        <v>6</v>
      </c>
      <c r="J103" s="653">
        <v>412.97999999999996</v>
      </c>
      <c r="K103" s="666">
        <v>1</v>
      </c>
      <c r="L103" s="653">
        <v>6</v>
      </c>
      <c r="M103" s="654">
        <v>412.97999999999996</v>
      </c>
    </row>
    <row r="104" spans="1:13" ht="14.4" customHeight="1" x14ac:dyDescent="0.3">
      <c r="A104" s="649" t="s">
        <v>3717</v>
      </c>
      <c r="B104" s="650" t="s">
        <v>3486</v>
      </c>
      <c r="C104" s="650" t="s">
        <v>2237</v>
      </c>
      <c r="D104" s="650" t="s">
        <v>3547</v>
      </c>
      <c r="E104" s="650" t="s">
        <v>3519</v>
      </c>
      <c r="F104" s="653"/>
      <c r="G104" s="653"/>
      <c r="H104" s="666">
        <v>0</v>
      </c>
      <c r="I104" s="653">
        <v>4</v>
      </c>
      <c r="J104" s="653">
        <v>250.28</v>
      </c>
      <c r="K104" s="666">
        <v>1</v>
      </c>
      <c r="L104" s="653">
        <v>4</v>
      </c>
      <c r="M104" s="654">
        <v>250.28</v>
      </c>
    </row>
    <row r="105" spans="1:13" ht="14.4" customHeight="1" x14ac:dyDescent="0.3">
      <c r="A105" s="649" t="s">
        <v>3717</v>
      </c>
      <c r="B105" s="650" t="s">
        <v>3495</v>
      </c>
      <c r="C105" s="650" t="s">
        <v>1117</v>
      </c>
      <c r="D105" s="650" t="s">
        <v>1118</v>
      </c>
      <c r="E105" s="650" t="s">
        <v>3496</v>
      </c>
      <c r="F105" s="653"/>
      <c r="G105" s="653"/>
      <c r="H105" s="666">
        <v>0</v>
      </c>
      <c r="I105" s="653">
        <v>1</v>
      </c>
      <c r="J105" s="653">
        <v>80.47</v>
      </c>
      <c r="K105" s="666">
        <v>1</v>
      </c>
      <c r="L105" s="653">
        <v>1</v>
      </c>
      <c r="M105" s="654">
        <v>80.47</v>
      </c>
    </row>
    <row r="106" spans="1:13" ht="14.4" customHeight="1" x14ac:dyDescent="0.3">
      <c r="A106" s="649" t="s">
        <v>3717</v>
      </c>
      <c r="B106" s="650" t="s">
        <v>3500</v>
      </c>
      <c r="C106" s="650" t="s">
        <v>1094</v>
      </c>
      <c r="D106" s="650" t="s">
        <v>1095</v>
      </c>
      <c r="E106" s="650" t="s">
        <v>3501</v>
      </c>
      <c r="F106" s="653"/>
      <c r="G106" s="653"/>
      <c r="H106" s="666">
        <v>0</v>
      </c>
      <c r="I106" s="653">
        <v>4</v>
      </c>
      <c r="J106" s="653">
        <v>379.2</v>
      </c>
      <c r="K106" s="666">
        <v>1</v>
      </c>
      <c r="L106" s="653">
        <v>4</v>
      </c>
      <c r="M106" s="654">
        <v>379.2</v>
      </c>
    </row>
    <row r="107" spans="1:13" ht="14.4" customHeight="1" x14ac:dyDescent="0.3">
      <c r="A107" s="649" t="s">
        <v>3717</v>
      </c>
      <c r="B107" s="650" t="s">
        <v>3500</v>
      </c>
      <c r="C107" s="650" t="s">
        <v>1082</v>
      </c>
      <c r="D107" s="650" t="s">
        <v>1083</v>
      </c>
      <c r="E107" s="650" t="s">
        <v>1084</v>
      </c>
      <c r="F107" s="653"/>
      <c r="G107" s="653"/>
      <c r="H107" s="666">
        <v>0</v>
      </c>
      <c r="I107" s="653">
        <v>1</v>
      </c>
      <c r="J107" s="653">
        <v>30.33</v>
      </c>
      <c r="K107" s="666">
        <v>1</v>
      </c>
      <c r="L107" s="653">
        <v>1</v>
      </c>
      <c r="M107" s="654">
        <v>30.33</v>
      </c>
    </row>
    <row r="108" spans="1:13" ht="14.4" customHeight="1" x14ac:dyDescent="0.3">
      <c r="A108" s="649" t="s">
        <v>3717</v>
      </c>
      <c r="B108" s="650" t="s">
        <v>3503</v>
      </c>
      <c r="C108" s="650" t="s">
        <v>1109</v>
      </c>
      <c r="D108" s="650" t="s">
        <v>1110</v>
      </c>
      <c r="E108" s="650" t="s">
        <v>3504</v>
      </c>
      <c r="F108" s="653"/>
      <c r="G108" s="653"/>
      <c r="H108" s="666">
        <v>0</v>
      </c>
      <c r="I108" s="653">
        <v>6</v>
      </c>
      <c r="J108" s="653">
        <v>1999.56</v>
      </c>
      <c r="K108" s="666">
        <v>1</v>
      </c>
      <c r="L108" s="653">
        <v>6</v>
      </c>
      <c r="M108" s="654">
        <v>1999.56</v>
      </c>
    </row>
    <row r="109" spans="1:13" ht="14.4" customHeight="1" x14ac:dyDescent="0.3">
      <c r="A109" s="649" t="s">
        <v>3717</v>
      </c>
      <c r="B109" s="650" t="s">
        <v>6912</v>
      </c>
      <c r="C109" s="650" t="s">
        <v>4929</v>
      </c>
      <c r="D109" s="650" t="s">
        <v>4930</v>
      </c>
      <c r="E109" s="650" t="s">
        <v>3496</v>
      </c>
      <c r="F109" s="653"/>
      <c r="G109" s="653"/>
      <c r="H109" s="666">
        <v>0</v>
      </c>
      <c r="I109" s="653">
        <v>1</v>
      </c>
      <c r="J109" s="653">
        <v>25.54</v>
      </c>
      <c r="K109" s="666">
        <v>1</v>
      </c>
      <c r="L109" s="653">
        <v>1</v>
      </c>
      <c r="M109" s="654">
        <v>25.54</v>
      </c>
    </row>
    <row r="110" spans="1:13" ht="14.4" customHeight="1" x14ac:dyDescent="0.3">
      <c r="A110" s="649" t="s">
        <v>3717</v>
      </c>
      <c r="B110" s="650" t="s">
        <v>3506</v>
      </c>
      <c r="C110" s="650" t="s">
        <v>1196</v>
      </c>
      <c r="D110" s="650" t="s">
        <v>1197</v>
      </c>
      <c r="E110" s="650" t="s">
        <v>1198</v>
      </c>
      <c r="F110" s="653"/>
      <c r="G110" s="653"/>
      <c r="H110" s="666">
        <v>0</v>
      </c>
      <c r="I110" s="653">
        <v>10</v>
      </c>
      <c r="J110" s="653">
        <v>878.7</v>
      </c>
      <c r="K110" s="666">
        <v>1</v>
      </c>
      <c r="L110" s="653">
        <v>10</v>
      </c>
      <c r="M110" s="654">
        <v>878.7</v>
      </c>
    </row>
    <row r="111" spans="1:13" ht="14.4" customHeight="1" x14ac:dyDescent="0.3">
      <c r="A111" s="649" t="s">
        <v>3717</v>
      </c>
      <c r="B111" s="650" t="s">
        <v>3506</v>
      </c>
      <c r="C111" s="650" t="s">
        <v>1184</v>
      </c>
      <c r="D111" s="650" t="s">
        <v>1185</v>
      </c>
      <c r="E111" s="650" t="s">
        <v>1194</v>
      </c>
      <c r="F111" s="653"/>
      <c r="G111" s="653"/>
      <c r="H111" s="666">
        <v>0</v>
      </c>
      <c r="I111" s="653">
        <v>2</v>
      </c>
      <c r="J111" s="653">
        <v>2862.52</v>
      </c>
      <c r="K111" s="666">
        <v>1</v>
      </c>
      <c r="L111" s="653">
        <v>2</v>
      </c>
      <c r="M111" s="654">
        <v>2862.52</v>
      </c>
    </row>
    <row r="112" spans="1:13" ht="14.4" customHeight="1" x14ac:dyDescent="0.3">
      <c r="A112" s="649" t="s">
        <v>3717</v>
      </c>
      <c r="B112" s="650" t="s">
        <v>3506</v>
      </c>
      <c r="C112" s="650" t="s">
        <v>4590</v>
      </c>
      <c r="D112" s="650" t="s">
        <v>4591</v>
      </c>
      <c r="E112" s="650" t="s">
        <v>1140</v>
      </c>
      <c r="F112" s="653"/>
      <c r="G112" s="653"/>
      <c r="H112" s="666">
        <v>0</v>
      </c>
      <c r="I112" s="653">
        <v>5</v>
      </c>
      <c r="J112" s="653">
        <v>329.05</v>
      </c>
      <c r="K112" s="666">
        <v>1</v>
      </c>
      <c r="L112" s="653">
        <v>5</v>
      </c>
      <c r="M112" s="654">
        <v>329.05</v>
      </c>
    </row>
    <row r="113" spans="1:13" ht="14.4" customHeight="1" x14ac:dyDescent="0.3">
      <c r="A113" s="649" t="s">
        <v>3671</v>
      </c>
      <c r="B113" s="650" t="s">
        <v>6909</v>
      </c>
      <c r="C113" s="650" t="s">
        <v>3749</v>
      </c>
      <c r="D113" s="650" t="s">
        <v>3750</v>
      </c>
      <c r="E113" s="650" t="s">
        <v>3751</v>
      </c>
      <c r="F113" s="653">
        <v>2</v>
      </c>
      <c r="G113" s="653">
        <v>83.1</v>
      </c>
      <c r="H113" s="666">
        <v>1</v>
      </c>
      <c r="I113" s="653"/>
      <c r="J113" s="653"/>
      <c r="K113" s="666">
        <v>0</v>
      </c>
      <c r="L113" s="653">
        <v>2</v>
      </c>
      <c r="M113" s="654">
        <v>83.1</v>
      </c>
    </row>
    <row r="114" spans="1:13" ht="14.4" customHeight="1" x14ac:dyDescent="0.3">
      <c r="A114" s="649" t="s">
        <v>3671</v>
      </c>
      <c r="B114" s="650" t="s">
        <v>3474</v>
      </c>
      <c r="C114" s="650" t="s">
        <v>3744</v>
      </c>
      <c r="D114" s="650" t="s">
        <v>3745</v>
      </c>
      <c r="E114" s="650" t="s">
        <v>3746</v>
      </c>
      <c r="F114" s="653"/>
      <c r="G114" s="653"/>
      <c r="H114" s="666">
        <v>0</v>
      </c>
      <c r="I114" s="653">
        <v>1</v>
      </c>
      <c r="J114" s="653">
        <v>158.72</v>
      </c>
      <c r="K114" s="666">
        <v>1</v>
      </c>
      <c r="L114" s="653">
        <v>1</v>
      </c>
      <c r="M114" s="654">
        <v>158.72</v>
      </c>
    </row>
    <row r="115" spans="1:13" ht="14.4" customHeight="1" x14ac:dyDescent="0.3">
      <c r="A115" s="649" t="s">
        <v>3671</v>
      </c>
      <c r="B115" s="650" t="s">
        <v>3481</v>
      </c>
      <c r="C115" s="650" t="s">
        <v>1719</v>
      </c>
      <c r="D115" s="650" t="s">
        <v>1720</v>
      </c>
      <c r="E115" s="650" t="s">
        <v>3519</v>
      </c>
      <c r="F115" s="653"/>
      <c r="G115" s="653"/>
      <c r="H115" s="666">
        <v>0</v>
      </c>
      <c r="I115" s="653">
        <v>2</v>
      </c>
      <c r="J115" s="653">
        <v>276.32</v>
      </c>
      <c r="K115" s="666">
        <v>1</v>
      </c>
      <c r="L115" s="653">
        <v>2</v>
      </c>
      <c r="M115" s="654">
        <v>276.32</v>
      </c>
    </row>
    <row r="116" spans="1:13" ht="14.4" customHeight="1" x14ac:dyDescent="0.3">
      <c r="A116" s="649" t="s">
        <v>3671</v>
      </c>
      <c r="B116" s="650" t="s">
        <v>3505</v>
      </c>
      <c r="C116" s="650" t="s">
        <v>1602</v>
      </c>
      <c r="D116" s="650" t="s">
        <v>1087</v>
      </c>
      <c r="E116" s="650" t="s">
        <v>1603</v>
      </c>
      <c r="F116" s="653"/>
      <c r="G116" s="653"/>
      <c r="H116" s="666">
        <v>0</v>
      </c>
      <c r="I116" s="653">
        <v>1</v>
      </c>
      <c r="J116" s="653">
        <v>356.47</v>
      </c>
      <c r="K116" s="666">
        <v>1</v>
      </c>
      <c r="L116" s="653">
        <v>1</v>
      </c>
      <c r="M116" s="654">
        <v>356.47</v>
      </c>
    </row>
    <row r="117" spans="1:13" ht="14.4" customHeight="1" x14ac:dyDescent="0.3">
      <c r="A117" s="649" t="s">
        <v>3672</v>
      </c>
      <c r="B117" s="650" t="s">
        <v>6913</v>
      </c>
      <c r="C117" s="650" t="s">
        <v>4731</v>
      </c>
      <c r="D117" s="650" t="s">
        <v>4732</v>
      </c>
      <c r="E117" s="650" t="s">
        <v>4119</v>
      </c>
      <c r="F117" s="653"/>
      <c r="G117" s="653"/>
      <c r="H117" s="666">
        <v>0</v>
      </c>
      <c r="I117" s="653">
        <v>1</v>
      </c>
      <c r="J117" s="653">
        <v>32.630000000000003</v>
      </c>
      <c r="K117" s="666">
        <v>1</v>
      </c>
      <c r="L117" s="653">
        <v>1</v>
      </c>
      <c r="M117" s="654">
        <v>32.630000000000003</v>
      </c>
    </row>
    <row r="118" spans="1:13" ht="14.4" customHeight="1" x14ac:dyDescent="0.3">
      <c r="A118" s="649" t="s">
        <v>3672</v>
      </c>
      <c r="B118" s="650" t="s">
        <v>3474</v>
      </c>
      <c r="C118" s="650" t="s">
        <v>4598</v>
      </c>
      <c r="D118" s="650" t="s">
        <v>4599</v>
      </c>
      <c r="E118" s="650" t="s">
        <v>4600</v>
      </c>
      <c r="F118" s="653">
        <v>1</v>
      </c>
      <c r="G118" s="653">
        <v>152.36000000000001</v>
      </c>
      <c r="H118" s="666">
        <v>1</v>
      </c>
      <c r="I118" s="653"/>
      <c r="J118" s="653"/>
      <c r="K118" s="666">
        <v>0</v>
      </c>
      <c r="L118" s="653">
        <v>1</v>
      </c>
      <c r="M118" s="654">
        <v>152.36000000000001</v>
      </c>
    </row>
    <row r="119" spans="1:13" ht="14.4" customHeight="1" x14ac:dyDescent="0.3">
      <c r="A119" s="649" t="s">
        <v>3672</v>
      </c>
      <c r="B119" s="650" t="s">
        <v>3474</v>
      </c>
      <c r="C119" s="650" t="s">
        <v>1226</v>
      </c>
      <c r="D119" s="650" t="s">
        <v>3479</v>
      </c>
      <c r="E119" s="650" t="s">
        <v>3480</v>
      </c>
      <c r="F119" s="653"/>
      <c r="G119" s="653"/>
      <c r="H119" s="666">
        <v>0</v>
      </c>
      <c r="I119" s="653">
        <v>1</v>
      </c>
      <c r="J119" s="653">
        <v>112.76</v>
      </c>
      <c r="K119" s="666">
        <v>1</v>
      </c>
      <c r="L119" s="653">
        <v>1</v>
      </c>
      <c r="M119" s="654">
        <v>112.76</v>
      </c>
    </row>
    <row r="120" spans="1:13" ht="14.4" customHeight="1" x14ac:dyDescent="0.3">
      <c r="A120" s="649" t="s">
        <v>3672</v>
      </c>
      <c r="B120" s="650" t="s">
        <v>3474</v>
      </c>
      <c r="C120" s="650" t="s">
        <v>1230</v>
      </c>
      <c r="D120" s="650" t="s">
        <v>1231</v>
      </c>
      <c r="E120" s="650" t="s">
        <v>1232</v>
      </c>
      <c r="F120" s="653"/>
      <c r="G120" s="653"/>
      <c r="H120" s="666">
        <v>0</v>
      </c>
      <c r="I120" s="653">
        <v>2</v>
      </c>
      <c r="J120" s="653">
        <v>304.72000000000003</v>
      </c>
      <c r="K120" s="666">
        <v>1</v>
      </c>
      <c r="L120" s="653">
        <v>2</v>
      </c>
      <c r="M120" s="654">
        <v>304.72000000000003</v>
      </c>
    </row>
    <row r="121" spans="1:13" ht="14.4" customHeight="1" x14ac:dyDescent="0.3">
      <c r="A121" s="649" t="s">
        <v>3672</v>
      </c>
      <c r="B121" s="650" t="s">
        <v>3481</v>
      </c>
      <c r="C121" s="650" t="s">
        <v>1295</v>
      </c>
      <c r="D121" s="650" t="s">
        <v>1296</v>
      </c>
      <c r="E121" s="650" t="s">
        <v>3482</v>
      </c>
      <c r="F121" s="653"/>
      <c r="G121" s="653"/>
      <c r="H121" s="666">
        <v>0</v>
      </c>
      <c r="I121" s="653">
        <v>1</v>
      </c>
      <c r="J121" s="653">
        <v>46.05</v>
      </c>
      <c r="K121" s="666">
        <v>1</v>
      </c>
      <c r="L121" s="653">
        <v>1</v>
      </c>
      <c r="M121" s="654">
        <v>46.05</v>
      </c>
    </row>
    <row r="122" spans="1:13" ht="14.4" customHeight="1" x14ac:dyDescent="0.3">
      <c r="A122" s="649" t="s">
        <v>3672</v>
      </c>
      <c r="B122" s="650" t="s">
        <v>3481</v>
      </c>
      <c r="C122" s="650" t="s">
        <v>4385</v>
      </c>
      <c r="D122" s="650" t="s">
        <v>1720</v>
      </c>
      <c r="E122" s="650" t="s">
        <v>3482</v>
      </c>
      <c r="F122" s="653"/>
      <c r="G122" s="653"/>
      <c r="H122" s="666"/>
      <c r="I122" s="653">
        <v>1</v>
      </c>
      <c r="J122" s="653">
        <v>0</v>
      </c>
      <c r="K122" s="666"/>
      <c r="L122" s="653">
        <v>1</v>
      </c>
      <c r="M122" s="654">
        <v>0</v>
      </c>
    </row>
    <row r="123" spans="1:13" ht="14.4" customHeight="1" x14ac:dyDescent="0.3">
      <c r="A123" s="649" t="s">
        <v>3672</v>
      </c>
      <c r="B123" s="650" t="s">
        <v>3481</v>
      </c>
      <c r="C123" s="650" t="s">
        <v>1719</v>
      </c>
      <c r="D123" s="650" t="s">
        <v>1720</v>
      </c>
      <c r="E123" s="650" t="s">
        <v>3519</v>
      </c>
      <c r="F123" s="653"/>
      <c r="G123" s="653"/>
      <c r="H123" s="666">
        <v>0</v>
      </c>
      <c r="I123" s="653">
        <v>3</v>
      </c>
      <c r="J123" s="653">
        <v>414.48</v>
      </c>
      <c r="K123" s="666">
        <v>1</v>
      </c>
      <c r="L123" s="653">
        <v>3</v>
      </c>
      <c r="M123" s="654">
        <v>414.48</v>
      </c>
    </row>
    <row r="124" spans="1:13" ht="14.4" customHeight="1" x14ac:dyDescent="0.3">
      <c r="A124" s="649" t="s">
        <v>3672</v>
      </c>
      <c r="B124" s="650" t="s">
        <v>3481</v>
      </c>
      <c r="C124" s="650" t="s">
        <v>4727</v>
      </c>
      <c r="D124" s="650" t="s">
        <v>1720</v>
      </c>
      <c r="E124" s="650" t="s">
        <v>4147</v>
      </c>
      <c r="F124" s="653">
        <v>1</v>
      </c>
      <c r="G124" s="653">
        <v>0</v>
      </c>
      <c r="H124" s="666"/>
      <c r="I124" s="653"/>
      <c r="J124" s="653"/>
      <c r="K124" s="666"/>
      <c r="L124" s="653">
        <v>1</v>
      </c>
      <c r="M124" s="654">
        <v>0</v>
      </c>
    </row>
    <row r="125" spans="1:13" ht="14.4" customHeight="1" x14ac:dyDescent="0.3">
      <c r="A125" s="649" t="s">
        <v>3672</v>
      </c>
      <c r="B125" s="650" t="s">
        <v>3486</v>
      </c>
      <c r="C125" s="650" t="s">
        <v>1299</v>
      </c>
      <c r="D125" s="650" t="s">
        <v>3487</v>
      </c>
      <c r="E125" s="650" t="s">
        <v>3488</v>
      </c>
      <c r="F125" s="653"/>
      <c r="G125" s="653"/>
      <c r="H125" s="666">
        <v>0</v>
      </c>
      <c r="I125" s="653">
        <v>1</v>
      </c>
      <c r="J125" s="653">
        <v>82.59</v>
      </c>
      <c r="K125" s="666">
        <v>1</v>
      </c>
      <c r="L125" s="653">
        <v>1</v>
      </c>
      <c r="M125" s="654">
        <v>82.59</v>
      </c>
    </row>
    <row r="126" spans="1:13" ht="14.4" customHeight="1" x14ac:dyDescent="0.3">
      <c r="A126" s="649" t="s">
        <v>3672</v>
      </c>
      <c r="B126" s="650" t="s">
        <v>3486</v>
      </c>
      <c r="C126" s="650" t="s">
        <v>4146</v>
      </c>
      <c r="D126" s="650" t="s">
        <v>3547</v>
      </c>
      <c r="E126" s="650" t="s">
        <v>4147</v>
      </c>
      <c r="F126" s="653"/>
      <c r="G126" s="653"/>
      <c r="H126" s="666">
        <v>0</v>
      </c>
      <c r="I126" s="653">
        <v>2</v>
      </c>
      <c r="J126" s="653">
        <v>175.2</v>
      </c>
      <c r="K126" s="666">
        <v>1</v>
      </c>
      <c r="L126" s="653">
        <v>2</v>
      </c>
      <c r="M126" s="654">
        <v>175.2</v>
      </c>
    </row>
    <row r="127" spans="1:13" ht="14.4" customHeight="1" x14ac:dyDescent="0.3">
      <c r="A127" s="649" t="s">
        <v>3673</v>
      </c>
      <c r="B127" s="650" t="s">
        <v>3539</v>
      </c>
      <c r="C127" s="650" t="s">
        <v>4241</v>
      </c>
      <c r="D127" s="650" t="s">
        <v>4242</v>
      </c>
      <c r="E127" s="650" t="s">
        <v>4243</v>
      </c>
      <c r="F127" s="653"/>
      <c r="G127" s="653"/>
      <c r="H127" s="666">
        <v>0</v>
      </c>
      <c r="I127" s="653">
        <v>1</v>
      </c>
      <c r="J127" s="653">
        <v>96.58</v>
      </c>
      <c r="K127" s="666">
        <v>1</v>
      </c>
      <c r="L127" s="653">
        <v>1</v>
      </c>
      <c r="M127" s="654">
        <v>96.58</v>
      </c>
    </row>
    <row r="128" spans="1:13" ht="14.4" customHeight="1" x14ac:dyDescent="0.3">
      <c r="A128" s="649" t="s">
        <v>3673</v>
      </c>
      <c r="B128" s="650" t="s">
        <v>3470</v>
      </c>
      <c r="C128" s="650" t="s">
        <v>4211</v>
      </c>
      <c r="D128" s="650" t="s">
        <v>1079</v>
      </c>
      <c r="E128" s="650" t="s">
        <v>4212</v>
      </c>
      <c r="F128" s="653"/>
      <c r="G128" s="653"/>
      <c r="H128" s="666">
        <v>0</v>
      </c>
      <c r="I128" s="653">
        <v>1</v>
      </c>
      <c r="J128" s="653">
        <v>187.59</v>
      </c>
      <c r="K128" s="666">
        <v>1</v>
      </c>
      <c r="L128" s="653">
        <v>1</v>
      </c>
      <c r="M128" s="654">
        <v>187.59</v>
      </c>
    </row>
    <row r="129" spans="1:13" ht="14.4" customHeight="1" x14ac:dyDescent="0.3">
      <c r="A129" s="649" t="s">
        <v>3673</v>
      </c>
      <c r="B129" s="650" t="s">
        <v>3541</v>
      </c>
      <c r="C129" s="650" t="s">
        <v>4160</v>
      </c>
      <c r="D129" s="650" t="s">
        <v>4161</v>
      </c>
      <c r="E129" s="650" t="s">
        <v>1442</v>
      </c>
      <c r="F129" s="653">
        <v>1</v>
      </c>
      <c r="G129" s="653">
        <v>44.89</v>
      </c>
      <c r="H129" s="666">
        <v>1</v>
      </c>
      <c r="I129" s="653"/>
      <c r="J129" s="653"/>
      <c r="K129" s="666">
        <v>0</v>
      </c>
      <c r="L129" s="653">
        <v>1</v>
      </c>
      <c r="M129" s="654">
        <v>44.89</v>
      </c>
    </row>
    <row r="130" spans="1:13" ht="14.4" customHeight="1" x14ac:dyDescent="0.3">
      <c r="A130" s="649" t="s">
        <v>3673</v>
      </c>
      <c r="B130" s="650" t="s">
        <v>6914</v>
      </c>
      <c r="C130" s="650" t="s">
        <v>4079</v>
      </c>
      <c r="D130" s="650" t="s">
        <v>4080</v>
      </c>
      <c r="E130" s="650" t="s">
        <v>4081</v>
      </c>
      <c r="F130" s="653"/>
      <c r="G130" s="653"/>
      <c r="H130" s="666"/>
      <c r="I130" s="653">
        <v>1</v>
      </c>
      <c r="J130" s="653">
        <v>0</v>
      </c>
      <c r="K130" s="666"/>
      <c r="L130" s="653">
        <v>1</v>
      </c>
      <c r="M130" s="654">
        <v>0</v>
      </c>
    </row>
    <row r="131" spans="1:13" ht="14.4" customHeight="1" x14ac:dyDescent="0.3">
      <c r="A131" s="649" t="s">
        <v>3673</v>
      </c>
      <c r="B131" s="650" t="s">
        <v>3573</v>
      </c>
      <c r="C131" s="650" t="s">
        <v>4230</v>
      </c>
      <c r="D131" s="650" t="s">
        <v>4231</v>
      </c>
      <c r="E131" s="650" t="s">
        <v>4232</v>
      </c>
      <c r="F131" s="653"/>
      <c r="G131" s="653"/>
      <c r="H131" s="666">
        <v>0</v>
      </c>
      <c r="I131" s="653">
        <v>1</v>
      </c>
      <c r="J131" s="653">
        <v>36.520000000000003</v>
      </c>
      <c r="K131" s="666">
        <v>1</v>
      </c>
      <c r="L131" s="653">
        <v>1</v>
      </c>
      <c r="M131" s="654">
        <v>36.520000000000003</v>
      </c>
    </row>
    <row r="132" spans="1:13" ht="14.4" customHeight="1" x14ac:dyDescent="0.3">
      <c r="A132" s="649" t="s">
        <v>3673</v>
      </c>
      <c r="B132" s="650" t="s">
        <v>6909</v>
      </c>
      <c r="C132" s="650" t="s">
        <v>4180</v>
      </c>
      <c r="D132" s="650" t="s">
        <v>4181</v>
      </c>
      <c r="E132" s="650" t="s">
        <v>3751</v>
      </c>
      <c r="F132" s="653"/>
      <c r="G132" s="653"/>
      <c r="H132" s="666">
        <v>0</v>
      </c>
      <c r="I132" s="653">
        <v>1</v>
      </c>
      <c r="J132" s="653">
        <v>41.55</v>
      </c>
      <c r="K132" s="666">
        <v>1</v>
      </c>
      <c r="L132" s="653">
        <v>1</v>
      </c>
      <c r="M132" s="654">
        <v>41.55</v>
      </c>
    </row>
    <row r="133" spans="1:13" ht="14.4" customHeight="1" x14ac:dyDescent="0.3">
      <c r="A133" s="649" t="s">
        <v>3673</v>
      </c>
      <c r="B133" s="650" t="s">
        <v>3474</v>
      </c>
      <c r="C133" s="650" t="s">
        <v>1646</v>
      </c>
      <c r="D133" s="650" t="s">
        <v>3514</v>
      </c>
      <c r="E133" s="650" t="s">
        <v>3515</v>
      </c>
      <c r="F133" s="653"/>
      <c r="G133" s="653"/>
      <c r="H133" s="666">
        <v>0</v>
      </c>
      <c r="I133" s="653">
        <v>3</v>
      </c>
      <c r="J133" s="653">
        <v>823.48</v>
      </c>
      <c r="K133" s="666">
        <v>1</v>
      </c>
      <c r="L133" s="653">
        <v>3</v>
      </c>
      <c r="M133" s="654">
        <v>823.48</v>
      </c>
    </row>
    <row r="134" spans="1:13" ht="14.4" customHeight="1" x14ac:dyDescent="0.3">
      <c r="A134" s="649" t="s">
        <v>3673</v>
      </c>
      <c r="B134" s="650" t="s">
        <v>3474</v>
      </c>
      <c r="C134" s="650" t="s">
        <v>1226</v>
      </c>
      <c r="D134" s="650" t="s">
        <v>3479</v>
      </c>
      <c r="E134" s="650" t="s">
        <v>3480</v>
      </c>
      <c r="F134" s="653"/>
      <c r="G134" s="653"/>
      <c r="H134" s="666">
        <v>0</v>
      </c>
      <c r="I134" s="653">
        <v>1</v>
      </c>
      <c r="J134" s="653">
        <v>112.76</v>
      </c>
      <c r="K134" s="666">
        <v>1</v>
      </c>
      <c r="L134" s="653">
        <v>1</v>
      </c>
      <c r="M134" s="654">
        <v>112.76</v>
      </c>
    </row>
    <row r="135" spans="1:13" ht="14.4" customHeight="1" x14ac:dyDescent="0.3">
      <c r="A135" s="649" t="s">
        <v>3673</v>
      </c>
      <c r="B135" s="650" t="s">
        <v>3474</v>
      </c>
      <c r="C135" s="650" t="s">
        <v>1660</v>
      </c>
      <c r="D135" s="650" t="s">
        <v>3516</v>
      </c>
      <c r="E135" s="650" t="s">
        <v>3517</v>
      </c>
      <c r="F135" s="653"/>
      <c r="G135" s="653"/>
      <c r="H135" s="666">
        <v>0</v>
      </c>
      <c r="I135" s="653">
        <v>2</v>
      </c>
      <c r="J135" s="653">
        <v>666.62</v>
      </c>
      <c r="K135" s="666">
        <v>1</v>
      </c>
      <c r="L135" s="653">
        <v>2</v>
      </c>
      <c r="M135" s="654">
        <v>666.62</v>
      </c>
    </row>
    <row r="136" spans="1:13" ht="14.4" customHeight="1" x14ac:dyDescent="0.3">
      <c r="A136" s="649" t="s">
        <v>3673</v>
      </c>
      <c r="B136" s="650" t="s">
        <v>3474</v>
      </c>
      <c r="C136" s="650" t="s">
        <v>1230</v>
      </c>
      <c r="D136" s="650" t="s">
        <v>1231</v>
      </c>
      <c r="E136" s="650" t="s">
        <v>1232</v>
      </c>
      <c r="F136" s="653"/>
      <c r="G136" s="653"/>
      <c r="H136" s="666">
        <v>0</v>
      </c>
      <c r="I136" s="653">
        <v>5</v>
      </c>
      <c r="J136" s="653">
        <v>709.1400000000001</v>
      </c>
      <c r="K136" s="666">
        <v>1</v>
      </c>
      <c r="L136" s="653">
        <v>5</v>
      </c>
      <c r="M136" s="654">
        <v>709.1400000000001</v>
      </c>
    </row>
    <row r="137" spans="1:13" ht="14.4" customHeight="1" x14ac:dyDescent="0.3">
      <c r="A137" s="649" t="s">
        <v>3673</v>
      </c>
      <c r="B137" s="650" t="s">
        <v>3481</v>
      </c>
      <c r="C137" s="650" t="s">
        <v>4165</v>
      </c>
      <c r="D137" s="650" t="s">
        <v>1296</v>
      </c>
      <c r="E137" s="650" t="s">
        <v>839</v>
      </c>
      <c r="F137" s="653"/>
      <c r="G137" s="653"/>
      <c r="H137" s="666"/>
      <c r="I137" s="653">
        <v>3</v>
      </c>
      <c r="J137" s="653">
        <v>0</v>
      </c>
      <c r="K137" s="666"/>
      <c r="L137" s="653">
        <v>3</v>
      </c>
      <c r="M137" s="654">
        <v>0</v>
      </c>
    </row>
    <row r="138" spans="1:13" ht="14.4" customHeight="1" x14ac:dyDescent="0.3">
      <c r="A138" s="649" t="s">
        <v>3673</v>
      </c>
      <c r="B138" s="650" t="s">
        <v>3481</v>
      </c>
      <c r="C138" s="650" t="s">
        <v>1295</v>
      </c>
      <c r="D138" s="650" t="s">
        <v>1296</v>
      </c>
      <c r="E138" s="650" t="s">
        <v>3482</v>
      </c>
      <c r="F138" s="653"/>
      <c r="G138" s="653"/>
      <c r="H138" s="666">
        <v>0</v>
      </c>
      <c r="I138" s="653">
        <v>1</v>
      </c>
      <c r="J138" s="653">
        <v>46.05</v>
      </c>
      <c r="K138" s="666">
        <v>1</v>
      </c>
      <c r="L138" s="653">
        <v>1</v>
      </c>
      <c r="M138" s="654">
        <v>46.05</v>
      </c>
    </row>
    <row r="139" spans="1:13" ht="14.4" customHeight="1" x14ac:dyDescent="0.3">
      <c r="A139" s="649" t="s">
        <v>3673</v>
      </c>
      <c r="B139" s="650" t="s">
        <v>3481</v>
      </c>
      <c r="C139" s="650" t="s">
        <v>1719</v>
      </c>
      <c r="D139" s="650" t="s">
        <v>1720</v>
      </c>
      <c r="E139" s="650" t="s">
        <v>3519</v>
      </c>
      <c r="F139" s="653"/>
      <c r="G139" s="653"/>
      <c r="H139" s="666">
        <v>0</v>
      </c>
      <c r="I139" s="653">
        <v>8</v>
      </c>
      <c r="J139" s="653">
        <v>1105.28</v>
      </c>
      <c r="K139" s="666">
        <v>1</v>
      </c>
      <c r="L139" s="653">
        <v>8</v>
      </c>
      <c r="M139" s="654">
        <v>1105.28</v>
      </c>
    </row>
    <row r="140" spans="1:13" ht="14.4" customHeight="1" x14ac:dyDescent="0.3">
      <c r="A140" s="649" t="s">
        <v>3673</v>
      </c>
      <c r="B140" s="650" t="s">
        <v>3481</v>
      </c>
      <c r="C140" s="650" t="s">
        <v>1708</v>
      </c>
      <c r="D140" s="650" t="s">
        <v>1709</v>
      </c>
      <c r="E140" s="650" t="s">
        <v>3520</v>
      </c>
      <c r="F140" s="653"/>
      <c r="G140" s="653"/>
      <c r="H140" s="666">
        <v>0</v>
      </c>
      <c r="I140" s="653">
        <v>4</v>
      </c>
      <c r="J140" s="653">
        <v>736.88</v>
      </c>
      <c r="K140" s="666">
        <v>1</v>
      </c>
      <c r="L140" s="653">
        <v>4</v>
      </c>
      <c r="M140" s="654">
        <v>736.88</v>
      </c>
    </row>
    <row r="141" spans="1:13" ht="14.4" customHeight="1" x14ac:dyDescent="0.3">
      <c r="A141" s="649" t="s">
        <v>3673</v>
      </c>
      <c r="B141" s="650" t="s">
        <v>3481</v>
      </c>
      <c r="C141" s="650" t="s">
        <v>1722</v>
      </c>
      <c r="D141" s="650" t="s">
        <v>1296</v>
      </c>
      <c r="E141" s="650" t="s">
        <v>3521</v>
      </c>
      <c r="F141" s="653"/>
      <c r="G141" s="653"/>
      <c r="H141" s="666">
        <v>0</v>
      </c>
      <c r="I141" s="653">
        <v>1</v>
      </c>
      <c r="J141" s="653">
        <v>103.71</v>
      </c>
      <c r="K141" s="666">
        <v>1</v>
      </c>
      <c r="L141" s="653">
        <v>1</v>
      </c>
      <c r="M141" s="654">
        <v>103.71</v>
      </c>
    </row>
    <row r="142" spans="1:13" ht="14.4" customHeight="1" x14ac:dyDescent="0.3">
      <c r="A142" s="649" t="s">
        <v>3673</v>
      </c>
      <c r="B142" s="650" t="s">
        <v>3486</v>
      </c>
      <c r="C142" s="650" t="s">
        <v>1712</v>
      </c>
      <c r="D142" s="650" t="s">
        <v>1713</v>
      </c>
      <c r="E142" s="650" t="s">
        <v>3522</v>
      </c>
      <c r="F142" s="653"/>
      <c r="G142" s="653"/>
      <c r="H142" s="666">
        <v>0</v>
      </c>
      <c r="I142" s="653">
        <v>4</v>
      </c>
      <c r="J142" s="653">
        <v>467.2</v>
      </c>
      <c r="K142" s="666">
        <v>1</v>
      </c>
      <c r="L142" s="653">
        <v>4</v>
      </c>
      <c r="M142" s="654">
        <v>467.2</v>
      </c>
    </row>
    <row r="143" spans="1:13" ht="14.4" customHeight="1" x14ac:dyDescent="0.3">
      <c r="A143" s="649" t="s">
        <v>3673</v>
      </c>
      <c r="B143" s="650" t="s">
        <v>3486</v>
      </c>
      <c r="C143" s="650" t="s">
        <v>1303</v>
      </c>
      <c r="D143" s="650" t="s">
        <v>3490</v>
      </c>
      <c r="E143" s="650" t="s">
        <v>3488</v>
      </c>
      <c r="F143" s="653"/>
      <c r="G143" s="653"/>
      <c r="H143" s="666">
        <v>0</v>
      </c>
      <c r="I143" s="653">
        <v>1</v>
      </c>
      <c r="J143" s="653">
        <v>41.3</v>
      </c>
      <c r="K143" s="666">
        <v>1</v>
      </c>
      <c r="L143" s="653">
        <v>1</v>
      </c>
      <c r="M143" s="654">
        <v>41.3</v>
      </c>
    </row>
    <row r="144" spans="1:13" ht="14.4" customHeight="1" x14ac:dyDescent="0.3">
      <c r="A144" s="649" t="s">
        <v>3673</v>
      </c>
      <c r="B144" s="650" t="s">
        <v>3486</v>
      </c>
      <c r="C144" s="650" t="s">
        <v>4146</v>
      </c>
      <c r="D144" s="650" t="s">
        <v>3547</v>
      </c>
      <c r="E144" s="650" t="s">
        <v>4147</v>
      </c>
      <c r="F144" s="653"/>
      <c r="G144" s="653"/>
      <c r="H144" s="666">
        <v>0</v>
      </c>
      <c r="I144" s="653">
        <v>6</v>
      </c>
      <c r="J144" s="653">
        <v>525.59999999999991</v>
      </c>
      <c r="K144" s="666">
        <v>1</v>
      </c>
      <c r="L144" s="653">
        <v>6</v>
      </c>
      <c r="M144" s="654">
        <v>525.59999999999991</v>
      </c>
    </row>
    <row r="145" spans="1:13" ht="14.4" customHeight="1" x14ac:dyDescent="0.3">
      <c r="A145" s="649" t="s">
        <v>3673</v>
      </c>
      <c r="B145" s="650" t="s">
        <v>3486</v>
      </c>
      <c r="C145" s="650" t="s">
        <v>1306</v>
      </c>
      <c r="D145" s="650" t="s">
        <v>3490</v>
      </c>
      <c r="E145" s="650" t="s">
        <v>839</v>
      </c>
      <c r="F145" s="653"/>
      <c r="G145" s="653"/>
      <c r="H145" s="666">
        <v>0</v>
      </c>
      <c r="I145" s="653">
        <v>2</v>
      </c>
      <c r="J145" s="653">
        <v>137.66</v>
      </c>
      <c r="K145" s="666">
        <v>1</v>
      </c>
      <c r="L145" s="653">
        <v>2</v>
      </c>
      <c r="M145" s="654">
        <v>137.66</v>
      </c>
    </row>
    <row r="146" spans="1:13" ht="14.4" customHeight="1" x14ac:dyDescent="0.3">
      <c r="A146" s="649" t="s">
        <v>3673</v>
      </c>
      <c r="B146" s="650" t="s">
        <v>3486</v>
      </c>
      <c r="C146" s="650" t="s">
        <v>2237</v>
      </c>
      <c r="D146" s="650" t="s">
        <v>3547</v>
      </c>
      <c r="E146" s="650" t="s">
        <v>3519</v>
      </c>
      <c r="F146" s="653"/>
      <c r="G146" s="653"/>
      <c r="H146" s="666">
        <v>0</v>
      </c>
      <c r="I146" s="653">
        <v>3</v>
      </c>
      <c r="J146" s="653">
        <v>187.71</v>
      </c>
      <c r="K146" s="666">
        <v>1</v>
      </c>
      <c r="L146" s="653">
        <v>3</v>
      </c>
      <c r="M146" s="654">
        <v>187.71</v>
      </c>
    </row>
    <row r="147" spans="1:13" ht="14.4" customHeight="1" x14ac:dyDescent="0.3">
      <c r="A147" s="649" t="s">
        <v>3673</v>
      </c>
      <c r="B147" s="650" t="s">
        <v>3523</v>
      </c>
      <c r="C147" s="650" t="s">
        <v>4167</v>
      </c>
      <c r="D147" s="650" t="s">
        <v>4168</v>
      </c>
      <c r="E147" s="650" t="s">
        <v>3519</v>
      </c>
      <c r="F147" s="653"/>
      <c r="G147" s="653"/>
      <c r="H147" s="666">
        <v>0</v>
      </c>
      <c r="I147" s="653">
        <v>1</v>
      </c>
      <c r="J147" s="653">
        <v>52.4</v>
      </c>
      <c r="K147" s="666">
        <v>1</v>
      </c>
      <c r="L147" s="653">
        <v>1</v>
      </c>
      <c r="M147" s="654">
        <v>52.4</v>
      </c>
    </row>
    <row r="148" spans="1:13" ht="14.4" customHeight="1" x14ac:dyDescent="0.3">
      <c r="A148" s="649" t="s">
        <v>3673</v>
      </c>
      <c r="B148" s="650" t="s">
        <v>3589</v>
      </c>
      <c r="C148" s="650" t="s">
        <v>2952</v>
      </c>
      <c r="D148" s="650" t="s">
        <v>3605</v>
      </c>
      <c r="E148" s="650" t="s">
        <v>3606</v>
      </c>
      <c r="F148" s="653">
        <v>1</v>
      </c>
      <c r="G148" s="653">
        <v>47.63</v>
      </c>
      <c r="H148" s="666">
        <v>1</v>
      </c>
      <c r="I148" s="653"/>
      <c r="J148" s="653"/>
      <c r="K148" s="666">
        <v>0</v>
      </c>
      <c r="L148" s="653">
        <v>1</v>
      </c>
      <c r="M148" s="654">
        <v>47.63</v>
      </c>
    </row>
    <row r="149" spans="1:13" ht="14.4" customHeight="1" x14ac:dyDescent="0.3">
      <c r="A149" s="649" t="s">
        <v>3673</v>
      </c>
      <c r="B149" s="650" t="s">
        <v>3497</v>
      </c>
      <c r="C149" s="650" t="s">
        <v>1105</v>
      </c>
      <c r="D149" s="650" t="s">
        <v>3498</v>
      </c>
      <c r="E149" s="650" t="s">
        <v>3499</v>
      </c>
      <c r="F149" s="653"/>
      <c r="G149" s="653"/>
      <c r="H149" s="666">
        <v>0</v>
      </c>
      <c r="I149" s="653">
        <v>1</v>
      </c>
      <c r="J149" s="653">
        <v>201.75</v>
      </c>
      <c r="K149" s="666">
        <v>1</v>
      </c>
      <c r="L149" s="653">
        <v>1</v>
      </c>
      <c r="M149" s="654">
        <v>201.75</v>
      </c>
    </row>
    <row r="150" spans="1:13" ht="14.4" customHeight="1" x14ac:dyDescent="0.3">
      <c r="A150" s="649" t="s">
        <v>3673</v>
      </c>
      <c r="B150" s="650" t="s">
        <v>3503</v>
      </c>
      <c r="C150" s="650" t="s">
        <v>4185</v>
      </c>
      <c r="D150" s="650" t="s">
        <v>4186</v>
      </c>
      <c r="E150" s="650" t="s">
        <v>4187</v>
      </c>
      <c r="F150" s="653"/>
      <c r="G150" s="653"/>
      <c r="H150" s="666">
        <v>0</v>
      </c>
      <c r="I150" s="653">
        <v>1</v>
      </c>
      <c r="J150" s="653">
        <v>243.83</v>
      </c>
      <c r="K150" s="666">
        <v>1</v>
      </c>
      <c r="L150" s="653">
        <v>1</v>
      </c>
      <c r="M150" s="654">
        <v>243.83</v>
      </c>
    </row>
    <row r="151" spans="1:13" ht="14.4" customHeight="1" x14ac:dyDescent="0.3">
      <c r="A151" s="649" t="s">
        <v>3673</v>
      </c>
      <c r="B151" s="650" t="s">
        <v>3506</v>
      </c>
      <c r="C151" s="650" t="s">
        <v>1188</v>
      </c>
      <c r="D151" s="650" t="s">
        <v>1189</v>
      </c>
      <c r="E151" s="650" t="s">
        <v>3507</v>
      </c>
      <c r="F151" s="653"/>
      <c r="G151" s="653"/>
      <c r="H151" s="666">
        <v>0</v>
      </c>
      <c r="I151" s="653">
        <v>35</v>
      </c>
      <c r="J151" s="653">
        <v>3763.9</v>
      </c>
      <c r="K151" s="666">
        <v>1</v>
      </c>
      <c r="L151" s="653">
        <v>35</v>
      </c>
      <c r="M151" s="654">
        <v>3763.9</v>
      </c>
    </row>
    <row r="152" spans="1:13" ht="14.4" customHeight="1" x14ac:dyDescent="0.3">
      <c r="A152" s="649" t="s">
        <v>3673</v>
      </c>
      <c r="B152" s="650" t="s">
        <v>3506</v>
      </c>
      <c r="C152" s="650" t="s">
        <v>4219</v>
      </c>
      <c r="D152" s="650" t="s">
        <v>4220</v>
      </c>
      <c r="E152" s="650" t="s">
        <v>4221</v>
      </c>
      <c r="F152" s="653"/>
      <c r="G152" s="653"/>
      <c r="H152" s="666">
        <v>0</v>
      </c>
      <c r="I152" s="653">
        <v>2</v>
      </c>
      <c r="J152" s="653">
        <v>379.12</v>
      </c>
      <c r="K152" s="666">
        <v>1</v>
      </c>
      <c r="L152" s="653">
        <v>2</v>
      </c>
      <c r="M152" s="654">
        <v>379.12</v>
      </c>
    </row>
    <row r="153" spans="1:13" ht="14.4" customHeight="1" x14ac:dyDescent="0.3">
      <c r="A153" s="649" t="s">
        <v>3673</v>
      </c>
      <c r="B153" s="650" t="s">
        <v>3506</v>
      </c>
      <c r="C153" s="650" t="s">
        <v>2166</v>
      </c>
      <c r="D153" s="650" t="s">
        <v>2167</v>
      </c>
      <c r="E153" s="650" t="s">
        <v>2168</v>
      </c>
      <c r="F153" s="653"/>
      <c r="G153" s="653"/>
      <c r="H153" s="666">
        <v>0</v>
      </c>
      <c r="I153" s="653">
        <v>15</v>
      </c>
      <c r="J153" s="653">
        <v>1579.65</v>
      </c>
      <c r="K153" s="666">
        <v>1</v>
      </c>
      <c r="L153" s="653">
        <v>15</v>
      </c>
      <c r="M153" s="654">
        <v>1579.65</v>
      </c>
    </row>
    <row r="154" spans="1:13" ht="14.4" customHeight="1" x14ac:dyDescent="0.3">
      <c r="A154" s="649" t="s">
        <v>3673</v>
      </c>
      <c r="B154" s="650" t="s">
        <v>3506</v>
      </c>
      <c r="C154" s="650" t="s">
        <v>4222</v>
      </c>
      <c r="D154" s="650" t="s">
        <v>4223</v>
      </c>
      <c r="E154" s="650" t="s">
        <v>4224</v>
      </c>
      <c r="F154" s="653"/>
      <c r="G154" s="653"/>
      <c r="H154" s="666">
        <v>0</v>
      </c>
      <c r="I154" s="653">
        <v>20</v>
      </c>
      <c r="J154" s="653">
        <v>1683.8</v>
      </c>
      <c r="K154" s="666">
        <v>1</v>
      </c>
      <c r="L154" s="653">
        <v>20</v>
      </c>
      <c r="M154" s="654">
        <v>1683.8</v>
      </c>
    </row>
    <row r="155" spans="1:13" ht="14.4" customHeight="1" x14ac:dyDescent="0.3">
      <c r="A155" s="649" t="s">
        <v>3673</v>
      </c>
      <c r="B155" s="650" t="s">
        <v>3506</v>
      </c>
      <c r="C155" s="650" t="s">
        <v>4225</v>
      </c>
      <c r="D155" s="650" t="s">
        <v>4226</v>
      </c>
      <c r="E155" s="650" t="s">
        <v>4224</v>
      </c>
      <c r="F155" s="653"/>
      <c r="G155" s="653"/>
      <c r="H155" s="666">
        <v>0</v>
      </c>
      <c r="I155" s="653">
        <v>20</v>
      </c>
      <c r="J155" s="653">
        <v>1683.8</v>
      </c>
      <c r="K155" s="666">
        <v>1</v>
      </c>
      <c r="L155" s="653">
        <v>20</v>
      </c>
      <c r="M155" s="654">
        <v>1683.8</v>
      </c>
    </row>
    <row r="156" spans="1:13" ht="14.4" customHeight="1" x14ac:dyDescent="0.3">
      <c r="A156" s="649" t="s">
        <v>3673</v>
      </c>
      <c r="B156" s="650" t="s">
        <v>3506</v>
      </c>
      <c r="C156" s="650" t="s">
        <v>4227</v>
      </c>
      <c r="D156" s="650" t="s">
        <v>4228</v>
      </c>
      <c r="E156" s="650" t="s">
        <v>4224</v>
      </c>
      <c r="F156" s="653"/>
      <c r="G156" s="653"/>
      <c r="H156" s="666">
        <v>0</v>
      </c>
      <c r="I156" s="653">
        <v>10</v>
      </c>
      <c r="J156" s="653">
        <v>841.9</v>
      </c>
      <c r="K156" s="666">
        <v>1</v>
      </c>
      <c r="L156" s="653">
        <v>10</v>
      </c>
      <c r="M156" s="654">
        <v>841.9</v>
      </c>
    </row>
    <row r="157" spans="1:13" ht="14.4" customHeight="1" x14ac:dyDescent="0.3">
      <c r="A157" s="649" t="s">
        <v>3674</v>
      </c>
      <c r="B157" s="650" t="s">
        <v>6914</v>
      </c>
      <c r="C157" s="650" t="s">
        <v>4079</v>
      </c>
      <c r="D157" s="650" t="s">
        <v>4080</v>
      </c>
      <c r="E157" s="650" t="s">
        <v>4081</v>
      </c>
      <c r="F157" s="653"/>
      <c r="G157" s="653"/>
      <c r="H157" s="666"/>
      <c r="I157" s="653">
        <v>1</v>
      </c>
      <c r="J157" s="653">
        <v>0</v>
      </c>
      <c r="K157" s="666"/>
      <c r="L157" s="653">
        <v>1</v>
      </c>
      <c r="M157" s="654">
        <v>0</v>
      </c>
    </row>
    <row r="158" spans="1:13" ht="14.4" customHeight="1" x14ac:dyDescent="0.3">
      <c r="A158" s="649" t="s">
        <v>3674</v>
      </c>
      <c r="B158" s="650" t="s">
        <v>6914</v>
      </c>
      <c r="C158" s="650" t="s">
        <v>5100</v>
      </c>
      <c r="D158" s="650" t="s">
        <v>5101</v>
      </c>
      <c r="E158" s="650" t="s">
        <v>4837</v>
      </c>
      <c r="F158" s="653">
        <v>1</v>
      </c>
      <c r="G158" s="653">
        <v>182.76</v>
      </c>
      <c r="H158" s="666">
        <v>1</v>
      </c>
      <c r="I158" s="653"/>
      <c r="J158" s="653"/>
      <c r="K158" s="666">
        <v>0</v>
      </c>
      <c r="L158" s="653">
        <v>1</v>
      </c>
      <c r="M158" s="654">
        <v>182.76</v>
      </c>
    </row>
    <row r="159" spans="1:13" ht="14.4" customHeight="1" x14ac:dyDescent="0.3">
      <c r="A159" s="649" t="s">
        <v>3674</v>
      </c>
      <c r="B159" s="650" t="s">
        <v>6914</v>
      </c>
      <c r="C159" s="650" t="s">
        <v>4738</v>
      </c>
      <c r="D159" s="650" t="s">
        <v>4739</v>
      </c>
      <c r="E159" s="650" t="s">
        <v>4081</v>
      </c>
      <c r="F159" s="653">
        <v>2</v>
      </c>
      <c r="G159" s="653">
        <v>121.84</v>
      </c>
      <c r="H159" s="666">
        <v>1</v>
      </c>
      <c r="I159" s="653"/>
      <c r="J159" s="653"/>
      <c r="K159" s="666">
        <v>0</v>
      </c>
      <c r="L159" s="653">
        <v>2</v>
      </c>
      <c r="M159" s="654">
        <v>121.84</v>
      </c>
    </row>
    <row r="160" spans="1:13" ht="14.4" customHeight="1" x14ac:dyDescent="0.3">
      <c r="A160" s="649" t="s">
        <v>3674</v>
      </c>
      <c r="B160" s="650" t="s">
        <v>3542</v>
      </c>
      <c r="C160" s="650" t="s">
        <v>1886</v>
      </c>
      <c r="D160" s="650" t="s">
        <v>1887</v>
      </c>
      <c r="E160" s="650" t="s">
        <v>1888</v>
      </c>
      <c r="F160" s="653"/>
      <c r="G160" s="653"/>
      <c r="H160" s="666">
        <v>0</v>
      </c>
      <c r="I160" s="653">
        <v>1</v>
      </c>
      <c r="J160" s="653">
        <v>80.77</v>
      </c>
      <c r="K160" s="666">
        <v>1</v>
      </c>
      <c r="L160" s="653">
        <v>1</v>
      </c>
      <c r="M160" s="654">
        <v>80.77</v>
      </c>
    </row>
    <row r="161" spans="1:13" ht="14.4" customHeight="1" x14ac:dyDescent="0.3">
      <c r="A161" s="649" t="s">
        <v>3674</v>
      </c>
      <c r="B161" s="650" t="s">
        <v>3542</v>
      </c>
      <c r="C161" s="650" t="s">
        <v>4764</v>
      </c>
      <c r="D161" s="650" t="s">
        <v>4765</v>
      </c>
      <c r="E161" s="650" t="s">
        <v>1888</v>
      </c>
      <c r="F161" s="653">
        <v>1</v>
      </c>
      <c r="G161" s="653">
        <v>80.77</v>
      </c>
      <c r="H161" s="666">
        <v>1</v>
      </c>
      <c r="I161" s="653"/>
      <c r="J161" s="653"/>
      <c r="K161" s="666">
        <v>0</v>
      </c>
      <c r="L161" s="653">
        <v>1</v>
      </c>
      <c r="M161" s="654">
        <v>80.77</v>
      </c>
    </row>
    <row r="162" spans="1:13" ht="14.4" customHeight="1" x14ac:dyDescent="0.3">
      <c r="A162" s="649" t="s">
        <v>3674</v>
      </c>
      <c r="B162" s="650" t="s">
        <v>3542</v>
      </c>
      <c r="C162" s="650" t="s">
        <v>2597</v>
      </c>
      <c r="D162" s="650" t="s">
        <v>4766</v>
      </c>
      <c r="E162" s="650" t="s">
        <v>2741</v>
      </c>
      <c r="F162" s="653">
        <v>2</v>
      </c>
      <c r="G162" s="653">
        <v>214.68</v>
      </c>
      <c r="H162" s="666">
        <v>1</v>
      </c>
      <c r="I162" s="653"/>
      <c r="J162" s="653"/>
      <c r="K162" s="666">
        <v>0</v>
      </c>
      <c r="L162" s="653">
        <v>2</v>
      </c>
      <c r="M162" s="654">
        <v>214.68</v>
      </c>
    </row>
    <row r="163" spans="1:13" ht="14.4" customHeight="1" x14ac:dyDescent="0.3">
      <c r="A163" s="649" t="s">
        <v>3674</v>
      </c>
      <c r="B163" s="650" t="s">
        <v>3542</v>
      </c>
      <c r="C163" s="650" t="s">
        <v>4767</v>
      </c>
      <c r="D163" s="650" t="s">
        <v>4768</v>
      </c>
      <c r="E163" s="650" t="s">
        <v>1888</v>
      </c>
      <c r="F163" s="653">
        <v>4</v>
      </c>
      <c r="G163" s="653">
        <v>323.08</v>
      </c>
      <c r="H163" s="666">
        <v>1</v>
      </c>
      <c r="I163" s="653"/>
      <c r="J163" s="653"/>
      <c r="K163" s="666">
        <v>0</v>
      </c>
      <c r="L163" s="653">
        <v>4</v>
      </c>
      <c r="M163" s="654">
        <v>323.08</v>
      </c>
    </row>
    <row r="164" spans="1:13" ht="14.4" customHeight="1" x14ac:dyDescent="0.3">
      <c r="A164" s="649" t="s">
        <v>3674</v>
      </c>
      <c r="B164" s="650" t="s">
        <v>3542</v>
      </c>
      <c r="C164" s="650" t="s">
        <v>4137</v>
      </c>
      <c r="D164" s="650" t="s">
        <v>3602</v>
      </c>
      <c r="E164" s="650" t="s">
        <v>4138</v>
      </c>
      <c r="F164" s="653">
        <v>7</v>
      </c>
      <c r="G164" s="653">
        <v>0</v>
      </c>
      <c r="H164" s="666"/>
      <c r="I164" s="653"/>
      <c r="J164" s="653"/>
      <c r="K164" s="666"/>
      <c r="L164" s="653">
        <v>7</v>
      </c>
      <c r="M164" s="654">
        <v>0</v>
      </c>
    </row>
    <row r="165" spans="1:13" ht="14.4" customHeight="1" x14ac:dyDescent="0.3">
      <c r="A165" s="649" t="s">
        <v>3674</v>
      </c>
      <c r="B165" s="650" t="s">
        <v>3573</v>
      </c>
      <c r="C165" s="650" t="s">
        <v>4826</v>
      </c>
      <c r="D165" s="650" t="s">
        <v>4827</v>
      </c>
      <c r="E165" s="650" t="s">
        <v>4081</v>
      </c>
      <c r="F165" s="653">
        <v>2</v>
      </c>
      <c r="G165" s="653">
        <v>134.84</v>
      </c>
      <c r="H165" s="666">
        <v>1</v>
      </c>
      <c r="I165" s="653"/>
      <c r="J165" s="653"/>
      <c r="K165" s="666">
        <v>0</v>
      </c>
      <c r="L165" s="653">
        <v>2</v>
      </c>
      <c r="M165" s="654">
        <v>134.84</v>
      </c>
    </row>
    <row r="166" spans="1:13" ht="14.4" customHeight="1" x14ac:dyDescent="0.3">
      <c r="A166" s="649" t="s">
        <v>3674</v>
      </c>
      <c r="B166" s="650" t="s">
        <v>3573</v>
      </c>
      <c r="C166" s="650" t="s">
        <v>4828</v>
      </c>
      <c r="D166" s="650" t="s">
        <v>4829</v>
      </c>
      <c r="E166" s="650" t="s">
        <v>4138</v>
      </c>
      <c r="F166" s="653">
        <v>1</v>
      </c>
      <c r="G166" s="653">
        <v>0</v>
      </c>
      <c r="H166" s="666"/>
      <c r="I166" s="653"/>
      <c r="J166" s="653"/>
      <c r="K166" s="666"/>
      <c r="L166" s="653">
        <v>1</v>
      </c>
      <c r="M166" s="654">
        <v>0</v>
      </c>
    </row>
    <row r="167" spans="1:13" ht="14.4" customHeight="1" x14ac:dyDescent="0.3">
      <c r="A167" s="649" t="s">
        <v>3674</v>
      </c>
      <c r="B167" s="650" t="s">
        <v>3573</v>
      </c>
      <c r="C167" s="650" t="s">
        <v>4830</v>
      </c>
      <c r="D167" s="650" t="s">
        <v>4494</v>
      </c>
      <c r="E167" s="650" t="s">
        <v>1888</v>
      </c>
      <c r="F167" s="653">
        <v>6</v>
      </c>
      <c r="G167" s="653">
        <v>0</v>
      </c>
      <c r="H167" s="666"/>
      <c r="I167" s="653"/>
      <c r="J167" s="653"/>
      <c r="K167" s="666"/>
      <c r="L167" s="653">
        <v>6</v>
      </c>
      <c r="M167" s="654">
        <v>0</v>
      </c>
    </row>
    <row r="168" spans="1:13" ht="14.4" customHeight="1" x14ac:dyDescent="0.3">
      <c r="A168" s="649" t="s">
        <v>3674</v>
      </c>
      <c r="B168" s="650" t="s">
        <v>3573</v>
      </c>
      <c r="C168" s="650" t="s">
        <v>4831</v>
      </c>
      <c r="D168" s="650" t="s">
        <v>4256</v>
      </c>
      <c r="E168" s="650" t="s">
        <v>4832</v>
      </c>
      <c r="F168" s="653">
        <v>3</v>
      </c>
      <c r="G168" s="653">
        <v>197.19</v>
      </c>
      <c r="H168" s="666">
        <v>1</v>
      </c>
      <c r="I168" s="653"/>
      <c r="J168" s="653"/>
      <c r="K168" s="666">
        <v>0</v>
      </c>
      <c r="L168" s="653">
        <v>3</v>
      </c>
      <c r="M168" s="654">
        <v>197.19</v>
      </c>
    </row>
    <row r="169" spans="1:13" ht="14.4" customHeight="1" x14ac:dyDescent="0.3">
      <c r="A169" s="649" t="s">
        <v>3674</v>
      </c>
      <c r="B169" s="650" t="s">
        <v>3573</v>
      </c>
      <c r="C169" s="650" t="s">
        <v>4833</v>
      </c>
      <c r="D169" s="650" t="s">
        <v>4829</v>
      </c>
      <c r="E169" s="650" t="s">
        <v>4834</v>
      </c>
      <c r="F169" s="653">
        <v>3</v>
      </c>
      <c r="G169" s="653">
        <v>303.39</v>
      </c>
      <c r="H169" s="666">
        <v>1</v>
      </c>
      <c r="I169" s="653"/>
      <c r="J169" s="653"/>
      <c r="K169" s="666">
        <v>0</v>
      </c>
      <c r="L169" s="653">
        <v>3</v>
      </c>
      <c r="M169" s="654">
        <v>303.39</v>
      </c>
    </row>
    <row r="170" spans="1:13" ht="14.4" customHeight="1" x14ac:dyDescent="0.3">
      <c r="A170" s="649" t="s">
        <v>3674</v>
      </c>
      <c r="B170" s="650" t="s">
        <v>3573</v>
      </c>
      <c r="C170" s="650" t="s">
        <v>4835</v>
      </c>
      <c r="D170" s="650" t="s">
        <v>4494</v>
      </c>
      <c r="E170" s="650" t="s">
        <v>4081</v>
      </c>
      <c r="F170" s="653">
        <v>7</v>
      </c>
      <c r="G170" s="653">
        <v>471.94000000000005</v>
      </c>
      <c r="H170" s="666">
        <v>1</v>
      </c>
      <c r="I170" s="653"/>
      <c r="J170" s="653"/>
      <c r="K170" s="666">
        <v>0</v>
      </c>
      <c r="L170" s="653">
        <v>7</v>
      </c>
      <c r="M170" s="654">
        <v>471.94000000000005</v>
      </c>
    </row>
    <row r="171" spans="1:13" ht="14.4" customHeight="1" x14ac:dyDescent="0.3">
      <c r="A171" s="649" t="s">
        <v>3674</v>
      </c>
      <c r="B171" s="650" t="s">
        <v>3573</v>
      </c>
      <c r="C171" s="650" t="s">
        <v>4836</v>
      </c>
      <c r="D171" s="650" t="s">
        <v>4494</v>
      </c>
      <c r="E171" s="650" t="s">
        <v>4837</v>
      </c>
      <c r="F171" s="653">
        <v>5</v>
      </c>
      <c r="G171" s="653">
        <v>1011.25</v>
      </c>
      <c r="H171" s="666">
        <v>1</v>
      </c>
      <c r="I171" s="653"/>
      <c r="J171" s="653"/>
      <c r="K171" s="666">
        <v>0</v>
      </c>
      <c r="L171" s="653">
        <v>5</v>
      </c>
      <c r="M171" s="654">
        <v>1011.25</v>
      </c>
    </row>
    <row r="172" spans="1:13" ht="14.4" customHeight="1" x14ac:dyDescent="0.3">
      <c r="A172" s="649" t="s">
        <v>3674</v>
      </c>
      <c r="B172" s="650" t="s">
        <v>3573</v>
      </c>
      <c r="C172" s="650" t="s">
        <v>4838</v>
      </c>
      <c r="D172" s="650" t="s">
        <v>4231</v>
      </c>
      <c r="E172" s="650" t="s">
        <v>4257</v>
      </c>
      <c r="F172" s="653"/>
      <c r="G172" s="653"/>
      <c r="H172" s="666">
        <v>0</v>
      </c>
      <c r="I172" s="653">
        <v>8</v>
      </c>
      <c r="J172" s="653">
        <v>175.36</v>
      </c>
      <c r="K172" s="666">
        <v>1</v>
      </c>
      <c r="L172" s="653">
        <v>8</v>
      </c>
      <c r="M172" s="654">
        <v>175.36</v>
      </c>
    </row>
    <row r="173" spans="1:13" ht="14.4" customHeight="1" x14ac:dyDescent="0.3">
      <c r="A173" s="649" t="s">
        <v>3674</v>
      </c>
      <c r="B173" s="650" t="s">
        <v>3573</v>
      </c>
      <c r="C173" s="650" t="s">
        <v>4230</v>
      </c>
      <c r="D173" s="650" t="s">
        <v>4231</v>
      </c>
      <c r="E173" s="650" t="s">
        <v>4232</v>
      </c>
      <c r="F173" s="653"/>
      <c r="G173" s="653"/>
      <c r="H173" s="666">
        <v>0</v>
      </c>
      <c r="I173" s="653">
        <v>9</v>
      </c>
      <c r="J173" s="653">
        <v>328.68</v>
      </c>
      <c r="K173" s="666">
        <v>1</v>
      </c>
      <c r="L173" s="653">
        <v>9</v>
      </c>
      <c r="M173" s="654">
        <v>328.68</v>
      </c>
    </row>
    <row r="174" spans="1:13" ht="14.4" customHeight="1" x14ac:dyDescent="0.3">
      <c r="A174" s="649" t="s">
        <v>3674</v>
      </c>
      <c r="B174" s="650" t="s">
        <v>3573</v>
      </c>
      <c r="C174" s="650" t="s">
        <v>4313</v>
      </c>
      <c r="D174" s="650" t="s">
        <v>2768</v>
      </c>
      <c r="E174" s="650" t="s">
        <v>3603</v>
      </c>
      <c r="F174" s="653"/>
      <c r="G174" s="653"/>
      <c r="H174" s="666">
        <v>0</v>
      </c>
      <c r="I174" s="653">
        <v>8</v>
      </c>
      <c r="J174" s="653">
        <v>269.76</v>
      </c>
      <c r="K174" s="666">
        <v>1</v>
      </c>
      <c r="L174" s="653">
        <v>8</v>
      </c>
      <c r="M174" s="654">
        <v>269.76</v>
      </c>
    </row>
    <row r="175" spans="1:13" ht="14.4" customHeight="1" x14ac:dyDescent="0.3">
      <c r="A175" s="649" t="s">
        <v>3674</v>
      </c>
      <c r="B175" s="650" t="s">
        <v>3573</v>
      </c>
      <c r="C175" s="650" t="s">
        <v>4457</v>
      </c>
      <c r="D175" s="650" t="s">
        <v>2768</v>
      </c>
      <c r="E175" s="650" t="s">
        <v>4458</v>
      </c>
      <c r="F175" s="653"/>
      <c r="G175" s="653"/>
      <c r="H175" s="666">
        <v>0</v>
      </c>
      <c r="I175" s="653">
        <v>2</v>
      </c>
      <c r="J175" s="653">
        <v>112.36</v>
      </c>
      <c r="K175" s="666">
        <v>1</v>
      </c>
      <c r="L175" s="653">
        <v>2</v>
      </c>
      <c r="M175" s="654">
        <v>112.36</v>
      </c>
    </row>
    <row r="176" spans="1:13" ht="14.4" customHeight="1" x14ac:dyDescent="0.3">
      <c r="A176" s="649" t="s">
        <v>3674</v>
      </c>
      <c r="B176" s="650" t="s">
        <v>3573</v>
      </c>
      <c r="C176" s="650" t="s">
        <v>4839</v>
      </c>
      <c r="D176" s="650" t="s">
        <v>4259</v>
      </c>
      <c r="E176" s="650" t="s">
        <v>4081</v>
      </c>
      <c r="F176" s="653"/>
      <c r="G176" s="653"/>
      <c r="H176" s="666">
        <v>0</v>
      </c>
      <c r="I176" s="653">
        <v>3</v>
      </c>
      <c r="J176" s="653">
        <v>202.26</v>
      </c>
      <c r="K176" s="666">
        <v>1</v>
      </c>
      <c r="L176" s="653">
        <v>3</v>
      </c>
      <c r="M176" s="654">
        <v>202.26</v>
      </c>
    </row>
    <row r="177" spans="1:13" ht="14.4" customHeight="1" x14ac:dyDescent="0.3">
      <c r="A177" s="649" t="s">
        <v>3674</v>
      </c>
      <c r="B177" s="650" t="s">
        <v>3573</v>
      </c>
      <c r="C177" s="650" t="s">
        <v>4258</v>
      </c>
      <c r="D177" s="650" t="s">
        <v>4259</v>
      </c>
      <c r="E177" s="650" t="s">
        <v>4243</v>
      </c>
      <c r="F177" s="653"/>
      <c r="G177" s="653"/>
      <c r="H177" s="666">
        <v>0</v>
      </c>
      <c r="I177" s="653">
        <v>4</v>
      </c>
      <c r="J177" s="653">
        <v>449.44</v>
      </c>
      <c r="K177" s="666">
        <v>1</v>
      </c>
      <c r="L177" s="653">
        <v>4</v>
      </c>
      <c r="M177" s="654">
        <v>449.44</v>
      </c>
    </row>
    <row r="178" spans="1:13" ht="14.4" customHeight="1" x14ac:dyDescent="0.3">
      <c r="A178" s="649" t="s">
        <v>3674</v>
      </c>
      <c r="B178" s="650" t="s">
        <v>3573</v>
      </c>
      <c r="C178" s="650" t="s">
        <v>4842</v>
      </c>
      <c r="D178" s="650" t="s">
        <v>4827</v>
      </c>
      <c r="E178" s="650" t="s">
        <v>4837</v>
      </c>
      <c r="F178" s="653">
        <v>1</v>
      </c>
      <c r="G178" s="653">
        <v>0</v>
      </c>
      <c r="H178" s="666"/>
      <c r="I178" s="653"/>
      <c r="J178" s="653"/>
      <c r="K178" s="666"/>
      <c r="L178" s="653">
        <v>1</v>
      </c>
      <c r="M178" s="654">
        <v>0</v>
      </c>
    </row>
    <row r="179" spans="1:13" ht="14.4" customHeight="1" x14ac:dyDescent="0.3">
      <c r="A179" s="649" t="s">
        <v>3674</v>
      </c>
      <c r="B179" s="650" t="s">
        <v>3573</v>
      </c>
      <c r="C179" s="650" t="s">
        <v>4255</v>
      </c>
      <c r="D179" s="650" t="s">
        <v>4256</v>
      </c>
      <c r="E179" s="650" t="s">
        <v>4257</v>
      </c>
      <c r="F179" s="653">
        <v>10</v>
      </c>
      <c r="G179" s="653">
        <v>219.20000000000002</v>
      </c>
      <c r="H179" s="666">
        <v>1</v>
      </c>
      <c r="I179" s="653"/>
      <c r="J179" s="653"/>
      <c r="K179" s="666">
        <v>0</v>
      </c>
      <c r="L179" s="653">
        <v>10</v>
      </c>
      <c r="M179" s="654">
        <v>219.20000000000002</v>
      </c>
    </row>
    <row r="180" spans="1:13" ht="14.4" customHeight="1" x14ac:dyDescent="0.3">
      <c r="A180" s="649" t="s">
        <v>3674</v>
      </c>
      <c r="B180" s="650" t="s">
        <v>3573</v>
      </c>
      <c r="C180" s="650" t="s">
        <v>4840</v>
      </c>
      <c r="D180" s="650" t="s">
        <v>4256</v>
      </c>
      <c r="E180" s="650" t="s">
        <v>4841</v>
      </c>
      <c r="F180" s="653">
        <v>2</v>
      </c>
      <c r="G180" s="653">
        <v>0</v>
      </c>
      <c r="H180" s="666"/>
      <c r="I180" s="653"/>
      <c r="J180" s="653"/>
      <c r="K180" s="666"/>
      <c r="L180" s="653">
        <v>2</v>
      </c>
      <c r="M180" s="654">
        <v>0</v>
      </c>
    </row>
    <row r="181" spans="1:13" ht="14.4" customHeight="1" x14ac:dyDescent="0.3">
      <c r="A181" s="649" t="s">
        <v>3674</v>
      </c>
      <c r="B181" s="650" t="s">
        <v>3573</v>
      </c>
      <c r="C181" s="650" t="s">
        <v>6631</v>
      </c>
      <c r="D181" s="650" t="s">
        <v>2768</v>
      </c>
      <c r="E181" s="650" t="s">
        <v>4138</v>
      </c>
      <c r="F181" s="653">
        <v>3</v>
      </c>
      <c r="G181" s="653">
        <v>0</v>
      </c>
      <c r="H181" s="666"/>
      <c r="I181" s="653"/>
      <c r="J181" s="653"/>
      <c r="K181" s="666"/>
      <c r="L181" s="653">
        <v>3</v>
      </c>
      <c r="M181" s="654">
        <v>0</v>
      </c>
    </row>
    <row r="182" spans="1:13" ht="14.4" customHeight="1" x14ac:dyDescent="0.3">
      <c r="A182" s="649" t="s">
        <v>3674</v>
      </c>
      <c r="B182" s="650" t="s">
        <v>3573</v>
      </c>
      <c r="C182" s="650" t="s">
        <v>6627</v>
      </c>
      <c r="D182" s="650" t="s">
        <v>6628</v>
      </c>
      <c r="E182" s="650" t="s">
        <v>4257</v>
      </c>
      <c r="F182" s="653">
        <v>2</v>
      </c>
      <c r="G182" s="653">
        <v>43.84</v>
      </c>
      <c r="H182" s="666">
        <v>1</v>
      </c>
      <c r="I182" s="653"/>
      <c r="J182" s="653"/>
      <c r="K182" s="666">
        <v>0</v>
      </c>
      <c r="L182" s="653">
        <v>2</v>
      </c>
      <c r="M182" s="654">
        <v>43.84</v>
      </c>
    </row>
    <row r="183" spans="1:13" ht="14.4" customHeight="1" x14ac:dyDescent="0.3">
      <c r="A183" s="649" t="s">
        <v>3674</v>
      </c>
      <c r="B183" s="650" t="s">
        <v>3573</v>
      </c>
      <c r="C183" s="650" t="s">
        <v>6626</v>
      </c>
      <c r="D183" s="650" t="s">
        <v>4256</v>
      </c>
      <c r="E183" s="650" t="s">
        <v>4232</v>
      </c>
      <c r="F183" s="653">
        <v>2</v>
      </c>
      <c r="G183" s="653">
        <v>0</v>
      </c>
      <c r="H183" s="666"/>
      <c r="I183" s="653"/>
      <c r="J183" s="653"/>
      <c r="K183" s="666"/>
      <c r="L183" s="653">
        <v>2</v>
      </c>
      <c r="M183" s="654">
        <v>0</v>
      </c>
    </row>
    <row r="184" spans="1:13" ht="14.4" customHeight="1" x14ac:dyDescent="0.3">
      <c r="A184" s="649" t="s">
        <v>3674</v>
      </c>
      <c r="B184" s="650" t="s">
        <v>3573</v>
      </c>
      <c r="C184" s="650" t="s">
        <v>6629</v>
      </c>
      <c r="D184" s="650" t="s">
        <v>6630</v>
      </c>
      <c r="E184" s="650" t="s">
        <v>4138</v>
      </c>
      <c r="F184" s="653">
        <v>2</v>
      </c>
      <c r="G184" s="653">
        <v>0</v>
      </c>
      <c r="H184" s="666"/>
      <c r="I184" s="653"/>
      <c r="J184" s="653"/>
      <c r="K184" s="666"/>
      <c r="L184" s="653">
        <v>2</v>
      </c>
      <c r="M184" s="654">
        <v>0</v>
      </c>
    </row>
    <row r="185" spans="1:13" ht="14.4" customHeight="1" x14ac:dyDescent="0.3">
      <c r="A185" s="649" t="s">
        <v>3674</v>
      </c>
      <c r="B185" s="650" t="s">
        <v>3543</v>
      </c>
      <c r="C185" s="650" t="s">
        <v>6617</v>
      </c>
      <c r="D185" s="650" t="s">
        <v>4480</v>
      </c>
      <c r="E185" s="650" t="s">
        <v>6618</v>
      </c>
      <c r="F185" s="653">
        <v>3</v>
      </c>
      <c r="G185" s="653">
        <v>0</v>
      </c>
      <c r="H185" s="666"/>
      <c r="I185" s="653"/>
      <c r="J185" s="653"/>
      <c r="K185" s="666"/>
      <c r="L185" s="653">
        <v>3</v>
      </c>
      <c r="M185" s="654">
        <v>0</v>
      </c>
    </row>
    <row r="186" spans="1:13" ht="14.4" customHeight="1" x14ac:dyDescent="0.3">
      <c r="A186" s="649" t="s">
        <v>3674</v>
      </c>
      <c r="B186" s="650" t="s">
        <v>3543</v>
      </c>
      <c r="C186" s="650" t="s">
        <v>6619</v>
      </c>
      <c r="D186" s="650" t="s">
        <v>4480</v>
      </c>
      <c r="E186" s="650" t="s">
        <v>6620</v>
      </c>
      <c r="F186" s="653">
        <v>2</v>
      </c>
      <c r="G186" s="653">
        <v>0</v>
      </c>
      <c r="H186" s="666"/>
      <c r="I186" s="653"/>
      <c r="J186" s="653"/>
      <c r="K186" s="666"/>
      <c r="L186" s="653">
        <v>2</v>
      </c>
      <c r="M186" s="654">
        <v>0</v>
      </c>
    </row>
    <row r="187" spans="1:13" ht="14.4" customHeight="1" x14ac:dyDescent="0.3">
      <c r="A187" s="649" t="s">
        <v>3674</v>
      </c>
      <c r="B187" s="650" t="s">
        <v>3543</v>
      </c>
      <c r="C187" s="650" t="s">
        <v>4790</v>
      </c>
      <c r="D187" s="650" t="s">
        <v>4480</v>
      </c>
      <c r="E187" s="650" t="s">
        <v>3499</v>
      </c>
      <c r="F187" s="653">
        <v>8</v>
      </c>
      <c r="G187" s="653">
        <v>805.04</v>
      </c>
      <c r="H187" s="666">
        <v>1</v>
      </c>
      <c r="I187" s="653"/>
      <c r="J187" s="653"/>
      <c r="K187" s="666">
        <v>0</v>
      </c>
      <c r="L187" s="653">
        <v>8</v>
      </c>
      <c r="M187" s="654">
        <v>805.04</v>
      </c>
    </row>
    <row r="188" spans="1:13" ht="14.4" customHeight="1" x14ac:dyDescent="0.3">
      <c r="A188" s="649" t="s">
        <v>3674</v>
      </c>
      <c r="B188" s="650" t="s">
        <v>3543</v>
      </c>
      <c r="C188" s="650" t="s">
        <v>4791</v>
      </c>
      <c r="D188" s="650" t="s">
        <v>4792</v>
      </c>
      <c r="E188" s="650" t="s">
        <v>4793</v>
      </c>
      <c r="F188" s="653">
        <v>5</v>
      </c>
      <c r="G188" s="653">
        <v>167.65</v>
      </c>
      <c r="H188" s="666">
        <v>1</v>
      </c>
      <c r="I188" s="653"/>
      <c r="J188" s="653"/>
      <c r="K188" s="666">
        <v>0</v>
      </c>
      <c r="L188" s="653">
        <v>5</v>
      </c>
      <c r="M188" s="654">
        <v>167.65</v>
      </c>
    </row>
    <row r="189" spans="1:13" ht="14.4" customHeight="1" x14ac:dyDescent="0.3">
      <c r="A189" s="649" t="s">
        <v>3674</v>
      </c>
      <c r="B189" s="650" t="s">
        <v>3543</v>
      </c>
      <c r="C189" s="650" t="s">
        <v>6621</v>
      </c>
      <c r="D189" s="650" t="s">
        <v>4792</v>
      </c>
      <c r="E189" s="650" t="s">
        <v>6622</v>
      </c>
      <c r="F189" s="653">
        <v>1</v>
      </c>
      <c r="G189" s="653">
        <v>0</v>
      </c>
      <c r="H189" s="666"/>
      <c r="I189" s="653"/>
      <c r="J189" s="653"/>
      <c r="K189" s="666"/>
      <c r="L189" s="653">
        <v>1</v>
      </c>
      <c r="M189" s="654">
        <v>0</v>
      </c>
    </row>
    <row r="190" spans="1:13" ht="14.4" customHeight="1" x14ac:dyDescent="0.3">
      <c r="A190" s="649" t="s">
        <v>3674</v>
      </c>
      <c r="B190" s="650" t="s">
        <v>3543</v>
      </c>
      <c r="C190" s="650" t="s">
        <v>6623</v>
      </c>
      <c r="D190" s="650" t="s">
        <v>2117</v>
      </c>
      <c r="E190" s="650" t="s">
        <v>4796</v>
      </c>
      <c r="F190" s="653"/>
      <c r="G190" s="653"/>
      <c r="H190" s="666">
        <v>0</v>
      </c>
      <c r="I190" s="653">
        <v>1</v>
      </c>
      <c r="J190" s="653">
        <v>323.43</v>
      </c>
      <c r="K190" s="666">
        <v>1</v>
      </c>
      <c r="L190" s="653">
        <v>1</v>
      </c>
      <c r="M190" s="654">
        <v>323.43</v>
      </c>
    </row>
    <row r="191" spans="1:13" ht="14.4" customHeight="1" x14ac:dyDescent="0.3">
      <c r="A191" s="649" t="s">
        <v>3674</v>
      </c>
      <c r="B191" s="650" t="s">
        <v>3543</v>
      </c>
      <c r="C191" s="650" t="s">
        <v>4794</v>
      </c>
      <c r="D191" s="650" t="s">
        <v>2117</v>
      </c>
      <c r="E191" s="650" t="s">
        <v>2118</v>
      </c>
      <c r="F191" s="653"/>
      <c r="G191" s="653"/>
      <c r="H191" s="666">
        <v>0</v>
      </c>
      <c r="I191" s="653">
        <v>2</v>
      </c>
      <c r="J191" s="653">
        <v>179.67000000000002</v>
      </c>
      <c r="K191" s="666">
        <v>1</v>
      </c>
      <c r="L191" s="653">
        <v>2</v>
      </c>
      <c r="M191" s="654">
        <v>179.67000000000002</v>
      </c>
    </row>
    <row r="192" spans="1:13" ht="14.4" customHeight="1" x14ac:dyDescent="0.3">
      <c r="A192" s="649" t="s">
        <v>3674</v>
      </c>
      <c r="B192" s="650" t="s">
        <v>3543</v>
      </c>
      <c r="C192" s="650" t="s">
        <v>4795</v>
      </c>
      <c r="D192" s="650" t="s">
        <v>2117</v>
      </c>
      <c r="E192" s="650" t="s">
        <v>4796</v>
      </c>
      <c r="F192" s="653"/>
      <c r="G192" s="653"/>
      <c r="H192" s="666"/>
      <c r="I192" s="653">
        <v>1</v>
      </c>
      <c r="J192" s="653">
        <v>0</v>
      </c>
      <c r="K192" s="666"/>
      <c r="L192" s="653">
        <v>1</v>
      </c>
      <c r="M192" s="654">
        <v>0</v>
      </c>
    </row>
    <row r="193" spans="1:13" ht="14.4" customHeight="1" x14ac:dyDescent="0.3">
      <c r="A193" s="649" t="s">
        <v>3674</v>
      </c>
      <c r="B193" s="650" t="s">
        <v>3543</v>
      </c>
      <c r="C193" s="650" t="s">
        <v>4797</v>
      </c>
      <c r="D193" s="650" t="s">
        <v>4480</v>
      </c>
      <c r="E193" s="650" t="s">
        <v>4580</v>
      </c>
      <c r="F193" s="653">
        <v>2</v>
      </c>
      <c r="G193" s="653">
        <v>0</v>
      </c>
      <c r="H193" s="666"/>
      <c r="I193" s="653"/>
      <c r="J193" s="653"/>
      <c r="K193" s="666"/>
      <c r="L193" s="653">
        <v>2</v>
      </c>
      <c r="M193" s="654">
        <v>0</v>
      </c>
    </row>
    <row r="194" spans="1:13" ht="14.4" customHeight="1" x14ac:dyDescent="0.3">
      <c r="A194" s="649" t="s">
        <v>3674</v>
      </c>
      <c r="B194" s="650" t="s">
        <v>3543</v>
      </c>
      <c r="C194" s="650" t="s">
        <v>4927</v>
      </c>
      <c r="D194" s="650" t="s">
        <v>4480</v>
      </c>
      <c r="E194" s="650" t="s">
        <v>4928</v>
      </c>
      <c r="F194" s="653">
        <v>1</v>
      </c>
      <c r="G194" s="653">
        <v>301.87</v>
      </c>
      <c r="H194" s="666">
        <v>1</v>
      </c>
      <c r="I194" s="653"/>
      <c r="J194" s="653"/>
      <c r="K194" s="666">
        <v>0</v>
      </c>
      <c r="L194" s="653">
        <v>1</v>
      </c>
      <c r="M194" s="654">
        <v>301.87</v>
      </c>
    </row>
    <row r="195" spans="1:13" ht="14.4" customHeight="1" x14ac:dyDescent="0.3">
      <c r="A195" s="649" t="s">
        <v>3674</v>
      </c>
      <c r="B195" s="650" t="s">
        <v>3543</v>
      </c>
      <c r="C195" s="650" t="s">
        <v>6624</v>
      </c>
      <c r="D195" s="650" t="s">
        <v>4792</v>
      </c>
      <c r="E195" s="650" t="s">
        <v>6625</v>
      </c>
      <c r="F195" s="653">
        <v>2</v>
      </c>
      <c r="G195" s="653">
        <v>0</v>
      </c>
      <c r="H195" s="666"/>
      <c r="I195" s="653"/>
      <c r="J195" s="653"/>
      <c r="K195" s="666"/>
      <c r="L195" s="653">
        <v>2</v>
      </c>
      <c r="M195" s="654">
        <v>0</v>
      </c>
    </row>
    <row r="196" spans="1:13" ht="14.4" customHeight="1" x14ac:dyDescent="0.3">
      <c r="A196" s="649" t="s">
        <v>3674</v>
      </c>
      <c r="B196" s="650" t="s">
        <v>6915</v>
      </c>
      <c r="C196" s="650" t="s">
        <v>4850</v>
      </c>
      <c r="D196" s="650" t="s">
        <v>4851</v>
      </c>
      <c r="E196" s="650" t="s">
        <v>4852</v>
      </c>
      <c r="F196" s="653">
        <v>4</v>
      </c>
      <c r="G196" s="653">
        <v>0</v>
      </c>
      <c r="H196" s="666"/>
      <c r="I196" s="653"/>
      <c r="J196" s="653"/>
      <c r="K196" s="666"/>
      <c r="L196" s="653">
        <v>4</v>
      </c>
      <c r="M196" s="654">
        <v>0</v>
      </c>
    </row>
    <row r="197" spans="1:13" ht="14.4" customHeight="1" x14ac:dyDescent="0.3">
      <c r="A197" s="649" t="s">
        <v>3674</v>
      </c>
      <c r="B197" s="650" t="s">
        <v>6915</v>
      </c>
      <c r="C197" s="650" t="s">
        <v>6638</v>
      </c>
      <c r="D197" s="650" t="s">
        <v>6639</v>
      </c>
      <c r="E197" s="650" t="s">
        <v>5248</v>
      </c>
      <c r="F197" s="653"/>
      <c r="G197" s="653"/>
      <c r="H197" s="666">
        <v>0</v>
      </c>
      <c r="I197" s="653">
        <v>4</v>
      </c>
      <c r="J197" s="653">
        <v>417.8</v>
      </c>
      <c r="K197" s="666">
        <v>1</v>
      </c>
      <c r="L197" s="653">
        <v>4</v>
      </c>
      <c r="M197" s="654">
        <v>417.8</v>
      </c>
    </row>
    <row r="198" spans="1:13" ht="14.4" customHeight="1" x14ac:dyDescent="0.3">
      <c r="A198" s="649" t="s">
        <v>3674</v>
      </c>
      <c r="B198" s="650" t="s">
        <v>3471</v>
      </c>
      <c r="C198" s="650" t="s">
        <v>4483</v>
      </c>
      <c r="D198" s="650" t="s">
        <v>4484</v>
      </c>
      <c r="E198" s="650" t="s">
        <v>4485</v>
      </c>
      <c r="F198" s="653"/>
      <c r="G198" s="653"/>
      <c r="H198" s="666">
        <v>0</v>
      </c>
      <c r="I198" s="653">
        <v>2</v>
      </c>
      <c r="J198" s="653">
        <v>508.46</v>
      </c>
      <c r="K198" s="666">
        <v>1</v>
      </c>
      <c r="L198" s="653">
        <v>2</v>
      </c>
      <c r="M198" s="654">
        <v>508.46</v>
      </c>
    </row>
    <row r="199" spans="1:13" ht="14.4" customHeight="1" x14ac:dyDescent="0.3">
      <c r="A199" s="649" t="s">
        <v>3674</v>
      </c>
      <c r="B199" s="650" t="s">
        <v>3474</v>
      </c>
      <c r="C199" s="650" t="s">
        <v>4744</v>
      </c>
      <c r="D199" s="650" t="s">
        <v>4745</v>
      </c>
      <c r="E199" s="650" t="s">
        <v>3515</v>
      </c>
      <c r="F199" s="653">
        <v>1</v>
      </c>
      <c r="G199" s="653">
        <v>333.31</v>
      </c>
      <c r="H199" s="666">
        <v>1</v>
      </c>
      <c r="I199" s="653"/>
      <c r="J199" s="653"/>
      <c r="K199" s="666">
        <v>0</v>
      </c>
      <c r="L199" s="653">
        <v>1</v>
      </c>
      <c r="M199" s="654">
        <v>333.31</v>
      </c>
    </row>
    <row r="200" spans="1:13" ht="14.4" customHeight="1" x14ac:dyDescent="0.3">
      <c r="A200" s="649" t="s">
        <v>3674</v>
      </c>
      <c r="B200" s="650" t="s">
        <v>3474</v>
      </c>
      <c r="C200" s="650" t="s">
        <v>1646</v>
      </c>
      <c r="D200" s="650" t="s">
        <v>3514</v>
      </c>
      <c r="E200" s="650" t="s">
        <v>3515</v>
      </c>
      <c r="F200" s="653"/>
      <c r="G200" s="653"/>
      <c r="H200" s="666">
        <v>0</v>
      </c>
      <c r="I200" s="653">
        <v>2</v>
      </c>
      <c r="J200" s="653">
        <v>490.17</v>
      </c>
      <c r="K200" s="666">
        <v>1</v>
      </c>
      <c r="L200" s="653">
        <v>2</v>
      </c>
      <c r="M200" s="654">
        <v>490.17</v>
      </c>
    </row>
    <row r="201" spans="1:13" ht="14.4" customHeight="1" x14ac:dyDescent="0.3">
      <c r="A201" s="649" t="s">
        <v>3674</v>
      </c>
      <c r="B201" s="650" t="s">
        <v>3474</v>
      </c>
      <c r="C201" s="650" t="s">
        <v>1230</v>
      </c>
      <c r="D201" s="650" t="s">
        <v>1231</v>
      </c>
      <c r="E201" s="650" t="s">
        <v>1232</v>
      </c>
      <c r="F201" s="653"/>
      <c r="G201" s="653"/>
      <c r="H201" s="666">
        <v>0</v>
      </c>
      <c r="I201" s="653">
        <v>2</v>
      </c>
      <c r="J201" s="653">
        <v>252.06</v>
      </c>
      <c r="K201" s="666">
        <v>1</v>
      </c>
      <c r="L201" s="653">
        <v>2</v>
      </c>
      <c r="M201" s="654">
        <v>252.06</v>
      </c>
    </row>
    <row r="202" spans="1:13" ht="14.4" customHeight="1" x14ac:dyDescent="0.3">
      <c r="A202" s="649" t="s">
        <v>3674</v>
      </c>
      <c r="B202" s="650" t="s">
        <v>3474</v>
      </c>
      <c r="C202" s="650" t="s">
        <v>4746</v>
      </c>
      <c r="D202" s="650" t="s">
        <v>4745</v>
      </c>
      <c r="E202" s="650" t="s">
        <v>4747</v>
      </c>
      <c r="F202" s="653">
        <v>1</v>
      </c>
      <c r="G202" s="653">
        <v>0</v>
      </c>
      <c r="H202" s="666"/>
      <c r="I202" s="653"/>
      <c r="J202" s="653"/>
      <c r="K202" s="666"/>
      <c r="L202" s="653">
        <v>1</v>
      </c>
      <c r="M202" s="654">
        <v>0</v>
      </c>
    </row>
    <row r="203" spans="1:13" ht="14.4" customHeight="1" x14ac:dyDescent="0.3">
      <c r="A203" s="649" t="s">
        <v>3674</v>
      </c>
      <c r="B203" s="650" t="s">
        <v>3481</v>
      </c>
      <c r="C203" s="650" t="s">
        <v>1295</v>
      </c>
      <c r="D203" s="650" t="s">
        <v>1296</v>
      </c>
      <c r="E203" s="650" t="s">
        <v>3482</v>
      </c>
      <c r="F203" s="653"/>
      <c r="G203" s="653"/>
      <c r="H203" s="666">
        <v>0</v>
      </c>
      <c r="I203" s="653">
        <v>1</v>
      </c>
      <c r="J203" s="653">
        <v>46.05</v>
      </c>
      <c r="K203" s="666">
        <v>1</v>
      </c>
      <c r="L203" s="653">
        <v>1</v>
      </c>
      <c r="M203" s="654">
        <v>46.05</v>
      </c>
    </row>
    <row r="204" spans="1:13" ht="14.4" customHeight="1" x14ac:dyDescent="0.3">
      <c r="A204" s="649" t="s">
        <v>3674</v>
      </c>
      <c r="B204" s="650" t="s">
        <v>3481</v>
      </c>
      <c r="C204" s="650" t="s">
        <v>1719</v>
      </c>
      <c r="D204" s="650" t="s">
        <v>1720</v>
      </c>
      <c r="E204" s="650" t="s">
        <v>3519</v>
      </c>
      <c r="F204" s="653"/>
      <c r="G204" s="653"/>
      <c r="H204" s="666">
        <v>0</v>
      </c>
      <c r="I204" s="653">
        <v>1</v>
      </c>
      <c r="J204" s="653">
        <v>138.16</v>
      </c>
      <c r="K204" s="666">
        <v>1</v>
      </c>
      <c r="L204" s="653">
        <v>1</v>
      </c>
      <c r="M204" s="654">
        <v>138.16</v>
      </c>
    </row>
    <row r="205" spans="1:13" ht="14.4" customHeight="1" x14ac:dyDescent="0.3">
      <c r="A205" s="649" t="s">
        <v>3674</v>
      </c>
      <c r="B205" s="650" t="s">
        <v>3481</v>
      </c>
      <c r="C205" s="650" t="s">
        <v>4727</v>
      </c>
      <c r="D205" s="650" t="s">
        <v>1720</v>
      </c>
      <c r="E205" s="650" t="s">
        <v>4147</v>
      </c>
      <c r="F205" s="653">
        <v>1</v>
      </c>
      <c r="G205" s="653">
        <v>0</v>
      </c>
      <c r="H205" s="666"/>
      <c r="I205" s="653"/>
      <c r="J205" s="653"/>
      <c r="K205" s="666"/>
      <c r="L205" s="653">
        <v>1</v>
      </c>
      <c r="M205" s="654">
        <v>0</v>
      </c>
    </row>
    <row r="206" spans="1:13" ht="14.4" customHeight="1" x14ac:dyDescent="0.3">
      <c r="A206" s="649" t="s">
        <v>3674</v>
      </c>
      <c r="B206" s="650" t="s">
        <v>3486</v>
      </c>
      <c r="C206" s="650" t="s">
        <v>4786</v>
      </c>
      <c r="D206" s="650" t="s">
        <v>1713</v>
      </c>
      <c r="E206" s="650" t="s">
        <v>4116</v>
      </c>
      <c r="F206" s="653">
        <v>1</v>
      </c>
      <c r="G206" s="653">
        <v>0</v>
      </c>
      <c r="H206" s="666"/>
      <c r="I206" s="653"/>
      <c r="J206" s="653"/>
      <c r="K206" s="666"/>
      <c r="L206" s="653">
        <v>1</v>
      </c>
      <c r="M206" s="654">
        <v>0</v>
      </c>
    </row>
    <row r="207" spans="1:13" ht="14.4" customHeight="1" x14ac:dyDescent="0.3">
      <c r="A207" s="649" t="s">
        <v>3674</v>
      </c>
      <c r="B207" s="650" t="s">
        <v>3486</v>
      </c>
      <c r="C207" s="650" t="s">
        <v>2240</v>
      </c>
      <c r="D207" s="650" t="s">
        <v>3487</v>
      </c>
      <c r="E207" s="650" t="s">
        <v>839</v>
      </c>
      <c r="F207" s="653"/>
      <c r="G207" s="653"/>
      <c r="H207" s="666">
        <v>0</v>
      </c>
      <c r="I207" s="653">
        <v>1</v>
      </c>
      <c r="J207" s="653">
        <v>137.66</v>
      </c>
      <c r="K207" s="666">
        <v>1</v>
      </c>
      <c r="L207" s="653">
        <v>1</v>
      </c>
      <c r="M207" s="654">
        <v>137.66</v>
      </c>
    </row>
    <row r="208" spans="1:13" ht="14.4" customHeight="1" x14ac:dyDescent="0.3">
      <c r="A208" s="649" t="s">
        <v>3674</v>
      </c>
      <c r="B208" s="650" t="s">
        <v>3486</v>
      </c>
      <c r="C208" s="650" t="s">
        <v>4146</v>
      </c>
      <c r="D208" s="650" t="s">
        <v>3547</v>
      </c>
      <c r="E208" s="650" t="s">
        <v>4147</v>
      </c>
      <c r="F208" s="653"/>
      <c r="G208" s="653"/>
      <c r="H208" s="666">
        <v>0</v>
      </c>
      <c r="I208" s="653">
        <v>1</v>
      </c>
      <c r="J208" s="653">
        <v>87.6</v>
      </c>
      <c r="K208" s="666">
        <v>1</v>
      </c>
      <c r="L208" s="653">
        <v>1</v>
      </c>
      <c r="M208" s="654">
        <v>87.6</v>
      </c>
    </row>
    <row r="209" spans="1:13" ht="14.4" customHeight="1" x14ac:dyDescent="0.3">
      <c r="A209" s="649" t="s">
        <v>3674</v>
      </c>
      <c r="B209" s="650" t="s">
        <v>3486</v>
      </c>
      <c r="C209" s="650" t="s">
        <v>2237</v>
      </c>
      <c r="D209" s="650" t="s">
        <v>3547</v>
      </c>
      <c r="E209" s="650" t="s">
        <v>3519</v>
      </c>
      <c r="F209" s="653"/>
      <c r="G209" s="653"/>
      <c r="H209" s="666">
        <v>0</v>
      </c>
      <c r="I209" s="653">
        <v>3</v>
      </c>
      <c r="J209" s="653">
        <v>187.71</v>
      </c>
      <c r="K209" s="666">
        <v>1</v>
      </c>
      <c r="L209" s="653">
        <v>3</v>
      </c>
      <c r="M209" s="654">
        <v>187.71</v>
      </c>
    </row>
    <row r="210" spans="1:13" ht="14.4" customHeight="1" x14ac:dyDescent="0.3">
      <c r="A210" s="649" t="s">
        <v>3674</v>
      </c>
      <c r="B210" s="650" t="s">
        <v>3523</v>
      </c>
      <c r="C210" s="650" t="s">
        <v>4748</v>
      </c>
      <c r="D210" s="650" t="s">
        <v>4749</v>
      </c>
      <c r="E210" s="650" t="s">
        <v>3519</v>
      </c>
      <c r="F210" s="653">
        <v>1</v>
      </c>
      <c r="G210" s="653">
        <v>52.4</v>
      </c>
      <c r="H210" s="666">
        <v>1</v>
      </c>
      <c r="I210" s="653"/>
      <c r="J210" s="653"/>
      <c r="K210" s="666">
        <v>0</v>
      </c>
      <c r="L210" s="653">
        <v>1</v>
      </c>
      <c r="M210" s="654">
        <v>52.4</v>
      </c>
    </row>
    <row r="211" spans="1:13" ht="14.4" customHeight="1" x14ac:dyDescent="0.3">
      <c r="A211" s="649" t="s">
        <v>3674</v>
      </c>
      <c r="B211" s="650" t="s">
        <v>6916</v>
      </c>
      <c r="C211" s="650" t="s">
        <v>4806</v>
      </c>
      <c r="D211" s="650" t="s">
        <v>4807</v>
      </c>
      <c r="E211" s="650" t="s">
        <v>4088</v>
      </c>
      <c r="F211" s="653">
        <v>10</v>
      </c>
      <c r="G211" s="653">
        <v>13345</v>
      </c>
      <c r="H211" s="666">
        <v>1</v>
      </c>
      <c r="I211" s="653"/>
      <c r="J211" s="653"/>
      <c r="K211" s="666">
        <v>0</v>
      </c>
      <c r="L211" s="653">
        <v>10</v>
      </c>
      <c r="M211" s="654">
        <v>13345</v>
      </c>
    </row>
    <row r="212" spans="1:13" ht="14.4" customHeight="1" x14ac:dyDescent="0.3">
      <c r="A212" s="649" t="s">
        <v>3674</v>
      </c>
      <c r="B212" s="650" t="s">
        <v>3554</v>
      </c>
      <c r="C212" s="650" t="s">
        <v>2791</v>
      </c>
      <c r="D212" s="650" t="s">
        <v>2101</v>
      </c>
      <c r="E212" s="650" t="s">
        <v>3588</v>
      </c>
      <c r="F212" s="653"/>
      <c r="G212" s="653"/>
      <c r="H212" s="666">
        <v>0</v>
      </c>
      <c r="I212" s="653">
        <v>1</v>
      </c>
      <c r="J212" s="653">
        <v>48.31</v>
      </c>
      <c r="K212" s="666">
        <v>1</v>
      </c>
      <c r="L212" s="653">
        <v>1</v>
      </c>
      <c r="M212" s="654">
        <v>48.31</v>
      </c>
    </row>
    <row r="213" spans="1:13" ht="14.4" customHeight="1" x14ac:dyDescent="0.3">
      <c r="A213" s="649" t="s">
        <v>3674</v>
      </c>
      <c r="B213" s="650" t="s">
        <v>3589</v>
      </c>
      <c r="C213" s="650" t="s">
        <v>2487</v>
      </c>
      <c r="D213" s="650" t="s">
        <v>2488</v>
      </c>
      <c r="E213" s="650" t="s">
        <v>2489</v>
      </c>
      <c r="F213" s="653"/>
      <c r="G213" s="653"/>
      <c r="H213" s="666">
        <v>0</v>
      </c>
      <c r="I213" s="653">
        <v>4</v>
      </c>
      <c r="J213" s="653">
        <v>381</v>
      </c>
      <c r="K213" s="666">
        <v>1</v>
      </c>
      <c r="L213" s="653">
        <v>4</v>
      </c>
      <c r="M213" s="654">
        <v>381</v>
      </c>
    </row>
    <row r="214" spans="1:13" ht="14.4" customHeight="1" x14ac:dyDescent="0.3">
      <c r="A214" s="649" t="s">
        <v>3674</v>
      </c>
      <c r="B214" s="650" t="s">
        <v>3589</v>
      </c>
      <c r="C214" s="650" t="s">
        <v>4557</v>
      </c>
      <c r="D214" s="650" t="s">
        <v>3605</v>
      </c>
      <c r="E214" s="650" t="s">
        <v>2489</v>
      </c>
      <c r="F214" s="653">
        <v>8</v>
      </c>
      <c r="G214" s="653">
        <v>762</v>
      </c>
      <c r="H214" s="666">
        <v>1</v>
      </c>
      <c r="I214" s="653"/>
      <c r="J214" s="653"/>
      <c r="K214" s="666">
        <v>0</v>
      </c>
      <c r="L214" s="653">
        <v>8</v>
      </c>
      <c r="M214" s="654">
        <v>762</v>
      </c>
    </row>
    <row r="215" spans="1:13" ht="14.4" customHeight="1" x14ac:dyDescent="0.3">
      <c r="A215" s="649" t="s">
        <v>3674</v>
      </c>
      <c r="B215" s="650" t="s">
        <v>6911</v>
      </c>
      <c r="C215" s="650" t="s">
        <v>6614</v>
      </c>
      <c r="D215" s="650" t="s">
        <v>6615</v>
      </c>
      <c r="E215" s="650" t="s">
        <v>6616</v>
      </c>
      <c r="F215" s="653"/>
      <c r="G215" s="653"/>
      <c r="H215" s="666">
        <v>0</v>
      </c>
      <c r="I215" s="653">
        <v>1</v>
      </c>
      <c r="J215" s="653">
        <v>647.77</v>
      </c>
      <c r="K215" s="666">
        <v>1</v>
      </c>
      <c r="L215" s="653">
        <v>1</v>
      </c>
      <c r="M215" s="654">
        <v>647.77</v>
      </c>
    </row>
    <row r="216" spans="1:13" ht="14.4" customHeight="1" x14ac:dyDescent="0.3">
      <c r="A216" s="649" t="s">
        <v>3674</v>
      </c>
      <c r="B216" s="650" t="s">
        <v>3505</v>
      </c>
      <c r="C216" s="650" t="s">
        <v>2097</v>
      </c>
      <c r="D216" s="650" t="s">
        <v>1087</v>
      </c>
      <c r="E216" s="650" t="s">
        <v>3560</v>
      </c>
      <c r="F216" s="653"/>
      <c r="G216" s="653"/>
      <c r="H216" s="666">
        <v>0</v>
      </c>
      <c r="I216" s="653">
        <v>1</v>
      </c>
      <c r="J216" s="653">
        <v>237.65</v>
      </c>
      <c r="K216" s="666">
        <v>1</v>
      </c>
      <c r="L216" s="653">
        <v>1</v>
      </c>
      <c r="M216" s="654">
        <v>237.65</v>
      </c>
    </row>
    <row r="217" spans="1:13" ht="14.4" customHeight="1" x14ac:dyDescent="0.3">
      <c r="A217" s="649" t="s">
        <v>3674</v>
      </c>
      <c r="B217" s="650" t="s">
        <v>3505</v>
      </c>
      <c r="C217" s="650" t="s">
        <v>2110</v>
      </c>
      <c r="D217" s="650" t="s">
        <v>1087</v>
      </c>
      <c r="E217" s="650" t="s">
        <v>2796</v>
      </c>
      <c r="F217" s="653"/>
      <c r="G217" s="653"/>
      <c r="H217" s="666">
        <v>0</v>
      </c>
      <c r="I217" s="653">
        <v>2</v>
      </c>
      <c r="J217" s="653">
        <v>237.64</v>
      </c>
      <c r="K217" s="666">
        <v>1</v>
      </c>
      <c r="L217" s="653">
        <v>2</v>
      </c>
      <c r="M217" s="654">
        <v>237.64</v>
      </c>
    </row>
    <row r="218" spans="1:13" ht="14.4" customHeight="1" x14ac:dyDescent="0.3">
      <c r="A218" s="649" t="s">
        <v>3674</v>
      </c>
      <c r="B218" s="650" t="s">
        <v>3505</v>
      </c>
      <c r="C218" s="650" t="s">
        <v>1602</v>
      </c>
      <c r="D218" s="650" t="s">
        <v>1087</v>
      </c>
      <c r="E218" s="650" t="s">
        <v>1603</v>
      </c>
      <c r="F218" s="653"/>
      <c r="G218" s="653"/>
      <c r="H218" s="666">
        <v>0</v>
      </c>
      <c r="I218" s="653">
        <v>1</v>
      </c>
      <c r="J218" s="653">
        <v>413.22</v>
      </c>
      <c r="K218" s="666">
        <v>1</v>
      </c>
      <c r="L218" s="653">
        <v>1</v>
      </c>
      <c r="M218" s="654">
        <v>413.22</v>
      </c>
    </row>
    <row r="219" spans="1:13" ht="14.4" customHeight="1" x14ac:dyDescent="0.3">
      <c r="A219" s="649" t="s">
        <v>3674</v>
      </c>
      <c r="B219" s="650" t="s">
        <v>3506</v>
      </c>
      <c r="C219" s="650" t="s">
        <v>4219</v>
      </c>
      <c r="D219" s="650" t="s">
        <v>4220</v>
      </c>
      <c r="E219" s="650" t="s">
        <v>4221</v>
      </c>
      <c r="F219" s="653"/>
      <c r="G219" s="653"/>
      <c r="H219" s="666">
        <v>0</v>
      </c>
      <c r="I219" s="653">
        <v>2</v>
      </c>
      <c r="J219" s="653">
        <v>388.52</v>
      </c>
      <c r="K219" s="666">
        <v>1</v>
      </c>
      <c r="L219" s="653">
        <v>2</v>
      </c>
      <c r="M219" s="654">
        <v>388.52</v>
      </c>
    </row>
    <row r="220" spans="1:13" ht="14.4" customHeight="1" x14ac:dyDescent="0.3">
      <c r="A220" s="649" t="s">
        <v>3674</v>
      </c>
      <c r="B220" s="650" t="s">
        <v>3506</v>
      </c>
      <c r="C220" s="650" t="s">
        <v>1196</v>
      </c>
      <c r="D220" s="650" t="s">
        <v>1197</v>
      </c>
      <c r="E220" s="650" t="s">
        <v>1198</v>
      </c>
      <c r="F220" s="653"/>
      <c r="G220" s="653"/>
      <c r="H220" s="666">
        <v>0</v>
      </c>
      <c r="I220" s="653">
        <v>20</v>
      </c>
      <c r="J220" s="653">
        <v>1757.4</v>
      </c>
      <c r="K220" s="666">
        <v>1</v>
      </c>
      <c r="L220" s="653">
        <v>20</v>
      </c>
      <c r="M220" s="654">
        <v>1757.4</v>
      </c>
    </row>
    <row r="221" spans="1:13" ht="14.4" customHeight="1" x14ac:dyDescent="0.3">
      <c r="A221" s="649" t="s">
        <v>3674</v>
      </c>
      <c r="B221" s="650" t="s">
        <v>3506</v>
      </c>
      <c r="C221" s="650" t="s">
        <v>4822</v>
      </c>
      <c r="D221" s="650" t="s">
        <v>4823</v>
      </c>
      <c r="E221" s="650" t="s">
        <v>2172</v>
      </c>
      <c r="F221" s="653"/>
      <c r="G221" s="653"/>
      <c r="H221" s="666">
        <v>0</v>
      </c>
      <c r="I221" s="653">
        <v>1</v>
      </c>
      <c r="J221" s="653">
        <v>129.51</v>
      </c>
      <c r="K221" s="666">
        <v>1</v>
      </c>
      <c r="L221" s="653">
        <v>1</v>
      </c>
      <c r="M221" s="654">
        <v>129.51</v>
      </c>
    </row>
    <row r="222" spans="1:13" ht="14.4" customHeight="1" x14ac:dyDescent="0.3">
      <c r="A222" s="649" t="s">
        <v>3674</v>
      </c>
      <c r="B222" s="650" t="s">
        <v>3506</v>
      </c>
      <c r="C222" s="650" t="s">
        <v>2174</v>
      </c>
      <c r="D222" s="650" t="s">
        <v>2175</v>
      </c>
      <c r="E222" s="650" t="s">
        <v>2172</v>
      </c>
      <c r="F222" s="653"/>
      <c r="G222" s="653"/>
      <c r="H222" s="666">
        <v>0</v>
      </c>
      <c r="I222" s="653">
        <v>1</v>
      </c>
      <c r="J222" s="653">
        <v>129.51</v>
      </c>
      <c r="K222" s="666">
        <v>1</v>
      </c>
      <c r="L222" s="653">
        <v>1</v>
      </c>
      <c r="M222" s="654">
        <v>129.51</v>
      </c>
    </row>
    <row r="223" spans="1:13" ht="14.4" customHeight="1" x14ac:dyDescent="0.3">
      <c r="A223" s="649" t="s">
        <v>3674</v>
      </c>
      <c r="B223" s="650" t="s">
        <v>3506</v>
      </c>
      <c r="C223" s="650" t="s">
        <v>4544</v>
      </c>
      <c r="D223" s="650" t="s">
        <v>4545</v>
      </c>
      <c r="E223" s="650" t="s">
        <v>1140</v>
      </c>
      <c r="F223" s="653"/>
      <c r="G223" s="653"/>
      <c r="H223" s="666">
        <v>0</v>
      </c>
      <c r="I223" s="653">
        <v>10</v>
      </c>
      <c r="J223" s="653">
        <v>658.1</v>
      </c>
      <c r="K223" s="666">
        <v>1</v>
      </c>
      <c r="L223" s="653">
        <v>10</v>
      </c>
      <c r="M223" s="654">
        <v>658.1</v>
      </c>
    </row>
    <row r="224" spans="1:13" ht="14.4" customHeight="1" x14ac:dyDescent="0.3">
      <c r="A224" s="649" t="s">
        <v>3674</v>
      </c>
      <c r="B224" s="650" t="s">
        <v>3506</v>
      </c>
      <c r="C224" s="650" t="s">
        <v>4546</v>
      </c>
      <c r="D224" s="650" t="s">
        <v>4547</v>
      </c>
      <c r="E224" s="650" t="s">
        <v>1140</v>
      </c>
      <c r="F224" s="653"/>
      <c r="G224" s="653"/>
      <c r="H224" s="666">
        <v>0</v>
      </c>
      <c r="I224" s="653">
        <v>20</v>
      </c>
      <c r="J224" s="653">
        <v>1316.2</v>
      </c>
      <c r="K224" s="666">
        <v>1</v>
      </c>
      <c r="L224" s="653">
        <v>20</v>
      </c>
      <c r="M224" s="654">
        <v>1316.2</v>
      </c>
    </row>
    <row r="225" spans="1:13" ht="14.4" customHeight="1" x14ac:dyDescent="0.3">
      <c r="A225" s="649" t="s">
        <v>3675</v>
      </c>
      <c r="B225" s="650" t="s">
        <v>3469</v>
      </c>
      <c r="C225" s="650" t="s">
        <v>1098</v>
      </c>
      <c r="D225" s="650" t="s">
        <v>1099</v>
      </c>
      <c r="E225" s="650" t="s">
        <v>1100</v>
      </c>
      <c r="F225" s="653"/>
      <c r="G225" s="653"/>
      <c r="H225" s="666"/>
      <c r="I225" s="653">
        <v>1</v>
      </c>
      <c r="J225" s="653">
        <v>0</v>
      </c>
      <c r="K225" s="666"/>
      <c r="L225" s="653">
        <v>1</v>
      </c>
      <c r="M225" s="654">
        <v>0</v>
      </c>
    </row>
    <row r="226" spans="1:13" ht="14.4" customHeight="1" x14ac:dyDescent="0.3">
      <c r="A226" s="649" t="s">
        <v>3675</v>
      </c>
      <c r="B226" s="650" t="s">
        <v>3469</v>
      </c>
      <c r="C226" s="650" t="s">
        <v>1599</v>
      </c>
      <c r="D226" s="650" t="s">
        <v>1099</v>
      </c>
      <c r="E226" s="650" t="s">
        <v>1600</v>
      </c>
      <c r="F226" s="653"/>
      <c r="G226" s="653"/>
      <c r="H226" s="666"/>
      <c r="I226" s="653">
        <v>1</v>
      </c>
      <c r="J226" s="653">
        <v>0</v>
      </c>
      <c r="K226" s="666"/>
      <c r="L226" s="653">
        <v>1</v>
      </c>
      <c r="M226" s="654">
        <v>0</v>
      </c>
    </row>
    <row r="227" spans="1:13" ht="14.4" customHeight="1" x14ac:dyDescent="0.3">
      <c r="A227" s="649" t="s">
        <v>3675</v>
      </c>
      <c r="B227" s="650" t="s">
        <v>3469</v>
      </c>
      <c r="C227" s="650" t="s">
        <v>4892</v>
      </c>
      <c r="D227" s="650" t="s">
        <v>4893</v>
      </c>
      <c r="E227" s="650" t="s">
        <v>4894</v>
      </c>
      <c r="F227" s="653">
        <v>1</v>
      </c>
      <c r="G227" s="653">
        <v>0</v>
      </c>
      <c r="H227" s="666"/>
      <c r="I227" s="653"/>
      <c r="J227" s="653"/>
      <c r="K227" s="666"/>
      <c r="L227" s="653">
        <v>1</v>
      </c>
      <c r="M227" s="654">
        <v>0</v>
      </c>
    </row>
    <row r="228" spans="1:13" ht="14.4" customHeight="1" x14ac:dyDescent="0.3">
      <c r="A228" s="649" t="s">
        <v>3675</v>
      </c>
      <c r="B228" s="650" t="s">
        <v>3474</v>
      </c>
      <c r="C228" s="650" t="s">
        <v>1646</v>
      </c>
      <c r="D228" s="650" t="s">
        <v>3514</v>
      </c>
      <c r="E228" s="650" t="s">
        <v>3515</v>
      </c>
      <c r="F228" s="653"/>
      <c r="G228" s="653"/>
      <c r="H228" s="666">
        <v>0</v>
      </c>
      <c r="I228" s="653">
        <v>3</v>
      </c>
      <c r="J228" s="653">
        <v>647.03</v>
      </c>
      <c r="K228" s="666">
        <v>1</v>
      </c>
      <c r="L228" s="653">
        <v>3</v>
      </c>
      <c r="M228" s="654">
        <v>647.03</v>
      </c>
    </row>
    <row r="229" spans="1:13" ht="14.4" customHeight="1" x14ac:dyDescent="0.3">
      <c r="A229" s="649" t="s">
        <v>3675</v>
      </c>
      <c r="B229" s="650" t="s">
        <v>3474</v>
      </c>
      <c r="C229" s="650" t="s">
        <v>1230</v>
      </c>
      <c r="D229" s="650" t="s">
        <v>1231</v>
      </c>
      <c r="E229" s="650" t="s">
        <v>1232</v>
      </c>
      <c r="F229" s="653"/>
      <c r="G229" s="653"/>
      <c r="H229" s="666">
        <v>0</v>
      </c>
      <c r="I229" s="653">
        <v>10</v>
      </c>
      <c r="J229" s="653">
        <v>1365.6200000000001</v>
      </c>
      <c r="K229" s="666">
        <v>1</v>
      </c>
      <c r="L229" s="653">
        <v>10</v>
      </c>
      <c r="M229" s="654">
        <v>1365.6200000000001</v>
      </c>
    </row>
    <row r="230" spans="1:13" ht="14.4" customHeight="1" x14ac:dyDescent="0.3">
      <c r="A230" s="649" t="s">
        <v>3675</v>
      </c>
      <c r="B230" s="650" t="s">
        <v>3474</v>
      </c>
      <c r="C230" s="650" t="s">
        <v>3841</v>
      </c>
      <c r="D230" s="650" t="s">
        <v>1231</v>
      </c>
      <c r="E230" s="650" t="s">
        <v>3842</v>
      </c>
      <c r="F230" s="653"/>
      <c r="G230" s="653"/>
      <c r="H230" s="666">
        <v>0</v>
      </c>
      <c r="I230" s="653">
        <v>1</v>
      </c>
      <c r="J230" s="653">
        <v>304.74</v>
      </c>
      <c r="K230" s="666">
        <v>1</v>
      </c>
      <c r="L230" s="653">
        <v>1</v>
      </c>
      <c r="M230" s="654">
        <v>304.74</v>
      </c>
    </row>
    <row r="231" spans="1:13" ht="14.4" customHeight="1" x14ac:dyDescent="0.3">
      <c r="A231" s="649" t="s">
        <v>3675</v>
      </c>
      <c r="B231" s="650" t="s">
        <v>3481</v>
      </c>
      <c r="C231" s="650" t="s">
        <v>4165</v>
      </c>
      <c r="D231" s="650" t="s">
        <v>1296</v>
      </c>
      <c r="E231" s="650" t="s">
        <v>839</v>
      </c>
      <c r="F231" s="653"/>
      <c r="G231" s="653"/>
      <c r="H231" s="666"/>
      <c r="I231" s="653">
        <v>1</v>
      </c>
      <c r="J231" s="653">
        <v>0</v>
      </c>
      <c r="K231" s="666"/>
      <c r="L231" s="653">
        <v>1</v>
      </c>
      <c r="M231" s="654">
        <v>0</v>
      </c>
    </row>
    <row r="232" spans="1:13" ht="14.4" customHeight="1" x14ac:dyDescent="0.3">
      <c r="A232" s="649" t="s">
        <v>3675</v>
      </c>
      <c r="B232" s="650" t="s">
        <v>3481</v>
      </c>
      <c r="C232" s="650" t="s">
        <v>1295</v>
      </c>
      <c r="D232" s="650" t="s">
        <v>1296</v>
      </c>
      <c r="E232" s="650" t="s">
        <v>3482</v>
      </c>
      <c r="F232" s="653"/>
      <c r="G232" s="653"/>
      <c r="H232" s="666">
        <v>0</v>
      </c>
      <c r="I232" s="653">
        <v>2</v>
      </c>
      <c r="J232" s="653">
        <v>92.1</v>
      </c>
      <c r="K232" s="666">
        <v>1</v>
      </c>
      <c r="L232" s="653">
        <v>2</v>
      </c>
      <c r="M232" s="654">
        <v>92.1</v>
      </c>
    </row>
    <row r="233" spans="1:13" ht="14.4" customHeight="1" x14ac:dyDescent="0.3">
      <c r="A233" s="649" t="s">
        <v>3675</v>
      </c>
      <c r="B233" s="650" t="s">
        <v>3481</v>
      </c>
      <c r="C233" s="650" t="s">
        <v>4385</v>
      </c>
      <c r="D233" s="650" t="s">
        <v>1720</v>
      </c>
      <c r="E233" s="650" t="s">
        <v>3482</v>
      </c>
      <c r="F233" s="653"/>
      <c r="G233" s="653"/>
      <c r="H233" s="666"/>
      <c r="I233" s="653">
        <v>2</v>
      </c>
      <c r="J233" s="653">
        <v>0</v>
      </c>
      <c r="K233" s="666"/>
      <c r="L233" s="653">
        <v>2</v>
      </c>
      <c r="M233" s="654">
        <v>0</v>
      </c>
    </row>
    <row r="234" spans="1:13" ht="14.4" customHeight="1" x14ac:dyDescent="0.3">
      <c r="A234" s="649" t="s">
        <v>3675</v>
      </c>
      <c r="B234" s="650" t="s">
        <v>3481</v>
      </c>
      <c r="C234" s="650" t="s">
        <v>1719</v>
      </c>
      <c r="D234" s="650" t="s">
        <v>1720</v>
      </c>
      <c r="E234" s="650" t="s">
        <v>3519</v>
      </c>
      <c r="F234" s="653"/>
      <c r="G234" s="653"/>
      <c r="H234" s="666">
        <v>0</v>
      </c>
      <c r="I234" s="653">
        <v>3</v>
      </c>
      <c r="J234" s="653">
        <v>414.48</v>
      </c>
      <c r="K234" s="666">
        <v>1</v>
      </c>
      <c r="L234" s="653">
        <v>3</v>
      </c>
      <c r="M234" s="654">
        <v>414.48</v>
      </c>
    </row>
    <row r="235" spans="1:13" ht="14.4" customHeight="1" x14ac:dyDescent="0.3">
      <c r="A235" s="649" t="s">
        <v>3675</v>
      </c>
      <c r="B235" s="650" t="s">
        <v>3481</v>
      </c>
      <c r="C235" s="650" t="s">
        <v>1708</v>
      </c>
      <c r="D235" s="650" t="s">
        <v>1709</v>
      </c>
      <c r="E235" s="650" t="s">
        <v>3520</v>
      </c>
      <c r="F235" s="653"/>
      <c r="G235" s="653"/>
      <c r="H235" s="666">
        <v>0</v>
      </c>
      <c r="I235" s="653">
        <v>10</v>
      </c>
      <c r="J235" s="653">
        <v>1842.2</v>
      </c>
      <c r="K235" s="666">
        <v>1</v>
      </c>
      <c r="L235" s="653">
        <v>10</v>
      </c>
      <c r="M235" s="654">
        <v>1842.2</v>
      </c>
    </row>
    <row r="236" spans="1:13" ht="14.4" customHeight="1" x14ac:dyDescent="0.3">
      <c r="A236" s="649" t="s">
        <v>3675</v>
      </c>
      <c r="B236" s="650" t="s">
        <v>3481</v>
      </c>
      <c r="C236" s="650" t="s">
        <v>1722</v>
      </c>
      <c r="D236" s="650" t="s">
        <v>1296</v>
      </c>
      <c r="E236" s="650" t="s">
        <v>3521</v>
      </c>
      <c r="F236" s="653"/>
      <c r="G236" s="653"/>
      <c r="H236" s="666">
        <v>0</v>
      </c>
      <c r="I236" s="653">
        <v>6</v>
      </c>
      <c r="J236" s="653">
        <v>622.26</v>
      </c>
      <c r="K236" s="666">
        <v>1</v>
      </c>
      <c r="L236" s="653">
        <v>6</v>
      </c>
      <c r="M236" s="654">
        <v>622.26</v>
      </c>
    </row>
    <row r="237" spans="1:13" ht="14.4" customHeight="1" x14ac:dyDescent="0.3">
      <c r="A237" s="649" t="s">
        <v>3675</v>
      </c>
      <c r="B237" s="650" t="s">
        <v>3486</v>
      </c>
      <c r="C237" s="650" t="s">
        <v>2240</v>
      </c>
      <c r="D237" s="650" t="s">
        <v>3487</v>
      </c>
      <c r="E237" s="650" t="s">
        <v>839</v>
      </c>
      <c r="F237" s="653"/>
      <c r="G237" s="653"/>
      <c r="H237" s="666">
        <v>0</v>
      </c>
      <c r="I237" s="653">
        <v>1</v>
      </c>
      <c r="J237" s="653">
        <v>137.66</v>
      </c>
      <c r="K237" s="666">
        <v>1</v>
      </c>
      <c r="L237" s="653">
        <v>1</v>
      </c>
      <c r="M237" s="654">
        <v>137.66</v>
      </c>
    </row>
    <row r="238" spans="1:13" ht="14.4" customHeight="1" x14ac:dyDescent="0.3">
      <c r="A238" s="649" t="s">
        <v>3675</v>
      </c>
      <c r="B238" s="650" t="s">
        <v>3486</v>
      </c>
      <c r="C238" s="650" t="s">
        <v>1712</v>
      </c>
      <c r="D238" s="650" t="s">
        <v>1713</v>
      </c>
      <c r="E238" s="650" t="s">
        <v>3522</v>
      </c>
      <c r="F238" s="653"/>
      <c r="G238" s="653"/>
      <c r="H238" s="666">
        <v>0</v>
      </c>
      <c r="I238" s="653">
        <v>5</v>
      </c>
      <c r="J238" s="653">
        <v>584</v>
      </c>
      <c r="K238" s="666">
        <v>1</v>
      </c>
      <c r="L238" s="653">
        <v>5</v>
      </c>
      <c r="M238" s="654">
        <v>584</v>
      </c>
    </row>
    <row r="239" spans="1:13" ht="14.4" customHeight="1" x14ac:dyDescent="0.3">
      <c r="A239" s="649" t="s">
        <v>3675</v>
      </c>
      <c r="B239" s="650" t="s">
        <v>3486</v>
      </c>
      <c r="C239" s="650" t="s">
        <v>1303</v>
      </c>
      <c r="D239" s="650" t="s">
        <v>3490</v>
      </c>
      <c r="E239" s="650" t="s">
        <v>3488</v>
      </c>
      <c r="F239" s="653"/>
      <c r="G239" s="653"/>
      <c r="H239" s="666">
        <v>0</v>
      </c>
      <c r="I239" s="653">
        <v>9</v>
      </c>
      <c r="J239" s="653">
        <v>371.7</v>
      </c>
      <c r="K239" s="666">
        <v>1</v>
      </c>
      <c r="L239" s="653">
        <v>9</v>
      </c>
      <c r="M239" s="654">
        <v>371.7</v>
      </c>
    </row>
    <row r="240" spans="1:13" ht="14.4" customHeight="1" x14ac:dyDescent="0.3">
      <c r="A240" s="649" t="s">
        <v>3675</v>
      </c>
      <c r="B240" s="650" t="s">
        <v>3486</v>
      </c>
      <c r="C240" s="650" t="s">
        <v>4146</v>
      </c>
      <c r="D240" s="650" t="s">
        <v>3547</v>
      </c>
      <c r="E240" s="650" t="s">
        <v>4147</v>
      </c>
      <c r="F240" s="653"/>
      <c r="G240" s="653"/>
      <c r="H240" s="666">
        <v>0</v>
      </c>
      <c r="I240" s="653">
        <v>3</v>
      </c>
      <c r="J240" s="653">
        <v>262.79999999999995</v>
      </c>
      <c r="K240" s="666">
        <v>1</v>
      </c>
      <c r="L240" s="653">
        <v>3</v>
      </c>
      <c r="M240" s="654">
        <v>262.79999999999995</v>
      </c>
    </row>
    <row r="241" spans="1:13" ht="14.4" customHeight="1" x14ac:dyDescent="0.3">
      <c r="A241" s="649" t="s">
        <v>3675</v>
      </c>
      <c r="B241" s="650" t="s">
        <v>3486</v>
      </c>
      <c r="C241" s="650" t="s">
        <v>1306</v>
      </c>
      <c r="D241" s="650" t="s">
        <v>3490</v>
      </c>
      <c r="E241" s="650" t="s">
        <v>839</v>
      </c>
      <c r="F241" s="653"/>
      <c r="G241" s="653"/>
      <c r="H241" s="666">
        <v>0</v>
      </c>
      <c r="I241" s="653">
        <v>4</v>
      </c>
      <c r="J241" s="653">
        <v>275.32</v>
      </c>
      <c r="K241" s="666">
        <v>1</v>
      </c>
      <c r="L241" s="653">
        <v>4</v>
      </c>
      <c r="M241" s="654">
        <v>275.32</v>
      </c>
    </row>
    <row r="242" spans="1:13" ht="14.4" customHeight="1" x14ac:dyDescent="0.3">
      <c r="A242" s="649" t="s">
        <v>3675</v>
      </c>
      <c r="B242" s="650" t="s">
        <v>3486</v>
      </c>
      <c r="C242" s="650" t="s">
        <v>5986</v>
      </c>
      <c r="D242" s="650" t="s">
        <v>1713</v>
      </c>
      <c r="E242" s="650" t="s">
        <v>5987</v>
      </c>
      <c r="F242" s="653"/>
      <c r="G242" s="653"/>
      <c r="H242" s="666"/>
      <c r="I242" s="653">
        <v>2</v>
      </c>
      <c r="J242" s="653">
        <v>0</v>
      </c>
      <c r="K242" s="666"/>
      <c r="L242" s="653">
        <v>2</v>
      </c>
      <c r="M242" s="654">
        <v>0</v>
      </c>
    </row>
    <row r="243" spans="1:13" ht="14.4" customHeight="1" x14ac:dyDescent="0.3">
      <c r="A243" s="649" t="s">
        <v>3675</v>
      </c>
      <c r="B243" s="650" t="s">
        <v>3548</v>
      </c>
      <c r="C243" s="650" t="s">
        <v>2229</v>
      </c>
      <c r="D243" s="650" t="s">
        <v>2230</v>
      </c>
      <c r="E243" s="650" t="s">
        <v>2231</v>
      </c>
      <c r="F243" s="653"/>
      <c r="G243" s="653"/>
      <c r="H243" s="666">
        <v>0</v>
      </c>
      <c r="I243" s="653">
        <v>10</v>
      </c>
      <c r="J243" s="653">
        <v>1251.4000000000001</v>
      </c>
      <c r="K243" s="666">
        <v>1</v>
      </c>
      <c r="L243" s="653">
        <v>10</v>
      </c>
      <c r="M243" s="654">
        <v>1251.4000000000001</v>
      </c>
    </row>
    <row r="244" spans="1:13" ht="14.4" customHeight="1" x14ac:dyDescent="0.3">
      <c r="A244" s="649" t="s">
        <v>3675</v>
      </c>
      <c r="B244" s="650" t="s">
        <v>3548</v>
      </c>
      <c r="C244" s="650" t="s">
        <v>4862</v>
      </c>
      <c r="D244" s="650" t="s">
        <v>4863</v>
      </c>
      <c r="E244" s="650" t="s">
        <v>4864</v>
      </c>
      <c r="F244" s="653">
        <v>5</v>
      </c>
      <c r="G244" s="653">
        <v>555.65</v>
      </c>
      <c r="H244" s="666">
        <v>1</v>
      </c>
      <c r="I244" s="653"/>
      <c r="J244" s="653"/>
      <c r="K244" s="666">
        <v>0</v>
      </c>
      <c r="L244" s="653">
        <v>5</v>
      </c>
      <c r="M244" s="654">
        <v>555.65</v>
      </c>
    </row>
    <row r="245" spans="1:13" ht="14.4" customHeight="1" x14ac:dyDescent="0.3">
      <c r="A245" s="649" t="s">
        <v>3675</v>
      </c>
      <c r="B245" s="650" t="s">
        <v>3491</v>
      </c>
      <c r="C245" s="650" t="s">
        <v>1280</v>
      </c>
      <c r="D245" s="650" t="s">
        <v>1281</v>
      </c>
      <c r="E245" s="650" t="s">
        <v>3492</v>
      </c>
      <c r="F245" s="653"/>
      <c r="G245" s="653"/>
      <c r="H245" s="666">
        <v>0</v>
      </c>
      <c r="I245" s="653">
        <v>2</v>
      </c>
      <c r="J245" s="653">
        <v>139.72</v>
      </c>
      <c r="K245" s="666">
        <v>1</v>
      </c>
      <c r="L245" s="653">
        <v>2</v>
      </c>
      <c r="M245" s="654">
        <v>139.72</v>
      </c>
    </row>
    <row r="246" spans="1:13" ht="14.4" customHeight="1" x14ac:dyDescent="0.3">
      <c r="A246" s="649" t="s">
        <v>3675</v>
      </c>
      <c r="B246" s="650" t="s">
        <v>3523</v>
      </c>
      <c r="C246" s="650" t="s">
        <v>4167</v>
      </c>
      <c r="D246" s="650" t="s">
        <v>4168</v>
      </c>
      <c r="E246" s="650" t="s">
        <v>3519</v>
      </c>
      <c r="F246" s="653"/>
      <c r="G246" s="653"/>
      <c r="H246" s="666">
        <v>0</v>
      </c>
      <c r="I246" s="653">
        <v>2</v>
      </c>
      <c r="J246" s="653">
        <v>104.8</v>
      </c>
      <c r="K246" s="666">
        <v>1</v>
      </c>
      <c r="L246" s="653">
        <v>2</v>
      </c>
      <c r="M246" s="654">
        <v>104.8</v>
      </c>
    </row>
    <row r="247" spans="1:13" ht="14.4" customHeight="1" x14ac:dyDescent="0.3">
      <c r="A247" s="649" t="s">
        <v>3675</v>
      </c>
      <c r="B247" s="650" t="s">
        <v>3500</v>
      </c>
      <c r="C247" s="650" t="s">
        <v>6030</v>
      </c>
      <c r="D247" s="650" t="s">
        <v>6031</v>
      </c>
      <c r="E247" s="650" t="s">
        <v>3501</v>
      </c>
      <c r="F247" s="653">
        <v>7</v>
      </c>
      <c r="G247" s="653">
        <v>663.59999999999991</v>
      </c>
      <c r="H247" s="666">
        <v>1</v>
      </c>
      <c r="I247" s="653"/>
      <c r="J247" s="653"/>
      <c r="K247" s="666">
        <v>0</v>
      </c>
      <c r="L247" s="653">
        <v>7</v>
      </c>
      <c r="M247" s="654">
        <v>663.59999999999991</v>
      </c>
    </row>
    <row r="248" spans="1:13" ht="14.4" customHeight="1" x14ac:dyDescent="0.3">
      <c r="A248" s="649" t="s">
        <v>3675</v>
      </c>
      <c r="B248" s="650" t="s">
        <v>3500</v>
      </c>
      <c r="C248" s="650" t="s">
        <v>1094</v>
      </c>
      <c r="D248" s="650" t="s">
        <v>1095</v>
      </c>
      <c r="E248" s="650" t="s">
        <v>3501</v>
      </c>
      <c r="F248" s="653"/>
      <c r="G248" s="653"/>
      <c r="H248" s="666">
        <v>0</v>
      </c>
      <c r="I248" s="653">
        <v>99</v>
      </c>
      <c r="J248" s="653">
        <v>9385.1999999999971</v>
      </c>
      <c r="K248" s="666">
        <v>1</v>
      </c>
      <c r="L248" s="653">
        <v>99</v>
      </c>
      <c r="M248" s="654">
        <v>9385.1999999999971</v>
      </c>
    </row>
    <row r="249" spans="1:13" ht="14.4" customHeight="1" x14ac:dyDescent="0.3">
      <c r="A249" s="649" t="s">
        <v>3675</v>
      </c>
      <c r="B249" s="650" t="s">
        <v>3500</v>
      </c>
      <c r="C249" s="650" t="s">
        <v>1082</v>
      </c>
      <c r="D249" s="650" t="s">
        <v>1083</v>
      </c>
      <c r="E249" s="650" t="s">
        <v>1084</v>
      </c>
      <c r="F249" s="653"/>
      <c r="G249" s="653"/>
      <c r="H249" s="666">
        <v>0</v>
      </c>
      <c r="I249" s="653">
        <v>3</v>
      </c>
      <c r="J249" s="653">
        <v>90.99</v>
      </c>
      <c r="K249" s="666">
        <v>1</v>
      </c>
      <c r="L249" s="653">
        <v>3</v>
      </c>
      <c r="M249" s="654">
        <v>90.99</v>
      </c>
    </row>
    <row r="250" spans="1:13" ht="14.4" customHeight="1" x14ac:dyDescent="0.3">
      <c r="A250" s="649" t="s">
        <v>3675</v>
      </c>
      <c r="B250" s="650" t="s">
        <v>3502</v>
      </c>
      <c r="C250" s="650" t="s">
        <v>1090</v>
      </c>
      <c r="D250" s="650" t="s">
        <v>1091</v>
      </c>
      <c r="E250" s="650" t="s">
        <v>1092</v>
      </c>
      <c r="F250" s="653"/>
      <c r="G250" s="653"/>
      <c r="H250" s="666">
        <v>0</v>
      </c>
      <c r="I250" s="653">
        <v>112</v>
      </c>
      <c r="J250" s="653">
        <v>109172</v>
      </c>
      <c r="K250" s="666">
        <v>1</v>
      </c>
      <c r="L250" s="653">
        <v>112</v>
      </c>
      <c r="M250" s="654">
        <v>109172</v>
      </c>
    </row>
    <row r="251" spans="1:13" ht="14.4" customHeight="1" x14ac:dyDescent="0.3">
      <c r="A251" s="649" t="s">
        <v>3675</v>
      </c>
      <c r="B251" s="650" t="s">
        <v>3502</v>
      </c>
      <c r="C251" s="650" t="s">
        <v>4903</v>
      </c>
      <c r="D251" s="650" t="s">
        <v>4904</v>
      </c>
      <c r="E251" s="650" t="s">
        <v>4905</v>
      </c>
      <c r="F251" s="653"/>
      <c r="G251" s="653"/>
      <c r="H251" s="666">
        <v>0</v>
      </c>
      <c r="I251" s="653">
        <v>18</v>
      </c>
      <c r="J251" s="653">
        <v>17301.780000000002</v>
      </c>
      <c r="K251" s="666">
        <v>1</v>
      </c>
      <c r="L251" s="653">
        <v>18</v>
      </c>
      <c r="M251" s="654">
        <v>17301.780000000002</v>
      </c>
    </row>
    <row r="252" spans="1:13" ht="14.4" customHeight="1" x14ac:dyDescent="0.3">
      <c r="A252" s="649" t="s">
        <v>3675</v>
      </c>
      <c r="B252" s="650" t="s">
        <v>3502</v>
      </c>
      <c r="C252" s="650" t="s">
        <v>5113</v>
      </c>
      <c r="D252" s="650" t="s">
        <v>5114</v>
      </c>
      <c r="E252" s="650" t="s">
        <v>5115</v>
      </c>
      <c r="F252" s="653"/>
      <c r="G252" s="653"/>
      <c r="H252" s="666">
        <v>0</v>
      </c>
      <c r="I252" s="653">
        <v>14</v>
      </c>
      <c r="J252" s="653">
        <v>18332.72</v>
      </c>
      <c r="K252" s="666">
        <v>1</v>
      </c>
      <c r="L252" s="653">
        <v>14</v>
      </c>
      <c r="M252" s="654">
        <v>18332.72</v>
      </c>
    </row>
    <row r="253" spans="1:13" ht="14.4" customHeight="1" x14ac:dyDescent="0.3">
      <c r="A253" s="649" t="s">
        <v>3675</v>
      </c>
      <c r="B253" s="650" t="s">
        <v>3503</v>
      </c>
      <c r="C253" s="650" t="s">
        <v>5954</v>
      </c>
      <c r="D253" s="650" t="s">
        <v>4186</v>
      </c>
      <c r="E253" s="650" t="s">
        <v>5955</v>
      </c>
      <c r="F253" s="653"/>
      <c r="G253" s="653"/>
      <c r="H253" s="666"/>
      <c r="I253" s="653">
        <v>12</v>
      </c>
      <c r="J253" s="653">
        <v>0</v>
      </c>
      <c r="K253" s="666"/>
      <c r="L253" s="653">
        <v>12</v>
      </c>
      <c r="M253" s="654">
        <v>0</v>
      </c>
    </row>
    <row r="254" spans="1:13" ht="14.4" customHeight="1" x14ac:dyDescent="0.3">
      <c r="A254" s="649" t="s">
        <v>3675</v>
      </c>
      <c r="B254" s="650" t="s">
        <v>3503</v>
      </c>
      <c r="C254" s="650" t="s">
        <v>5175</v>
      </c>
      <c r="D254" s="650" t="s">
        <v>5176</v>
      </c>
      <c r="E254" s="650" t="s">
        <v>5177</v>
      </c>
      <c r="F254" s="653"/>
      <c r="G254" s="653"/>
      <c r="H254" s="666">
        <v>0</v>
      </c>
      <c r="I254" s="653">
        <v>7</v>
      </c>
      <c r="J254" s="653">
        <v>1498.21</v>
      </c>
      <c r="K254" s="666">
        <v>1</v>
      </c>
      <c r="L254" s="653">
        <v>7</v>
      </c>
      <c r="M254" s="654">
        <v>1498.21</v>
      </c>
    </row>
    <row r="255" spans="1:13" ht="14.4" customHeight="1" x14ac:dyDescent="0.3">
      <c r="A255" s="649" t="s">
        <v>3675</v>
      </c>
      <c r="B255" s="650" t="s">
        <v>3503</v>
      </c>
      <c r="C255" s="650" t="s">
        <v>1109</v>
      </c>
      <c r="D255" s="650" t="s">
        <v>1110</v>
      </c>
      <c r="E255" s="650" t="s">
        <v>3504</v>
      </c>
      <c r="F255" s="653"/>
      <c r="G255" s="653"/>
      <c r="H255" s="666">
        <v>0</v>
      </c>
      <c r="I255" s="653">
        <v>81</v>
      </c>
      <c r="J255" s="653">
        <v>26994.059999999998</v>
      </c>
      <c r="K255" s="666">
        <v>1</v>
      </c>
      <c r="L255" s="653">
        <v>81</v>
      </c>
      <c r="M255" s="654">
        <v>26994.059999999998</v>
      </c>
    </row>
    <row r="256" spans="1:13" ht="14.4" customHeight="1" x14ac:dyDescent="0.3">
      <c r="A256" s="649" t="s">
        <v>3675</v>
      </c>
      <c r="B256" s="650" t="s">
        <v>3503</v>
      </c>
      <c r="C256" s="650" t="s">
        <v>5956</v>
      </c>
      <c r="D256" s="650" t="s">
        <v>5957</v>
      </c>
      <c r="E256" s="650" t="s">
        <v>5958</v>
      </c>
      <c r="F256" s="653"/>
      <c r="G256" s="653"/>
      <c r="H256" s="666"/>
      <c r="I256" s="653">
        <v>2</v>
      </c>
      <c r="J256" s="653">
        <v>0</v>
      </c>
      <c r="K256" s="666"/>
      <c r="L256" s="653">
        <v>2</v>
      </c>
      <c r="M256" s="654">
        <v>0</v>
      </c>
    </row>
    <row r="257" spans="1:13" ht="14.4" customHeight="1" x14ac:dyDescent="0.3">
      <c r="A257" s="649" t="s">
        <v>3675</v>
      </c>
      <c r="B257" s="650" t="s">
        <v>6917</v>
      </c>
      <c r="C257" s="650" t="s">
        <v>6012</v>
      </c>
      <c r="D257" s="650" t="s">
        <v>6013</v>
      </c>
      <c r="E257" s="650" t="s">
        <v>2729</v>
      </c>
      <c r="F257" s="653"/>
      <c r="G257" s="653"/>
      <c r="H257" s="666">
        <v>0</v>
      </c>
      <c r="I257" s="653">
        <v>3</v>
      </c>
      <c r="J257" s="653">
        <v>5599.2000000000007</v>
      </c>
      <c r="K257" s="666">
        <v>1</v>
      </c>
      <c r="L257" s="653">
        <v>3</v>
      </c>
      <c r="M257" s="654">
        <v>5599.2000000000007</v>
      </c>
    </row>
    <row r="258" spans="1:13" ht="14.4" customHeight="1" x14ac:dyDescent="0.3">
      <c r="A258" s="649" t="s">
        <v>3675</v>
      </c>
      <c r="B258" s="650" t="s">
        <v>6917</v>
      </c>
      <c r="C258" s="650" t="s">
        <v>4372</v>
      </c>
      <c r="D258" s="650" t="s">
        <v>4373</v>
      </c>
      <c r="E258" s="650" t="s">
        <v>4374</v>
      </c>
      <c r="F258" s="653">
        <v>10</v>
      </c>
      <c r="G258" s="653">
        <v>18664</v>
      </c>
      <c r="H258" s="666">
        <v>1</v>
      </c>
      <c r="I258" s="653"/>
      <c r="J258" s="653"/>
      <c r="K258" s="666">
        <v>0</v>
      </c>
      <c r="L258" s="653">
        <v>10</v>
      </c>
      <c r="M258" s="654">
        <v>18664</v>
      </c>
    </row>
    <row r="259" spans="1:13" ht="14.4" customHeight="1" x14ac:dyDescent="0.3">
      <c r="A259" s="649" t="s">
        <v>3675</v>
      </c>
      <c r="B259" s="650" t="s">
        <v>6917</v>
      </c>
      <c r="C259" s="650" t="s">
        <v>5194</v>
      </c>
      <c r="D259" s="650" t="s">
        <v>5195</v>
      </c>
      <c r="E259" s="650" t="s">
        <v>5196</v>
      </c>
      <c r="F259" s="653">
        <v>3</v>
      </c>
      <c r="G259" s="653">
        <v>5599.2000000000007</v>
      </c>
      <c r="H259" s="666">
        <v>1</v>
      </c>
      <c r="I259" s="653"/>
      <c r="J259" s="653"/>
      <c r="K259" s="666">
        <v>0</v>
      </c>
      <c r="L259" s="653">
        <v>3</v>
      </c>
      <c r="M259" s="654">
        <v>5599.2000000000007</v>
      </c>
    </row>
    <row r="260" spans="1:13" ht="14.4" customHeight="1" x14ac:dyDescent="0.3">
      <c r="A260" s="649" t="s">
        <v>3675</v>
      </c>
      <c r="B260" s="650" t="s">
        <v>6917</v>
      </c>
      <c r="C260" s="650" t="s">
        <v>2727</v>
      </c>
      <c r="D260" s="650" t="s">
        <v>2728</v>
      </c>
      <c r="E260" s="650" t="s">
        <v>2729</v>
      </c>
      <c r="F260" s="653">
        <v>3</v>
      </c>
      <c r="G260" s="653">
        <v>5599.2000000000007</v>
      </c>
      <c r="H260" s="666">
        <v>1</v>
      </c>
      <c r="I260" s="653"/>
      <c r="J260" s="653"/>
      <c r="K260" s="666">
        <v>0</v>
      </c>
      <c r="L260" s="653">
        <v>3</v>
      </c>
      <c r="M260" s="654">
        <v>5599.2000000000007</v>
      </c>
    </row>
    <row r="261" spans="1:13" ht="14.4" customHeight="1" x14ac:dyDescent="0.3">
      <c r="A261" s="649" t="s">
        <v>3675</v>
      </c>
      <c r="B261" s="650" t="s">
        <v>6917</v>
      </c>
      <c r="C261" s="650" t="s">
        <v>5197</v>
      </c>
      <c r="D261" s="650" t="s">
        <v>5198</v>
      </c>
      <c r="E261" s="650" t="s">
        <v>5199</v>
      </c>
      <c r="F261" s="653">
        <v>9</v>
      </c>
      <c r="G261" s="653">
        <v>4799.34</v>
      </c>
      <c r="H261" s="666">
        <v>1</v>
      </c>
      <c r="I261" s="653"/>
      <c r="J261" s="653"/>
      <c r="K261" s="666">
        <v>0</v>
      </c>
      <c r="L261" s="653">
        <v>9</v>
      </c>
      <c r="M261" s="654">
        <v>4799.34</v>
      </c>
    </row>
    <row r="262" spans="1:13" ht="14.4" customHeight="1" x14ac:dyDescent="0.3">
      <c r="A262" s="649" t="s">
        <v>3675</v>
      </c>
      <c r="B262" s="650" t="s">
        <v>6917</v>
      </c>
      <c r="C262" s="650" t="s">
        <v>5200</v>
      </c>
      <c r="D262" s="650" t="s">
        <v>4373</v>
      </c>
      <c r="E262" s="650" t="s">
        <v>5201</v>
      </c>
      <c r="F262" s="653">
        <v>1</v>
      </c>
      <c r="G262" s="653">
        <v>533.26</v>
      </c>
      <c r="H262" s="666">
        <v>1</v>
      </c>
      <c r="I262" s="653"/>
      <c r="J262" s="653"/>
      <c r="K262" s="666">
        <v>0</v>
      </c>
      <c r="L262" s="653">
        <v>1</v>
      </c>
      <c r="M262" s="654">
        <v>533.26</v>
      </c>
    </row>
    <row r="263" spans="1:13" ht="14.4" customHeight="1" x14ac:dyDescent="0.3">
      <c r="A263" s="649" t="s">
        <v>3675</v>
      </c>
      <c r="B263" s="650" t="s">
        <v>6917</v>
      </c>
      <c r="C263" s="650" t="s">
        <v>6022</v>
      </c>
      <c r="D263" s="650" t="s">
        <v>6015</v>
      </c>
      <c r="E263" s="650" t="s">
        <v>5201</v>
      </c>
      <c r="F263" s="653"/>
      <c r="G263" s="653"/>
      <c r="H263" s="666">
        <v>0</v>
      </c>
      <c r="I263" s="653">
        <v>1</v>
      </c>
      <c r="J263" s="653">
        <v>533.26</v>
      </c>
      <c r="K263" s="666">
        <v>1</v>
      </c>
      <c r="L263" s="653">
        <v>1</v>
      </c>
      <c r="M263" s="654">
        <v>533.26</v>
      </c>
    </row>
    <row r="264" spans="1:13" ht="14.4" customHeight="1" x14ac:dyDescent="0.3">
      <c r="A264" s="649" t="s">
        <v>3675</v>
      </c>
      <c r="B264" s="650" t="s">
        <v>6917</v>
      </c>
      <c r="C264" s="650" t="s">
        <v>6014</v>
      </c>
      <c r="D264" s="650" t="s">
        <v>6015</v>
      </c>
      <c r="E264" s="650" t="s">
        <v>4374</v>
      </c>
      <c r="F264" s="653"/>
      <c r="G264" s="653"/>
      <c r="H264" s="666">
        <v>0</v>
      </c>
      <c r="I264" s="653">
        <v>15</v>
      </c>
      <c r="J264" s="653">
        <v>27996</v>
      </c>
      <c r="K264" s="666">
        <v>1</v>
      </c>
      <c r="L264" s="653">
        <v>15</v>
      </c>
      <c r="M264" s="654">
        <v>27996</v>
      </c>
    </row>
    <row r="265" spans="1:13" ht="14.4" customHeight="1" x14ac:dyDescent="0.3">
      <c r="A265" s="649" t="s">
        <v>3675</v>
      </c>
      <c r="B265" s="650" t="s">
        <v>6917</v>
      </c>
      <c r="C265" s="650" t="s">
        <v>6016</v>
      </c>
      <c r="D265" s="650" t="s">
        <v>6017</v>
      </c>
      <c r="E265" s="650" t="s">
        <v>5196</v>
      </c>
      <c r="F265" s="653">
        <v>1</v>
      </c>
      <c r="G265" s="653">
        <v>1866.4</v>
      </c>
      <c r="H265" s="666">
        <v>1</v>
      </c>
      <c r="I265" s="653"/>
      <c r="J265" s="653"/>
      <c r="K265" s="666">
        <v>0</v>
      </c>
      <c r="L265" s="653">
        <v>1</v>
      </c>
      <c r="M265" s="654">
        <v>1866.4</v>
      </c>
    </row>
    <row r="266" spans="1:13" ht="14.4" customHeight="1" x14ac:dyDescent="0.3">
      <c r="A266" s="649" t="s">
        <v>3675</v>
      </c>
      <c r="B266" s="650" t="s">
        <v>6917</v>
      </c>
      <c r="C266" s="650" t="s">
        <v>6018</v>
      </c>
      <c r="D266" s="650" t="s">
        <v>6019</v>
      </c>
      <c r="E266" s="650" t="s">
        <v>5196</v>
      </c>
      <c r="F266" s="653">
        <v>1</v>
      </c>
      <c r="G266" s="653">
        <v>1866.4</v>
      </c>
      <c r="H266" s="666">
        <v>1</v>
      </c>
      <c r="I266" s="653"/>
      <c r="J266" s="653"/>
      <c r="K266" s="666">
        <v>0</v>
      </c>
      <c r="L266" s="653">
        <v>1</v>
      </c>
      <c r="M266" s="654">
        <v>1866.4</v>
      </c>
    </row>
    <row r="267" spans="1:13" ht="14.4" customHeight="1" x14ac:dyDescent="0.3">
      <c r="A267" s="649" t="s">
        <v>3675</v>
      </c>
      <c r="B267" s="650" t="s">
        <v>3505</v>
      </c>
      <c r="C267" s="650" t="s">
        <v>5909</v>
      </c>
      <c r="D267" s="650" t="s">
        <v>5910</v>
      </c>
      <c r="E267" s="650" t="s">
        <v>1603</v>
      </c>
      <c r="F267" s="653">
        <v>1</v>
      </c>
      <c r="G267" s="653">
        <v>356.47</v>
      </c>
      <c r="H267" s="666">
        <v>1</v>
      </c>
      <c r="I267" s="653"/>
      <c r="J267" s="653"/>
      <c r="K267" s="666">
        <v>0</v>
      </c>
      <c r="L267" s="653">
        <v>1</v>
      </c>
      <c r="M267" s="654">
        <v>356.47</v>
      </c>
    </row>
    <row r="268" spans="1:13" ht="14.4" customHeight="1" x14ac:dyDescent="0.3">
      <c r="A268" s="649" t="s">
        <v>3675</v>
      </c>
      <c r="B268" s="650" t="s">
        <v>3505</v>
      </c>
      <c r="C268" s="650" t="s">
        <v>5911</v>
      </c>
      <c r="D268" s="650" t="s">
        <v>5910</v>
      </c>
      <c r="E268" s="650" t="s">
        <v>930</v>
      </c>
      <c r="F268" s="653">
        <v>1</v>
      </c>
      <c r="G268" s="653">
        <v>0</v>
      </c>
      <c r="H268" s="666"/>
      <c r="I268" s="653"/>
      <c r="J268" s="653"/>
      <c r="K268" s="666"/>
      <c r="L268" s="653">
        <v>1</v>
      </c>
      <c r="M268" s="654">
        <v>0</v>
      </c>
    </row>
    <row r="269" spans="1:13" ht="14.4" customHeight="1" x14ac:dyDescent="0.3">
      <c r="A269" s="649" t="s">
        <v>3675</v>
      </c>
      <c r="B269" s="650" t="s">
        <v>3505</v>
      </c>
      <c r="C269" s="650" t="s">
        <v>1113</v>
      </c>
      <c r="D269" s="650" t="s">
        <v>1114</v>
      </c>
      <c r="E269" s="650" t="s">
        <v>930</v>
      </c>
      <c r="F269" s="653"/>
      <c r="G269" s="653"/>
      <c r="H269" s="666"/>
      <c r="I269" s="653">
        <v>21</v>
      </c>
      <c r="J269" s="653">
        <v>0</v>
      </c>
      <c r="K269" s="666"/>
      <c r="L269" s="653">
        <v>21</v>
      </c>
      <c r="M269" s="654">
        <v>0</v>
      </c>
    </row>
    <row r="270" spans="1:13" ht="14.4" customHeight="1" x14ac:dyDescent="0.3">
      <c r="A270" s="649" t="s">
        <v>3675</v>
      </c>
      <c r="B270" s="650" t="s">
        <v>3505</v>
      </c>
      <c r="C270" s="650" t="s">
        <v>2110</v>
      </c>
      <c r="D270" s="650" t="s">
        <v>1087</v>
      </c>
      <c r="E270" s="650" t="s">
        <v>2796</v>
      </c>
      <c r="F270" s="653"/>
      <c r="G270" s="653"/>
      <c r="H270" s="666">
        <v>0</v>
      </c>
      <c r="I270" s="653">
        <v>3</v>
      </c>
      <c r="J270" s="653">
        <v>413.22</v>
      </c>
      <c r="K270" s="666">
        <v>1</v>
      </c>
      <c r="L270" s="653">
        <v>3</v>
      </c>
      <c r="M270" s="654">
        <v>413.22</v>
      </c>
    </row>
    <row r="271" spans="1:13" ht="14.4" customHeight="1" x14ac:dyDescent="0.3">
      <c r="A271" s="649" t="s">
        <v>3675</v>
      </c>
      <c r="B271" s="650" t="s">
        <v>3505</v>
      </c>
      <c r="C271" s="650" t="s">
        <v>1602</v>
      </c>
      <c r="D271" s="650" t="s">
        <v>1087</v>
      </c>
      <c r="E271" s="650" t="s">
        <v>1603</v>
      </c>
      <c r="F271" s="653"/>
      <c r="G271" s="653"/>
      <c r="H271" s="666">
        <v>0</v>
      </c>
      <c r="I271" s="653">
        <v>5</v>
      </c>
      <c r="J271" s="653">
        <v>1895.8500000000001</v>
      </c>
      <c r="K271" s="666">
        <v>1</v>
      </c>
      <c r="L271" s="653">
        <v>5</v>
      </c>
      <c r="M271" s="654">
        <v>1895.8500000000001</v>
      </c>
    </row>
    <row r="272" spans="1:13" ht="14.4" customHeight="1" x14ac:dyDescent="0.3">
      <c r="A272" s="649" t="s">
        <v>3675</v>
      </c>
      <c r="B272" s="650" t="s">
        <v>3600</v>
      </c>
      <c r="C272" s="650" t="s">
        <v>2804</v>
      </c>
      <c r="D272" s="650" t="s">
        <v>2805</v>
      </c>
      <c r="E272" s="650" t="s">
        <v>2806</v>
      </c>
      <c r="F272" s="653"/>
      <c r="G272" s="653"/>
      <c r="H272" s="666">
        <v>0</v>
      </c>
      <c r="I272" s="653">
        <v>14</v>
      </c>
      <c r="J272" s="653">
        <v>5501.3300000000017</v>
      </c>
      <c r="K272" s="666">
        <v>1</v>
      </c>
      <c r="L272" s="653">
        <v>14</v>
      </c>
      <c r="M272" s="654">
        <v>5501.3300000000017</v>
      </c>
    </row>
    <row r="273" spans="1:13" ht="14.4" customHeight="1" x14ac:dyDescent="0.3">
      <c r="A273" s="649" t="s">
        <v>3675</v>
      </c>
      <c r="B273" s="650" t="s">
        <v>3600</v>
      </c>
      <c r="C273" s="650" t="s">
        <v>5990</v>
      </c>
      <c r="D273" s="650" t="s">
        <v>5991</v>
      </c>
      <c r="E273" s="650" t="s">
        <v>5992</v>
      </c>
      <c r="F273" s="653">
        <v>2</v>
      </c>
      <c r="G273" s="653">
        <v>0</v>
      </c>
      <c r="H273" s="666"/>
      <c r="I273" s="653"/>
      <c r="J273" s="653"/>
      <c r="K273" s="666"/>
      <c r="L273" s="653">
        <v>2</v>
      </c>
      <c r="M273" s="654">
        <v>0</v>
      </c>
    </row>
    <row r="274" spans="1:13" ht="14.4" customHeight="1" x14ac:dyDescent="0.3">
      <c r="A274" s="649" t="s">
        <v>3675</v>
      </c>
      <c r="B274" s="650" t="s">
        <v>3600</v>
      </c>
      <c r="C274" s="650" t="s">
        <v>5993</v>
      </c>
      <c r="D274" s="650" t="s">
        <v>5991</v>
      </c>
      <c r="E274" s="650" t="s">
        <v>5994</v>
      </c>
      <c r="F274" s="653">
        <v>1</v>
      </c>
      <c r="G274" s="653">
        <v>0</v>
      </c>
      <c r="H274" s="666"/>
      <c r="I274" s="653"/>
      <c r="J274" s="653"/>
      <c r="K274" s="666"/>
      <c r="L274" s="653">
        <v>1</v>
      </c>
      <c r="M274" s="654">
        <v>0</v>
      </c>
    </row>
    <row r="275" spans="1:13" ht="14.4" customHeight="1" x14ac:dyDescent="0.3">
      <c r="A275" s="649" t="s">
        <v>3675</v>
      </c>
      <c r="B275" s="650" t="s">
        <v>3600</v>
      </c>
      <c r="C275" s="650" t="s">
        <v>5995</v>
      </c>
      <c r="D275" s="650" t="s">
        <v>5991</v>
      </c>
      <c r="E275" s="650" t="s">
        <v>5996</v>
      </c>
      <c r="F275" s="653">
        <v>1</v>
      </c>
      <c r="G275" s="653">
        <v>413.22</v>
      </c>
      <c r="H275" s="666">
        <v>1</v>
      </c>
      <c r="I275" s="653"/>
      <c r="J275" s="653"/>
      <c r="K275" s="666">
        <v>0</v>
      </c>
      <c r="L275" s="653">
        <v>1</v>
      </c>
      <c r="M275" s="654">
        <v>413.22</v>
      </c>
    </row>
    <row r="276" spans="1:13" ht="14.4" customHeight="1" x14ac:dyDescent="0.3">
      <c r="A276" s="649" t="s">
        <v>3675</v>
      </c>
      <c r="B276" s="650" t="s">
        <v>3600</v>
      </c>
      <c r="C276" s="650" t="s">
        <v>5997</v>
      </c>
      <c r="D276" s="650" t="s">
        <v>5998</v>
      </c>
      <c r="E276" s="650" t="s">
        <v>1140</v>
      </c>
      <c r="F276" s="653">
        <v>1</v>
      </c>
      <c r="G276" s="653">
        <v>79.22</v>
      </c>
      <c r="H276" s="666">
        <v>1</v>
      </c>
      <c r="I276" s="653"/>
      <c r="J276" s="653"/>
      <c r="K276" s="666">
        <v>0</v>
      </c>
      <c r="L276" s="653">
        <v>1</v>
      </c>
      <c r="M276" s="654">
        <v>79.22</v>
      </c>
    </row>
    <row r="277" spans="1:13" ht="14.4" customHeight="1" x14ac:dyDescent="0.3">
      <c r="A277" s="649" t="s">
        <v>3675</v>
      </c>
      <c r="B277" s="650" t="s">
        <v>3600</v>
      </c>
      <c r="C277" s="650" t="s">
        <v>5999</v>
      </c>
      <c r="D277" s="650" t="s">
        <v>3840</v>
      </c>
      <c r="E277" s="650" t="s">
        <v>2806</v>
      </c>
      <c r="F277" s="653">
        <v>9</v>
      </c>
      <c r="G277" s="653">
        <v>3321.7300000000005</v>
      </c>
      <c r="H277" s="666">
        <v>1</v>
      </c>
      <c r="I277" s="653"/>
      <c r="J277" s="653"/>
      <c r="K277" s="666">
        <v>0</v>
      </c>
      <c r="L277" s="653">
        <v>9</v>
      </c>
      <c r="M277" s="654">
        <v>3321.7300000000005</v>
      </c>
    </row>
    <row r="278" spans="1:13" ht="14.4" customHeight="1" x14ac:dyDescent="0.3">
      <c r="A278" s="649" t="s">
        <v>3675</v>
      </c>
      <c r="B278" s="650" t="s">
        <v>3600</v>
      </c>
      <c r="C278" s="650" t="s">
        <v>6000</v>
      </c>
      <c r="D278" s="650" t="s">
        <v>3840</v>
      </c>
      <c r="E278" s="650" t="s">
        <v>4689</v>
      </c>
      <c r="F278" s="653">
        <v>3</v>
      </c>
      <c r="G278" s="653">
        <v>0</v>
      </c>
      <c r="H278" s="666"/>
      <c r="I278" s="653"/>
      <c r="J278" s="653"/>
      <c r="K278" s="666"/>
      <c r="L278" s="653">
        <v>3</v>
      </c>
      <c r="M278" s="654">
        <v>0</v>
      </c>
    </row>
    <row r="279" spans="1:13" ht="14.4" customHeight="1" x14ac:dyDescent="0.3">
      <c r="A279" s="649" t="s">
        <v>3675</v>
      </c>
      <c r="B279" s="650" t="s">
        <v>3600</v>
      </c>
      <c r="C279" s="650" t="s">
        <v>4923</v>
      </c>
      <c r="D279" s="650" t="s">
        <v>2805</v>
      </c>
      <c r="E279" s="650" t="s">
        <v>2806</v>
      </c>
      <c r="F279" s="653"/>
      <c r="G279" s="653"/>
      <c r="H279" s="666"/>
      <c r="I279" s="653">
        <v>3</v>
      </c>
      <c r="J279" s="653">
        <v>0</v>
      </c>
      <c r="K279" s="666"/>
      <c r="L279" s="653">
        <v>3</v>
      </c>
      <c r="M279" s="654">
        <v>0</v>
      </c>
    </row>
    <row r="280" spans="1:13" ht="14.4" customHeight="1" x14ac:dyDescent="0.3">
      <c r="A280" s="649" t="s">
        <v>3675</v>
      </c>
      <c r="B280" s="650" t="s">
        <v>6918</v>
      </c>
      <c r="C280" s="650" t="s">
        <v>6005</v>
      </c>
      <c r="D280" s="650" t="s">
        <v>5152</v>
      </c>
      <c r="E280" s="650" t="s">
        <v>6006</v>
      </c>
      <c r="F280" s="653"/>
      <c r="G280" s="653"/>
      <c r="H280" s="666">
        <v>0</v>
      </c>
      <c r="I280" s="653">
        <v>1</v>
      </c>
      <c r="J280" s="653">
        <v>413.22</v>
      </c>
      <c r="K280" s="666">
        <v>1</v>
      </c>
      <c r="L280" s="653">
        <v>1</v>
      </c>
      <c r="M280" s="654">
        <v>413.22</v>
      </c>
    </row>
    <row r="281" spans="1:13" ht="14.4" customHeight="1" x14ac:dyDescent="0.3">
      <c r="A281" s="649" t="s">
        <v>3675</v>
      </c>
      <c r="B281" s="650" t="s">
        <v>6919</v>
      </c>
      <c r="C281" s="650" t="s">
        <v>5983</v>
      </c>
      <c r="D281" s="650" t="s">
        <v>5984</v>
      </c>
      <c r="E281" s="650" t="s">
        <v>5985</v>
      </c>
      <c r="F281" s="653"/>
      <c r="G281" s="653"/>
      <c r="H281" s="666">
        <v>0</v>
      </c>
      <c r="I281" s="653">
        <v>5</v>
      </c>
      <c r="J281" s="653">
        <v>327</v>
      </c>
      <c r="K281" s="666">
        <v>1</v>
      </c>
      <c r="L281" s="653">
        <v>5</v>
      </c>
      <c r="M281" s="654">
        <v>327</v>
      </c>
    </row>
    <row r="282" spans="1:13" ht="14.4" customHeight="1" x14ac:dyDescent="0.3">
      <c r="A282" s="649" t="s">
        <v>3675</v>
      </c>
      <c r="B282" s="650" t="s">
        <v>6919</v>
      </c>
      <c r="C282" s="650" t="s">
        <v>4891</v>
      </c>
      <c r="D282" s="650" t="s">
        <v>4890</v>
      </c>
      <c r="E282" s="650" t="s">
        <v>3280</v>
      </c>
      <c r="F282" s="653">
        <v>7</v>
      </c>
      <c r="G282" s="653">
        <v>0</v>
      </c>
      <c r="H282" s="666"/>
      <c r="I282" s="653"/>
      <c r="J282" s="653"/>
      <c r="K282" s="666"/>
      <c r="L282" s="653">
        <v>7</v>
      </c>
      <c r="M282" s="654">
        <v>0</v>
      </c>
    </row>
    <row r="283" spans="1:13" ht="14.4" customHeight="1" x14ac:dyDescent="0.3">
      <c r="A283" s="649" t="s">
        <v>3675</v>
      </c>
      <c r="B283" s="650" t="s">
        <v>6919</v>
      </c>
      <c r="C283" s="650" t="s">
        <v>4889</v>
      </c>
      <c r="D283" s="650" t="s">
        <v>4890</v>
      </c>
      <c r="E283" s="650" t="s">
        <v>1100</v>
      </c>
      <c r="F283" s="653">
        <v>14</v>
      </c>
      <c r="G283" s="653">
        <v>0</v>
      </c>
      <c r="H283" s="666"/>
      <c r="I283" s="653"/>
      <c r="J283" s="653"/>
      <c r="K283" s="666"/>
      <c r="L283" s="653">
        <v>14</v>
      </c>
      <c r="M283" s="654">
        <v>0</v>
      </c>
    </row>
    <row r="284" spans="1:13" ht="14.4" customHeight="1" x14ac:dyDescent="0.3">
      <c r="A284" s="649" t="s">
        <v>3675</v>
      </c>
      <c r="B284" s="650" t="s">
        <v>3506</v>
      </c>
      <c r="C284" s="650" t="s">
        <v>1202</v>
      </c>
      <c r="D284" s="650" t="s">
        <v>1203</v>
      </c>
      <c r="E284" s="650" t="s">
        <v>1194</v>
      </c>
      <c r="F284" s="653"/>
      <c r="G284" s="653"/>
      <c r="H284" s="666">
        <v>0</v>
      </c>
      <c r="I284" s="653">
        <v>151</v>
      </c>
      <c r="J284" s="653">
        <v>216120.25999999998</v>
      </c>
      <c r="K284" s="666">
        <v>1</v>
      </c>
      <c r="L284" s="653">
        <v>151</v>
      </c>
      <c r="M284" s="654">
        <v>216120.25999999998</v>
      </c>
    </row>
    <row r="285" spans="1:13" ht="14.4" customHeight="1" x14ac:dyDescent="0.3">
      <c r="A285" s="649" t="s">
        <v>3675</v>
      </c>
      <c r="B285" s="650" t="s">
        <v>3506</v>
      </c>
      <c r="C285" s="650" t="s">
        <v>6023</v>
      </c>
      <c r="D285" s="650" t="s">
        <v>6024</v>
      </c>
      <c r="E285" s="650" t="s">
        <v>1127</v>
      </c>
      <c r="F285" s="653">
        <v>25</v>
      </c>
      <c r="G285" s="653">
        <v>8343.75</v>
      </c>
      <c r="H285" s="666">
        <v>1</v>
      </c>
      <c r="I285" s="653"/>
      <c r="J285" s="653"/>
      <c r="K285" s="666">
        <v>0</v>
      </c>
      <c r="L285" s="653">
        <v>25</v>
      </c>
      <c r="M285" s="654">
        <v>8343.75</v>
      </c>
    </row>
    <row r="286" spans="1:13" ht="14.4" customHeight="1" x14ac:dyDescent="0.3">
      <c r="A286" s="649" t="s">
        <v>3675</v>
      </c>
      <c r="B286" s="650" t="s">
        <v>3506</v>
      </c>
      <c r="C286" s="650" t="s">
        <v>1131</v>
      </c>
      <c r="D286" s="650" t="s">
        <v>1132</v>
      </c>
      <c r="E286" s="650" t="s">
        <v>1127</v>
      </c>
      <c r="F286" s="653">
        <v>3</v>
      </c>
      <c r="G286" s="653">
        <v>1042.17</v>
      </c>
      <c r="H286" s="666">
        <v>1</v>
      </c>
      <c r="I286" s="653"/>
      <c r="J286" s="653"/>
      <c r="K286" s="666">
        <v>0</v>
      </c>
      <c r="L286" s="653">
        <v>3</v>
      </c>
      <c r="M286" s="654">
        <v>1042.17</v>
      </c>
    </row>
    <row r="287" spans="1:13" ht="14.4" customHeight="1" x14ac:dyDescent="0.3">
      <c r="A287" s="649" t="s">
        <v>3675</v>
      </c>
      <c r="B287" s="650" t="s">
        <v>3506</v>
      </c>
      <c r="C287" s="650" t="s">
        <v>1184</v>
      </c>
      <c r="D287" s="650" t="s">
        <v>1185</v>
      </c>
      <c r="E287" s="650" t="s">
        <v>1194</v>
      </c>
      <c r="F287" s="653"/>
      <c r="G287" s="653"/>
      <c r="H287" s="666">
        <v>0</v>
      </c>
      <c r="I287" s="653">
        <v>11</v>
      </c>
      <c r="J287" s="653">
        <v>15743.86</v>
      </c>
      <c r="K287" s="666">
        <v>1</v>
      </c>
      <c r="L287" s="653">
        <v>11</v>
      </c>
      <c r="M287" s="654">
        <v>15743.86</v>
      </c>
    </row>
    <row r="288" spans="1:13" ht="14.4" customHeight="1" x14ac:dyDescent="0.3">
      <c r="A288" s="649" t="s">
        <v>3675</v>
      </c>
      <c r="B288" s="650" t="s">
        <v>3506</v>
      </c>
      <c r="C288" s="650" t="s">
        <v>6025</v>
      </c>
      <c r="D288" s="650" t="s">
        <v>6024</v>
      </c>
      <c r="E288" s="650" t="s">
        <v>1127</v>
      </c>
      <c r="F288" s="653">
        <v>30</v>
      </c>
      <c r="G288" s="653">
        <v>9254.1</v>
      </c>
      <c r="H288" s="666">
        <v>1</v>
      </c>
      <c r="I288" s="653"/>
      <c r="J288" s="653"/>
      <c r="K288" s="666">
        <v>0</v>
      </c>
      <c r="L288" s="653">
        <v>30</v>
      </c>
      <c r="M288" s="654">
        <v>9254.1</v>
      </c>
    </row>
    <row r="289" spans="1:13" ht="14.4" customHeight="1" x14ac:dyDescent="0.3">
      <c r="A289" s="649" t="s">
        <v>3675</v>
      </c>
      <c r="B289" s="650" t="s">
        <v>3506</v>
      </c>
      <c r="C289" s="650" t="s">
        <v>1199</v>
      </c>
      <c r="D289" s="650" t="s">
        <v>1200</v>
      </c>
      <c r="E289" s="650" t="s">
        <v>1186</v>
      </c>
      <c r="F289" s="653">
        <v>108</v>
      </c>
      <c r="G289" s="653">
        <v>154572.84000000003</v>
      </c>
      <c r="H289" s="666">
        <v>1</v>
      </c>
      <c r="I289" s="653"/>
      <c r="J289" s="653"/>
      <c r="K289" s="666">
        <v>0</v>
      </c>
      <c r="L289" s="653">
        <v>108</v>
      </c>
      <c r="M289" s="654">
        <v>154572.84000000003</v>
      </c>
    </row>
    <row r="290" spans="1:13" ht="14.4" customHeight="1" x14ac:dyDescent="0.3">
      <c r="A290" s="649" t="s">
        <v>3676</v>
      </c>
      <c r="B290" s="650" t="s">
        <v>3469</v>
      </c>
      <c r="C290" s="650" t="s">
        <v>1599</v>
      </c>
      <c r="D290" s="650" t="s">
        <v>1099</v>
      </c>
      <c r="E290" s="650" t="s">
        <v>1600</v>
      </c>
      <c r="F290" s="653"/>
      <c r="G290" s="653"/>
      <c r="H290" s="666"/>
      <c r="I290" s="653">
        <v>1</v>
      </c>
      <c r="J290" s="653">
        <v>0</v>
      </c>
      <c r="K290" s="666"/>
      <c r="L290" s="653">
        <v>1</v>
      </c>
      <c r="M290" s="654">
        <v>0</v>
      </c>
    </row>
    <row r="291" spans="1:13" ht="14.4" customHeight="1" x14ac:dyDescent="0.3">
      <c r="A291" s="649" t="s">
        <v>3676</v>
      </c>
      <c r="B291" s="650" t="s">
        <v>6920</v>
      </c>
      <c r="C291" s="650" t="s">
        <v>5447</v>
      </c>
      <c r="D291" s="650" t="s">
        <v>5448</v>
      </c>
      <c r="E291" s="650" t="s">
        <v>5449</v>
      </c>
      <c r="F291" s="653"/>
      <c r="G291" s="653"/>
      <c r="H291" s="666">
        <v>0</v>
      </c>
      <c r="I291" s="653">
        <v>1</v>
      </c>
      <c r="J291" s="653">
        <v>1492.11</v>
      </c>
      <c r="K291" s="666">
        <v>1</v>
      </c>
      <c r="L291" s="653">
        <v>1</v>
      </c>
      <c r="M291" s="654">
        <v>1492.11</v>
      </c>
    </row>
    <row r="292" spans="1:13" ht="14.4" customHeight="1" x14ac:dyDescent="0.3">
      <c r="A292" s="649" t="s">
        <v>3676</v>
      </c>
      <c r="B292" s="650" t="s">
        <v>6921</v>
      </c>
      <c r="C292" s="650" t="s">
        <v>5440</v>
      </c>
      <c r="D292" s="650" t="s">
        <v>5441</v>
      </c>
      <c r="E292" s="650" t="s">
        <v>5442</v>
      </c>
      <c r="F292" s="653"/>
      <c r="G292" s="653"/>
      <c r="H292" s="666">
        <v>0</v>
      </c>
      <c r="I292" s="653">
        <v>9</v>
      </c>
      <c r="J292" s="653">
        <v>3855.6</v>
      </c>
      <c r="K292" s="666">
        <v>1</v>
      </c>
      <c r="L292" s="653">
        <v>9</v>
      </c>
      <c r="M292" s="654">
        <v>3855.6</v>
      </c>
    </row>
    <row r="293" spans="1:13" ht="14.4" customHeight="1" x14ac:dyDescent="0.3">
      <c r="A293" s="649" t="s">
        <v>3676</v>
      </c>
      <c r="B293" s="650" t="s">
        <v>6921</v>
      </c>
      <c r="C293" s="650" t="s">
        <v>5443</v>
      </c>
      <c r="D293" s="650" t="s">
        <v>5444</v>
      </c>
      <c r="E293" s="650" t="s">
        <v>5442</v>
      </c>
      <c r="F293" s="653"/>
      <c r="G293" s="653"/>
      <c r="H293" s="666"/>
      <c r="I293" s="653">
        <v>2</v>
      </c>
      <c r="J293" s="653">
        <v>0</v>
      </c>
      <c r="K293" s="666"/>
      <c r="L293" s="653">
        <v>2</v>
      </c>
      <c r="M293" s="654">
        <v>0</v>
      </c>
    </row>
    <row r="294" spans="1:13" ht="14.4" customHeight="1" x14ac:dyDescent="0.3">
      <c r="A294" s="649" t="s">
        <v>3676</v>
      </c>
      <c r="B294" s="650" t="s">
        <v>3495</v>
      </c>
      <c r="C294" s="650" t="s">
        <v>5376</v>
      </c>
      <c r="D294" s="650" t="s">
        <v>2932</v>
      </c>
      <c r="E294" s="650" t="s">
        <v>4987</v>
      </c>
      <c r="F294" s="653">
        <v>1</v>
      </c>
      <c r="G294" s="653">
        <v>279.42</v>
      </c>
      <c r="H294" s="666">
        <v>1</v>
      </c>
      <c r="I294" s="653"/>
      <c r="J294" s="653"/>
      <c r="K294" s="666">
        <v>0</v>
      </c>
      <c r="L294" s="653">
        <v>1</v>
      </c>
      <c r="M294" s="654">
        <v>279.42</v>
      </c>
    </row>
    <row r="295" spans="1:13" ht="14.4" customHeight="1" x14ac:dyDescent="0.3">
      <c r="A295" s="649" t="s">
        <v>3676</v>
      </c>
      <c r="B295" s="650" t="s">
        <v>3495</v>
      </c>
      <c r="C295" s="650" t="s">
        <v>5377</v>
      </c>
      <c r="D295" s="650" t="s">
        <v>3612</v>
      </c>
      <c r="E295" s="650" t="s">
        <v>5378</v>
      </c>
      <c r="F295" s="653">
        <v>2</v>
      </c>
      <c r="G295" s="653">
        <v>0</v>
      </c>
      <c r="H295" s="666"/>
      <c r="I295" s="653"/>
      <c r="J295" s="653"/>
      <c r="K295" s="666"/>
      <c r="L295" s="653">
        <v>2</v>
      </c>
      <c r="M295" s="654">
        <v>0</v>
      </c>
    </row>
    <row r="296" spans="1:13" ht="14.4" customHeight="1" x14ac:dyDescent="0.3">
      <c r="A296" s="649" t="s">
        <v>3676</v>
      </c>
      <c r="B296" s="650" t="s">
        <v>3495</v>
      </c>
      <c r="C296" s="650" t="s">
        <v>5379</v>
      </c>
      <c r="D296" s="650" t="s">
        <v>5192</v>
      </c>
      <c r="E296" s="650" t="s">
        <v>5380</v>
      </c>
      <c r="F296" s="653">
        <v>4</v>
      </c>
      <c r="G296" s="653">
        <v>0</v>
      </c>
      <c r="H296" s="666"/>
      <c r="I296" s="653"/>
      <c r="J296" s="653"/>
      <c r="K296" s="666"/>
      <c r="L296" s="653">
        <v>4</v>
      </c>
      <c r="M296" s="654">
        <v>0</v>
      </c>
    </row>
    <row r="297" spans="1:13" ht="14.4" customHeight="1" x14ac:dyDescent="0.3">
      <c r="A297" s="649" t="s">
        <v>3676</v>
      </c>
      <c r="B297" s="650" t="s">
        <v>3495</v>
      </c>
      <c r="C297" s="650" t="s">
        <v>5381</v>
      </c>
      <c r="D297" s="650" t="s">
        <v>5192</v>
      </c>
      <c r="E297" s="650" t="s">
        <v>5382</v>
      </c>
      <c r="F297" s="653">
        <v>6</v>
      </c>
      <c r="G297" s="653">
        <v>0</v>
      </c>
      <c r="H297" s="666"/>
      <c r="I297" s="653"/>
      <c r="J297" s="653"/>
      <c r="K297" s="666"/>
      <c r="L297" s="653">
        <v>6</v>
      </c>
      <c r="M297" s="654">
        <v>0</v>
      </c>
    </row>
    <row r="298" spans="1:13" ht="14.4" customHeight="1" x14ac:dyDescent="0.3">
      <c r="A298" s="649" t="s">
        <v>3676</v>
      </c>
      <c r="B298" s="650" t="s">
        <v>3495</v>
      </c>
      <c r="C298" s="650" t="s">
        <v>5383</v>
      </c>
      <c r="D298" s="650" t="s">
        <v>3556</v>
      </c>
      <c r="E298" s="650" t="s">
        <v>4205</v>
      </c>
      <c r="F298" s="653"/>
      <c r="G298" s="653"/>
      <c r="H298" s="666">
        <v>0</v>
      </c>
      <c r="I298" s="653">
        <v>14</v>
      </c>
      <c r="J298" s="653">
        <v>6519.7999999999993</v>
      </c>
      <c r="K298" s="666">
        <v>1</v>
      </c>
      <c r="L298" s="653">
        <v>14</v>
      </c>
      <c r="M298" s="654">
        <v>6519.7999999999993</v>
      </c>
    </row>
    <row r="299" spans="1:13" ht="14.4" customHeight="1" x14ac:dyDescent="0.3">
      <c r="A299" s="649" t="s">
        <v>3676</v>
      </c>
      <c r="B299" s="650" t="s">
        <v>3495</v>
      </c>
      <c r="C299" s="650" t="s">
        <v>2927</v>
      </c>
      <c r="D299" s="650" t="s">
        <v>3612</v>
      </c>
      <c r="E299" s="650" t="s">
        <v>3613</v>
      </c>
      <c r="F299" s="653">
        <v>7</v>
      </c>
      <c r="G299" s="653">
        <v>989.38</v>
      </c>
      <c r="H299" s="666">
        <v>1</v>
      </c>
      <c r="I299" s="653"/>
      <c r="J299" s="653"/>
      <c r="K299" s="666">
        <v>0</v>
      </c>
      <c r="L299" s="653">
        <v>7</v>
      </c>
      <c r="M299" s="654">
        <v>989.38</v>
      </c>
    </row>
    <row r="300" spans="1:13" ht="14.4" customHeight="1" x14ac:dyDescent="0.3">
      <c r="A300" s="649" t="s">
        <v>3676</v>
      </c>
      <c r="B300" s="650" t="s">
        <v>3495</v>
      </c>
      <c r="C300" s="650" t="s">
        <v>5384</v>
      </c>
      <c r="D300" s="650" t="s">
        <v>3612</v>
      </c>
      <c r="E300" s="650" t="s">
        <v>5385</v>
      </c>
      <c r="F300" s="653">
        <v>15</v>
      </c>
      <c r="G300" s="653">
        <v>0</v>
      </c>
      <c r="H300" s="666"/>
      <c r="I300" s="653"/>
      <c r="J300" s="653"/>
      <c r="K300" s="666"/>
      <c r="L300" s="653">
        <v>15</v>
      </c>
      <c r="M300" s="654">
        <v>0</v>
      </c>
    </row>
    <row r="301" spans="1:13" ht="14.4" customHeight="1" x14ac:dyDescent="0.3">
      <c r="A301" s="649" t="s">
        <v>3676</v>
      </c>
      <c r="B301" s="650" t="s">
        <v>3495</v>
      </c>
      <c r="C301" s="650" t="s">
        <v>5191</v>
      </c>
      <c r="D301" s="650" t="s">
        <v>5192</v>
      </c>
      <c r="E301" s="650" t="s">
        <v>5193</v>
      </c>
      <c r="F301" s="653">
        <v>12</v>
      </c>
      <c r="G301" s="653">
        <v>2260.56</v>
      </c>
      <c r="H301" s="666">
        <v>1</v>
      </c>
      <c r="I301" s="653"/>
      <c r="J301" s="653"/>
      <c r="K301" s="666">
        <v>0</v>
      </c>
      <c r="L301" s="653">
        <v>12</v>
      </c>
      <c r="M301" s="654">
        <v>2260.56</v>
      </c>
    </row>
    <row r="302" spans="1:13" ht="14.4" customHeight="1" x14ac:dyDescent="0.3">
      <c r="A302" s="649" t="s">
        <v>3676</v>
      </c>
      <c r="B302" s="650" t="s">
        <v>3495</v>
      </c>
      <c r="C302" s="650" t="s">
        <v>5386</v>
      </c>
      <c r="D302" s="650" t="s">
        <v>5192</v>
      </c>
      <c r="E302" s="650" t="s">
        <v>5387</v>
      </c>
      <c r="F302" s="653">
        <v>13</v>
      </c>
      <c r="G302" s="653">
        <v>0</v>
      </c>
      <c r="H302" s="666"/>
      <c r="I302" s="653"/>
      <c r="J302" s="653"/>
      <c r="K302" s="666"/>
      <c r="L302" s="653">
        <v>13</v>
      </c>
      <c r="M302" s="654">
        <v>0</v>
      </c>
    </row>
    <row r="303" spans="1:13" ht="14.4" customHeight="1" x14ac:dyDescent="0.3">
      <c r="A303" s="649" t="s">
        <v>3676</v>
      </c>
      <c r="B303" s="650" t="s">
        <v>3495</v>
      </c>
      <c r="C303" s="650" t="s">
        <v>5388</v>
      </c>
      <c r="D303" s="650" t="s">
        <v>5189</v>
      </c>
      <c r="E303" s="650" t="s">
        <v>5389</v>
      </c>
      <c r="F303" s="653">
        <v>8</v>
      </c>
      <c r="G303" s="653">
        <v>1862.8</v>
      </c>
      <c r="H303" s="666">
        <v>1</v>
      </c>
      <c r="I303" s="653"/>
      <c r="J303" s="653"/>
      <c r="K303" s="666">
        <v>0</v>
      </c>
      <c r="L303" s="653">
        <v>8</v>
      </c>
      <c r="M303" s="654">
        <v>1862.8</v>
      </c>
    </row>
    <row r="304" spans="1:13" ht="14.4" customHeight="1" x14ac:dyDescent="0.3">
      <c r="A304" s="649" t="s">
        <v>3676</v>
      </c>
      <c r="B304" s="650" t="s">
        <v>3495</v>
      </c>
      <c r="C304" s="650" t="s">
        <v>1117</v>
      </c>
      <c r="D304" s="650" t="s">
        <v>1118</v>
      </c>
      <c r="E304" s="650" t="s">
        <v>3496</v>
      </c>
      <c r="F304" s="653"/>
      <c r="G304" s="653"/>
      <c r="H304" s="666">
        <v>0</v>
      </c>
      <c r="I304" s="653">
        <v>48</v>
      </c>
      <c r="J304" s="653">
        <v>3862.56</v>
      </c>
      <c r="K304" s="666">
        <v>1</v>
      </c>
      <c r="L304" s="653">
        <v>48</v>
      </c>
      <c r="M304" s="654">
        <v>3862.56</v>
      </c>
    </row>
    <row r="305" spans="1:13" ht="14.4" customHeight="1" x14ac:dyDescent="0.3">
      <c r="A305" s="649" t="s">
        <v>3676</v>
      </c>
      <c r="B305" s="650" t="s">
        <v>3495</v>
      </c>
      <c r="C305" s="650" t="s">
        <v>2931</v>
      </c>
      <c r="D305" s="650" t="s">
        <v>2932</v>
      </c>
      <c r="E305" s="650" t="s">
        <v>3280</v>
      </c>
      <c r="F305" s="653">
        <v>16</v>
      </c>
      <c r="G305" s="653">
        <v>745.12</v>
      </c>
      <c r="H305" s="666">
        <v>1</v>
      </c>
      <c r="I305" s="653"/>
      <c r="J305" s="653"/>
      <c r="K305" s="666">
        <v>0</v>
      </c>
      <c r="L305" s="653">
        <v>16</v>
      </c>
      <c r="M305" s="654">
        <v>745.12</v>
      </c>
    </row>
    <row r="306" spans="1:13" ht="14.4" customHeight="1" x14ac:dyDescent="0.3">
      <c r="A306" s="649" t="s">
        <v>3676</v>
      </c>
      <c r="B306" s="650" t="s">
        <v>3495</v>
      </c>
      <c r="C306" s="650" t="s">
        <v>4986</v>
      </c>
      <c r="D306" s="650" t="s">
        <v>2932</v>
      </c>
      <c r="E306" s="650" t="s">
        <v>4987</v>
      </c>
      <c r="F306" s="653">
        <v>1</v>
      </c>
      <c r="G306" s="653">
        <v>279.42</v>
      </c>
      <c r="H306" s="666">
        <v>1</v>
      </c>
      <c r="I306" s="653"/>
      <c r="J306" s="653"/>
      <c r="K306" s="666">
        <v>0</v>
      </c>
      <c r="L306" s="653">
        <v>1</v>
      </c>
      <c r="M306" s="654">
        <v>279.42</v>
      </c>
    </row>
    <row r="307" spans="1:13" ht="14.4" customHeight="1" x14ac:dyDescent="0.3">
      <c r="A307" s="649" t="s">
        <v>3676</v>
      </c>
      <c r="B307" s="650" t="s">
        <v>3495</v>
      </c>
      <c r="C307" s="650" t="s">
        <v>3260</v>
      </c>
      <c r="D307" s="650" t="s">
        <v>3614</v>
      </c>
      <c r="E307" s="650" t="s">
        <v>3615</v>
      </c>
      <c r="F307" s="653"/>
      <c r="G307" s="653"/>
      <c r="H307" s="666">
        <v>0</v>
      </c>
      <c r="I307" s="653">
        <v>8</v>
      </c>
      <c r="J307" s="653">
        <v>3014</v>
      </c>
      <c r="K307" s="666">
        <v>1</v>
      </c>
      <c r="L307" s="653">
        <v>8</v>
      </c>
      <c r="M307" s="654">
        <v>3014</v>
      </c>
    </row>
    <row r="308" spans="1:13" ht="14.4" customHeight="1" x14ac:dyDescent="0.3">
      <c r="A308" s="649" t="s">
        <v>3676</v>
      </c>
      <c r="B308" s="650" t="s">
        <v>3495</v>
      </c>
      <c r="C308" s="650" t="s">
        <v>2128</v>
      </c>
      <c r="D308" s="650" t="s">
        <v>3556</v>
      </c>
      <c r="E308" s="650" t="s">
        <v>3557</v>
      </c>
      <c r="F308" s="653"/>
      <c r="G308" s="653"/>
      <c r="H308" s="666">
        <v>0</v>
      </c>
      <c r="I308" s="653">
        <v>6</v>
      </c>
      <c r="J308" s="653">
        <v>838.26</v>
      </c>
      <c r="K308" s="666">
        <v>1</v>
      </c>
      <c r="L308" s="653">
        <v>6</v>
      </c>
      <c r="M308" s="654">
        <v>838.26</v>
      </c>
    </row>
    <row r="309" spans="1:13" ht="14.4" customHeight="1" x14ac:dyDescent="0.3">
      <c r="A309" s="649" t="s">
        <v>3676</v>
      </c>
      <c r="B309" s="650" t="s">
        <v>6922</v>
      </c>
      <c r="C309" s="650" t="s">
        <v>5394</v>
      </c>
      <c r="D309" s="650" t="s">
        <v>5395</v>
      </c>
      <c r="E309" s="650" t="s">
        <v>5396</v>
      </c>
      <c r="F309" s="653"/>
      <c r="G309" s="653"/>
      <c r="H309" s="666">
        <v>0</v>
      </c>
      <c r="I309" s="653">
        <v>8</v>
      </c>
      <c r="J309" s="653">
        <v>4533.3599999999997</v>
      </c>
      <c r="K309" s="666">
        <v>1</v>
      </c>
      <c r="L309" s="653">
        <v>8</v>
      </c>
      <c r="M309" s="654">
        <v>4533.3599999999997</v>
      </c>
    </row>
    <row r="310" spans="1:13" ht="14.4" customHeight="1" x14ac:dyDescent="0.3">
      <c r="A310" s="649" t="s">
        <v>3676</v>
      </c>
      <c r="B310" s="650" t="s">
        <v>6922</v>
      </c>
      <c r="C310" s="650" t="s">
        <v>5397</v>
      </c>
      <c r="D310" s="650" t="s">
        <v>5398</v>
      </c>
      <c r="E310" s="650" t="s">
        <v>5399</v>
      </c>
      <c r="F310" s="653"/>
      <c r="G310" s="653"/>
      <c r="H310" s="666">
        <v>0</v>
      </c>
      <c r="I310" s="653">
        <v>18</v>
      </c>
      <c r="J310" s="653">
        <v>327.96</v>
      </c>
      <c r="K310" s="666">
        <v>1</v>
      </c>
      <c r="L310" s="653">
        <v>18</v>
      </c>
      <c r="M310" s="654">
        <v>327.96</v>
      </c>
    </row>
    <row r="311" spans="1:13" ht="14.4" customHeight="1" x14ac:dyDescent="0.3">
      <c r="A311" s="649" t="s">
        <v>3676</v>
      </c>
      <c r="B311" s="650" t="s">
        <v>6922</v>
      </c>
      <c r="C311" s="650" t="s">
        <v>5400</v>
      </c>
      <c r="D311" s="650" t="s">
        <v>5401</v>
      </c>
      <c r="E311" s="650" t="s">
        <v>5402</v>
      </c>
      <c r="F311" s="653"/>
      <c r="G311" s="653"/>
      <c r="H311" s="666">
        <v>0</v>
      </c>
      <c r="I311" s="653">
        <v>7</v>
      </c>
      <c r="J311" s="653">
        <v>455.42</v>
      </c>
      <c r="K311" s="666">
        <v>1</v>
      </c>
      <c r="L311" s="653">
        <v>7</v>
      </c>
      <c r="M311" s="654">
        <v>455.42</v>
      </c>
    </row>
    <row r="312" spans="1:13" ht="14.4" customHeight="1" x14ac:dyDescent="0.3">
      <c r="A312" s="649" t="s">
        <v>3676</v>
      </c>
      <c r="B312" s="650" t="s">
        <v>6922</v>
      </c>
      <c r="C312" s="650" t="s">
        <v>5403</v>
      </c>
      <c r="D312" s="650" t="s">
        <v>5401</v>
      </c>
      <c r="E312" s="650" t="s">
        <v>5404</v>
      </c>
      <c r="F312" s="653"/>
      <c r="G312" s="653"/>
      <c r="H312" s="666">
        <v>0</v>
      </c>
      <c r="I312" s="653">
        <v>5</v>
      </c>
      <c r="J312" s="653">
        <v>455.34999999999997</v>
      </c>
      <c r="K312" s="666">
        <v>1</v>
      </c>
      <c r="L312" s="653">
        <v>5</v>
      </c>
      <c r="M312" s="654">
        <v>455.34999999999997</v>
      </c>
    </row>
    <row r="313" spans="1:13" ht="14.4" customHeight="1" x14ac:dyDescent="0.3">
      <c r="A313" s="649" t="s">
        <v>3676</v>
      </c>
      <c r="B313" s="650" t="s">
        <v>6922</v>
      </c>
      <c r="C313" s="650" t="s">
        <v>5405</v>
      </c>
      <c r="D313" s="650" t="s">
        <v>4990</v>
      </c>
      <c r="E313" s="650" t="s">
        <v>5406</v>
      </c>
      <c r="F313" s="653"/>
      <c r="G313" s="653"/>
      <c r="H313" s="666"/>
      <c r="I313" s="653">
        <v>6</v>
      </c>
      <c r="J313" s="653">
        <v>0</v>
      </c>
      <c r="K313" s="666"/>
      <c r="L313" s="653">
        <v>6</v>
      </c>
      <c r="M313" s="654">
        <v>0</v>
      </c>
    </row>
    <row r="314" spans="1:13" ht="14.4" customHeight="1" x14ac:dyDescent="0.3">
      <c r="A314" s="649" t="s">
        <v>3676</v>
      </c>
      <c r="B314" s="650" t="s">
        <v>6922</v>
      </c>
      <c r="C314" s="650" t="s">
        <v>4989</v>
      </c>
      <c r="D314" s="650" t="s">
        <v>4990</v>
      </c>
      <c r="E314" s="650" t="s">
        <v>4991</v>
      </c>
      <c r="F314" s="653"/>
      <c r="G314" s="653"/>
      <c r="H314" s="666">
        <v>0</v>
      </c>
      <c r="I314" s="653">
        <v>6</v>
      </c>
      <c r="J314" s="653">
        <v>1092.8399999999999</v>
      </c>
      <c r="K314" s="666">
        <v>1</v>
      </c>
      <c r="L314" s="653">
        <v>6</v>
      </c>
      <c r="M314" s="654">
        <v>1092.8399999999999</v>
      </c>
    </row>
    <row r="315" spans="1:13" ht="14.4" customHeight="1" x14ac:dyDescent="0.3">
      <c r="A315" s="649" t="s">
        <v>3676</v>
      </c>
      <c r="B315" s="650" t="s">
        <v>6922</v>
      </c>
      <c r="C315" s="650" t="s">
        <v>5407</v>
      </c>
      <c r="D315" s="650" t="s">
        <v>5398</v>
      </c>
      <c r="E315" s="650" t="s">
        <v>5408</v>
      </c>
      <c r="F315" s="653"/>
      <c r="G315" s="653"/>
      <c r="H315" s="666"/>
      <c r="I315" s="653">
        <v>18</v>
      </c>
      <c r="J315" s="653">
        <v>0</v>
      </c>
      <c r="K315" s="666"/>
      <c r="L315" s="653">
        <v>18</v>
      </c>
      <c r="M315" s="654">
        <v>0</v>
      </c>
    </row>
    <row r="316" spans="1:13" ht="14.4" customHeight="1" x14ac:dyDescent="0.3">
      <c r="A316" s="649" t="s">
        <v>3676</v>
      </c>
      <c r="B316" s="650" t="s">
        <v>3593</v>
      </c>
      <c r="C316" s="650" t="s">
        <v>5362</v>
      </c>
      <c r="D316" s="650" t="s">
        <v>5363</v>
      </c>
      <c r="E316" s="650" t="s">
        <v>5293</v>
      </c>
      <c r="F316" s="653"/>
      <c r="G316" s="653"/>
      <c r="H316" s="666">
        <v>0</v>
      </c>
      <c r="I316" s="653">
        <v>4</v>
      </c>
      <c r="J316" s="653">
        <v>2246.16</v>
      </c>
      <c r="K316" s="666">
        <v>1</v>
      </c>
      <c r="L316" s="653">
        <v>4</v>
      </c>
      <c r="M316" s="654">
        <v>2246.16</v>
      </c>
    </row>
    <row r="317" spans="1:13" ht="14.4" customHeight="1" x14ac:dyDescent="0.3">
      <c r="A317" s="649" t="s">
        <v>3676</v>
      </c>
      <c r="B317" s="650" t="s">
        <v>6907</v>
      </c>
      <c r="C317" s="650" t="s">
        <v>4322</v>
      </c>
      <c r="D317" s="650" t="s">
        <v>4323</v>
      </c>
      <c r="E317" s="650" t="s">
        <v>4321</v>
      </c>
      <c r="F317" s="653">
        <v>5</v>
      </c>
      <c r="G317" s="653">
        <v>1530.2</v>
      </c>
      <c r="H317" s="666">
        <v>1</v>
      </c>
      <c r="I317" s="653"/>
      <c r="J317" s="653"/>
      <c r="K317" s="666">
        <v>0</v>
      </c>
      <c r="L317" s="653">
        <v>5</v>
      </c>
      <c r="M317" s="654">
        <v>1530.2</v>
      </c>
    </row>
    <row r="318" spans="1:13" ht="14.4" customHeight="1" x14ac:dyDescent="0.3">
      <c r="A318" s="649" t="s">
        <v>3676</v>
      </c>
      <c r="B318" s="650" t="s">
        <v>6907</v>
      </c>
      <c r="C318" s="650" t="s">
        <v>5409</v>
      </c>
      <c r="D318" s="650" t="s">
        <v>4323</v>
      </c>
      <c r="E318" s="650" t="s">
        <v>5410</v>
      </c>
      <c r="F318" s="653">
        <v>5</v>
      </c>
      <c r="G318" s="653">
        <v>0</v>
      </c>
      <c r="H318" s="666"/>
      <c r="I318" s="653"/>
      <c r="J318" s="653"/>
      <c r="K318" s="666"/>
      <c r="L318" s="653">
        <v>5</v>
      </c>
      <c r="M318" s="654">
        <v>0</v>
      </c>
    </row>
    <row r="319" spans="1:13" ht="14.4" customHeight="1" x14ac:dyDescent="0.3">
      <c r="A319" s="649" t="s">
        <v>3676</v>
      </c>
      <c r="B319" s="650" t="s">
        <v>6907</v>
      </c>
      <c r="C319" s="650" t="s">
        <v>5411</v>
      </c>
      <c r="D319" s="650" t="s">
        <v>4325</v>
      </c>
      <c r="E319" s="650" t="s">
        <v>4140</v>
      </c>
      <c r="F319" s="653">
        <v>2</v>
      </c>
      <c r="G319" s="653">
        <v>2448.3000000000002</v>
      </c>
      <c r="H319" s="666">
        <v>1</v>
      </c>
      <c r="I319" s="653"/>
      <c r="J319" s="653"/>
      <c r="K319" s="666">
        <v>0</v>
      </c>
      <c r="L319" s="653">
        <v>2</v>
      </c>
      <c r="M319" s="654">
        <v>2448.3000000000002</v>
      </c>
    </row>
    <row r="320" spans="1:13" ht="14.4" customHeight="1" x14ac:dyDescent="0.3">
      <c r="A320" s="649" t="s">
        <v>3676</v>
      </c>
      <c r="B320" s="650" t="s">
        <v>6907</v>
      </c>
      <c r="C320" s="650" t="s">
        <v>5412</v>
      </c>
      <c r="D320" s="650" t="s">
        <v>5413</v>
      </c>
      <c r="E320" s="650" t="s">
        <v>5414</v>
      </c>
      <c r="F320" s="653">
        <v>5</v>
      </c>
      <c r="G320" s="653">
        <v>6120.75</v>
      </c>
      <c r="H320" s="666">
        <v>1</v>
      </c>
      <c r="I320" s="653"/>
      <c r="J320" s="653"/>
      <c r="K320" s="666">
        <v>0</v>
      </c>
      <c r="L320" s="653">
        <v>5</v>
      </c>
      <c r="M320" s="654">
        <v>6120.75</v>
      </c>
    </row>
    <row r="321" spans="1:13" ht="14.4" customHeight="1" x14ac:dyDescent="0.3">
      <c r="A321" s="649" t="s">
        <v>3676</v>
      </c>
      <c r="B321" s="650" t="s">
        <v>6907</v>
      </c>
      <c r="C321" s="650" t="s">
        <v>4603</v>
      </c>
      <c r="D321" s="650" t="s">
        <v>4604</v>
      </c>
      <c r="E321" s="650" t="s">
        <v>4605</v>
      </c>
      <c r="F321" s="653">
        <v>3</v>
      </c>
      <c r="G321" s="653">
        <v>2203.4700000000003</v>
      </c>
      <c r="H321" s="666">
        <v>1</v>
      </c>
      <c r="I321" s="653"/>
      <c r="J321" s="653"/>
      <c r="K321" s="666">
        <v>0</v>
      </c>
      <c r="L321" s="653">
        <v>3</v>
      </c>
      <c r="M321" s="654">
        <v>2203.4700000000003</v>
      </c>
    </row>
    <row r="322" spans="1:13" ht="14.4" customHeight="1" x14ac:dyDescent="0.3">
      <c r="A322" s="649" t="s">
        <v>3676</v>
      </c>
      <c r="B322" s="650" t="s">
        <v>6923</v>
      </c>
      <c r="C322" s="650" t="s">
        <v>5421</v>
      </c>
      <c r="D322" s="650" t="s">
        <v>5422</v>
      </c>
      <c r="E322" s="650" t="s">
        <v>5423</v>
      </c>
      <c r="F322" s="653"/>
      <c r="G322" s="653"/>
      <c r="H322" s="666">
        <v>0</v>
      </c>
      <c r="I322" s="653">
        <v>7</v>
      </c>
      <c r="J322" s="653">
        <v>9412.6200000000008</v>
      </c>
      <c r="K322" s="666">
        <v>1</v>
      </c>
      <c r="L322" s="653">
        <v>7</v>
      </c>
      <c r="M322" s="654">
        <v>9412.6200000000008</v>
      </c>
    </row>
    <row r="323" spans="1:13" ht="14.4" customHeight="1" x14ac:dyDescent="0.3">
      <c r="A323" s="649" t="s">
        <v>3676</v>
      </c>
      <c r="B323" s="650" t="s">
        <v>6924</v>
      </c>
      <c r="C323" s="650" t="s">
        <v>5359</v>
      </c>
      <c r="D323" s="650" t="s">
        <v>5360</v>
      </c>
      <c r="E323" s="650" t="s">
        <v>5361</v>
      </c>
      <c r="F323" s="653"/>
      <c r="G323" s="653"/>
      <c r="H323" s="666">
        <v>0</v>
      </c>
      <c r="I323" s="653">
        <v>1</v>
      </c>
      <c r="J323" s="653">
        <v>720.54</v>
      </c>
      <c r="K323" s="666">
        <v>1</v>
      </c>
      <c r="L323" s="653">
        <v>1</v>
      </c>
      <c r="M323" s="654">
        <v>720.54</v>
      </c>
    </row>
    <row r="324" spans="1:13" ht="14.4" customHeight="1" x14ac:dyDescent="0.3">
      <c r="A324" s="649" t="s">
        <v>3676</v>
      </c>
      <c r="B324" s="650" t="s">
        <v>3506</v>
      </c>
      <c r="C324" s="650" t="s">
        <v>4544</v>
      </c>
      <c r="D324" s="650" t="s">
        <v>4545</v>
      </c>
      <c r="E324" s="650" t="s">
        <v>1140</v>
      </c>
      <c r="F324" s="653"/>
      <c r="G324" s="653"/>
      <c r="H324" s="666">
        <v>0</v>
      </c>
      <c r="I324" s="653">
        <v>270</v>
      </c>
      <c r="J324" s="653">
        <v>17768.700000000004</v>
      </c>
      <c r="K324" s="666">
        <v>1</v>
      </c>
      <c r="L324" s="653">
        <v>270</v>
      </c>
      <c r="M324" s="654">
        <v>17768.700000000004</v>
      </c>
    </row>
    <row r="325" spans="1:13" ht="14.4" customHeight="1" x14ac:dyDescent="0.3">
      <c r="A325" s="649" t="s">
        <v>3677</v>
      </c>
      <c r="B325" s="650" t="s">
        <v>3474</v>
      </c>
      <c r="C325" s="650" t="s">
        <v>4598</v>
      </c>
      <c r="D325" s="650" t="s">
        <v>4599</v>
      </c>
      <c r="E325" s="650" t="s">
        <v>4600</v>
      </c>
      <c r="F325" s="653">
        <v>1</v>
      </c>
      <c r="G325" s="653">
        <v>152.36000000000001</v>
      </c>
      <c r="H325" s="666">
        <v>1</v>
      </c>
      <c r="I325" s="653"/>
      <c r="J325" s="653"/>
      <c r="K325" s="666">
        <v>0</v>
      </c>
      <c r="L325" s="653">
        <v>1</v>
      </c>
      <c r="M325" s="654">
        <v>152.36000000000001</v>
      </c>
    </row>
    <row r="326" spans="1:13" ht="14.4" customHeight="1" x14ac:dyDescent="0.3">
      <c r="A326" s="649" t="s">
        <v>3677</v>
      </c>
      <c r="B326" s="650" t="s">
        <v>3481</v>
      </c>
      <c r="C326" s="650" t="s">
        <v>4165</v>
      </c>
      <c r="D326" s="650" t="s">
        <v>1296</v>
      </c>
      <c r="E326" s="650" t="s">
        <v>839</v>
      </c>
      <c r="F326" s="653"/>
      <c r="G326" s="653"/>
      <c r="H326" s="666"/>
      <c r="I326" s="653">
        <v>2</v>
      </c>
      <c r="J326" s="653">
        <v>0</v>
      </c>
      <c r="K326" s="666"/>
      <c r="L326" s="653">
        <v>2</v>
      </c>
      <c r="M326" s="654">
        <v>0</v>
      </c>
    </row>
    <row r="327" spans="1:13" ht="14.4" customHeight="1" x14ac:dyDescent="0.3">
      <c r="A327" s="649" t="s">
        <v>3677</v>
      </c>
      <c r="B327" s="650" t="s">
        <v>3481</v>
      </c>
      <c r="C327" s="650" t="s">
        <v>1295</v>
      </c>
      <c r="D327" s="650" t="s">
        <v>1296</v>
      </c>
      <c r="E327" s="650" t="s">
        <v>3482</v>
      </c>
      <c r="F327" s="653"/>
      <c r="G327" s="653"/>
      <c r="H327" s="666">
        <v>0</v>
      </c>
      <c r="I327" s="653">
        <v>1</v>
      </c>
      <c r="J327" s="653">
        <v>46.05</v>
      </c>
      <c r="K327" s="666">
        <v>1</v>
      </c>
      <c r="L327" s="653">
        <v>1</v>
      </c>
      <c r="M327" s="654">
        <v>46.05</v>
      </c>
    </row>
    <row r="328" spans="1:13" ht="14.4" customHeight="1" x14ac:dyDescent="0.3">
      <c r="A328" s="649" t="s">
        <v>3677</v>
      </c>
      <c r="B328" s="650" t="s">
        <v>3481</v>
      </c>
      <c r="C328" s="650" t="s">
        <v>1719</v>
      </c>
      <c r="D328" s="650" t="s">
        <v>1720</v>
      </c>
      <c r="E328" s="650" t="s">
        <v>3519</v>
      </c>
      <c r="F328" s="653"/>
      <c r="G328" s="653"/>
      <c r="H328" s="666">
        <v>0</v>
      </c>
      <c r="I328" s="653">
        <v>1</v>
      </c>
      <c r="J328" s="653">
        <v>138.16</v>
      </c>
      <c r="K328" s="666">
        <v>1</v>
      </c>
      <c r="L328" s="653">
        <v>1</v>
      </c>
      <c r="M328" s="654">
        <v>138.16</v>
      </c>
    </row>
    <row r="329" spans="1:13" ht="14.4" customHeight="1" x14ac:dyDescent="0.3">
      <c r="A329" s="649" t="s">
        <v>3677</v>
      </c>
      <c r="B329" s="650" t="s">
        <v>3486</v>
      </c>
      <c r="C329" s="650" t="s">
        <v>4146</v>
      </c>
      <c r="D329" s="650" t="s">
        <v>3547</v>
      </c>
      <c r="E329" s="650" t="s">
        <v>4147</v>
      </c>
      <c r="F329" s="653"/>
      <c r="G329" s="653"/>
      <c r="H329" s="666">
        <v>0</v>
      </c>
      <c r="I329" s="653">
        <v>1</v>
      </c>
      <c r="J329" s="653">
        <v>87.6</v>
      </c>
      <c r="K329" s="666">
        <v>1</v>
      </c>
      <c r="L329" s="653">
        <v>1</v>
      </c>
      <c r="M329" s="654">
        <v>87.6</v>
      </c>
    </row>
    <row r="330" spans="1:13" ht="14.4" customHeight="1" x14ac:dyDescent="0.3">
      <c r="A330" s="649" t="s">
        <v>3677</v>
      </c>
      <c r="B330" s="650" t="s">
        <v>3486</v>
      </c>
      <c r="C330" s="650" t="s">
        <v>1306</v>
      </c>
      <c r="D330" s="650" t="s">
        <v>3490</v>
      </c>
      <c r="E330" s="650" t="s">
        <v>839</v>
      </c>
      <c r="F330" s="653"/>
      <c r="G330" s="653"/>
      <c r="H330" s="666">
        <v>0</v>
      </c>
      <c r="I330" s="653">
        <v>1</v>
      </c>
      <c r="J330" s="653">
        <v>68.83</v>
      </c>
      <c r="K330" s="666">
        <v>1</v>
      </c>
      <c r="L330" s="653">
        <v>1</v>
      </c>
      <c r="M330" s="654">
        <v>68.83</v>
      </c>
    </row>
    <row r="331" spans="1:13" ht="14.4" customHeight="1" x14ac:dyDescent="0.3">
      <c r="A331" s="649" t="s">
        <v>3677</v>
      </c>
      <c r="B331" s="650" t="s">
        <v>6912</v>
      </c>
      <c r="C331" s="650" t="s">
        <v>4929</v>
      </c>
      <c r="D331" s="650" t="s">
        <v>4930</v>
      </c>
      <c r="E331" s="650" t="s">
        <v>3496</v>
      </c>
      <c r="F331" s="653"/>
      <c r="G331" s="653"/>
      <c r="H331" s="666">
        <v>0</v>
      </c>
      <c r="I331" s="653">
        <v>1</v>
      </c>
      <c r="J331" s="653">
        <v>25.54</v>
      </c>
      <c r="K331" s="666">
        <v>1</v>
      </c>
      <c r="L331" s="653">
        <v>1</v>
      </c>
      <c r="M331" s="654">
        <v>25.54</v>
      </c>
    </row>
    <row r="332" spans="1:13" ht="14.4" customHeight="1" x14ac:dyDescent="0.3">
      <c r="A332" s="649" t="s">
        <v>3677</v>
      </c>
      <c r="B332" s="650" t="s">
        <v>6917</v>
      </c>
      <c r="C332" s="650" t="s">
        <v>2727</v>
      </c>
      <c r="D332" s="650" t="s">
        <v>2728</v>
      </c>
      <c r="E332" s="650" t="s">
        <v>2729</v>
      </c>
      <c r="F332" s="653">
        <v>3</v>
      </c>
      <c r="G332" s="653">
        <v>5599.2000000000007</v>
      </c>
      <c r="H332" s="666">
        <v>1</v>
      </c>
      <c r="I332" s="653"/>
      <c r="J332" s="653"/>
      <c r="K332" s="666">
        <v>0</v>
      </c>
      <c r="L332" s="653">
        <v>3</v>
      </c>
      <c r="M332" s="654">
        <v>5599.2000000000007</v>
      </c>
    </row>
    <row r="333" spans="1:13" ht="14.4" customHeight="1" x14ac:dyDescent="0.3">
      <c r="A333" s="649" t="s">
        <v>3678</v>
      </c>
      <c r="B333" s="650" t="s">
        <v>3542</v>
      </c>
      <c r="C333" s="650" t="s">
        <v>4137</v>
      </c>
      <c r="D333" s="650" t="s">
        <v>3602</v>
      </c>
      <c r="E333" s="650" t="s">
        <v>4138</v>
      </c>
      <c r="F333" s="653">
        <v>1</v>
      </c>
      <c r="G333" s="653">
        <v>0</v>
      </c>
      <c r="H333" s="666"/>
      <c r="I333" s="653"/>
      <c r="J333" s="653"/>
      <c r="K333" s="666"/>
      <c r="L333" s="653">
        <v>1</v>
      </c>
      <c r="M333" s="654">
        <v>0</v>
      </c>
    </row>
    <row r="334" spans="1:13" ht="14.4" customHeight="1" x14ac:dyDescent="0.3">
      <c r="A334" s="649" t="s">
        <v>3678</v>
      </c>
      <c r="B334" s="650" t="s">
        <v>3543</v>
      </c>
      <c r="C334" s="650" t="s">
        <v>4927</v>
      </c>
      <c r="D334" s="650" t="s">
        <v>4480</v>
      </c>
      <c r="E334" s="650" t="s">
        <v>4928</v>
      </c>
      <c r="F334" s="653">
        <v>1</v>
      </c>
      <c r="G334" s="653">
        <v>301.87</v>
      </c>
      <c r="H334" s="666">
        <v>1</v>
      </c>
      <c r="I334" s="653"/>
      <c r="J334" s="653"/>
      <c r="K334" s="666">
        <v>0</v>
      </c>
      <c r="L334" s="653">
        <v>1</v>
      </c>
      <c r="M334" s="654">
        <v>301.87</v>
      </c>
    </row>
    <row r="335" spans="1:13" ht="14.4" customHeight="1" x14ac:dyDescent="0.3">
      <c r="A335" s="649" t="s">
        <v>3678</v>
      </c>
      <c r="B335" s="650" t="s">
        <v>3474</v>
      </c>
      <c r="C335" s="650" t="s">
        <v>1646</v>
      </c>
      <c r="D335" s="650" t="s">
        <v>3514</v>
      </c>
      <c r="E335" s="650" t="s">
        <v>3515</v>
      </c>
      <c r="F335" s="653"/>
      <c r="G335" s="653"/>
      <c r="H335" s="666">
        <v>0</v>
      </c>
      <c r="I335" s="653">
        <v>1</v>
      </c>
      <c r="J335" s="653">
        <v>156.86000000000001</v>
      </c>
      <c r="K335" s="666">
        <v>1</v>
      </c>
      <c r="L335" s="653">
        <v>1</v>
      </c>
      <c r="M335" s="654">
        <v>156.86000000000001</v>
      </c>
    </row>
    <row r="336" spans="1:13" ht="14.4" customHeight="1" x14ac:dyDescent="0.3">
      <c r="A336" s="649" t="s">
        <v>3678</v>
      </c>
      <c r="B336" s="650" t="s">
        <v>3474</v>
      </c>
      <c r="C336" s="650" t="s">
        <v>1230</v>
      </c>
      <c r="D336" s="650" t="s">
        <v>1231</v>
      </c>
      <c r="E336" s="650" t="s">
        <v>1232</v>
      </c>
      <c r="F336" s="653"/>
      <c r="G336" s="653"/>
      <c r="H336" s="666">
        <v>0</v>
      </c>
      <c r="I336" s="653">
        <v>8</v>
      </c>
      <c r="J336" s="653">
        <v>850.26</v>
      </c>
      <c r="K336" s="666">
        <v>1</v>
      </c>
      <c r="L336" s="653">
        <v>8</v>
      </c>
      <c r="M336" s="654">
        <v>850.26</v>
      </c>
    </row>
    <row r="337" spans="1:13" ht="14.4" customHeight="1" x14ac:dyDescent="0.3">
      <c r="A337" s="649" t="s">
        <v>3678</v>
      </c>
      <c r="B337" s="650" t="s">
        <v>3474</v>
      </c>
      <c r="C337" s="650" t="s">
        <v>3841</v>
      </c>
      <c r="D337" s="650" t="s">
        <v>1231</v>
      </c>
      <c r="E337" s="650" t="s">
        <v>3842</v>
      </c>
      <c r="F337" s="653"/>
      <c r="G337" s="653"/>
      <c r="H337" s="666">
        <v>0</v>
      </c>
      <c r="I337" s="653">
        <v>5</v>
      </c>
      <c r="J337" s="653">
        <v>997</v>
      </c>
      <c r="K337" s="666">
        <v>1</v>
      </c>
      <c r="L337" s="653">
        <v>5</v>
      </c>
      <c r="M337" s="654">
        <v>997</v>
      </c>
    </row>
    <row r="338" spans="1:13" ht="14.4" customHeight="1" x14ac:dyDescent="0.3">
      <c r="A338" s="649" t="s">
        <v>3678</v>
      </c>
      <c r="B338" s="650" t="s">
        <v>3481</v>
      </c>
      <c r="C338" s="650" t="s">
        <v>4165</v>
      </c>
      <c r="D338" s="650" t="s">
        <v>1296</v>
      </c>
      <c r="E338" s="650" t="s">
        <v>839</v>
      </c>
      <c r="F338" s="653"/>
      <c r="G338" s="653"/>
      <c r="H338" s="666"/>
      <c r="I338" s="653">
        <v>7</v>
      </c>
      <c r="J338" s="653">
        <v>0</v>
      </c>
      <c r="K338" s="666"/>
      <c r="L338" s="653">
        <v>7</v>
      </c>
      <c r="M338" s="654">
        <v>0</v>
      </c>
    </row>
    <row r="339" spans="1:13" ht="14.4" customHeight="1" x14ac:dyDescent="0.3">
      <c r="A339" s="649" t="s">
        <v>3678</v>
      </c>
      <c r="B339" s="650" t="s">
        <v>3481</v>
      </c>
      <c r="C339" s="650" t="s">
        <v>1295</v>
      </c>
      <c r="D339" s="650" t="s">
        <v>1296</v>
      </c>
      <c r="E339" s="650" t="s">
        <v>3482</v>
      </c>
      <c r="F339" s="653"/>
      <c r="G339" s="653"/>
      <c r="H339" s="666">
        <v>0</v>
      </c>
      <c r="I339" s="653">
        <v>3</v>
      </c>
      <c r="J339" s="653">
        <v>138.14999999999998</v>
      </c>
      <c r="K339" s="666">
        <v>1</v>
      </c>
      <c r="L339" s="653">
        <v>3</v>
      </c>
      <c r="M339" s="654">
        <v>138.14999999999998</v>
      </c>
    </row>
    <row r="340" spans="1:13" ht="14.4" customHeight="1" x14ac:dyDescent="0.3">
      <c r="A340" s="649" t="s">
        <v>3678</v>
      </c>
      <c r="B340" s="650" t="s">
        <v>3481</v>
      </c>
      <c r="C340" s="650" t="s">
        <v>4385</v>
      </c>
      <c r="D340" s="650" t="s">
        <v>1720</v>
      </c>
      <c r="E340" s="650" t="s">
        <v>3482</v>
      </c>
      <c r="F340" s="653"/>
      <c r="G340" s="653"/>
      <c r="H340" s="666"/>
      <c r="I340" s="653">
        <v>1</v>
      </c>
      <c r="J340" s="653">
        <v>0</v>
      </c>
      <c r="K340" s="666"/>
      <c r="L340" s="653">
        <v>1</v>
      </c>
      <c r="M340" s="654">
        <v>0</v>
      </c>
    </row>
    <row r="341" spans="1:13" ht="14.4" customHeight="1" x14ac:dyDescent="0.3">
      <c r="A341" s="649" t="s">
        <v>3678</v>
      </c>
      <c r="B341" s="650" t="s">
        <v>3481</v>
      </c>
      <c r="C341" s="650" t="s">
        <v>1719</v>
      </c>
      <c r="D341" s="650" t="s">
        <v>1720</v>
      </c>
      <c r="E341" s="650" t="s">
        <v>3519</v>
      </c>
      <c r="F341" s="653"/>
      <c r="G341" s="653"/>
      <c r="H341" s="666">
        <v>0</v>
      </c>
      <c r="I341" s="653">
        <v>9</v>
      </c>
      <c r="J341" s="653">
        <v>1243.44</v>
      </c>
      <c r="K341" s="666">
        <v>1</v>
      </c>
      <c r="L341" s="653">
        <v>9</v>
      </c>
      <c r="M341" s="654">
        <v>1243.44</v>
      </c>
    </row>
    <row r="342" spans="1:13" ht="14.4" customHeight="1" x14ac:dyDescent="0.3">
      <c r="A342" s="649" t="s">
        <v>3678</v>
      </c>
      <c r="B342" s="650" t="s">
        <v>3481</v>
      </c>
      <c r="C342" s="650" t="s">
        <v>1708</v>
      </c>
      <c r="D342" s="650" t="s">
        <v>1709</v>
      </c>
      <c r="E342" s="650" t="s">
        <v>3520</v>
      </c>
      <c r="F342" s="653"/>
      <c r="G342" s="653"/>
      <c r="H342" s="666">
        <v>0</v>
      </c>
      <c r="I342" s="653">
        <v>1</v>
      </c>
      <c r="J342" s="653">
        <v>184.22</v>
      </c>
      <c r="K342" s="666">
        <v>1</v>
      </c>
      <c r="L342" s="653">
        <v>1</v>
      </c>
      <c r="M342" s="654">
        <v>184.22</v>
      </c>
    </row>
    <row r="343" spans="1:13" ht="14.4" customHeight="1" x14ac:dyDescent="0.3">
      <c r="A343" s="649" t="s">
        <v>3678</v>
      </c>
      <c r="B343" s="650" t="s">
        <v>3481</v>
      </c>
      <c r="C343" s="650" t="s">
        <v>1722</v>
      </c>
      <c r="D343" s="650" t="s">
        <v>1296</v>
      </c>
      <c r="E343" s="650" t="s">
        <v>3521</v>
      </c>
      <c r="F343" s="653"/>
      <c r="G343" s="653"/>
      <c r="H343" s="666">
        <v>0</v>
      </c>
      <c r="I343" s="653">
        <v>2</v>
      </c>
      <c r="J343" s="653">
        <v>207.42</v>
      </c>
      <c r="K343" s="666">
        <v>1</v>
      </c>
      <c r="L343" s="653">
        <v>2</v>
      </c>
      <c r="M343" s="654">
        <v>207.42</v>
      </c>
    </row>
    <row r="344" spans="1:13" ht="14.4" customHeight="1" x14ac:dyDescent="0.3">
      <c r="A344" s="649" t="s">
        <v>3678</v>
      </c>
      <c r="B344" s="650" t="s">
        <v>3486</v>
      </c>
      <c r="C344" s="650" t="s">
        <v>4921</v>
      </c>
      <c r="D344" s="650" t="s">
        <v>4446</v>
      </c>
      <c r="E344" s="650" t="s">
        <v>4922</v>
      </c>
      <c r="F344" s="653"/>
      <c r="G344" s="653"/>
      <c r="H344" s="666">
        <v>0</v>
      </c>
      <c r="I344" s="653">
        <v>1</v>
      </c>
      <c r="J344" s="653">
        <v>175.19</v>
      </c>
      <c r="K344" s="666">
        <v>1</v>
      </c>
      <c r="L344" s="653">
        <v>1</v>
      </c>
      <c r="M344" s="654">
        <v>175.19</v>
      </c>
    </row>
    <row r="345" spans="1:13" ht="14.4" customHeight="1" x14ac:dyDescent="0.3">
      <c r="A345" s="649" t="s">
        <v>3678</v>
      </c>
      <c r="B345" s="650" t="s">
        <v>3486</v>
      </c>
      <c r="C345" s="650" t="s">
        <v>2240</v>
      </c>
      <c r="D345" s="650" t="s">
        <v>3487</v>
      </c>
      <c r="E345" s="650" t="s">
        <v>839</v>
      </c>
      <c r="F345" s="653"/>
      <c r="G345" s="653"/>
      <c r="H345" s="666">
        <v>0</v>
      </c>
      <c r="I345" s="653">
        <v>1</v>
      </c>
      <c r="J345" s="653">
        <v>137.66</v>
      </c>
      <c r="K345" s="666">
        <v>1</v>
      </c>
      <c r="L345" s="653">
        <v>1</v>
      </c>
      <c r="M345" s="654">
        <v>137.66</v>
      </c>
    </row>
    <row r="346" spans="1:13" ht="14.4" customHeight="1" x14ac:dyDescent="0.3">
      <c r="A346" s="649" t="s">
        <v>3678</v>
      </c>
      <c r="B346" s="650" t="s">
        <v>3486</v>
      </c>
      <c r="C346" s="650" t="s">
        <v>1303</v>
      </c>
      <c r="D346" s="650" t="s">
        <v>3490</v>
      </c>
      <c r="E346" s="650" t="s">
        <v>3488</v>
      </c>
      <c r="F346" s="653"/>
      <c r="G346" s="653"/>
      <c r="H346" s="666">
        <v>0</v>
      </c>
      <c r="I346" s="653">
        <v>14</v>
      </c>
      <c r="J346" s="653">
        <v>578.19999999999993</v>
      </c>
      <c r="K346" s="666">
        <v>1</v>
      </c>
      <c r="L346" s="653">
        <v>14</v>
      </c>
      <c r="M346" s="654">
        <v>578.19999999999993</v>
      </c>
    </row>
    <row r="347" spans="1:13" ht="14.4" customHeight="1" x14ac:dyDescent="0.3">
      <c r="A347" s="649" t="s">
        <v>3678</v>
      </c>
      <c r="B347" s="650" t="s">
        <v>3486</v>
      </c>
      <c r="C347" s="650" t="s">
        <v>1306</v>
      </c>
      <c r="D347" s="650" t="s">
        <v>3490</v>
      </c>
      <c r="E347" s="650" t="s">
        <v>839</v>
      </c>
      <c r="F347" s="653"/>
      <c r="G347" s="653"/>
      <c r="H347" s="666">
        <v>0</v>
      </c>
      <c r="I347" s="653">
        <v>7</v>
      </c>
      <c r="J347" s="653">
        <v>481.81</v>
      </c>
      <c r="K347" s="666">
        <v>1</v>
      </c>
      <c r="L347" s="653">
        <v>7</v>
      </c>
      <c r="M347" s="654">
        <v>481.81</v>
      </c>
    </row>
    <row r="348" spans="1:13" ht="14.4" customHeight="1" x14ac:dyDescent="0.3">
      <c r="A348" s="649" t="s">
        <v>3678</v>
      </c>
      <c r="B348" s="650" t="s">
        <v>3548</v>
      </c>
      <c r="C348" s="650" t="s">
        <v>4909</v>
      </c>
      <c r="D348" s="650" t="s">
        <v>4910</v>
      </c>
      <c r="E348" s="650" t="s">
        <v>4911</v>
      </c>
      <c r="F348" s="653">
        <v>1</v>
      </c>
      <c r="G348" s="653">
        <v>0</v>
      </c>
      <c r="H348" s="666"/>
      <c r="I348" s="653"/>
      <c r="J348" s="653"/>
      <c r="K348" s="666"/>
      <c r="L348" s="653">
        <v>1</v>
      </c>
      <c r="M348" s="654">
        <v>0</v>
      </c>
    </row>
    <row r="349" spans="1:13" ht="14.4" customHeight="1" x14ac:dyDescent="0.3">
      <c r="A349" s="649" t="s">
        <v>3678</v>
      </c>
      <c r="B349" s="650" t="s">
        <v>3548</v>
      </c>
      <c r="C349" s="650" t="s">
        <v>4912</v>
      </c>
      <c r="D349" s="650" t="s">
        <v>4913</v>
      </c>
      <c r="E349" s="650" t="s">
        <v>4914</v>
      </c>
      <c r="F349" s="653">
        <v>1</v>
      </c>
      <c r="G349" s="653">
        <v>114.62</v>
      </c>
      <c r="H349" s="666">
        <v>1</v>
      </c>
      <c r="I349" s="653"/>
      <c r="J349" s="653"/>
      <c r="K349" s="666">
        <v>0</v>
      </c>
      <c r="L349" s="653">
        <v>1</v>
      </c>
      <c r="M349" s="654">
        <v>114.62</v>
      </c>
    </row>
    <row r="350" spans="1:13" ht="14.4" customHeight="1" x14ac:dyDescent="0.3">
      <c r="A350" s="649" t="s">
        <v>3678</v>
      </c>
      <c r="B350" s="650" t="s">
        <v>3491</v>
      </c>
      <c r="C350" s="650" t="s">
        <v>1280</v>
      </c>
      <c r="D350" s="650" t="s">
        <v>1281</v>
      </c>
      <c r="E350" s="650" t="s">
        <v>3492</v>
      </c>
      <c r="F350" s="653"/>
      <c r="G350" s="653"/>
      <c r="H350" s="666">
        <v>0</v>
      </c>
      <c r="I350" s="653">
        <v>2</v>
      </c>
      <c r="J350" s="653">
        <v>139.72</v>
      </c>
      <c r="K350" s="666">
        <v>1</v>
      </c>
      <c r="L350" s="653">
        <v>2</v>
      </c>
      <c r="M350" s="654">
        <v>139.72</v>
      </c>
    </row>
    <row r="351" spans="1:13" ht="14.4" customHeight="1" x14ac:dyDescent="0.3">
      <c r="A351" s="649" t="s">
        <v>3678</v>
      </c>
      <c r="B351" s="650" t="s">
        <v>3493</v>
      </c>
      <c r="C351" s="650" t="s">
        <v>1725</v>
      </c>
      <c r="D351" s="650" t="s">
        <v>1315</v>
      </c>
      <c r="E351" s="650" t="s">
        <v>3524</v>
      </c>
      <c r="F351" s="653"/>
      <c r="G351" s="653"/>
      <c r="H351" s="666">
        <v>0</v>
      </c>
      <c r="I351" s="653">
        <v>1</v>
      </c>
      <c r="J351" s="653">
        <v>782.22</v>
      </c>
      <c r="K351" s="666">
        <v>1</v>
      </c>
      <c r="L351" s="653">
        <v>1</v>
      </c>
      <c r="M351" s="654">
        <v>782.22</v>
      </c>
    </row>
    <row r="352" spans="1:13" ht="14.4" customHeight="1" x14ac:dyDescent="0.3">
      <c r="A352" s="649" t="s">
        <v>3678</v>
      </c>
      <c r="B352" s="650" t="s">
        <v>3554</v>
      </c>
      <c r="C352" s="650" t="s">
        <v>2100</v>
      </c>
      <c r="D352" s="650" t="s">
        <v>2101</v>
      </c>
      <c r="E352" s="650" t="s">
        <v>3555</v>
      </c>
      <c r="F352" s="653"/>
      <c r="G352" s="653"/>
      <c r="H352" s="666">
        <v>0</v>
      </c>
      <c r="I352" s="653">
        <v>2</v>
      </c>
      <c r="J352" s="653">
        <v>193.26</v>
      </c>
      <c r="K352" s="666">
        <v>1</v>
      </c>
      <c r="L352" s="653">
        <v>2</v>
      </c>
      <c r="M352" s="654">
        <v>193.26</v>
      </c>
    </row>
    <row r="353" spans="1:13" ht="14.4" customHeight="1" x14ac:dyDescent="0.3">
      <c r="A353" s="649" t="s">
        <v>3678</v>
      </c>
      <c r="B353" s="650" t="s">
        <v>3500</v>
      </c>
      <c r="C353" s="650" t="s">
        <v>1094</v>
      </c>
      <c r="D353" s="650" t="s">
        <v>1095</v>
      </c>
      <c r="E353" s="650" t="s">
        <v>3501</v>
      </c>
      <c r="F353" s="653"/>
      <c r="G353" s="653"/>
      <c r="H353" s="666">
        <v>0</v>
      </c>
      <c r="I353" s="653">
        <v>1</v>
      </c>
      <c r="J353" s="653">
        <v>94.8</v>
      </c>
      <c r="K353" s="666">
        <v>1</v>
      </c>
      <c r="L353" s="653">
        <v>1</v>
      </c>
      <c r="M353" s="654">
        <v>94.8</v>
      </c>
    </row>
    <row r="354" spans="1:13" ht="14.4" customHeight="1" x14ac:dyDescent="0.3">
      <c r="A354" s="649" t="s">
        <v>3678</v>
      </c>
      <c r="B354" s="650" t="s">
        <v>6912</v>
      </c>
      <c r="C354" s="650" t="s">
        <v>4929</v>
      </c>
      <c r="D354" s="650" t="s">
        <v>4930</v>
      </c>
      <c r="E354" s="650" t="s">
        <v>3496</v>
      </c>
      <c r="F354" s="653"/>
      <c r="G354" s="653"/>
      <c r="H354" s="666">
        <v>0</v>
      </c>
      <c r="I354" s="653">
        <v>2</v>
      </c>
      <c r="J354" s="653">
        <v>51.08</v>
      </c>
      <c r="K354" s="666">
        <v>1</v>
      </c>
      <c r="L354" s="653">
        <v>2</v>
      </c>
      <c r="M354" s="654">
        <v>51.08</v>
      </c>
    </row>
    <row r="355" spans="1:13" ht="14.4" customHeight="1" x14ac:dyDescent="0.3">
      <c r="A355" s="649" t="s">
        <v>3678</v>
      </c>
      <c r="B355" s="650" t="s">
        <v>3600</v>
      </c>
      <c r="C355" s="650" t="s">
        <v>2804</v>
      </c>
      <c r="D355" s="650" t="s">
        <v>2805</v>
      </c>
      <c r="E355" s="650" t="s">
        <v>2806</v>
      </c>
      <c r="F355" s="653"/>
      <c r="G355" s="653"/>
      <c r="H355" s="666">
        <v>0</v>
      </c>
      <c r="I355" s="653">
        <v>1</v>
      </c>
      <c r="J355" s="653">
        <v>356.47</v>
      </c>
      <c r="K355" s="666">
        <v>1</v>
      </c>
      <c r="L355" s="653">
        <v>1</v>
      </c>
      <c r="M355" s="654">
        <v>356.47</v>
      </c>
    </row>
    <row r="356" spans="1:13" ht="14.4" customHeight="1" x14ac:dyDescent="0.3">
      <c r="A356" s="649" t="s">
        <v>3678</v>
      </c>
      <c r="B356" s="650" t="s">
        <v>3600</v>
      </c>
      <c r="C356" s="650" t="s">
        <v>5073</v>
      </c>
      <c r="D356" s="650" t="s">
        <v>3840</v>
      </c>
      <c r="E356" s="650" t="s">
        <v>2071</v>
      </c>
      <c r="F356" s="653">
        <v>1</v>
      </c>
      <c r="G356" s="653">
        <v>229.57</v>
      </c>
      <c r="H356" s="666">
        <v>1</v>
      </c>
      <c r="I356" s="653"/>
      <c r="J356" s="653"/>
      <c r="K356" s="666">
        <v>0</v>
      </c>
      <c r="L356" s="653">
        <v>1</v>
      </c>
      <c r="M356" s="654">
        <v>229.57</v>
      </c>
    </row>
    <row r="357" spans="1:13" ht="14.4" customHeight="1" x14ac:dyDescent="0.3">
      <c r="A357" s="649" t="s">
        <v>3678</v>
      </c>
      <c r="B357" s="650" t="s">
        <v>3600</v>
      </c>
      <c r="C357" s="650" t="s">
        <v>4923</v>
      </c>
      <c r="D357" s="650" t="s">
        <v>2805</v>
      </c>
      <c r="E357" s="650" t="s">
        <v>2806</v>
      </c>
      <c r="F357" s="653"/>
      <c r="G357" s="653"/>
      <c r="H357" s="666"/>
      <c r="I357" s="653">
        <v>1</v>
      </c>
      <c r="J357" s="653">
        <v>0</v>
      </c>
      <c r="K357" s="666"/>
      <c r="L357" s="653">
        <v>1</v>
      </c>
      <c r="M357" s="654">
        <v>0</v>
      </c>
    </row>
    <row r="358" spans="1:13" ht="14.4" customHeight="1" x14ac:dyDescent="0.3">
      <c r="A358" s="649" t="s">
        <v>3678</v>
      </c>
      <c r="B358" s="650" t="s">
        <v>3506</v>
      </c>
      <c r="C358" s="650" t="s">
        <v>1196</v>
      </c>
      <c r="D358" s="650" t="s">
        <v>1197</v>
      </c>
      <c r="E358" s="650" t="s">
        <v>1198</v>
      </c>
      <c r="F358" s="653"/>
      <c r="G358" s="653"/>
      <c r="H358" s="666">
        <v>0</v>
      </c>
      <c r="I358" s="653">
        <v>14</v>
      </c>
      <c r="J358" s="653">
        <v>1230.18</v>
      </c>
      <c r="K358" s="666">
        <v>1</v>
      </c>
      <c r="L358" s="653">
        <v>14</v>
      </c>
      <c r="M358" s="654">
        <v>1230.18</v>
      </c>
    </row>
    <row r="359" spans="1:13" ht="14.4" customHeight="1" x14ac:dyDescent="0.3">
      <c r="A359" s="649" t="s">
        <v>3679</v>
      </c>
      <c r="B359" s="650" t="s">
        <v>3474</v>
      </c>
      <c r="C359" s="650" t="s">
        <v>1646</v>
      </c>
      <c r="D359" s="650" t="s">
        <v>3514</v>
      </c>
      <c r="E359" s="650" t="s">
        <v>3515</v>
      </c>
      <c r="F359" s="653"/>
      <c r="G359" s="653"/>
      <c r="H359" s="666">
        <v>0</v>
      </c>
      <c r="I359" s="653">
        <v>1</v>
      </c>
      <c r="J359" s="653">
        <v>156.86000000000001</v>
      </c>
      <c r="K359" s="666">
        <v>1</v>
      </c>
      <c r="L359" s="653">
        <v>1</v>
      </c>
      <c r="M359" s="654">
        <v>156.86000000000001</v>
      </c>
    </row>
    <row r="360" spans="1:13" ht="14.4" customHeight="1" x14ac:dyDescent="0.3">
      <c r="A360" s="649" t="s">
        <v>3679</v>
      </c>
      <c r="B360" s="650" t="s">
        <v>3474</v>
      </c>
      <c r="C360" s="650" t="s">
        <v>4598</v>
      </c>
      <c r="D360" s="650" t="s">
        <v>4599</v>
      </c>
      <c r="E360" s="650" t="s">
        <v>4600</v>
      </c>
      <c r="F360" s="653">
        <v>1</v>
      </c>
      <c r="G360" s="653">
        <v>99.7</v>
      </c>
      <c r="H360" s="666">
        <v>1</v>
      </c>
      <c r="I360" s="653"/>
      <c r="J360" s="653"/>
      <c r="K360" s="666">
        <v>0</v>
      </c>
      <c r="L360" s="653">
        <v>1</v>
      </c>
      <c r="M360" s="654">
        <v>99.7</v>
      </c>
    </row>
    <row r="361" spans="1:13" ht="14.4" customHeight="1" x14ac:dyDescent="0.3">
      <c r="A361" s="649" t="s">
        <v>3679</v>
      </c>
      <c r="B361" s="650" t="s">
        <v>3481</v>
      </c>
      <c r="C361" s="650" t="s">
        <v>4385</v>
      </c>
      <c r="D361" s="650" t="s">
        <v>1720</v>
      </c>
      <c r="E361" s="650" t="s">
        <v>3482</v>
      </c>
      <c r="F361" s="653"/>
      <c r="G361" s="653"/>
      <c r="H361" s="666"/>
      <c r="I361" s="653">
        <v>1</v>
      </c>
      <c r="J361" s="653">
        <v>0</v>
      </c>
      <c r="K361" s="666"/>
      <c r="L361" s="653">
        <v>1</v>
      </c>
      <c r="M361" s="654">
        <v>0</v>
      </c>
    </row>
    <row r="362" spans="1:13" ht="14.4" customHeight="1" x14ac:dyDescent="0.3">
      <c r="A362" s="649" t="s">
        <v>3679</v>
      </c>
      <c r="B362" s="650" t="s">
        <v>3486</v>
      </c>
      <c r="C362" s="650" t="s">
        <v>1303</v>
      </c>
      <c r="D362" s="650" t="s">
        <v>3490</v>
      </c>
      <c r="E362" s="650" t="s">
        <v>3488</v>
      </c>
      <c r="F362" s="653"/>
      <c r="G362" s="653"/>
      <c r="H362" s="666">
        <v>0</v>
      </c>
      <c r="I362" s="653">
        <v>1</v>
      </c>
      <c r="J362" s="653">
        <v>41.3</v>
      </c>
      <c r="K362" s="666">
        <v>1</v>
      </c>
      <c r="L362" s="653">
        <v>1</v>
      </c>
      <c r="M362" s="654">
        <v>41.3</v>
      </c>
    </row>
    <row r="363" spans="1:13" ht="14.4" customHeight="1" x14ac:dyDescent="0.3">
      <c r="A363" s="649" t="s">
        <v>3723</v>
      </c>
      <c r="B363" s="650" t="s">
        <v>3486</v>
      </c>
      <c r="C363" s="650" t="s">
        <v>2967</v>
      </c>
      <c r="D363" s="650" t="s">
        <v>6860</v>
      </c>
      <c r="E363" s="650" t="s">
        <v>3522</v>
      </c>
      <c r="F363" s="653">
        <v>1</v>
      </c>
      <c r="G363" s="653">
        <v>116.8</v>
      </c>
      <c r="H363" s="666">
        <v>1</v>
      </c>
      <c r="I363" s="653"/>
      <c r="J363" s="653"/>
      <c r="K363" s="666">
        <v>0</v>
      </c>
      <c r="L363" s="653">
        <v>1</v>
      </c>
      <c r="M363" s="654">
        <v>116.8</v>
      </c>
    </row>
    <row r="364" spans="1:13" ht="14.4" customHeight="1" x14ac:dyDescent="0.3">
      <c r="A364" s="649" t="s">
        <v>3681</v>
      </c>
      <c r="B364" s="650" t="s">
        <v>6913</v>
      </c>
      <c r="C364" s="650" t="s">
        <v>4731</v>
      </c>
      <c r="D364" s="650" t="s">
        <v>4732</v>
      </c>
      <c r="E364" s="650" t="s">
        <v>4119</v>
      </c>
      <c r="F364" s="653"/>
      <c r="G364" s="653"/>
      <c r="H364" s="666">
        <v>0</v>
      </c>
      <c r="I364" s="653">
        <v>3</v>
      </c>
      <c r="J364" s="653">
        <v>97.890000000000015</v>
      </c>
      <c r="K364" s="666">
        <v>1</v>
      </c>
      <c r="L364" s="653">
        <v>3</v>
      </c>
      <c r="M364" s="654">
        <v>97.890000000000015</v>
      </c>
    </row>
    <row r="365" spans="1:13" ht="14.4" customHeight="1" x14ac:dyDescent="0.3">
      <c r="A365" s="649" t="s">
        <v>3681</v>
      </c>
      <c r="B365" s="650" t="s">
        <v>6925</v>
      </c>
      <c r="C365" s="650" t="s">
        <v>6450</v>
      </c>
      <c r="D365" s="650" t="s">
        <v>6451</v>
      </c>
      <c r="E365" s="650" t="s">
        <v>6452</v>
      </c>
      <c r="F365" s="653"/>
      <c r="G365" s="653"/>
      <c r="H365" s="666">
        <v>0</v>
      </c>
      <c r="I365" s="653">
        <v>1</v>
      </c>
      <c r="J365" s="653">
        <v>195.92</v>
      </c>
      <c r="K365" s="666">
        <v>1</v>
      </c>
      <c r="L365" s="653">
        <v>1</v>
      </c>
      <c r="M365" s="654">
        <v>195.92</v>
      </c>
    </row>
    <row r="366" spans="1:13" ht="14.4" customHeight="1" x14ac:dyDescent="0.3">
      <c r="A366" s="649" t="s">
        <v>3681</v>
      </c>
      <c r="B366" s="650" t="s">
        <v>3470</v>
      </c>
      <c r="C366" s="650" t="s">
        <v>4301</v>
      </c>
      <c r="D366" s="650" t="s">
        <v>1079</v>
      </c>
      <c r="E366" s="650" t="s">
        <v>4302</v>
      </c>
      <c r="F366" s="653"/>
      <c r="G366" s="653"/>
      <c r="H366" s="666"/>
      <c r="I366" s="653">
        <v>2</v>
      </c>
      <c r="J366" s="653">
        <v>0</v>
      </c>
      <c r="K366" s="666"/>
      <c r="L366" s="653">
        <v>2</v>
      </c>
      <c r="M366" s="654">
        <v>0</v>
      </c>
    </row>
    <row r="367" spans="1:13" ht="14.4" customHeight="1" x14ac:dyDescent="0.3">
      <c r="A367" s="649" t="s">
        <v>3681</v>
      </c>
      <c r="B367" s="650" t="s">
        <v>6909</v>
      </c>
      <c r="C367" s="650" t="s">
        <v>4292</v>
      </c>
      <c r="D367" s="650" t="s">
        <v>2207</v>
      </c>
      <c r="E367" s="650" t="s">
        <v>4293</v>
      </c>
      <c r="F367" s="653">
        <v>1</v>
      </c>
      <c r="G367" s="653">
        <v>166.18</v>
      </c>
      <c r="H367" s="666">
        <v>1</v>
      </c>
      <c r="I367" s="653"/>
      <c r="J367" s="653"/>
      <c r="K367" s="666">
        <v>0</v>
      </c>
      <c r="L367" s="653">
        <v>1</v>
      </c>
      <c r="M367" s="654">
        <v>166.18</v>
      </c>
    </row>
    <row r="368" spans="1:13" ht="14.4" customHeight="1" x14ac:dyDescent="0.3">
      <c r="A368" s="649" t="s">
        <v>3681</v>
      </c>
      <c r="B368" s="650" t="s">
        <v>3474</v>
      </c>
      <c r="C368" s="650" t="s">
        <v>4744</v>
      </c>
      <c r="D368" s="650" t="s">
        <v>4745</v>
      </c>
      <c r="E368" s="650" t="s">
        <v>3515</v>
      </c>
      <c r="F368" s="653">
        <v>1</v>
      </c>
      <c r="G368" s="653">
        <v>156.86000000000001</v>
      </c>
      <c r="H368" s="666">
        <v>1</v>
      </c>
      <c r="I368" s="653"/>
      <c r="J368" s="653"/>
      <c r="K368" s="666">
        <v>0</v>
      </c>
      <c r="L368" s="653">
        <v>1</v>
      </c>
      <c r="M368" s="654">
        <v>156.86000000000001</v>
      </c>
    </row>
    <row r="369" spans="1:13" ht="14.4" customHeight="1" x14ac:dyDescent="0.3">
      <c r="A369" s="649" t="s">
        <v>3681</v>
      </c>
      <c r="B369" s="650" t="s">
        <v>3474</v>
      </c>
      <c r="C369" s="650" t="s">
        <v>1646</v>
      </c>
      <c r="D369" s="650" t="s">
        <v>3514</v>
      </c>
      <c r="E369" s="650" t="s">
        <v>3515</v>
      </c>
      <c r="F369" s="653"/>
      <c r="G369" s="653"/>
      <c r="H369" s="666">
        <v>0</v>
      </c>
      <c r="I369" s="653">
        <v>3</v>
      </c>
      <c r="J369" s="653">
        <v>470.58000000000004</v>
      </c>
      <c r="K369" s="666">
        <v>1</v>
      </c>
      <c r="L369" s="653">
        <v>3</v>
      </c>
      <c r="M369" s="654">
        <v>470.58000000000004</v>
      </c>
    </row>
    <row r="370" spans="1:13" ht="14.4" customHeight="1" x14ac:dyDescent="0.3">
      <c r="A370" s="649" t="s">
        <v>3681</v>
      </c>
      <c r="B370" s="650" t="s">
        <v>3474</v>
      </c>
      <c r="C370" s="650" t="s">
        <v>1226</v>
      </c>
      <c r="D370" s="650" t="s">
        <v>3479</v>
      </c>
      <c r="E370" s="650" t="s">
        <v>3480</v>
      </c>
      <c r="F370" s="653"/>
      <c r="G370" s="653"/>
      <c r="H370" s="666">
        <v>0</v>
      </c>
      <c r="I370" s="653">
        <v>1</v>
      </c>
      <c r="J370" s="653">
        <v>112.76</v>
      </c>
      <c r="K370" s="666">
        <v>1</v>
      </c>
      <c r="L370" s="653">
        <v>1</v>
      </c>
      <c r="M370" s="654">
        <v>112.76</v>
      </c>
    </row>
    <row r="371" spans="1:13" ht="14.4" customHeight="1" x14ac:dyDescent="0.3">
      <c r="A371" s="649" t="s">
        <v>3681</v>
      </c>
      <c r="B371" s="650" t="s">
        <v>3474</v>
      </c>
      <c r="C371" s="650" t="s">
        <v>1230</v>
      </c>
      <c r="D371" s="650" t="s">
        <v>1231</v>
      </c>
      <c r="E371" s="650" t="s">
        <v>1232</v>
      </c>
      <c r="F371" s="653"/>
      <c r="G371" s="653"/>
      <c r="H371" s="666">
        <v>0</v>
      </c>
      <c r="I371" s="653">
        <v>1</v>
      </c>
      <c r="J371" s="653">
        <v>152.36000000000001</v>
      </c>
      <c r="K371" s="666">
        <v>1</v>
      </c>
      <c r="L371" s="653">
        <v>1</v>
      </c>
      <c r="M371" s="654">
        <v>152.36000000000001</v>
      </c>
    </row>
    <row r="372" spans="1:13" ht="14.4" customHeight="1" x14ac:dyDescent="0.3">
      <c r="A372" s="649" t="s">
        <v>3681</v>
      </c>
      <c r="B372" s="650" t="s">
        <v>3481</v>
      </c>
      <c r="C372" s="650" t="s">
        <v>1719</v>
      </c>
      <c r="D372" s="650" t="s">
        <v>1720</v>
      </c>
      <c r="E372" s="650" t="s">
        <v>3519</v>
      </c>
      <c r="F372" s="653"/>
      <c r="G372" s="653"/>
      <c r="H372" s="666">
        <v>0</v>
      </c>
      <c r="I372" s="653">
        <v>3</v>
      </c>
      <c r="J372" s="653">
        <v>414.48</v>
      </c>
      <c r="K372" s="666">
        <v>1</v>
      </c>
      <c r="L372" s="653">
        <v>3</v>
      </c>
      <c r="M372" s="654">
        <v>414.48</v>
      </c>
    </row>
    <row r="373" spans="1:13" ht="14.4" customHeight="1" x14ac:dyDescent="0.3">
      <c r="A373" s="649" t="s">
        <v>3681</v>
      </c>
      <c r="B373" s="650" t="s">
        <v>3481</v>
      </c>
      <c r="C373" s="650" t="s">
        <v>4286</v>
      </c>
      <c r="D373" s="650" t="s">
        <v>1709</v>
      </c>
      <c r="E373" s="650" t="s">
        <v>3522</v>
      </c>
      <c r="F373" s="653">
        <v>1</v>
      </c>
      <c r="G373" s="653">
        <v>0</v>
      </c>
      <c r="H373" s="666"/>
      <c r="I373" s="653"/>
      <c r="J373" s="653"/>
      <c r="K373" s="666"/>
      <c r="L373" s="653">
        <v>1</v>
      </c>
      <c r="M373" s="654">
        <v>0</v>
      </c>
    </row>
    <row r="374" spans="1:13" ht="14.4" customHeight="1" x14ac:dyDescent="0.3">
      <c r="A374" s="649" t="s">
        <v>3681</v>
      </c>
      <c r="B374" s="650" t="s">
        <v>3486</v>
      </c>
      <c r="C374" s="650" t="s">
        <v>1712</v>
      </c>
      <c r="D374" s="650" t="s">
        <v>1713</v>
      </c>
      <c r="E374" s="650" t="s">
        <v>3522</v>
      </c>
      <c r="F374" s="653"/>
      <c r="G374" s="653"/>
      <c r="H374" s="666">
        <v>0</v>
      </c>
      <c r="I374" s="653">
        <v>1</v>
      </c>
      <c r="J374" s="653">
        <v>116.8</v>
      </c>
      <c r="K374" s="666">
        <v>1</v>
      </c>
      <c r="L374" s="653">
        <v>1</v>
      </c>
      <c r="M374" s="654">
        <v>116.8</v>
      </c>
    </row>
    <row r="375" spans="1:13" ht="14.4" customHeight="1" x14ac:dyDescent="0.3">
      <c r="A375" s="649" t="s">
        <v>3681</v>
      </c>
      <c r="B375" s="650" t="s">
        <v>3486</v>
      </c>
      <c r="C375" s="650" t="s">
        <v>4146</v>
      </c>
      <c r="D375" s="650" t="s">
        <v>3547</v>
      </c>
      <c r="E375" s="650" t="s">
        <v>4147</v>
      </c>
      <c r="F375" s="653"/>
      <c r="G375" s="653"/>
      <c r="H375" s="666">
        <v>0</v>
      </c>
      <c r="I375" s="653">
        <v>3</v>
      </c>
      <c r="J375" s="653">
        <v>262.79999999999995</v>
      </c>
      <c r="K375" s="666">
        <v>1</v>
      </c>
      <c r="L375" s="653">
        <v>3</v>
      </c>
      <c r="M375" s="654">
        <v>262.79999999999995</v>
      </c>
    </row>
    <row r="376" spans="1:13" ht="14.4" customHeight="1" x14ac:dyDescent="0.3">
      <c r="A376" s="649" t="s">
        <v>3681</v>
      </c>
      <c r="B376" s="650" t="s">
        <v>3486</v>
      </c>
      <c r="C376" s="650" t="s">
        <v>5986</v>
      </c>
      <c r="D376" s="650" t="s">
        <v>1713</v>
      </c>
      <c r="E376" s="650" t="s">
        <v>5987</v>
      </c>
      <c r="F376" s="653"/>
      <c r="G376" s="653"/>
      <c r="H376" s="666"/>
      <c r="I376" s="653">
        <v>1</v>
      </c>
      <c r="J376" s="653">
        <v>0</v>
      </c>
      <c r="K376" s="666"/>
      <c r="L376" s="653">
        <v>1</v>
      </c>
      <c r="M376" s="654">
        <v>0</v>
      </c>
    </row>
    <row r="377" spans="1:13" ht="14.4" customHeight="1" x14ac:dyDescent="0.3">
      <c r="A377" s="649" t="s">
        <v>3681</v>
      </c>
      <c r="B377" s="650" t="s">
        <v>3523</v>
      </c>
      <c r="C377" s="650" t="s">
        <v>2218</v>
      </c>
      <c r="D377" s="650" t="s">
        <v>2219</v>
      </c>
      <c r="E377" s="650" t="s">
        <v>3520</v>
      </c>
      <c r="F377" s="653"/>
      <c r="G377" s="653"/>
      <c r="H377" s="666">
        <v>0</v>
      </c>
      <c r="I377" s="653">
        <v>4</v>
      </c>
      <c r="J377" s="653">
        <v>279.44</v>
      </c>
      <c r="K377" s="666">
        <v>1</v>
      </c>
      <c r="L377" s="653">
        <v>4</v>
      </c>
      <c r="M377" s="654">
        <v>279.44</v>
      </c>
    </row>
    <row r="378" spans="1:13" ht="14.4" customHeight="1" x14ac:dyDescent="0.3">
      <c r="A378" s="649" t="s">
        <v>3681</v>
      </c>
      <c r="B378" s="650" t="s">
        <v>3493</v>
      </c>
      <c r="C378" s="650" t="s">
        <v>1314</v>
      </c>
      <c r="D378" s="650" t="s">
        <v>1315</v>
      </c>
      <c r="E378" s="650" t="s">
        <v>3494</v>
      </c>
      <c r="F378" s="653"/>
      <c r="G378" s="653"/>
      <c r="H378" s="666">
        <v>0</v>
      </c>
      <c r="I378" s="653">
        <v>1</v>
      </c>
      <c r="J378" s="653">
        <v>3127.19</v>
      </c>
      <c r="K378" s="666">
        <v>1</v>
      </c>
      <c r="L378" s="653">
        <v>1</v>
      </c>
      <c r="M378" s="654">
        <v>3127.19</v>
      </c>
    </row>
    <row r="379" spans="1:13" ht="14.4" customHeight="1" x14ac:dyDescent="0.3">
      <c r="A379" s="649" t="s">
        <v>3681</v>
      </c>
      <c r="B379" s="650" t="s">
        <v>3497</v>
      </c>
      <c r="C379" s="650" t="s">
        <v>1105</v>
      </c>
      <c r="D379" s="650" t="s">
        <v>3498</v>
      </c>
      <c r="E379" s="650" t="s">
        <v>3499</v>
      </c>
      <c r="F379" s="653"/>
      <c r="G379" s="653"/>
      <c r="H379" s="666">
        <v>0</v>
      </c>
      <c r="I379" s="653">
        <v>3</v>
      </c>
      <c r="J379" s="653">
        <v>605.25</v>
      </c>
      <c r="K379" s="666">
        <v>1</v>
      </c>
      <c r="L379" s="653">
        <v>3</v>
      </c>
      <c r="M379" s="654">
        <v>605.25</v>
      </c>
    </row>
    <row r="380" spans="1:13" ht="14.4" customHeight="1" x14ac:dyDescent="0.3">
      <c r="A380" s="649" t="s">
        <v>3681</v>
      </c>
      <c r="B380" s="650" t="s">
        <v>3505</v>
      </c>
      <c r="C380" s="650" t="s">
        <v>1113</v>
      </c>
      <c r="D380" s="650" t="s">
        <v>1114</v>
      </c>
      <c r="E380" s="650" t="s">
        <v>930</v>
      </c>
      <c r="F380" s="653"/>
      <c r="G380" s="653"/>
      <c r="H380" s="666"/>
      <c r="I380" s="653">
        <v>1</v>
      </c>
      <c r="J380" s="653">
        <v>0</v>
      </c>
      <c r="K380" s="666"/>
      <c r="L380" s="653">
        <v>1</v>
      </c>
      <c r="M380" s="654">
        <v>0</v>
      </c>
    </row>
    <row r="381" spans="1:13" ht="14.4" customHeight="1" x14ac:dyDescent="0.3">
      <c r="A381" s="649" t="s">
        <v>3681</v>
      </c>
      <c r="B381" s="650" t="s">
        <v>3600</v>
      </c>
      <c r="C381" s="650" t="s">
        <v>6487</v>
      </c>
      <c r="D381" s="650" t="s">
        <v>6488</v>
      </c>
      <c r="E381" s="650" t="s">
        <v>2806</v>
      </c>
      <c r="F381" s="653">
        <v>1</v>
      </c>
      <c r="G381" s="653">
        <v>413.22</v>
      </c>
      <c r="H381" s="666">
        <v>1</v>
      </c>
      <c r="I381" s="653"/>
      <c r="J381" s="653"/>
      <c r="K381" s="666">
        <v>0</v>
      </c>
      <c r="L381" s="653">
        <v>1</v>
      </c>
      <c r="M381" s="654">
        <v>413.22</v>
      </c>
    </row>
    <row r="382" spans="1:13" ht="14.4" customHeight="1" x14ac:dyDescent="0.3">
      <c r="A382" s="649" t="s">
        <v>3681</v>
      </c>
      <c r="B382" s="650" t="s">
        <v>3506</v>
      </c>
      <c r="C382" s="650" t="s">
        <v>6515</v>
      </c>
      <c r="D382" s="650" t="s">
        <v>6516</v>
      </c>
      <c r="E382" s="650" t="s">
        <v>3507</v>
      </c>
      <c r="F382" s="653">
        <v>60</v>
      </c>
      <c r="G382" s="653">
        <v>3159.6</v>
      </c>
      <c r="H382" s="666">
        <v>1</v>
      </c>
      <c r="I382" s="653"/>
      <c r="J382" s="653"/>
      <c r="K382" s="666">
        <v>0</v>
      </c>
      <c r="L382" s="653">
        <v>60</v>
      </c>
      <c r="M382" s="654">
        <v>3159.6</v>
      </c>
    </row>
    <row r="383" spans="1:13" ht="14.4" customHeight="1" x14ac:dyDescent="0.3">
      <c r="A383" s="649" t="s">
        <v>3681</v>
      </c>
      <c r="B383" s="650" t="s">
        <v>3506</v>
      </c>
      <c r="C383" s="650" t="s">
        <v>6519</v>
      </c>
      <c r="D383" s="650" t="s">
        <v>6516</v>
      </c>
      <c r="E383" s="650" t="s">
        <v>6520</v>
      </c>
      <c r="F383" s="653">
        <v>12</v>
      </c>
      <c r="G383" s="653">
        <v>7582.4400000000005</v>
      </c>
      <c r="H383" s="666">
        <v>1</v>
      </c>
      <c r="I383" s="653"/>
      <c r="J383" s="653"/>
      <c r="K383" s="666">
        <v>0</v>
      </c>
      <c r="L383" s="653">
        <v>12</v>
      </c>
      <c r="M383" s="654">
        <v>7582.4400000000005</v>
      </c>
    </row>
    <row r="384" spans="1:13" ht="14.4" customHeight="1" x14ac:dyDescent="0.3">
      <c r="A384" s="649" t="s">
        <v>3681</v>
      </c>
      <c r="B384" s="650" t="s">
        <v>3506</v>
      </c>
      <c r="C384" s="650" t="s">
        <v>1188</v>
      </c>
      <c r="D384" s="650" t="s">
        <v>1189</v>
      </c>
      <c r="E384" s="650" t="s">
        <v>3507</v>
      </c>
      <c r="F384" s="653"/>
      <c r="G384" s="653"/>
      <c r="H384" s="666">
        <v>0</v>
      </c>
      <c r="I384" s="653">
        <v>455</v>
      </c>
      <c r="J384" s="653">
        <v>48930.700000000004</v>
      </c>
      <c r="K384" s="666">
        <v>1</v>
      </c>
      <c r="L384" s="653">
        <v>455</v>
      </c>
      <c r="M384" s="654">
        <v>48930.700000000004</v>
      </c>
    </row>
    <row r="385" spans="1:13" ht="14.4" customHeight="1" x14ac:dyDescent="0.3">
      <c r="A385" s="649" t="s">
        <v>3681</v>
      </c>
      <c r="B385" s="650" t="s">
        <v>3506</v>
      </c>
      <c r="C385" s="650" t="s">
        <v>1202</v>
      </c>
      <c r="D385" s="650" t="s">
        <v>1203</v>
      </c>
      <c r="E385" s="650" t="s">
        <v>1194</v>
      </c>
      <c r="F385" s="653"/>
      <c r="G385" s="653"/>
      <c r="H385" s="666">
        <v>0</v>
      </c>
      <c r="I385" s="653">
        <v>64</v>
      </c>
      <c r="J385" s="653">
        <v>91600.639999999999</v>
      </c>
      <c r="K385" s="666">
        <v>1</v>
      </c>
      <c r="L385" s="653">
        <v>64</v>
      </c>
      <c r="M385" s="654">
        <v>91600.639999999999</v>
      </c>
    </row>
    <row r="386" spans="1:13" ht="14.4" customHeight="1" x14ac:dyDescent="0.3">
      <c r="A386" s="649" t="s">
        <v>3681</v>
      </c>
      <c r="B386" s="650" t="s">
        <v>3506</v>
      </c>
      <c r="C386" s="650" t="s">
        <v>1626</v>
      </c>
      <c r="D386" s="650" t="s">
        <v>3530</v>
      </c>
      <c r="E386" s="650" t="s">
        <v>1140</v>
      </c>
      <c r="F386" s="653"/>
      <c r="G386" s="653"/>
      <c r="H386" s="666">
        <v>0</v>
      </c>
      <c r="I386" s="653">
        <v>250</v>
      </c>
      <c r="J386" s="653">
        <v>8089.4</v>
      </c>
      <c r="K386" s="666">
        <v>1</v>
      </c>
      <c r="L386" s="653">
        <v>250</v>
      </c>
      <c r="M386" s="654">
        <v>8089.4</v>
      </c>
    </row>
    <row r="387" spans="1:13" ht="14.4" customHeight="1" x14ac:dyDescent="0.3">
      <c r="A387" s="649" t="s">
        <v>3681</v>
      </c>
      <c r="B387" s="650" t="s">
        <v>3506</v>
      </c>
      <c r="C387" s="650" t="s">
        <v>4625</v>
      </c>
      <c r="D387" s="650" t="s">
        <v>4626</v>
      </c>
      <c r="E387" s="650" t="s">
        <v>1140</v>
      </c>
      <c r="F387" s="653"/>
      <c r="G387" s="653"/>
      <c r="H387" s="666">
        <v>0</v>
      </c>
      <c r="I387" s="653">
        <v>20</v>
      </c>
      <c r="J387" s="653">
        <v>631.79999999999995</v>
      </c>
      <c r="K387" s="666">
        <v>1</v>
      </c>
      <c r="L387" s="653">
        <v>20</v>
      </c>
      <c r="M387" s="654">
        <v>631.79999999999995</v>
      </c>
    </row>
    <row r="388" spans="1:13" ht="14.4" customHeight="1" x14ac:dyDescent="0.3">
      <c r="A388" s="649" t="s">
        <v>3681</v>
      </c>
      <c r="B388" s="650" t="s">
        <v>3506</v>
      </c>
      <c r="C388" s="650" t="s">
        <v>6268</v>
      </c>
      <c r="D388" s="650" t="s">
        <v>6269</v>
      </c>
      <c r="E388" s="650" t="s">
        <v>1140</v>
      </c>
      <c r="F388" s="653"/>
      <c r="G388" s="653"/>
      <c r="H388" s="666">
        <v>0</v>
      </c>
      <c r="I388" s="653">
        <v>10</v>
      </c>
      <c r="J388" s="653">
        <v>330.90000000000003</v>
      </c>
      <c r="K388" s="666">
        <v>1</v>
      </c>
      <c r="L388" s="653">
        <v>10</v>
      </c>
      <c r="M388" s="654">
        <v>330.90000000000003</v>
      </c>
    </row>
    <row r="389" spans="1:13" ht="14.4" customHeight="1" x14ac:dyDescent="0.3">
      <c r="A389" s="649" t="s">
        <v>3681</v>
      </c>
      <c r="B389" s="650" t="s">
        <v>3506</v>
      </c>
      <c r="C389" s="650" t="s">
        <v>1632</v>
      </c>
      <c r="D389" s="650" t="s">
        <v>3532</v>
      </c>
      <c r="E389" s="650" t="s">
        <v>1140</v>
      </c>
      <c r="F389" s="653"/>
      <c r="G389" s="653"/>
      <c r="H389" s="666">
        <v>0</v>
      </c>
      <c r="I389" s="653">
        <v>120</v>
      </c>
      <c r="J389" s="653">
        <v>3880.8</v>
      </c>
      <c r="K389" s="666">
        <v>1</v>
      </c>
      <c r="L389" s="653">
        <v>120</v>
      </c>
      <c r="M389" s="654">
        <v>3880.8</v>
      </c>
    </row>
    <row r="390" spans="1:13" ht="14.4" customHeight="1" x14ac:dyDescent="0.3">
      <c r="A390" s="649" t="s">
        <v>3681</v>
      </c>
      <c r="B390" s="650" t="s">
        <v>3506</v>
      </c>
      <c r="C390" s="650" t="s">
        <v>4344</v>
      </c>
      <c r="D390" s="650" t="s">
        <v>4345</v>
      </c>
      <c r="E390" s="650" t="s">
        <v>1140</v>
      </c>
      <c r="F390" s="653"/>
      <c r="G390" s="653"/>
      <c r="H390" s="666">
        <v>0</v>
      </c>
      <c r="I390" s="653">
        <v>419</v>
      </c>
      <c r="J390" s="653">
        <v>13354.710000000001</v>
      </c>
      <c r="K390" s="666">
        <v>1</v>
      </c>
      <c r="L390" s="653">
        <v>419</v>
      </c>
      <c r="M390" s="654">
        <v>13354.710000000001</v>
      </c>
    </row>
    <row r="391" spans="1:13" ht="14.4" customHeight="1" x14ac:dyDescent="0.3">
      <c r="A391" s="649" t="s">
        <v>3681</v>
      </c>
      <c r="B391" s="650" t="s">
        <v>3506</v>
      </c>
      <c r="C391" s="650" t="s">
        <v>4575</v>
      </c>
      <c r="D391" s="650" t="s">
        <v>4576</v>
      </c>
      <c r="E391" s="650" t="s">
        <v>1140</v>
      </c>
      <c r="F391" s="653"/>
      <c r="G391" s="653"/>
      <c r="H391" s="666">
        <v>0</v>
      </c>
      <c r="I391" s="653">
        <v>20</v>
      </c>
      <c r="J391" s="653">
        <v>647.6</v>
      </c>
      <c r="K391" s="666">
        <v>1</v>
      </c>
      <c r="L391" s="653">
        <v>20</v>
      </c>
      <c r="M391" s="654">
        <v>647.6</v>
      </c>
    </row>
    <row r="392" spans="1:13" ht="14.4" customHeight="1" x14ac:dyDescent="0.3">
      <c r="A392" s="649" t="s">
        <v>3681</v>
      </c>
      <c r="B392" s="650" t="s">
        <v>3506</v>
      </c>
      <c r="C392" s="650" t="s">
        <v>1617</v>
      </c>
      <c r="D392" s="650" t="s">
        <v>3533</v>
      </c>
      <c r="E392" s="650" t="s">
        <v>1140</v>
      </c>
      <c r="F392" s="653"/>
      <c r="G392" s="653"/>
      <c r="H392" s="666">
        <v>0</v>
      </c>
      <c r="I392" s="653">
        <v>50</v>
      </c>
      <c r="J392" s="653">
        <v>1579.5</v>
      </c>
      <c r="K392" s="666">
        <v>1</v>
      </c>
      <c r="L392" s="653">
        <v>50</v>
      </c>
      <c r="M392" s="654">
        <v>1579.5</v>
      </c>
    </row>
    <row r="393" spans="1:13" ht="14.4" customHeight="1" x14ac:dyDescent="0.3">
      <c r="A393" s="649" t="s">
        <v>3681</v>
      </c>
      <c r="B393" s="650" t="s">
        <v>3506</v>
      </c>
      <c r="C393" s="650" t="s">
        <v>4219</v>
      </c>
      <c r="D393" s="650" t="s">
        <v>4220</v>
      </c>
      <c r="E393" s="650" t="s">
        <v>4221</v>
      </c>
      <c r="F393" s="653"/>
      <c r="G393" s="653"/>
      <c r="H393" s="666">
        <v>0</v>
      </c>
      <c r="I393" s="653">
        <v>5</v>
      </c>
      <c r="J393" s="653">
        <v>971.3</v>
      </c>
      <c r="K393" s="666">
        <v>1</v>
      </c>
      <c r="L393" s="653">
        <v>5</v>
      </c>
      <c r="M393" s="654">
        <v>971.3</v>
      </c>
    </row>
    <row r="394" spans="1:13" ht="14.4" customHeight="1" x14ac:dyDescent="0.3">
      <c r="A394" s="649" t="s">
        <v>3681</v>
      </c>
      <c r="B394" s="650" t="s">
        <v>3506</v>
      </c>
      <c r="C394" s="650" t="s">
        <v>2161</v>
      </c>
      <c r="D394" s="650" t="s">
        <v>3561</v>
      </c>
      <c r="E394" s="650" t="s">
        <v>1140</v>
      </c>
      <c r="F394" s="653"/>
      <c r="G394" s="653"/>
      <c r="H394" s="666">
        <v>0</v>
      </c>
      <c r="I394" s="653">
        <v>30</v>
      </c>
      <c r="J394" s="653">
        <v>789.89999999999986</v>
      </c>
      <c r="K394" s="666">
        <v>1</v>
      </c>
      <c r="L394" s="653">
        <v>30</v>
      </c>
      <c r="M394" s="654">
        <v>789.89999999999986</v>
      </c>
    </row>
    <row r="395" spans="1:13" ht="14.4" customHeight="1" x14ac:dyDescent="0.3">
      <c r="A395" s="649" t="s">
        <v>3681</v>
      </c>
      <c r="B395" s="650" t="s">
        <v>3506</v>
      </c>
      <c r="C395" s="650" t="s">
        <v>2104</v>
      </c>
      <c r="D395" s="650" t="s">
        <v>3563</v>
      </c>
      <c r="E395" s="650" t="s">
        <v>1140</v>
      </c>
      <c r="F395" s="653"/>
      <c r="G395" s="653"/>
      <c r="H395" s="666">
        <v>0</v>
      </c>
      <c r="I395" s="653">
        <v>30</v>
      </c>
      <c r="J395" s="653">
        <v>789.89999999999986</v>
      </c>
      <c r="K395" s="666">
        <v>1</v>
      </c>
      <c r="L395" s="653">
        <v>30</v>
      </c>
      <c r="M395" s="654">
        <v>789.89999999999986</v>
      </c>
    </row>
    <row r="396" spans="1:13" ht="14.4" customHeight="1" x14ac:dyDescent="0.3">
      <c r="A396" s="649" t="s">
        <v>3681</v>
      </c>
      <c r="B396" s="650" t="s">
        <v>3506</v>
      </c>
      <c r="C396" s="650" t="s">
        <v>6023</v>
      </c>
      <c r="D396" s="650" t="s">
        <v>6024</v>
      </c>
      <c r="E396" s="650" t="s">
        <v>1127</v>
      </c>
      <c r="F396" s="653">
        <v>10</v>
      </c>
      <c r="G396" s="653">
        <v>3337.5</v>
      </c>
      <c r="H396" s="666">
        <v>1</v>
      </c>
      <c r="I396" s="653"/>
      <c r="J396" s="653"/>
      <c r="K396" s="666">
        <v>0</v>
      </c>
      <c r="L396" s="653">
        <v>10</v>
      </c>
      <c r="M396" s="654">
        <v>3337.5</v>
      </c>
    </row>
    <row r="397" spans="1:13" ht="14.4" customHeight="1" x14ac:dyDescent="0.3">
      <c r="A397" s="649" t="s">
        <v>3681</v>
      </c>
      <c r="B397" s="650" t="s">
        <v>3506</v>
      </c>
      <c r="C397" s="650" t="s">
        <v>1131</v>
      </c>
      <c r="D397" s="650" t="s">
        <v>1132</v>
      </c>
      <c r="E397" s="650" t="s">
        <v>1127</v>
      </c>
      <c r="F397" s="653">
        <v>1</v>
      </c>
      <c r="G397" s="653">
        <v>347.39</v>
      </c>
      <c r="H397" s="666">
        <v>1</v>
      </c>
      <c r="I397" s="653"/>
      <c r="J397" s="653"/>
      <c r="K397" s="666">
        <v>0</v>
      </c>
      <c r="L397" s="653">
        <v>1</v>
      </c>
      <c r="M397" s="654">
        <v>347.39</v>
      </c>
    </row>
    <row r="398" spans="1:13" ht="14.4" customHeight="1" x14ac:dyDescent="0.3">
      <c r="A398" s="649" t="s">
        <v>3681</v>
      </c>
      <c r="B398" s="650" t="s">
        <v>3506</v>
      </c>
      <c r="C398" s="650" t="s">
        <v>1196</v>
      </c>
      <c r="D398" s="650" t="s">
        <v>1197</v>
      </c>
      <c r="E398" s="650" t="s">
        <v>1198</v>
      </c>
      <c r="F398" s="653"/>
      <c r="G398" s="653"/>
      <c r="H398" s="666">
        <v>0</v>
      </c>
      <c r="I398" s="653">
        <v>258</v>
      </c>
      <c r="J398" s="653">
        <v>22670.460000000003</v>
      </c>
      <c r="K398" s="666">
        <v>1</v>
      </c>
      <c r="L398" s="653">
        <v>258</v>
      </c>
      <c r="M398" s="654">
        <v>22670.460000000003</v>
      </c>
    </row>
    <row r="399" spans="1:13" ht="14.4" customHeight="1" x14ac:dyDescent="0.3">
      <c r="A399" s="649" t="s">
        <v>3681</v>
      </c>
      <c r="B399" s="650" t="s">
        <v>3506</v>
      </c>
      <c r="C399" s="650" t="s">
        <v>4822</v>
      </c>
      <c r="D399" s="650" t="s">
        <v>4823</v>
      </c>
      <c r="E399" s="650" t="s">
        <v>2172</v>
      </c>
      <c r="F399" s="653"/>
      <c r="G399" s="653"/>
      <c r="H399" s="666">
        <v>0</v>
      </c>
      <c r="I399" s="653">
        <v>10</v>
      </c>
      <c r="J399" s="653">
        <v>1295.0999999999999</v>
      </c>
      <c r="K399" s="666">
        <v>1</v>
      </c>
      <c r="L399" s="653">
        <v>10</v>
      </c>
      <c r="M399" s="654">
        <v>1295.0999999999999</v>
      </c>
    </row>
    <row r="400" spans="1:13" ht="14.4" customHeight="1" x14ac:dyDescent="0.3">
      <c r="A400" s="649" t="s">
        <v>3681</v>
      </c>
      <c r="B400" s="650" t="s">
        <v>3506</v>
      </c>
      <c r="C400" s="650" t="s">
        <v>2174</v>
      </c>
      <c r="D400" s="650" t="s">
        <v>2175</v>
      </c>
      <c r="E400" s="650" t="s">
        <v>2172</v>
      </c>
      <c r="F400" s="653"/>
      <c r="G400" s="653"/>
      <c r="H400" s="666">
        <v>0</v>
      </c>
      <c r="I400" s="653">
        <v>13</v>
      </c>
      <c r="J400" s="653">
        <v>1683.6299999999999</v>
      </c>
      <c r="K400" s="666">
        <v>1</v>
      </c>
      <c r="L400" s="653">
        <v>13</v>
      </c>
      <c r="M400" s="654">
        <v>1683.6299999999999</v>
      </c>
    </row>
    <row r="401" spans="1:13" ht="14.4" customHeight="1" x14ac:dyDescent="0.3">
      <c r="A401" s="649" t="s">
        <v>3681</v>
      </c>
      <c r="B401" s="650" t="s">
        <v>3506</v>
      </c>
      <c r="C401" s="650" t="s">
        <v>6537</v>
      </c>
      <c r="D401" s="650" t="s">
        <v>6538</v>
      </c>
      <c r="E401" s="650" t="s">
        <v>2168</v>
      </c>
      <c r="F401" s="653"/>
      <c r="G401" s="653"/>
      <c r="H401" s="666">
        <v>0</v>
      </c>
      <c r="I401" s="653">
        <v>100</v>
      </c>
      <c r="J401" s="653">
        <v>7898.9999999999991</v>
      </c>
      <c r="K401" s="666">
        <v>1</v>
      </c>
      <c r="L401" s="653">
        <v>100</v>
      </c>
      <c r="M401" s="654">
        <v>7898.9999999999991</v>
      </c>
    </row>
    <row r="402" spans="1:13" ht="14.4" customHeight="1" x14ac:dyDescent="0.3">
      <c r="A402" s="649" t="s">
        <v>3681</v>
      </c>
      <c r="B402" s="650" t="s">
        <v>3506</v>
      </c>
      <c r="C402" s="650" t="s">
        <v>1623</v>
      </c>
      <c r="D402" s="650" t="s">
        <v>1624</v>
      </c>
      <c r="E402" s="650" t="s">
        <v>1140</v>
      </c>
      <c r="F402" s="653"/>
      <c r="G402" s="653"/>
      <c r="H402" s="666">
        <v>0</v>
      </c>
      <c r="I402" s="653">
        <v>131</v>
      </c>
      <c r="J402" s="653">
        <v>4138.29</v>
      </c>
      <c r="K402" s="666">
        <v>1</v>
      </c>
      <c r="L402" s="653">
        <v>131</v>
      </c>
      <c r="M402" s="654">
        <v>4138.29</v>
      </c>
    </row>
    <row r="403" spans="1:13" ht="14.4" customHeight="1" x14ac:dyDescent="0.3">
      <c r="A403" s="649" t="s">
        <v>3681</v>
      </c>
      <c r="B403" s="650" t="s">
        <v>3506</v>
      </c>
      <c r="C403" s="650" t="s">
        <v>1620</v>
      </c>
      <c r="D403" s="650" t="s">
        <v>1621</v>
      </c>
      <c r="E403" s="650" t="s">
        <v>1140</v>
      </c>
      <c r="F403" s="653"/>
      <c r="G403" s="653"/>
      <c r="H403" s="666">
        <v>0</v>
      </c>
      <c r="I403" s="653">
        <v>231</v>
      </c>
      <c r="J403" s="653">
        <v>7297.2900000000009</v>
      </c>
      <c r="K403" s="666">
        <v>1</v>
      </c>
      <c r="L403" s="653">
        <v>231</v>
      </c>
      <c r="M403" s="654">
        <v>7297.2900000000009</v>
      </c>
    </row>
    <row r="404" spans="1:13" ht="14.4" customHeight="1" x14ac:dyDescent="0.3">
      <c r="A404" s="649" t="s">
        <v>3681</v>
      </c>
      <c r="B404" s="650" t="s">
        <v>3506</v>
      </c>
      <c r="C404" s="650" t="s">
        <v>5763</v>
      </c>
      <c r="D404" s="650" t="s">
        <v>5764</v>
      </c>
      <c r="E404" s="650" t="s">
        <v>1140</v>
      </c>
      <c r="F404" s="653"/>
      <c r="G404" s="653"/>
      <c r="H404" s="666">
        <v>0</v>
      </c>
      <c r="I404" s="653">
        <v>30</v>
      </c>
      <c r="J404" s="653">
        <v>947.7</v>
      </c>
      <c r="K404" s="666">
        <v>1</v>
      </c>
      <c r="L404" s="653">
        <v>30</v>
      </c>
      <c r="M404" s="654">
        <v>947.7</v>
      </c>
    </row>
    <row r="405" spans="1:13" ht="14.4" customHeight="1" x14ac:dyDescent="0.3">
      <c r="A405" s="649" t="s">
        <v>3681</v>
      </c>
      <c r="B405" s="650" t="s">
        <v>3506</v>
      </c>
      <c r="C405" s="650" t="s">
        <v>1635</v>
      </c>
      <c r="D405" s="650" t="s">
        <v>1636</v>
      </c>
      <c r="E405" s="650" t="s">
        <v>1140</v>
      </c>
      <c r="F405" s="653"/>
      <c r="G405" s="653"/>
      <c r="H405" s="666">
        <v>0</v>
      </c>
      <c r="I405" s="653">
        <v>20</v>
      </c>
      <c r="J405" s="653">
        <v>631.79999999999995</v>
      </c>
      <c r="K405" s="666">
        <v>1</v>
      </c>
      <c r="L405" s="653">
        <v>20</v>
      </c>
      <c r="M405" s="654">
        <v>631.79999999999995</v>
      </c>
    </row>
    <row r="406" spans="1:13" ht="14.4" customHeight="1" x14ac:dyDescent="0.3">
      <c r="A406" s="649" t="s">
        <v>3681</v>
      </c>
      <c r="B406" s="650" t="s">
        <v>3506</v>
      </c>
      <c r="C406" s="650" t="s">
        <v>2166</v>
      </c>
      <c r="D406" s="650" t="s">
        <v>2167</v>
      </c>
      <c r="E406" s="650" t="s">
        <v>2168</v>
      </c>
      <c r="F406" s="653"/>
      <c r="G406" s="653"/>
      <c r="H406" s="666">
        <v>0</v>
      </c>
      <c r="I406" s="653">
        <v>291</v>
      </c>
      <c r="J406" s="653">
        <v>30645.210000000003</v>
      </c>
      <c r="K406" s="666">
        <v>1</v>
      </c>
      <c r="L406" s="653">
        <v>291</v>
      </c>
      <c r="M406" s="654">
        <v>30645.210000000003</v>
      </c>
    </row>
    <row r="407" spans="1:13" ht="14.4" customHeight="1" x14ac:dyDescent="0.3">
      <c r="A407" s="649" t="s">
        <v>3681</v>
      </c>
      <c r="B407" s="650" t="s">
        <v>3506</v>
      </c>
      <c r="C407" s="650" t="s">
        <v>6521</v>
      </c>
      <c r="D407" s="650" t="s">
        <v>6522</v>
      </c>
      <c r="E407" s="650" t="s">
        <v>2168</v>
      </c>
      <c r="F407" s="653"/>
      <c r="G407" s="653"/>
      <c r="H407" s="666">
        <v>0</v>
      </c>
      <c r="I407" s="653">
        <v>293</v>
      </c>
      <c r="J407" s="653">
        <v>31781.71</v>
      </c>
      <c r="K407" s="666">
        <v>1</v>
      </c>
      <c r="L407" s="653">
        <v>293</v>
      </c>
      <c r="M407" s="654">
        <v>31781.71</v>
      </c>
    </row>
    <row r="408" spans="1:13" ht="14.4" customHeight="1" x14ac:dyDescent="0.3">
      <c r="A408" s="649" t="s">
        <v>3681</v>
      </c>
      <c r="B408" s="650" t="s">
        <v>3506</v>
      </c>
      <c r="C408" s="650" t="s">
        <v>4416</v>
      </c>
      <c r="D408" s="650" t="s">
        <v>4417</v>
      </c>
      <c r="E408" s="650" t="s">
        <v>1140</v>
      </c>
      <c r="F408" s="653"/>
      <c r="G408" s="653"/>
      <c r="H408" s="666">
        <v>0</v>
      </c>
      <c r="I408" s="653">
        <v>100</v>
      </c>
      <c r="J408" s="653">
        <v>3214.3</v>
      </c>
      <c r="K408" s="666">
        <v>1</v>
      </c>
      <c r="L408" s="653">
        <v>100</v>
      </c>
      <c r="M408" s="654">
        <v>3214.3</v>
      </c>
    </row>
    <row r="409" spans="1:13" ht="14.4" customHeight="1" x14ac:dyDescent="0.3">
      <c r="A409" s="649" t="s">
        <v>3681</v>
      </c>
      <c r="B409" s="650" t="s">
        <v>3506</v>
      </c>
      <c r="C409" s="650" t="s">
        <v>4544</v>
      </c>
      <c r="D409" s="650" t="s">
        <v>4545</v>
      </c>
      <c r="E409" s="650" t="s">
        <v>1140</v>
      </c>
      <c r="F409" s="653"/>
      <c r="G409" s="653"/>
      <c r="H409" s="666">
        <v>0</v>
      </c>
      <c r="I409" s="653">
        <v>703</v>
      </c>
      <c r="J409" s="653">
        <v>46264.430000000008</v>
      </c>
      <c r="K409" s="666">
        <v>1</v>
      </c>
      <c r="L409" s="653">
        <v>703</v>
      </c>
      <c r="M409" s="654">
        <v>46264.430000000008</v>
      </c>
    </row>
    <row r="410" spans="1:13" ht="14.4" customHeight="1" x14ac:dyDescent="0.3">
      <c r="A410" s="649" t="s">
        <v>3681</v>
      </c>
      <c r="B410" s="650" t="s">
        <v>3506</v>
      </c>
      <c r="C410" s="650" t="s">
        <v>1184</v>
      </c>
      <c r="D410" s="650" t="s">
        <v>1185</v>
      </c>
      <c r="E410" s="650" t="s">
        <v>1194</v>
      </c>
      <c r="F410" s="653"/>
      <c r="G410" s="653"/>
      <c r="H410" s="666">
        <v>0</v>
      </c>
      <c r="I410" s="653">
        <v>17</v>
      </c>
      <c r="J410" s="653">
        <v>24331.42</v>
      </c>
      <c r="K410" s="666">
        <v>1</v>
      </c>
      <c r="L410" s="653">
        <v>17</v>
      </c>
      <c r="M410" s="654">
        <v>24331.42</v>
      </c>
    </row>
    <row r="411" spans="1:13" ht="14.4" customHeight="1" x14ac:dyDescent="0.3">
      <c r="A411" s="649" t="s">
        <v>3681</v>
      </c>
      <c r="B411" s="650" t="s">
        <v>3506</v>
      </c>
      <c r="C411" s="650" t="s">
        <v>6270</v>
      </c>
      <c r="D411" s="650" t="s">
        <v>6271</v>
      </c>
      <c r="E411" s="650" t="s">
        <v>1140</v>
      </c>
      <c r="F411" s="653"/>
      <c r="G411" s="653"/>
      <c r="H411" s="666">
        <v>0</v>
      </c>
      <c r="I411" s="653">
        <v>30</v>
      </c>
      <c r="J411" s="653">
        <v>947.7</v>
      </c>
      <c r="K411" s="666">
        <v>1</v>
      </c>
      <c r="L411" s="653">
        <v>30</v>
      </c>
      <c r="M411" s="654">
        <v>947.7</v>
      </c>
    </row>
    <row r="412" spans="1:13" ht="14.4" customHeight="1" x14ac:dyDescent="0.3">
      <c r="A412" s="649" t="s">
        <v>3681</v>
      </c>
      <c r="B412" s="650" t="s">
        <v>3506</v>
      </c>
      <c r="C412" s="650" t="s">
        <v>3282</v>
      </c>
      <c r="D412" s="650" t="s">
        <v>3618</v>
      </c>
      <c r="E412" s="650" t="s">
        <v>3619</v>
      </c>
      <c r="F412" s="653"/>
      <c r="G412" s="653"/>
      <c r="H412" s="666">
        <v>0</v>
      </c>
      <c r="I412" s="653">
        <v>1</v>
      </c>
      <c r="J412" s="653">
        <v>863.63</v>
      </c>
      <c r="K412" s="666">
        <v>1</v>
      </c>
      <c r="L412" s="653">
        <v>1</v>
      </c>
      <c r="M412" s="654">
        <v>863.63</v>
      </c>
    </row>
    <row r="413" spans="1:13" ht="14.4" customHeight="1" x14ac:dyDescent="0.3">
      <c r="A413" s="649" t="s">
        <v>3681</v>
      </c>
      <c r="B413" s="650" t="s">
        <v>3506</v>
      </c>
      <c r="C413" s="650" t="s">
        <v>6523</v>
      </c>
      <c r="D413" s="650" t="s">
        <v>6524</v>
      </c>
      <c r="E413" s="650" t="s">
        <v>2168</v>
      </c>
      <c r="F413" s="653"/>
      <c r="G413" s="653"/>
      <c r="H413" s="666">
        <v>0</v>
      </c>
      <c r="I413" s="653">
        <v>99</v>
      </c>
      <c r="J413" s="653">
        <v>16025.470000000001</v>
      </c>
      <c r="K413" s="666">
        <v>1</v>
      </c>
      <c r="L413" s="653">
        <v>99</v>
      </c>
      <c r="M413" s="654">
        <v>16025.470000000001</v>
      </c>
    </row>
    <row r="414" spans="1:13" ht="14.4" customHeight="1" x14ac:dyDescent="0.3">
      <c r="A414" s="649" t="s">
        <v>3681</v>
      </c>
      <c r="B414" s="650" t="s">
        <v>3506</v>
      </c>
      <c r="C414" s="650" t="s">
        <v>6525</v>
      </c>
      <c r="D414" s="650" t="s">
        <v>6526</v>
      </c>
      <c r="E414" s="650" t="s">
        <v>6527</v>
      </c>
      <c r="F414" s="653">
        <v>9</v>
      </c>
      <c r="G414" s="653">
        <v>8786.16</v>
      </c>
      <c r="H414" s="666">
        <v>1</v>
      </c>
      <c r="I414" s="653"/>
      <c r="J414" s="653"/>
      <c r="K414" s="666">
        <v>0</v>
      </c>
      <c r="L414" s="653">
        <v>9</v>
      </c>
      <c r="M414" s="654">
        <v>8786.16</v>
      </c>
    </row>
    <row r="415" spans="1:13" ht="14.4" customHeight="1" x14ac:dyDescent="0.3">
      <c r="A415" s="649" t="s">
        <v>3681</v>
      </c>
      <c r="B415" s="650" t="s">
        <v>3506</v>
      </c>
      <c r="C415" s="650" t="s">
        <v>6517</v>
      </c>
      <c r="D415" s="650" t="s">
        <v>6516</v>
      </c>
      <c r="E415" s="650" t="s">
        <v>6518</v>
      </c>
      <c r="F415" s="653">
        <v>2</v>
      </c>
      <c r="G415" s="653">
        <v>1685</v>
      </c>
      <c r="H415" s="666">
        <v>1</v>
      </c>
      <c r="I415" s="653"/>
      <c r="J415" s="653"/>
      <c r="K415" s="666">
        <v>0</v>
      </c>
      <c r="L415" s="653">
        <v>2</v>
      </c>
      <c r="M415" s="654">
        <v>1685</v>
      </c>
    </row>
    <row r="416" spans="1:13" ht="14.4" customHeight="1" x14ac:dyDescent="0.3">
      <c r="A416" s="649" t="s">
        <v>3681</v>
      </c>
      <c r="B416" s="650" t="s">
        <v>3506</v>
      </c>
      <c r="C416" s="650" t="s">
        <v>6528</v>
      </c>
      <c r="D416" s="650" t="s">
        <v>6529</v>
      </c>
      <c r="E416" s="650" t="s">
        <v>2172</v>
      </c>
      <c r="F416" s="653"/>
      <c r="G416" s="653"/>
      <c r="H416" s="666">
        <v>0</v>
      </c>
      <c r="I416" s="653">
        <v>10</v>
      </c>
      <c r="J416" s="653">
        <v>1295.0999999999999</v>
      </c>
      <c r="K416" s="666">
        <v>1</v>
      </c>
      <c r="L416" s="653">
        <v>10</v>
      </c>
      <c r="M416" s="654">
        <v>1295.0999999999999</v>
      </c>
    </row>
    <row r="417" spans="1:13" ht="14.4" customHeight="1" x14ac:dyDescent="0.3">
      <c r="A417" s="649" t="s">
        <v>3681</v>
      </c>
      <c r="B417" s="650" t="s">
        <v>3506</v>
      </c>
      <c r="C417" s="650" t="s">
        <v>6025</v>
      </c>
      <c r="D417" s="650" t="s">
        <v>6024</v>
      </c>
      <c r="E417" s="650" t="s">
        <v>1127</v>
      </c>
      <c r="F417" s="653">
        <v>28</v>
      </c>
      <c r="G417" s="653">
        <v>8637.16</v>
      </c>
      <c r="H417" s="666">
        <v>1</v>
      </c>
      <c r="I417" s="653"/>
      <c r="J417" s="653"/>
      <c r="K417" s="666">
        <v>0</v>
      </c>
      <c r="L417" s="653">
        <v>28</v>
      </c>
      <c r="M417" s="654">
        <v>8637.16</v>
      </c>
    </row>
    <row r="418" spans="1:13" ht="14.4" customHeight="1" x14ac:dyDescent="0.3">
      <c r="A418" s="649" t="s">
        <v>3681</v>
      </c>
      <c r="B418" s="650" t="s">
        <v>3506</v>
      </c>
      <c r="C418" s="650" t="s">
        <v>4225</v>
      </c>
      <c r="D418" s="650" t="s">
        <v>4226</v>
      </c>
      <c r="E418" s="650" t="s">
        <v>4224</v>
      </c>
      <c r="F418" s="653"/>
      <c r="G418" s="653"/>
      <c r="H418" s="666">
        <v>0</v>
      </c>
      <c r="I418" s="653">
        <v>16</v>
      </c>
      <c r="J418" s="653">
        <v>1354.7399999999998</v>
      </c>
      <c r="K418" s="666">
        <v>1</v>
      </c>
      <c r="L418" s="653">
        <v>16</v>
      </c>
      <c r="M418" s="654">
        <v>1354.7399999999998</v>
      </c>
    </row>
    <row r="419" spans="1:13" ht="14.4" customHeight="1" x14ac:dyDescent="0.3">
      <c r="A419" s="649" t="s">
        <v>3681</v>
      </c>
      <c r="B419" s="650" t="s">
        <v>3506</v>
      </c>
      <c r="C419" s="650" t="s">
        <v>4590</v>
      </c>
      <c r="D419" s="650" t="s">
        <v>4591</v>
      </c>
      <c r="E419" s="650" t="s">
        <v>1140</v>
      </c>
      <c r="F419" s="653"/>
      <c r="G419" s="653"/>
      <c r="H419" s="666">
        <v>0</v>
      </c>
      <c r="I419" s="653">
        <v>20</v>
      </c>
      <c r="J419" s="653">
        <v>1316.2</v>
      </c>
      <c r="K419" s="666">
        <v>1</v>
      </c>
      <c r="L419" s="653">
        <v>20</v>
      </c>
      <c r="M419" s="654">
        <v>1316.2</v>
      </c>
    </row>
    <row r="420" spans="1:13" ht="14.4" customHeight="1" x14ac:dyDescent="0.3">
      <c r="A420" s="649" t="s">
        <v>3681</v>
      </c>
      <c r="B420" s="650" t="s">
        <v>3506</v>
      </c>
      <c r="C420" s="650" t="s">
        <v>6530</v>
      </c>
      <c r="D420" s="650" t="s">
        <v>6531</v>
      </c>
      <c r="E420" s="650" t="s">
        <v>6532</v>
      </c>
      <c r="F420" s="653">
        <v>30</v>
      </c>
      <c r="G420" s="653">
        <v>42936.899999999994</v>
      </c>
      <c r="H420" s="666">
        <v>1</v>
      </c>
      <c r="I420" s="653"/>
      <c r="J420" s="653"/>
      <c r="K420" s="666">
        <v>0</v>
      </c>
      <c r="L420" s="653">
        <v>30</v>
      </c>
      <c r="M420" s="654">
        <v>42936.899999999994</v>
      </c>
    </row>
    <row r="421" spans="1:13" ht="14.4" customHeight="1" x14ac:dyDescent="0.3">
      <c r="A421" s="649" t="s">
        <v>3681</v>
      </c>
      <c r="B421" s="650" t="s">
        <v>3506</v>
      </c>
      <c r="C421" s="650" t="s">
        <v>4546</v>
      </c>
      <c r="D421" s="650" t="s">
        <v>4547</v>
      </c>
      <c r="E421" s="650" t="s">
        <v>1140</v>
      </c>
      <c r="F421" s="653"/>
      <c r="G421" s="653"/>
      <c r="H421" s="666">
        <v>0</v>
      </c>
      <c r="I421" s="653">
        <v>170</v>
      </c>
      <c r="J421" s="653">
        <v>11187.7</v>
      </c>
      <c r="K421" s="666">
        <v>1</v>
      </c>
      <c r="L421" s="653">
        <v>170</v>
      </c>
      <c r="M421" s="654">
        <v>11187.7</v>
      </c>
    </row>
    <row r="422" spans="1:13" ht="14.4" customHeight="1" x14ac:dyDescent="0.3">
      <c r="A422" s="649" t="s">
        <v>3681</v>
      </c>
      <c r="B422" s="650" t="s">
        <v>3506</v>
      </c>
      <c r="C422" s="650" t="s">
        <v>5134</v>
      </c>
      <c r="D422" s="650" t="s">
        <v>5135</v>
      </c>
      <c r="E422" s="650" t="s">
        <v>1140</v>
      </c>
      <c r="F422" s="653"/>
      <c r="G422" s="653"/>
      <c r="H422" s="666">
        <v>0</v>
      </c>
      <c r="I422" s="653">
        <v>95</v>
      </c>
      <c r="J422" s="653">
        <v>6251.9500000000007</v>
      </c>
      <c r="K422" s="666">
        <v>1</v>
      </c>
      <c r="L422" s="653">
        <v>95</v>
      </c>
      <c r="M422" s="654">
        <v>6251.9500000000007</v>
      </c>
    </row>
    <row r="423" spans="1:13" ht="14.4" customHeight="1" x14ac:dyDescent="0.3">
      <c r="A423" s="649" t="s">
        <v>3681</v>
      </c>
      <c r="B423" s="650" t="s">
        <v>3506</v>
      </c>
      <c r="C423" s="650" t="s">
        <v>4304</v>
      </c>
      <c r="D423" s="650" t="s">
        <v>4305</v>
      </c>
      <c r="E423" s="650" t="s">
        <v>4224</v>
      </c>
      <c r="F423" s="653"/>
      <c r="G423" s="653"/>
      <c r="H423" s="666">
        <v>0</v>
      </c>
      <c r="I423" s="653">
        <v>97</v>
      </c>
      <c r="J423" s="653">
        <v>8214.73</v>
      </c>
      <c r="K423" s="666">
        <v>1</v>
      </c>
      <c r="L423" s="653">
        <v>97</v>
      </c>
      <c r="M423" s="654">
        <v>8214.73</v>
      </c>
    </row>
    <row r="424" spans="1:13" ht="14.4" customHeight="1" x14ac:dyDescent="0.3">
      <c r="A424" s="649" t="s">
        <v>3681</v>
      </c>
      <c r="B424" s="650" t="s">
        <v>3506</v>
      </c>
      <c r="C424" s="650" t="s">
        <v>4227</v>
      </c>
      <c r="D424" s="650" t="s">
        <v>4228</v>
      </c>
      <c r="E424" s="650" t="s">
        <v>4224</v>
      </c>
      <c r="F424" s="653"/>
      <c r="G424" s="653"/>
      <c r="H424" s="666">
        <v>0</v>
      </c>
      <c r="I424" s="653">
        <v>63</v>
      </c>
      <c r="J424" s="653">
        <v>5332.67</v>
      </c>
      <c r="K424" s="666">
        <v>1</v>
      </c>
      <c r="L424" s="653">
        <v>63</v>
      </c>
      <c r="M424" s="654">
        <v>5332.67</v>
      </c>
    </row>
    <row r="425" spans="1:13" ht="14.4" customHeight="1" x14ac:dyDescent="0.3">
      <c r="A425" s="649" t="s">
        <v>3681</v>
      </c>
      <c r="B425" s="650" t="s">
        <v>3506</v>
      </c>
      <c r="C425" s="650" t="s">
        <v>6533</v>
      </c>
      <c r="D425" s="650" t="s">
        <v>6534</v>
      </c>
      <c r="E425" s="650" t="s">
        <v>1140</v>
      </c>
      <c r="F425" s="653"/>
      <c r="G425" s="653"/>
      <c r="H425" s="666">
        <v>0</v>
      </c>
      <c r="I425" s="653">
        <v>30</v>
      </c>
      <c r="J425" s="653">
        <v>1974.3000000000002</v>
      </c>
      <c r="K425" s="666">
        <v>1</v>
      </c>
      <c r="L425" s="653">
        <v>30</v>
      </c>
      <c r="M425" s="654">
        <v>1974.3000000000002</v>
      </c>
    </row>
    <row r="426" spans="1:13" ht="14.4" customHeight="1" x14ac:dyDescent="0.3">
      <c r="A426" s="649" t="s">
        <v>3681</v>
      </c>
      <c r="B426" s="650" t="s">
        <v>3506</v>
      </c>
      <c r="C426" s="650" t="s">
        <v>1199</v>
      </c>
      <c r="D426" s="650" t="s">
        <v>1200</v>
      </c>
      <c r="E426" s="650" t="s">
        <v>1186</v>
      </c>
      <c r="F426" s="653">
        <v>132</v>
      </c>
      <c r="G426" s="653">
        <v>188922.35999999996</v>
      </c>
      <c r="H426" s="666">
        <v>1</v>
      </c>
      <c r="I426" s="653"/>
      <c r="J426" s="653"/>
      <c r="K426" s="666">
        <v>0</v>
      </c>
      <c r="L426" s="653">
        <v>132</v>
      </c>
      <c r="M426" s="654">
        <v>188922.35999999996</v>
      </c>
    </row>
    <row r="427" spans="1:13" ht="14.4" customHeight="1" x14ac:dyDescent="0.3">
      <c r="A427" s="649" t="s">
        <v>3681</v>
      </c>
      <c r="B427" s="650" t="s">
        <v>3506</v>
      </c>
      <c r="C427" s="650" t="s">
        <v>6535</v>
      </c>
      <c r="D427" s="650" t="s">
        <v>6524</v>
      </c>
      <c r="E427" s="650" t="s">
        <v>6536</v>
      </c>
      <c r="F427" s="653"/>
      <c r="G427" s="653"/>
      <c r="H427" s="666">
        <v>0</v>
      </c>
      <c r="I427" s="653">
        <v>10</v>
      </c>
      <c r="J427" s="653">
        <v>2416.9</v>
      </c>
      <c r="K427" s="666">
        <v>1</v>
      </c>
      <c r="L427" s="653">
        <v>10</v>
      </c>
      <c r="M427" s="654">
        <v>2416.9</v>
      </c>
    </row>
    <row r="428" spans="1:13" ht="14.4" customHeight="1" x14ac:dyDescent="0.3">
      <c r="A428" s="649" t="s">
        <v>3681</v>
      </c>
      <c r="B428" s="650" t="s">
        <v>3506</v>
      </c>
      <c r="C428" s="650" t="s">
        <v>6539</v>
      </c>
      <c r="D428" s="650" t="s">
        <v>6540</v>
      </c>
      <c r="E428" s="650" t="s">
        <v>1194</v>
      </c>
      <c r="F428" s="653">
        <v>2</v>
      </c>
      <c r="G428" s="653">
        <v>594.38</v>
      </c>
      <c r="H428" s="666">
        <v>1</v>
      </c>
      <c r="I428" s="653"/>
      <c r="J428" s="653"/>
      <c r="K428" s="666">
        <v>0</v>
      </c>
      <c r="L428" s="653">
        <v>2</v>
      </c>
      <c r="M428" s="654">
        <v>594.38</v>
      </c>
    </row>
    <row r="429" spans="1:13" ht="14.4" customHeight="1" x14ac:dyDescent="0.3">
      <c r="A429" s="649" t="s">
        <v>3681</v>
      </c>
      <c r="B429" s="650" t="s">
        <v>3506</v>
      </c>
      <c r="C429" s="650" t="s">
        <v>6541</v>
      </c>
      <c r="D429" s="650" t="s">
        <v>6542</v>
      </c>
      <c r="E429" s="650" t="s">
        <v>1140</v>
      </c>
      <c r="F429" s="653">
        <v>10</v>
      </c>
      <c r="G429" s="653">
        <v>658.1</v>
      </c>
      <c r="H429" s="666">
        <v>1</v>
      </c>
      <c r="I429" s="653"/>
      <c r="J429" s="653"/>
      <c r="K429" s="666">
        <v>0</v>
      </c>
      <c r="L429" s="653">
        <v>10</v>
      </c>
      <c r="M429" s="654">
        <v>658.1</v>
      </c>
    </row>
    <row r="430" spans="1:13" ht="14.4" customHeight="1" x14ac:dyDescent="0.3">
      <c r="A430" s="649" t="s">
        <v>3682</v>
      </c>
      <c r="B430" s="650" t="s">
        <v>3470</v>
      </c>
      <c r="C430" s="650" t="s">
        <v>1102</v>
      </c>
      <c r="D430" s="650" t="s">
        <v>1079</v>
      </c>
      <c r="E430" s="650" t="s">
        <v>1103</v>
      </c>
      <c r="F430" s="653"/>
      <c r="G430" s="653"/>
      <c r="H430" s="666">
        <v>0</v>
      </c>
      <c r="I430" s="653">
        <v>18</v>
      </c>
      <c r="J430" s="653">
        <v>8441.2799999999988</v>
      </c>
      <c r="K430" s="666">
        <v>1</v>
      </c>
      <c r="L430" s="653">
        <v>18</v>
      </c>
      <c r="M430" s="654">
        <v>8441.2799999999988</v>
      </c>
    </row>
    <row r="431" spans="1:13" ht="14.4" customHeight="1" x14ac:dyDescent="0.3">
      <c r="A431" s="649" t="s">
        <v>3682</v>
      </c>
      <c r="B431" s="650" t="s">
        <v>6926</v>
      </c>
      <c r="C431" s="650" t="s">
        <v>6433</v>
      </c>
      <c r="D431" s="650" t="s">
        <v>6434</v>
      </c>
      <c r="E431" s="650" t="s">
        <v>5089</v>
      </c>
      <c r="F431" s="653"/>
      <c r="G431" s="653"/>
      <c r="H431" s="666">
        <v>0</v>
      </c>
      <c r="I431" s="653">
        <v>8</v>
      </c>
      <c r="J431" s="653">
        <v>1339.04</v>
      </c>
      <c r="K431" s="666">
        <v>1</v>
      </c>
      <c r="L431" s="653">
        <v>8</v>
      </c>
      <c r="M431" s="654">
        <v>1339.04</v>
      </c>
    </row>
    <row r="432" spans="1:13" ht="14.4" customHeight="1" x14ac:dyDescent="0.3">
      <c r="A432" s="649" t="s">
        <v>3682</v>
      </c>
      <c r="B432" s="650" t="s">
        <v>3542</v>
      </c>
      <c r="C432" s="650" t="s">
        <v>1569</v>
      </c>
      <c r="D432" s="650" t="s">
        <v>3602</v>
      </c>
      <c r="E432" s="650" t="s">
        <v>3603</v>
      </c>
      <c r="F432" s="653">
        <v>6</v>
      </c>
      <c r="G432" s="653">
        <v>109.02000000000001</v>
      </c>
      <c r="H432" s="666">
        <v>1</v>
      </c>
      <c r="I432" s="653"/>
      <c r="J432" s="653"/>
      <c r="K432" s="666">
        <v>0</v>
      </c>
      <c r="L432" s="653">
        <v>6</v>
      </c>
      <c r="M432" s="654">
        <v>109.02000000000001</v>
      </c>
    </row>
    <row r="433" spans="1:13" ht="14.4" customHeight="1" x14ac:dyDescent="0.3">
      <c r="A433" s="649" t="s">
        <v>3682</v>
      </c>
      <c r="B433" s="650" t="s">
        <v>3542</v>
      </c>
      <c r="C433" s="650" t="s">
        <v>4137</v>
      </c>
      <c r="D433" s="650" t="s">
        <v>3602</v>
      </c>
      <c r="E433" s="650" t="s">
        <v>4138</v>
      </c>
      <c r="F433" s="653">
        <v>2</v>
      </c>
      <c r="G433" s="653">
        <v>0</v>
      </c>
      <c r="H433" s="666"/>
      <c r="I433" s="653"/>
      <c r="J433" s="653"/>
      <c r="K433" s="666"/>
      <c r="L433" s="653">
        <v>2</v>
      </c>
      <c r="M433" s="654">
        <v>0</v>
      </c>
    </row>
    <row r="434" spans="1:13" ht="14.4" customHeight="1" x14ac:dyDescent="0.3">
      <c r="A434" s="649" t="s">
        <v>3682</v>
      </c>
      <c r="B434" s="650" t="s">
        <v>3573</v>
      </c>
      <c r="C434" s="650" t="s">
        <v>6435</v>
      </c>
      <c r="D434" s="650" t="s">
        <v>4231</v>
      </c>
      <c r="E434" s="650" t="s">
        <v>6436</v>
      </c>
      <c r="F434" s="653"/>
      <c r="G434" s="653"/>
      <c r="H434" s="666">
        <v>0</v>
      </c>
      <c r="I434" s="653">
        <v>3</v>
      </c>
      <c r="J434" s="653">
        <v>43.8</v>
      </c>
      <c r="K434" s="666">
        <v>1</v>
      </c>
      <c r="L434" s="653">
        <v>3</v>
      </c>
      <c r="M434" s="654">
        <v>43.8</v>
      </c>
    </row>
    <row r="435" spans="1:13" ht="14.4" customHeight="1" x14ac:dyDescent="0.3">
      <c r="A435" s="649" t="s">
        <v>3682</v>
      </c>
      <c r="B435" s="650" t="s">
        <v>3573</v>
      </c>
      <c r="C435" s="650" t="s">
        <v>4313</v>
      </c>
      <c r="D435" s="650" t="s">
        <v>2768</v>
      </c>
      <c r="E435" s="650" t="s">
        <v>3603</v>
      </c>
      <c r="F435" s="653"/>
      <c r="G435" s="653"/>
      <c r="H435" s="666">
        <v>0</v>
      </c>
      <c r="I435" s="653">
        <v>21</v>
      </c>
      <c r="J435" s="653">
        <v>708.12</v>
      </c>
      <c r="K435" s="666">
        <v>1</v>
      </c>
      <c r="L435" s="653">
        <v>21</v>
      </c>
      <c r="M435" s="654">
        <v>708.12</v>
      </c>
    </row>
    <row r="436" spans="1:13" ht="14.4" customHeight="1" x14ac:dyDescent="0.3">
      <c r="A436" s="649" t="s">
        <v>3682</v>
      </c>
      <c r="B436" s="650" t="s">
        <v>3573</v>
      </c>
      <c r="C436" s="650" t="s">
        <v>4457</v>
      </c>
      <c r="D436" s="650" t="s">
        <v>2768</v>
      </c>
      <c r="E436" s="650" t="s">
        <v>4458</v>
      </c>
      <c r="F436" s="653"/>
      <c r="G436" s="653"/>
      <c r="H436" s="666">
        <v>0</v>
      </c>
      <c r="I436" s="653">
        <v>4</v>
      </c>
      <c r="J436" s="653">
        <v>224.72</v>
      </c>
      <c r="K436" s="666">
        <v>1</v>
      </c>
      <c r="L436" s="653">
        <v>4</v>
      </c>
      <c r="M436" s="654">
        <v>224.72</v>
      </c>
    </row>
    <row r="437" spans="1:13" ht="14.4" customHeight="1" x14ac:dyDescent="0.3">
      <c r="A437" s="649" t="s">
        <v>3682</v>
      </c>
      <c r="B437" s="650" t="s">
        <v>3573</v>
      </c>
      <c r="C437" s="650" t="s">
        <v>4839</v>
      </c>
      <c r="D437" s="650" t="s">
        <v>4259</v>
      </c>
      <c r="E437" s="650" t="s">
        <v>4081</v>
      </c>
      <c r="F437" s="653"/>
      <c r="G437" s="653"/>
      <c r="H437" s="666">
        <v>0</v>
      </c>
      <c r="I437" s="653">
        <v>18</v>
      </c>
      <c r="J437" s="653">
        <v>1213.56</v>
      </c>
      <c r="K437" s="666">
        <v>1</v>
      </c>
      <c r="L437" s="653">
        <v>18</v>
      </c>
      <c r="M437" s="654">
        <v>1213.56</v>
      </c>
    </row>
    <row r="438" spans="1:13" ht="14.4" customHeight="1" x14ac:dyDescent="0.3">
      <c r="A438" s="649" t="s">
        <v>3682</v>
      </c>
      <c r="B438" s="650" t="s">
        <v>3573</v>
      </c>
      <c r="C438" s="650" t="s">
        <v>4258</v>
      </c>
      <c r="D438" s="650" t="s">
        <v>4259</v>
      </c>
      <c r="E438" s="650" t="s">
        <v>4243</v>
      </c>
      <c r="F438" s="653"/>
      <c r="G438" s="653"/>
      <c r="H438" s="666">
        <v>0</v>
      </c>
      <c r="I438" s="653">
        <v>6</v>
      </c>
      <c r="J438" s="653">
        <v>674.16</v>
      </c>
      <c r="K438" s="666">
        <v>1</v>
      </c>
      <c r="L438" s="653">
        <v>6</v>
      </c>
      <c r="M438" s="654">
        <v>674.16</v>
      </c>
    </row>
    <row r="439" spans="1:13" ht="14.4" customHeight="1" x14ac:dyDescent="0.3">
      <c r="A439" s="649" t="s">
        <v>3682</v>
      </c>
      <c r="B439" s="650" t="s">
        <v>3543</v>
      </c>
      <c r="C439" s="650" t="s">
        <v>6426</v>
      </c>
      <c r="D439" s="650" t="s">
        <v>5107</v>
      </c>
      <c r="E439" s="650" t="s">
        <v>6427</v>
      </c>
      <c r="F439" s="653"/>
      <c r="G439" s="653"/>
      <c r="H439" s="666">
        <v>0</v>
      </c>
      <c r="I439" s="653">
        <v>2</v>
      </c>
      <c r="J439" s="653">
        <v>46.7</v>
      </c>
      <c r="K439" s="666">
        <v>1</v>
      </c>
      <c r="L439" s="653">
        <v>2</v>
      </c>
      <c r="M439" s="654">
        <v>46.7</v>
      </c>
    </row>
    <row r="440" spans="1:13" ht="14.4" customHeight="1" x14ac:dyDescent="0.3">
      <c r="A440" s="649" t="s">
        <v>3682</v>
      </c>
      <c r="B440" s="650" t="s">
        <v>3471</v>
      </c>
      <c r="C440" s="650" t="s">
        <v>2779</v>
      </c>
      <c r="D440" s="650" t="s">
        <v>2780</v>
      </c>
      <c r="E440" s="650" t="s">
        <v>3574</v>
      </c>
      <c r="F440" s="653"/>
      <c r="G440" s="653"/>
      <c r="H440" s="666">
        <v>0</v>
      </c>
      <c r="I440" s="653">
        <v>5</v>
      </c>
      <c r="J440" s="653">
        <v>190.65000000000003</v>
      </c>
      <c r="K440" s="666">
        <v>1</v>
      </c>
      <c r="L440" s="653">
        <v>5</v>
      </c>
      <c r="M440" s="654">
        <v>190.65000000000003</v>
      </c>
    </row>
    <row r="441" spans="1:13" ht="14.4" customHeight="1" x14ac:dyDescent="0.3">
      <c r="A441" s="649" t="s">
        <v>3682</v>
      </c>
      <c r="B441" s="650" t="s">
        <v>3474</v>
      </c>
      <c r="C441" s="650" t="s">
        <v>1230</v>
      </c>
      <c r="D441" s="650" t="s">
        <v>1231</v>
      </c>
      <c r="E441" s="650" t="s">
        <v>1232</v>
      </c>
      <c r="F441" s="653"/>
      <c r="G441" s="653"/>
      <c r="H441" s="666">
        <v>0</v>
      </c>
      <c r="I441" s="653">
        <v>1</v>
      </c>
      <c r="J441" s="653">
        <v>152.36000000000001</v>
      </c>
      <c r="K441" s="666">
        <v>1</v>
      </c>
      <c r="L441" s="653">
        <v>1</v>
      </c>
      <c r="M441" s="654">
        <v>152.36000000000001</v>
      </c>
    </row>
    <row r="442" spans="1:13" ht="14.4" customHeight="1" x14ac:dyDescent="0.3">
      <c r="A442" s="649" t="s">
        <v>3682</v>
      </c>
      <c r="B442" s="650" t="s">
        <v>3481</v>
      </c>
      <c r="C442" s="650" t="s">
        <v>1295</v>
      </c>
      <c r="D442" s="650" t="s">
        <v>1296</v>
      </c>
      <c r="E442" s="650" t="s">
        <v>3482</v>
      </c>
      <c r="F442" s="653"/>
      <c r="G442" s="653"/>
      <c r="H442" s="666">
        <v>0</v>
      </c>
      <c r="I442" s="653">
        <v>1</v>
      </c>
      <c r="J442" s="653">
        <v>46.05</v>
      </c>
      <c r="K442" s="666">
        <v>1</v>
      </c>
      <c r="L442" s="653">
        <v>1</v>
      </c>
      <c r="M442" s="654">
        <v>46.05</v>
      </c>
    </row>
    <row r="443" spans="1:13" ht="14.4" customHeight="1" x14ac:dyDescent="0.3">
      <c r="A443" s="649" t="s">
        <v>3682</v>
      </c>
      <c r="B443" s="650" t="s">
        <v>3481</v>
      </c>
      <c r="C443" s="650" t="s">
        <v>1719</v>
      </c>
      <c r="D443" s="650" t="s">
        <v>1720</v>
      </c>
      <c r="E443" s="650" t="s">
        <v>3519</v>
      </c>
      <c r="F443" s="653"/>
      <c r="G443" s="653"/>
      <c r="H443" s="666">
        <v>0</v>
      </c>
      <c r="I443" s="653">
        <v>1</v>
      </c>
      <c r="J443" s="653">
        <v>138.16</v>
      </c>
      <c r="K443" s="666">
        <v>1</v>
      </c>
      <c r="L443" s="653">
        <v>1</v>
      </c>
      <c r="M443" s="654">
        <v>138.16</v>
      </c>
    </row>
    <row r="444" spans="1:13" ht="14.4" customHeight="1" x14ac:dyDescent="0.3">
      <c r="A444" s="649" t="s">
        <v>3682</v>
      </c>
      <c r="B444" s="650" t="s">
        <v>3481</v>
      </c>
      <c r="C444" s="650" t="s">
        <v>1708</v>
      </c>
      <c r="D444" s="650" t="s">
        <v>1709</v>
      </c>
      <c r="E444" s="650" t="s">
        <v>3520</v>
      </c>
      <c r="F444" s="653"/>
      <c r="G444" s="653"/>
      <c r="H444" s="666">
        <v>0</v>
      </c>
      <c r="I444" s="653">
        <v>1</v>
      </c>
      <c r="J444" s="653">
        <v>184.22</v>
      </c>
      <c r="K444" s="666">
        <v>1</v>
      </c>
      <c r="L444" s="653">
        <v>1</v>
      </c>
      <c r="M444" s="654">
        <v>184.22</v>
      </c>
    </row>
    <row r="445" spans="1:13" ht="14.4" customHeight="1" x14ac:dyDescent="0.3">
      <c r="A445" s="649" t="s">
        <v>3682</v>
      </c>
      <c r="B445" s="650" t="s">
        <v>3486</v>
      </c>
      <c r="C445" s="650" t="s">
        <v>1712</v>
      </c>
      <c r="D445" s="650" t="s">
        <v>1713</v>
      </c>
      <c r="E445" s="650" t="s">
        <v>3522</v>
      </c>
      <c r="F445" s="653"/>
      <c r="G445" s="653"/>
      <c r="H445" s="666">
        <v>0</v>
      </c>
      <c r="I445" s="653">
        <v>1</v>
      </c>
      <c r="J445" s="653">
        <v>116.8</v>
      </c>
      <c r="K445" s="666">
        <v>1</v>
      </c>
      <c r="L445" s="653">
        <v>1</v>
      </c>
      <c r="M445" s="654">
        <v>116.8</v>
      </c>
    </row>
    <row r="446" spans="1:13" ht="14.4" customHeight="1" x14ac:dyDescent="0.3">
      <c r="A446" s="649" t="s">
        <v>3682</v>
      </c>
      <c r="B446" s="650" t="s">
        <v>3486</v>
      </c>
      <c r="C446" s="650" t="s">
        <v>4146</v>
      </c>
      <c r="D446" s="650" t="s">
        <v>3547</v>
      </c>
      <c r="E446" s="650" t="s">
        <v>4147</v>
      </c>
      <c r="F446" s="653"/>
      <c r="G446" s="653"/>
      <c r="H446" s="666">
        <v>0</v>
      </c>
      <c r="I446" s="653">
        <v>1</v>
      </c>
      <c r="J446" s="653">
        <v>87.6</v>
      </c>
      <c r="K446" s="666">
        <v>1</v>
      </c>
      <c r="L446" s="653">
        <v>1</v>
      </c>
      <c r="M446" s="654">
        <v>87.6</v>
      </c>
    </row>
    <row r="447" spans="1:13" ht="14.4" customHeight="1" x14ac:dyDescent="0.3">
      <c r="A447" s="649" t="s">
        <v>3682</v>
      </c>
      <c r="B447" s="650" t="s">
        <v>3486</v>
      </c>
      <c r="C447" s="650" t="s">
        <v>2237</v>
      </c>
      <c r="D447" s="650" t="s">
        <v>3547</v>
      </c>
      <c r="E447" s="650" t="s">
        <v>3519</v>
      </c>
      <c r="F447" s="653"/>
      <c r="G447" s="653"/>
      <c r="H447" s="666">
        <v>0</v>
      </c>
      <c r="I447" s="653">
        <v>2</v>
      </c>
      <c r="J447" s="653">
        <v>125.14</v>
      </c>
      <c r="K447" s="666">
        <v>1</v>
      </c>
      <c r="L447" s="653">
        <v>2</v>
      </c>
      <c r="M447" s="654">
        <v>125.14</v>
      </c>
    </row>
    <row r="448" spans="1:13" ht="14.4" customHeight="1" x14ac:dyDescent="0.3">
      <c r="A448" s="649" t="s">
        <v>3683</v>
      </c>
      <c r="B448" s="650" t="s">
        <v>3474</v>
      </c>
      <c r="C448" s="650" t="s">
        <v>1238</v>
      </c>
      <c r="D448" s="650" t="s">
        <v>3477</v>
      </c>
      <c r="E448" s="650" t="s">
        <v>3478</v>
      </c>
      <c r="F448" s="653"/>
      <c r="G448" s="653"/>
      <c r="H448" s="666">
        <v>0</v>
      </c>
      <c r="I448" s="653">
        <v>1</v>
      </c>
      <c r="J448" s="653">
        <v>69.09</v>
      </c>
      <c r="K448" s="666">
        <v>1</v>
      </c>
      <c r="L448" s="653">
        <v>1</v>
      </c>
      <c r="M448" s="654">
        <v>69.09</v>
      </c>
    </row>
    <row r="449" spans="1:13" ht="14.4" customHeight="1" x14ac:dyDescent="0.3">
      <c r="A449" s="649" t="s">
        <v>3683</v>
      </c>
      <c r="B449" s="650" t="s">
        <v>3474</v>
      </c>
      <c r="C449" s="650" t="s">
        <v>1660</v>
      </c>
      <c r="D449" s="650" t="s">
        <v>3516</v>
      </c>
      <c r="E449" s="650" t="s">
        <v>3517</v>
      </c>
      <c r="F449" s="653"/>
      <c r="G449" s="653"/>
      <c r="H449" s="666">
        <v>0</v>
      </c>
      <c r="I449" s="653">
        <v>1</v>
      </c>
      <c r="J449" s="653">
        <v>151.61000000000001</v>
      </c>
      <c r="K449" s="666">
        <v>1</v>
      </c>
      <c r="L449" s="653">
        <v>1</v>
      </c>
      <c r="M449" s="654">
        <v>151.61000000000001</v>
      </c>
    </row>
    <row r="450" spans="1:13" ht="14.4" customHeight="1" x14ac:dyDescent="0.3">
      <c r="A450" s="649" t="s">
        <v>3683</v>
      </c>
      <c r="B450" s="650" t="s">
        <v>3474</v>
      </c>
      <c r="C450" s="650" t="s">
        <v>3744</v>
      </c>
      <c r="D450" s="650" t="s">
        <v>3745</v>
      </c>
      <c r="E450" s="650" t="s">
        <v>3746</v>
      </c>
      <c r="F450" s="653"/>
      <c r="G450" s="653"/>
      <c r="H450" s="666">
        <v>0</v>
      </c>
      <c r="I450" s="653">
        <v>1</v>
      </c>
      <c r="J450" s="653">
        <v>158.72</v>
      </c>
      <c r="K450" s="666">
        <v>1</v>
      </c>
      <c r="L450" s="653">
        <v>1</v>
      </c>
      <c r="M450" s="654">
        <v>158.72</v>
      </c>
    </row>
    <row r="451" spans="1:13" ht="14.4" customHeight="1" x14ac:dyDescent="0.3">
      <c r="A451" s="649" t="s">
        <v>3683</v>
      </c>
      <c r="B451" s="650" t="s">
        <v>3486</v>
      </c>
      <c r="C451" s="650" t="s">
        <v>2240</v>
      </c>
      <c r="D451" s="650" t="s">
        <v>3487</v>
      </c>
      <c r="E451" s="650" t="s">
        <v>839</v>
      </c>
      <c r="F451" s="653"/>
      <c r="G451" s="653"/>
      <c r="H451" s="666">
        <v>0</v>
      </c>
      <c r="I451" s="653">
        <v>1</v>
      </c>
      <c r="J451" s="653">
        <v>137.66</v>
      </c>
      <c r="K451" s="666">
        <v>1</v>
      </c>
      <c r="L451" s="653">
        <v>1</v>
      </c>
      <c r="M451" s="654">
        <v>137.66</v>
      </c>
    </row>
    <row r="452" spans="1:13" ht="14.4" customHeight="1" x14ac:dyDescent="0.3">
      <c r="A452" s="649" t="s">
        <v>3683</v>
      </c>
      <c r="B452" s="650" t="s">
        <v>3486</v>
      </c>
      <c r="C452" s="650" t="s">
        <v>1306</v>
      </c>
      <c r="D452" s="650" t="s">
        <v>3490</v>
      </c>
      <c r="E452" s="650" t="s">
        <v>839</v>
      </c>
      <c r="F452" s="653"/>
      <c r="G452" s="653"/>
      <c r="H452" s="666">
        <v>0</v>
      </c>
      <c r="I452" s="653">
        <v>1</v>
      </c>
      <c r="J452" s="653">
        <v>68.83</v>
      </c>
      <c r="K452" s="666">
        <v>1</v>
      </c>
      <c r="L452" s="653">
        <v>1</v>
      </c>
      <c r="M452" s="654">
        <v>68.83</v>
      </c>
    </row>
    <row r="453" spans="1:13" ht="14.4" customHeight="1" x14ac:dyDescent="0.3">
      <c r="A453" s="649" t="s">
        <v>3683</v>
      </c>
      <c r="B453" s="650" t="s">
        <v>3548</v>
      </c>
      <c r="C453" s="650" t="s">
        <v>4912</v>
      </c>
      <c r="D453" s="650" t="s">
        <v>4913</v>
      </c>
      <c r="E453" s="650" t="s">
        <v>4914</v>
      </c>
      <c r="F453" s="653">
        <v>2</v>
      </c>
      <c r="G453" s="653">
        <v>229.24</v>
      </c>
      <c r="H453" s="666">
        <v>1</v>
      </c>
      <c r="I453" s="653"/>
      <c r="J453" s="653"/>
      <c r="K453" s="666">
        <v>0</v>
      </c>
      <c r="L453" s="653">
        <v>2</v>
      </c>
      <c r="M453" s="654">
        <v>229.24</v>
      </c>
    </row>
    <row r="454" spans="1:13" ht="14.4" customHeight="1" x14ac:dyDescent="0.3">
      <c r="A454" s="649" t="s">
        <v>3683</v>
      </c>
      <c r="B454" s="650" t="s">
        <v>3500</v>
      </c>
      <c r="C454" s="650" t="s">
        <v>1094</v>
      </c>
      <c r="D454" s="650" t="s">
        <v>1095</v>
      </c>
      <c r="E454" s="650" t="s">
        <v>3501</v>
      </c>
      <c r="F454" s="653"/>
      <c r="G454" s="653"/>
      <c r="H454" s="666">
        <v>0</v>
      </c>
      <c r="I454" s="653">
        <v>1</v>
      </c>
      <c r="J454" s="653">
        <v>94.8</v>
      </c>
      <c r="K454" s="666">
        <v>1</v>
      </c>
      <c r="L454" s="653">
        <v>1</v>
      </c>
      <c r="M454" s="654">
        <v>94.8</v>
      </c>
    </row>
    <row r="455" spans="1:13" ht="14.4" customHeight="1" x14ac:dyDescent="0.3">
      <c r="A455" s="649" t="s">
        <v>3683</v>
      </c>
      <c r="B455" s="650" t="s">
        <v>6912</v>
      </c>
      <c r="C455" s="650" t="s">
        <v>4929</v>
      </c>
      <c r="D455" s="650" t="s">
        <v>4930</v>
      </c>
      <c r="E455" s="650" t="s">
        <v>3496</v>
      </c>
      <c r="F455" s="653"/>
      <c r="G455" s="653"/>
      <c r="H455" s="666">
        <v>0</v>
      </c>
      <c r="I455" s="653">
        <v>3</v>
      </c>
      <c r="J455" s="653">
        <v>76.62</v>
      </c>
      <c r="K455" s="666">
        <v>1</v>
      </c>
      <c r="L455" s="653">
        <v>3</v>
      </c>
      <c r="M455" s="654">
        <v>76.62</v>
      </c>
    </row>
    <row r="456" spans="1:13" ht="14.4" customHeight="1" x14ac:dyDescent="0.3">
      <c r="A456" s="649" t="s">
        <v>3683</v>
      </c>
      <c r="B456" s="650" t="s">
        <v>3505</v>
      </c>
      <c r="C456" s="650" t="s">
        <v>1113</v>
      </c>
      <c r="D456" s="650" t="s">
        <v>1114</v>
      </c>
      <c r="E456" s="650" t="s">
        <v>930</v>
      </c>
      <c r="F456" s="653"/>
      <c r="G456" s="653"/>
      <c r="H456" s="666"/>
      <c r="I456" s="653">
        <v>1</v>
      </c>
      <c r="J456" s="653">
        <v>0</v>
      </c>
      <c r="K456" s="666"/>
      <c r="L456" s="653">
        <v>1</v>
      </c>
      <c r="M456" s="654">
        <v>0</v>
      </c>
    </row>
    <row r="457" spans="1:13" ht="14.4" customHeight="1" x14ac:dyDescent="0.3">
      <c r="A457" s="649" t="s">
        <v>3683</v>
      </c>
      <c r="B457" s="650" t="s">
        <v>3505</v>
      </c>
      <c r="C457" s="650" t="s">
        <v>2110</v>
      </c>
      <c r="D457" s="650" t="s">
        <v>1087</v>
      </c>
      <c r="E457" s="650" t="s">
        <v>2796</v>
      </c>
      <c r="F457" s="653"/>
      <c r="G457" s="653"/>
      <c r="H457" s="666">
        <v>0</v>
      </c>
      <c r="I457" s="653">
        <v>2</v>
      </c>
      <c r="J457" s="653">
        <v>256.56</v>
      </c>
      <c r="K457" s="666">
        <v>1</v>
      </c>
      <c r="L457" s="653">
        <v>2</v>
      </c>
      <c r="M457" s="654">
        <v>256.56</v>
      </c>
    </row>
    <row r="458" spans="1:13" ht="14.4" customHeight="1" x14ac:dyDescent="0.3">
      <c r="A458" s="649" t="s">
        <v>3684</v>
      </c>
      <c r="B458" s="650" t="s">
        <v>3481</v>
      </c>
      <c r="C458" s="650" t="s">
        <v>1708</v>
      </c>
      <c r="D458" s="650" t="s">
        <v>1709</v>
      </c>
      <c r="E458" s="650" t="s">
        <v>3520</v>
      </c>
      <c r="F458" s="653"/>
      <c r="G458" s="653"/>
      <c r="H458" s="666">
        <v>0</v>
      </c>
      <c r="I458" s="653">
        <v>1</v>
      </c>
      <c r="J458" s="653">
        <v>184.22</v>
      </c>
      <c r="K458" s="666">
        <v>1</v>
      </c>
      <c r="L458" s="653">
        <v>1</v>
      </c>
      <c r="M458" s="654">
        <v>184.22</v>
      </c>
    </row>
    <row r="459" spans="1:13" ht="14.4" customHeight="1" x14ac:dyDescent="0.3">
      <c r="A459" s="649" t="s">
        <v>3684</v>
      </c>
      <c r="B459" s="650" t="s">
        <v>3548</v>
      </c>
      <c r="C459" s="650" t="s">
        <v>4909</v>
      </c>
      <c r="D459" s="650" t="s">
        <v>4910</v>
      </c>
      <c r="E459" s="650" t="s">
        <v>4911</v>
      </c>
      <c r="F459" s="653">
        <v>10</v>
      </c>
      <c r="G459" s="653">
        <v>0</v>
      </c>
      <c r="H459" s="666"/>
      <c r="I459" s="653"/>
      <c r="J459" s="653"/>
      <c r="K459" s="666"/>
      <c r="L459" s="653">
        <v>10</v>
      </c>
      <c r="M459" s="654">
        <v>0</v>
      </c>
    </row>
    <row r="460" spans="1:13" ht="14.4" customHeight="1" x14ac:dyDescent="0.3">
      <c r="A460" s="649" t="s">
        <v>3684</v>
      </c>
      <c r="B460" s="650" t="s">
        <v>3548</v>
      </c>
      <c r="C460" s="650" t="s">
        <v>6228</v>
      </c>
      <c r="D460" s="650" t="s">
        <v>6229</v>
      </c>
      <c r="E460" s="650" t="s">
        <v>2227</v>
      </c>
      <c r="F460" s="653">
        <v>10</v>
      </c>
      <c r="G460" s="653">
        <v>2222.5</v>
      </c>
      <c r="H460" s="666">
        <v>1</v>
      </c>
      <c r="I460" s="653"/>
      <c r="J460" s="653"/>
      <c r="K460" s="666">
        <v>0</v>
      </c>
      <c r="L460" s="653">
        <v>10</v>
      </c>
      <c r="M460" s="654">
        <v>2222.5</v>
      </c>
    </row>
    <row r="461" spans="1:13" ht="14.4" customHeight="1" x14ac:dyDescent="0.3">
      <c r="A461" s="649" t="s">
        <v>3684</v>
      </c>
      <c r="B461" s="650" t="s">
        <v>3548</v>
      </c>
      <c r="C461" s="650" t="s">
        <v>4862</v>
      </c>
      <c r="D461" s="650" t="s">
        <v>4863</v>
      </c>
      <c r="E461" s="650" t="s">
        <v>4864</v>
      </c>
      <c r="F461" s="653">
        <v>55</v>
      </c>
      <c r="G461" s="653">
        <v>6112.15</v>
      </c>
      <c r="H461" s="666">
        <v>1</v>
      </c>
      <c r="I461" s="653"/>
      <c r="J461" s="653"/>
      <c r="K461" s="666">
        <v>0</v>
      </c>
      <c r="L461" s="653">
        <v>55</v>
      </c>
      <c r="M461" s="654">
        <v>6112.15</v>
      </c>
    </row>
    <row r="462" spans="1:13" ht="14.4" customHeight="1" x14ac:dyDescent="0.3">
      <c r="A462" s="649" t="s">
        <v>3684</v>
      </c>
      <c r="B462" s="650" t="s">
        <v>3554</v>
      </c>
      <c r="C462" s="650" t="s">
        <v>4487</v>
      </c>
      <c r="D462" s="650" t="s">
        <v>2101</v>
      </c>
      <c r="E462" s="650" t="s">
        <v>4488</v>
      </c>
      <c r="F462" s="653"/>
      <c r="G462" s="653"/>
      <c r="H462" s="666"/>
      <c r="I462" s="653">
        <v>1</v>
      </c>
      <c r="J462" s="653">
        <v>0</v>
      </c>
      <c r="K462" s="666"/>
      <c r="L462" s="653">
        <v>1</v>
      </c>
      <c r="M462" s="654">
        <v>0</v>
      </c>
    </row>
    <row r="463" spans="1:13" ht="14.4" customHeight="1" x14ac:dyDescent="0.3">
      <c r="A463" s="649" t="s">
        <v>3684</v>
      </c>
      <c r="B463" s="650" t="s">
        <v>3500</v>
      </c>
      <c r="C463" s="650" t="s">
        <v>1094</v>
      </c>
      <c r="D463" s="650" t="s">
        <v>1095</v>
      </c>
      <c r="E463" s="650" t="s">
        <v>3501</v>
      </c>
      <c r="F463" s="653"/>
      <c r="G463" s="653"/>
      <c r="H463" s="666">
        <v>0</v>
      </c>
      <c r="I463" s="653">
        <v>25</v>
      </c>
      <c r="J463" s="653">
        <v>2370</v>
      </c>
      <c r="K463" s="666">
        <v>1</v>
      </c>
      <c r="L463" s="653">
        <v>25</v>
      </c>
      <c r="M463" s="654">
        <v>2370</v>
      </c>
    </row>
    <row r="464" spans="1:13" ht="14.4" customHeight="1" x14ac:dyDescent="0.3">
      <c r="A464" s="649" t="s">
        <v>3684</v>
      </c>
      <c r="B464" s="650" t="s">
        <v>3502</v>
      </c>
      <c r="C464" s="650" t="s">
        <v>1090</v>
      </c>
      <c r="D464" s="650" t="s">
        <v>1091</v>
      </c>
      <c r="E464" s="650" t="s">
        <v>1092</v>
      </c>
      <c r="F464" s="653"/>
      <c r="G464" s="653"/>
      <c r="H464" s="666">
        <v>0</v>
      </c>
      <c r="I464" s="653">
        <v>32</v>
      </c>
      <c r="J464" s="653">
        <v>31192</v>
      </c>
      <c r="K464" s="666">
        <v>1</v>
      </c>
      <c r="L464" s="653">
        <v>32</v>
      </c>
      <c r="M464" s="654">
        <v>31192</v>
      </c>
    </row>
    <row r="465" spans="1:13" ht="14.4" customHeight="1" x14ac:dyDescent="0.3">
      <c r="A465" s="649" t="s">
        <v>3684</v>
      </c>
      <c r="B465" s="650" t="s">
        <v>3502</v>
      </c>
      <c r="C465" s="650" t="s">
        <v>4903</v>
      </c>
      <c r="D465" s="650" t="s">
        <v>4904</v>
      </c>
      <c r="E465" s="650" t="s">
        <v>4905</v>
      </c>
      <c r="F465" s="653"/>
      <c r="G465" s="653"/>
      <c r="H465" s="666">
        <v>0</v>
      </c>
      <c r="I465" s="653">
        <v>84</v>
      </c>
      <c r="J465" s="653">
        <v>80741.64</v>
      </c>
      <c r="K465" s="666">
        <v>1</v>
      </c>
      <c r="L465" s="653">
        <v>84</v>
      </c>
      <c r="M465" s="654">
        <v>80741.64</v>
      </c>
    </row>
    <row r="466" spans="1:13" ht="14.4" customHeight="1" x14ac:dyDescent="0.3">
      <c r="A466" s="649" t="s">
        <v>3684</v>
      </c>
      <c r="B466" s="650" t="s">
        <v>3502</v>
      </c>
      <c r="C466" s="650" t="s">
        <v>5113</v>
      </c>
      <c r="D466" s="650" t="s">
        <v>5114</v>
      </c>
      <c r="E466" s="650" t="s">
        <v>5115</v>
      </c>
      <c r="F466" s="653"/>
      <c r="G466" s="653"/>
      <c r="H466" s="666">
        <v>0</v>
      </c>
      <c r="I466" s="653">
        <v>13</v>
      </c>
      <c r="J466" s="653">
        <v>17023.240000000002</v>
      </c>
      <c r="K466" s="666">
        <v>1</v>
      </c>
      <c r="L466" s="653">
        <v>13</v>
      </c>
      <c r="M466" s="654">
        <v>17023.240000000002</v>
      </c>
    </row>
    <row r="467" spans="1:13" ht="14.4" customHeight="1" x14ac:dyDescent="0.3">
      <c r="A467" s="649" t="s">
        <v>3684</v>
      </c>
      <c r="B467" s="650" t="s">
        <v>3503</v>
      </c>
      <c r="C467" s="650" t="s">
        <v>4185</v>
      </c>
      <c r="D467" s="650" t="s">
        <v>4186</v>
      </c>
      <c r="E467" s="650" t="s">
        <v>4187</v>
      </c>
      <c r="F467" s="653"/>
      <c r="G467" s="653"/>
      <c r="H467" s="666">
        <v>0</v>
      </c>
      <c r="I467" s="653">
        <v>1</v>
      </c>
      <c r="J467" s="653">
        <v>243.83</v>
      </c>
      <c r="K467" s="666">
        <v>1</v>
      </c>
      <c r="L467" s="653">
        <v>1</v>
      </c>
      <c r="M467" s="654">
        <v>243.83</v>
      </c>
    </row>
    <row r="468" spans="1:13" ht="14.4" customHeight="1" x14ac:dyDescent="0.3">
      <c r="A468" s="649" t="s">
        <v>3684</v>
      </c>
      <c r="B468" s="650" t="s">
        <v>3503</v>
      </c>
      <c r="C468" s="650" t="s">
        <v>5175</v>
      </c>
      <c r="D468" s="650" t="s">
        <v>5176</v>
      </c>
      <c r="E468" s="650" t="s">
        <v>5177</v>
      </c>
      <c r="F468" s="653"/>
      <c r="G468" s="653"/>
      <c r="H468" s="666">
        <v>0</v>
      </c>
      <c r="I468" s="653">
        <v>4</v>
      </c>
      <c r="J468" s="653">
        <v>856.12</v>
      </c>
      <c r="K468" s="666">
        <v>1</v>
      </c>
      <c r="L468" s="653">
        <v>4</v>
      </c>
      <c r="M468" s="654">
        <v>856.12</v>
      </c>
    </row>
    <row r="469" spans="1:13" ht="14.4" customHeight="1" x14ac:dyDescent="0.3">
      <c r="A469" s="649" t="s">
        <v>3684</v>
      </c>
      <c r="B469" s="650" t="s">
        <v>3503</v>
      </c>
      <c r="C469" s="650" t="s">
        <v>1109</v>
      </c>
      <c r="D469" s="650" t="s">
        <v>1110</v>
      </c>
      <c r="E469" s="650" t="s">
        <v>3504</v>
      </c>
      <c r="F469" s="653"/>
      <c r="G469" s="653"/>
      <c r="H469" s="666">
        <v>0</v>
      </c>
      <c r="I469" s="653">
        <v>4</v>
      </c>
      <c r="J469" s="653">
        <v>1333.04</v>
      </c>
      <c r="K469" s="666">
        <v>1</v>
      </c>
      <c r="L469" s="653">
        <v>4</v>
      </c>
      <c r="M469" s="654">
        <v>1333.04</v>
      </c>
    </row>
    <row r="470" spans="1:13" ht="14.4" customHeight="1" x14ac:dyDescent="0.3">
      <c r="A470" s="649" t="s">
        <v>3684</v>
      </c>
      <c r="B470" s="650" t="s">
        <v>6917</v>
      </c>
      <c r="C470" s="650" t="s">
        <v>4372</v>
      </c>
      <c r="D470" s="650" t="s">
        <v>4373</v>
      </c>
      <c r="E470" s="650" t="s">
        <v>4374</v>
      </c>
      <c r="F470" s="653">
        <v>34</v>
      </c>
      <c r="G470" s="653">
        <v>63457.60000000002</v>
      </c>
      <c r="H470" s="666">
        <v>1</v>
      </c>
      <c r="I470" s="653"/>
      <c r="J470" s="653"/>
      <c r="K470" s="666">
        <v>0</v>
      </c>
      <c r="L470" s="653">
        <v>34</v>
      </c>
      <c r="M470" s="654">
        <v>63457.60000000002</v>
      </c>
    </row>
    <row r="471" spans="1:13" ht="14.4" customHeight="1" x14ac:dyDescent="0.3">
      <c r="A471" s="649" t="s">
        <v>3684</v>
      </c>
      <c r="B471" s="650" t="s">
        <v>6917</v>
      </c>
      <c r="C471" s="650" t="s">
        <v>5194</v>
      </c>
      <c r="D471" s="650" t="s">
        <v>5195</v>
      </c>
      <c r="E471" s="650" t="s">
        <v>5196</v>
      </c>
      <c r="F471" s="653">
        <v>3</v>
      </c>
      <c r="G471" s="653">
        <v>5599.2000000000007</v>
      </c>
      <c r="H471" s="666">
        <v>1</v>
      </c>
      <c r="I471" s="653"/>
      <c r="J471" s="653"/>
      <c r="K471" s="666">
        <v>0</v>
      </c>
      <c r="L471" s="653">
        <v>3</v>
      </c>
      <c r="M471" s="654">
        <v>5599.2000000000007</v>
      </c>
    </row>
    <row r="472" spans="1:13" ht="14.4" customHeight="1" x14ac:dyDescent="0.3">
      <c r="A472" s="649" t="s">
        <v>3684</v>
      </c>
      <c r="B472" s="650" t="s">
        <v>6917</v>
      </c>
      <c r="C472" s="650" t="s">
        <v>2727</v>
      </c>
      <c r="D472" s="650" t="s">
        <v>2728</v>
      </c>
      <c r="E472" s="650" t="s">
        <v>2729</v>
      </c>
      <c r="F472" s="653">
        <v>8</v>
      </c>
      <c r="G472" s="653">
        <v>14931.2</v>
      </c>
      <c r="H472" s="666">
        <v>1</v>
      </c>
      <c r="I472" s="653"/>
      <c r="J472" s="653"/>
      <c r="K472" s="666">
        <v>0</v>
      </c>
      <c r="L472" s="653">
        <v>8</v>
      </c>
      <c r="M472" s="654">
        <v>14931.2</v>
      </c>
    </row>
    <row r="473" spans="1:13" ht="14.4" customHeight="1" x14ac:dyDescent="0.3">
      <c r="A473" s="649" t="s">
        <v>3684</v>
      </c>
      <c r="B473" s="650" t="s">
        <v>6917</v>
      </c>
      <c r="C473" s="650" t="s">
        <v>5197</v>
      </c>
      <c r="D473" s="650" t="s">
        <v>5198</v>
      </c>
      <c r="E473" s="650" t="s">
        <v>5199</v>
      </c>
      <c r="F473" s="653">
        <v>1</v>
      </c>
      <c r="G473" s="653">
        <v>533.26</v>
      </c>
      <c r="H473" s="666">
        <v>1</v>
      </c>
      <c r="I473" s="653"/>
      <c r="J473" s="653"/>
      <c r="K473" s="666">
        <v>0</v>
      </c>
      <c r="L473" s="653">
        <v>1</v>
      </c>
      <c r="M473" s="654">
        <v>533.26</v>
      </c>
    </row>
    <row r="474" spans="1:13" ht="14.4" customHeight="1" x14ac:dyDescent="0.3">
      <c r="A474" s="649" t="s">
        <v>3684</v>
      </c>
      <c r="B474" s="650" t="s">
        <v>6917</v>
      </c>
      <c r="C474" s="650" t="s">
        <v>5200</v>
      </c>
      <c r="D474" s="650" t="s">
        <v>4373</v>
      </c>
      <c r="E474" s="650" t="s">
        <v>5201</v>
      </c>
      <c r="F474" s="653">
        <v>1</v>
      </c>
      <c r="G474" s="653">
        <v>533.26</v>
      </c>
      <c r="H474" s="666">
        <v>1</v>
      </c>
      <c r="I474" s="653"/>
      <c r="J474" s="653"/>
      <c r="K474" s="666">
        <v>0</v>
      </c>
      <c r="L474" s="653">
        <v>1</v>
      </c>
      <c r="M474" s="654">
        <v>533.26</v>
      </c>
    </row>
    <row r="475" spans="1:13" ht="14.4" customHeight="1" x14ac:dyDescent="0.3">
      <c r="A475" s="649" t="s">
        <v>3684</v>
      </c>
      <c r="B475" s="650" t="s">
        <v>6917</v>
      </c>
      <c r="C475" s="650" t="s">
        <v>6014</v>
      </c>
      <c r="D475" s="650" t="s">
        <v>6015</v>
      </c>
      <c r="E475" s="650" t="s">
        <v>4374</v>
      </c>
      <c r="F475" s="653"/>
      <c r="G475" s="653"/>
      <c r="H475" s="666">
        <v>0</v>
      </c>
      <c r="I475" s="653">
        <v>1</v>
      </c>
      <c r="J475" s="653">
        <v>1866.4</v>
      </c>
      <c r="K475" s="666">
        <v>1</v>
      </c>
      <c r="L475" s="653">
        <v>1</v>
      </c>
      <c r="M475" s="654">
        <v>1866.4</v>
      </c>
    </row>
    <row r="476" spans="1:13" ht="14.4" customHeight="1" x14ac:dyDescent="0.3">
      <c r="A476" s="649" t="s">
        <v>3684</v>
      </c>
      <c r="B476" s="650" t="s">
        <v>6917</v>
      </c>
      <c r="C476" s="650" t="s">
        <v>6131</v>
      </c>
      <c r="D476" s="650" t="s">
        <v>6132</v>
      </c>
      <c r="E476" s="650" t="s">
        <v>2729</v>
      </c>
      <c r="F476" s="653">
        <v>1</v>
      </c>
      <c r="G476" s="653">
        <v>1866.4</v>
      </c>
      <c r="H476" s="666">
        <v>1</v>
      </c>
      <c r="I476" s="653"/>
      <c r="J476" s="653"/>
      <c r="K476" s="666">
        <v>0</v>
      </c>
      <c r="L476" s="653">
        <v>1</v>
      </c>
      <c r="M476" s="654">
        <v>1866.4</v>
      </c>
    </row>
    <row r="477" spans="1:13" ht="14.4" customHeight="1" x14ac:dyDescent="0.3">
      <c r="A477" s="649" t="s">
        <v>3684</v>
      </c>
      <c r="B477" s="650" t="s">
        <v>6917</v>
      </c>
      <c r="C477" s="650" t="s">
        <v>6133</v>
      </c>
      <c r="D477" s="650" t="s">
        <v>6134</v>
      </c>
      <c r="E477" s="650" t="s">
        <v>1603</v>
      </c>
      <c r="F477" s="653">
        <v>1</v>
      </c>
      <c r="G477" s="653">
        <v>0</v>
      </c>
      <c r="H477" s="666"/>
      <c r="I477" s="653"/>
      <c r="J477" s="653"/>
      <c r="K477" s="666"/>
      <c r="L477" s="653">
        <v>1</v>
      </c>
      <c r="M477" s="654">
        <v>0</v>
      </c>
    </row>
    <row r="478" spans="1:13" ht="14.4" customHeight="1" x14ac:dyDescent="0.3">
      <c r="A478" s="649" t="s">
        <v>3684</v>
      </c>
      <c r="B478" s="650" t="s">
        <v>6917</v>
      </c>
      <c r="C478" s="650" t="s">
        <v>6135</v>
      </c>
      <c r="D478" s="650" t="s">
        <v>6136</v>
      </c>
      <c r="E478" s="650" t="s">
        <v>1603</v>
      </c>
      <c r="F478" s="653">
        <v>1</v>
      </c>
      <c r="G478" s="653">
        <v>0</v>
      </c>
      <c r="H478" s="666"/>
      <c r="I478" s="653"/>
      <c r="J478" s="653"/>
      <c r="K478" s="666"/>
      <c r="L478" s="653">
        <v>1</v>
      </c>
      <c r="M478" s="654">
        <v>0</v>
      </c>
    </row>
    <row r="479" spans="1:13" ht="14.4" customHeight="1" x14ac:dyDescent="0.3">
      <c r="A479" s="649" t="s">
        <v>3684</v>
      </c>
      <c r="B479" s="650" t="s">
        <v>3505</v>
      </c>
      <c r="C479" s="650" t="s">
        <v>5909</v>
      </c>
      <c r="D479" s="650" t="s">
        <v>5910</v>
      </c>
      <c r="E479" s="650" t="s">
        <v>1603</v>
      </c>
      <c r="F479" s="653">
        <v>3</v>
      </c>
      <c r="G479" s="653">
        <v>1182.9100000000001</v>
      </c>
      <c r="H479" s="666">
        <v>1</v>
      </c>
      <c r="I479" s="653"/>
      <c r="J479" s="653"/>
      <c r="K479" s="666">
        <v>0</v>
      </c>
      <c r="L479" s="653">
        <v>3</v>
      </c>
      <c r="M479" s="654">
        <v>1182.9100000000001</v>
      </c>
    </row>
    <row r="480" spans="1:13" ht="14.4" customHeight="1" x14ac:dyDescent="0.3">
      <c r="A480" s="649" t="s">
        <v>3684</v>
      </c>
      <c r="B480" s="650" t="s">
        <v>3505</v>
      </c>
      <c r="C480" s="650" t="s">
        <v>6230</v>
      </c>
      <c r="D480" s="650" t="s">
        <v>5910</v>
      </c>
      <c r="E480" s="650" t="s">
        <v>930</v>
      </c>
      <c r="F480" s="653">
        <v>1</v>
      </c>
      <c r="G480" s="653">
        <v>0</v>
      </c>
      <c r="H480" s="666"/>
      <c r="I480" s="653"/>
      <c r="J480" s="653"/>
      <c r="K480" s="666"/>
      <c r="L480" s="653">
        <v>1</v>
      </c>
      <c r="M480" s="654">
        <v>0</v>
      </c>
    </row>
    <row r="481" spans="1:13" ht="14.4" customHeight="1" x14ac:dyDescent="0.3">
      <c r="A481" s="649" t="s">
        <v>3684</v>
      </c>
      <c r="B481" s="650" t="s">
        <v>3505</v>
      </c>
      <c r="C481" s="650" t="s">
        <v>6064</v>
      </c>
      <c r="D481" s="650" t="s">
        <v>6065</v>
      </c>
      <c r="E481" s="650" t="s">
        <v>4686</v>
      </c>
      <c r="F481" s="653">
        <v>1</v>
      </c>
      <c r="G481" s="653">
        <v>198.04</v>
      </c>
      <c r="H481" s="666">
        <v>1</v>
      </c>
      <c r="I481" s="653"/>
      <c r="J481" s="653"/>
      <c r="K481" s="666">
        <v>0</v>
      </c>
      <c r="L481" s="653">
        <v>1</v>
      </c>
      <c r="M481" s="654">
        <v>198.04</v>
      </c>
    </row>
    <row r="482" spans="1:13" ht="14.4" customHeight="1" x14ac:dyDescent="0.3">
      <c r="A482" s="649" t="s">
        <v>3684</v>
      </c>
      <c r="B482" s="650" t="s">
        <v>3505</v>
      </c>
      <c r="C482" s="650" t="s">
        <v>6066</v>
      </c>
      <c r="D482" s="650" t="s">
        <v>5910</v>
      </c>
      <c r="E482" s="650" t="s">
        <v>4686</v>
      </c>
      <c r="F482" s="653">
        <v>1</v>
      </c>
      <c r="G482" s="653">
        <v>229.57</v>
      </c>
      <c r="H482" s="666">
        <v>1</v>
      </c>
      <c r="I482" s="653"/>
      <c r="J482" s="653"/>
      <c r="K482" s="666">
        <v>0</v>
      </c>
      <c r="L482" s="653">
        <v>1</v>
      </c>
      <c r="M482" s="654">
        <v>229.57</v>
      </c>
    </row>
    <row r="483" spans="1:13" ht="14.4" customHeight="1" x14ac:dyDescent="0.3">
      <c r="A483" s="649" t="s">
        <v>3684</v>
      </c>
      <c r="B483" s="650" t="s">
        <v>3505</v>
      </c>
      <c r="C483" s="650" t="s">
        <v>2097</v>
      </c>
      <c r="D483" s="650" t="s">
        <v>1087</v>
      </c>
      <c r="E483" s="650" t="s">
        <v>3560</v>
      </c>
      <c r="F483" s="653"/>
      <c r="G483" s="653"/>
      <c r="H483" s="666">
        <v>0</v>
      </c>
      <c r="I483" s="653">
        <v>9</v>
      </c>
      <c r="J483" s="653">
        <v>2252.34</v>
      </c>
      <c r="K483" s="666">
        <v>1</v>
      </c>
      <c r="L483" s="653">
        <v>9</v>
      </c>
      <c r="M483" s="654">
        <v>2252.34</v>
      </c>
    </row>
    <row r="484" spans="1:13" ht="14.4" customHeight="1" x14ac:dyDescent="0.3">
      <c r="A484" s="649" t="s">
        <v>3684</v>
      </c>
      <c r="B484" s="650" t="s">
        <v>3505</v>
      </c>
      <c r="C484" s="650" t="s">
        <v>1113</v>
      </c>
      <c r="D484" s="650" t="s">
        <v>1114</v>
      </c>
      <c r="E484" s="650" t="s">
        <v>930</v>
      </c>
      <c r="F484" s="653"/>
      <c r="G484" s="653"/>
      <c r="H484" s="666"/>
      <c r="I484" s="653">
        <v>1</v>
      </c>
      <c r="J484" s="653">
        <v>0</v>
      </c>
      <c r="K484" s="666"/>
      <c r="L484" s="653">
        <v>1</v>
      </c>
      <c r="M484" s="654">
        <v>0</v>
      </c>
    </row>
    <row r="485" spans="1:13" ht="14.4" customHeight="1" x14ac:dyDescent="0.3">
      <c r="A485" s="649" t="s">
        <v>3684</v>
      </c>
      <c r="B485" s="650" t="s">
        <v>3505</v>
      </c>
      <c r="C485" s="650" t="s">
        <v>1602</v>
      </c>
      <c r="D485" s="650" t="s">
        <v>1087</v>
      </c>
      <c r="E485" s="650" t="s">
        <v>1603</v>
      </c>
      <c r="F485" s="653"/>
      <c r="G485" s="653"/>
      <c r="H485" s="666">
        <v>0</v>
      </c>
      <c r="I485" s="653">
        <v>6</v>
      </c>
      <c r="J485" s="653">
        <v>2309.0700000000002</v>
      </c>
      <c r="K485" s="666">
        <v>1</v>
      </c>
      <c r="L485" s="653">
        <v>6</v>
      </c>
      <c r="M485" s="654">
        <v>2309.0700000000002</v>
      </c>
    </row>
    <row r="486" spans="1:13" ht="14.4" customHeight="1" x14ac:dyDescent="0.3">
      <c r="A486" s="649" t="s">
        <v>3684</v>
      </c>
      <c r="B486" s="650" t="s">
        <v>3505</v>
      </c>
      <c r="C486" s="650" t="s">
        <v>6067</v>
      </c>
      <c r="D486" s="650" t="s">
        <v>5910</v>
      </c>
      <c r="E486" s="650" t="s">
        <v>4686</v>
      </c>
      <c r="F486" s="653">
        <v>5</v>
      </c>
      <c r="G486" s="653">
        <v>1116.32</v>
      </c>
      <c r="H486" s="666">
        <v>1</v>
      </c>
      <c r="I486" s="653"/>
      <c r="J486" s="653"/>
      <c r="K486" s="666">
        <v>0</v>
      </c>
      <c r="L486" s="653">
        <v>5</v>
      </c>
      <c r="M486" s="654">
        <v>1116.32</v>
      </c>
    </row>
    <row r="487" spans="1:13" ht="14.4" customHeight="1" x14ac:dyDescent="0.3">
      <c r="A487" s="649" t="s">
        <v>3684</v>
      </c>
      <c r="B487" s="650" t="s">
        <v>3600</v>
      </c>
      <c r="C487" s="650" t="s">
        <v>3808</v>
      </c>
      <c r="D487" s="650" t="s">
        <v>2805</v>
      </c>
      <c r="E487" s="650" t="s">
        <v>1442</v>
      </c>
      <c r="F487" s="653"/>
      <c r="G487" s="653"/>
      <c r="H487" s="666">
        <v>0</v>
      </c>
      <c r="I487" s="653">
        <v>1</v>
      </c>
      <c r="J487" s="653">
        <v>137.74</v>
      </c>
      <c r="K487" s="666">
        <v>1</v>
      </c>
      <c r="L487" s="653">
        <v>1</v>
      </c>
      <c r="M487" s="654">
        <v>137.74</v>
      </c>
    </row>
    <row r="488" spans="1:13" ht="14.4" customHeight="1" x14ac:dyDescent="0.3">
      <c r="A488" s="649" t="s">
        <v>3684</v>
      </c>
      <c r="B488" s="650" t="s">
        <v>3600</v>
      </c>
      <c r="C488" s="650" t="s">
        <v>6110</v>
      </c>
      <c r="D488" s="650" t="s">
        <v>2805</v>
      </c>
      <c r="E488" s="650" t="s">
        <v>4460</v>
      </c>
      <c r="F488" s="653">
        <v>4</v>
      </c>
      <c r="G488" s="653">
        <v>0</v>
      </c>
      <c r="H488" s="666"/>
      <c r="I488" s="653"/>
      <c r="J488" s="653"/>
      <c r="K488" s="666"/>
      <c r="L488" s="653">
        <v>4</v>
      </c>
      <c r="M488" s="654">
        <v>0</v>
      </c>
    </row>
    <row r="489" spans="1:13" ht="14.4" customHeight="1" x14ac:dyDescent="0.3">
      <c r="A489" s="649" t="s">
        <v>3684</v>
      </c>
      <c r="B489" s="650" t="s">
        <v>3600</v>
      </c>
      <c r="C489" s="650" t="s">
        <v>2804</v>
      </c>
      <c r="D489" s="650" t="s">
        <v>2805</v>
      </c>
      <c r="E489" s="650" t="s">
        <v>2806</v>
      </c>
      <c r="F489" s="653"/>
      <c r="G489" s="653"/>
      <c r="H489" s="666">
        <v>0</v>
      </c>
      <c r="I489" s="653">
        <v>19</v>
      </c>
      <c r="J489" s="653">
        <v>7453.93</v>
      </c>
      <c r="K489" s="666">
        <v>1</v>
      </c>
      <c r="L489" s="653">
        <v>19</v>
      </c>
      <c r="M489" s="654">
        <v>7453.93</v>
      </c>
    </row>
    <row r="490" spans="1:13" ht="14.4" customHeight="1" x14ac:dyDescent="0.3">
      <c r="A490" s="649" t="s">
        <v>3684</v>
      </c>
      <c r="B490" s="650" t="s">
        <v>3600</v>
      </c>
      <c r="C490" s="650" t="s">
        <v>6120</v>
      </c>
      <c r="D490" s="650" t="s">
        <v>5991</v>
      </c>
      <c r="E490" s="650" t="s">
        <v>6121</v>
      </c>
      <c r="F490" s="653">
        <v>3</v>
      </c>
      <c r="G490" s="653">
        <v>0</v>
      </c>
      <c r="H490" s="666"/>
      <c r="I490" s="653"/>
      <c r="J490" s="653"/>
      <c r="K490" s="666"/>
      <c r="L490" s="653">
        <v>3</v>
      </c>
      <c r="M490" s="654">
        <v>0</v>
      </c>
    </row>
    <row r="491" spans="1:13" ht="14.4" customHeight="1" x14ac:dyDescent="0.3">
      <c r="A491" s="649" t="s">
        <v>3684</v>
      </c>
      <c r="B491" s="650" t="s">
        <v>3600</v>
      </c>
      <c r="C491" s="650" t="s">
        <v>5990</v>
      </c>
      <c r="D491" s="650" t="s">
        <v>5991</v>
      </c>
      <c r="E491" s="650" t="s">
        <v>5992</v>
      </c>
      <c r="F491" s="653">
        <v>4</v>
      </c>
      <c r="G491" s="653">
        <v>0</v>
      </c>
      <c r="H491" s="666"/>
      <c r="I491" s="653"/>
      <c r="J491" s="653"/>
      <c r="K491" s="666"/>
      <c r="L491" s="653">
        <v>4</v>
      </c>
      <c r="M491" s="654">
        <v>0</v>
      </c>
    </row>
    <row r="492" spans="1:13" ht="14.4" customHeight="1" x14ac:dyDescent="0.3">
      <c r="A492" s="649" t="s">
        <v>3684</v>
      </c>
      <c r="B492" s="650" t="s">
        <v>3600</v>
      </c>
      <c r="C492" s="650" t="s">
        <v>6111</v>
      </c>
      <c r="D492" s="650" t="s">
        <v>5991</v>
      </c>
      <c r="E492" s="650" t="s">
        <v>6112</v>
      </c>
      <c r="F492" s="653">
        <v>6</v>
      </c>
      <c r="G492" s="653">
        <v>0</v>
      </c>
      <c r="H492" s="666"/>
      <c r="I492" s="653"/>
      <c r="J492" s="653"/>
      <c r="K492" s="666"/>
      <c r="L492" s="653">
        <v>6</v>
      </c>
      <c r="M492" s="654">
        <v>0</v>
      </c>
    </row>
    <row r="493" spans="1:13" ht="14.4" customHeight="1" x14ac:dyDescent="0.3">
      <c r="A493" s="649" t="s">
        <v>3684</v>
      </c>
      <c r="B493" s="650" t="s">
        <v>3600</v>
      </c>
      <c r="C493" s="650" t="s">
        <v>5993</v>
      </c>
      <c r="D493" s="650" t="s">
        <v>5991</v>
      </c>
      <c r="E493" s="650" t="s">
        <v>5994</v>
      </c>
      <c r="F493" s="653">
        <v>4</v>
      </c>
      <c r="G493" s="653">
        <v>0</v>
      </c>
      <c r="H493" s="666"/>
      <c r="I493" s="653"/>
      <c r="J493" s="653"/>
      <c r="K493" s="666"/>
      <c r="L493" s="653">
        <v>4</v>
      </c>
      <c r="M493" s="654">
        <v>0</v>
      </c>
    </row>
    <row r="494" spans="1:13" ht="14.4" customHeight="1" x14ac:dyDescent="0.3">
      <c r="A494" s="649" t="s">
        <v>3684</v>
      </c>
      <c r="B494" s="650" t="s">
        <v>3600</v>
      </c>
      <c r="C494" s="650" t="s">
        <v>5995</v>
      </c>
      <c r="D494" s="650" t="s">
        <v>5991</v>
      </c>
      <c r="E494" s="650" t="s">
        <v>5996</v>
      </c>
      <c r="F494" s="653">
        <v>4</v>
      </c>
      <c r="G494" s="653">
        <v>1482.63</v>
      </c>
      <c r="H494" s="666">
        <v>1</v>
      </c>
      <c r="I494" s="653"/>
      <c r="J494" s="653"/>
      <c r="K494" s="666">
        <v>0</v>
      </c>
      <c r="L494" s="653">
        <v>4</v>
      </c>
      <c r="M494" s="654">
        <v>1482.63</v>
      </c>
    </row>
    <row r="495" spans="1:13" ht="14.4" customHeight="1" x14ac:dyDescent="0.3">
      <c r="A495" s="649" t="s">
        <v>3684</v>
      </c>
      <c r="B495" s="650" t="s">
        <v>3600</v>
      </c>
      <c r="C495" s="650" t="s">
        <v>5073</v>
      </c>
      <c r="D495" s="650" t="s">
        <v>3840</v>
      </c>
      <c r="E495" s="650" t="s">
        <v>2071</v>
      </c>
      <c r="F495" s="653">
        <v>38</v>
      </c>
      <c r="G495" s="653">
        <v>8376.83</v>
      </c>
      <c r="H495" s="666">
        <v>1</v>
      </c>
      <c r="I495" s="653"/>
      <c r="J495" s="653"/>
      <c r="K495" s="666">
        <v>0</v>
      </c>
      <c r="L495" s="653">
        <v>38</v>
      </c>
      <c r="M495" s="654">
        <v>8376.83</v>
      </c>
    </row>
    <row r="496" spans="1:13" ht="14.4" customHeight="1" x14ac:dyDescent="0.3">
      <c r="A496" s="649" t="s">
        <v>3684</v>
      </c>
      <c r="B496" s="650" t="s">
        <v>3600</v>
      </c>
      <c r="C496" s="650" t="s">
        <v>5997</v>
      </c>
      <c r="D496" s="650" t="s">
        <v>5998</v>
      </c>
      <c r="E496" s="650" t="s">
        <v>1140</v>
      </c>
      <c r="F496" s="653">
        <v>2</v>
      </c>
      <c r="G496" s="653">
        <v>171.05</v>
      </c>
      <c r="H496" s="666">
        <v>1</v>
      </c>
      <c r="I496" s="653"/>
      <c r="J496" s="653"/>
      <c r="K496" s="666">
        <v>0</v>
      </c>
      <c r="L496" s="653">
        <v>2</v>
      </c>
      <c r="M496" s="654">
        <v>171.05</v>
      </c>
    </row>
    <row r="497" spans="1:13" ht="14.4" customHeight="1" x14ac:dyDescent="0.3">
      <c r="A497" s="649" t="s">
        <v>3684</v>
      </c>
      <c r="B497" s="650" t="s">
        <v>3600</v>
      </c>
      <c r="C497" s="650" t="s">
        <v>6113</v>
      </c>
      <c r="D497" s="650" t="s">
        <v>3840</v>
      </c>
      <c r="E497" s="650" t="s">
        <v>4460</v>
      </c>
      <c r="F497" s="653">
        <v>4</v>
      </c>
      <c r="G497" s="653">
        <v>0</v>
      </c>
      <c r="H497" s="666"/>
      <c r="I497" s="653"/>
      <c r="J497" s="653"/>
      <c r="K497" s="666"/>
      <c r="L497" s="653">
        <v>4</v>
      </c>
      <c r="M497" s="654">
        <v>0</v>
      </c>
    </row>
    <row r="498" spans="1:13" ht="14.4" customHeight="1" x14ac:dyDescent="0.3">
      <c r="A498" s="649" t="s">
        <v>3684</v>
      </c>
      <c r="B498" s="650" t="s">
        <v>3600</v>
      </c>
      <c r="C498" s="650" t="s">
        <v>5999</v>
      </c>
      <c r="D498" s="650" t="s">
        <v>3840</v>
      </c>
      <c r="E498" s="650" t="s">
        <v>2806</v>
      </c>
      <c r="F498" s="653">
        <v>26</v>
      </c>
      <c r="G498" s="653">
        <v>9551.9700000000012</v>
      </c>
      <c r="H498" s="666">
        <v>1</v>
      </c>
      <c r="I498" s="653"/>
      <c r="J498" s="653"/>
      <c r="K498" s="666">
        <v>0</v>
      </c>
      <c r="L498" s="653">
        <v>26</v>
      </c>
      <c r="M498" s="654">
        <v>9551.9700000000012</v>
      </c>
    </row>
    <row r="499" spans="1:13" ht="14.4" customHeight="1" x14ac:dyDescent="0.3">
      <c r="A499" s="649" t="s">
        <v>3684</v>
      </c>
      <c r="B499" s="650" t="s">
        <v>3600</v>
      </c>
      <c r="C499" s="650" t="s">
        <v>4923</v>
      </c>
      <c r="D499" s="650" t="s">
        <v>2805</v>
      </c>
      <c r="E499" s="650" t="s">
        <v>2806</v>
      </c>
      <c r="F499" s="653"/>
      <c r="G499" s="653"/>
      <c r="H499" s="666"/>
      <c r="I499" s="653">
        <v>4</v>
      </c>
      <c r="J499" s="653">
        <v>0</v>
      </c>
      <c r="K499" s="666"/>
      <c r="L499" s="653">
        <v>4</v>
      </c>
      <c r="M499" s="654">
        <v>0</v>
      </c>
    </row>
    <row r="500" spans="1:13" ht="14.4" customHeight="1" x14ac:dyDescent="0.3">
      <c r="A500" s="649" t="s">
        <v>3684</v>
      </c>
      <c r="B500" s="650" t="s">
        <v>3600</v>
      </c>
      <c r="C500" s="650" t="s">
        <v>6114</v>
      </c>
      <c r="D500" s="650" t="s">
        <v>2805</v>
      </c>
      <c r="E500" s="650" t="s">
        <v>2071</v>
      </c>
      <c r="F500" s="653">
        <v>1</v>
      </c>
      <c r="G500" s="653">
        <v>0</v>
      </c>
      <c r="H500" s="666"/>
      <c r="I500" s="653"/>
      <c r="J500" s="653"/>
      <c r="K500" s="666"/>
      <c r="L500" s="653">
        <v>1</v>
      </c>
      <c r="M500" s="654">
        <v>0</v>
      </c>
    </row>
    <row r="501" spans="1:13" ht="14.4" customHeight="1" x14ac:dyDescent="0.3">
      <c r="A501" s="649" t="s">
        <v>3684</v>
      </c>
      <c r="B501" s="650" t="s">
        <v>3600</v>
      </c>
      <c r="C501" s="650" t="s">
        <v>6118</v>
      </c>
      <c r="D501" s="650" t="s">
        <v>5991</v>
      </c>
      <c r="E501" s="650" t="s">
        <v>6119</v>
      </c>
      <c r="F501" s="653">
        <v>3</v>
      </c>
      <c r="G501" s="653">
        <v>625.65</v>
      </c>
      <c r="H501" s="666">
        <v>1</v>
      </c>
      <c r="I501" s="653"/>
      <c r="J501" s="653"/>
      <c r="K501" s="666">
        <v>0</v>
      </c>
      <c r="L501" s="653">
        <v>3</v>
      </c>
      <c r="M501" s="654">
        <v>625.65</v>
      </c>
    </row>
    <row r="502" spans="1:13" ht="14.4" customHeight="1" x14ac:dyDescent="0.3">
      <c r="A502" s="649" t="s">
        <v>3684</v>
      </c>
      <c r="B502" s="650" t="s">
        <v>3600</v>
      </c>
      <c r="C502" s="650" t="s">
        <v>6116</v>
      </c>
      <c r="D502" s="650" t="s">
        <v>3840</v>
      </c>
      <c r="E502" s="650" t="s">
        <v>6117</v>
      </c>
      <c r="F502" s="653">
        <v>1</v>
      </c>
      <c r="G502" s="653">
        <v>0</v>
      </c>
      <c r="H502" s="666"/>
      <c r="I502" s="653"/>
      <c r="J502" s="653"/>
      <c r="K502" s="666"/>
      <c r="L502" s="653">
        <v>1</v>
      </c>
      <c r="M502" s="654">
        <v>0</v>
      </c>
    </row>
    <row r="503" spans="1:13" ht="14.4" customHeight="1" x14ac:dyDescent="0.3">
      <c r="A503" s="649" t="s">
        <v>3684</v>
      </c>
      <c r="B503" s="650" t="s">
        <v>3600</v>
      </c>
      <c r="C503" s="650" t="s">
        <v>6115</v>
      </c>
      <c r="D503" s="650" t="s">
        <v>2805</v>
      </c>
      <c r="E503" s="650" t="s">
        <v>2071</v>
      </c>
      <c r="F503" s="653">
        <v>2</v>
      </c>
      <c r="G503" s="653">
        <v>0</v>
      </c>
      <c r="H503" s="666"/>
      <c r="I503" s="653"/>
      <c r="J503" s="653"/>
      <c r="K503" s="666"/>
      <c r="L503" s="653">
        <v>2</v>
      </c>
      <c r="M503" s="654">
        <v>0</v>
      </c>
    </row>
    <row r="504" spans="1:13" ht="14.4" customHeight="1" x14ac:dyDescent="0.3">
      <c r="A504" s="649" t="s">
        <v>3684</v>
      </c>
      <c r="B504" s="650" t="s">
        <v>6918</v>
      </c>
      <c r="C504" s="650" t="s">
        <v>6005</v>
      </c>
      <c r="D504" s="650" t="s">
        <v>5152</v>
      </c>
      <c r="E504" s="650" t="s">
        <v>6006</v>
      </c>
      <c r="F504" s="653"/>
      <c r="G504" s="653"/>
      <c r="H504" s="666">
        <v>0</v>
      </c>
      <c r="I504" s="653">
        <v>1</v>
      </c>
      <c r="J504" s="653">
        <v>413.22</v>
      </c>
      <c r="K504" s="666">
        <v>1</v>
      </c>
      <c r="L504" s="653">
        <v>1</v>
      </c>
      <c r="M504" s="654">
        <v>413.22</v>
      </c>
    </row>
    <row r="505" spans="1:13" ht="14.4" customHeight="1" x14ac:dyDescent="0.3">
      <c r="A505" s="649" t="s">
        <v>3684</v>
      </c>
      <c r="B505" s="650" t="s">
        <v>6919</v>
      </c>
      <c r="C505" s="650" t="s">
        <v>6095</v>
      </c>
      <c r="D505" s="650" t="s">
        <v>5984</v>
      </c>
      <c r="E505" s="650" t="s">
        <v>6096</v>
      </c>
      <c r="F505" s="653">
        <v>2</v>
      </c>
      <c r="G505" s="653">
        <v>0</v>
      </c>
      <c r="H505" s="666"/>
      <c r="I505" s="653"/>
      <c r="J505" s="653"/>
      <c r="K505" s="666"/>
      <c r="L505" s="653">
        <v>2</v>
      </c>
      <c r="M505" s="654">
        <v>0</v>
      </c>
    </row>
    <row r="506" spans="1:13" ht="14.4" customHeight="1" x14ac:dyDescent="0.3">
      <c r="A506" s="649" t="s">
        <v>3684</v>
      </c>
      <c r="B506" s="650" t="s">
        <v>3506</v>
      </c>
      <c r="C506" s="650" t="s">
        <v>1202</v>
      </c>
      <c r="D506" s="650" t="s">
        <v>1203</v>
      </c>
      <c r="E506" s="650" t="s">
        <v>1194</v>
      </c>
      <c r="F506" s="653"/>
      <c r="G506" s="653"/>
      <c r="H506" s="666">
        <v>0</v>
      </c>
      <c r="I506" s="653">
        <v>15</v>
      </c>
      <c r="J506" s="653">
        <v>21468.9</v>
      </c>
      <c r="K506" s="666">
        <v>1</v>
      </c>
      <c r="L506" s="653">
        <v>15</v>
      </c>
      <c r="M506" s="654">
        <v>21468.9</v>
      </c>
    </row>
    <row r="507" spans="1:13" ht="14.4" customHeight="1" x14ac:dyDescent="0.3">
      <c r="A507" s="649" t="s">
        <v>3684</v>
      </c>
      <c r="B507" s="650" t="s">
        <v>3506</v>
      </c>
      <c r="C507" s="650" t="s">
        <v>6023</v>
      </c>
      <c r="D507" s="650" t="s">
        <v>6024</v>
      </c>
      <c r="E507" s="650" t="s">
        <v>1127</v>
      </c>
      <c r="F507" s="653">
        <v>20</v>
      </c>
      <c r="G507" s="653">
        <v>6675</v>
      </c>
      <c r="H507" s="666">
        <v>1</v>
      </c>
      <c r="I507" s="653"/>
      <c r="J507" s="653"/>
      <c r="K507" s="666">
        <v>0</v>
      </c>
      <c r="L507" s="653">
        <v>20</v>
      </c>
      <c r="M507" s="654">
        <v>6675</v>
      </c>
    </row>
    <row r="508" spans="1:13" ht="14.4" customHeight="1" x14ac:dyDescent="0.3">
      <c r="A508" s="649" t="s">
        <v>3685</v>
      </c>
      <c r="B508" s="650" t="s">
        <v>3474</v>
      </c>
      <c r="C508" s="650" t="s">
        <v>1238</v>
      </c>
      <c r="D508" s="650" t="s">
        <v>3477</v>
      </c>
      <c r="E508" s="650" t="s">
        <v>3478</v>
      </c>
      <c r="F508" s="653"/>
      <c r="G508" s="653"/>
      <c r="H508" s="666">
        <v>0</v>
      </c>
      <c r="I508" s="653">
        <v>3</v>
      </c>
      <c r="J508" s="653">
        <v>207.27</v>
      </c>
      <c r="K508" s="666">
        <v>1</v>
      </c>
      <c r="L508" s="653">
        <v>3</v>
      </c>
      <c r="M508" s="654">
        <v>207.27</v>
      </c>
    </row>
    <row r="509" spans="1:13" ht="14.4" customHeight="1" x14ac:dyDescent="0.3">
      <c r="A509" s="649" t="s">
        <v>3685</v>
      </c>
      <c r="B509" s="650" t="s">
        <v>3474</v>
      </c>
      <c r="C509" s="650" t="s">
        <v>1226</v>
      </c>
      <c r="D509" s="650" t="s">
        <v>3479</v>
      </c>
      <c r="E509" s="650" t="s">
        <v>3480</v>
      </c>
      <c r="F509" s="653"/>
      <c r="G509" s="653"/>
      <c r="H509" s="666">
        <v>0</v>
      </c>
      <c r="I509" s="653">
        <v>1</v>
      </c>
      <c r="J509" s="653">
        <v>333.31</v>
      </c>
      <c r="K509" s="666">
        <v>1</v>
      </c>
      <c r="L509" s="653">
        <v>1</v>
      </c>
      <c r="M509" s="654">
        <v>333.31</v>
      </c>
    </row>
    <row r="510" spans="1:13" ht="14.4" customHeight="1" x14ac:dyDescent="0.3">
      <c r="A510" s="649" t="s">
        <v>3685</v>
      </c>
      <c r="B510" s="650" t="s">
        <v>3474</v>
      </c>
      <c r="C510" s="650" t="s">
        <v>1230</v>
      </c>
      <c r="D510" s="650" t="s">
        <v>1231</v>
      </c>
      <c r="E510" s="650" t="s">
        <v>1232</v>
      </c>
      <c r="F510" s="653"/>
      <c r="G510" s="653"/>
      <c r="H510" s="666">
        <v>0</v>
      </c>
      <c r="I510" s="653">
        <v>2</v>
      </c>
      <c r="J510" s="653">
        <v>252.06</v>
      </c>
      <c r="K510" s="666">
        <v>1</v>
      </c>
      <c r="L510" s="653">
        <v>2</v>
      </c>
      <c r="M510" s="654">
        <v>252.06</v>
      </c>
    </row>
    <row r="511" spans="1:13" ht="14.4" customHeight="1" x14ac:dyDescent="0.3">
      <c r="A511" s="649" t="s">
        <v>3685</v>
      </c>
      <c r="B511" s="650" t="s">
        <v>3474</v>
      </c>
      <c r="C511" s="650" t="s">
        <v>3841</v>
      </c>
      <c r="D511" s="650" t="s">
        <v>1231</v>
      </c>
      <c r="E511" s="650" t="s">
        <v>3842</v>
      </c>
      <c r="F511" s="653"/>
      <c r="G511" s="653"/>
      <c r="H511" s="666">
        <v>0</v>
      </c>
      <c r="I511" s="653">
        <v>3</v>
      </c>
      <c r="J511" s="653">
        <v>914.22</v>
      </c>
      <c r="K511" s="666">
        <v>1</v>
      </c>
      <c r="L511" s="653">
        <v>3</v>
      </c>
      <c r="M511" s="654">
        <v>914.22</v>
      </c>
    </row>
    <row r="512" spans="1:13" ht="14.4" customHeight="1" x14ac:dyDescent="0.3">
      <c r="A512" s="649" t="s">
        <v>3685</v>
      </c>
      <c r="B512" s="650" t="s">
        <v>3481</v>
      </c>
      <c r="C512" s="650" t="s">
        <v>4165</v>
      </c>
      <c r="D512" s="650" t="s">
        <v>1296</v>
      </c>
      <c r="E512" s="650" t="s">
        <v>839</v>
      </c>
      <c r="F512" s="653"/>
      <c r="G512" s="653"/>
      <c r="H512" s="666"/>
      <c r="I512" s="653">
        <v>2</v>
      </c>
      <c r="J512" s="653">
        <v>0</v>
      </c>
      <c r="K512" s="666"/>
      <c r="L512" s="653">
        <v>2</v>
      </c>
      <c r="M512" s="654">
        <v>0</v>
      </c>
    </row>
    <row r="513" spans="1:13" ht="14.4" customHeight="1" x14ac:dyDescent="0.3">
      <c r="A513" s="649" t="s">
        <v>3685</v>
      </c>
      <c r="B513" s="650" t="s">
        <v>3481</v>
      </c>
      <c r="C513" s="650" t="s">
        <v>4508</v>
      </c>
      <c r="D513" s="650" t="s">
        <v>1720</v>
      </c>
      <c r="E513" s="650" t="s">
        <v>839</v>
      </c>
      <c r="F513" s="653"/>
      <c r="G513" s="653"/>
      <c r="H513" s="666"/>
      <c r="I513" s="653">
        <v>3</v>
      </c>
      <c r="J513" s="653">
        <v>0</v>
      </c>
      <c r="K513" s="666"/>
      <c r="L513" s="653">
        <v>3</v>
      </c>
      <c r="M513" s="654">
        <v>0</v>
      </c>
    </row>
    <row r="514" spans="1:13" ht="14.4" customHeight="1" x14ac:dyDescent="0.3">
      <c r="A514" s="649" t="s">
        <v>3685</v>
      </c>
      <c r="B514" s="650" t="s">
        <v>3481</v>
      </c>
      <c r="C514" s="650" t="s">
        <v>1719</v>
      </c>
      <c r="D514" s="650" t="s">
        <v>1720</v>
      </c>
      <c r="E514" s="650" t="s">
        <v>3519</v>
      </c>
      <c r="F514" s="653"/>
      <c r="G514" s="653"/>
      <c r="H514" s="666">
        <v>0</v>
      </c>
      <c r="I514" s="653">
        <v>1</v>
      </c>
      <c r="J514" s="653">
        <v>138.16</v>
      </c>
      <c r="K514" s="666">
        <v>1</v>
      </c>
      <c r="L514" s="653">
        <v>1</v>
      </c>
      <c r="M514" s="654">
        <v>138.16</v>
      </c>
    </row>
    <row r="515" spans="1:13" ht="14.4" customHeight="1" x14ac:dyDescent="0.3">
      <c r="A515" s="649" t="s">
        <v>3685</v>
      </c>
      <c r="B515" s="650" t="s">
        <v>3481</v>
      </c>
      <c r="C515" s="650" t="s">
        <v>1708</v>
      </c>
      <c r="D515" s="650" t="s">
        <v>1709</v>
      </c>
      <c r="E515" s="650" t="s">
        <v>3520</v>
      </c>
      <c r="F515" s="653"/>
      <c r="G515" s="653"/>
      <c r="H515" s="666">
        <v>0</v>
      </c>
      <c r="I515" s="653">
        <v>1</v>
      </c>
      <c r="J515" s="653">
        <v>184.22</v>
      </c>
      <c r="K515" s="666">
        <v>1</v>
      </c>
      <c r="L515" s="653">
        <v>1</v>
      </c>
      <c r="M515" s="654">
        <v>184.22</v>
      </c>
    </row>
    <row r="516" spans="1:13" ht="14.4" customHeight="1" x14ac:dyDescent="0.3">
      <c r="A516" s="649" t="s">
        <v>3685</v>
      </c>
      <c r="B516" s="650" t="s">
        <v>3486</v>
      </c>
      <c r="C516" s="650" t="s">
        <v>1299</v>
      </c>
      <c r="D516" s="650" t="s">
        <v>3487</v>
      </c>
      <c r="E516" s="650" t="s">
        <v>3488</v>
      </c>
      <c r="F516" s="653"/>
      <c r="G516" s="653"/>
      <c r="H516" s="666">
        <v>0</v>
      </c>
      <c r="I516" s="653">
        <v>1</v>
      </c>
      <c r="J516" s="653">
        <v>82.59</v>
      </c>
      <c r="K516" s="666">
        <v>1</v>
      </c>
      <c r="L516" s="653">
        <v>1</v>
      </c>
      <c r="M516" s="654">
        <v>82.59</v>
      </c>
    </row>
    <row r="517" spans="1:13" ht="14.4" customHeight="1" x14ac:dyDescent="0.3">
      <c r="A517" s="649" t="s">
        <v>3685</v>
      </c>
      <c r="B517" s="650" t="s">
        <v>3486</v>
      </c>
      <c r="C517" s="650" t="s">
        <v>1303</v>
      </c>
      <c r="D517" s="650" t="s">
        <v>3490</v>
      </c>
      <c r="E517" s="650" t="s">
        <v>3488</v>
      </c>
      <c r="F517" s="653"/>
      <c r="G517" s="653"/>
      <c r="H517" s="666">
        <v>0</v>
      </c>
      <c r="I517" s="653">
        <v>1</v>
      </c>
      <c r="J517" s="653">
        <v>41.3</v>
      </c>
      <c r="K517" s="666">
        <v>1</v>
      </c>
      <c r="L517" s="653">
        <v>1</v>
      </c>
      <c r="M517" s="654">
        <v>41.3</v>
      </c>
    </row>
    <row r="518" spans="1:13" ht="14.4" customHeight="1" x14ac:dyDescent="0.3">
      <c r="A518" s="649" t="s">
        <v>3685</v>
      </c>
      <c r="B518" s="650" t="s">
        <v>3486</v>
      </c>
      <c r="C518" s="650" t="s">
        <v>1306</v>
      </c>
      <c r="D518" s="650" t="s">
        <v>3490</v>
      </c>
      <c r="E518" s="650" t="s">
        <v>839</v>
      </c>
      <c r="F518" s="653"/>
      <c r="G518" s="653"/>
      <c r="H518" s="666">
        <v>0</v>
      </c>
      <c r="I518" s="653">
        <v>6</v>
      </c>
      <c r="J518" s="653">
        <v>412.97999999999996</v>
      </c>
      <c r="K518" s="666">
        <v>1</v>
      </c>
      <c r="L518" s="653">
        <v>6</v>
      </c>
      <c r="M518" s="654">
        <v>412.97999999999996</v>
      </c>
    </row>
    <row r="519" spans="1:13" ht="14.4" customHeight="1" x14ac:dyDescent="0.3">
      <c r="A519" s="649" t="s">
        <v>3685</v>
      </c>
      <c r="B519" s="650" t="s">
        <v>3486</v>
      </c>
      <c r="C519" s="650" t="s">
        <v>2237</v>
      </c>
      <c r="D519" s="650" t="s">
        <v>3547</v>
      </c>
      <c r="E519" s="650" t="s">
        <v>3519</v>
      </c>
      <c r="F519" s="653"/>
      <c r="G519" s="653"/>
      <c r="H519" s="666">
        <v>0</v>
      </c>
      <c r="I519" s="653">
        <v>3</v>
      </c>
      <c r="J519" s="653">
        <v>187.71</v>
      </c>
      <c r="K519" s="666">
        <v>1</v>
      </c>
      <c r="L519" s="653">
        <v>3</v>
      </c>
      <c r="M519" s="654">
        <v>187.71</v>
      </c>
    </row>
    <row r="520" spans="1:13" ht="14.4" customHeight="1" x14ac:dyDescent="0.3">
      <c r="A520" s="649" t="s">
        <v>3685</v>
      </c>
      <c r="B520" s="650" t="s">
        <v>3500</v>
      </c>
      <c r="C520" s="650" t="s">
        <v>1094</v>
      </c>
      <c r="D520" s="650" t="s">
        <v>1095</v>
      </c>
      <c r="E520" s="650" t="s">
        <v>3501</v>
      </c>
      <c r="F520" s="653"/>
      <c r="G520" s="653"/>
      <c r="H520" s="666">
        <v>0</v>
      </c>
      <c r="I520" s="653">
        <v>2</v>
      </c>
      <c r="J520" s="653">
        <v>189.6</v>
      </c>
      <c r="K520" s="666">
        <v>1</v>
      </c>
      <c r="L520" s="653">
        <v>2</v>
      </c>
      <c r="M520" s="654">
        <v>189.6</v>
      </c>
    </row>
    <row r="521" spans="1:13" ht="14.4" customHeight="1" x14ac:dyDescent="0.3">
      <c r="A521" s="649" t="s">
        <v>3685</v>
      </c>
      <c r="B521" s="650" t="s">
        <v>3505</v>
      </c>
      <c r="C521" s="650" t="s">
        <v>1113</v>
      </c>
      <c r="D521" s="650" t="s">
        <v>1114</v>
      </c>
      <c r="E521" s="650" t="s">
        <v>930</v>
      </c>
      <c r="F521" s="653"/>
      <c r="G521" s="653"/>
      <c r="H521" s="666"/>
      <c r="I521" s="653">
        <v>1</v>
      </c>
      <c r="J521" s="653">
        <v>0</v>
      </c>
      <c r="K521" s="666"/>
      <c r="L521" s="653">
        <v>1</v>
      </c>
      <c r="M521" s="654">
        <v>0</v>
      </c>
    </row>
    <row r="522" spans="1:13" ht="14.4" customHeight="1" x14ac:dyDescent="0.3">
      <c r="A522" s="649" t="s">
        <v>3685</v>
      </c>
      <c r="B522" s="650" t="s">
        <v>3600</v>
      </c>
      <c r="C522" s="650" t="s">
        <v>4509</v>
      </c>
      <c r="D522" s="650" t="s">
        <v>2805</v>
      </c>
      <c r="E522" s="650" t="s">
        <v>1536</v>
      </c>
      <c r="F522" s="653"/>
      <c r="G522" s="653"/>
      <c r="H522" s="666"/>
      <c r="I522" s="653">
        <v>1</v>
      </c>
      <c r="J522" s="653">
        <v>0</v>
      </c>
      <c r="K522" s="666"/>
      <c r="L522" s="653">
        <v>1</v>
      </c>
      <c r="M522" s="654">
        <v>0</v>
      </c>
    </row>
    <row r="523" spans="1:13" ht="14.4" customHeight="1" x14ac:dyDescent="0.3">
      <c r="A523" s="649" t="s">
        <v>3686</v>
      </c>
      <c r="B523" s="650" t="s">
        <v>3539</v>
      </c>
      <c r="C523" s="650" t="s">
        <v>6299</v>
      </c>
      <c r="D523" s="650" t="s">
        <v>6300</v>
      </c>
      <c r="E523" s="650" t="s">
        <v>6301</v>
      </c>
      <c r="F523" s="653"/>
      <c r="G523" s="653"/>
      <c r="H523" s="666">
        <v>0</v>
      </c>
      <c r="I523" s="653">
        <v>1</v>
      </c>
      <c r="J523" s="653">
        <v>156.25</v>
      </c>
      <c r="K523" s="666">
        <v>1</v>
      </c>
      <c r="L523" s="653">
        <v>1</v>
      </c>
      <c r="M523" s="654">
        <v>156.25</v>
      </c>
    </row>
    <row r="524" spans="1:13" ht="14.4" customHeight="1" x14ac:dyDescent="0.3">
      <c r="A524" s="649" t="s">
        <v>3686</v>
      </c>
      <c r="B524" s="650" t="s">
        <v>3573</v>
      </c>
      <c r="C524" s="650" t="s">
        <v>4313</v>
      </c>
      <c r="D524" s="650" t="s">
        <v>2768</v>
      </c>
      <c r="E524" s="650" t="s">
        <v>3603</v>
      </c>
      <c r="F524" s="653"/>
      <c r="G524" s="653"/>
      <c r="H524" s="666">
        <v>0</v>
      </c>
      <c r="I524" s="653">
        <v>1</v>
      </c>
      <c r="J524" s="653">
        <v>33.72</v>
      </c>
      <c r="K524" s="666">
        <v>1</v>
      </c>
      <c r="L524" s="653">
        <v>1</v>
      </c>
      <c r="M524" s="654">
        <v>33.72</v>
      </c>
    </row>
    <row r="525" spans="1:13" ht="14.4" customHeight="1" x14ac:dyDescent="0.3">
      <c r="A525" s="649" t="s">
        <v>3686</v>
      </c>
      <c r="B525" s="650" t="s">
        <v>3493</v>
      </c>
      <c r="C525" s="650" t="s">
        <v>1314</v>
      </c>
      <c r="D525" s="650" t="s">
        <v>1315</v>
      </c>
      <c r="E525" s="650" t="s">
        <v>3494</v>
      </c>
      <c r="F525" s="653"/>
      <c r="G525" s="653"/>
      <c r="H525" s="666">
        <v>0</v>
      </c>
      <c r="I525" s="653">
        <v>1</v>
      </c>
      <c r="J525" s="653">
        <v>3127.19</v>
      </c>
      <c r="K525" s="666">
        <v>1</v>
      </c>
      <c r="L525" s="653">
        <v>1</v>
      </c>
      <c r="M525" s="654">
        <v>3127.19</v>
      </c>
    </row>
    <row r="526" spans="1:13" ht="14.4" customHeight="1" x14ac:dyDescent="0.3">
      <c r="A526" s="649" t="s">
        <v>3686</v>
      </c>
      <c r="B526" s="650" t="s">
        <v>3596</v>
      </c>
      <c r="C526" s="650" t="s">
        <v>6294</v>
      </c>
      <c r="D526" s="650" t="s">
        <v>6295</v>
      </c>
      <c r="E526" s="650" t="s">
        <v>6296</v>
      </c>
      <c r="F526" s="653"/>
      <c r="G526" s="653"/>
      <c r="H526" s="666">
        <v>0</v>
      </c>
      <c r="I526" s="653">
        <v>1</v>
      </c>
      <c r="J526" s="653">
        <v>16.27</v>
      </c>
      <c r="K526" s="666">
        <v>1</v>
      </c>
      <c r="L526" s="653">
        <v>1</v>
      </c>
      <c r="M526" s="654">
        <v>16.27</v>
      </c>
    </row>
    <row r="527" spans="1:13" ht="14.4" customHeight="1" x14ac:dyDescent="0.3">
      <c r="A527" s="649" t="s">
        <v>3686</v>
      </c>
      <c r="B527" s="650" t="s">
        <v>3506</v>
      </c>
      <c r="C527" s="650" t="s">
        <v>4344</v>
      </c>
      <c r="D527" s="650" t="s">
        <v>4345</v>
      </c>
      <c r="E527" s="650" t="s">
        <v>1140</v>
      </c>
      <c r="F527" s="653"/>
      <c r="G527" s="653"/>
      <c r="H527" s="666">
        <v>0</v>
      </c>
      <c r="I527" s="653">
        <v>10</v>
      </c>
      <c r="J527" s="653">
        <v>315.89999999999998</v>
      </c>
      <c r="K527" s="666">
        <v>1</v>
      </c>
      <c r="L527" s="653">
        <v>10</v>
      </c>
      <c r="M527" s="654">
        <v>315.89999999999998</v>
      </c>
    </row>
    <row r="528" spans="1:13" ht="14.4" customHeight="1" x14ac:dyDescent="0.3">
      <c r="A528" s="649" t="s">
        <v>3687</v>
      </c>
      <c r="B528" s="650" t="s">
        <v>6927</v>
      </c>
      <c r="C528" s="650" t="s">
        <v>4970</v>
      </c>
      <c r="D528" s="650" t="s">
        <v>4971</v>
      </c>
      <c r="E528" s="650" t="s">
        <v>4972</v>
      </c>
      <c r="F528" s="653">
        <v>3</v>
      </c>
      <c r="G528" s="653">
        <v>1440.54</v>
      </c>
      <c r="H528" s="666">
        <v>1</v>
      </c>
      <c r="I528" s="653"/>
      <c r="J528" s="653"/>
      <c r="K528" s="666">
        <v>0</v>
      </c>
      <c r="L528" s="653">
        <v>3</v>
      </c>
      <c r="M528" s="654">
        <v>1440.54</v>
      </c>
    </row>
    <row r="529" spans="1:13" ht="14.4" customHeight="1" x14ac:dyDescent="0.3">
      <c r="A529" s="649" t="s">
        <v>3687</v>
      </c>
      <c r="B529" s="650" t="s">
        <v>6927</v>
      </c>
      <c r="C529" s="650" t="s">
        <v>4973</v>
      </c>
      <c r="D529" s="650" t="s">
        <v>4971</v>
      </c>
      <c r="E529" s="650" t="s">
        <v>4972</v>
      </c>
      <c r="F529" s="653">
        <v>1</v>
      </c>
      <c r="G529" s="653">
        <v>480.18</v>
      </c>
      <c r="H529" s="666">
        <v>1</v>
      </c>
      <c r="I529" s="653"/>
      <c r="J529" s="653"/>
      <c r="K529" s="666">
        <v>0</v>
      </c>
      <c r="L529" s="653">
        <v>1</v>
      </c>
      <c r="M529" s="654">
        <v>480.18</v>
      </c>
    </row>
    <row r="530" spans="1:13" ht="14.4" customHeight="1" x14ac:dyDescent="0.3">
      <c r="A530" s="649" t="s">
        <v>3687</v>
      </c>
      <c r="B530" s="650" t="s">
        <v>3541</v>
      </c>
      <c r="C530" s="650" t="s">
        <v>4947</v>
      </c>
      <c r="D530" s="650" t="s">
        <v>4948</v>
      </c>
      <c r="E530" s="650" t="s">
        <v>1888</v>
      </c>
      <c r="F530" s="653">
        <v>1</v>
      </c>
      <c r="G530" s="653">
        <v>149.62</v>
      </c>
      <c r="H530" s="666">
        <v>1</v>
      </c>
      <c r="I530" s="653"/>
      <c r="J530" s="653"/>
      <c r="K530" s="666">
        <v>0</v>
      </c>
      <c r="L530" s="653">
        <v>1</v>
      </c>
      <c r="M530" s="654">
        <v>149.62</v>
      </c>
    </row>
    <row r="531" spans="1:13" ht="14.4" customHeight="1" x14ac:dyDescent="0.3">
      <c r="A531" s="649" t="s">
        <v>3687</v>
      </c>
      <c r="B531" s="650" t="s">
        <v>3541</v>
      </c>
      <c r="C531" s="650" t="s">
        <v>4949</v>
      </c>
      <c r="D531" s="650" t="s">
        <v>4948</v>
      </c>
      <c r="E531" s="650" t="s">
        <v>4817</v>
      </c>
      <c r="F531" s="653">
        <v>1</v>
      </c>
      <c r="G531" s="653">
        <v>0</v>
      </c>
      <c r="H531" s="666"/>
      <c r="I531" s="653"/>
      <c r="J531" s="653"/>
      <c r="K531" s="666"/>
      <c r="L531" s="653">
        <v>1</v>
      </c>
      <c r="M531" s="654">
        <v>0</v>
      </c>
    </row>
    <row r="532" spans="1:13" ht="14.4" customHeight="1" x14ac:dyDescent="0.3">
      <c r="A532" s="649" t="s">
        <v>3687</v>
      </c>
      <c r="B532" s="650" t="s">
        <v>6914</v>
      </c>
      <c r="C532" s="650" t="s">
        <v>4946</v>
      </c>
      <c r="D532" s="650" t="s">
        <v>4741</v>
      </c>
      <c r="E532" s="650" t="s">
        <v>2741</v>
      </c>
      <c r="F532" s="653">
        <v>1</v>
      </c>
      <c r="G532" s="653">
        <v>270.69</v>
      </c>
      <c r="H532" s="666">
        <v>1</v>
      </c>
      <c r="I532" s="653"/>
      <c r="J532" s="653"/>
      <c r="K532" s="666">
        <v>0</v>
      </c>
      <c r="L532" s="653">
        <v>1</v>
      </c>
      <c r="M532" s="654">
        <v>270.69</v>
      </c>
    </row>
    <row r="533" spans="1:13" ht="14.4" customHeight="1" x14ac:dyDescent="0.3">
      <c r="A533" s="649" t="s">
        <v>3687</v>
      </c>
      <c r="B533" s="650" t="s">
        <v>3474</v>
      </c>
      <c r="C533" s="650" t="s">
        <v>1646</v>
      </c>
      <c r="D533" s="650" t="s">
        <v>3514</v>
      </c>
      <c r="E533" s="650" t="s">
        <v>3515</v>
      </c>
      <c r="F533" s="653"/>
      <c r="G533" s="653"/>
      <c r="H533" s="666">
        <v>0</v>
      </c>
      <c r="I533" s="653">
        <v>2</v>
      </c>
      <c r="J533" s="653">
        <v>666.62</v>
      </c>
      <c r="K533" s="666">
        <v>1</v>
      </c>
      <c r="L533" s="653">
        <v>2</v>
      </c>
      <c r="M533" s="654">
        <v>666.62</v>
      </c>
    </row>
    <row r="534" spans="1:13" ht="14.4" customHeight="1" x14ac:dyDescent="0.3">
      <c r="A534" s="649" t="s">
        <v>3687</v>
      </c>
      <c r="B534" s="650" t="s">
        <v>3481</v>
      </c>
      <c r="C534" s="650" t="s">
        <v>1719</v>
      </c>
      <c r="D534" s="650" t="s">
        <v>1720</v>
      </c>
      <c r="E534" s="650" t="s">
        <v>3519</v>
      </c>
      <c r="F534" s="653"/>
      <c r="G534" s="653"/>
      <c r="H534" s="666">
        <v>0</v>
      </c>
      <c r="I534" s="653">
        <v>7</v>
      </c>
      <c r="J534" s="653">
        <v>967.12</v>
      </c>
      <c r="K534" s="666">
        <v>1</v>
      </c>
      <c r="L534" s="653">
        <v>7</v>
      </c>
      <c r="M534" s="654">
        <v>967.12</v>
      </c>
    </row>
    <row r="535" spans="1:13" ht="14.4" customHeight="1" x14ac:dyDescent="0.3">
      <c r="A535" s="649" t="s">
        <v>3687</v>
      </c>
      <c r="B535" s="650" t="s">
        <v>3481</v>
      </c>
      <c r="C535" s="650" t="s">
        <v>4727</v>
      </c>
      <c r="D535" s="650" t="s">
        <v>1720</v>
      </c>
      <c r="E535" s="650" t="s">
        <v>4147</v>
      </c>
      <c r="F535" s="653">
        <v>3</v>
      </c>
      <c r="G535" s="653">
        <v>0</v>
      </c>
      <c r="H535" s="666"/>
      <c r="I535" s="653"/>
      <c r="J535" s="653"/>
      <c r="K535" s="666"/>
      <c r="L535" s="653">
        <v>3</v>
      </c>
      <c r="M535" s="654">
        <v>0</v>
      </c>
    </row>
    <row r="536" spans="1:13" ht="14.4" customHeight="1" x14ac:dyDescent="0.3">
      <c r="A536" s="649" t="s">
        <v>3687</v>
      </c>
      <c r="B536" s="650" t="s">
        <v>3523</v>
      </c>
      <c r="C536" s="650" t="s">
        <v>4748</v>
      </c>
      <c r="D536" s="650" t="s">
        <v>4749</v>
      </c>
      <c r="E536" s="650" t="s">
        <v>3519</v>
      </c>
      <c r="F536" s="653">
        <v>2</v>
      </c>
      <c r="G536" s="653">
        <v>104.8</v>
      </c>
      <c r="H536" s="666">
        <v>1</v>
      </c>
      <c r="I536" s="653"/>
      <c r="J536" s="653"/>
      <c r="K536" s="666">
        <v>0</v>
      </c>
      <c r="L536" s="653">
        <v>2</v>
      </c>
      <c r="M536" s="654">
        <v>104.8</v>
      </c>
    </row>
    <row r="537" spans="1:13" ht="14.4" customHeight="1" x14ac:dyDescent="0.3">
      <c r="A537" s="649" t="s">
        <v>3687</v>
      </c>
      <c r="B537" s="650" t="s">
        <v>3523</v>
      </c>
      <c r="C537" s="650" t="s">
        <v>4167</v>
      </c>
      <c r="D537" s="650" t="s">
        <v>4168</v>
      </c>
      <c r="E537" s="650" t="s">
        <v>3519</v>
      </c>
      <c r="F537" s="653"/>
      <c r="G537" s="653"/>
      <c r="H537" s="666">
        <v>0</v>
      </c>
      <c r="I537" s="653">
        <v>2</v>
      </c>
      <c r="J537" s="653">
        <v>104.8</v>
      </c>
      <c r="K537" s="666">
        <v>1</v>
      </c>
      <c r="L537" s="653">
        <v>2</v>
      </c>
      <c r="M537" s="654">
        <v>104.8</v>
      </c>
    </row>
    <row r="538" spans="1:13" ht="14.4" customHeight="1" x14ac:dyDescent="0.3">
      <c r="A538" s="649" t="s">
        <v>3687</v>
      </c>
      <c r="B538" s="650" t="s">
        <v>6928</v>
      </c>
      <c r="C538" s="650" t="s">
        <v>4954</v>
      </c>
      <c r="D538" s="650" t="s">
        <v>4955</v>
      </c>
      <c r="E538" s="650" t="s">
        <v>4956</v>
      </c>
      <c r="F538" s="653">
        <v>1</v>
      </c>
      <c r="G538" s="653">
        <v>0</v>
      </c>
      <c r="H538" s="666"/>
      <c r="I538" s="653"/>
      <c r="J538" s="653"/>
      <c r="K538" s="666"/>
      <c r="L538" s="653">
        <v>1</v>
      </c>
      <c r="M538" s="654">
        <v>0</v>
      </c>
    </row>
    <row r="539" spans="1:13" ht="14.4" customHeight="1" x14ac:dyDescent="0.3">
      <c r="A539" s="649" t="s">
        <v>3687</v>
      </c>
      <c r="B539" s="650" t="s">
        <v>6928</v>
      </c>
      <c r="C539" s="650" t="s">
        <v>4957</v>
      </c>
      <c r="D539" s="650" t="s">
        <v>4955</v>
      </c>
      <c r="E539" s="650" t="s">
        <v>4958</v>
      </c>
      <c r="F539" s="653">
        <v>1</v>
      </c>
      <c r="G539" s="653">
        <v>0</v>
      </c>
      <c r="H539" s="666"/>
      <c r="I539" s="653"/>
      <c r="J539" s="653"/>
      <c r="K539" s="666"/>
      <c r="L539" s="653">
        <v>1</v>
      </c>
      <c r="M539" s="654">
        <v>0</v>
      </c>
    </row>
    <row r="540" spans="1:13" ht="14.4" customHeight="1" x14ac:dyDescent="0.3">
      <c r="A540" s="649" t="s">
        <v>3687</v>
      </c>
      <c r="B540" s="650" t="s">
        <v>3500</v>
      </c>
      <c r="C540" s="650" t="s">
        <v>1094</v>
      </c>
      <c r="D540" s="650" t="s">
        <v>1095</v>
      </c>
      <c r="E540" s="650" t="s">
        <v>3501</v>
      </c>
      <c r="F540" s="653"/>
      <c r="G540" s="653"/>
      <c r="H540" s="666">
        <v>0</v>
      </c>
      <c r="I540" s="653">
        <v>1</v>
      </c>
      <c r="J540" s="653">
        <v>94.8</v>
      </c>
      <c r="K540" s="666">
        <v>1</v>
      </c>
      <c r="L540" s="653">
        <v>1</v>
      </c>
      <c r="M540" s="654">
        <v>94.8</v>
      </c>
    </row>
    <row r="541" spans="1:13" ht="14.4" customHeight="1" x14ac:dyDescent="0.3">
      <c r="A541" s="649" t="s">
        <v>3687</v>
      </c>
      <c r="B541" s="650" t="s">
        <v>3600</v>
      </c>
      <c r="C541" s="650" t="s">
        <v>4963</v>
      </c>
      <c r="D541" s="650" t="s">
        <v>3840</v>
      </c>
      <c r="E541" s="650" t="s">
        <v>4964</v>
      </c>
      <c r="F541" s="653">
        <v>1</v>
      </c>
      <c r="G541" s="653">
        <v>0</v>
      </c>
      <c r="H541" s="666"/>
      <c r="I541" s="653"/>
      <c r="J541" s="653"/>
      <c r="K541" s="666"/>
      <c r="L541" s="653">
        <v>1</v>
      </c>
      <c r="M541" s="654">
        <v>0</v>
      </c>
    </row>
    <row r="542" spans="1:13" ht="14.4" customHeight="1" x14ac:dyDescent="0.3">
      <c r="A542" s="649" t="s">
        <v>3689</v>
      </c>
      <c r="B542" s="650" t="s">
        <v>3486</v>
      </c>
      <c r="C542" s="650" t="s">
        <v>1303</v>
      </c>
      <c r="D542" s="650" t="s">
        <v>3490</v>
      </c>
      <c r="E542" s="650" t="s">
        <v>3488</v>
      </c>
      <c r="F542" s="653"/>
      <c r="G542" s="653"/>
      <c r="H542" s="666">
        <v>0</v>
      </c>
      <c r="I542" s="653">
        <v>1</v>
      </c>
      <c r="J542" s="653">
        <v>41.3</v>
      </c>
      <c r="K542" s="666">
        <v>1</v>
      </c>
      <c r="L542" s="653">
        <v>1</v>
      </c>
      <c r="M542" s="654">
        <v>41.3</v>
      </c>
    </row>
    <row r="543" spans="1:13" ht="14.4" customHeight="1" x14ac:dyDescent="0.3">
      <c r="A543" s="649" t="s">
        <v>3689</v>
      </c>
      <c r="B543" s="650" t="s">
        <v>3600</v>
      </c>
      <c r="C543" s="650" t="s">
        <v>3808</v>
      </c>
      <c r="D543" s="650" t="s">
        <v>2805</v>
      </c>
      <c r="E543" s="650" t="s">
        <v>1442</v>
      </c>
      <c r="F543" s="653"/>
      <c r="G543" s="653"/>
      <c r="H543" s="666">
        <v>0</v>
      </c>
      <c r="I543" s="653">
        <v>1</v>
      </c>
      <c r="J543" s="653">
        <v>118.82</v>
      </c>
      <c r="K543" s="666">
        <v>1</v>
      </c>
      <c r="L543" s="653">
        <v>1</v>
      </c>
      <c r="M543" s="654">
        <v>118.82</v>
      </c>
    </row>
    <row r="544" spans="1:13" ht="14.4" customHeight="1" x14ac:dyDescent="0.3">
      <c r="A544" s="649" t="s">
        <v>3690</v>
      </c>
      <c r="B544" s="650" t="s">
        <v>3469</v>
      </c>
      <c r="C544" s="650" t="s">
        <v>1098</v>
      </c>
      <c r="D544" s="650" t="s">
        <v>1099</v>
      </c>
      <c r="E544" s="650" t="s">
        <v>1100</v>
      </c>
      <c r="F544" s="653"/>
      <c r="G544" s="653"/>
      <c r="H544" s="666"/>
      <c r="I544" s="653">
        <v>1</v>
      </c>
      <c r="J544" s="653">
        <v>0</v>
      </c>
      <c r="K544" s="666"/>
      <c r="L544" s="653">
        <v>1</v>
      </c>
      <c r="M544" s="654">
        <v>0</v>
      </c>
    </row>
    <row r="545" spans="1:13" ht="14.4" customHeight="1" x14ac:dyDescent="0.3">
      <c r="A545" s="649" t="s">
        <v>3690</v>
      </c>
      <c r="B545" s="650" t="s">
        <v>3474</v>
      </c>
      <c r="C545" s="650" t="s">
        <v>1646</v>
      </c>
      <c r="D545" s="650" t="s">
        <v>3514</v>
      </c>
      <c r="E545" s="650" t="s">
        <v>3515</v>
      </c>
      <c r="F545" s="653"/>
      <c r="G545" s="653"/>
      <c r="H545" s="666">
        <v>0</v>
      </c>
      <c r="I545" s="653">
        <v>1</v>
      </c>
      <c r="J545" s="653">
        <v>333.31</v>
      </c>
      <c r="K545" s="666">
        <v>1</v>
      </c>
      <c r="L545" s="653">
        <v>1</v>
      </c>
      <c r="M545" s="654">
        <v>333.31</v>
      </c>
    </row>
    <row r="546" spans="1:13" ht="14.4" customHeight="1" x14ac:dyDescent="0.3">
      <c r="A546" s="649" t="s">
        <v>3690</v>
      </c>
      <c r="B546" s="650" t="s">
        <v>3474</v>
      </c>
      <c r="C546" s="650" t="s">
        <v>1226</v>
      </c>
      <c r="D546" s="650" t="s">
        <v>3479</v>
      </c>
      <c r="E546" s="650" t="s">
        <v>3480</v>
      </c>
      <c r="F546" s="653"/>
      <c r="G546" s="653"/>
      <c r="H546" s="666">
        <v>0</v>
      </c>
      <c r="I546" s="653">
        <v>1</v>
      </c>
      <c r="J546" s="653">
        <v>112.76</v>
      </c>
      <c r="K546" s="666">
        <v>1</v>
      </c>
      <c r="L546" s="653">
        <v>1</v>
      </c>
      <c r="M546" s="654">
        <v>112.76</v>
      </c>
    </row>
    <row r="547" spans="1:13" ht="14.4" customHeight="1" x14ac:dyDescent="0.3">
      <c r="A547" s="649" t="s">
        <v>3690</v>
      </c>
      <c r="B547" s="650" t="s">
        <v>3486</v>
      </c>
      <c r="C547" s="650" t="s">
        <v>4921</v>
      </c>
      <c r="D547" s="650" t="s">
        <v>4446</v>
      </c>
      <c r="E547" s="650" t="s">
        <v>4922</v>
      </c>
      <c r="F547" s="653"/>
      <c r="G547" s="653"/>
      <c r="H547" s="666">
        <v>0</v>
      </c>
      <c r="I547" s="653">
        <v>1</v>
      </c>
      <c r="J547" s="653">
        <v>175.19</v>
      </c>
      <c r="K547" s="666">
        <v>1</v>
      </c>
      <c r="L547" s="653">
        <v>1</v>
      </c>
      <c r="M547" s="654">
        <v>175.19</v>
      </c>
    </row>
    <row r="548" spans="1:13" ht="14.4" customHeight="1" x14ac:dyDescent="0.3">
      <c r="A548" s="649" t="s">
        <v>3690</v>
      </c>
      <c r="B548" s="650" t="s">
        <v>3486</v>
      </c>
      <c r="C548" s="650" t="s">
        <v>1303</v>
      </c>
      <c r="D548" s="650" t="s">
        <v>3490</v>
      </c>
      <c r="E548" s="650" t="s">
        <v>3488</v>
      </c>
      <c r="F548" s="653"/>
      <c r="G548" s="653"/>
      <c r="H548" s="666">
        <v>0</v>
      </c>
      <c r="I548" s="653">
        <v>1</v>
      </c>
      <c r="J548" s="653">
        <v>41.3</v>
      </c>
      <c r="K548" s="666">
        <v>1</v>
      </c>
      <c r="L548" s="653">
        <v>1</v>
      </c>
      <c r="M548" s="654">
        <v>41.3</v>
      </c>
    </row>
    <row r="549" spans="1:13" ht="14.4" customHeight="1" x14ac:dyDescent="0.3">
      <c r="A549" s="649" t="s">
        <v>3690</v>
      </c>
      <c r="B549" s="650" t="s">
        <v>3486</v>
      </c>
      <c r="C549" s="650" t="s">
        <v>1306</v>
      </c>
      <c r="D549" s="650" t="s">
        <v>3490</v>
      </c>
      <c r="E549" s="650" t="s">
        <v>839</v>
      </c>
      <c r="F549" s="653"/>
      <c r="G549" s="653"/>
      <c r="H549" s="666">
        <v>0</v>
      </c>
      <c r="I549" s="653">
        <v>2</v>
      </c>
      <c r="J549" s="653">
        <v>137.66</v>
      </c>
      <c r="K549" s="666">
        <v>1</v>
      </c>
      <c r="L549" s="653">
        <v>2</v>
      </c>
      <c r="M549" s="654">
        <v>137.66</v>
      </c>
    </row>
    <row r="550" spans="1:13" ht="14.4" customHeight="1" x14ac:dyDescent="0.3">
      <c r="A550" s="649" t="s">
        <v>3690</v>
      </c>
      <c r="B550" s="650" t="s">
        <v>3549</v>
      </c>
      <c r="C550" s="650" t="s">
        <v>4339</v>
      </c>
      <c r="D550" s="650" t="s">
        <v>4340</v>
      </c>
      <c r="E550" s="650" t="s">
        <v>4341</v>
      </c>
      <c r="F550" s="653"/>
      <c r="G550" s="653"/>
      <c r="H550" s="666">
        <v>0</v>
      </c>
      <c r="I550" s="653">
        <v>3</v>
      </c>
      <c r="J550" s="653">
        <v>231.03000000000003</v>
      </c>
      <c r="K550" s="666">
        <v>1</v>
      </c>
      <c r="L550" s="653">
        <v>3</v>
      </c>
      <c r="M550" s="654">
        <v>231.03000000000003</v>
      </c>
    </row>
    <row r="551" spans="1:13" ht="14.4" customHeight="1" x14ac:dyDescent="0.3">
      <c r="A551" s="649" t="s">
        <v>3690</v>
      </c>
      <c r="B551" s="650" t="s">
        <v>3554</v>
      </c>
      <c r="C551" s="650" t="s">
        <v>2791</v>
      </c>
      <c r="D551" s="650" t="s">
        <v>2101</v>
      </c>
      <c r="E551" s="650" t="s">
        <v>3588</v>
      </c>
      <c r="F551" s="653"/>
      <c r="G551" s="653"/>
      <c r="H551" s="666">
        <v>0</v>
      </c>
      <c r="I551" s="653">
        <v>1</v>
      </c>
      <c r="J551" s="653">
        <v>48.31</v>
      </c>
      <c r="K551" s="666">
        <v>1</v>
      </c>
      <c r="L551" s="653">
        <v>1</v>
      </c>
      <c r="M551" s="654">
        <v>48.31</v>
      </c>
    </row>
    <row r="552" spans="1:13" ht="14.4" customHeight="1" x14ac:dyDescent="0.3">
      <c r="A552" s="649" t="s">
        <v>3690</v>
      </c>
      <c r="B552" s="650" t="s">
        <v>3554</v>
      </c>
      <c r="C552" s="650" t="s">
        <v>2100</v>
      </c>
      <c r="D552" s="650" t="s">
        <v>2101</v>
      </c>
      <c r="E552" s="650" t="s">
        <v>3555</v>
      </c>
      <c r="F552" s="653"/>
      <c r="G552" s="653"/>
      <c r="H552" s="666">
        <v>0</v>
      </c>
      <c r="I552" s="653">
        <v>2</v>
      </c>
      <c r="J552" s="653">
        <v>193.26</v>
      </c>
      <c r="K552" s="666">
        <v>1</v>
      </c>
      <c r="L552" s="653">
        <v>2</v>
      </c>
      <c r="M552" s="654">
        <v>193.26</v>
      </c>
    </row>
    <row r="553" spans="1:13" ht="14.4" customHeight="1" x14ac:dyDescent="0.3">
      <c r="A553" s="649" t="s">
        <v>3690</v>
      </c>
      <c r="B553" s="650" t="s">
        <v>3554</v>
      </c>
      <c r="C553" s="650" t="s">
        <v>4487</v>
      </c>
      <c r="D553" s="650" t="s">
        <v>2101</v>
      </c>
      <c r="E553" s="650" t="s">
        <v>4488</v>
      </c>
      <c r="F553" s="653"/>
      <c r="G553" s="653"/>
      <c r="H553" s="666">
        <v>0</v>
      </c>
      <c r="I553" s="653">
        <v>3</v>
      </c>
      <c r="J553" s="653">
        <v>579.78</v>
      </c>
      <c r="K553" s="666">
        <v>1</v>
      </c>
      <c r="L553" s="653">
        <v>3</v>
      </c>
      <c r="M553" s="654">
        <v>579.78</v>
      </c>
    </row>
    <row r="554" spans="1:13" ht="14.4" customHeight="1" x14ac:dyDescent="0.3">
      <c r="A554" s="649" t="s">
        <v>3690</v>
      </c>
      <c r="B554" s="650" t="s">
        <v>6921</v>
      </c>
      <c r="C554" s="650" t="s">
        <v>5440</v>
      </c>
      <c r="D554" s="650" t="s">
        <v>5441</v>
      </c>
      <c r="E554" s="650" t="s">
        <v>5442</v>
      </c>
      <c r="F554" s="653"/>
      <c r="G554" s="653"/>
      <c r="H554" s="666">
        <v>0</v>
      </c>
      <c r="I554" s="653">
        <v>2</v>
      </c>
      <c r="J554" s="653">
        <v>856.8</v>
      </c>
      <c r="K554" s="666">
        <v>1</v>
      </c>
      <c r="L554" s="653">
        <v>2</v>
      </c>
      <c r="M554" s="654">
        <v>856.8</v>
      </c>
    </row>
    <row r="555" spans="1:13" ht="14.4" customHeight="1" x14ac:dyDescent="0.3">
      <c r="A555" s="649" t="s">
        <v>3690</v>
      </c>
      <c r="B555" s="650" t="s">
        <v>3495</v>
      </c>
      <c r="C555" s="650" t="s">
        <v>5376</v>
      </c>
      <c r="D555" s="650" t="s">
        <v>2932</v>
      </c>
      <c r="E555" s="650" t="s">
        <v>4987</v>
      </c>
      <c r="F555" s="653">
        <v>1</v>
      </c>
      <c r="G555" s="653">
        <v>279.42</v>
      </c>
      <c r="H555" s="666">
        <v>1</v>
      </c>
      <c r="I555" s="653"/>
      <c r="J555" s="653"/>
      <c r="K555" s="666">
        <v>0</v>
      </c>
      <c r="L555" s="653">
        <v>1</v>
      </c>
      <c r="M555" s="654">
        <v>279.42</v>
      </c>
    </row>
    <row r="556" spans="1:13" ht="14.4" customHeight="1" x14ac:dyDescent="0.3">
      <c r="A556" s="649" t="s">
        <v>3690</v>
      </c>
      <c r="B556" s="650" t="s">
        <v>3495</v>
      </c>
      <c r="C556" s="650" t="s">
        <v>4406</v>
      </c>
      <c r="D556" s="650" t="s">
        <v>3612</v>
      </c>
      <c r="E556" s="650" t="s">
        <v>4407</v>
      </c>
      <c r="F556" s="653">
        <v>23</v>
      </c>
      <c r="G556" s="653">
        <v>0</v>
      </c>
      <c r="H556" s="666"/>
      <c r="I556" s="653"/>
      <c r="J556" s="653"/>
      <c r="K556" s="666"/>
      <c r="L556" s="653">
        <v>23</v>
      </c>
      <c r="M556" s="654">
        <v>0</v>
      </c>
    </row>
    <row r="557" spans="1:13" ht="14.4" customHeight="1" x14ac:dyDescent="0.3">
      <c r="A557" s="649" t="s">
        <v>3690</v>
      </c>
      <c r="B557" s="650" t="s">
        <v>3495</v>
      </c>
      <c r="C557" s="650" t="s">
        <v>5379</v>
      </c>
      <c r="D557" s="650" t="s">
        <v>5192</v>
      </c>
      <c r="E557" s="650" t="s">
        <v>5380</v>
      </c>
      <c r="F557" s="653">
        <v>18</v>
      </c>
      <c r="G557" s="653">
        <v>0</v>
      </c>
      <c r="H557" s="666"/>
      <c r="I557" s="653"/>
      <c r="J557" s="653"/>
      <c r="K557" s="666"/>
      <c r="L557" s="653">
        <v>18</v>
      </c>
      <c r="M557" s="654">
        <v>0</v>
      </c>
    </row>
    <row r="558" spans="1:13" ht="14.4" customHeight="1" x14ac:dyDescent="0.3">
      <c r="A558" s="649" t="s">
        <v>3690</v>
      </c>
      <c r="B558" s="650" t="s">
        <v>3495</v>
      </c>
      <c r="C558" s="650" t="s">
        <v>5188</v>
      </c>
      <c r="D558" s="650" t="s">
        <v>5189</v>
      </c>
      <c r="E558" s="650" t="s">
        <v>5190</v>
      </c>
      <c r="F558" s="653">
        <v>8</v>
      </c>
      <c r="G558" s="653">
        <v>0</v>
      </c>
      <c r="H558" s="666"/>
      <c r="I558" s="653"/>
      <c r="J558" s="653"/>
      <c r="K558" s="666"/>
      <c r="L558" s="653">
        <v>8</v>
      </c>
      <c r="M558" s="654">
        <v>0</v>
      </c>
    </row>
    <row r="559" spans="1:13" ht="14.4" customHeight="1" x14ac:dyDescent="0.3">
      <c r="A559" s="649" t="s">
        <v>3690</v>
      </c>
      <c r="B559" s="650" t="s">
        <v>3495</v>
      </c>
      <c r="C559" s="650" t="s">
        <v>5383</v>
      </c>
      <c r="D559" s="650" t="s">
        <v>3556</v>
      </c>
      <c r="E559" s="650" t="s">
        <v>4205</v>
      </c>
      <c r="F559" s="653"/>
      <c r="G559" s="653"/>
      <c r="H559" s="666">
        <v>0</v>
      </c>
      <c r="I559" s="653">
        <v>68</v>
      </c>
      <c r="J559" s="653">
        <v>31667.599999999991</v>
      </c>
      <c r="K559" s="666">
        <v>1</v>
      </c>
      <c r="L559" s="653">
        <v>68</v>
      </c>
      <c r="M559" s="654">
        <v>31667.599999999991</v>
      </c>
    </row>
    <row r="560" spans="1:13" ht="14.4" customHeight="1" x14ac:dyDescent="0.3">
      <c r="A560" s="649" t="s">
        <v>3690</v>
      </c>
      <c r="B560" s="650" t="s">
        <v>3495</v>
      </c>
      <c r="C560" s="650" t="s">
        <v>2927</v>
      </c>
      <c r="D560" s="650" t="s">
        <v>3612</v>
      </c>
      <c r="E560" s="650" t="s">
        <v>3613</v>
      </c>
      <c r="F560" s="653">
        <v>31</v>
      </c>
      <c r="G560" s="653">
        <v>4381.54</v>
      </c>
      <c r="H560" s="666">
        <v>1</v>
      </c>
      <c r="I560" s="653"/>
      <c r="J560" s="653"/>
      <c r="K560" s="666">
        <v>0</v>
      </c>
      <c r="L560" s="653">
        <v>31</v>
      </c>
      <c r="M560" s="654">
        <v>4381.54</v>
      </c>
    </row>
    <row r="561" spans="1:13" ht="14.4" customHeight="1" x14ac:dyDescent="0.3">
      <c r="A561" s="649" t="s">
        <v>3690</v>
      </c>
      <c r="B561" s="650" t="s">
        <v>3495</v>
      </c>
      <c r="C561" s="650" t="s">
        <v>5191</v>
      </c>
      <c r="D561" s="650" t="s">
        <v>5192</v>
      </c>
      <c r="E561" s="650" t="s">
        <v>5193</v>
      </c>
      <c r="F561" s="653">
        <v>68</v>
      </c>
      <c r="G561" s="653">
        <v>12809.84</v>
      </c>
      <c r="H561" s="666">
        <v>1</v>
      </c>
      <c r="I561" s="653"/>
      <c r="J561" s="653"/>
      <c r="K561" s="666">
        <v>0</v>
      </c>
      <c r="L561" s="653">
        <v>68</v>
      </c>
      <c r="M561" s="654">
        <v>12809.84</v>
      </c>
    </row>
    <row r="562" spans="1:13" ht="14.4" customHeight="1" x14ac:dyDescent="0.3">
      <c r="A562" s="649" t="s">
        <v>3690</v>
      </c>
      <c r="B562" s="650" t="s">
        <v>3495</v>
      </c>
      <c r="C562" s="650" t="s">
        <v>5388</v>
      </c>
      <c r="D562" s="650" t="s">
        <v>5189</v>
      </c>
      <c r="E562" s="650" t="s">
        <v>5389</v>
      </c>
      <c r="F562" s="653">
        <v>33</v>
      </c>
      <c r="G562" s="653">
        <v>7684.0499999999993</v>
      </c>
      <c r="H562" s="666">
        <v>1</v>
      </c>
      <c r="I562" s="653"/>
      <c r="J562" s="653"/>
      <c r="K562" s="666">
        <v>0</v>
      </c>
      <c r="L562" s="653">
        <v>33</v>
      </c>
      <c r="M562" s="654">
        <v>7684.0499999999993</v>
      </c>
    </row>
    <row r="563" spans="1:13" ht="14.4" customHeight="1" x14ac:dyDescent="0.3">
      <c r="A563" s="649" t="s">
        <v>3690</v>
      </c>
      <c r="B563" s="650" t="s">
        <v>3495</v>
      </c>
      <c r="C563" s="650" t="s">
        <v>1117</v>
      </c>
      <c r="D563" s="650" t="s">
        <v>1118</v>
      </c>
      <c r="E563" s="650" t="s">
        <v>3496</v>
      </c>
      <c r="F563" s="653"/>
      <c r="G563" s="653"/>
      <c r="H563" s="666">
        <v>0</v>
      </c>
      <c r="I563" s="653">
        <v>101</v>
      </c>
      <c r="J563" s="653">
        <v>8127.4699999999993</v>
      </c>
      <c r="K563" s="666">
        <v>1</v>
      </c>
      <c r="L563" s="653">
        <v>101</v>
      </c>
      <c r="M563" s="654">
        <v>8127.4699999999993</v>
      </c>
    </row>
    <row r="564" spans="1:13" ht="14.4" customHeight="1" x14ac:dyDescent="0.3">
      <c r="A564" s="649" t="s">
        <v>3690</v>
      </c>
      <c r="B564" s="650" t="s">
        <v>3495</v>
      </c>
      <c r="C564" s="650" t="s">
        <v>2931</v>
      </c>
      <c r="D564" s="650" t="s">
        <v>2932</v>
      </c>
      <c r="E564" s="650" t="s">
        <v>3280</v>
      </c>
      <c r="F564" s="653">
        <v>12</v>
      </c>
      <c r="G564" s="653">
        <v>558.84</v>
      </c>
      <c r="H564" s="666">
        <v>1</v>
      </c>
      <c r="I564" s="653"/>
      <c r="J564" s="653"/>
      <c r="K564" s="666">
        <v>0</v>
      </c>
      <c r="L564" s="653">
        <v>12</v>
      </c>
      <c r="M564" s="654">
        <v>558.84</v>
      </c>
    </row>
    <row r="565" spans="1:13" ht="14.4" customHeight="1" x14ac:dyDescent="0.3">
      <c r="A565" s="649" t="s">
        <v>3690</v>
      </c>
      <c r="B565" s="650" t="s">
        <v>3495</v>
      </c>
      <c r="C565" s="650" t="s">
        <v>4986</v>
      </c>
      <c r="D565" s="650" t="s">
        <v>2932</v>
      </c>
      <c r="E565" s="650" t="s">
        <v>4987</v>
      </c>
      <c r="F565" s="653">
        <v>1</v>
      </c>
      <c r="G565" s="653">
        <v>279.42</v>
      </c>
      <c r="H565" s="666">
        <v>1</v>
      </c>
      <c r="I565" s="653"/>
      <c r="J565" s="653"/>
      <c r="K565" s="666">
        <v>0</v>
      </c>
      <c r="L565" s="653">
        <v>1</v>
      </c>
      <c r="M565" s="654">
        <v>279.42</v>
      </c>
    </row>
    <row r="566" spans="1:13" ht="14.4" customHeight="1" x14ac:dyDescent="0.3">
      <c r="A566" s="649" t="s">
        <v>3690</v>
      </c>
      <c r="B566" s="650" t="s">
        <v>3495</v>
      </c>
      <c r="C566" s="650" t="s">
        <v>3260</v>
      </c>
      <c r="D566" s="650" t="s">
        <v>3614</v>
      </c>
      <c r="E566" s="650" t="s">
        <v>3615</v>
      </c>
      <c r="F566" s="653"/>
      <c r="G566" s="653"/>
      <c r="H566" s="666">
        <v>0</v>
      </c>
      <c r="I566" s="653">
        <v>33</v>
      </c>
      <c r="J566" s="653">
        <v>12432.75</v>
      </c>
      <c r="K566" s="666">
        <v>1</v>
      </c>
      <c r="L566" s="653">
        <v>33</v>
      </c>
      <c r="M566" s="654">
        <v>12432.75</v>
      </c>
    </row>
    <row r="567" spans="1:13" ht="14.4" customHeight="1" x14ac:dyDescent="0.3">
      <c r="A567" s="649" t="s">
        <v>3690</v>
      </c>
      <c r="B567" s="650" t="s">
        <v>3495</v>
      </c>
      <c r="C567" s="650" t="s">
        <v>2128</v>
      </c>
      <c r="D567" s="650" t="s">
        <v>3556</v>
      </c>
      <c r="E567" s="650" t="s">
        <v>3557</v>
      </c>
      <c r="F567" s="653"/>
      <c r="G567" s="653"/>
      <c r="H567" s="666">
        <v>0</v>
      </c>
      <c r="I567" s="653">
        <v>1</v>
      </c>
      <c r="J567" s="653">
        <v>139.71</v>
      </c>
      <c r="K567" s="666">
        <v>1</v>
      </c>
      <c r="L567" s="653">
        <v>1</v>
      </c>
      <c r="M567" s="654">
        <v>139.71</v>
      </c>
    </row>
    <row r="568" spans="1:13" ht="14.4" customHeight="1" x14ac:dyDescent="0.3">
      <c r="A568" s="649" t="s">
        <v>3690</v>
      </c>
      <c r="B568" s="650" t="s">
        <v>3495</v>
      </c>
      <c r="C568" s="650" t="s">
        <v>5726</v>
      </c>
      <c r="D568" s="650" t="s">
        <v>5727</v>
      </c>
      <c r="E568" s="650" t="s">
        <v>5728</v>
      </c>
      <c r="F568" s="653">
        <v>4</v>
      </c>
      <c r="G568" s="653">
        <v>558.84</v>
      </c>
      <c r="H568" s="666">
        <v>1</v>
      </c>
      <c r="I568" s="653"/>
      <c r="J568" s="653"/>
      <c r="K568" s="666">
        <v>0</v>
      </c>
      <c r="L568" s="653">
        <v>4</v>
      </c>
      <c r="M568" s="654">
        <v>558.84</v>
      </c>
    </row>
    <row r="569" spans="1:13" ht="14.4" customHeight="1" x14ac:dyDescent="0.3">
      <c r="A569" s="649" t="s">
        <v>3690</v>
      </c>
      <c r="B569" s="650" t="s">
        <v>3495</v>
      </c>
      <c r="C569" s="650" t="s">
        <v>5721</v>
      </c>
      <c r="D569" s="650" t="s">
        <v>5722</v>
      </c>
      <c r="E569" s="650" t="s">
        <v>5723</v>
      </c>
      <c r="F569" s="653">
        <v>3</v>
      </c>
      <c r="G569" s="653">
        <v>0</v>
      </c>
      <c r="H569" s="666"/>
      <c r="I569" s="653"/>
      <c r="J569" s="653"/>
      <c r="K569" s="666"/>
      <c r="L569" s="653">
        <v>3</v>
      </c>
      <c r="M569" s="654">
        <v>0</v>
      </c>
    </row>
    <row r="570" spans="1:13" ht="14.4" customHeight="1" x14ac:dyDescent="0.3">
      <c r="A570" s="649" t="s">
        <v>3690</v>
      </c>
      <c r="B570" s="650" t="s">
        <v>3495</v>
      </c>
      <c r="C570" s="650" t="s">
        <v>5724</v>
      </c>
      <c r="D570" s="650" t="s">
        <v>5725</v>
      </c>
      <c r="E570" s="650" t="s">
        <v>5366</v>
      </c>
      <c r="F570" s="653">
        <v>2</v>
      </c>
      <c r="G570" s="653">
        <v>376.76</v>
      </c>
      <c r="H570" s="666">
        <v>1</v>
      </c>
      <c r="I570" s="653"/>
      <c r="J570" s="653"/>
      <c r="K570" s="666">
        <v>0</v>
      </c>
      <c r="L570" s="653">
        <v>2</v>
      </c>
      <c r="M570" s="654">
        <v>376.76</v>
      </c>
    </row>
    <row r="571" spans="1:13" ht="14.4" customHeight="1" x14ac:dyDescent="0.3">
      <c r="A571" s="649" t="s">
        <v>3690</v>
      </c>
      <c r="B571" s="650" t="s">
        <v>3495</v>
      </c>
      <c r="C571" s="650" t="s">
        <v>5729</v>
      </c>
      <c r="D571" s="650" t="s">
        <v>5730</v>
      </c>
      <c r="E571" s="650" t="s">
        <v>5731</v>
      </c>
      <c r="F571" s="653">
        <v>3</v>
      </c>
      <c r="G571" s="653">
        <v>838.26</v>
      </c>
      <c r="H571" s="666">
        <v>1</v>
      </c>
      <c r="I571" s="653"/>
      <c r="J571" s="653"/>
      <c r="K571" s="666">
        <v>0</v>
      </c>
      <c r="L571" s="653">
        <v>3</v>
      </c>
      <c r="M571" s="654">
        <v>838.26</v>
      </c>
    </row>
    <row r="572" spans="1:13" ht="14.4" customHeight="1" x14ac:dyDescent="0.3">
      <c r="A572" s="649" t="s">
        <v>3690</v>
      </c>
      <c r="B572" s="650" t="s">
        <v>6922</v>
      </c>
      <c r="C572" s="650" t="s">
        <v>5394</v>
      </c>
      <c r="D572" s="650" t="s">
        <v>5395</v>
      </c>
      <c r="E572" s="650" t="s">
        <v>5396</v>
      </c>
      <c r="F572" s="653"/>
      <c r="G572" s="653"/>
      <c r="H572" s="666">
        <v>0</v>
      </c>
      <c r="I572" s="653">
        <v>14</v>
      </c>
      <c r="J572" s="653">
        <v>7933.3799999999992</v>
      </c>
      <c r="K572" s="666">
        <v>1</v>
      </c>
      <c r="L572" s="653">
        <v>14</v>
      </c>
      <c r="M572" s="654">
        <v>7933.3799999999992</v>
      </c>
    </row>
    <row r="573" spans="1:13" ht="14.4" customHeight="1" x14ac:dyDescent="0.3">
      <c r="A573" s="649" t="s">
        <v>3690</v>
      </c>
      <c r="B573" s="650" t="s">
        <v>6922</v>
      </c>
      <c r="C573" s="650" t="s">
        <v>5397</v>
      </c>
      <c r="D573" s="650" t="s">
        <v>5398</v>
      </c>
      <c r="E573" s="650" t="s">
        <v>5399</v>
      </c>
      <c r="F573" s="653"/>
      <c r="G573" s="653"/>
      <c r="H573" s="666">
        <v>0</v>
      </c>
      <c r="I573" s="653">
        <v>6</v>
      </c>
      <c r="J573" s="653">
        <v>109.32</v>
      </c>
      <c r="K573" s="666">
        <v>1</v>
      </c>
      <c r="L573" s="653">
        <v>6</v>
      </c>
      <c r="M573" s="654">
        <v>109.32</v>
      </c>
    </row>
    <row r="574" spans="1:13" ht="14.4" customHeight="1" x14ac:dyDescent="0.3">
      <c r="A574" s="649" t="s">
        <v>3690</v>
      </c>
      <c r="B574" s="650" t="s">
        <v>6922</v>
      </c>
      <c r="C574" s="650" t="s">
        <v>5403</v>
      </c>
      <c r="D574" s="650" t="s">
        <v>5401</v>
      </c>
      <c r="E574" s="650" t="s">
        <v>5404</v>
      </c>
      <c r="F574" s="653"/>
      <c r="G574" s="653"/>
      <c r="H574" s="666">
        <v>0</v>
      </c>
      <c r="I574" s="653">
        <v>49</v>
      </c>
      <c r="J574" s="653">
        <v>4462.4299999999994</v>
      </c>
      <c r="K574" s="666">
        <v>1</v>
      </c>
      <c r="L574" s="653">
        <v>49</v>
      </c>
      <c r="M574" s="654">
        <v>4462.4299999999994</v>
      </c>
    </row>
    <row r="575" spans="1:13" ht="14.4" customHeight="1" x14ac:dyDescent="0.3">
      <c r="A575" s="649" t="s">
        <v>3690</v>
      </c>
      <c r="B575" s="650" t="s">
        <v>6922</v>
      </c>
      <c r="C575" s="650" t="s">
        <v>4989</v>
      </c>
      <c r="D575" s="650" t="s">
        <v>4990</v>
      </c>
      <c r="E575" s="650" t="s">
        <v>4991</v>
      </c>
      <c r="F575" s="653"/>
      <c r="G575" s="653"/>
      <c r="H575" s="666">
        <v>0</v>
      </c>
      <c r="I575" s="653">
        <v>82</v>
      </c>
      <c r="J575" s="653">
        <v>14935.48</v>
      </c>
      <c r="K575" s="666">
        <v>1</v>
      </c>
      <c r="L575" s="653">
        <v>82</v>
      </c>
      <c r="M575" s="654">
        <v>14935.48</v>
      </c>
    </row>
    <row r="576" spans="1:13" ht="14.4" customHeight="1" x14ac:dyDescent="0.3">
      <c r="A576" s="649" t="s">
        <v>3690</v>
      </c>
      <c r="B576" s="650" t="s">
        <v>6922</v>
      </c>
      <c r="C576" s="650" t="s">
        <v>5740</v>
      </c>
      <c r="D576" s="650" t="s">
        <v>5395</v>
      </c>
      <c r="E576" s="650" t="s">
        <v>2489</v>
      </c>
      <c r="F576" s="653"/>
      <c r="G576" s="653"/>
      <c r="H576" s="666"/>
      <c r="I576" s="653">
        <v>6</v>
      </c>
      <c r="J576" s="653">
        <v>0</v>
      </c>
      <c r="K576" s="666"/>
      <c r="L576" s="653">
        <v>6</v>
      </c>
      <c r="M576" s="654">
        <v>0</v>
      </c>
    </row>
    <row r="577" spans="1:13" ht="14.4" customHeight="1" x14ac:dyDescent="0.3">
      <c r="A577" s="649" t="s">
        <v>3690</v>
      </c>
      <c r="B577" s="650" t="s">
        <v>6922</v>
      </c>
      <c r="C577" s="650" t="s">
        <v>5407</v>
      </c>
      <c r="D577" s="650" t="s">
        <v>5398</v>
      </c>
      <c r="E577" s="650" t="s">
        <v>5408</v>
      </c>
      <c r="F577" s="653"/>
      <c r="G577" s="653"/>
      <c r="H577" s="666">
        <v>0</v>
      </c>
      <c r="I577" s="653">
        <v>6</v>
      </c>
      <c r="J577" s="653">
        <v>78.06</v>
      </c>
      <c r="K577" s="666">
        <v>1</v>
      </c>
      <c r="L577" s="653">
        <v>6</v>
      </c>
      <c r="M577" s="654">
        <v>78.06</v>
      </c>
    </row>
    <row r="578" spans="1:13" ht="14.4" customHeight="1" x14ac:dyDescent="0.3">
      <c r="A578" s="649" t="s">
        <v>3690</v>
      </c>
      <c r="B578" s="650" t="s">
        <v>3593</v>
      </c>
      <c r="C578" s="650" t="s">
        <v>5362</v>
      </c>
      <c r="D578" s="650" t="s">
        <v>5363</v>
      </c>
      <c r="E578" s="650" t="s">
        <v>5293</v>
      </c>
      <c r="F578" s="653"/>
      <c r="G578" s="653"/>
      <c r="H578" s="666">
        <v>0</v>
      </c>
      <c r="I578" s="653">
        <v>10</v>
      </c>
      <c r="J578" s="653">
        <v>5615.4</v>
      </c>
      <c r="K578" s="666">
        <v>1</v>
      </c>
      <c r="L578" s="653">
        <v>10</v>
      </c>
      <c r="M578" s="654">
        <v>5615.4</v>
      </c>
    </row>
    <row r="579" spans="1:13" ht="14.4" customHeight="1" x14ac:dyDescent="0.3">
      <c r="A579" s="649" t="s">
        <v>3690</v>
      </c>
      <c r="B579" s="650" t="s">
        <v>6907</v>
      </c>
      <c r="C579" s="650" t="s">
        <v>5746</v>
      </c>
      <c r="D579" s="650" t="s">
        <v>4604</v>
      </c>
      <c r="E579" s="650" t="s">
        <v>5747</v>
      </c>
      <c r="F579" s="653">
        <v>3</v>
      </c>
      <c r="G579" s="653">
        <v>1101.75</v>
      </c>
      <c r="H579" s="666">
        <v>1</v>
      </c>
      <c r="I579" s="653"/>
      <c r="J579" s="653"/>
      <c r="K579" s="666">
        <v>0</v>
      </c>
      <c r="L579" s="653">
        <v>3</v>
      </c>
      <c r="M579" s="654">
        <v>1101.75</v>
      </c>
    </row>
    <row r="580" spans="1:13" ht="14.4" customHeight="1" x14ac:dyDescent="0.3">
      <c r="A580" s="649" t="s">
        <v>3690</v>
      </c>
      <c r="B580" s="650" t="s">
        <v>6907</v>
      </c>
      <c r="C580" s="650" t="s">
        <v>4319</v>
      </c>
      <c r="D580" s="650" t="s">
        <v>4320</v>
      </c>
      <c r="E580" s="650" t="s">
        <v>4321</v>
      </c>
      <c r="F580" s="653"/>
      <c r="G580" s="653"/>
      <c r="H580" s="666">
        <v>0</v>
      </c>
      <c r="I580" s="653">
        <v>25</v>
      </c>
      <c r="J580" s="653">
        <v>7651</v>
      </c>
      <c r="K580" s="666">
        <v>1</v>
      </c>
      <c r="L580" s="653">
        <v>25</v>
      </c>
      <c r="M580" s="654">
        <v>7651</v>
      </c>
    </row>
    <row r="581" spans="1:13" ht="14.4" customHeight="1" x14ac:dyDescent="0.3">
      <c r="A581" s="649" t="s">
        <v>3690</v>
      </c>
      <c r="B581" s="650" t="s">
        <v>6907</v>
      </c>
      <c r="C581" s="650" t="s">
        <v>5741</v>
      </c>
      <c r="D581" s="650" t="s">
        <v>5742</v>
      </c>
      <c r="E581" s="650" t="s">
        <v>4088</v>
      </c>
      <c r="F581" s="653"/>
      <c r="G581" s="653"/>
      <c r="H581" s="666">
        <v>0</v>
      </c>
      <c r="I581" s="653">
        <v>4</v>
      </c>
      <c r="J581" s="653">
        <v>2448.3200000000002</v>
      </c>
      <c r="K581" s="666">
        <v>1</v>
      </c>
      <c r="L581" s="653">
        <v>4</v>
      </c>
      <c r="M581" s="654">
        <v>2448.3200000000002</v>
      </c>
    </row>
    <row r="582" spans="1:13" ht="14.4" customHeight="1" x14ac:dyDescent="0.3">
      <c r="A582" s="649" t="s">
        <v>3690</v>
      </c>
      <c r="B582" s="650" t="s">
        <v>6907</v>
      </c>
      <c r="C582" s="650" t="s">
        <v>5743</v>
      </c>
      <c r="D582" s="650" t="s">
        <v>5742</v>
      </c>
      <c r="E582" s="650" t="s">
        <v>4140</v>
      </c>
      <c r="F582" s="653"/>
      <c r="G582" s="653"/>
      <c r="H582" s="666">
        <v>0</v>
      </c>
      <c r="I582" s="653">
        <v>5</v>
      </c>
      <c r="J582" s="653">
        <v>6120.75</v>
      </c>
      <c r="K582" s="666">
        <v>1</v>
      </c>
      <c r="L582" s="653">
        <v>5</v>
      </c>
      <c r="M582" s="654">
        <v>6120.75</v>
      </c>
    </row>
    <row r="583" spans="1:13" ht="14.4" customHeight="1" x14ac:dyDescent="0.3">
      <c r="A583" s="649" t="s">
        <v>3690</v>
      </c>
      <c r="B583" s="650" t="s">
        <v>6907</v>
      </c>
      <c r="C583" s="650" t="s">
        <v>4322</v>
      </c>
      <c r="D583" s="650" t="s">
        <v>4323</v>
      </c>
      <c r="E583" s="650" t="s">
        <v>4321</v>
      </c>
      <c r="F583" s="653">
        <v>30</v>
      </c>
      <c r="G583" s="653">
        <v>9181.2000000000007</v>
      </c>
      <c r="H583" s="666">
        <v>1</v>
      </c>
      <c r="I583" s="653"/>
      <c r="J583" s="653"/>
      <c r="K583" s="666">
        <v>0</v>
      </c>
      <c r="L583" s="653">
        <v>30</v>
      </c>
      <c r="M583" s="654">
        <v>9181.2000000000007</v>
      </c>
    </row>
    <row r="584" spans="1:13" ht="14.4" customHeight="1" x14ac:dyDescent="0.3">
      <c r="A584" s="649" t="s">
        <v>3690</v>
      </c>
      <c r="B584" s="650" t="s">
        <v>6907</v>
      </c>
      <c r="C584" s="650" t="s">
        <v>5409</v>
      </c>
      <c r="D584" s="650" t="s">
        <v>4323</v>
      </c>
      <c r="E584" s="650" t="s">
        <v>5410</v>
      </c>
      <c r="F584" s="653">
        <v>3</v>
      </c>
      <c r="G584" s="653">
        <v>0</v>
      </c>
      <c r="H584" s="666"/>
      <c r="I584" s="653"/>
      <c r="J584" s="653"/>
      <c r="K584" s="666"/>
      <c r="L584" s="653">
        <v>3</v>
      </c>
      <c r="M584" s="654">
        <v>0</v>
      </c>
    </row>
    <row r="585" spans="1:13" ht="14.4" customHeight="1" x14ac:dyDescent="0.3">
      <c r="A585" s="649" t="s">
        <v>3690</v>
      </c>
      <c r="B585" s="650" t="s">
        <v>6907</v>
      </c>
      <c r="C585" s="650" t="s">
        <v>4324</v>
      </c>
      <c r="D585" s="650" t="s">
        <v>4325</v>
      </c>
      <c r="E585" s="650" t="s">
        <v>4088</v>
      </c>
      <c r="F585" s="653">
        <v>47</v>
      </c>
      <c r="G585" s="653">
        <v>28767.760000000002</v>
      </c>
      <c r="H585" s="666">
        <v>1</v>
      </c>
      <c r="I585" s="653"/>
      <c r="J585" s="653"/>
      <c r="K585" s="666">
        <v>0</v>
      </c>
      <c r="L585" s="653">
        <v>47</v>
      </c>
      <c r="M585" s="654">
        <v>28767.760000000002</v>
      </c>
    </row>
    <row r="586" spans="1:13" ht="14.4" customHeight="1" x14ac:dyDescent="0.3">
      <c r="A586" s="649" t="s">
        <v>3690</v>
      </c>
      <c r="B586" s="650" t="s">
        <v>6907</v>
      </c>
      <c r="C586" s="650" t="s">
        <v>5411</v>
      </c>
      <c r="D586" s="650" t="s">
        <v>4325</v>
      </c>
      <c r="E586" s="650" t="s">
        <v>4140</v>
      </c>
      <c r="F586" s="653">
        <v>23</v>
      </c>
      <c r="G586" s="653">
        <v>28155.449999999997</v>
      </c>
      <c r="H586" s="666">
        <v>1</v>
      </c>
      <c r="I586" s="653"/>
      <c r="J586" s="653"/>
      <c r="K586" s="666">
        <v>0</v>
      </c>
      <c r="L586" s="653">
        <v>23</v>
      </c>
      <c r="M586" s="654">
        <v>28155.449999999997</v>
      </c>
    </row>
    <row r="587" spans="1:13" ht="14.4" customHeight="1" x14ac:dyDescent="0.3">
      <c r="A587" s="649" t="s">
        <v>3690</v>
      </c>
      <c r="B587" s="650" t="s">
        <v>6907</v>
      </c>
      <c r="C587" s="650" t="s">
        <v>5412</v>
      </c>
      <c r="D587" s="650" t="s">
        <v>5413</v>
      </c>
      <c r="E587" s="650" t="s">
        <v>5414</v>
      </c>
      <c r="F587" s="653">
        <v>8</v>
      </c>
      <c r="G587" s="653">
        <v>9793.2000000000007</v>
      </c>
      <c r="H587" s="666">
        <v>1</v>
      </c>
      <c r="I587" s="653"/>
      <c r="J587" s="653"/>
      <c r="K587" s="666">
        <v>0</v>
      </c>
      <c r="L587" s="653">
        <v>8</v>
      </c>
      <c r="M587" s="654">
        <v>9793.2000000000007</v>
      </c>
    </row>
    <row r="588" spans="1:13" ht="14.4" customHeight="1" x14ac:dyDescent="0.3">
      <c r="A588" s="649" t="s">
        <v>3690</v>
      </c>
      <c r="B588" s="650" t="s">
        <v>6907</v>
      </c>
      <c r="C588" s="650" t="s">
        <v>5744</v>
      </c>
      <c r="D588" s="650" t="s">
        <v>5413</v>
      </c>
      <c r="E588" s="650" t="s">
        <v>5745</v>
      </c>
      <c r="F588" s="653">
        <v>6</v>
      </c>
      <c r="G588" s="653">
        <v>0</v>
      </c>
      <c r="H588" s="666"/>
      <c r="I588" s="653"/>
      <c r="J588" s="653"/>
      <c r="K588" s="666"/>
      <c r="L588" s="653">
        <v>6</v>
      </c>
      <c r="M588" s="654">
        <v>0</v>
      </c>
    </row>
    <row r="589" spans="1:13" ht="14.4" customHeight="1" x14ac:dyDescent="0.3">
      <c r="A589" s="649" t="s">
        <v>3690</v>
      </c>
      <c r="B589" s="650" t="s">
        <v>6907</v>
      </c>
      <c r="C589" s="650" t="s">
        <v>4603</v>
      </c>
      <c r="D589" s="650" t="s">
        <v>4604</v>
      </c>
      <c r="E589" s="650" t="s">
        <v>4605</v>
      </c>
      <c r="F589" s="653">
        <v>5</v>
      </c>
      <c r="G589" s="653">
        <v>3672.45</v>
      </c>
      <c r="H589" s="666">
        <v>1</v>
      </c>
      <c r="I589" s="653"/>
      <c r="J589" s="653"/>
      <c r="K589" s="666">
        <v>0</v>
      </c>
      <c r="L589" s="653">
        <v>5</v>
      </c>
      <c r="M589" s="654">
        <v>3672.45</v>
      </c>
    </row>
    <row r="590" spans="1:13" ht="14.4" customHeight="1" x14ac:dyDescent="0.3">
      <c r="A590" s="649" t="s">
        <v>3690</v>
      </c>
      <c r="B590" s="650" t="s">
        <v>6907</v>
      </c>
      <c r="C590" s="650" t="s">
        <v>5748</v>
      </c>
      <c r="D590" s="650" t="s">
        <v>4604</v>
      </c>
      <c r="E590" s="650" t="s">
        <v>5749</v>
      </c>
      <c r="F590" s="653">
        <v>3</v>
      </c>
      <c r="G590" s="653">
        <v>0</v>
      </c>
      <c r="H590" s="666"/>
      <c r="I590" s="653"/>
      <c r="J590" s="653"/>
      <c r="K590" s="666"/>
      <c r="L590" s="653">
        <v>3</v>
      </c>
      <c r="M590" s="654">
        <v>0</v>
      </c>
    </row>
    <row r="591" spans="1:13" ht="14.4" customHeight="1" x14ac:dyDescent="0.3">
      <c r="A591" s="649" t="s">
        <v>3690</v>
      </c>
      <c r="B591" s="650" t="s">
        <v>6928</v>
      </c>
      <c r="C591" s="650" t="s">
        <v>5682</v>
      </c>
      <c r="D591" s="650" t="s">
        <v>4955</v>
      </c>
      <c r="E591" s="650" t="s">
        <v>5683</v>
      </c>
      <c r="F591" s="653"/>
      <c r="G591" s="653"/>
      <c r="H591" s="666">
        <v>0</v>
      </c>
      <c r="I591" s="653">
        <v>1</v>
      </c>
      <c r="J591" s="653">
        <v>162.13</v>
      </c>
      <c r="K591" s="666">
        <v>1</v>
      </c>
      <c r="L591" s="653">
        <v>1</v>
      </c>
      <c r="M591" s="654">
        <v>162.13</v>
      </c>
    </row>
    <row r="592" spans="1:13" ht="14.4" customHeight="1" x14ac:dyDescent="0.3">
      <c r="A592" s="649" t="s">
        <v>3690</v>
      </c>
      <c r="B592" s="650" t="s">
        <v>3505</v>
      </c>
      <c r="C592" s="650" t="s">
        <v>2097</v>
      </c>
      <c r="D592" s="650" t="s">
        <v>1087</v>
      </c>
      <c r="E592" s="650" t="s">
        <v>3560</v>
      </c>
      <c r="F592" s="653"/>
      <c r="G592" s="653"/>
      <c r="H592" s="666">
        <v>0</v>
      </c>
      <c r="I592" s="653">
        <v>1</v>
      </c>
      <c r="J592" s="653">
        <v>237.65</v>
      </c>
      <c r="K592" s="666">
        <v>1</v>
      </c>
      <c r="L592" s="653">
        <v>1</v>
      </c>
      <c r="M592" s="654">
        <v>237.65</v>
      </c>
    </row>
    <row r="593" spans="1:13" ht="14.4" customHeight="1" x14ac:dyDescent="0.3">
      <c r="A593" s="649" t="s">
        <v>3690</v>
      </c>
      <c r="B593" s="650" t="s">
        <v>3505</v>
      </c>
      <c r="C593" s="650" t="s">
        <v>1086</v>
      </c>
      <c r="D593" s="650" t="s">
        <v>1087</v>
      </c>
      <c r="E593" s="650" t="s">
        <v>762</v>
      </c>
      <c r="F593" s="653"/>
      <c r="G593" s="653"/>
      <c r="H593" s="666"/>
      <c r="I593" s="653">
        <v>1</v>
      </c>
      <c r="J593" s="653">
        <v>0</v>
      </c>
      <c r="K593" s="666"/>
      <c r="L593" s="653">
        <v>1</v>
      </c>
      <c r="M593" s="654">
        <v>0</v>
      </c>
    </row>
    <row r="594" spans="1:13" ht="14.4" customHeight="1" x14ac:dyDescent="0.3">
      <c r="A594" s="649" t="s">
        <v>3690</v>
      </c>
      <c r="B594" s="650" t="s">
        <v>3506</v>
      </c>
      <c r="C594" s="650" t="s">
        <v>1632</v>
      </c>
      <c r="D594" s="650" t="s">
        <v>3532</v>
      </c>
      <c r="E594" s="650" t="s">
        <v>1140</v>
      </c>
      <c r="F594" s="653"/>
      <c r="G594" s="653"/>
      <c r="H594" s="666">
        <v>0</v>
      </c>
      <c r="I594" s="653">
        <v>1</v>
      </c>
      <c r="J594" s="653">
        <v>31.59</v>
      </c>
      <c r="K594" s="666">
        <v>1</v>
      </c>
      <c r="L594" s="653">
        <v>1</v>
      </c>
      <c r="M594" s="654">
        <v>31.59</v>
      </c>
    </row>
    <row r="595" spans="1:13" ht="14.4" customHeight="1" x14ac:dyDescent="0.3">
      <c r="A595" s="649" t="s">
        <v>3690</v>
      </c>
      <c r="B595" s="650" t="s">
        <v>3506</v>
      </c>
      <c r="C595" s="650" t="s">
        <v>2174</v>
      </c>
      <c r="D595" s="650" t="s">
        <v>2175</v>
      </c>
      <c r="E595" s="650" t="s">
        <v>2172</v>
      </c>
      <c r="F595" s="653"/>
      <c r="G595" s="653"/>
      <c r="H595" s="666">
        <v>0</v>
      </c>
      <c r="I595" s="653">
        <v>1</v>
      </c>
      <c r="J595" s="653">
        <v>129.51</v>
      </c>
      <c r="K595" s="666">
        <v>1</v>
      </c>
      <c r="L595" s="653">
        <v>1</v>
      </c>
      <c r="M595" s="654">
        <v>129.51</v>
      </c>
    </row>
    <row r="596" spans="1:13" ht="14.4" customHeight="1" x14ac:dyDescent="0.3">
      <c r="A596" s="649" t="s">
        <v>3690</v>
      </c>
      <c r="B596" s="650" t="s">
        <v>3506</v>
      </c>
      <c r="C596" s="650" t="s">
        <v>1620</v>
      </c>
      <c r="D596" s="650" t="s">
        <v>1621</v>
      </c>
      <c r="E596" s="650" t="s">
        <v>1140</v>
      </c>
      <c r="F596" s="653"/>
      <c r="G596" s="653"/>
      <c r="H596" s="666">
        <v>0</v>
      </c>
      <c r="I596" s="653">
        <v>1</v>
      </c>
      <c r="J596" s="653">
        <v>31.59</v>
      </c>
      <c r="K596" s="666">
        <v>1</v>
      </c>
      <c r="L596" s="653">
        <v>1</v>
      </c>
      <c r="M596" s="654">
        <v>31.59</v>
      </c>
    </row>
    <row r="597" spans="1:13" ht="14.4" customHeight="1" x14ac:dyDescent="0.3">
      <c r="A597" s="649" t="s">
        <v>3690</v>
      </c>
      <c r="B597" s="650" t="s">
        <v>3506</v>
      </c>
      <c r="C597" s="650" t="s">
        <v>5763</v>
      </c>
      <c r="D597" s="650" t="s">
        <v>5764</v>
      </c>
      <c r="E597" s="650" t="s">
        <v>1140</v>
      </c>
      <c r="F597" s="653"/>
      <c r="G597" s="653"/>
      <c r="H597" s="666">
        <v>0</v>
      </c>
      <c r="I597" s="653">
        <v>1</v>
      </c>
      <c r="J597" s="653">
        <v>31.59</v>
      </c>
      <c r="K597" s="666">
        <v>1</v>
      </c>
      <c r="L597" s="653">
        <v>1</v>
      </c>
      <c r="M597" s="654">
        <v>31.59</v>
      </c>
    </row>
    <row r="598" spans="1:13" ht="14.4" customHeight="1" x14ac:dyDescent="0.3">
      <c r="A598" s="649" t="s">
        <v>3690</v>
      </c>
      <c r="B598" s="650" t="s">
        <v>3506</v>
      </c>
      <c r="C598" s="650" t="s">
        <v>4225</v>
      </c>
      <c r="D598" s="650" t="s">
        <v>4226</v>
      </c>
      <c r="E598" s="650" t="s">
        <v>4224</v>
      </c>
      <c r="F598" s="653"/>
      <c r="G598" s="653"/>
      <c r="H598" s="666">
        <v>0</v>
      </c>
      <c r="I598" s="653">
        <v>2</v>
      </c>
      <c r="J598" s="653">
        <v>168.38</v>
      </c>
      <c r="K598" s="666">
        <v>1</v>
      </c>
      <c r="L598" s="653">
        <v>2</v>
      </c>
      <c r="M598" s="654">
        <v>168.38</v>
      </c>
    </row>
    <row r="599" spans="1:13" ht="14.4" customHeight="1" x14ac:dyDescent="0.3">
      <c r="A599" s="649" t="s">
        <v>3690</v>
      </c>
      <c r="B599" s="650" t="s">
        <v>3506</v>
      </c>
      <c r="C599" s="650" t="s">
        <v>4304</v>
      </c>
      <c r="D599" s="650" t="s">
        <v>4305</v>
      </c>
      <c r="E599" s="650" t="s">
        <v>4224</v>
      </c>
      <c r="F599" s="653"/>
      <c r="G599" s="653"/>
      <c r="H599" s="666">
        <v>0</v>
      </c>
      <c r="I599" s="653">
        <v>8</v>
      </c>
      <c r="J599" s="653">
        <v>673.52</v>
      </c>
      <c r="K599" s="666">
        <v>1</v>
      </c>
      <c r="L599" s="653">
        <v>8</v>
      </c>
      <c r="M599" s="654">
        <v>673.52</v>
      </c>
    </row>
    <row r="600" spans="1:13" ht="14.4" customHeight="1" x14ac:dyDescent="0.3">
      <c r="A600" s="649" t="s">
        <v>3690</v>
      </c>
      <c r="B600" s="650" t="s">
        <v>3506</v>
      </c>
      <c r="C600" s="650" t="s">
        <v>4227</v>
      </c>
      <c r="D600" s="650" t="s">
        <v>4228</v>
      </c>
      <c r="E600" s="650" t="s">
        <v>4224</v>
      </c>
      <c r="F600" s="653"/>
      <c r="G600" s="653"/>
      <c r="H600" s="666">
        <v>0</v>
      </c>
      <c r="I600" s="653">
        <v>7</v>
      </c>
      <c r="J600" s="653">
        <v>589.32999999999993</v>
      </c>
      <c r="K600" s="666">
        <v>1</v>
      </c>
      <c r="L600" s="653">
        <v>7</v>
      </c>
      <c r="M600" s="654">
        <v>589.32999999999993</v>
      </c>
    </row>
    <row r="601" spans="1:13" ht="14.4" customHeight="1" x14ac:dyDescent="0.3">
      <c r="A601" s="649" t="s">
        <v>3691</v>
      </c>
      <c r="B601" s="650" t="s">
        <v>6929</v>
      </c>
      <c r="C601" s="650" t="s">
        <v>6342</v>
      </c>
      <c r="D601" s="650" t="s">
        <v>6343</v>
      </c>
      <c r="E601" s="650" t="s">
        <v>6344</v>
      </c>
      <c r="F601" s="653"/>
      <c r="G601" s="653"/>
      <c r="H601" s="666">
        <v>0</v>
      </c>
      <c r="I601" s="653">
        <v>2</v>
      </c>
      <c r="J601" s="653">
        <v>2038.22</v>
      </c>
      <c r="K601" s="666">
        <v>1</v>
      </c>
      <c r="L601" s="653">
        <v>2</v>
      </c>
      <c r="M601" s="654">
        <v>2038.22</v>
      </c>
    </row>
    <row r="602" spans="1:13" ht="14.4" customHeight="1" x14ac:dyDescent="0.3">
      <c r="A602" s="649" t="s">
        <v>3691</v>
      </c>
      <c r="B602" s="650" t="s">
        <v>3569</v>
      </c>
      <c r="C602" s="650" t="s">
        <v>4393</v>
      </c>
      <c r="D602" s="650" t="s">
        <v>4394</v>
      </c>
      <c r="E602" s="650" t="s">
        <v>4395</v>
      </c>
      <c r="F602" s="653"/>
      <c r="G602" s="653"/>
      <c r="H602" s="666">
        <v>0</v>
      </c>
      <c r="I602" s="653">
        <v>9</v>
      </c>
      <c r="J602" s="653">
        <v>12236.489999999998</v>
      </c>
      <c r="K602" s="666">
        <v>1</v>
      </c>
      <c r="L602" s="653">
        <v>9</v>
      </c>
      <c r="M602" s="654">
        <v>12236.489999999998</v>
      </c>
    </row>
    <row r="603" spans="1:13" ht="14.4" customHeight="1" x14ac:dyDescent="0.3">
      <c r="A603" s="649" t="s">
        <v>3691</v>
      </c>
      <c r="B603" s="650" t="s">
        <v>3469</v>
      </c>
      <c r="C603" s="650" t="s">
        <v>1098</v>
      </c>
      <c r="D603" s="650" t="s">
        <v>1099</v>
      </c>
      <c r="E603" s="650" t="s">
        <v>1100</v>
      </c>
      <c r="F603" s="653"/>
      <c r="G603" s="653"/>
      <c r="H603" s="666"/>
      <c r="I603" s="653">
        <v>4</v>
      </c>
      <c r="J603" s="653">
        <v>0</v>
      </c>
      <c r="K603" s="666"/>
      <c r="L603" s="653">
        <v>4</v>
      </c>
      <c r="M603" s="654">
        <v>0</v>
      </c>
    </row>
    <row r="604" spans="1:13" ht="14.4" customHeight="1" x14ac:dyDescent="0.3">
      <c r="A604" s="649" t="s">
        <v>3691</v>
      </c>
      <c r="B604" s="650" t="s">
        <v>3571</v>
      </c>
      <c r="C604" s="650" t="s">
        <v>2828</v>
      </c>
      <c r="D604" s="650" t="s">
        <v>2829</v>
      </c>
      <c r="E604" s="650" t="s">
        <v>2769</v>
      </c>
      <c r="F604" s="653"/>
      <c r="G604" s="653"/>
      <c r="H604" s="666"/>
      <c r="I604" s="653">
        <v>1</v>
      </c>
      <c r="J604" s="653">
        <v>0</v>
      </c>
      <c r="K604" s="666"/>
      <c r="L604" s="653">
        <v>1</v>
      </c>
      <c r="M604" s="654">
        <v>0</v>
      </c>
    </row>
    <row r="605" spans="1:13" ht="14.4" customHeight="1" x14ac:dyDescent="0.3">
      <c r="A605" s="649" t="s">
        <v>3691</v>
      </c>
      <c r="B605" s="650" t="s">
        <v>3539</v>
      </c>
      <c r="C605" s="650" t="s">
        <v>6354</v>
      </c>
      <c r="D605" s="650" t="s">
        <v>6355</v>
      </c>
      <c r="E605" s="650" t="s">
        <v>6356</v>
      </c>
      <c r="F605" s="653"/>
      <c r="G605" s="653"/>
      <c r="H605" s="666">
        <v>0</v>
      </c>
      <c r="I605" s="653">
        <v>2</v>
      </c>
      <c r="J605" s="653">
        <v>115.03</v>
      </c>
      <c r="K605" s="666">
        <v>1</v>
      </c>
      <c r="L605" s="653">
        <v>2</v>
      </c>
      <c r="M605" s="654">
        <v>115.03</v>
      </c>
    </row>
    <row r="606" spans="1:13" ht="14.4" customHeight="1" x14ac:dyDescent="0.3">
      <c r="A606" s="649" t="s">
        <v>3691</v>
      </c>
      <c r="B606" s="650" t="s">
        <v>3539</v>
      </c>
      <c r="C606" s="650" t="s">
        <v>6357</v>
      </c>
      <c r="D606" s="650" t="s">
        <v>6355</v>
      </c>
      <c r="E606" s="650" t="s">
        <v>5720</v>
      </c>
      <c r="F606" s="653"/>
      <c r="G606" s="653"/>
      <c r="H606" s="666">
        <v>0</v>
      </c>
      <c r="I606" s="653">
        <v>3</v>
      </c>
      <c r="J606" s="653">
        <v>294.03000000000003</v>
      </c>
      <c r="K606" s="666">
        <v>1</v>
      </c>
      <c r="L606" s="653">
        <v>3</v>
      </c>
      <c r="M606" s="654">
        <v>294.03000000000003</v>
      </c>
    </row>
    <row r="607" spans="1:13" ht="14.4" customHeight="1" x14ac:dyDescent="0.3">
      <c r="A607" s="649" t="s">
        <v>3691</v>
      </c>
      <c r="B607" s="650" t="s">
        <v>3539</v>
      </c>
      <c r="C607" s="650" t="s">
        <v>6299</v>
      </c>
      <c r="D607" s="650" t="s">
        <v>6300</v>
      </c>
      <c r="E607" s="650" t="s">
        <v>6301</v>
      </c>
      <c r="F607" s="653"/>
      <c r="G607" s="653"/>
      <c r="H607" s="666">
        <v>0</v>
      </c>
      <c r="I607" s="653">
        <v>4</v>
      </c>
      <c r="J607" s="653">
        <v>564.68000000000006</v>
      </c>
      <c r="K607" s="666">
        <v>1</v>
      </c>
      <c r="L607" s="653">
        <v>4</v>
      </c>
      <c r="M607" s="654">
        <v>564.68000000000006</v>
      </c>
    </row>
    <row r="608" spans="1:13" ht="14.4" customHeight="1" x14ac:dyDescent="0.3">
      <c r="A608" s="649" t="s">
        <v>3691</v>
      </c>
      <c r="B608" s="650" t="s">
        <v>3539</v>
      </c>
      <c r="C608" s="650" t="s">
        <v>2112</v>
      </c>
      <c r="D608" s="650" t="s">
        <v>3540</v>
      </c>
      <c r="E608" s="650" t="s">
        <v>1888</v>
      </c>
      <c r="F608" s="653"/>
      <c r="G608" s="653"/>
      <c r="H608" s="666">
        <v>0</v>
      </c>
      <c r="I608" s="653">
        <v>7</v>
      </c>
      <c r="J608" s="653">
        <v>1351.98</v>
      </c>
      <c r="K608" s="666">
        <v>1</v>
      </c>
      <c r="L608" s="653">
        <v>7</v>
      </c>
      <c r="M608" s="654">
        <v>1351.98</v>
      </c>
    </row>
    <row r="609" spans="1:13" ht="14.4" customHeight="1" x14ac:dyDescent="0.3">
      <c r="A609" s="649" t="s">
        <v>3691</v>
      </c>
      <c r="B609" s="650" t="s">
        <v>3470</v>
      </c>
      <c r="C609" s="650" t="s">
        <v>1605</v>
      </c>
      <c r="D609" s="650" t="s">
        <v>1079</v>
      </c>
      <c r="E609" s="650" t="s">
        <v>1606</v>
      </c>
      <c r="F609" s="653"/>
      <c r="G609" s="653"/>
      <c r="H609" s="666">
        <v>0</v>
      </c>
      <c r="I609" s="653">
        <v>1</v>
      </c>
      <c r="J609" s="653">
        <v>625.29</v>
      </c>
      <c r="K609" s="666">
        <v>1</v>
      </c>
      <c r="L609" s="653">
        <v>1</v>
      </c>
      <c r="M609" s="654">
        <v>625.29</v>
      </c>
    </row>
    <row r="610" spans="1:13" ht="14.4" customHeight="1" x14ac:dyDescent="0.3">
      <c r="A610" s="649" t="s">
        <v>3691</v>
      </c>
      <c r="B610" s="650" t="s">
        <v>3470</v>
      </c>
      <c r="C610" s="650" t="s">
        <v>4211</v>
      </c>
      <c r="D610" s="650" t="s">
        <v>1079</v>
      </c>
      <c r="E610" s="650" t="s">
        <v>4212</v>
      </c>
      <c r="F610" s="653"/>
      <c r="G610" s="653"/>
      <c r="H610" s="666">
        <v>0</v>
      </c>
      <c r="I610" s="653">
        <v>1</v>
      </c>
      <c r="J610" s="653">
        <v>187.59</v>
      </c>
      <c r="K610" s="666">
        <v>1</v>
      </c>
      <c r="L610" s="653">
        <v>1</v>
      </c>
      <c r="M610" s="654">
        <v>187.59</v>
      </c>
    </row>
    <row r="611" spans="1:13" ht="14.4" customHeight="1" x14ac:dyDescent="0.3">
      <c r="A611" s="649" t="s">
        <v>3691</v>
      </c>
      <c r="B611" s="650" t="s">
        <v>3470</v>
      </c>
      <c r="C611" s="650" t="s">
        <v>1078</v>
      </c>
      <c r="D611" s="650" t="s">
        <v>1079</v>
      </c>
      <c r="E611" s="650" t="s">
        <v>1080</v>
      </c>
      <c r="F611" s="653"/>
      <c r="G611" s="653"/>
      <c r="H611" s="666">
        <v>0</v>
      </c>
      <c r="I611" s="653">
        <v>17</v>
      </c>
      <c r="J611" s="653">
        <v>15944.810000000001</v>
      </c>
      <c r="K611" s="666">
        <v>1</v>
      </c>
      <c r="L611" s="653">
        <v>17</v>
      </c>
      <c r="M611" s="654">
        <v>15944.810000000001</v>
      </c>
    </row>
    <row r="612" spans="1:13" ht="14.4" customHeight="1" x14ac:dyDescent="0.3">
      <c r="A612" s="649" t="s">
        <v>3691</v>
      </c>
      <c r="B612" s="650" t="s">
        <v>3542</v>
      </c>
      <c r="C612" s="650" t="s">
        <v>1886</v>
      </c>
      <c r="D612" s="650" t="s">
        <v>1887</v>
      </c>
      <c r="E612" s="650" t="s">
        <v>1888</v>
      </c>
      <c r="F612" s="653"/>
      <c r="G612" s="653"/>
      <c r="H612" s="666">
        <v>0</v>
      </c>
      <c r="I612" s="653">
        <v>1</v>
      </c>
      <c r="J612" s="653">
        <v>80.77</v>
      </c>
      <c r="K612" s="666">
        <v>1</v>
      </c>
      <c r="L612" s="653">
        <v>1</v>
      </c>
      <c r="M612" s="654">
        <v>80.77</v>
      </c>
    </row>
    <row r="613" spans="1:13" ht="14.4" customHeight="1" x14ac:dyDescent="0.3">
      <c r="A613" s="649" t="s">
        <v>3691</v>
      </c>
      <c r="B613" s="650" t="s">
        <v>6909</v>
      </c>
      <c r="C613" s="650" t="s">
        <v>4180</v>
      </c>
      <c r="D613" s="650" t="s">
        <v>4181</v>
      </c>
      <c r="E613" s="650" t="s">
        <v>3751</v>
      </c>
      <c r="F613" s="653"/>
      <c r="G613" s="653"/>
      <c r="H613" s="666">
        <v>0</v>
      </c>
      <c r="I613" s="653">
        <v>2</v>
      </c>
      <c r="J613" s="653">
        <v>83.1</v>
      </c>
      <c r="K613" s="666">
        <v>1</v>
      </c>
      <c r="L613" s="653">
        <v>2</v>
      </c>
      <c r="M613" s="654">
        <v>83.1</v>
      </c>
    </row>
    <row r="614" spans="1:13" ht="14.4" customHeight="1" x14ac:dyDescent="0.3">
      <c r="A614" s="649" t="s">
        <v>3691</v>
      </c>
      <c r="B614" s="650" t="s">
        <v>3474</v>
      </c>
      <c r="C614" s="650" t="s">
        <v>4999</v>
      </c>
      <c r="D614" s="650" t="s">
        <v>4599</v>
      </c>
      <c r="E614" s="650" t="s">
        <v>5000</v>
      </c>
      <c r="F614" s="653">
        <v>2</v>
      </c>
      <c r="G614" s="653">
        <v>0</v>
      </c>
      <c r="H614" s="666"/>
      <c r="I614" s="653"/>
      <c r="J614" s="653"/>
      <c r="K614" s="666"/>
      <c r="L614" s="653">
        <v>2</v>
      </c>
      <c r="M614" s="654">
        <v>0</v>
      </c>
    </row>
    <row r="615" spans="1:13" ht="14.4" customHeight="1" x14ac:dyDescent="0.3">
      <c r="A615" s="649" t="s">
        <v>3691</v>
      </c>
      <c r="B615" s="650" t="s">
        <v>3474</v>
      </c>
      <c r="C615" s="650" t="s">
        <v>1646</v>
      </c>
      <c r="D615" s="650" t="s">
        <v>3514</v>
      </c>
      <c r="E615" s="650" t="s">
        <v>3515</v>
      </c>
      <c r="F615" s="653"/>
      <c r="G615" s="653"/>
      <c r="H615" s="666">
        <v>0</v>
      </c>
      <c r="I615" s="653">
        <v>4</v>
      </c>
      <c r="J615" s="653">
        <v>980.33999999999992</v>
      </c>
      <c r="K615" s="666">
        <v>1</v>
      </c>
      <c r="L615" s="653">
        <v>4</v>
      </c>
      <c r="M615" s="654">
        <v>980.33999999999992</v>
      </c>
    </row>
    <row r="616" spans="1:13" ht="14.4" customHeight="1" x14ac:dyDescent="0.3">
      <c r="A616" s="649" t="s">
        <v>3691</v>
      </c>
      <c r="B616" s="650" t="s">
        <v>3474</v>
      </c>
      <c r="C616" s="650" t="s">
        <v>1238</v>
      </c>
      <c r="D616" s="650" t="s">
        <v>3477</v>
      </c>
      <c r="E616" s="650" t="s">
        <v>3478</v>
      </c>
      <c r="F616" s="653"/>
      <c r="G616" s="653"/>
      <c r="H616" s="666">
        <v>0</v>
      </c>
      <c r="I616" s="653">
        <v>1</v>
      </c>
      <c r="J616" s="653">
        <v>79.36</v>
      </c>
      <c r="K616" s="666">
        <v>1</v>
      </c>
      <c r="L616" s="653">
        <v>1</v>
      </c>
      <c r="M616" s="654">
        <v>79.36</v>
      </c>
    </row>
    <row r="617" spans="1:13" ht="14.4" customHeight="1" x14ac:dyDescent="0.3">
      <c r="A617" s="649" t="s">
        <v>3691</v>
      </c>
      <c r="B617" s="650" t="s">
        <v>3481</v>
      </c>
      <c r="C617" s="650" t="s">
        <v>1719</v>
      </c>
      <c r="D617" s="650" t="s">
        <v>1720</v>
      </c>
      <c r="E617" s="650" t="s">
        <v>3519</v>
      </c>
      <c r="F617" s="653"/>
      <c r="G617" s="653"/>
      <c r="H617" s="666">
        <v>0</v>
      </c>
      <c r="I617" s="653">
        <v>5</v>
      </c>
      <c r="J617" s="653">
        <v>690.8</v>
      </c>
      <c r="K617" s="666">
        <v>1</v>
      </c>
      <c r="L617" s="653">
        <v>5</v>
      </c>
      <c r="M617" s="654">
        <v>690.8</v>
      </c>
    </row>
    <row r="618" spans="1:13" ht="14.4" customHeight="1" x14ac:dyDescent="0.3">
      <c r="A618" s="649" t="s">
        <v>3691</v>
      </c>
      <c r="B618" s="650" t="s">
        <v>3481</v>
      </c>
      <c r="C618" s="650" t="s">
        <v>1708</v>
      </c>
      <c r="D618" s="650" t="s">
        <v>1709</v>
      </c>
      <c r="E618" s="650" t="s">
        <v>3520</v>
      </c>
      <c r="F618" s="653"/>
      <c r="G618" s="653"/>
      <c r="H618" s="666">
        <v>0</v>
      </c>
      <c r="I618" s="653">
        <v>4</v>
      </c>
      <c r="J618" s="653">
        <v>736.88</v>
      </c>
      <c r="K618" s="666">
        <v>1</v>
      </c>
      <c r="L618" s="653">
        <v>4</v>
      </c>
      <c r="M618" s="654">
        <v>736.88</v>
      </c>
    </row>
    <row r="619" spans="1:13" ht="14.4" customHeight="1" x14ac:dyDescent="0.3">
      <c r="A619" s="649" t="s">
        <v>3691</v>
      </c>
      <c r="B619" s="650" t="s">
        <v>3486</v>
      </c>
      <c r="C619" s="650" t="s">
        <v>4146</v>
      </c>
      <c r="D619" s="650" t="s">
        <v>3547</v>
      </c>
      <c r="E619" s="650" t="s">
        <v>4147</v>
      </c>
      <c r="F619" s="653"/>
      <c r="G619" s="653"/>
      <c r="H619" s="666">
        <v>0</v>
      </c>
      <c r="I619" s="653">
        <v>2</v>
      </c>
      <c r="J619" s="653">
        <v>175.2</v>
      </c>
      <c r="K619" s="666">
        <v>1</v>
      </c>
      <c r="L619" s="653">
        <v>2</v>
      </c>
      <c r="M619" s="654">
        <v>175.2</v>
      </c>
    </row>
    <row r="620" spans="1:13" ht="14.4" customHeight="1" x14ac:dyDescent="0.3">
      <c r="A620" s="649" t="s">
        <v>3691</v>
      </c>
      <c r="B620" s="650" t="s">
        <v>3486</v>
      </c>
      <c r="C620" s="650" t="s">
        <v>1306</v>
      </c>
      <c r="D620" s="650" t="s">
        <v>3490</v>
      </c>
      <c r="E620" s="650" t="s">
        <v>839</v>
      </c>
      <c r="F620" s="653"/>
      <c r="G620" s="653"/>
      <c r="H620" s="666">
        <v>0</v>
      </c>
      <c r="I620" s="653">
        <v>6</v>
      </c>
      <c r="J620" s="653">
        <v>412.98</v>
      </c>
      <c r="K620" s="666">
        <v>1</v>
      </c>
      <c r="L620" s="653">
        <v>6</v>
      </c>
      <c r="M620" s="654">
        <v>412.98</v>
      </c>
    </row>
    <row r="621" spans="1:13" ht="14.4" customHeight="1" x14ac:dyDescent="0.3">
      <c r="A621" s="649" t="s">
        <v>3691</v>
      </c>
      <c r="B621" s="650" t="s">
        <v>3549</v>
      </c>
      <c r="C621" s="650" t="s">
        <v>2221</v>
      </c>
      <c r="D621" s="650" t="s">
        <v>2222</v>
      </c>
      <c r="E621" s="650" t="s">
        <v>2223</v>
      </c>
      <c r="F621" s="653"/>
      <c r="G621" s="653"/>
      <c r="H621" s="666">
        <v>0</v>
      </c>
      <c r="I621" s="653">
        <v>1</v>
      </c>
      <c r="J621" s="653">
        <v>154.01</v>
      </c>
      <c r="K621" s="666">
        <v>1</v>
      </c>
      <c r="L621" s="653">
        <v>1</v>
      </c>
      <c r="M621" s="654">
        <v>154.01</v>
      </c>
    </row>
    <row r="622" spans="1:13" ht="14.4" customHeight="1" x14ac:dyDescent="0.3">
      <c r="A622" s="649" t="s">
        <v>3691</v>
      </c>
      <c r="B622" s="650" t="s">
        <v>3549</v>
      </c>
      <c r="C622" s="650" t="s">
        <v>4339</v>
      </c>
      <c r="D622" s="650" t="s">
        <v>4340</v>
      </c>
      <c r="E622" s="650" t="s">
        <v>4341</v>
      </c>
      <c r="F622" s="653"/>
      <c r="G622" s="653"/>
      <c r="H622" s="666">
        <v>0</v>
      </c>
      <c r="I622" s="653">
        <v>1</v>
      </c>
      <c r="J622" s="653">
        <v>77.010000000000005</v>
      </c>
      <c r="K622" s="666">
        <v>1</v>
      </c>
      <c r="L622" s="653">
        <v>1</v>
      </c>
      <c r="M622" s="654">
        <v>77.010000000000005</v>
      </c>
    </row>
    <row r="623" spans="1:13" ht="14.4" customHeight="1" x14ac:dyDescent="0.3">
      <c r="A623" s="649" t="s">
        <v>3691</v>
      </c>
      <c r="B623" s="650" t="s">
        <v>3523</v>
      </c>
      <c r="C623" s="650" t="s">
        <v>4167</v>
      </c>
      <c r="D623" s="650" t="s">
        <v>4168</v>
      </c>
      <c r="E623" s="650" t="s">
        <v>3519</v>
      </c>
      <c r="F623" s="653"/>
      <c r="G623" s="653"/>
      <c r="H623" s="666">
        <v>0</v>
      </c>
      <c r="I623" s="653">
        <v>2</v>
      </c>
      <c r="J623" s="653">
        <v>104.8</v>
      </c>
      <c r="K623" s="666">
        <v>1</v>
      </c>
      <c r="L623" s="653">
        <v>2</v>
      </c>
      <c r="M623" s="654">
        <v>104.8</v>
      </c>
    </row>
    <row r="624" spans="1:13" ht="14.4" customHeight="1" x14ac:dyDescent="0.3">
      <c r="A624" s="649" t="s">
        <v>3691</v>
      </c>
      <c r="B624" s="650" t="s">
        <v>3523</v>
      </c>
      <c r="C624" s="650" t="s">
        <v>2218</v>
      </c>
      <c r="D624" s="650" t="s">
        <v>2219</v>
      </c>
      <c r="E624" s="650" t="s">
        <v>3520</v>
      </c>
      <c r="F624" s="653"/>
      <c r="G624" s="653"/>
      <c r="H624" s="666">
        <v>0</v>
      </c>
      <c r="I624" s="653">
        <v>1</v>
      </c>
      <c r="J624" s="653">
        <v>69.86</v>
      </c>
      <c r="K624" s="666">
        <v>1</v>
      </c>
      <c r="L624" s="653">
        <v>1</v>
      </c>
      <c r="M624" s="654">
        <v>69.86</v>
      </c>
    </row>
    <row r="625" spans="1:13" ht="14.4" customHeight="1" x14ac:dyDescent="0.3">
      <c r="A625" s="649" t="s">
        <v>3691</v>
      </c>
      <c r="B625" s="650" t="s">
        <v>3493</v>
      </c>
      <c r="C625" s="650" t="s">
        <v>1314</v>
      </c>
      <c r="D625" s="650" t="s">
        <v>1315</v>
      </c>
      <c r="E625" s="650" t="s">
        <v>3494</v>
      </c>
      <c r="F625" s="653"/>
      <c r="G625" s="653"/>
      <c r="H625" s="666">
        <v>0</v>
      </c>
      <c r="I625" s="653">
        <v>6</v>
      </c>
      <c r="J625" s="653">
        <v>18763.14</v>
      </c>
      <c r="K625" s="666">
        <v>1</v>
      </c>
      <c r="L625" s="653">
        <v>6</v>
      </c>
      <c r="M625" s="654">
        <v>18763.14</v>
      </c>
    </row>
    <row r="626" spans="1:13" ht="14.4" customHeight="1" x14ac:dyDescent="0.3">
      <c r="A626" s="649" t="s">
        <v>3691</v>
      </c>
      <c r="B626" s="650" t="s">
        <v>3554</v>
      </c>
      <c r="C626" s="650" t="s">
        <v>2100</v>
      </c>
      <c r="D626" s="650" t="s">
        <v>2101</v>
      </c>
      <c r="E626" s="650" t="s">
        <v>3555</v>
      </c>
      <c r="F626" s="653"/>
      <c r="G626" s="653"/>
      <c r="H626" s="666">
        <v>0</v>
      </c>
      <c r="I626" s="653">
        <v>1</v>
      </c>
      <c r="J626" s="653">
        <v>96.63</v>
      </c>
      <c r="K626" s="666">
        <v>1</v>
      </c>
      <c r="L626" s="653">
        <v>1</v>
      </c>
      <c r="M626" s="654">
        <v>96.63</v>
      </c>
    </row>
    <row r="627" spans="1:13" ht="14.4" customHeight="1" x14ac:dyDescent="0.3">
      <c r="A627" s="649" t="s">
        <v>3691</v>
      </c>
      <c r="B627" s="650" t="s">
        <v>3525</v>
      </c>
      <c r="C627" s="650" t="s">
        <v>1608</v>
      </c>
      <c r="D627" s="650" t="s">
        <v>1609</v>
      </c>
      <c r="E627" s="650" t="s">
        <v>876</v>
      </c>
      <c r="F627" s="653"/>
      <c r="G627" s="653"/>
      <c r="H627" s="666">
        <v>0</v>
      </c>
      <c r="I627" s="653">
        <v>6</v>
      </c>
      <c r="J627" s="653">
        <v>196.44000000000003</v>
      </c>
      <c r="K627" s="666">
        <v>1</v>
      </c>
      <c r="L627" s="653">
        <v>6</v>
      </c>
      <c r="M627" s="654">
        <v>196.44000000000003</v>
      </c>
    </row>
    <row r="628" spans="1:13" ht="14.4" customHeight="1" x14ac:dyDescent="0.3">
      <c r="A628" s="649" t="s">
        <v>3691</v>
      </c>
      <c r="B628" s="650" t="s">
        <v>3497</v>
      </c>
      <c r="C628" s="650" t="s">
        <v>6349</v>
      </c>
      <c r="D628" s="650" t="s">
        <v>6350</v>
      </c>
      <c r="E628" s="650" t="s">
        <v>6351</v>
      </c>
      <c r="F628" s="653"/>
      <c r="G628" s="653"/>
      <c r="H628" s="666">
        <v>0</v>
      </c>
      <c r="I628" s="653">
        <v>2</v>
      </c>
      <c r="J628" s="653">
        <v>678.26</v>
      </c>
      <c r="K628" s="666">
        <v>1</v>
      </c>
      <c r="L628" s="653">
        <v>2</v>
      </c>
      <c r="M628" s="654">
        <v>678.26</v>
      </c>
    </row>
    <row r="629" spans="1:13" ht="14.4" customHeight="1" x14ac:dyDescent="0.3">
      <c r="A629" s="649" t="s">
        <v>3691</v>
      </c>
      <c r="B629" s="650" t="s">
        <v>3497</v>
      </c>
      <c r="C629" s="650" t="s">
        <v>1105</v>
      </c>
      <c r="D629" s="650" t="s">
        <v>3498</v>
      </c>
      <c r="E629" s="650" t="s">
        <v>3499</v>
      </c>
      <c r="F629" s="653"/>
      <c r="G629" s="653"/>
      <c r="H629" s="666">
        <v>0</v>
      </c>
      <c r="I629" s="653">
        <v>6</v>
      </c>
      <c r="J629" s="653">
        <v>1210.5</v>
      </c>
      <c r="K629" s="666">
        <v>1</v>
      </c>
      <c r="L629" s="653">
        <v>6</v>
      </c>
      <c r="M629" s="654">
        <v>1210.5</v>
      </c>
    </row>
    <row r="630" spans="1:13" ht="14.4" customHeight="1" x14ac:dyDescent="0.3">
      <c r="A630" s="649" t="s">
        <v>3691</v>
      </c>
      <c r="B630" s="650" t="s">
        <v>3599</v>
      </c>
      <c r="C630" s="650" t="s">
        <v>2794</v>
      </c>
      <c r="D630" s="650" t="s">
        <v>2795</v>
      </c>
      <c r="E630" s="650" t="s">
        <v>2796</v>
      </c>
      <c r="F630" s="653"/>
      <c r="G630" s="653"/>
      <c r="H630" s="666">
        <v>0</v>
      </c>
      <c r="I630" s="653">
        <v>6</v>
      </c>
      <c r="J630" s="653">
        <v>1394.6399999999999</v>
      </c>
      <c r="K630" s="666">
        <v>1</v>
      </c>
      <c r="L630" s="653">
        <v>6</v>
      </c>
      <c r="M630" s="654">
        <v>1394.6399999999999</v>
      </c>
    </row>
    <row r="631" spans="1:13" ht="14.4" customHeight="1" x14ac:dyDescent="0.3">
      <c r="A631" s="649" t="s">
        <v>3691</v>
      </c>
      <c r="B631" s="650" t="s">
        <v>3500</v>
      </c>
      <c r="C631" s="650" t="s">
        <v>1094</v>
      </c>
      <c r="D631" s="650" t="s">
        <v>1095</v>
      </c>
      <c r="E631" s="650" t="s">
        <v>3501</v>
      </c>
      <c r="F631" s="653"/>
      <c r="G631" s="653"/>
      <c r="H631" s="666">
        <v>0</v>
      </c>
      <c r="I631" s="653">
        <v>1</v>
      </c>
      <c r="J631" s="653">
        <v>94.8</v>
      </c>
      <c r="K631" s="666">
        <v>1</v>
      </c>
      <c r="L631" s="653">
        <v>1</v>
      </c>
      <c r="M631" s="654">
        <v>94.8</v>
      </c>
    </row>
    <row r="632" spans="1:13" ht="14.4" customHeight="1" x14ac:dyDescent="0.3">
      <c r="A632" s="649" t="s">
        <v>3691</v>
      </c>
      <c r="B632" s="650" t="s">
        <v>3505</v>
      </c>
      <c r="C632" s="650" t="s">
        <v>1086</v>
      </c>
      <c r="D632" s="650" t="s">
        <v>1087</v>
      </c>
      <c r="E632" s="650" t="s">
        <v>762</v>
      </c>
      <c r="F632" s="653"/>
      <c r="G632" s="653"/>
      <c r="H632" s="666"/>
      <c r="I632" s="653">
        <v>2</v>
      </c>
      <c r="J632" s="653">
        <v>0</v>
      </c>
      <c r="K632" s="666"/>
      <c r="L632" s="653">
        <v>2</v>
      </c>
      <c r="M632" s="654">
        <v>0</v>
      </c>
    </row>
    <row r="633" spans="1:13" ht="14.4" customHeight="1" x14ac:dyDescent="0.3">
      <c r="A633" s="649" t="s">
        <v>3691</v>
      </c>
      <c r="B633" s="650" t="s">
        <v>3600</v>
      </c>
      <c r="C633" s="650" t="s">
        <v>4509</v>
      </c>
      <c r="D633" s="650" t="s">
        <v>2805</v>
      </c>
      <c r="E633" s="650" t="s">
        <v>1536</v>
      </c>
      <c r="F633" s="653"/>
      <c r="G633" s="653"/>
      <c r="H633" s="666"/>
      <c r="I633" s="653">
        <v>3</v>
      </c>
      <c r="J633" s="653">
        <v>0</v>
      </c>
      <c r="K633" s="666"/>
      <c r="L633" s="653">
        <v>3</v>
      </c>
      <c r="M633" s="654">
        <v>0</v>
      </c>
    </row>
    <row r="634" spans="1:13" ht="14.4" customHeight="1" x14ac:dyDescent="0.3">
      <c r="A634" s="649" t="s">
        <v>3691</v>
      </c>
      <c r="B634" s="650" t="s">
        <v>3600</v>
      </c>
      <c r="C634" s="650" t="s">
        <v>3808</v>
      </c>
      <c r="D634" s="650" t="s">
        <v>2805</v>
      </c>
      <c r="E634" s="650" t="s">
        <v>1442</v>
      </c>
      <c r="F634" s="653"/>
      <c r="G634" s="653"/>
      <c r="H634" s="666">
        <v>0</v>
      </c>
      <c r="I634" s="653">
        <v>11</v>
      </c>
      <c r="J634" s="653">
        <v>1344.86</v>
      </c>
      <c r="K634" s="666">
        <v>1</v>
      </c>
      <c r="L634" s="653">
        <v>11</v>
      </c>
      <c r="M634" s="654">
        <v>1344.86</v>
      </c>
    </row>
    <row r="635" spans="1:13" ht="14.4" customHeight="1" x14ac:dyDescent="0.3">
      <c r="A635" s="649" t="s">
        <v>3691</v>
      </c>
      <c r="B635" s="650" t="s">
        <v>3506</v>
      </c>
      <c r="C635" s="650" t="s">
        <v>4344</v>
      </c>
      <c r="D635" s="650" t="s">
        <v>4345</v>
      </c>
      <c r="E635" s="650" t="s">
        <v>1140</v>
      </c>
      <c r="F635" s="653"/>
      <c r="G635" s="653"/>
      <c r="H635" s="666">
        <v>0</v>
      </c>
      <c r="I635" s="653">
        <v>165</v>
      </c>
      <c r="J635" s="653">
        <v>5342.7000000000007</v>
      </c>
      <c r="K635" s="666">
        <v>1</v>
      </c>
      <c r="L635" s="653">
        <v>165</v>
      </c>
      <c r="M635" s="654">
        <v>5342.7000000000007</v>
      </c>
    </row>
    <row r="636" spans="1:13" ht="14.4" customHeight="1" x14ac:dyDescent="0.3">
      <c r="A636" s="649" t="s">
        <v>3692</v>
      </c>
      <c r="B636" s="650" t="s">
        <v>3474</v>
      </c>
      <c r="C636" s="650" t="s">
        <v>1230</v>
      </c>
      <c r="D636" s="650" t="s">
        <v>1231</v>
      </c>
      <c r="E636" s="650" t="s">
        <v>1232</v>
      </c>
      <c r="F636" s="653"/>
      <c r="G636" s="653"/>
      <c r="H636" s="666">
        <v>0</v>
      </c>
      <c r="I636" s="653">
        <v>1</v>
      </c>
      <c r="J636" s="653">
        <v>99.7</v>
      </c>
      <c r="K636" s="666">
        <v>1</v>
      </c>
      <c r="L636" s="653">
        <v>1</v>
      </c>
      <c r="M636" s="654">
        <v>99.7</v>
      </c>
    </row>
    <row r="637" spans="1:13" ht="14.4" customHeight="1" x14ac:dyDescent="0.3">
      <c r="A637" s="649" t="s">
        <v>3692</v>
      </c>
      <c r="B637" s="650" t="s">
        <v>3481</v>
      </c>
      <c r="C637" s="650" t="s">
        <v>1295</v>
      </c>
      <c r="D637" s="650" t="s">
        <v>1296</v>
      </c>
      <c r="E637" s="650" t="s">
        <v>3482</v>
      </c>
      <c r="F637" s="653"/>
      <c r="G637" s="653"/>
      <c r="H637" s="666">
        <v>0</v>
      </c>
      <c r="I637" s="653">
        <v>1</v>
      </c>
      <c r="J637" s="653">
        <v>46.05</v>
      </c>
      <c r="K637" s="666">
        <v>1</v>
      </c>
      <c r="L637" s="653">
        <v>1</v>
      </c>
      <c r="M637" s="654">
        <v>46.05</v>
      </c>
    </row>
    <row r="638" spans="1:13" ht="14.4" customHeight="1" x14ac:dyDescent="0.3">
      <c r="A638" s="649" t="s">
        <v>3692</v>
      </c>
      <c r="B638" s="650" t="s">
        <v>3548</v>
      </c>
      <c r="C638" s="650" t="s">
        <v>6736</v>
      </c>
      <c r="D638" s="650" t="s">
        <v>6737</v>
      </c>
      <c r="E638" s="650" t="s">
        <v>6738</v>
      </c>
      <c r="F638" s="653">
        <v>3</v>
      </c>
      <c r="G638" s="653">
        <v>300.33</v>
      </c>
      <c r="H638" s="666">
        <v>1</v>
      </c>
      <c r="I638" s="653"/>
      <c r="J638" s="653"/>
      <c r="K638" s="666">
        <v>0</v>
      </c>
      <c r="L638" s="653">
        <v>3</v>
      </c>
      <c r="M638" s="654">
        <v>300.33</v>
      </c>
    </row>
    <row r="639" spans="1:13" ht="14.4" customHeight="1" x14ac:dyDescent="0.3">
      <c r="A639" s="649" t="s">
        <v>3692</v>
      </c>
      <c r="B639" s="650" t="s">
        <v>3548</v>
      </c>
      <c r="C639" s="650" t="s">
        <v>4912</v>
      </c>
      <c r="D639" s="650" t="s">
        <v>4913</v>
      </c>
      <c r="E639" s="650" t="s">
        <v>4914</v>
      </c>
      <c r="F639" s="653">
        <v>2</v>
      </c>
      <c r="G639" s="653">
        <v>229.24</v>
      </c>
      <c r="H639" s="666">
        <v>1</v>
      </c>
      <c r="I639" s="653"/>
      <c r="J639" s="653"/>
      <c r="K639" s="666">
        <v>0</v>
      </c>
      <c r="L639" s="653">
        <v>2</v>
      </c>
      <c r="M639" s="654">
        <v>229.24</v>
      </c>
    </row>
    <row r="640" spans="1:13" ht="14.4" customHeight="1" x14ac:dyDescent="0.3">
      <c r="A640" s="649" t="s">
        <v>3692</v>
      </c>
      <c r="B640" s="650" t="s">
        <v>3548</v>
      </c>
      <c r="C640" s="650" t="s">
        <v>2229</v>
      </c>
      <c r="D640" s="650" t="s">
        <v>2230</v>
      </c>
      <c r="E640" s="650" t="s">
        <v>2231</v>
      </c>
      <c r="F640" s="653"/>
      <c r="G640" s="653"/>
      <c r="H640" s="666">
        <v>0</v>
      </c>
      <c r="I640" s="653">
        <v>2</v>
      </c>
      <c r="J640" s="653">
        <v>250.28</v>
      </c>
      <c r="K640" s="666">
        <v>1</v>
      </c>
      <c r="L640" s="653">
        <v>2</v>
      </c>
      <c r="M640" s="654">
        <v>250.28</v>
      </c>
    </row>
    <row r="641" spans="1:13" ht="14.4" customHeight="1" x14ac:dyDescent="0.3">
      <c r="A641" s="649" t="s">
        <v>3693</v>
      </c>
      <c r="B641" s="650" t="s">
        <v>3539</v>
      </c>
      <c r="C641" s="650" t="s">
        <v>6400</v>
      </c>
      <c r="D641" s="650" t="s">
        <v>4242</v>
      </c>
      <c r="E641" s="650" t="s">
        <v>1888</v>
      </c>
      <c r="F641" s="653"/>
      <c r="G641" s="653"/>
      <c r="H641" s="666">
        <v>0</v>
      </c>
      <c r="I641" s="653">
        <v>1</v>
      </c>
      <c r="J641" s="653">
        <v>193.14</v>
      </c>
      <c r="K641" s="666">
        <v>1</v>
      </c>
      <c r="L641" s="653">
        <v>1</v>
      </c>
      <c r="M641" s="654">
        <v>193.14</v>
      </c>
    </row>
    <row r="642" spans="1:13" ht="14.4" customHeight="1" x14ac:dyDescent="0.3">
      <c r="A642" s="649" t="s">
        <v>3693</v>
      </c>
      <c r="B642" s="650" t="s">
        <v>3542</v>
      </c>
      <c r="C642" s="650" t="s">
        <v>1748</v>
      </c>
      <c r="D642" s="650" t="s">
        <v>4768</v>
      </c>
      <c r="E642" s="650" t="s">
        <v>4081</v>
      </c>
      <c r="F642" s="653">
        <v>4</v>
      </c>
      <c r="G642" s="653">
        <v>96.92</v>
      </c>
      <c r="H642" s="666">
        <v>1</v>
      </c>
      <c r="I642" s="653"/>
      <c r="J642" s="653"/>
      <c r="K642" s="666">
        <v>0</v>
      </c>
      <c r="L642" s="653">
        <v>4</v>
      </c>
      <c r="M642" s="654">
        <v>96.92</v>
      </c>
    </row>
    <row r="643" spans="1:13" ht="14.4" customHeight="1" x14ac:dyDescent="0.3">
      <c r="A643" s="649" t="s">
        <v>3693</v>
      </c>
      <c r="B643" s="650" t="s">
        <v>6930</v>
      </c>
      <c r="C643" s="650" t="s">
        <v>6377</v>
      </c>
      <c r="D643" s="650" t="s">
        <v>6378</v>
      </c>
      <c r="E643" s="650" t="s">
        <v>6379</v>
      </c>
      <c r="F643" s="653"/>
      <c r="G643" s="653"/>
      <c r="H643" s="666">
        <v>0</v>
      </c>
      <c r="I643" s="653">
        <v>3</v>
      </c>
      <c r="J643" s="653">
        <v>1306.3499999999999</v>
      </c>
      <c r="K643" s="666">
        <v>1</v>
      </c>
      <c r="L643" s="653">
        <v>3</v>
      </c>
      <c r="M643" s="654">
        <v>1306.3499999999999</v>
      </c>
    </row>
    <row r="644" spans="1:13" ht="14.4" customHeight="1" x14ac:dyDescent="0.3">
      <c r="A644" s="649" t="s">
        <v>3693</v>
      </c>
      <c r="B644" s="650" t="s">
        <v>6909</v>
      </c>
      <c r="C644" s="650" t="s">
        <v>6367</v>
      </c>
      <c r="D644" s="650" t="s">
        <v>3750</v>
      </c>
      <c r="E644" s="650" t="s">
        <v>6368</v>
      </c>
      <c r="F644" s="653">
        <v>2</v>
      </c>
      <c r="G644" s="653">
        <v>166.18</v>
      </c>
      <c r="H644" s="666">
        <v>1</v>
      </c>
      <c r="I644" s="653"/>
      <c r="J644" s="653"/>
      <c r="K644" s="666">
        <v>0</v>
      </c>
      <c r="L644" s="653">
        <v>2</v>
      </c>
      <c r="M644" s="654">
        <v>166.18</v>
      </c>
    </row>
    <row r="645" spans="1:13" ht="14.4" customHeight="1" x14ac:dyDescent="0.3">
      <c r="A645" s="649" t="s">
        <v>3693</v>
      </c>
      <c r="B645" s="650" t="s">
        <v>6909</v>
      </c>
      <c r="C645" s="650" t="s">
        <v>4082</v>
      </c>
      <c r="D645" s="650" t="s">
        <v>4083</v>
      </c>
      <c r="E645" s="650" t="s">
        <v>4084</v>
      </c>
      <c r="F645" s="653">
        <v>2</v>
      </c>
      <c r="G645" s="653">
        <v>0</v>
      </c>
      <c r="H645" s="666"/>
      <c r="I645" s="653"/>
      <c r="J645" s="653"/>
      <c r="K645" s="666"/>
      <c r="L645" s="653">
        <v>2</v>
      </c>
      <c r="M645" s="654">
        <v>0</v>
      </c>
    </row>
    <row r="646" spans="1:13" ht="14.4" customHeight="1" x14ac:dyDescent="0.3">
      <c r="A646" s="649" t="s">
        <v>3693</v>
      </c>
      <c r="B646" s="650" t="s">
        <v>3474</v>
      </c>
      <c r="C646" s="650" t="s">
        <v>4744</v>
      </c>
      <c r="D646" s="650" t="s">
        <v>4745</v>
      </c>
      <c r="E646" s="650" t="s">
        <v>3515</v>
      </c>
      <c r="F646" s="653">
        <v>1</v>
      </c>
      <c r="G646" s="653">
        <v>156.86000000000001</v>
      </c>
      <c r="H646" s="666">
        <v>1</v>
      </c>
      <c r="I646" s="653"/>
      <c r="J646" s="653"/>
      <c r="K646" s="666">
        <v>0</v>
      </c>
      <c r="L646" s="653">
        <v>1</v>
      </c>
      <c r="M646" s="654">
        <v>156.86000000000001</v>
      </c>
    </row>
    <row r="647" spans="1:13" ht="14.4" customHeight="1" x14ac:dyDescent="0.3">
      <c r="A647" s="649" t="s">
        <v>3693</v>
      </c>
      <c r="B647" s="650" t="s">
        <v>3474</v>
      </c>
      <c r="C647" s="650" t="s">
        <v>1646</v>
      </c>
      <c r="D647" s="650" t="s">
        <v>3514</v>
      </c>
      <c r="E647" s="650" t="s">
        <v>3515</v>
      </c>
      <c r="F647" s="653"/>
      <c r="G647" s="653"/>
      <c r="H647" s="666">
        <v>0</v>
      </c>
      <c r="I647" s="653">
        <v>1</v>
      </c>
      <c r="J647" s="653">
        <v>333.31</v>
      </c>
      <c r="K647" s="666">
        <v>1</v>
      </c>
      <c r="L647" s="653">
        <v>1</v>
      </c>
      <c r="M647" s="654">
        <v>333.31</v>
      </c>
    </row>
    <row r="648" spans="1:13" ht="14.4" customHeight="1" x14ac:dyDescent="0.3">
      <c r="A648" s="649" t="s">
        <v>3693</v>
      </c>
      <c r="B648" s="650" t="s">
        <v>3474</v>
      </c>
      <c r="C648" s="650" t="s">
        <v>1238</v>
      </c>
      <c r="D648" s="650" t="s">
        <v>3477</v>
      </c>
      <c r="E648" s="650" t="s">
        <v>3478</v>
      </c>
      <c r="F648" s="653"/>
      <c r="G648" s="653"/>
      <c r="H648" s="666">
        <v>0</v>
      </c>
      <c r="I648" s="653">
        <v>1</v>
      </c>
      <c r="J648" s="653">
        <v>79.36</v>
      </c>
      <c r="K648" s="666">
        <v>1</v>
      </c>
      <c r="L648" s="653">
        <v>1</v>
      </c>
      <c r="M648" s="654">
        <v>79.36</v>
      </c>
    </row>
    <row r="649" spans="1:13" ht="14.4" customHeight="1" x14ac:dyDescent="0.3">
      <c r="A649" s="649" t="s">
        <v>3693</v>
      </c>
      <c r="B649" s="650" t="s">
        <v>3481</v>
      </c>
      <c r="C649" s="650" t="s">
        <v>1708</v>
      </c>
      <c r="D649" s="650" t="s">
        <v>1709</v>
      </c>
      <c r="E649" s="650" t="s">
        <v>3520</v>
      </c>
      <c r="F649" s="653"/>
      <c r="G649" s="653"/>
      <c r="H649" s="666">
        <v>0</v>
      </c>
      <c r="I649" s="653">
        <v>2</v>
      </c>
      <c r="J649" s="653">
        <v>368.44</v>
      </c>
      <c r="K649" s="666">
        <v>1</v>
      </c>
      <c r="L649" s="653">
        <v>2</v>
      </c>
      <c r="M649" s="654">
        <v>368.44</v>
      </c>
    </row>
    <row r="650" spans="1:13" ht="14.4" customHeight="1" x14ac:dyDescent="0.3">
      <c r="A650" s="649" t="s">
        <v>3693</v>
      </c>
      <c r="B650" s="650" t="s">
        <v>3481</v>
      </c>
      <c r="C650" s="650" t="s">
        <v>4286</v>
      </c>
      <c r="D650" s="650" t="s">
        <v>1709</v>
      </c>
      <c r="E650" s="650" t="s">
        <v>3522</v>
      </c>
      <c r="F650" s="653">
        <v>3</v>
      </c>
      <c r="G650" s="653">
        <v>0</v>
      </c>
      <c r="H650" s="666"/>
      <c r="I650" s="653"/>
      <c r="J650" s="653"/>
      <c r="K650" s="666"/>
      <c r="L650" s="653">
        <v>3</v>
      </c>
      <c r="M650" s="654">
        <v>0</v>
      </c>
    </row>
    <row r="651" spans="1:13" ht="14.4" customHeight="1" x14ac:dyDescent="0.3">
      <c r="A651" s="649" t="s">
        <v>3693</v>
      </c>
      <c r="B651" s="650" t="s">
        <v>3486</v>
      </c>
      <c r="C651" s="650" t="s">
        <v>1303</v>
      </c>
      <c r="D651" s="650" t="s">
        <v>3490</v>
      </c>
      <c r="E651" s="650" t="s">
        <v>3488</v>
      </c>
      <c r="F651" s="653"/>
      <c r="G651" s="653"/>
      <c r="H651" s="666">
        <v>0</v>
      </c>
      <c r="I651" s="653">
        <v>2</v>
      </c>
      <c r="J651" s="653">
        <v>82.6</v>
      </c>
      <c r="K651" s="666">
        <v>1</v>
      </c>
      <c r="L651" s="653">
        <v>2</v>
      </c>
      <c r="M651" s="654">
        <v>82.6</v>
      </c>
    </row>
    <row r="652" spans="1:13" ht="14.4" customHeight="1" x14ac:dyDescent="0.3">
      <c r="A652" s="649" t="s">
        <v>3693</v>
      </c>
      <c r="B652" s="650" t="s">
        <v>3493</v>
      </c>
      <c r="C652" s="650" t="s">
        <v>1725</v>
      </c>
      <c r="D652" s="650" t="s">
        <v>1315</v>
      </c>
      <c r="E652" s="650" t="s">
        <v>3524</v>
      </c>
      <c r="F652" s="653"/>
      <c r="G652" s="653"/>
      <c r="H652" s="666">
        <v>0</v>
      </c>
      <c r="I652" s="653">
        <v>1</v>
      </c>
      <c r="J652" s="653">
        <v>782.22</v>
      </c>
      <c r="K652" s="666">
        <v>1</v>
      </c>
      <c r="L652" s="653">
        <v>1</v>
      </c>
      <c r="M652" s="654">
        <v>782.22</v>
      </c>
    </row>
    <row r="653" spans="1:13" ht="14.4" customHeight="1" x14ac:dyDescent="0.3">
      <c r="A653" s="649" t="s">
        <v>3693</v>
      </c>
      <c r="B653" s="650" t="s">
        <v>3554</v>
      </c>
      <c r="C653" s="650" t="s">
        <v>2100</v>
      </c>
      <c r="D653" s="650" t="s">
        <v>2101</v>
      </c>
      <c r="E653" s="650" t="s">
        <v>3555</v>
      </c>
      <c r="F653" s="653"/>
      <c r="G653" s="653"/>
      <c r="H653" s="666">
        <v>0</v>
      </c>
      <c r="I653" s="653">
        <v>1</v>
      </c>
      <c r="J653" s="653">
        <v>96.63</v>
      </c>
      <c r="K653" s="666">
        <v>1</v>
      </c>
      <c r="L653" s="653">
        <v>1</v>
      </c>
      <c r="M653" s="654">
        <v>96.63</v>
      </c>
    </row>
    <row r="654" spans="1:13" ht="14.4" customHeight="1" x14ac:dyDescent="0.3">
      <c r="A654" s="649" t="s">
        <v>3693</v>
      </c>
      <c r="B654" s="650" t="s">
        <v>3497</v>
      </c>
      <c r="C654" s="650" t="s">
        <v>6392</v>
      </c>
      <c r="D654" s="650" t="s">
        <v>6393</v>
      </c>
      <c r="E654" s="650" t="s">
        <v>6394</v>
      </c>
      <c r="F654" s="653"/>
      <c r="G654" s="653"/>
      <c r="H654" s="666">
        <v>0</v>
      </c>
      <c r="I654" s="653">
        <v>1</v>
      </c>
      <c r="J654" s="653">
        <v>269</v>
      </c>
      <c r="K654" s="666">
        <v>1</v>
      </c>
      <c r="L654" s="653">
        <v>1</v>
      </c>
      <c r="M654" s="654">
        <v>269</v>
      </c>
    </row>
    <row r="655" spans="1:13" ht="14.4" customHeight="1" x14ac:dyDescent="0.3">
      <c r="A655" s="649" t="s">
        <v>3693</v>
      </c>
      <c r="B655" s="650" t="s">
        <v>3600</v>
      </c>
      <c r="C655" s="650" t="s">
        <v>4509</v>
      </c>
      <c r="D655" s="650" t="s">
        <v>2805</v>
      </c>
      <c r="E655" s="650" t="s">
        <v>1536</v>
      </c>
      <c r="F655" s="653"/>
      <c r="G655" s="653"/>
      <c r="H655" s="666"/>
      <c r="I655" s="653">
        <v>1</v>
      </c>
      <c r="J655" s="653">
        <v>0</v>
      </c>
      <c r="K655" s="666"/>
      <c r="L655" s="653">
        <v>1</v>
      </c>
      <c r="M655" s="654">
        <v>0</v>
      </c>
    </row>
    <row r="656" spans="1:13" ht="14.4" customHeight="1" x14ac:dyDescent="0.3">
      <c r="A656" s="649" t="s">
        <v>3693</v>
      </c>
      <c r="B656" s="650" t="s">
        <v>3600</v>
      </c>
      <c r="C656" s="650" t="s">
        <v>6113</v>
      </c>
      <c r="D656" s="650" t="s">
        <v>3840</v>
      </c>
      <c r="E656" s="650" t="s">
        <v>4460</v>
      </c>
      <c r="F656" s="653">
        <v>1</v>
      </c>
      <c r="G656" s="653">
        <v>0</v>
      </c>
      <c r="H656" s="666"/>
      <c r="I656" s="653"/>
      <c r="J656" s="653"/>
      <c r="K656" s="666"/>
      <c r="L656" s="653">
        <v>1</v>
      </c>
      <c r="M656" s="654">
        <v>0</v>
      </c>
    </row>
    <row r="657" spans="1:13" ht="14.4" customHeight="1" x14ac:dyDescent="0.3">
      <c r="A657" s="649" t="s">
        <v>3693</v>
      </c>
      <c r="B657" s="650" t="s">
        <v>3506</v>
      </c>
      <c r="C657" s="650" t="s">
        <v>4344</v>
      </c>
      <c r="D657" s="650" t="s">
        <v>4345</v>
      </c>
      <c r="E657" s="650" t="s">
        <v>1140</v>
      </c>
      <c r="F657" s="653"/>
      <c r="G657" s="653"/>
      <c r="H657" s="666">
        <v>0</v>
      </c>
      <c r="I657" s="653">
        <v>5</v>
      </c>
      <c r="J657" s="653">
        <v>161.9</v>
      </c>
      <c r="K657" s="666">
        <v>1</v>
      </c>
      <c r="L657" s="653">
        <v>5</v>
      </c>
      <c r="M657" s="654">
        <v>161.9</v>
      </c>
    </row>
    <row r="658" spans="1:13" ht="14.4" customHeight="1" x14ac:dyDescent="0.3">
      <c r="A658" s="649" t="s">
        <v>3694</v>
      </c>
      <c r="B658" s="650" t="s">
        <v>6914</v>
      </c>
      <c r="C658" s="650" t="s">
        <v>5007</v>
      </c>
      <c r="D658" s="650" t="s">
        <v>4080</v>
      </c>
      <c r="E658" s="650" t="s">
        <v>4081</v>
      </c>
      <c r="F658" s="653"/>
      <c r="G658" s="653"/>
      <c r="H658" s="666">
        <v>0</v>
      </c>
      <c r="I658" s="653">
        <v>1</v>
      </c>
      <c r="J658" s="653">
        <v>60.92</v>
      </c>
      <c r="K658" s="666">
        <v>1</v>
      </c>
      <c r="L658" s="653">
        <v>1</v>
      </c>
      <c r="M658" s="654">
        <v>60.92</v>
      </c>
    </row>
    <row r="659" spans="1:13" ht="14.4" customHeight="1" x14ac:dyDescent="0.3">
      <c r="A659" s="649" t="s">
        <v>3694</v>
      </c>
      <c r="B659" s="650" t="s">
        <v>6909</v>
      </c>
      <c r="C659" s="650" t="s">
        <v>4180</v>
      </c>
      <c r="D659" s="650" t="s">
        <v>4181</v>
      </c>
      <c r="E659" s="650" t="s">
        <v>3751</v>
      </c>
      <c r="F659" s="653"/>
      <c r="G659" s="653"/>
      <c r="H659" s="666">
        <v>0</v>
      </c>
      <c r="I659" s="653">
        <v>6</v>
      </c>
      <c r="J659" s="653">
        <v>249.29999999999998</v>
      </c>
      <c r="K659" s="666">
        <v>1</v>
      </c>
      <c r="L659" s="653">
        <v>6</v>
      </c>
      <c r="M659" s="654">
        <v>249.29999999999998</v>
      </c>
    </row>
    <row r="660" spans="1:13" ht="14.4" customHeight="1" x14ac:dyDescent="0.3">
      <c r="A660" s="649" t="s">
        <v>3694</v>
      </c>
      <c r="B660" s="650" t="s">
        <v>3474</v>
      </c>
      <c r="C660" s="650" t="s">
        <v>4358</v>
      </c>
      <c r="D660" s="650" t="s">
        <v>3514</v>
      </c>
      <c r="E660" s="650" t="s">
        <v>4359</v>
      </c>
      <c r="F660" s="653">
        <v>1</v>
      </c>
      <c r="G660" s="653">
        <v>0</v>
      </c>
      <c r="H660" s="666"/>
      <c r="I660" s="653"/>
      <c r="J660" s="653"/>
      <c r="K660" s="666"/>
      <c r="L660" s="653">
        <v>1</v>
      </c>
      <c r="M660" s="654">
        <v>0</v>
      </c>
    </row>
    <row r="661" spans="1:13" ht="14.4" customHeight="1" x14ac:dyDescent="0.3">
      <c r="A661" s="649" t="s">
        <v>3694</v>
      </c>
      <c r="B661" s="650" t="s">
        <v>3474</v>
      </c>
      <c r="C661" s="650" t="s">
        <v>4598</v>
      </c>
      <c r="D661" s="650" t="s">
        <v>4599</v>
      </c>
      <c r="E661" s="650" t="s">
        <v>4600</v>
      </c>
      <c r="F661" s="653">
        <v>1</v>
      </c>
      <c r="G661" s="653">
        <v>152.36000000000001</v>
      </c>
      <c r="H661" s="666">
        <v>1</v>
      </c>
      <c r="I661" s="653"/>
      <c r="J661" s="653"/>
      <c r="K661" s="666">
        <v>0</v>
      </c>
      <c r="L661" s="653">
        <v>1</v>
      </c>
      <c r="M661" s="654">
        <v>152.36000000000001</v>
      </c>
    </row>
    <row r="662" spans="1:13" ht="14.4" customHeight="1" x14ac:dyDescent="0.3">
      <c r="A662" s="649" t="s">
        <v>3694</v>
      </c>
      <c r="B662" s="650" t="s">
        <v>3474</v>
      </c>
      <c r="C662" s="650" t="s">
        <v>1226</v>
      </c>
      <c r="D662" s="650" t="s">
        <v>3479</v>
      </c>
      <c r="E662" s="650" t="s">
        <v>3480</v>
      </c>
      <c r="F662" s="653"/>
      <c r="G662" s="653"/>
      <c r="H662" s="666">
        <v>0</v>
      </c>
      <c r="I662" s="653">
        <v>4</v>
      </c>
      <c r="J662" s="653">
        <v>1112.69</v>
      </c>
      <c r="K662" s="666">
        <v>1</v>
      </c>
      <c r="L662" s="653">
        <v>4</v>
      </c>
      <c r="M662" s="654">
        <v>1112.69</v>
      </c>
    </row>
    <row r="663" spans="1:13" ht="14.4" customHeight="1" x14ac:dyDescent="0.3">
      <c r="A663" s="649" t="s">
        <v>3694</v>
      </c>
      <c r="B663" s="650" t="s">
        <v>3474</v>
      </c>
      <c r="C663" s="650" t="s">
        <v>1660</v>
      </c>
      <c r="D663" s="650" t="s">
        <v>3516</v>
      </c>
      <c r="E663" s="650" t="s">
        <v>3517</v>
      </c>
      <c r="F663" s="653"/>
      <c r="G663" s="653"/>
      <c r="H663" s="666">
        <v>0</v>
      </c>
      <c r="I663" s="653">
        <v>1</v>
      </c>
      <c r="J663" s="653">
        <v>333.31</v>
      </c>
      <c r="K663" s="666">
        <v>1</v>
      </c>
      <c r="L663" s="653">
        <v>1</v>
      </c>
      <c r="M663" s="654">
        <v>333.31</v>
      </c>
    </row>
    <row r="664" spans="1:13" ht="14.4" customHeight="1" x14ac:dyDescent="0.3">
      <c r="A664" s="649" t="s">
        <v>3694</v>
      </c>
      <c r="B664" s="650" t="s">
        <v>3474</v>
      </c>
      <c r="C664" s="650" t="s">
        <v>1230</v>
      </c>
      <c r="D664" s="650" t="s">
        <v>1231</v>
      </c>
      <c r="E664" s="650" t="s">
        <v>1232</v>
      </c>
      <c r="F664" s="653"/>
      <c r="G664" s="653"/>
      <c r="H664" s="666">
        <v>0</v>
      </c>
      <c r="I664" s="653">
        <v>3</v>
      </c>
      <c r="J664" s="653">
        <v>404.42</v>
      </c>
      <c r="K664" s="666">
        <v>1</v>
      </c>
      <c r="L664" s="653">
        <v>3</v>
      </c>
      <c r="M664" s="654">
        <v>404.42</v>
      </c>
    </row>
    <row r="665" spans="1:13" ht="14.4" customHeight="1" x14ac:dyDescent="0.3">
      <c r="A665" s="649" t="s">
        <v>3694</v>
      </c>
      <c r="B665" s="650" t="s">
        <v>3474</v>
      </c>
      <c r="C665" s="650" t="s">
        <v>3841</v>
      </c>
      <c r="D665" s="650" t="s">
        <v>1231</v>
      </c>
      <c r="E665" s="650" t="s">
        <v>3842</v>
      </c>
      <c r="F665" s="653"/>
      <c r="G665" s="653"/>
      <c r="H665" s="666">
        <v>0</v>
      </c>
      <c r="I665" s="653">
        <v>1</v>
      </c>
      <c r="J665" s="653">
        <v>304.74</v>
      </c>
      <c r="K665" s="666">
        <v>1</v>
      </c>
      <c r="L665" s="653">
        <v>1</v>
      </c>
      <c r="M665" s="654">
        <v>304.74</v>
      </c>
    </row>
    <row r="666" spans="1:13" ht="14.4" customHeight="1" x14ac:dyDescent="0.3">
      <c r="A666" s="649" t="s">
        <v>3694</v>
      </c>
      <c r="B666" s="650" t="s">
        <v>3481</v>
      </c>
      <c r="C666" s="650" t="s">
        <v>4385</v>
      </c>
      <c r="D666" s="650" t="s">
        <v>1720</v>
      </c>
      <c r="E666" s="650" t="s">
        <v>3482</v>
      </c>
      <c r="F666" s="653"/>
      <c r="G666" s="653"/>
      <c r="H666" s="666"/>
      <c r="I666" s="653">
        <v>1</v>
      </c>
      <c r="J666" s="653">
        <v>0</v>
      </c>
      <c r="K666" s="666"/>
      <c r="L666" s="653">
        <v>1</v>
      </c>
      <c r="M666" s="654">
        <v>0</v>
      </c>
    </row>
    <row r="667" spans="1:13" ht="14.4" customHeight="1" x14ac:dyDescent="0.3">
      <c r="A667" s="649" t="s">
        <v>3694</v>
      </c>
      <c r="B667" s="650" t="s">
        <v>3481</v>
      </c>
      <c r="C667" s="650" t="s">
        <v>1719</v>
      </c>
      <c r="D667" s="650" t="s">
        <v>1720</v>
      </c>
      <c r="E667" s="650" t="s">
        <v>3519</v>
      </c>
      <c r="F667" s="653"/>
      <c r="G667" s="653"/>
      <c r="H667" s="666">
        <v>0</v>
      </c>
      <c r="I667" s="653">
        <v>1</v>
      </c>
      <c r="J667" s="653">
        <v>138.16</v>
      </c>
      <c r="K667" s="666">
        <v>1</v>
      </c>
      <c r="L667" s="653">
        <v>1</v>
      </c>
      <c r="M667" s="654">
        <v>138.16</v>
      </c>
    </row>
    <row r="668" spans="1:13" ht="14.4" customHeight="1" x14ac:dyDescent="0.3">
      <c r="A668" s="649" t="s">
        <v>3694</v>
      </c>
      <c r="B668" s="650" t="s">
        <v>3481</v>
      </c>
      <c r="C668" s="650" t="s">
        <v>1708</v>
      </c>
      <c r="D668" s="650" t="s">
        <v>1709</v>
      </c>
      <c r="E668" s="650" t="s">
        <v>3520</v>
      </c>
      <c r="F668" s="653"/>
      <c r="G668" s="653"/>
      <c r="H668" s="666">
        <v>0</v>
      </c>
      <c r="I668" s="653">
        <v>2</v>
      </c>
      <c r="J668" s="653">
        <v>368.44</v>
      </c>
      <c r="K668" s="666">
        <v>1</v>
      </c>
      <c r="L668" s="653">
        <v>2</v>
      </c>
      <c r="M668" s="654">
        <v>368.44</v>
      </c>
    </row>
    <row r="669" spans="1:13" ht="14.4" customHeight="1" x14ac:dyDescent="0.3">
      <c r="A669" s="649" t="s">
        <v>3694</v>
      </c>
      <c r="B669" s="650" t="s">
        <v>3486</v>
      </c>
      <c r="C669" s="650" t="s">
        <v>1712</v>
      </c>
      <c r="D669" s="650" t="s">
        <v>1713</v>
      </c>
      <c r="E669" s="650" t="s">
        <v>3522</v>
      </c>
      <c r="F669" s="653"/>
      <c r="G669" s="653"/>
      <c r="H669" s="666">
        <v>0</v>
      </c>
      <c r="I669" s="653">
        <v>2</v>
      </c>
      <c r="J669" s="653">
        <v>233.6</v>
      </c>
      <c r="K669" s="666">
        <v>1</v>
      </c>
      <c r="L669" s="653">
        <v>2</v>
      </c>
      <c r="M669" s="654">
        <v>233.6</v>
      </c>
    </row>
    <row r="670" spans="1:13" ht="14.4" customHeight="1" x14ac:dyDescent="0.3">
      <c r="A670" s="649" t="s">
        <v>3694</v>
      </c>
      <c r="B670" s="650" t="s">
        <v>3486</v>
      </c>
      <c r="C670" s="650" t="s">
        <v>1303</v>
      </c>
      <c r="D670" s="650" t="s">
        <v>3490</v>
      </c>
      <c r="E670" s="650" t="s">
        <v>3488</v>
      </c>
      <c r="F670" s="653"/>
      <c r="G670" s="653"/>
      <c r="H670" s="666">
        <v>0</v>
      </c>
      <c r="I670" s="653">
        <v>1</v>
      </c>
      <c r="J670" s="653">
        <v>41.3</v>
      </c>
      <c r="K670" s="666">
        <v>1</v>
      </c>
      <c r="L670" s="653">
        <v>1</v>
      </c>
      <c r="M670" s="654">
        <v>41.3</v>
      </c>
    </row>
    <row r="671" spans="1:13" ht="14.4" customHeight="1" x14ac:dyDescent="0.3">
      <c r="A671" s="649" t="s">
        <v>3694</v>
      </c>
      <c r="B671" s="650" t="s">
        <v>3486</v>
      </c>
      <c r="C671" s="650" t="s">
        <v>4146</v>
      </c>
      <c r="D671" s="650" t="s">
        <v>3547</v>
      </c>
      <c r="E671" s="650" t="s">
        <v>4147</v>
      </c>
      <c r="F671" s="653"/>
      <c r="G671" s="653"/>
      <c r="H671" s="666">
        <v>0</v>
      </c>
      <c r="I671" s="653">
        <v>3</v>
      </c>
      <c r="J671" s="653">
        <v>262.79999999999995</v>
      </c>
      <c r="K671" s="666">
        <v>1</v>
      </c>
      <c r="L671" s="653">
        <v>3</v>
      </c>
      <c r="M671" s="654">
        <v>262.79999999999995</v>
      </c>
    </row>
    <row r="672" spans="1:13" ht="14.4" customHeight="1" x14ac:dyDescent="0.3">
      <c r="A672" s="649" t="s">
        <v>3694</v>
      </c>
      <c r="B672" s="650" t="s">
        <v>3486</v>
      </c>
      <c r="C672" s="650" t="s">
        <v>1306</v>
      </c>
      <c r="D672" s="650" t="s">
        <v>3490</v>
      </c>
      <c r="E672" s="650" t="s">
        <v>839</v>
      </c>
      <c r="F672" s="653"/>
      <c r="G672" s="653"/>
      <c r="H672" s="666">
        <v>0</v>
      </c>
      <c r="I672" s="653">
        <v>1</v>
      </c>
      <c r="J672" s="653">
        <v>68.83</v>
      </c>
      <c r="K672" s="666">
        <v>1</v>
      </c>
      <c r="L672" s="653">
        <v>1</v>
      </c>
      <c r="M672" s="654">
        <v>68.83</v>
      </c>
    </row>
    <row r="673" spans="1:13" ht="14.4" customHeight="1" x14ac:dyDescent="0.3">
      <c r="A673" s="649" t="s">
        <v>3694</v>
      </c>
      <c r="B673" s="650" t="s">
        <v>3548</v>
      </c>
      <c r="C673" s="650" t="s">
        <v>2229</v>
      </c>
      <c r="D673" s="650" t="s">
        <v>2230</v>
      </c>
      <c r="E673" s="650" t="s">
        <v>2231</v>
      </c>
      <c r="F673" s="653"/>
      <c r="G673" s="653"/>
      <c r="H673" s="666">
        <v>0</v>
      </c>
      <c r="I673" s="653">
        <v>5</v>
      </c>
      <c r="J673" s="653">
        <v>625.70000000000005</v>
      </c>
      <c r="K673" s="666">
        <v>1</v>
      </c>
      <c r="L673" s="653">
        <v>5</v>
      </c>
      <c r="M673" s="654">
        <v>625.70000000000005</v>
      </c>
    </row>
    <row r="674" spans="1:13" ht="14.4" customHeight="1" x14ac:dyDescent="0.3">
      <c r="A674" s="649" t="s">
        <v>3694</v>
      </c>
      <c r="B674" s="650" t="s">
        <v>3548</v>
      </c>
      <c r="C674" s="650" t="s">
        <v>4862</v>
      </c>
      <c r="D674" s="650" t="s">
        <v>4863</v>
      </c>
      <c r="E674" s="650" t="s">
        <v>4864</v>
      </c>
      <c r="F674" s="653">
        <v>5</v>
      </c>
      <c r="G674" s="653">
        <v>555.65</v>
      </c>
      <c r="H674" s="666">
        <v>1</v>
      </c>
      <c r="I674" s="653"/>
      <c r="J674" s="653"/>
      <c r="K674" s="666">
        <v>0</v>
      </c>
      <c r="L674" s="653">
        <v>5</v>
      </c>
      <c r="M674" s="654">
        <v>555.65</v>
      </c>
    </row>
    <row r="675" spans="1:13" ht="14.4" customHeight="1" x14ac:dyDescent="0.3">
      <c r="A675" s="649" t="s">
        <v>3694</v>
      </c>
      <c r="B675" s="650" t="s">
        <v>3549</v>
      </c>
      <c r="C675" s="650" t="s">
        <v>2221</v>
      </c>
      <c r="D675" s="650" t="s">
        <v>2222</v>
      </c>
      <c r="E675" s="650" t="s">
        <v>2223</v>
      </c>
      <c r="F675" s="653"/>
      <c r="G675" s="653"/>
      <c r="H675" s="666">
        <v>0</v>
      </c>
      <c r="I675" s="653">
        <v>2</v>
      </c>
      <c r="J675" s="653">
        <v>308.02</v>
      </c>
      <c r="K675" s="666">
        <v>1</v>
      </c>
      <c r="L675" s="653">
        <v>2</v>
      </c>
      <c r="M675" s="654">
        <v>308.02</v>
      </c>
    </row>
    <row r="676" spans="1:13" ht="14.4" customHeight="1" x14ac:dyDescent="0.3">
      <c r="A676" s="649" t="s">
        <v>3694</v>
      </c>
      <c r="B676" s="650" t="s">
        <v>3523</v>
      </c>
      <c r="C676" s="650" t="s">
        <v>5008</v>
      </c>
      <c r="D676" s="650" t="s">
        <v>5009</v>
      </c>
      <c r="E676" s="650" t="s">
        <v>3520</v>
      </c>
      <c r="F676" s="653">
        <v>3</v>
      </c>
      <c r="G676" s="653">
        <v>209.57999999999998</v>
      </c>
      <c r="H676" s="666">
        <v>1</v>
      </c>
      <c r="I676" s="653"/>
      <c r="J676" s="653"/>
      <c r="K676" s="666">
        <v>0</v>
      </c>
      <c r="L676" s="653">
        <v>3</v>
      </c>
      <c r="M676" s="654">
        <v>209.57999999999998</v>
      </c>
    </row>
    <row r="677" spans="1:13" ht="14.4" customHeight="1" x14ac:dyDescent="0.3">
      <c r="A677" s="649" t="s">
        <v>3694</v>
      </c>
      <c r="B677" s="650" t="s">
        <v>3493</v>
      </c>
      <c r="C677" s="650" t="s">
        <v>1314</v>
      </c>
      <c r="D677" s="650" t="s">
        <v>1315</v>
      </c>
      <c r="E677" s="650" t="s">
        <v>3494</v>
      </c>
      <c r="F677" s="653"/>
      <c r="G677" s="653"/>
      <c r="H677" s="666">
        <v>0</v>
      </c>
      <c r="I677" s="653">
        <v>1</v>
      </c>
      <c r="J677" s="653">
        <v>3127.19</v>
      </c>
      <c r="K677" s="666">
        <v>1</v>
      </c>
      <c r="L677" s="653">
        <v>1</v>
      </c>
      <c r="M677" s="654">
        <v>3127.19</v>
      </c>
    </row>
    <row r="678" spans="1:13" ht="14.4" customHeight="1" x14ac:dyDescent="0.3">
      <c r="A678" s="649" t="s">
        <v>3694</v>
      </c>
      <c r="B678" s="650" t="s">
        <v>3566</v>
      </c>
      <c r="C678" s="650" t="s">
        <v>5018</v>
      </c>
      <c r="D678" s="650" t="s">
        <v>2094</v>
      </c>
      <c r="E678" s="650" t="s">
        <v>5019</v>
      </c>
      <c r="F678" s="653">
        <v>37</v>
      </c>
      <c r="G678" s="653">
        <v>17078.46</v>
      </c>
      <c r="H678" s="666">
        <v>1</v>
      </c>
      <c r="I678" s="653"/>
      <c r="J678" s="653"/>
      <c r="K678" s="666">
        <v>0</v>
      </c>
      <c r="L678" s="653">
        <v>37</v>
      </c>
      <c r="M678" s="654">
        <v>17078.46</v>
      </c>
    </row>
    <row r="679" spans="1:13" ht="14.4" customHeight="1" x14ac:dyDescent="0.3">
      <c r="A679" s="649" t="s">
        <v>3694</v>
      </c>
      <c r="B679" s="650" t="s">
        <v>3566</v>
      </c>
      <c r="C679" s="650" t="s">
        <v>2093</v>
      </c>
      <c r="D679" s="650" t="s">
        <v>2094</v>
      </c>
      <c r="E679" s="650" t="s">
        <v>2095</v>
      </c>
      <c r="F679" s="653">
        <v>4</v>
      </c>
      <c r="G679" s="653">
        <v>2464.7600000000002</v>
      </c>
      <c r="H679" s="666">
        <v>1</v>
      </c>
      <c r="I679" s="653"/>
      <c r="J679" s="653"/>
      <c r="K679" s="666">
        <v>0</v>
      </c>
      <c r="L679" s="653">
        <v>4</v>
      </c>
      <c r="M679" s="654">
        <v>2464.7600000000002</v>
      </c>
    </row>
    <row r="680" spans="1:13" ht="14.4" customHeight="1" x14ac:dyDescent="0.3">
      <c r="A680" s="649" t="s">
        <v>3694</v>
      </c>
      <c r="B680" s="650" t="s">
        <v>3566</v>
      </c>
      <c r="C680" s="650" t="s">
        <v>5022</v>
      </c>
      <c r="D680" s="650" t="s">
        <v>2094</v>
      </c>
      <c r="E680" s="650" t="s">
        <v>5023</v>
      </c>
      <c r="F680" s="653">
        <v>10</v>
      </c>
      <c r="G680" s="653">
        <v>0</v>
      </c>
      <c r="H680" s="666"/>
      <c r="I680" s="653"/>
      <c r="J680" s="653"/>
      <c r="K680" s="666"/>
      <c r="L680" s="653">
        <v>10</v>
      </c>
      <c r="M680" s="654">
        <v>0</v>
      </c>
    </row>
    <row r="681" spans="1:13" ht="14.4" customHeight="1" x14ac:dyDescent="0.3">
      <c r="A681" s="649" t="s">
        <v>3694</v>
      </c>
      <c r="B681" s="650" t="s">
        <v>3500</v>
      </c>
      <c r="C681" s="650" t="s">
        <v>5209</v>
      </c>
      <c r="D681" s="650" t="s">
        <v>5210</v>
      </c>
      <c r="E681" s="650" t="s">
        <v>3501</v>
      </c>
      <c r="F681" s="653">
        <v>2</v>
      </c>
      <c r="G681" s="653">
        <v>189.6</v>
      </c>
      <c r="H681" s="666">
        <v>1</v>
      </c>
      <c r="I681" s="653"/>
      <c r="J681" s="653"/>
      <c r="K681" s="666">
        <v>0</v>
      </c>
      <c r="L681" s="653">
        <v>2</v>
      </c>
      <c r="M681" s="654">
        <v>189.6</v>
      </c>
    </row>
    <row r="682" spans="1:13" ht="14.4" customHeight="1" x14ac:dyDescent="0.3">
      <c r="A682" s="649" t="s">
        <v>3694</v>
      </c>
      <c r="B682" s="650" t="s">
        <v>3500</v>
      </c>
      <c r="C682" s="650" t="s">
        <v>1094</v>
      </c>
      <c r="D682" s="650" t="s">
        <v>1095</v>
      </c>
      <c r="E682" s="650" t="s">
        <v>3501</v>
      </c>
      <c r="F682" s="653"/>
      <c r="G682" s="653"/>
      <c r="H682" s="666">
        <v>0</v>
      </c>
      <c r="I682" s="653">
        <v>21</v>
      </c>
      <c r="J682" s="653">
        <v>1990.7999999999997</v>
      </c>
      <c r="K682" s="666">
        <v>1</v>
      </c>
      <c r="L682" s="653">
        <v>21</v>
      </c>
      <c r="M682" s="654">
        <v>1990.7999999999997</v>
      </c>
    </row>
    <row r="683" spans="1:13" ht="14.4" customHeight="1" x14ac:dyDescent="0.3">
      <c r="A683" s="649" t="s">
        <v>3694</v>
      </c>
      <c r="B683" s="650" t="s">
        <v>3500</v>
      </c>
      <c r="C683" s="650" t="s">
        <v>6193</v>
      </c>
      <c r="D683" s="650" t="s">
        <v>6194</v>
      </c>
      <c r="E683" s="650" t="s">
        <v>6195</v>
      </c>
      <c r="F683" s="653">
        <v>32</v>
      </c>
      <c r="G683" s="653">
        <v>3033.5999999999995</v>
      </c>
      <c r="H683" s="666">
        <v>1</v>
      </c>
      <c r="I683" s="653"/>
      <c r="J683" s="653"/>
      <c r="K683" s="666">
        <v>0</v>
      </c>
      <c r="L683" s="653">
        <v>32</v>
      </c>
      <c r="M683" s="654">
        <v>3033.5999999999995</v>
      </c>
    </row>
    <row r="684" spans="1:13" ht="14.4" customHeight="1" x14ac:dyDescent="0.3">
      <c r="A684" s="649" t="s">
        <v>3694</v>
      </c>
      <c r="B684" s="650" t="s">
        <v>3502</v>
      </c>
      <c r="C684" s="650" t="s">
        <v>1090</v>
      </c>
      <c r="D684" s="650" t="s">
        <v>1091</v>
      </c>
      <c r="E684" s="650" t="s">
        <v>1092</v>
      </c>
      <c r="F684" s="653"/>
      <c r="G684" s="653"/>
      <c r="H684" s="666">
        <v>0</v>
      </c>
      <c r="I684" s="653">
        <v>38</v>
      </c>
      <c r="J684" s="653">
        <v>37040.5</v>
      </c>
      <c r="K684" s="666">
        <v>1</v>
      </c>
      <c r="L684" s="653">
        <v>38</v>
      </c>
      <c r="M684" s="654">
        <v>37040.5</v>
      </c>
    </row>
    <row r="685" spans="1:13" ht="14.4" customHeight="1" x14ac:dyDescent="0.3">
      <c r="A685" s="649" t="s">
        <v>3694</v>
      </c>
      <c r="B685" s="650" t="s">
        <v>3502</v>
      </c>
      <c r="C685" s="650" t="s">
        <v>4903</v>
      </c>
      <c r="D685" s="650" t="s">
        <v>4904</v>
      </c>
      <c r="E685" s="650" t="s">
        <v>4905</v>
      </c>
      <c r="F685" s="653"/>
      <c r="G685" s="653"/>
      <c r="H685" s="666">
        <v>0</v>
      </c>
      <c r="I685" s="653">
        <v>16</v>
      </c>
      <c r="J685" s="653">
        <v>15379.36</v>
      </c>
      <c r="K685" s="666">
        <v>1</v>
      </c>
      <c r="L685" s="653">
        <v>16</v>
      </c>
      <c r="M685" s="654">
        <v>15379.36</v>
      </c>
    </row>
    <row r="686" spans="1:13" ht="14.4" customHeight="1" x14ac:dyDescent="0.3">
      <c r="A686" s="649" t="s">
        <v>3694</v>
      </c>
      <c r="B686" s="650" t="s">
        <v>3503</v>
      </c>
      <c r="C686" s="650" t="s">
        <v>5954</v>
      </c>
      <c r="D686" s="650" t="s">
        <v>4186</v>
      </c>
      <c r="E686" s="650" t="s">
        <v>5955</v>
      </c>
      <c r="F686" s="653"/>
      <c r="G686" s="653"/>
      <c r="H686" s="666"/>
      <c r="I686" s="653">
        <v>8</v>
      </c>
      <c r="J686" s="653">
        <v>0</v>
      </c>
      <c r="K686" s="666"/>
      <c r="L686" s="653">
        <v>8</v>
      </c>
      <c r="M686" s="654">
        <v>0</v>
      </c>
    </row>
    <row r="687" spans="1:13" ht="14.4" customHeight="1" x14ac:dyDescent="0.3">
      <c r="A687" s="649" t="s">
        <v>3694</v>
      </c>
      <c r="B687" s="650" t="s">
        <v>3503</v>
      </c>
      <c r="C687" s="650" t="s">
        <v>5175</v>
      </c>
      <c r="D687" s="650" t="s">
        <v>5176</v>
      </c>
      <c r="E687" s="650" t="s">
        <v>5177</v>
      </c>
      <c r="F687" s="653"/>
      <c r="G687" s="653"/>
      <c r="H687" s="666">
        <v>0</v>
      </c>
      <c r="I687" s="653">
        <v>46</v>
      </c>
      <c r="J687" s="653">
        <v>9845.380000000001</v>
      </c>
      <c r="K687" s="666">
        <v>1</v>
      </c>
      <c r="L687" s="653">
        <v>46</v>
      </c>
      <c r="M687" s="654">
        <v>9845.380000000001</v>
      </c>
    </row>
    <row r="688" spans="1:13" ht="14.4" customHeight="1" x14ac:dyDescent="0.3">
      <c r="A688" s="649" t="s">
        <v>3694</v>
      </c>
      <c r="B688" s="650" t="s">
        <v>3503</v>
      </c>
      <c r="C688" s="650" t="s">
        <v>1109</v>
      </c>
      <c r="D688" s="650" t="s">
        <v>1110</v>
      </c>
      <c r="E688" s="650" t="s">
        <v>3504</v>
      </c>
      <c r="F688" s="653"/>
      <c r="G688" s="653"/>
      <c r="H688" s="666">
        <v>0</v>
      </c>
      <c r="I688" s="653">
        <v>54</v>
      </c>
      <c r="J688" s="653">
        <v>17996.04</v>
      </c>
      <c r="K688" s="666">
        <v>1</v>
      </c>
      <c r="L688" s="653">
        <v>54</v>
      </c>
      <c r="M688" s="654">
        <v>17996.04</v>
      </c>
    </row>
    <row r="689" spans="1:13" ht="14.4" customHeight="1" x14ac:dyDescent="0.3">
      <c r="A689" s="649" t="s">
        <v>3694</v>
      </c>
      <c r="B689" s="650" t="s">
        <v>6917</v>
      </c>
      <c r="C689" s="650" t="s">
        <v>6012</v>
      </c>
      <c r="D689" s="650" t="s">
        <v>6013</v>
      </c>
      <c r="E689" s="650" t="s">
        <v>2729</v>
      </c>
      <c r="F689" s="653"/>
      <c r="G689" s="653"/>
      <c r="H689" s="666">
        <v>0</v>
      </c>
      <c r="I689" s="653">
        <v>7</v>
      </c>
      <c r="J689" s="653">
        <v>13064.800000000001</v>
      </c>
      <c r="K689" s="666">
        <v>1</v>
      </c>
      <c r="L689" s="653">
        <v>7</v>
      </c>
      <c r="M689" s="654">
        <v>13064.800000000001</v>
      </c>
    </row>
    <row r="690" spans="1:13" ht="14.4" customHeight="1" x14ac:dyDescent="0.3">
      <c r="A690" s="649" t="s">
        <v>3694</v>
      </c>
      <c r="B690" s="650" t="s">
        <v>6917</v>
      </c>
      <c r="C690" s="650" t="s">
        <v>4372</v>
      </c>
      <c r="D690" s="650" t="s">
        <v>4373</v>
      </c>
      <c r="E690" s="650" t="s">
        <v>4374</v>
      </c>
      <c r="F690" s="653">
        <v>10</v>
      </c>
      <c r="G690" s="653">
        <v>18664</v>
      </c>
      <c r="H690" s="666">
        <v>1</v>
      </c>
      <c r="I690" s="653"/>
      <c r="J690" s="653"/>
      <c r="K690" s="666">
        <v>0</v>
      </c>
      <c r="L690" s="653">
        <v>10</v>
      </c>
      <c r="M690" s="654">
        <v>18664</v>
      </c>
    </row>
    <row r="691" spans="1:13" ht="14.4" customHeight="1" x14ac:dyDescent="0.3">
      <c r="A691" s="649" t="s">
        <v>3694</v>
      </c>
      <c r="B691" s="650" t="s">
        <v>6917</v>
      </c>
      <c r="C691" s="650" t="s">
        <v>6183</v>
      </c>
      <c r="D691" s="650" t="s">
        <v>6017</v>
      </c>
      <c r="E691" s="650" t="s">
        <v>5196</v>
      </c>
      <c r="F691" s="653">
        <v>2</v>
      </c>
      <c r="G691" s="653">
        <v>3732.8</v>
      </c>
      <c r="H691" s="666">
        <v>1</v>
      </c>
      <c r="I691" s="653"/>
      <c r="J691" s="653"/>
      <c r="K691" s="666">
        <v>0</v>
      </c>
      <c r="L691" s="653">
        <v>2</v>
      </c>
      <c r="M691" s="654">
        <v>3732.8</v>
      </c>
    </row>
    <row r="692" spans="1:13" ht="14.4" customHeight="1" x14ac:dyDescent="0.3">
      <c r="A692" s="649" t="s">
        <v>3694</v>
      </c>
      <c r="B692" s="650" t="s">
        <v>6917</v>
      </c>
      <c r="C692" s="650" t="s">
        <v>6184</v>
      </c>
      <c r="D692" s="650" t="s">
        <v>6185</v>
      </c>
      <c r="E692" s="650" t="s">
        <v>4374</v>
      </c>
      <c r="F692" s="653">
        <v>1</v>
      </c>
      <c r="G692" s="653">
        <v>1866.4</v>
      </c>
      <c r="H692" s="666">
        <v>1</v>
      </c>
      <c r="I692" s="653"/>
      <c r="J692" s="653"/>
      <c r="K692" s="666">
        <v>0</v>
      </c>
      <c r="L692" s="653">
        <v>1</v>
      </c>
      <c r="M692" s="654">
        <v>1866.4</v>
      </c>
    </row>
    <row r="693" spans="1:13" ht="14.4" customHeight="1" x14ac:dyDescent="0.3">
      <c r="A693" s="649" t="s">
        <v>3694</v>
      </c>
      <c r="B693" s="650" t="s">
        <v>6917</v>
      </c>
      <c r="C693" s="650" t="s">
        <v>6186</v>
      </c>
      <c r="D693" s="650" t="s">
        <v>6187</v>
      </c>
      <c r="E693" s="650" t="s">
        <v>2729</v>
      </c>
      <c r="F693" s="653">
        <v>2</v>
      </c>
      <c r="G693" s="653">
        <v>3732.8</v>
      </c>
      <c r="H693" s="666">
        <v>1</v>
      </c>
      <c r="I693" s="653"/>
      <c r="J693" s="653"/>
      <c r="K693" s="666">
        <v>0</v>
      </c>
      <c r="L693" s="653">
        <v>2</v>
      </c>
      <c r="M693" s="654">
        <v>3732.8</v>
      </c>
    </row>
    <row r="694" spans="1:13" ht="14.4" customHeight="1" x14ac:dyDescent="0.3">
      <c r="A694" s="649" t="s">
        <v>3694</v>
      </c>
      <c r="B694" s="650" t="s">
        <v>6917</v>
      </c>
      <c r="C694" s="650" t="s">
        <v>6014</v>
      </c>
      <c r="D694" s="650" t="s">
        <v>6015</v>
      </c>
      <c r="E694" s="650" t="s">
        <v>4374</v>
      </c>
      <c r="F694" s="653"/>
      <c r="G694" s="653"/>
      <c r="H694" s="666">
        <v>0</v>
      </c>
      <c r="I694" s="653">
        <v>2</v>
      </c>
      <c r="J694" s="653">
        <v>3732.8</v>
      </c>
      <c r="K694" s="666">
        <v>1</v>
      </c>
      <c r="L694" s="653">
        <v>2</v>
      </c>
      <c r="M694" s="654">
        <v>3732.8</v>
      </c>
    </row>
    <row r="695" spans="1:13" ht="14.4" customHeight="1" x14ac:dyDescent="0.3">
      <c r="A695" s="649" t="s">
        <v>3694</v>
      </c>
      <c r="B695" s="650" t="s">
        <v>6917</v>
      </c>
      <c r="C695" s="650" t="s">
        <v>6188</v>
      </c>
      <c r="D695" s="650" t="s">
        <v>6189</v>
      </c>
      <c r="E695" s="650" t="s">
        <v>6190</v>
      </c>
      <c r="F695" s="653">
        <v>1</v>
      </c>
      <c r="G695" s="653">
        <v>0</v>
      </c>
      <c r="H695" s="666"/>
      <c r="I695" s="653"/>
      <c r="J695" s="653"/>
      <c r="K695" s="666"/>
      <c r="L695" s="653">
        <v>1</v>
      </c>
      <c r="M695" s="654">
        <v>0</v>
      </c>
    </row>
    <row r="696" spans="1:13" ht="14.4" customHeight="1" x14ac:dyDescent="0.3">
      <c r="A696" s="649" t="s">
        <v>3694</v>
      </c>
      <c r="B696" s="650" t="s">
        <v>3505</v>
      </c>
      <c r="C696" s="650" t="s">
        <v>6164</v>
      </c>
      <c r="D696" s="650" t="s">
        <v>6065</v>
      </c>
      <c r="E696" s="650" t="s">
        <v>3821</v>
      </c>
      <c r="F696" s="653">
        <v>1</v>
      </c>
      <c r="G696" s="653">
        <v>396.08</v>
      </c>
      <c r="H696" s="666">
        <v>1</v>
      </c>
      <c r="I696" s="653"/>
      <c r="J696" s="653"/>
      <c r="K696" s="666">
        <v>0</v>
      </c>
      <c r="L696" s="653">
        <v>1</v>
      </c>
      <c r="M696" s="654">
        <v>396.08</v>
      </c>
    </row>
    <row r="697" spans="1:13" ht="14.4" customHeight="1" x14ac:dyDescent="0.3">
      <c r="A697" s="649" t="s">
        <v>3694</v>
      </c>
      <c r="B697" s="650" t="s">
        <v>3505</v>
      </c>
      <c r="C697" s="650" t="s">
        <v>1113</v>
      </c>
      <c r="D697" s="650" t="s">
        <v>1114</v>
      </c>
      <c r="E697" s="650" t="s">
        <v>930</v>
      </c>
      <c r="F697" s="653"/>
      <c r="G697" s="653"/>
      <c r="H697" s="666"/>
      <c r="I697" s="653">
        <v>3</v>
      </c>
      <c r="J697" s="653">
        <v>0</v>
      </c>
      <c r="K697" s="666"/>
      <c r="L697" s="653">
        <v>3</v>
      </c>
      <c r="M697" s="654">
        <v>0</v>
      </c>
    </row>
    <row r="698" spans="1:13" ht="14.4" customHeight="1" x14ac:dyDescent="0.3">
      <c r="A698" s="649" t="s">
        <v>3694</v>
      </c>
      <c r="B698" s="650" t="s">
        <v>3505</v>
      </c>
      <c r="C698" s="650" t="s">
        <v>1602</v>
      </c>
      <c r="D698" s="650" t="s">
        <v>1087</v>
      </c>
      <c r="E698" s="650" t="s">
        <v>1603</v>
      </c>
      <c r="F698" s="653"/>
      <c r="G698" s="653"/>
      <c r="H698" s="666">
        <v>0</v>
      </c>
      <c r="I698" s="653">
        <v>7</v>
      </c>
      <c r="J698" s="653">
        <v>2608.79</v>
      </c>
      <c r="K698" s="666">
        <v>1</v>
      </c>
      <c r="L698" s="653">
        <v>7</v>
      </c>
      <c r="M698" s="654">
        <v>2608.79</v>
      </c>
    </row>
    <row r="699" spans="1:13" ht="14.4" customHeight="1" x14ac:dyDescent="0.3">
      <c r="A699" s="649" t="s">
        <v>3694</v>
      </c>
      <c r="B699" s="650" t="s">
        <v>3600</v>
      </c>
      <c r="C699" s="650" t="s">
        <v>2804</v>
      </c>
      <c r="D699" s="650" t="s">
        <v>2805</v>
      </c>
      <c r="E699" s="650" t="s">
        <v>2806</v>
      </c>
      <c r="F699" s="653"/>
      <c r="G699" s="653"/>
      <c r="H699" s="666">
        <v>0</v>
      </c>
      <c r="I699" s="653">
        <v>6</v>
      </c>
      <c r="J699" s="653">
        <v>2422.5700000000002</v>
      </c>
      <c r="K699" s="666">
        <v>1</v>
      </c>
      <c r="L699" s="653">
        <v>6</v>
      </c>
      <c r="M699" s="654">
        <v>2422.5700000000002</v>
      </c>
    </row>
    <row r="700" spans="1:13" ht="14.4" customHeight="1" x14ac:dyDescent="0.3">
      <c r="A700" s="649" t="s">
        <v>3694</v>
      </c>
      <c r="B700" s="650" t="s">
        <v>3600</v>
      </c>
      <c r="C700" s="650" t="s">
        <v>5993</v>
      </c>
      <c r="D700" s="650" t="s">
        <v>5991</v>
      </c>
      <c r="E700" s="650" t="s">
        <v>5994</v>
      </c>
      <c r="F700" s="653">
        <v>1</v>
      </c>
      <c r="G700" s="653">
        <v>0</v>
      </c>
      <c r="H700" s="666"/>
      <c r="I700" s="653"/>
      <c r="J700" s="653"/>
      <c r="K700" s="666"/>
      <c r="L700" s="653">
        <v>1</v>
      </c>
      <c r="M700" s="654">
        <v>0</v>
      </c>
    </row>
    <row r="701" spans="1:13" ht="14.4" customHeight="1" x14ac:dyDescent="0.3">
      <c r="A701" s="649" t="s">
        <v>3694</v>
      </c>
      <c r="B701" s="650" t="s">
        <v>3600</v>
      </c>
      <c r="C701" s="650" t="s">
        <v>5999</v>
      </c>
      <c r="D701" s="650" t="s">
        <v>3840</v>
      </c>
      <c r="E701" s="650" t="s">
        <v>2806</v>
      </c>
      <c r="F701" s="653">
        <v>8</v>
      </c>
      <c r="G701" s="653">
        <v>3078.76</v>
      </c>
      <c r="H701" s="666">
        <v>1</v>
      </c>
      <c r="I701" s="653"/>
      <c r="J701" s="653"/>
      <c r="K701" s="666">
        <v>0</v>
      </c>
      <c r="L701" s="653">
        <v>8</v>
      </c>
      <c r="M701" s="654">
        <v>3078.76</v>
      </c>
    </row>
    <row r="702" spans="1:13" ht="14.4" customHeight="1" x14ac:dyDescent="0.3">
      <c r="A702" s="649" t="s">
        <v>3694</v>
      </c>
      <c r="B702" s="650" t="s">
        <v>3600</v>
      </c>
      <c r="C702" s="650" t="s">
        <v>4923</v>
      </c>
      <c r="D702" s="650" t="s">
        <v>2805</v>
      </c>
      <c r="E702" s="650" t="s">
        <v>2806</v>
      </c>
      <c r="F702" s="653"/>
      <c r="G702" s="653"/>
      <c r="H702" s="666"/>
      <c r="I702" s="653">
        <v>1</v>
      </c>
      <c r="J702" s="653">
        <v>0</v>
      </c>
      <c r="K702" s="666"/>
      <c r="L702" s="653">
        <v>1</v>
      </c>
      <c r="M702" s="654">
        <v>0</v>
      </c>
    </row>
    <row r="703" spans="1:13" ht="14.4" customHeight="1" x14ac:dyDescent="0.3">
      <c r="A703" s="649" t="s">
        <v>3694</v>
      </c>
      <c r="B703" s="650" t="s">
        <v>3600</v>
      </c>
      <c r="C703" s="650" t="s">
        <v>6176</v>
      </c>
      <c r="D703" s="650" t="s">
        <v>6177</v>
      </c>
      <c r="E703" s="650" t="s">
        <v>5992</v>
      </c>
      <c r="F703" s="653">
        <v>1</v>
      </c>
      <c r="G703" s="653">
        <v>413.22</v>
      </c>
      <c r="H703" s="666">
        <v>1</v>
      </c>
      <c r="I703" s="653"/>
      <c r="J703" s="653"/>
      <c r="K703" s="666">
        <v>0</v>
      </c>
      <c r="L703" s="653">
        <v>1</v>
      </c>
      <c r="M703" s="654">
        <v>413.22</v>
      </c>
    </row>
    <row r="704" spans="1:13" ht="14.4" customHeight="1" x14ac:dyDescent="0.3">
      <c r="A704" s="649" t="s">
        <v>3694</v>
      </c>
      <c r="B704" s="650" t="s">
        <v>3506</v>
      </c>
      <c r="C704" s="650" t="s">
        <v>1202</v>
      </c>
      <c r="D704" s="650" t="s">
        <v>1203</v>
      </c>
      <c r="E704" s="650" t="s">
        <v>1194</v>
      </c>
      <c r="F704" s="653"/>
      <c r="G704" s="653"/>
      <c r="H704" s="666">
        <v>0</v>
      </c>
      <c r="I704" s="653">
        <v>32</v>
      </c>
      <c r="J704" s="653">
        <v>45800.32</v>
      </c>
      <c r="K704" s="666">
        <v>1</v>
      </c>
      <c r="L704" s="653">
        <v>32</v>
      </c>
      <c r="M704" s="654">
        <v>45800.32</v>
      </c>
    </row>
    <row r="705" spans="1:13" ht="14.4" customHeight="1" x14ac:dyDescent="0.3">
      <c r="A705" s="649" t="s">
        <v>3694</v>
      </c>
      <c r="B705" s="650" t="s">
        <v>3506</v>
      </c>
      <c r="C705" s="650" t="s">
        <v>2166</v>
      </c>
      <c r="D705" s="650" t="s">
        <v>2167</v>
      </c>
      <c r="E705" s="650" t="s">
        <v>2168</v>
      </c>
      <c r="F705" s="653"/>
      <c r="G705" s="653"/>
      <c r="H705" s="666">
        <v>0</v>
      </c>
      <c r="I705" s="653">
        <v>30</v>
      </c>
      <c r="J705" s="653">
        <v>3159.3</v>
      </c>
      <c r="K705" s="666">
        <v>1</v>
      </c>
      <c r="L705" s="653">
        <v>30</v>
      </c>
      <c r="M705" s="654">
        <v>3159.3</v>
      </c>
    </row>
    <row r="706" spans="1:13" ht="14.4" customHeight="1" x14ac:dyDescent="0.3">
      <c r="A706" s="649" t="s">
        <v>3694</v>
      </c>
      <c r="B706" s="650" t="s">
        <v>3506</v>
      </c>
      <c r="C706" s="650" t="s">
        <v>6025</v>
      </c>
      <c r="D706" s="650" t="s">
        <v>6024</v>
      </c>
      <c r="E706" s="650" t="s">
        <v>1127</v>
      </c>
      <c r="F706" s="653">
        <v>3</v>
      </c>
      <c r="G706" s="653">
        <v>925.41000000000008</v>
      </c>
      <c r="H706" s="666">
        <v>1</v>
      </c>
      <c r="I706" s="653"/>
      <c r="J706" s="653"/>
      <c r="K706" s="666">
        <v>0</v>
      </c>
      <c r="L706" s="653">
        <v>3</v>
      </c>
      <c r="M706" s="654">
        <v>925.41000000000008</v>
      </c>
    </row>
    <row r="707" spans="1:13" ht="14.4" customHeight="1" x14ac:dyDescent="0.3">
      <c r="A707" s="649" t="s">
        <v>3695</v>
      </c>
      <c r="B707" s="650" t="s">
        <v>3569</v>
      </c>
      <c r="C707" s="650" t="s">
        <v>4393</v>
      </c>
      <c r="D707" s="650" t="s">
        <v>4394</v>
      </c>
      <c r="E707" s="650" t="s">
        <v>4395</v>
      </c>
      <c r="F707" s="653"/>
      <c r="G707" s="653"/>
      <c r="H707" s="666">
        <v>0</v>
      </c>
      <c r="I707" s="653">
        <v>3</v>
      </c>
      <c r="J707" s="653">
        <v>4078.83</v>
      </c>
      <c r="K707" s="666">
        <v>1</v>
      </c>
      <c r="L707" s="653">
        <v>3</v>
      </c>
      <c r="M707" s="654">
        <v>4078.83</v>
      </c>
    </row>
    <row r="708" spans="1:13" ht="14.4" customHeight="1" x14ac:dyDescent="0.3">
      <c r="A708" s="649" t="s">
        <v>3695</v>
      </c>
      <c r="B708" s="650" t="s">
        <v>3539</v>
      </c>
      <c r="C708" s="650" t="s">
        <v>2112</v>
      </c>
      <c r="D708" s="650" t="s">
        <v>3540</v>
      </c>
      <c r="E708" s="650" t="s">
        <v>1888</v>
      </c>
      <c r="F708" s="653"/>
      <c r="G708" s="653"/>
      <c r="H708" s="666">
        <v>0</v>
      </c>
      <c r="I708" s="653">
        <v>1</v>
      </c>
      <c r="J708" s="653">
        <v>193.14</v>
      </c>
      <c r="K708" s="666">
        <v>1</v>
      </c>
      <c r="L708" s="653">
        <v>1</v>
      </c>
      <c r="M708" s="654">
        <v>193.14</v>
      </c>
    </row>
    <row r="709" spans="1:13" ht="14.4" customHeight="1" x14ac:dyDescent="0.3">
      <c r="A709" s="649" t="s">
        <v>3695</v>
      </c>
      <c r="B709" s="650" t="s">
        <v>3470</v>
      </c>
      <c r="C709" s="650" t="s">
        <v>1078</v>
      </c>
      <c r="D709" s="650" t="s">
        <v>1079</v>
      </c>
      <c r="E709" s="650" t="s">
        <v>1080</v>
      </c>
      <c r="F709" s="653"/>
      <c r="G709" s="653"/>
      <c r="H709" s="666">
        <v>0</v>
      </c>
      <c r="I709" s="653">
        <v>1</v>
      </c>
      <c r="J709" s="653">
        <v>937.93</v>
      </c>
      <c r="K709" s="666">
        <v>1</v>
      </c>
      <c r="L709" s="653">
        <v>1</v>
      </c>
      <c r="M709" s="654">
        <v>937.93</v>
      </c>
    </row>
    <row r="710" spans="1:13" ht="14.4" customHeight="1" x14ac:dyDescent="0.3">
      <c r="A710" s="649" t="s">
        <v>3695</v>
      </c>
      <c r="B710" s="650" t="s">
        <v>3573</v>
      </c>
      <c r="C710" s="650" t="s">
        <v>4419</v>
      </c>
      <c r="D710" s="650" t="s">
        <v>4256</v>
      </c>
      <c r="E710" s="650" t="s">
        <v>4420</v>
      </c>
      <c r="F710" s="653">
        <v>1</v>
      </c>
      <c r="G710" s="653">
        <v>0</v>
      </c>
      <c r="H710" s="666"/>
      <c r="I710" s="653"/>
      <c r="J710" s="653"/>
      <c r="K710" s="666"/>
      <c r="L710" s="653">
        <v>1</v>
      </c>
      <c r="M710" s="654">
        <v>0</v>
      </c>
    </row>
    <row r="711" spans="1:13" ht="14.4" customHeight="1" x14ac:dyDescent="0.3">
      <c r="A711" s="649" t="s">
        <v>3695</v>
      </c>
      <c r="B711" s="650" t="s">
        <v>3573</v>
      </c>
      <c r="C711" s="650" t="s">
        <v>4313</v>
      </c>
      <c r="D711" s="650" t="s">
        <v>2768</v>
      </c>
      <c r="E711" s="650" t="s">
        <v>3603</v>
      </c>
      <c r="F711" s="653"/>
      <c r="G711" s="653"/>
      <c r="H711" s="666">
        <v>0</v>
      </c>
      <c r="I711" s="653">
        <v>1</v>
      </c>
      <c r="J711" s="653">
        <v>33.72</v>
      </c>
      <c r="K711" s="666">
        <v>1</v>
      </c>
      <c r="L711" s="653">
        <v>1</v>
      </c>
      <c r="M711" s="654">
        <v>33.72</v>
      </c>
    </row>
    <row r="712" spans="1:13" ht="14.4" customHeight="1" x14ac:dyDescent="0.3">
      <c r="A712" s="649" t="s">
        <v>3695</v>
      </c>
      <c r="B712" s="650" t="s">
        <v>3546</v>
      </c>
      <c r="C712" s="650" t="s">
        <v>4408</v>
      </c>
      <c r="D712" s="650" t="s">
        <v>4409</v>
      </c>
      <c r="E712" s="650" t="s">
        <v>4410</v>
      </c>
      <c r="F712" s="653"/>
      <c r="G712" s="653"/>
      <c r="H712" s="666">
        <v>0</v>
      </c>
      <c r="I712" s="653">
        <v>1</v>
      </c>
      <c r="J712" s="653">
        <v>65.069999999999993</v>
      </c>
      <c r="K712" s="666">
        <v>1</v>
      </c>
      <c r="L712" s="653">
        <v>1</v>
      </c>
      <c r="M712" s="654">
        <v>65.069999999999993</v>
      </c>
    </row>
    <row r="713" spans="1:13" ht="14.4" customHeight="1" x14ac:dyDescent="0.3">
      <c r="A713" s="649" t="s">
        <v>3695</v>
      </c>
      <c r="B713" s="650" t="s">
        <v>3474</v>
      </c>
      <c r="C713" s="650" t="s">
        <v>1646</v>
      </c>
      <c r="D713" s="650" t="s">
        <v>3514</v>
      </c>
      <c r="E713" s="650" t="s">
        <v>3515</v>
      </c>
      <c r="F713" s="653"/>
      <c r="G713" s="653"/>
      <c r="H713" s="666">
        <v>0</v>
      </c>
      <c r="I713" s="653">
        <v>5</v>
      </c>
      <c r="J713" s="653">
        <v>1490.1</v>
      </c>
      <c r="K713" s="666">
        <v>1</v>
      </c>
      <c r="L713" s="653">
        <v>5</v>
      </c>
      <c r="M713" s="654">
        <v>1490.1</v>
      </c>
    </row>
    <row r="714" spans="1:13" ht="14.4" customHeight="1" x14ac:dyDescent="0.3">
      <c r="A714" s="649" t="s">
        <v>3695</v>
      </c>
      <c r="B714" s="650" t="s">
        <v>3474</v>
      </c>
      <c r="C714" s="650" t="s">
        <v>1238</v>
      </c>
      <c r="D714" s="650" t="s">
        <v>3477</v>
      </c>
      <c r="E714" s="650" t="s">
        <v>3478</v>
      </c>
      <c r="F714" s="653"/>
      <c r="G714" s="653"/>
      <c r="H714" s="666">
        <v>0</v>
      </c>
      <c r="I714" s="653">
        <v>1</v>
      </c>
      <c r="J714" s="653">
        <v>69.09</v>
      </c>
      <c r="K714" s="666">
        <v>1</v>
      </c>
      <c r="L714" s="653">
        <v>1</v>
      </c>
      <c r="M714" s="654">
        <v>69.09</v>
      </c>
    </row>
    <row r="715" spans="1:13" ht="14.4" customHeight="1" x14ac:dyDescent="0.3">
      <c r="A715" s="649" t="s">
        <v>3695</v>
      </c>
      <c r="B715" s="650" t="s">
        <v>3474</v>
      </c>
      <c r="C715" s="650" t="s">
        <v>1226</v>
      </c>
      <c r="D715" s="650" t="s">
        <v>3479</v>
      </c>
      <c r="E715" s="650" t="s">
        <v>3480</v>
      </c>
      <c r="F715" s="653"/>
      <c r="G715" s="653"/>
      <c r="H715" s="666">
        <v>0</v>
      </c>
      <c r="I715" s="653">
        <v>2</v>
      </c>
      <c r="J715" s="653">
        <v>225.52</v>
      </c>
      <c r="K715" s="666">
        <v>1</v>
      </c>
      <c r="L715" s="653">
        <v>2</v>
      </c>
      <c r="M715" s="654">
        <v>225.52</v>
      </c>
    </row>
    <row r="716" spans="1:13" ht="14.4" customHeight="1" x14ac:dyDescent="0.3">
      <c r="A716" s="649" t="s">
        <v>3695</v>
      </c>
      <c r="B716" s="650" t="s">
        <v>3474</v>
      </c>
      <c r="C716" s="650" t="s">
        <v>1230</v>
      </c>
      <c r="D716" s="650" t="s">
        <v>1231</v>
      </c>
      <c r="E716" s="650" t="s">
        <v>1232</v>
      </c>
      <c r="F716" s="653"/>
      <c r="G716" s="653"/>
      <c r="H716" s="666">
        <v>0</v>
      </c>
      <c r="I716" s="653">
        <v>2</v>
      </c>
      <c r="J716" s="653">
        <v>199.4</v>
      </c>
      <c r="K716" s="666">
        <v>1</v>
      </c>
      <c r="L716" s="653">
        <v>2</v>
      </c>
      <c r="M716" s="654">
        <v>199.4</v>
      </c>
    </row>
    <row r="717" spans="1:13" ht="14.4" customHeight="1" x14ac:dyDescent="0.3">
      <c r="A717" s="649" t="s">
        <v>3695</v>
      </c>
      <c r="B717" s="650" t="s">
        <v>3474</v>
      </c>
      <c r="C717" s="650" t="s">
        <v>3841</v>
      </c>
      <c r="D717" s="650" t="s">
        <v>1231</v>
      </c>
      <c r="E717" s="650" t="s">
        <v>3842</v>
      </c>
      <c r="F717" s="653"/>
      <c r="G717" s="653"/>
      <c r="H717" s="666">
        <v>0</v>
      </c>
      <c r="I717" s="653">
        <v>1</v>
      </c>
      <c r="J717" s="653">
        <v>199.4</v>
      </c>
      <c r="K717" s="666">
        <v>1</v>
      </c>
      <c r="L717" s="653">
        <v>1</v>
      </c>
      <c r="M717" s="654">
        <v>199.4</v>
      </c>
    </row>
    <row r="718" spans="1:13" ht="14.4" customHeight="1" x14ac:dyDescent="0.3">
      <c r="A718" s="649" t="s">
        <v>3695</v>
      </c>
      <c r="B718" s="650" t="s">
        <v>3481</v>
      </c>
      <c r="C718" s="650" t="s">
        <v>1295</v>
      </c>
      <c r="D718" s="650" t="s">
        <v>1296</v>
      </c>
      <c r="E718" s="650" t="s">
        <v>3482</v>
      </c>
      <c r="F718" s="653"/>
      <c r="G718" s="653"/>
      <c r="H718" s="666">
        <v>0</v>
      </c>
      <c r="I718" s="653">
        <v>1</v>
      </c>
      <c r="J718" s="653">
        <v>46.05</v>
      </c>
      <c r="K718" s="666">
        <v>1</v>
      </c>
      <c r="L718" s="653">
        <v>1</v>
      </c>
      <c r="M718" s="654">
        <v>46.05</v>
      </c>
    </row>
    <row r="719" spans="1:13" ht="14.4" customHeight="1" x14ac:dyDescent="0.3">
      <c r="A719" s="649" t="s">
        <v>3695</v>
      </c>
      <c r="B719" s="650" t="s">
        <v>3481</v>
      </c>
      <c r="C719" s="650" t="s">
        <v>4385</v>
      </c>
      <c r="D719" s="650" t="s">
        <v>1720</v>
      </c>
      <c r="E719" s="650" t="s">
        <v>3482</v>
      </c>
      <c r="F719" s="653"/>
      <c r="G719" s="653"/>
      <c r="H719" s="666"/>
      <c r="I719" s="653">
        <v>1</v>
      </c>
      <c r="J719" s="653">
        <v>0</v>
      </c>
      <c r="K719" s="666"/>
      <c r="L719" s="653">
        <v>1</v>
      </c>
      <c r="M719" s="654">
        <v>0</v>
      </c>
    </row>
    <row r="720" spans="1:13" ht="14.4" customHeight="1" x14ac:dyDescent="0.3">
      <c r="A720" s="649" t="s">
        <v>3695</v>
      </c>
      <c r="B720" s="650" t="s">
        <v>3481</v>
      </c>
      <c r="C720" s="650" t="s">
        <v>4508</v>
      </c>
      <c r="D720" s="650" t="s">
        <v>1720</v>
      </c>
      <c r="E720" s="650" t="s">
        <v>839</v>
      </c>
      <c r="F720" s="653"/>
      <c r="G720" s="653"/>
      <c r="H720" s="666"/>
      <c r="I720" s="653">
        <v>1</v>
      </c>
      <c r="J720" s="653">
        <v>0</v>
      </c>
      <c r="K720" s="666"/>
      <c r="L720" s="653">
        <v>1</v>
      </c>
      <c r="M720" s="654">
        <v>0</v>
      </c>
    </row>
    <row r="721" spans="1:13" ht="14.4" customHeight="1" x14ac:dyDescent="0.3">
      <c r="A721" s="649" t="s">
        <v>3695</v>
      </c>
      <c r="B721" s="650" t="s">
        <v>3481</v>
      </c>
      <c r="C721" s="650" t="s">
        <v>1719</v>
      </c>
      <c r="D721" s="650" t="s">
        <v>1720</v>
      </c>
      <c r="E721" s="650" t="s">
        <v>3519</v>
      </c>
      <c r="F721" s="653"/>
      <c r="G721" s="653"/>
      <c r="H721" s="666">
        <v>0</v>
      </c>
      <c r="I721" s="653">
        <v>3</v>
      </c>
      <c r="J721" s="653">
        <v>414.48</v>
      </c>
      <c r="K721" s="666">
        <v>1</v>
      </c>
      <c r="L721" s="653">
        <v>3</v>
      </c>
      <c r="M721" s="654">
        <v>414.48</v>
      </c>
    </row>
    <row r="722" spans="1:13" ht="14.4" customHeight="1" x14ac:dyDescent="0.3">
      <c r="A722" s="649" t="s">
        <v>3695</v>
      </c>
      <c r="B722" s="650" t="s">
        <v>3481</v>
      </c>
      <c r="C722" s="650" t="s">
        <v>1708</v>
      </c>
      <c r="D722" s="650" t="s">
        <v>1709</v>
      </c>
      <c r="E722" s="650" t="s">
        <v>3520</v>
      </c>
      <c r="F722" s="653"/>
      <c r="G722" s="653"/>
      <c r="H722" s="666">
        <v>0</v>
      </c>
      <c r="I722" s="653">
        <v>1</v>
      </c>
      <c r="J722" s="653">
        <v>184.22</v>
      </c>
      <c r="K722" s="666">
        <v>1</v>
      </c>
      <c r="L722" s="653">
        <v>1</v>
      </c>
      <c r="M722" s="654">
        <v>184.22</v>
      </c>
    </row>
    <row r="723" spans="1:13" ht="14.4" customHeight="1" x14ac:dyDescent="0.3">
      <c r="A723" s="649" t="s">
        <v>3695</v>
      </c>
      <c r="B723" s="650" t="s">
        <v>3549</v>
      </c>
      <c r="C723" s="650" t="s">
        <v>2221</v>
      </c>
      <c r="D723" s="650" t="s">
        <v>2222</v>
      </c>
      <c r="E723" s="650" t="s">
        <v>2223</v>
      </c>
      <c r="F723" s="653"/>
      <c r="G723" s="653"/>
      <c r="H723" s="666">
        <v>0</v>
      </c>
      <c r="I723" s="653">
        <v>2</v>
      </c>
      <c r="J723" s="653">
        <v>308.02</v>
      </c>
      <c r="K723" s="666">
        <v>1</v>
      </c>
      <c r="L723" s="653">
        <v>2</v>
      </c>
      <c r="M723" s="654">
        <v>308.02</v>
      </c>
    </row>
    <row r="724" spans="1:13" ht="14.4" customHeight="1" x14ac:dyDescent="0.3">
      <c r="A724" s="649" t="s">
        <v>3695</v>
      </c>
      <c r="B724" s="650" t="s">
        <v>6931</v>
      </c>
      <c r="C724" s="650" t="s">
        <v>6402</v>
      </c>
      <c r="D724" s="650" t="s">
        <v>6403</v>
      </c>
      <c r="E724" s="650" t="s">
        <v>6404</v>
      </c>
      <c r="F724" s="653"/>
      <c r="G724" s="653"/>
      <c r="H724" s="666">
        <v>0</v>
      </c>
      <c r="I724" s="653">
        <v>1</v>
      </c>
      <c r="J724" s="653">
        <v>386.51</v>
      </c>
      <c r="K724" s="666">
        <v>1</v>
      </c>
      <c r="L724" s="653">
        <v>1</v>
      </c>
      <c r="M724" s="654">
        <v>386.51</v>
      </c>
    </row>
    <row r="725" spans="1:13" ht="14.4" customHeight="1" x14ac:dyDescent="0.3">
      <c r="A725" s="649" t="s">
        <v>3695</v>
      </c>
      <c r="B725" s="650" t="s">
        <v>3495</v>
      </c>
      <c r="C725" s="650" t="s">
        <v>4406</v>
      </c>
      <c r="D725" s="650" t="s">
        <v>3612</v>
      </c>
      <c r="E725" s="650" t="s">
        <v>4407</v>
      </c>
      <c r="F725" s="653">
        <v>1</v>
      </c>
      <c r="G725" s="653">
        <v>0</v>
      </c>
      <c r="H725" s="666"/>
      <c r="I725" s="653"/>
      <c r="J725" s="653"/>
      <c r="K725" s="666"/>
      <c r="L725" s="653">
        <v>1</v>
      </c>
      <c r="M725" s="654">
        <v>0</v>
      </c>
    </row>
    <row r="726" spans="1:13" ht="14.4" customHeight="1" x14ac:dyDescent="0.3">
      <c r="A726" s="649" t="s">
        <v>3695</v>
      </c>
      <c r="B726" s="650" t="s">
        <v>3593</v>
      </c>
      <c r="C726" s="650" t="s">
        <v>2839</v>
      </c>
      <c r="D726" s="650" t="s">
        <v>3594</v>
      </c>
      <c r="E726" s="650" t="s">
        <v>3595</v>
      </c>
      <c r="F726" s="653"/>
      <c r="G726" s="653"/>
      <c r="H726" s="666">
        <v>0</v>
      </c>
      <c r="I726" s="653">
        <v>1</v>
      </c>
      <c r="J726" s="653">
        <v>499.8</v>
      </c>
      <c r="K726" s="666">
        <v>1</v>
      </c>
      <c r="L726" s="653">
        <v>1</v>
      </c>
      <c r="M726" s="654">
        <v>499.8</v>
      </c>
    </row>
    <row r="727" spans="1:13" ht="14.4" customHeight="1" x14ac:dyDescent="0.3">
      <c r="A727" s="649" t="s">
        <v>3695</v>
      </c>
      <c r="B727" s="650" t="s">
        <v>3506</v>
      </c>
      <c r="C727" s="650" t="s">
        <v>1626</v>
      </c>
      <c r="D727" s="650" t="s">
        <v>3530</v>
      </c>
      <c r="E727" s="650" t="s">
        <v>1140</v>
      </c>
      <c r="F727" s="653"/>
      <c r="G727" s="653"/>
      <c r="H727" s="666">
        <v>0</v>
      </c>
      <c r="I727" s="653">
        <v>12</v>
      </c>
      <c r="J727" s="653">
        <v>391.20000000000005</v>
      </c>
      <c r="K727" s="666">
        <v>1</v>
      </c>
      <c r="L727" s="653">
        <v>12</v>
      </c>
      <c r="M727" s="654">
        <v>391.20000000000005</v>
      </c>
    </row>
    <row r="728" spans="1:13" ht="14.4" customHeight="1" x14ac:dyDescent="0.3">
      <c r="A728" s="649" t="s">
        <v>3695</v>
      </c>
      <c r="B728" s="650" t="s">
        <v>3506</v>
      </c>
      <c r="C728" s="650" t="s">
        <v>4219</v>
      </c>
      <c r="D728" s="650" t="s">
        <v>4220</v>
      </c>
      <c r="E728" s="650" t="s">
        <v>4221</v>
      </c>
      <c r="F728" s="653"/>
      <c r="G728" s="653"/>
      <c r="H728" s="666">
        <v>0</v>
      </c>
      <c r="I728" s="653">
        <v>2</v>
      </c>
      <c r="J728" s="653">
        <v>388.52</v>
      </c>
      <c r="K728" s="666">
        <v>1</v>
      </c>
      <c r="L728" s="653">
        <v>2</v>
      </c>
      <c r="M728" s="654">
        <v>388.52</v>
      </c>
    </row>
    <row r="729" spans="1:13" ht="14.4" customHeight="1" x14ac:dyDescent="0.3">
      <c r="A729" s="649" t="s">
        <v>3695</v>
      </c>
      <c r="B729" s="650" t="s">
        <v>3506</v>
      </c>
      <c r="C729" s="650" t="s">
        <v>4416</v>
      </c>
      <c r="D729" s="650" t="s">
        <v>4417</v>
      </c>
      <c r="E729" s="650" t="s">
        <v>1140</v>
      </c>
      <c r="F729" s="653"/>
      <c r="G729" s="653"/>
      <c r="H729" s="666">
        <v>0</v>
      </c>
      <c r="I729" s="653">
        <v>12</v>
      </c>
      <c r="J729" s="653">
        <v>388.56000000000006</v>
      </c>
      <c r="K729" s="666">
        <v>1</v>
      </c>
      <c r="L729" s="653">
        <v>12</v>
      </c>
      <c r="M729" s="654">
        <v>388.56000000000006</v>
      </c>
    </row>
    <row r="730" spans="1:13" ht="14.4" customHeight="1" x14ac:dyDescent="0.3">
      <c r="A730" s="649" t="s">
        <v>3695</v>
      </c>
      <c r="B730" s="650" t="s">
        <v>3506</v>
      </c>
      <c r="C730" s="650" t="s">
        <v>4418</v>
      </c>
      <c r="D730" s="650" t="s">
        <v>1193</v>
      </c>
      <c r="E730" s="650" t="s">
        <v>1194</v>
      </c>
      <c r="F730" s="653">
        <v>2</v>
      </c>
      <c r="G730" s="653">
        <v>572.20000000000005</v>
      </c>
      <c r="H730" s="666">
        <v>1</v>
      </c>
      <c r="I730" s="653"/>
      <c r="J730" s="653"/>
      <c r="K730" s="666">
        <v>0</v>
      </c>
      <c r="L730" s="653">
        <v>2</v>
      </c>
      <c r="M730" s="654">
        <v>572.20000000000005</v>
      </c>
    </row>
    <row r="731" spans="1:13" ht="14.4" customHeight="1" x14ac:dyDescent="0.3">
      <c r="A731" s="649" t="s">
        <v>3696</v>
      </c>
      <c r="B731" s="650" t="s">
        <v>3542</v>
      </c>
      <c r="C731" s="650" t="s">
        <v>1886</v>
      </c>
      <c r="D731" s="650" t="s">
        <v>1887</v>
      </c>
      <c r="E731" s="650" t="s">
        <v>1888</v>
      </c>
      <c r="F731" s="653"/>
      <c r="G731" s="653"/>
      <c r="H731" s="666">
        <v>0</v>
      </c>
      <c r="I731" s="653">
        <v>3</v>
      </c>
      <c r="J731" s="653">
        <v>242.31</v>
      </c>
      <c r="K731" s="666">
        <v>1</v>
      </c>
      <c r="L731" s="653">
        <v>3</v>
      </c>
      <c r="M731" s="654">
        <v>242.31</v>
      </c>
    </row>
    <row r="732" spans="1:13" ht="14.4" customHeight="1" x14ac:dyDescent="0.3">
      <c r="A732" s="649" t="s">
        <v>3696</v>
      </c>
      <c r="B732" s="650" t="s">
        <v>3542</v>
      </c>
      <c r="C732" s="650" t="s">
        <v>4137</v>
      </c>
      <c r="D732" s="650" t="s">
        <v>3602</v>
      </c>
      <c r="E732" s="650" t="s">
        <v>4138</v>
      </c>
      <c r="F732" s="653">
        <v>2</v>
      </c>
      <c r="G732" s="653">
        <v>0</v>
      </c>
      <c r="H732" s="666"/>
      <c r="I732" s="653"/>
      <c r="J732" s="653"/>
      <c r="K732" s="666"/>
      <c r="L732" s="653">
        <v>2</v>
      </c>
      <c r="M732" s="654">
        <v>0</v>
      </c>
    </row>
    <row r="733" spans="1:13" ht="14.4" customHeight="1" x14ac:dyDescent="0.3">
      <c r="A733" s="649" t="s">
        <v>3696</v>
      </c>
      <c r="B733" s="650" t="s">
        <v>3573</v>
      </c>
      <c r="C733" s="650" t="s">
        <v>4839</v>
      </c>
      <c r="D733" s="650" t="s">
        <v>4259</v>
      </c>
      <c r="E733" s="650" t="s">
        <v>4081</v>
      </c>
      <c r="F733" s="653"/>
      <c r="G733" s="653"/>
      <c r="H733" s="666">
        <v>0</v>
      </c>
      <c r="I733" s="653">
        <v>3</v>
      </c>
      <c r="J733" s="653">
        <v>202.26</v>
      </c>
      <c r="K733" s="666">
        <v>1</v>
      </c>
      <c r="L733" s="653">
        <v>3</v>
      </c>
      <c r="M733" s="654">
        <v>202.26</v>
      </c>
    </row>
    <row r="734" spans="1:13" ht="14.4" customHeight="1" x14ac:dyDescent="0.3">
      <c r="A734" s="649" t="s">
        <v>3696</v>
      </c>
      <c r="B734" s="650" t="s">
        <v>3573</v>
      </c>
      <c r="C734" s="650" t="s">
        <v>4258</v>
      </c>
      <c r="D734" s="650" t="s">
        <v>4259</v>
      </c>
      <c r="E734" s="650" t="s">
        <v>4243</v>
      </c>
      <c r="F734" s="653"/>
      <c r="G734" s="653"/>
      <c r="H734" s="666">
        <v>0</v>
      </c>
      <c r="I734" s="653">
        <v>6</v>
      </c>
      <c r="J734" s="653">
        <v>674.16</v>
      </c>
      <c r="K734" s="666">
        <v>1</v>
      </c>
      <c r="L734" s="653">
        <v>6</v>
      </c>
      <c r="M734" s="654">
        <v>674.16</v>
      </c>
    </row>
    <row r="735" spans="1:13" ht="14.4" customHeight="1" x14ac:dyDescent="0.3">
      <c r="A735" s="649" t="s">
        <v>3696</v>
      </c>
      <c r="B735" s="650" t="s">
        <v>3543</v>
      </c>
      <c r="C735" s="650" t="s">
        <v>5106</v>
      </c>
      <c r="D735" s="650" t="s">
        <v>5107</v>
      </c>
      <c r="E735" s="650" t="s">
        <v>5108</v>
      </c>
      <c r="F735" s="653"/>
      <c r="G735" s="653"/>
      <c r="H735" s="666"/>
      <c r="I735" s="653">
        <v>2</v>
      </c>
      <c r="J735" s="653">
        <v>0</v>
      </c>
      <c r="K735" s="666"/>
      <c r="L735" s="653">
        <v>2</v>
      </c>
      <c r="M735" s="654">
        <v>0</v>
      </c>
    </row>
    <row r="736" spans="1:13" ht="14.4" customHeight="1" x14ac:dyDescent="0.3">
      <c r="A736" s="649" t="s">
        <v>3696</v>
      </c>
      <c r="B736" s="650" t="s">
        <v>3543</v>
      </c>
      <c r="C736" s="650" t="s">
        <v>4795</v>
      </c>
      <c r="D736" s="650" t="s">
        <v>2117</v>
      </c>
      <c r="E736" s="650" t="s">
        <v>4796</v>
      </c>
      <c r="F736" s="653"/>
      <c r="G736" s="653"/>
      <c r="H736" s="666"/>
      <c r="I736" s="653">
        <v>3</v>
      </c>
      <c r="J736" s="653">
        <v>0</v>
      </c>
      <c r="K736" s="666"/>
      <c r="L736" s="653">
        <v>3</v>
      </c>
      <c r="M736" s="654">
        <v>0</v>
      </c>
    </row>
    <row r="737" spans="1:13" ht="14.4" customHeight="1" x14ac:dyDescent="0.3">
      <c r="A737" s="649" t="s">
        <v>3696</v>
      </c>
      <c r="B737" s="650" t="s">
        <v>3474</v>
      </c>
      <c r="C737" s="650" t="s">
        <v>1226</v>
      </c>
      <c r="D737" s="650" t="s">
        <v>3479</v>
      </c>
      <c r="E737" s="650" t="s">
        <v>3480</v>
      </c>
      <c r="F737" s="653"/>
      <c r="G737" s="653"/>
      <c r="H737" s="666">
        <v>0</v>
      </c>
      <c r="I737" s="653">
        <v>4</v>
      </c>
      <c r="J737" s="653">
        <v>892.14</v>
      </c>
      <c r="K737" s="666">
        <v>1</v>
      </c>
      <c r="L737" s="653">
        <v>4</v>
      </c>
      <c r="M737" s="654">
        <v>892.14</v>
      </c>
    </row>
    <row r="738" spans="1:13" ht="14.4" customHeight="1" x14ac:dyDescent="0.3">
      <c r="A738" s="649" t="s">
        <v>3696</v>
      </c>
      <c r="B738" s="650" t="s">
        <v>3481</v>
      </c>
      <c r="C738" s="650" t="s">
        <v>1295</v>
      </c>
      <c r="D738" s="650" t="s">
        <v>1296</v>
      </c>
      <c r="E738" s="650" t="s">
        <v>3482</v>
      </c>
      <c r="F738" s="653"/>
      <c r="G738" s="653"/>
      <c r="H738" s="666">
        <v>0</v>
      </c>
      <c r="I738" s="653">
        <v>1</v>
      </c>
      <c r="J738" s="653">
        <v>46.05</v>
      </c>
      <c r="K738" s="666">
        <v>1</v>
      </c>
      <c r="L738" s="653">
        <v>1</v>
      </c>
      <c r="M738" s="654">
        <v>46.05</v>
      </c>
    </row>
    <row r="739" spans="1:13" ht="14.4" customHeight="1" x14ac:dyDescent="0.3">
      <c r="A739" s="649" t="s">
        <v>3696</v>
      </c>
      <c r="B739" s="650" t="s">
        <v>3486</v>
      </c>
      <c r="C739" s="650" t="s">
        <v>4921</v>
      </c>
      <c r="D739" s="650" t="s">
        <v>4446</v>
      </c>
      <c r="E739" s="650" t="s">
        <v>4922</v>
      </c>
      <c r="F739" s="653"/>
      <c r="G739" s="653"/>
      <c r="H739" s="666">
        <v>0</v>
      </c>
      <c r="I739" s="653">
        <v>2</v>
      </c>
      <c r="J739" s="653">
        <v>350.38</v>
      </c>
      <c r="K739" s="666">
        <v>1</v>
      </c>
      <c r="L739" s="653">
        <v>2</v>
      </c>
      <c r="M739" s="654">
        <v>350.38</v>
      </c>
    </row>
    <row r="740" spans="1:13" ht="14.4" customHeight="1" x14ac:dyDescent="0.3">
      <c r="A740" s="649" t="s">
        <v>3696</v>
      </c>
      <c r="B740" s="650" t="s">
        <v>3523</v>
      </c>
      <c r="C740" s="650" t="s">
        <v>2218</v>
      </c>
      <c r="D740" s="650" t="s">
        <v>2219</v>
      </c>
      <c r="E740" s="650" t="s">
        <v>3520</v>
      </c>
      <c r="F740" s="653"/>
      <c r="G740" s="653"/>
      <c r="H740" s="666">
        <v>0</v>
      </c>
      <c r="I740" s="653">
        <v>2</v>
      </c>
      <c r="J740" s="653">
        <v>139.72</v>
      </c>
      <c r="K740" s="666">
        <v>1</v>
      </c>
      <c r="L740" s="653">
        <v>2</v>
      </c>
      <c r="M740" s="654">
        <v>139.72</v>
      </c>
    </row>
    <row r="741" spans="1:13" ht="14.4" customHeight="1" x14ac:dyDescent="0.3">
      <c r="A741" s="649" t="s">
        <v>3696</v>
      </c>
      <c r="B741" s="650" t="s">
        <v>3599</v>
      </c>
      <c r="C741" s="650" t="s">
        <v>5054</v>
      </c>
      <c r="D741" s="650" t="s">
        <v>5055</v>
      </c>
      <c r="E741" s="650" t="s">
        <v>5056</v>
      </c>
      <c r="F741" s="653">
        <v>2</v>
      </c>
      <c r="G741" s="653">
        <v>0</v>
      </c>
      <c r="H741" s="666"/>
      <c r="I741" s="653"/>
      <c r="J741" s="653"/>
      <c r="K741" s="666"/>
      <c r="L741" s="653">
        <v>2</v>
      </c>
      <c r="M741" s="654">
        <v>0</v>
      </c>
    </row>
    <row r="742" spans="1:13" ht="14.4" customHeight="1" x14ac:dyDescent="0.3">
      <c r="A742" s="649" t="s">
        <v>3696</v>
      </c>
      <c r="B742" s="650" t="s">
        <v>3506</v>
      </c>
      <c r="C742" s="650" t="s">
        <v>4304</v>
      </c>
      <c r="D742" s="650" t="s">
        <v>4305</v>
      </c>
      <c r="E742" s="650" t="s">
        <v>4224</v>
      </c>
      <c r="F742" s="653"/>
      <c r="G742" s="653"/>
      <c r="H742" s="666">
        <v>0</v>
      </c>
      <c r="I742" s="653">
        <v>20</v>
      </c>
      <c r="J742" s="653">
        <v>1697.8</v>
      </c>
      <c r="K742" s="666">
        <v>1</v>
      </c>
      <c r="L742" s="653">
        <v>20</v>
      </c>
      <c r="M742" s="654">
        <v>1697.8</v>
      </c>
    </row>
    <row r="743" spans="1:13" ht="14.4" customHeight="1" x14ac:dyDescent="0.3">
      <c r="A743" s="649" t="s">
        <v>3697</v>
      </c>
      <c r="B743" s="650" t="s">
        <v>3474</v>
      </c>
      <c r="C743" s="650" t="s">
        <v>1230</v>
      </c>
      <c r="D743" s="650" t="s">
        <v>1231</v>
      </c>
      <c r="E743" s="650" t="s">
        <v>1232</v>
      </c>
      <c r="F743" s="653"/>
      <c r="G743" s="653"/>
      <c r="H743" s="666">
        <v>0</v>
      </c>
      <c r="I743" s="653">
        <v>2</v>
      </c>
      <c r="J743" s="653">
        <v>304.72000000000003</v>
      </c>
      <c r="K743" s="666">
        <v>1</v>
      </c>
      <c r="L743" s="653">
        <v>2</v>
      </c>
      <c r="M743" s="654">
        <v>304.72000000000003</v>
      </c>
    </row>
    <row r="744" spans="1:13" ht="14.4" customHeight="1" x14ac:dyDescent="0.3">
      <c r="A744" s="649" t="s">
        <v>3697</v>
      </c>
      <c r="B744" s="650" t="s">
        <v>3481</v>
      </c>
      <c r="C744" s="650" t="s">
        <v>1295</v>
      </c>
      <c r="D744" s="650" t="s">
        <v>1296</v>
      </c>
      <c r="E744" s="650" t="s">
        <v>3482</v>
      </c>
      <c r="F744" s="653"/>
      <c r="G744" s="653"/>
      <c r="H744" s="666">
        <v>0</v>
      </c>
      <c r="I744" s="653">
        <v>2</v>
      </c>
      <c r="J744" s="653">
        <v>92.1</v>
      </c>
      <c r="K744" s="666">
        <v>1</v>
      </c>
      <c r="L744" s="653">
        <v>2</v>
      </c>
      <c r="M744" s="654">
        <v>92.1</v>
      </c>
    </row>
    <row r="745" spans="1:13" ht="14.4" customHeight="1" x14ac:dyDescent="0.3">
      <c r="A745" s="649" t="s">
        <v>3697</v>
      </c>
      <c r="B745" s="650" t="s">
        <v>3486</v>
      </c>
      <c r="C745" s="650" t="s">
        <v>1303</v>
      </c>
      <c r="D745" s="650" t="s">
        <v>3490</v>
      </c>
      <c r="E745" s="650" t="s">
        <v>3488</v>
      </c>
      <c r="F745" s="653"/>
      <c r="G745" s="653"/>
      <c r="H745" s="666">
        <v>0</v>
      </c>
      <c r="I745" s="653">
        <v>1</v>
      </c>
      <c r="J745" s="653">
        <v>41.3</v>
      </c>
      <c r="K745" s="666">
        <v>1</v>
      </c>
      <c r="L745" s="653">
        <v>1</v>
      </c>
      <c r="M745" s="654">
        <v>41.3</v>
      </c>
    </row>
    <row r="746" spans="1:13" ht="14.4" customHeight="1" x14ac:dyDescent="0.3">
      <c r="A746" s="649" t="s">
        <v>3697</v>
      </c>
      <c r="B746" s="650" t="s">
        <v>3502</v>
      </c>
      <c r="C746" s="650" t="s">
        <v>1090</v>
      </c>
      <c r="D746" s="650" t="s">
        <v>1091</v>
      </c>
      <c r="E746" s="650" t="s">
        <v>1092</v>
      </c>
      <c r="F746" s="653"/>
      <c r="G746" s="653"/>
      <c r="H746" s="666">
        <v>0</v>
      </c>
      <c r="I746" s="653">
        <v>1</v>
      </c>
      <c r="J746" s="653">
        <v>974.75</v>
      </c>
      <c r="K746" s="666">
        <v>1</v>
      </c>
      <c r="L746" s="653">
        <v>1</v>
      </c>
      <c r="M746" s="654">
        <v>974.75</v>
      </c>
    </row>
    <row r="747" spans="1:13" ht="14.4" customHeight="1" x14ac:dyDescent="0.3">
      <c r="A747" s="649" t="s">
        <v>3697</v>
      </c>
      <c r="B747" s="650" t="s">
        <v>3503</v>
      </c>
      <c r="C747" s="650" t="s">
        <v>1109</v>
      </c>
      <c r="D747" s="650" t="s">
        <v>1110</v>
      </c>
      <c r="E747" s="650" t="s">
        <v>3504</v>
      </c>
      <c r="F747" s="653"/>
      <c r="G747" s="653"/>
      <c r="H747" s="666">
        <v>0</v>
      </c>
      <c r="I747" s="653">
        <v>2</v>
      </c>
      <c r="J747" s="653">
        <v>666.52</v>
      </c>
      <c r="K747" s="666">
        <v>1</v>
      </c>
      <c r="L747" s="653">
        <v>2</v>
      </c>
      <c r="M747" s="654">
        <v>666.52</v>
      </c>
    </row>
    <row r="748" spans="1:13" ht="14.4" customHeight="1" x14ac:dyDescent="0.3">
      <c r="A748" s="649" t="s">
        <v>3697</v>
      </c>
      <c r="B748" s="650" t="s">
        <v>3506</v>
      </c>
      <c r="C748" s="650" t="s">
        <v>4625</v>
      </c>
      <c r="D748" s="650" t="s">
        <v>4626</v>
      </c>
      <c r="E748" s="650" t="s">
        <v>1140</v>
      </c>
      <c r="F748" s="653"/>
      <c r="G748" s="653"/>
      <c r="H748" s="666">
        <v>0</v>
      </c>
      <c r="I748" s="653">
        <v>27</v>
      </c>
      <c r="J748" s="653">
        <v>874.2600000000001</v>
      </c>
      <c r="K748" s="666">
        <v>1</v>
      </c>
      <c r="L748" s="653">
        <v>27</v>
      </c>
      <c r="M748" s="654">
        <v>874.2600000000001</v>
      </c>
    </row>
    <row r="749" spans="1:13" ht="14.4" customHeight="1" x14ac:dyDescent="0.3">
      <c r="A749" s="649" t="s">
        <v>3697</v>
      </c>
      <c r="B749" s="650" t="s">
        <v>3506</v>
      </c>
      <c r="C749" s="650" t="s">
        <v>2166</v>
      </c>
      <c r="D749" s="650" t="s">
        <v>2167</v>
      </c>
      <c r="E749" s="650" t="s">
        <v>2168</v>
      </c>
      <c r="F749" s="653"/>
      <c r="G749" s="653"/>
      <c r="H749" s="666">
        <v>0</v>
      </c>
      <c r="I749" s="653">
        <v>26</v>
      </c>
      <c r="J749" s="653">
        <v>2738.06</v>
      </c>
      <c r="K749" s="666">
        <v>1</v>
      </c>
      <c r="L749" s="653">
        <v>26</v>
      </c>
      <c r="M749" s="654">
        <v>2738.06</v>
      </c>
    </row>
    <row r="750" spans="1:13" ht="14.4" customHeight="1" x14ac:dyDescent="0.3">
      <c r="A750" s="649" t="s">
        <v>3697</v>
      </c>
      <c r="B750" s="650" t="s">
        <v>3506</v>
      </c>
      <c r="C750" s="650" t="s">
        <v>2861</v>
      </c>
      <c r="D750" s="650" t="s">
        <v>2862</v>
      </c>
      <c r="E750" s="650" t="s">
        <v>2172</v>
      </c>
      <c r="F750" s="653"/>
      <c r="G750" s="653"/>
      <c r="H750" s="666">
        <v>0</v>
      </c>
      <c r="I750" s="653">
        <v>25</v>
      </c>
      <c r="J750" s="653">
        <v>3157</v>
      </c>
      <c r="K750" s="666">
        <v>1</v>
      </c>
      <c r="L750" s="653">
        <v>25</v>
      </c>
      <c r="M750" s="654">
        <v>3157</v>
      </c>
    </row>
    <row r="751" spans="1:13" ht="14.4" customHeight="1" x14ac:dyDescent="0.3">
      <c r="A751" s="649" t="s">
        <v>3698</v>
      </c>
      <c r="B751" s="650" t="s">
        <v>3571</v>
      </c>
      <c r="C751" s="650" t="s">
        <v>2828</v>
      </c>
      <c r="D751" s="650" t="s">
        <v>2829</v>
      </c>
      <c r="E751" s="650" t="s">
        <v>2769</v>
      </c>
      <c r="F751" s="653"/>
      <c r="G751" s="653"/>
      <c r="H751" s="666"/>
      <c r="I751" s="653">
        <v>1</v>
      </c>
      <c r="J751" s="653">
        <v>0</v>
      </c>
      <c r="K751" s="666"/>
      <c r="L751" s="653">
        <v>1</v>
      </c>
      <c r="M751" s="654">
        <v>0</v>
      </c>
    </row>
    <row r="752" spans="1:13" ht="14.4" customHeight="1" x14ac:dyDescent="0.3">
      <c r="A752" s="649" t="s">
        <v>3698</v>
      </c>
      <c r="B752" s="650" t="s">
        <v>3486</v>
      </c>
      <c r="C752" s="650" t="s">
        <v>4786</v>
      </c>
      <c r="D752" s="650" t="s">
        <v>1713</v>
      </c>
      <c r="E752" s="650" t="s">
        <v>4116</v>
      </c>
      <c r="F752" s="653">
        <v>1</v>
      </c>
      <c r="G752" s="653">
        <v>0</v>
      </c>
      <c r="H752" s="666"/>
      <c r="I752" s="653"/>
      <c r="J752" s="653"/>
      <c r="K752" s="666"/>
      <c r="L752" s="653">
        <v>1</v>
      </c>
      <c r="M752" s="654">
        <v>0</v>
      </c>
    </row>
    <row r="753" spans="1:13" ht="14.4" customHeight="1" x14ac:dyDescent="0.3">
      <c r="A753" s="649" t="s">
        <v>3698</v>
      </c>
      <c r="B753" s="650" t="s">
        <v>3486</v>
      </c>
      <c r="C753" s="650" t="s">
        <v>4921</v>
      </c>
      <c r="D753" s="650" t="s">
        <v>4446</v>
      </c>
      <c r="E753" s="650" t="s">
        <v>4922</v>
      </c>
      <c r="F753" s="653"/>
      <c r="G753" s="653"/>
      <c r="H753" s="666">
        <v>0</v>
      </c>
      <c r="I753" s="653">
        <v>2</v>
      </c>
      <c r="J753" s="653">
        <v>350.38</v>
      </c>
      <c r="K753" s="666">
        <v>1</v>
      </c>
      <c r="L753" s="653">
        <v>2</v>
      </c>
      <c r="M753" s="654">
        <v>350.38</v>
      </c>
    </row>
    <row r="754" spans="1:13" ht="14.4" customHeight="1" x14ac:dyDescent="0.3">
      <c r="A754" s="649" t="s">
        <v>3698</v>
      </c>
      <c r="B754" s="650" t="s">
        <v>3486</v>
      </c>
      <c r="C754" s="650" t="s">
        <v>1712</v>
      </c>
      <c r="D754" s="650" t="s">
        <v>1713</v>
      </c>
      <c r="E754" s="650" t="s">
        <v>3522</v>
      </c>
      <c r="F754" s="653"/>
      <c r="G754" s="653"/>
      <c r="H754" s="666">
        <v>0</v>
      </c>
      <c r="I754" s="653">
        <v>1</v>
      </c>
      <c r="J754" s="653">
        <v>116.8</v>
      </c>
      <c r="K754" s="666">
        <v>1</v>
      </c>
      <c r="L754" s="653">
        <v>1</v>
      </c>
      <c r="M754" s="654">
        <v>116.8</v>
      </c>
    </row>
    <row r="755" spans="1:13" ht="14.4" customHeight="1" x14ac:dyDescent="0.3">
      <c r="A755" s="649" t="s">
        <v>3698</v>
      </c>
      <c r="B755" s="650" t="s">
        <v>3600</v>
      </c>
      <c r="C755" s="650" t="s">
        <v>5073</v>
      </c>
      <c r="D755" s="650" t="s">
        <v>3840</v>
      </c>
      <c r="E755" s="650" t="s">
        <v>2071</v>
      </c>
      <c r="F755" s="653">
        <v>2</v>
      </c>
      <c r="G755" s="653">
        <v>396.08</v>
      </c>
      <c r="H755" s="666">
        <v>1</v>
      </c>
      <c r="I755" s="653"/>
      <c r="J755" s="653"/>
      <c r="K755" s="666">
        <v>0</v>
      </c>
      <c r="L755" s="653">
        <v>2</v>
      </c>
      <c r="M755" s="654">
        <v>396.08</v>
      </c>
    </row>
    <row r="756" spans="1:13" ht="14.4" customHeight="1" x14ac:dyDescent="0.3">
      <c r="A756" s="649" t="s">
        <v>3699</v>
      </c>
      <c r="B756" s="650" t="s">
        <v>3474</v>
      </c>
      <c r="C756" s="650" t="s">
        <v>4598</v>
      </c>
      <c r="D756" s="650" t="s">
        <v>4599</v>
      </c>
      <c r="E756" s="650" t="s">
        <v>4600</v>
      </c>
      <c r="F756" s="653">
        <v>1</v>
      </c>
      <c r="G756" s="653">
        <v>152.36000000000001</v>
      </c>
      <c r="H756" s="666">
        <v>1</v>
      </c>
      <c r="I756" s="653"/>
      <c r="J756" s="653"/>
      <c r="K756" s="666">
        <v>0</v>
      </c>
      <c r="L756" s="653">
        <v>1</v>
      </c>
      <c r="M756" s="654">
        <v>152.36000000000001</v>
      </c>
    </row>
    <row r="757" spans="1:13" ht="14.4" customHeight="1" x14ac:dyDescent="0.3">
      <c r="A757" s="649" t="s">
        <v>3699</v>
      </c>
      <c r="B757" s="650" t="s">
        <v>3481</v>
      </c>
      <c r="C757" s="650" t="s">
        <v>1295</v>
      </c>
      <c r="D757" s="650" t="s">
        <v>1296</v>
      </c>
      <c r="E757" s="650" t="s">
        <v>3482</v>
      </c>
      <c r="F757" s="653"/>
      <c r="G757" s="653"/>
      <c r="H757" s="666">
        <v>0</v>
      </c>
      <c r="I757" s="653">
        <v>2</v>
      </c>
      <c r="J757" s="653">
        <v>92.1</v>
      </c>
      <c r="K757" s="666">
        <v>1</v>
      </c>
      <c r="L757" s="653">
        <v>2</v>
      </c>
      <c r="M757" s="654">
        <v>92.1</v>
      </c>
    </row>
    <row r="758" spans="1:13" ht="14.4" customHeight="1" x14ac:dyDescent="0.3">
      <c r="A758" s="649" t="s">
        <v>3699</v>
      </c>
      <c r="B758" s="650" t="s">
        <v>3481</v>
      </c>
      <c r="C758" s="650" t="s">
        <v>1719</v>
      </c>
      <c r="D758" s="650" t="s">
        <v>1720</v>
      </c>
      <c r="E758" s="650" t="s">
        <v>3519</v>
      </c>
      <c r="F758" s="653"/>
      <c r="G758" s="653"/>
      <c r="H758" s="666">
        <v>0</v>
      </c>
      <c r="I758" s="653">
        <v>2</v>
      </c>
      <c r="J758" s="653">
        <v>276.32</v>
      </c>
      <c r="K758" s="666">
        <v>1</v>
      </c>
      <c r="L758" s="653">
        <v>2</v>
      </c>
      <c r="M758" s="654">
        <v>276.32</v>
      </c>
    </row>
    <row r="759" spans="1:13" ht="14.4" customHeight="1" x14ac:dyDescent="0.3">
      <c r="A759" s="649" t="s">
        <v>3700</v>
      </c>
      <c r="B759" s="650" t="s">
        <v>3546</v>
      </c>
      <c r="C759" s="650" t="s">
        <v>2145</v>
      </c>
      <c r="D759" s="650" t="s">
        <v>2146</v>
      </c>
      <c r="E759" s="650" t="s">
        <v>2147</v>
      </c>
      <c r="F759" s="653"/>
      <c r="G759" s="653"/>
      <c r="H759" s="666">
        <v>0</v>
      </c>
      <c r="I759" s="653">
        <v>1</v>
      </c>
      <c r="J759" s="653">
        <v>108.46</v>
      </c>
      <c r="K759" s="666">
        <v>1</v>
      </c>
      <c r="L759" s="653">
        <v>1</v>
      </c>
      <c r="M759" s="654">
        <v>108.46</v>
      </c>
    </row>
    <row r="760" spans="1:13" ht="14.4" customHeight="1" x14ac:dyDescent="0.3">
      <c r="A760" s="649" t="s">
        <v>3700</v>
      </c>
      <c r="B760" s="650" t="s">
        <v>3474</v>
      </c>
      <c r="C760" s="650" t="s">
        <v>1238</v>
      </c>
      <c r="D760" s="650" t="s">
        <v>3477</v>
      </c>
      <c r="E760" s="650" t="s">
        <v>3478</v>
      </c>
      <c r="F760" s="653"/>
      <c r="G760" s="653"/>
      <c r="H760" s="666">
        <v>0</v>
      </c>
      <c r="I760" s="653">
        <v>1</v>
      </c>
      <c r="J760" s="653">
        <v>69.09</v>
      </c>
      <c r="K760" s="666">
        <v>1</v>
      </c>
      <c r="L760" s="653">
        <v>1</v>
      </c>
      <c r="M760" s="654">
        <v>69.09</v>
      </c>
    </row>
    <row r="761" spans="1:13" ht="14.4" customHeight="1" x14ac:dyDescent="0.3">
      <c r="A761" s="649" t="s">
        <v>3700</v>
      </c>
      <c r="B761" s="650" t="s">
        <v>3474</v>
      </c>
      <c r="C761" s="650" t="s">
        <v>1226</v>
      </c>
      <c r="D761" s="650" t="s">
        <v>3479</v>
      </c>
      <c r="E761" s="650" t="s">
        <v>3480</v>
      </c>
      <c r="F761" s="653"/>
      <c r="G761" s="653"/>
      <c r="H761" s="666">
        <v>0</v>
      </c>
      <c r="I761" s="653">
        <v>1</v>
      </c>
      <c r="J761" s="653">
        <v>112.76</v>
      </c>
      <c r="K761" s="666">
        <v>1</v>
      </c>
      <c r="L761" s="653">
        <v>1</v>
      </c>
      <c r="M761" s="654">
        <v>112.76</v>
      </c>
    </row>
    <row r="762" spans="1:13" ht="14.4" customHeight="1" x14ac:dyDescent="0.3">
      <c r="A762" s="649" t="s">
        <v>3700</v>
      </c>
      <c r="B762" s="650" t="s">
        <v>3474</v>
      </c>
      <c r="C762" s="650" t="s">
        <v>1230</v>
      </c>
      <c r="D762" s="650" t="s">
        <v>1231</v>
      </c>
      <c r="E762" s="650" t="s">
        <v>1232</v>
      </c>
      <c r="F762" s="653"/>
      <c r="G762" s="653"/>
      <c r="H762" s="666">
        <v>0</v>
      </c>
      <c r="I762" s="653">
        <v>3</v>
      </c>
      <c r="J762" s="653">
        <v>299.10000000000002</v>
      </c>
      <c r="K762" s="666">
        <v>1</v>
      </c>
      <c r="L762" s="653">
        <v>3</v>
      </c>
      <c r="M762" s="654">
        <v>299.10000000000002</v>
      </c>
    </row>
    <row r="763" spans="1:13" ht="14.4" customHeight="1" x14ac:dyDescent="0.3">
      <c r="A763" s="649" t="s">
        <v>3700</v>
      </c>
      <c r="B763" s="650" t="s">
        <v>3481</v>
      </c>
      <c r="C763" s="650" t="s">
        <v>4165</v>
      </c>
      <c r="D763" s="650" t="s">
        <v>1296</v>
      </c>
      <c r="E763" s="650" t="s">
        <v>839</v>
      </c>
      <c r="F763" s="653"/>
      <c r="G763" s="653"/>
      <c r="H763" s="666"/>
      <c r="I763" s="653">
        <v>3</v>
      </c>
      <c r="J763" s="653">
        <v>0</v>
      </c>
      <c r="K763" s="666"/>
      <c r="L763" s="653">
        <v>3</v>
      </c>
      <c r="M763" s="654">
        <v>0</v>
      </c>
    </row>
    <row r="764" spans="1:13" ht="14.4" customHeight="1" x14ac:dyDescent="0.3">
      <c r="A764" s="649" t="s">
        <v>3700</v>
      </c>
      <c r="B764" s="650" t="s">
        <v>3481</v>
      </c>
      <c r="C764" s="650" t="s">
        <v>1295</v>
      </c>
      <c r="D764" s="650" t="s">
        <v>1296</v>
      </c>
      <c r="E764" s="650" t="s">
        <v>3482</v>
      </c>
      <c r="F764" s="653"/>
      <c r="G764" s="653"/>
      <c r="H764" s="666">
        <v>0</v>
      </c>
      <c r="I764" s="653">
        <v>2</v>
      </c>
      <c r="J764" s="653">
        <v>92.1</v>
      </c>
      <c r="K764" s="666">
        <v>1</v>
      </c>
      <c r="L764" s="653">
        <v>2</v>
      </c>
      <c r="M764" s="654">
        <v>92.1</v>
      </c>
    </row>
    <row r="765" spans="1:13" ht="14.4" customHeight="1" x14ac:dyDescent="0.3">
      <c r="A765" s="649" t="s">
        <v>3700</v>
      </c>
      <c r="B765" s="650" t="s">
        <v>3481</v>
      </c>
      <c r="C765" s="650" t="s">
        <v>1719</v>
      </c>
      <c r="D765" s="650" t="s">
        <v>1720</v>
      </c>
      <c r="E765" s="650" t="s">
        <v>3519</v>
      </c>
      <c r="F765" s="653"/>
      <c r="G765" s="653"/>
      <c r="H765" s="666">
        <v>0</v>
      </c>
      <c r="I765" s="653">
        <v>3</v>
      </c>
      <c r="J765" s="653">
        <v>414.48</v>
      </c>
      <c r="K765" s="666">
        <v>1</v>
      </c>
      <c r="L765" s="653">
        <v>3</v>
      </c>
      <c r="M765" s="654">
        <v>414.48</v>
      </c>
    </row>
    <row r="766" spans="1:13" ht="14.4" customHeight="1" x14ac:dyDescent="0.3">
      <c r="A766" s="649" t="s">
        <v>3700</v>
      </c>
      <c r="B766" s="650" t="s">
        <v>3481</v>
      </c>
      <c r="C766" s="650" t="s">
        <v>1722</v>
      </c>
      <c r="D766" s="650" t="s">
        <v>1296</v>
      </c>
      <c r="E766" s="650" t="s">
        <v>3521</v>
      </c>
      <c r="F766" s="653"/>
      <c r="G766" s="653"/>
      <c r="H766" s="666">
        <v>0</v>
      </c>
      <c r="I766" s="653">
        <v>1</v>
      </c>
      <c r="J766" s="653">
        <v>103.71</v>
      </c>
      <c r="K766" s="666">
        <v>1</v>
      </c>
      <c r="L766" s="653">
        <v>1</v>
      </c>
      <c r="M766" s="654">
        <v>103.71</v>
      </c>
    </row>
    <row r="767" spans="1:13" ht="14.4" customHeight="1" x14ac:dyDescent="0.3">
      <c r="A767" s="649" t="s">
        <v>3700</v>
      </c>
      <c r="B767" s="650" t="s">
        <v>3486</v>
      </c>
      <c r="C767" s="650" t="s">
        <v>1299</v>
      </c>
      <c r="D767" s="650" t="s">
        <v>3487</v>
      </c>
      <c r="E767" s="650" t="s">
        <v>3488</v>
      </c>
      <c r="F767" s="653"/>
      <c r="G767" s="653"/>
      <c r="H767" s="666">
        <v>0</v>
      </c>
      <c r="I767" s="653">
        <v>1</v>
      </c>
      <c r="J767" s="653">
        <v>82.59</v>
      </c>
      <c r="K767" s="666">
        <v>1</v>
      </c>
      <c r="L767" s="653">
        <v>1</v>
      </c>
      <c r="M767" s="654">
        <v>82.59</v>
      </c>
    </row>
    <row r="768" spans="1:13" ht="14.4" customHeight="1" x14ac:dyDescent="0.3">
      <c r="A768" s="649" t="s">
        <v>3700</v>
      </c>
      <c r="B768" s="650" t="s">
        <v>3486</v>
      </c>
      <c r="C768" s="650" t="s">
        <v>1303</v>
      </c>
      <c r="D768" s="650" t="s">
        <v>3490</v>
      </c>
      <c r="E768" s="650" t="s">
        <v>3488</v>
      </c>
      <c r="F768" s="653"/>
      <c r="G768" s="653"/>
      <c r="H768" s="666">
        <v>0</v>
      </c>
      <c r="I768" s="653">
        <v>2</v>
      </c>
      <c r="J768" s="653">
        <v>82.6</v>
      </c>
      <c r="K768" s="666">
        <v>1</v>
      </c>
      <c r="L768" s="653">
        <v>2</v>
      </c>
      <c r="M768" s="654">
        <v>82.6</v>
      </c>
    </row>
    <row r="769" spans="1:13" ht="14.4" customHeight="1" x14ac:dyDescent="0.3">
      <c r="A769" s="649" t="s">
        <v>3700</v>
      </c>
      <c r="B769" s="650" t="s">
        <v>3486</v>
      </c>
      <c r="C769" s="650" t="s">
        <v>1306</v>
      </c>
      <c r="D769" s="650" t="s">
        <v>3490</v>
      </c>
      <c r="E769" s="650" t="s">
        <v>839</v>
      </c>
      <c r="F769" s="653"/>
      <c r="G769" s="653"/>
      <c r="H769" s="666">
        <v>0</v>
      </c>
      <c r="I769" s="653">
        <v>1</v>
      </c>
      <c r="J769" s="653">
        <v>68.83</v>
      </c>
      <c r="K769" s="666">
        <v>1</v>
      </c>
      <c r="L769" s="653">
        <v>1</v>
      </c>
      <c r="M769" s="654">
        <v>68.83</v>
      </c>
    </row>
    <row r="770" spans="1:13" ht="14.4" customHeight="1" x14ac:dyDescent="0.3">
      <c r="A770" s="649" t="s">
        <v>3700</v>
      </c>
      <c r="B770" s="650" t="s">
        <v>3525</v>
      </c>
      <c r="C770" s="650" t="s">
        <v>5094</v>
      </c>
      <c r="D770" s="650" t="s">
        <v>5095</v>
      </c>
      <c r="E770" s="650" t="s">
        <v>5096</v>
      </c>
      <c r="F770" s="653"/>
      <c r="G770" s="653"/>
      <c r="H770" s="666">
        <v>0</v>
      </c>
      <c r="I770" s="653">
        <v>1</v>
      </c>
      <c r="J770" s="653">
        <v>32.74</v>
      </c>
      <c r="K770" s="666">
        <v>1</v>
      </c>
      <c r="L770" s="653">
        <v>1</v>
      </c>
      <c r="M770" s="654">
        <v>32.74</v>
      </c>
    </row>
    <row r="771" spans="1:13" ht="14.4" customHeight="1" x14ac:dyDescent="0.3">
      <c r="A771" s="649" t="s">
        <v>3700</v>
      </c>
      <c r="B771" s="650" t="s">
        <v>3525</v>
      </c>
      <c r="C771" s="650" t="s">
        <v>6704</v>
      </c>
      <c r="D771" s="650" t="s">
        <v>6705</v>
      </c>
      <c r="E771" s="650" t="s">
        <v>4517</v>
      </c>
      <c r="F771" s="653"/>
      <c r="G771" s="653"/>
      <c r="H771" s="666">
        <v>0</v>
      </c>
      <c r="I771" s="653">
        <v>1</v>
      </c>
      <c r="J771" s="653">
        <v>98.23</v>
      </c>
      <c r="K771" s="666">
        <v>1</v>
      </c>
      <c r="L771" s="653">
        <v>1</v>
      </c>
      <c r="M771" s="654">
        <v>98.23</v>
      </c>
    </row>
    <row r="772" spans="1:13" ht="14.4" customHeight="1" x14ac:dyDescent="0.3">
      <c r="A772" s="649" t="s">
        <v>3700</v>
      </c>
      <c r="B772" s="650" t="s">
        <v>3500</v>
      </c>
      <c r="C772" s="650" t="s">
        <v>1094</v>
      </c>
      <c r="D772" s="650" t="s">
        <v>1095</v>
      </c>
      <c r="E772" s="650" t="s">
        <v>3501</v>
      </c>
      <c r="F772" s="653"/>
      <c r="G772" s="653"/>
      <c r="H772" s="666">
        <v>0</v>
      </c>
      <c r="I772" s="653">
        <v>5</v>
      </c>
      <c r="J772" s="653">
        <v>474</v>
      </c>
      <c r="K772" s="666">
        <v>1</v>
      </c>
      <c r="L772" s="653">
        <v>5</v>
      </c>
      <c r="M772" s="654">
        <v>474</v>
      </c>
    </row>
    <row r="773" spans="1:13" ht="14.4" customHeight="1" x14ac:dyDescent="0.3">
      <c r="A773" s="649" t="s">
        <v>3700</v>
      </c>
      <c r="B773" s="650" t="s">
        <v>3505</v>
      </c>
      <c r="C773" s="650" t="s">
        <v>1113</v>
      </c>
      <c r="D773" s="650" t="s">
        <v>1114</v>
      </c>
      <c r="E773" s="650" t="s">
        <v>930</v>
      </c>
      <c r="F773" s="653"/>
      <c r="G773" s="653"/>
      <c r="H773" s="666"/>
      <c r="I773" s="653">
        <v>3</v>
      </c>
      <c r="J773" s="653">
        <v>0</v>
      </c>
      <c r="K773" s="666"/>
      <c r="L773" s="653">
        <v>3</v>
      </c>
      <c r="M773" s="654">
        <v>0</v>
      </c>
    </row>
    <row r="774" spans="1:13" ht="14.4" customHeight="1" x14ac:dyDescent="0.3">
      <c r="A774" s="649" t="s">
        <v>3701</v>
      </c>
      <c r="B774" s="650" t="s">
        <v>3573</v>
      </c>
      <c r="C774" s="650" t="s">
        <v>4457</v>
      </c>
      <c r="D774" s="650" t="s">
        <v>2768</v>
      </c>
      <c r="E774" s="650" t="s">
        <v>4458</v>
      </c>
      <c r="F774" s="653"/>
      <c r="G774" s="653"/>
      <c r="H774" s="666">
        <v>0</v>
      </c>
      <c r="I774" s="653">
        <v>1</v>
      </c>
      <c r="J774" s="653">
        <v>56.18</v>
      </c>
      <c r="K774" s="666">
        <v>1</v>
      </c>
      <c r="L774" s="653">
        <v>1</v>
      </c>
      <c r="M774" s="654">
        <v>56.18</v>
      </c>
    </row>
    <row r="775" spans="1:13" ht="14.4" customHeight="1" x14ac:dyDescent="0.3">
      <c r="A775" s="649" t="s">
        <v>3701</v>
      </c>
      <c r="B775" s="650" t="s">
        <v>3543</v>
      </c>
      <c r="C775" s="650" t="s">
        <v>5106</v>
      </c>
      <c r="D775" s="650" t="s">
        <v>5107</v>
      </c>
      <c r="E775" s="650" t="s">
        <v>5108</v>
      </c>
      <c r="F775" s="653"/>
      <c r="G775" s="653"/>
      <c r="H775" s="666"/>
      <c r="I775" s="653">
        <v>1</v>
      </c>
      <c r="J775" s="653">
        <v>0</v>
      </c>
      <c r="K775" s="666"/>
      <c r="L775" s="653">
        <v>1</v>
      </c>
      <c r="M775" s="654">
        <v>0</v>
      </c>
    </row>
    <row r="776" spans="1:13" ht="14.4" customHeight="1" x14ac:dyDescent="0.3">
      <c r="A776" s="649" t="s">
        <v>3701</v>
      </c>
      <c r="B776" s="650" t="s">
        <v>3543</v>
      </c>
      <c r="C776" s="650" t="s">
        <v>6665</v>
      </c>
      <c r="D776" s="650" t="s">
        <v>5107</v>
      </c>
      <c r="E776" s="650" t="s">
        <v>6427</v>
      </c>
      <c r="F776" s="653"/>
      <c r="G776" s="653"/>
      <c r="H776" s="666"/>
      <c r="I776" s="653">
        <v>3</v>
      </c>
      <c r="J776" s="653">
        <v>0</v>
      </c>
      <c r="K776" s="666"/>
      <c r="L776" s="653">
        <v>3</v>
      </c>
      <c r="M776" s="654">
        <v>0</v>
      </c>
    </row>
    <row r="777" spans="1:13" ht="14.4" customHeight="1" x14ac:dyDescent="0.3">
      <c r="A777" s="649" t="s">
        <v>3701</v>
      </c>
      <c r="B777" s="650" t="s">
        <v>6932</v>
      </c>
      <c r="C777" s="650" t="s">
        <v>3819</v>
      </c>
      <c r="D777" s="650" t="s">
        <v>3820</v>
      </c>
      <c r="E777" s="650" t="s">
        <v>3821</v>
      </c>
      <c r="F777" s="653"/>
      <c r="G777" s="653"/>
      <c r="H777" s="666">
        <v>0</v>
      </c>
      <c r="I777" s="653">
        <v>1</v>
      </c>
      <c r="J777" s="653">
        <v>217.65</v>
      </c>
      <c r="K777" s="666">
        <v>1</v>
      </c>
      <c r="L777" s="653">
        <v>1</v>
      </c>
      <c r="M777" s="654">
        <v>217.65</v>
      </c>
    </row>
    <row r="778" spans="1:13" ht="14.4" customHeight="1" x14ac:dyDescent="0.3">
      <c r="A778" s="649" t="s">
        <v>3701</v>
      </c>
      <c r="B778" s="650" t="s">
        <v>3474</v>
      </c>
      <c r="C778" s="650" t="s">
        <v>1646</v>
      </c>
      <c r="D778" s="650" t="s">
        <v>3514</v>
      </c>
      <c r="E778" s="650" t="s">
        <v>3515</v>
      </c>
      <c r="F778" s="653"/>
      <c r="G778" s="653"/>
      <c r="H778" s="666">
        <v>0</v>
      </c>
      <c r="I778" s="653">
        <v>1</v>
      </c>
      <c r="J778" s="653">
        <v>333.31</v>
      </c>
      <c r="K778" s="666">
        <v>1</v>
      </c>
      <c r="L778" s="653">
        <v>1</v>
      </c>
      <c r="M778" s="654">
        <v>333.31</v>
      </c>
    </row>
    <row r="779" spans="1:13" ht="14.4" customHeight="1" x14ac:dyDescent="0.3">
      <c r="A779" s="649" t="s">
        <v>3701</v>
      </c>
      <c r="B779" s="650" t="s">
        <v>3474</v>
      </c>
      <c r="C779" s="650" t="s">
        <v>1238</v>
      </c>
      <c r="D779" s="650" t="s">
        <v>3477</v>
      </c>
      <c r="E779" s="650" t="s">
        <v>3478</v>
      </c>
      <c r="F779" s="653"/>
      <c r="G779" s="653"/>
      <c r="H779" s="666">
        <v>0</v>
      </c>
      <c r="I779" s="653">
        <v>1</v>
      </c>
      <c r="J779" s="653">
        <v>69.09</v>
      </c>
      <c r="K779" s="666">
        <v>1</v>
      </c>
      <c r="L779" s="653">
        <v>1</v>
      </c>
      <c r="M779" s="654">
        <v>69.09</v>
      </c>
    </row>
    <row r="780" spans="1:13" ht="14.4" customHeight="1" x14ac:dyDescent="0.3">
      <c r="A780" s="649" t="s">
        <v>3701</v>
      </c>
      <c r="B780" s="650" t="s">
        <v>3474</v>
      </c>
      <c r="C780" s="650" t="s">
        <v>1230</v>
      </c>
      <c r="D780" s="650" t="s">
        <v>1231</v>
      </c>
      <c r="E780" s="650" t="s">
        <v>1232</v>
      </c>
      <c r="F780" s="653"/>
      <c r="G780" s="653"/>
      <c r="H780" s="666">
        <v>0</v>
      </c>
      <c r="I780" s="653">
        <v>8</v>
      </c>
      <c r="J780" s="653">
        <v>1060.9000000000001</v>
      </c>
      <c r="K780" s="666">
        <v>1</v>
      </c>
      <c r="L780" s="653">
        <v>8</v>
      </c>
      <c r="M780" s="654">
        <v>1060.9000000000001</v>
      </c>
    </row>
    <row r="781" spans="1:13" ht="14.4" customHeight="1" x14ac:dyDescent="0.3">
      <c r="A781" s="649" t="s">
        <v>3701</v>
      </c>
      <c r="B781" s="650" t="s">
        <v>3481</v>
      </c>
      <c r="C781" s="650" t="s">
        <v>4165</v>
      </c>
      <c r="D781" s="650" t="s">
        <v>1296</v>
      </c>
      <c r="E781" s="650" t="s">
        <v>839</v>
      </c>
      <c r="F781" s="653"/>
      <c r="G781" s="653"/>
      <c r="H781" s="666"/>
      <c r="I781" s="653">
        <v>3</v>
      </c>
      <c r="J781" s="653">
        <v>0</v>
      </c>
      <c r="K781" s="666"/>
      <c r="L781" s="653">
        <v>3</v>
      </c>
      <c r="M781" s="654">
        <v>0</v>
      </c>
    </row>
    <row r="782" spans="1:13" ht="14.4" customHeight="1" x14ac:dyDescent="0.3">
      <c r="A782" s="649" t="s">
        <v>3701</v>
      </c>
      <c r="B782" s="650" t="s">
        <v>3481</v>
      </c>
      <c r="C782" s="650" t="s">
        <v>1295</v>
      </c>
      <c r="D782" s="650" t="s">
        <v>1296</v>
      </c>
      <c r="E782" s="650" t="s">
        <v>3482</v>
      </c>
      <c r="F782" s="653"/>
      <c r="G782" s="653"/>
      <c r="H782" s="666">
        <v>0</v>
      </c>
      <c r="I782" s="653">
        <v>1</v>
      </c>
      <c r="J782" s="653">
        <v>46.05</v>
      </c>
      <c r="K782" s="666">
        <v>1</v>
      </c>
      <c r="L782" s="653">
        <v>1</v>
      </c>
      <c r="M782" s="654">
        <v>46.05</v>
      </c>
    </row>
    <row r="783" spans="1:13" ht="14.4" customHeight="1" x14ac:dyDescent="0.3">
      <c r="A783" s="649" t="s">
        <v>3701</v>
      </c>
      <c r="B783" s="650" t="s">
        <v>3481</v>
      </c>
      <c r="C783" s="650" t="s">
        <v>1719</v>
      </c>
      <c r="D783" s="650" t="s">
        <v>1720</v>
      </c>
      <c r="E783" s="650" t="s">
        <v>3519</v>
      </c>
      <c r="F783" s="653"/>
      <c r="G783" s="653"/>
      <c r="H783" s="666">
        <v>0</v>
      </c>
      <c r="I783" s="653">
        <v>2</v>
      </c>
      <c r="J783" s="653">
        <v>276.32</v>
      </c>
      <c r="K783" s="666">
        <v>1</v>
      </c>
      <c r="L783" s="653">
        <v>2</v>
      </c>
      <c r="M783" s="654">
        <v>276.32</v>
      </c>
    </row>
    <row r="784" spans="1:13" ht="14.4" customHeight="1" x14ac:dyDescent="0.3">
      <c r="A784" s="649" t="s">
        <v>3701</v>
      </c>
      <c r="B784" s="650" t="s">
        <v>3481</v>
      </c>
      <c r="C784" s="650" t="s">
        <v>1708</v>
      </c>
      <c r="D784" s="650" t="s">
        <v>1709</v>
      </c>
      <c r="E784" s="650" t="s">
        <v>3520</v>
      </c>
      <c r="F784" s="653"/>
      <c r="G784" s="653"/>
      <c r="H784" s="666">
        <v>0</v>
      </c>
      <c r="I784" s="653">
        <v>1</v>
      </c>
      <c r="J784" s="653">
        <v>184.22</v>
      </c>
      <c r="K784" s="666">
        <v>1</v>
      </c>
      <c r="L784" s="653">
        <v>1</v>
      </c>
      <c r="M784" s="654">
        <v>184.22</v>
      </c>
    </row>
    <row r="785" spans="1:13" ht="14.4" customHeight="1" x14ac:dyDescent="0.3">
      <c r="A785" s="649" t="s">
        <v>3701</v>
      </c>
      <c r="B785" s="650" t="s">
        <v>3486</v>
      </c>
      <c r="C785" s="650" t="s">
        <v>4445</v>
      </c>
      <c r="D785" s="650" t="s">
        <v>4446</v>
      </c>
      <c r="E785" s="650" t="s">
        <v>4447</v>
      </c>
      <c r="F785" s="653">
        <v>1</v>
      </c>
      <c r="G785" s="653">
        <v>0</v>
      </c>
      <c r="H785" s="666"/>
      <c r="I785" s="653"/>
      <c r="J785" s="653"/>
      <c r="K785" s="666"/>
      <c r="L785" s="653">
        <v>1</v>
      </c>
      <c r="M785" s="654">
        <v>0</v>
      </c>
    </row>
    <row r="786" spans="1:13" ht="14.4" customHeight="1" x14ac:dyDescent="0.3">
      <c r="A786" s="649" t="s">
        <v>3701</v>
      </c>
      <c r="B786" s="650" t="s">
        <v>3500</v>
      </c>
      <c r="C786" s="650" t="s">
        <v>1094</v>
      </c>
      <c r="D786" s="650" t="s">
        <v>1095</v>
      </c>
      <c r="E786" s="650" t="s">
        <v>3501</v>
      </c>
      <c r="F786" s="653"/>
      <c r="G786" s="653"/>
      <c r="H786" s="666">
        <v>0</v>
      </c>
      <c r="I786" s="653">
        <v>1</v>
      </c>
      <c r="J786" s="653">
        <v>94.8</v>
      </c>
      <c r="K786" s="666">
        <v>1</v>
      </c>
      <c r="L786" s="653">
        <v>1</v>
      </c>
      <c r="M786" s="654">
        <v>94.8</v>
      </c>
    </row>
    <row r="787" spans="1:13" ht="14.4" customHeight="1" x14ac:dyDescent="0.3">
      <c r="A787" s="649" t="s">
        <v>3701</v>
      </c>
      <c r="B787" s="650" t="s">
        <v>3505</v>
      </c>
      <c r="C787" s="650" t="s">
        <v>4051</v>
      </c>
      <c r="D787" s="650" t="s">
        <v>1087</v>
      </c>
      <c r="E787" s="650" t="s">
        <v>4052</v>
      </c>
      <c r="F787" s="653"/>
      <c r="G787" s="653"/>
      <c r="H787" s="666"/>
      <c r="I787" s="653">
        <v>4</v>
      </c>
      <c r="J787" s="653">
        <v>0</v>
      </c>
      <c r="K787" s="666"/>
      <c r="L787" s="653">
        <v>4</v>
      </c>
      <c r="M787" s="654">
        <v>0</v>
      </c>
    </row>
    <row r="788" spans="1:13" ht="14.4" customHeight="1" x14ac:dyDescent="0.3">
      <c r="A788" s="649" t="s">
        <v>3701</v>
      </c>
      <c r="B788" s="650" t="s">
        <v>3505</v>
      </c>
      <c r="C788" s="650" t="s">
        <v>1113</v>
      </c>
      <c r="D788" s="650" t="s">
        <v>1114</v>
      </c>
      <c r="E788" s="650" t="s">
        <v>930</v>
      </c>
      <c r="F788" s="653"/>
      <c r="G788" s="653"/>
      <c r="H788" s="666"/>
      <c r="I788" s="653">
        <v>1</v>
      </c>
      <c r="J788" s="653">
        <v>0</v>
      </c>
      <c r="K788" s="666"/>
      <c r="L788" s="653">
        <v>1</v>
      </c>
      <c r="M788" s="654">
        <v>0</v>
      </c>
    </row>
    <row r="789" spans="1:13" ht="14.4" customHeight="1" x14ac:dyDescent="0.3">
      <c r="A789" s="649" t="s">
        <v>3702</v>
      </c>
      <c r="B789" s="650" t="s">
        <v>3569</v>
      </c>
      <c r="C789" s="650" t="s">
        <v>4393</v>
      </c>
      <c r="D789" s="650" t="s">
        <v>4394</v>
      </c>
      <c r="E789" s="650" t="s">
        <v>4395</v>
      </c>
      <c r="F789" s="653"/>
      <c r="G789" s="653"/>
      <c r="H789" s="666">
        <v>0</v>
      </c>
      <c r="I789" s="653">
        <v>1</v>
      </c>
      <c r="J789" s="653">
        <v>1359.61</v>
      </c>
      <c r="K789" s="666">
        <v>1</v>
      </c>
      <c r="L789" s="653">
        <v>1</v>
      </c>
      <c r="M789" s="654">
        <v>1359.61</v>
      </c>
    </row>
    <row r="790" spans="1:13" ht="14.4" customHeight="1" x14ac:dyDescent="0.3">
      <c r="A790" s="649" t="s">
        <v>3702</v>
      </c>
      <c r="B790" s="650" t="s">
        <v>3573</v>
      </c>
      <c r="C790" s="650" t="s">
        <v>4313</v>
      </c>
      <c r="D790" s="650" t="s">
        <v>2768</v>
      </c>
      <c r="E790" s="650" t="s">
        <v>3603</v>
      </c>
      <c r="F790" s="653"/>
      <c r="G790" s="653"/>
      <c r="H790" s="666">
        <v>0</v>
      </c>
      <c r="I790" s="653">
        <v>1</v>
      </c>
      <c r="J790" s="653">
        <v>33.72</v>
      </c>
      <c r="K790" s="666">
        <v>1</v>
      </c>
      <c r="L790" s="653">
        <v>1</v>
      </c>
      <c r="M790" s="654">
        <v>33.72</v>
      </c>
    </row>
    <row r="791" spans="1:13" ht="14.4" customHeight="1" x14ac:dyDescent="0.3">
      <c r="A791" s="649" t="s">
        <v>3702</v>
      </c>
      <c r="B791" s="650" t="s">
        <v>3573</v>
      </c>
      <c r="C791" s="650" t="s">
        <v>4457</v>
      </c>
      <c r="D791" s="650" t="s">
        <v>2768</v>
      </c>
      <c r="E791" s="650" t="s">
        <v>4458</v>
      </c>
      <c r="F791" s="653"/>
      <c r="G791" s="653"/>
      <c r="H791" s="666">
        <v>0</v>
      </c>
      <c r="I791" s="653">
        <v>1</v>
      </c>
      <c r="J791" s="653">
        <v>56.18</v>
      </c>
      <c r="K791" s="666">
        <v>1</v>
      </c>
      <c r="L791" s="653">
        <v>1</v>
      </c>
      <c r="M791" s="654">
        <v>56.18</v>
      </c>
    </row>
    <row r="792" spans="1:13" ht="14.4" customHeight="1" x14ac:dyDescent="0.3">
      <c r="A792" s="649" t="s">
        <v>3702</v>
      </c>
      <c r="B792" s="650" t="s">
        <v>3573</v>
      </c>
      <c r="C792" s="650" t="s">
        <v>4493</v>
      </c>
      <c r="D792" s="650" t="s">
        <v>4494</v>
      </c>
      <c r="E792" s="650" t="s">
        <v>4243</v>
      </c>
      <c r="F792" s="653">
        <v>1</v>
      </c>
      <c r="G792" s="653">
        <v>0</v>
      </c>
      <c r="H792" s="666"/>
      <c r="I792" s="653"/>
      <c r="J792" s="653"/>
      <c r="K792" s="666"/>
      <c r="L792" s="653">
        <v>1</v>
      </c>
      <c r="M792" s="654">
        <v>0</v>
      </c>
    </row>
    <row r="793" spans="1:13" ht="14.4" customHeight="1" x14ac:dyDescent="0.3">
      <c r="A793" s="649" t="s">
        <v>3702</v>
      </c>
      <c r="B793" s="650" t="s">
        <v>3543</v>
      </c>
      <c r="C793" s="650" t="s">
        <v>4479</v>
      </c>
      <c r="D793" s="650" t="s">
        <v>4480</v>
      </c>
      <c r="E793" s="650" t="s">
        <v>4481</v>
      </c>
      <c r="F793" s="653">
        <v>1</v>
      </c>
      <c r="G793" s="653">
        <v>0</v>
      </c>
      <c r="H793" s="666"/>
      <c r="I793" s="653"/>
      <c r="J793" s="653"/>
      <c r="K793" s="666"/>
      <c r="L793" s="653">
        <v>1</v>
      </c>
      <c r="M793" s="654">
        <v>0</v>
      </c>
    </row>
    <row r="794" spans="1:13" ht="14.4" customHeight="1" x14ac:dyDescent="0.3">
      <c r="A794" s="649" t="s">
        <v>3702</v>
      </c>
      <c r="B794" s="650" t="s">
        <v>3471</v>
      </c>
      <c r="C794" s="650" t="s">
        <v>2779</v>
      </c>
      <c r="D794" s="650" t="s">
        <v>2780</v>
      </c>
      <c r="E794" s="650" t="s">
        <v>3574</v>
      </c>
      <c r="F794" s="653"/>
      <c r="G794" s="653"/>
      <c r="H794" s="666">
        <v>0</v>
      </c>
      <c r="I794" s="653">
        <v>3</v>
      </c>
      <c r="J794" s="653">
        <v>114.39000000000001</v>
      </c>
      <c r="K794" s="666">
        <v>1</v>
      </c>
      <c r="L794" s="653">
        <v>3</v>
      </c>
      <c r="M794" s="654">
        <v>114.39000000000001</v>
      </c>
    </row>
    <row r="795" spans="1:13" ht="14.4" customHeight="1" x14ac:dyDescent="0.3">
      <c r="A795" s="649" t="s">
        <v>3702</v>
      </c>
      <c r="B795" s="650" t="s">
        <v>3471</v>
      </c>
      <c r="C795" s="650" t="s">
        <v>4483</v>
      </c>
      <c r="D795" s="650" t="s">
        <v>4484</v>
      </c>
      <c r="E795" s="650" t="s">
        <v>4485</v>
      </c>
      <c r="F795" s="653"/>
      <c r="G795" s="653"/>
      <c r="H795" s="666">
        <v>0</v>
      </c>
      <c r="I795" s="653">
        <v>1</v>
      </c>
      <c r="J795" s="653">
        <v>254.23</v>
      </c>
      <c r="K795" s="666">
        <v>1</v>
      </c>
      <c r="L795" s="653">
        <v>1</v>
      </c>
      <c r="M795" s="654">
        <v>254.23</v>
      </c>
    </row>
    <row r="796" spans="1:13" ht="14.4" customHeight="1" x14ac:dyDescent="0.3">
      <c r="A796" s="649" t="s">
        <v>3702</v>
      </c>
      <c r="B796" s="650" t="s">
        <v>3474</v>
      </c>
      <c r="C796" s="650" t="s">
        <v>1646</v>
      </c>
      <c r="D796" s="650" t="s">
        <v>3514</v>
      </c>
      <c r="E796" s="650" t="s">
        <v>3515</v>
      </c>
      <c r="F796" s="653"/>
      <c r="G796" s="653"/>
      <c r="H796" s="666">
        <v>0</v>
      </c>
      <c r="I796" s="653">
        <v>2</v>
      </c>
      <c r="J796" s="653">
        <v>490.17</v>
      </c>
      <c r="K796" s="666">
        <v>1</v>
      </c>
      <c r="L796" s="653">
        <v>2</v>
      </c>
      <c r="M796" s="654">
        <v>490.17</v>
      </c>
    </row>
    <row r="797" spans="1:13" ht="14.4" customHeight="1" x14ac:dyDescent="0.3">
      <c r="A797" s="649" t="s">
        <v>3702</v>
      </c>
      <c r="B797" s="650" t="s">
        <v>3474</v>
      </c>
      <c r="C797" s="650" t="s">
        <v>1238</v>
      </c>
      <c r="D797" s="650" t="s">
        <v>3477</v>
      </c>
      <c r="E797" s="650" t="s">
        <v>3478</v>
      </c>
      <c r="F797" s="653"/>
      <c r="G797" s="653"/>
      <c r="H797" s="666">
        <v>0</v>
      </c>
      <c r="I797" s="653">
        <v>2</v>
      </c>
      <c r="J797" s="653">
        <v>148.44999999999999</v>
      </c>
      <c r="K797" s="666">
        <v>1</v>
      </c>
      <c r="L797" s="653">
        <v>2</v>
      </c>
      <c r="M797" s="654">
        <v>148.44999999999999</v>
      </c>
    </row>
    <row r="798" spans="1:13" ht="14.4" customHeight="1" x14ac:dyDescent="0.3">
      <c r="A798" s="649" t="s">
        <v>3702</v>
      </c>
      <c r="B798" s="650" t="s">
        <v>3474</v>
      </c>
      <c r="C798" s="650" t="s">
        <v>1230</v>
      </c>
      <c r="D798" s="650" t="s">
        <v>1231</v>
      </c>
      <c r="E798" s="650" t="s">
        <v>1232</v>
      </c>
      <c r="F798" s="653"/>
      <c r="G798" s="653"/>
      <c r="H798" s="666">
        <v>0</v>
      </c>
      <c r="I798" s="653">
        <v>2</v>
      </c>
      <c r="J798" s="653">
        <v>199.4</v>
      </c>
      <c r="K798" s="666">
        <v>1</v>
      </c>
      <c r="L798" s="653">
        <v>2</v>
      </c>
      <c r="M798" s="654">
        <v>199.4</v>
      </c>
    </row>
    <row r="799" spans="1:13" ht="14.4" customHeight="1" x14ac:dyDescent="0.3">
      <c r="A799" s="649" t="s">
        <v>3702</v>
      </c>
      <c r="B799" s="650" t="s">
        <v>3474</v>
      </c>
      <c r="C799" s="650" t="s">
        <v>3841</v>
      </c>
      <c r="D799" s="650" t="s">
        <v>1231</v>
      </c>
      <c r="E799" s="650" t="s">
        <v>3842</v>
      </c>
      <c r="F799" s="653"/>
      <c r="G799" s="653"/>
      <c r="H799" s="666">
        <v>0</v>
      </c>
      <c r="I799" s="653">
        <v>1</v>
      </c>
      <c r="J799" s="653">
        <v>199.4</v>
      </c>
      <c r="K799" s="666">
        <v>1</v>
      </c>
      <c r="L799" s="653">
        <v>1</v>
      </c>
      <c r="M799" s="654">
        <v>199.4</v>
      </c>
    </row>
    <row r="800" spans="1:13" ht="14.4" customHeight="1" x14ac:dyDescent="0.3">
      <c r="A800" s="649" t="s">
        <v>3702</v>
      </c>
      <c r="B800" s="650" t="s">
        <v>3481</v>
      </c>
      <c r="C800" s="650" t="s">
        <v>4165</v>
      </c>
      <c r="D800" s="650" t="s">
        <v>1296</v>
      </c>
      <c r="E800" s="650" t="s">
        <v>839</v>
      </c>
      <c r="F800" s="653"/>
      <c r="G800" s="653"/>
      <c r="H800" s="666"/>
      <c r="I800" s="653">
        <v>1</v>
      </c>
      <c r="J800" s="653">
        <v>0</v>
      </c>
      <c r="K800" s="666"/>
      <c r="L800" s="653">
        <v>1</v>
      </c>
      <c r="M800" s="654">
        <v>0</v>
      </c>
    </row>
    <row r="801" spans="1:13" ht="14.4" customHeight="1" x14ac:dyDescent="0.3">
      <c r="A801" s="649" t="s">
        <v>3702</v>
      </c>
      <c r="B801" s="650" t="s">
        <v>3486</v>
      </c>
      <c r="C801" s="650" t="s">
        <v>1299</v>
      </c>
      <c r="D801" s="650" t="s">
        <v>3487</v>
      </c>
      <c r="E801" s="650" t="s">
        <v>3488</v>
      </c>
      <c r="F801" s="653"/>
      <c r="G801" s="653"/>
      <c r="H801" s="666">
        <v>0</v>
      </c>
      <c r="I801" s="653">
        <v>1</v>
      </c>
      <c r="J801" s="653">
        <v>82.59</v>
      </c>
      <c r="K801" s="666">
        <v>1</v>
      </c>
      <c r="L801" s="653">
        <v>1</v>
      </c>
      <c r="M801" s="654">
        <v>82.59</v>
      </c>
    </row>
    <row r="802" spans="1:13" ht="14.4" customHeight="1" x14ac:dyDescent="0.3">
      <c r="A802" s="649" t="s">
        <v>3702</v>
      </c>
      <c r="B802" s="650" t="s">
        <v>3486</v>
      </c>
      <c r="C802" s="650" t="s">
        <v>2240</v>
      </c>
      <c r="D802" s="650" t="s">
        <v>3487</v>
      </c>
      <c r="E802" s="650" t="s">
        <v>839</v>
      </c>
      <c r="F802" s="653"/>
      <c r="G802" s="653"/>
      <c r="H802" s="666">
        <v>0</v>
      </c>
      <c r="I802" s="653">
        <v>1</v>
      </c>
      <c r="J802" s="653">
        <v>137.66</v>
      </c>
      <c r="K802" s="666">
        <v>1</v>
      </c>
      <c r="L802" s="653">
        <v>1</v>
      </c>
      <c r="M802" s="654">
        <v>137.66</v>
      </c>
    </row>
    <row r="803" spans="1:13" ht="14.4" customHeight="1" x14ac:dyDescent="0.3">
      <c r="A803" s="649" t="s">
        <v>3702</v>
      </c>
      <c r="B803" s="650" t="s">
        <v>3486</v>
      </c>
      <c r="C803" s="650" t="s">
        <v>1712</v>
      </c>
      <c r="D803" s="650" t="s">
        <v>1713</v>
      </c>
      <c r="E803" s="650" t="s">
        <v>3522</v>
      </c>
      <c r="F803" s="653"/>
      <c r="G803" s="653"/>
      <c r="H803" s="666">
        <v>0</v>
      </c>
      <c r="I803" s="653">
        <v>2</v>
      </c>
      <c r="J803" s="653">
        <v>233.6</v>
      </c>
      <c r="K803" s="666">
        <v>1</v>
      </c>
      <c r="L803" s="653">
        <v>2</v>
      </c>
      <c r="M803" s="654">
        <v>233.6</v>
      </c>
    </row>
    <row r="804" spans="1:13" ht="14.4" customHeight="1" x14ac:dyDescent="0.3">
      <c r="A804" s="649" t="s">
        <v>3702</v>
      </c>
      <c r="B804" s="650" t="s">
        <v>3486</v>
      </c>
      <c r="C804" s="650" t="s">
        <v>1303</v>
      </c>
      <c r="D804" s="650" t="s">
        <v>3490</v>
      </c>
      <c r="E804" s="650" t="s">
        <v>3488</v>
      </c>
      <c r="F804" s="653"/>
      <c r="G804" s="653"/>
      <c r="H804" s="666">
        <v>0</v>
      </c>
      <c r="I804" s="653">
        <v>1</v>
      </c>
      <c r="J804" s="653">
        <v>41.3</v>
      </c>
      <c r="K804" s="666">
        <v>1</v>
      </c>
      <c r="L804" s="653">
        <v>1</v>
      </c>
      <c r="M804" s="654">
        <v>41.3</v>
      </c>
    </row>
    <row r="805" spans="1:13" ht="14.4" customHeight="1" x14ac:dyDescent="0.3">
      <c r="A805" s="649" t="s">
        <v>3702</v>
      </c>
      <c r="B805" s="650" t="s">
        <v>3486</v>
      </c>
      <c r="C805" s="650" t="s">
        <v>4146</v>
      </c>
      <c r="D805" s="650" t="s">
        <v>3547</v>
      </c>
      <c r="E805" s="650" t="s">
        <v>4147</v>
      </c>
      <c r="F805" s="653"/>
      <c r="G805" s="653"/>
      <c r="H805" s="666">
        <v>0</v>
      </c>
      <c r="I805" s="653">
        <v>5</v>
      </c>
      <c r="J805" s="653">
        <v>438</v>
      </c>
      <c r="K805" s="666">
        <v>1</v>
      </c>
      <c r="L805" s="653">
        <v>5</v>
      </c>
      <c r="M805" s="654">
        <v>438</v>
      </c>
    </row>
    <row r="806" spans="1:13" ht="14.4" customHeight="1" x14ac:dyDescent="0.3">
      <c r="A806" s="649" t="s">
        <v>3702</v>
      </c>
      <c r="B806" s="650" t="s">
        <v>3549</v>
      </c>
      <c r="C806" s="650" t="s">
        <v>2221</v>
      </c>
      <c r="D806" s="650" t="s">
        <v>2222</v>
      </c>
      <c r="E806" s="650" t="s">
        <v>2223</v>
      </c>
      <c r="F806" s="653"/>
      <c r="G806" s="653"/>
      <c r="H806" s="666">
        <v>0</v>
      </c>
      <c r="I806" s="653">
        <v>2</v>
      </c>
      <c r="J806" s="653">
        <v>308.02</v>
      </c>
      <c r="K806" s="666">
        <v>1</v>
      </c>
      <c r="L806" s="653">
        <v>2</v>
      </c>
      <c r="M806" s="654">
        <v>308.02</v>
      </c>
    </row>
    <row r="807" spans="1:13" ht="14.4" customHeight="1" x14ac:dyDescent="0.3">
      <c r="A807" s="649" t="s">
        <v>3702</v>
      </c>
      <c r="B807" s="650" t="s">
        <v>3493</v>
      </c>
      <c r="C807" s="650" t="s">
        <v>1314</v>
      </c>
      <c r="D807" s="650" t="s">
        <v>1315</v>
      </c>
      <c r="E807" s="650" t="s">
        <v>3494</v>
      </c>
      <c r="F807" s="653"/>
      <c r="G807" s="653"/>
      <c r="H807" s="666">
        <v>0</v>
      </c>
      <c r="I807" s="653">
        <v>1</v>
      </c>
      <c r="J807" s="653">
        <v>3127.19</v>
      </c>
      <c r="K807" s="666">
        <v>1</v>
      </c>
      <c r="L807" s="653">
        <v>1</v>
      </c>
      <c r="M807" s="654">
        <v>3127.19</v>
      </c>
    </row>
    <row r="808" spans="1:13" ht="14.4" customHeight="1" x14ac:dyDescent="0.3">
      <c r="A808" s="649" t="s">
        <v>3702</v>
      </c>
      <c r="B808" s="650" t="s">
        <v>3554</v>
      </c>
      <c r="C808" s="650" t="s">
        <v>4487</v>
      </c>
      <c r="D808" s="650" t="s">
        <v>2101</v>
      </c>
      <c r="E808" s="650" t="s">
        <v>4488</v>
      </c>
      <c r="F808" s="653"/>
      <c r="G808" s="653"/>
      <c r="H808" s="666">
        <v>0</v>
      </c>
      <c r="I808" s="653">
        <v>1</v>
      </c>
      <c r="J808" s="653">
        <v>193.26</v>
      </c>
      <c r="K808" s="666">
        <v>1</v>
      </c>
      <c r="L808" s="653">
        <v>1</v>
      </c>
      <c r="M808" s="654">
        <v>193.26</v>
      </c>
    </row>
    <row r="809" spans="1:13" ht="14.4" customHeight="1" x14ac:dyDescent="0.3">
      <c r="A809" s="649" t="s">
        <v>3702</v>
      </c>
      <c r="B809" s="650" t="s">
        <v>3495</v>
      </c>
      <c r="C809" s="650" t="s">
        <v>2927</v>
      </c>
      <c r="D809" s="650" t="s">
        <v>3612</v>
      </c>
      <c r="E809" s="650" t="s">
        <v>3613</v>
      </c>
      <c r="F809" s="653">
        <v>1</v>
      </c>
      <c r="G809" s="653">
        <v>141.34</v>
      </c>
      <c r="H809" s="666">
        <v>1</v>
      </c>
      <c r="I809" s="653"/>
      <c r="J809" s="653"/>
      <c r="K809" s="666">
        <v>0</v>
      </c>
      <c r="L809" s="653">
        <v>1</v>
      </c>
      <c r="M809" s="654">
        <v>141.34</v>
      </c>
    </row>
    <row r="810" spans="1:13" ht="14.4" customHeight="1" x14ac:dyDescent="0.3">
      <c r="A810" s="649" t="s">
        <v>3702</v>
      </c>
      <c r="B810" s="650" t="s">
        <v>3495</v>
      </c>
      <c r="C810" s="650" t="s">
        <v>1117</v>
      </c>
      <c r="D810" s="650" t="s">
        <v>1118</v>
      </c>
      <c r="E810" s="650" t="s">
        <v>3496</v>
      </c>
      <c r="F810" s="653"/>
      <c r="G810" s="653"/>
      <c r="H810" s="666">
        <v>0</v>
      </c>
      <c r="I810" s="653">
        <v>2</v>
      </c>
      <c r="J810" s="653">
        <v>160.94</v>
      </c>
      <c r="K810" s="666">
        <v>1</v>
      </c>
      <c r="L810" s="653">
        <v>2</v>
      </c>
      <c r="M810" s="654">
        <v>160.94</v>
      </c>
    </row>
    <row r="811" spans="1:13" ht="14.4" customHeight="1" x14ac:dyDescent="0.3">
      <c r="A811" s="649" t="s">
        <v>3702</v>
      </c>
      <c r="B811" s="650" t="s">
        <v>6907</v>
      </c>
      <c r="C811" s="650" t="s">
        <v>4322</v>
      </c>
      <c r="D811" s="650" t="s">
        <v>4323</v>
      </c>
      <c r="E811" s="650" t="s">
        <v>4321</v>
      </c>
      <c r="F811" s="653">
        <v>1</v>
      </c>
      <c r="G811" s="653">
        <v>306.04000000000002</v>
      </c>
      <c r="H811" s="666">
        <v>1</v>
      </c>
      <c r="I811" s="653"/>
      <c r="J811" s="653"/>
      <c r="K811" s="666">
        <v>0</v>
      </c>
      <c r="L811" s="653">
        <v>1</v>
      </c>
      <c r="M811" s="654">
        <v>306.04000000000002</v>
      </c>
    </row>
    <row r="812" spans="1:13" ht="14.4" customHeight="1" x14ac:dyDescent="0.3">
      <c r="A812" s="649" t="s">
        <v>3702</v>
      </c>
      <c r="B812" s="650" t="s">
        <v>6907</v>
      </c>
      <c r="C812" s="650" t="s">
        <v>4324</v>
      </c>
      <c r="D812" s="650" t="s">
        <v>4325</v>
      </c>
      <c r="E812" s="650" t="s">
        <v>4088</v>
      </c>
      <c r="F812" s="653">
        <v>1</v>
      </c>
      <c r="G812" s="653">
        <v>612.08000000000004</v>
      </c>
      <c r="H812" s="666">
        <v>1</v>
      </c>
      <c r="I812" s="653"/>
      <c r="J812" s="653"/>
      <c r="K812" s="666">
        <v>0</v>
      </c>
      <c r="L812" s="653">
        <v>1</v>
      </c>
      <c r="M812" s="654">
        <v>612.08000000000004</v>
      </c>
    </row>
    <row r="813" spans="1:13" ht="14.4" customHeight="1" x14ac:dyDescent="0.3">
      <c r="A813" s="649" t="s">
        <v>3702</v>
      </c>
      <c r="B813" s="650" t="s">
        <v>3497</v>
      </c>
      <c r="C813" s="650" t="s">
        <v>2824</v>
      </c>
      <c r="D813" s="650" t="s">
        <v>2825</v>
      </c>
      <c r="E813" s="650" t="s">
        <v>2826</v>
      </c>
      <c r="F813" s="653"/>
      <c r="G813" s="653"/>
      <c r="H813" s="666">
        <v>0</v>
      </c>
      <c r="I813" s="653">
        <v>2</v>
      </c>
      <c r="J813" s="653">
        <v>1356.52</v>
      </c>
      <c r="K813" s="666">
        <v>1</v>
      </c>
      <c r="L813" s="653">
        <v>2</v>
      </c>
      <c r="M813" s="654">
        <v>1356.52</v>
      </c>
    </row>
    <row r="814" spans="1:13" ht="14.4" customHeight="1" x14ac:dyDescent="0.3">
      <c r="A814" s="649" t="s">
        <v>3702</v>
      </c>
      <c r="B814" s="650" t="s">
        <v>3500</v>
      </c>
      <c r="C814" s="650" t="s">
        <v>1094</v>
      </c>
      <c r="D814" s="650" t="s">
        <v>1095</v>
      </c>
      <c r="E814" s="650" t="s">
        <v>3501</v>
      </c>
      <c r="F814" s="653"/>
      <c r="G814" s="653"/>
      <c r="H814" s="666">
        <v>0</v>
      </c>
      <c r="I814" s="653">
        <v>1</v>
      </c>
      <c r="J814" s="653">
        <v>94.8</v>
      </c>
      <c r="K814" s="666">
        <v>1</v>
      </c>
      <c r="L814" s="653">
        <v>1</v>
      </c>
      <c r="M814" s="654">
        <v>94.8</v>
      </c>
    </row>
    <row r="815" spans="1:13" ht="14.4" customHeight="1" x14ac:dyDescent="0.3">
      <c r="A815" s="649" t="s">
        <v>3702</v>
      </c>
      <c r="B815" s="650" t="s">
        <v>3505</v>
      </c>
      <c r="C815" s="650" t="s">
        <v>2097</v>
      </c>
      <c r="D815" s="650" t="s">
        <v>1087</v>
      </c>
      <c r="E815" s="650" t="s">
        <v>3560</v>
      </c>
      <c r="F815" s="653"/>
      <c r="G815" s="653"/>
      <c r="H815" s="666">
        <v>0</v>
      </c>
      <c r="I815" s="653">
        <v>1</v>
      </c>
      <c r="J815" s="653">
        <v>237.65</v>
      </c>
      <c r="K815" s="666">
        <v>1</v>
      </c>
      <c r="L815" s="653">
        <v>1</v>
      </c>
      <c r="M815" s="654">
        <v>237.65</v>
      </c>
    </row>
    <row r="816" spans="1:13" ht="14.4" customHeight="1" x14ac:dyDescent="0.3">
      <c r="A816" s="649" t="s">
        <v>3702</v>
      </c>
      <c r="B816" s="650" t="s">
        <v>3505</v>
      </c>
      <c r="C816" s="650" t="s">
        <v>1113</v>
      </c>
      <c r="D816" s="650" t="s">
        <v>1114</v>
      </c>
      <c r="E816" s="650" t="s">
        <v>930</v>
      </c>
      <c r="F816" s="653"/>
      <c r="G816" s="653"/>
      <c r="H816" s="666"/>
      <c r="I816" s="653">
        <v>1</v>
      </c>
      <c r="J816" s="653">
        <v>0</v>
      </c>
      <c r="K816" s="666"/>
      <c r="L816" s="653">
        <v>1</v>
      </c>
      <c r="M816" s="654">
        <v>0</v>
      </c>
    </row>
    <row r="817" spans="1:13" ht="14.4" customHeight="1" x14ac:dyDescent="0.3">
      <c r="A817" s="649" t="s">
        <v>3702</v>
      </c>
      <c r="B817" s="650" t="s">
        <v>3505</v>
      </c>
      <c r="C817" s="650" t="s">
        <v>1086</v>
      </c>
      <c r="D817" s="650" t="s">
        <v>1087</v>
      </c>
      <c r="E817" s="650" t="s">
        <v>762</v>
      </c>
      <c r="F817" s="653"/>
      <c r="G817" s="653"/>
      <c r="H817" s="666"/>
      <c r="I817" s="653">
        <v>2</v>
      </c>
      <c r="J817" s="653">
        <v>0</v>
      </c>
      <c r="K817" s="666"/>
      <c r="L817" s="653">
        <v>2</v>
      </c>
      <c r="M817" s="654">
        <v>0</v>
      </c>
    </row>
    <row r="818" spans="1:13" ht="14.4" customHeight="1" x14ac:dyDescent="0.3">
      <c r="A818" s="649" t="s">
        <v>3702</v>
      </c>
      <c r="B818" s="650" t="s">
        <v>3505</v>
      </c>
      <c r="C818" s="650" t="s">
        <v>2110</v>
      </c>
      <c r="D818" s="650" t="s">
        <v>1087</v>
      </c>
      <c r="E818" s="650" t="s">
        <v>2796</v>
      </c>
      <c r="F818" s="653"/>
      <c r="G818" s="653"/>
      <c r="H818" s="666">
        <v>0</v>
      </c>
      <c r="I818" s="653">
        <v>1</v>
      </c>
      <c r="J818" s="653">
        <v>118.82</v>
      </c>
      <c r="K818" s="666">
        <v>1</v>
      </c>
      <c r="L818" s="653">
        <v>1</v>
      </c>
      <c r="M818" s="654">
        <v>118.82</v>
      </c>
    </row>
    <row r="819" spans="1:13" ht="14.4" customHeight="1" x14ac:dyDescent="0.3">
      <c r="A819" s="649" t="s">
        <v>3702</v>
      </c>
      <c r="B819" s="650" t="s">
        <v>3600</v>
      </c>
      <c r="C819" s="650" t="s">
        <v>4923</v>
      </c>
      <c r="D819" s="650" t="s">
        <v>2805</v>
      </c>
      <c r="E819" s="650" t="s">
        <v>2806</v>
      </c>
      <c r="F819" s="653"/>
      <c r="G819" s="653"/>
      <c r="H819" s="666"/>
      <c r="I819" s="653">
        <v>1</v>
      </c>
      <c r="J819" s="653">
        <v>0</v>
      </c>
      <c r="K819" s="666"/>
      <c r="L819" s="653">
        <v>1</v>
      </c>
      <c r="M819" s="654">
        <v>0</v>
      </c>
    </row>
    <row r="820" spans="1:13" ht="14.4" customHeight="1" x14ac:dyDescent="0.3">
      <c r="A820" s="649" t="s">
        <v>3702</v>
      </c>
      <c r="B820" s="650" t="s">
        <v>3506</v>
      </c>
      <c r="C820" s="650" t="s">
        <v>1196</v>
      </c>
      <c r="D820" s="650" t="s">
        <v>1197</v>
      </c>
      <c r="E820" s="650" t="s">
        <v>1198</v>
      </c>
      <c r="F820" s="653"/>
      <c r="G820" s="653"/>
      <c r="H820" s="666">
        <v>0</v>
      </c>
      <c r="I820" s="653">
        <v>11</v>
      </c>
      <c r="J820" s="653">
        <v>966.57</v>
      </c>
      <c r="K820" s="666">
        <v>1</v>
      </c>
      <c r="L820" s="653">
        <v>11</v>
      </c>
      <c r="M820" s="654">
        <v>966.57</v>
      </c>
    </row>
    <row r="821" spans="1:13" ht="14.4" customHeight="1" x14ac:dyDescent="0.3">
      <c r="A821" s="649" t="s">
        <v>3703</v>
      </c>
      <c r="B821" s="650" t="s">
        <v>3471</v>
      </c>
      <c r="C821" s="650" t="s">
        <v>4483</v>
      </c>
      <c r="D821" s="650" t="s">
        <v>4484</v>
      </c>
      <c r="E821" s="650" t="s">
        <v>4485</v>
      </c>
      <c r="F821" s="653"/>
      <c r="G821" s="653"/>
      <c r="H821" s="666">
        <v>0</v>
      </c>
      <c r="I821" s="653">
        <v>4</v>
      </c>
      <c r="J821" s="653">
        <v>1016.92</v>
      </c>
      <c r="K821" s="666">
        <v>1</v>
      </c>
      <c r="L821" s="653">
        <v>4</v>
      </c>
      <c r="M821" s="654">
        <v>1016.92</v>
      </c>
    </row>
    <row r="822" spans="1:13" ht="14.4" customHeight="1" x14ac:dyDescent="0.3">
      <c r="A822" s="649" t="s">
        <v>3703</v>
      </c>
      <c r="B822" s="650" t="s">
        <v>3474</v>
      </c>
      <c r="C822" s="650" t="s">
        <v>1230</v>
      </c>
      <c r="D822" s="650" t="s">
        <v>1231</v>
      </c>
      <c r="E822" s="650" t="s">
        <v>1232</v>
      </c>
      <c r="F822" s="653"/>
      <c r="G822" s="653"/>
      <c r="H822" s="666">
        <v>0</v>
      </c>
      <c r="I822" s="653">
        <v>2</v>
      </c>
      <c r="J822" s="653">
        <v>304.72000000000003</v>
      </c>
      <c r="K822" s="666">
        <v>1</v>
      </c>
      <c r="L822" s="653">
        <v>2</v>
      </c>
      <c r="M822" s="654">
        <v>304.72000000000003</v>
      </c>
    </row>
    <row r="823" spans="1:13" ht="14.4" customHeight="1" x14ac:dyDescent="0.3">
      <c r="A823" s="649" t="s">
        <v>3703</v>
      </c>
      <c r="B823" s="650" t="s">
        <v>3481</v>
      </c>
      <c r="C823" s="650" t="s">
        <v>4165</v>
      </c>
      <c r="D823" s="650" t="s">
        <v>1296</v>
      </c>
      <c r="E823" s="650" t="s">
        <v>839</v>
      </c>
      <c r="F823" s="653"/>
      <c r="G823" s="653"/>
      <c r="H823" s="666"/>
      <c r="I823" s="653">
        <v>1</v>
      </c>
      <c r="J823" s="653">
        <v>0</v>
      </c>
      <c r="K823" s="666"/>
      <c r="L823" s="653">
        <v>1</v>
      </c>
      <c r="M823" s="654">
        <v>0</v>
      </c>
    </row>
    <row r="824" spans="1:13" ht="14.4" customHeight="1" x14ac:dyDescent="0.3">
      <c r="A824" s="649" t="s">
        <v>3703</v>
      </c>
      <c r="B824" s="650" t="s">
        <v>3481</v>
      </c>
      <c r="C824" s="650" t="s">
        <v>1295</v>
      </c>
      <c r="D824" s="650" t="s">
        <v>1296</v>
      </c>
      <c r="E824" s="650" t="s">
        <v>3482</v>
      </c>
      <c r="F824" s="653"/>
      <c r="G824" s="653"/>
      <c r="H824" s="666">
        <v>0</v>
      </c>
      <c r="I824" s="653">
        <v>1</v>
      </c>
      <c r="J824" s="653">
        <v>46.05</v>
      </c>
      <c r="K824" s="666">
        <v>1</v>
      </c>
      <c r="L824" s="653">
        <v>1</v>
      </c>
      <c r="M824" s="654">
        <v>46.05</v>
      </c>
    </row>
    <row r="825" spans="1:13" ht="14.4" customHeight="1" x14ac:dyDescent="0.3">
      <c r="A825" s="649" t="s">
        <v>3703</v>
      </c>
      <c r="B825" s="650" t="s">
        <v>3481</v>
      </c>
      <c r="C825" s="650" t="s">
        <v>4508</v>
      </c>
      <c r="D825" s="650" t="s">
        <v>1720</v>
      </c>
      <c r="E825" s="650" t="s">
        <v>839</v>
      </c>
      <c r="F825" s="653"/>
      <c r="G825" s="653"/>
      <c r="H825" s="666"/>
      <c r="I825" s="653">
        <v>1</v>
      </c>
      <c r="J825" s="653">
        <v>0</v>
      </c>
      <c r="K825" s="666"/>
      <c r="L825" s="653">
        <v>1</v>
      </c>
      <c r="M825" s="654">
        <v>0</v>
      </c>
    </row>
    <row r="826" spans="1:13" ht="14.4" customHeight="1" x14ac:dyDescent="0.3">
      <c r="A826" s="649" t="s">
        <v>3703</v>
      </c>
      <c r="B826" s="650" t="s">
        <v>3481</v>
      </c>
      <c r="C826" s="650" t="s">
        <v>1719</v>
      </c>
      <c r="D826" s="650" t="s">
        <v>1720</v>
      </c>
      <c r="E826" s="650" t="s">
        <v>3519</v>
      </c>
      <c r="F826" s="653"/>
      <c r="G826" s="653"/>
      <c r="H826" s="666">
        <v>0</v>
      </c>
      <c r="I826" s="653">
        <v>2</v>
      </c>
      <c r="J826" s="653">
        <v>276.32</v>
      </c>
      <c r="K826" s="666">
        <v>1</v>
      </c>
      <c r="L826" s="653">
        <v>2</v>
      </c>
      <c r="M826" s="654">
        <v>276.32</v>
      </c>
    </row>
    <row r="827" spans="1:13" ht="14.4" customHeight="1" x14ac:dyDescent="0.3">
      <c r="A827" s="649" t="s">
        <v>3703</v>
      </c>
      <c r="B827" s="650" t="s">
        <v>3486</v>
      </c>
      <c r="C827" s="650" t="s">
        <v>1299</v>
      </c>
      <c r="D827" s="650" t="s">
        <v>3487</v>
      </c>
      <c r="E827" s="650" t="s">
        <v>3488</v>
      </c>
      <c r="F827" s="653"/>
      <c r="G827" s="653"/>
      <c r="H827" s="666">
        <v>0</v>
      </c>
      <c r="I827" s="653">
        <v>2</v>
      </c>
      <c r="J827" s="653">
        <v>165.18</v>
      </c>
      <c r="K827" s="666">
        <v>1</v>
      </c>
      <c r="L827" s="653">
        <v>2</v>
      </c>
      <c r="M827" s="654">
        <v>165.18</v>
      </c>
    </row>
    <row r="828" spans="1:13" ht="14.4" customHeight="1" x14ac:dyDescent="0.3">
      <c r="A828" s="649" t="s">
        <v>3703</v>
      </c>
      <c r="B828" s="650" t="s">
        <v>3486</v>
      </c>
      <c r="C828" s="650" t="s">
        <v>2240</v>
      </c>
      <c r="D828" s="650" t="s">
        <v>3487</v>
      </c>
      <c r="E828" s="650" t="s">
        <v>839</v>
      </c>
      <c r="F828" s="653"/>
      <c r="G828" s="653"/>
      <c r="H828" s="666">
        <v>0</v>
      </c>
      <c r="I828" s="653">
        <v>3</v>
      </c>
      <c r="J828" s="653">
        <v>412.98</v>
      </c>
      <c r="K828" s="666">
        <v>1</v>
      </c>
      <c r="L828" s="653">
        <v>3</v>
      </c>
      <c r="M828" s="654">
        <v>412.98</v>
      </c>
    </row>
    <row r="829" spans="1:13" ht="14.4" customHeight="1" x14ac:dyDescent="0.3">
      <c r="A829" s="649" t="s">
        <v>3703</v>
      </c>
      <c r="B829" s="650" t="s">
        <v>3486</v>
      </c>
      <c r="C829" s="650" t="s">
        <v>1712</v>
      </c>
      <c r="D829" s="650" t="s">
        <v>1713</v>
      </c>
      <c r="E829" s="650" t="s">
        <v>3522</v>
      </c>
      <c r="F829" s="653"/>
      <c r="G829" s="653"/>
      <c r="H829" s="666">
        <v>0</v>
      </c>
      <c r="I829" s="653">
        <v>2</v>
      </c>
      <c r="J829" s="653">
        <v>233.6</v>
      </c>
      <c r="K829" s="666">
        <v>1</v>
      </c>
      <c r="L829" s="653">
        <v>2</v>
      </c>
      <c r="M829" s="654">
        <v>233.6</v>
      </c>
    </row>
    <row r="830" spans="1:13" ht="14.4" customHeight="1" x14ac:dyDescent="0.3">
      <c r="A830" s="649" t="s">
        <v>3703</v>
      </c>
      <c r="B830" s="650" t="s">
        <v>3486</v>
      </c>
      <c r="C830" s="650" t="s">
        <v>1303</v>
      </c>
      <c r="D830" s="650" t="s">
        <v>3490</v>
      </c>
      <c r="E830" s="650" t="s">
        <v>3488</v>
      </c>
      <c r="F830" s="653"/>
      <c r="G830" s="653"/>
      <c r="H830" s="666">
        <v>0</v>
      </c>
      <c r="I830" s="653">
        <v>5</v>
      </c>
      <c r="J830" s="653">
        <v>206.5</v>
      </c>
      <c r="K830" s="666">
        <v>1</v>
      </c>
      <c r="L830" s="653">
        <v>5</v>
      </c>
      <c r="M830" s="654">
        <v>206.5</v>
      </c>
    </row>
    <row r="831" spans="1:13" ht="14.4" customHeight="1" x14ac:dyDescent="0.3">
      <c r="A831" s="649" t="s">
        <v>3703</v>
      </c>
      <c r="B831" s="650" t="s">
        <v>3486</v>
      </c>
      <c r="C831" s="650" t="s">
        <v>4146</v>
      </c>
      <c r="D831" s="650" t="s">
        <v>3547</v>
      </c>
      <c r="E831" s="650" t="s">
        <v>4147</v>
      </c>
      <c r="F831" s="653"/>
      <c r="G831" s="653"/>
      <c r="H831" s="666">
        <v>0</v>
      </c>
      <c r="I831" s="653">
        <v>2</v>
      </c>
      <c r="J831" s="653">
        <v>175.2</v>
      </c>
      <c r="K831" s="666">
        <v>1</v>
      </c>
      <c r="L831" s="653">
        <v>2</v>
      </c>
      <c r="M831" s="654">
        <v>175.2</v>
      </c>
    </row>
    <row r="832" spans="1:13" ht="14.4" customHeight="1" x14ac:dyDescent="0.3">
      <c r="A832" s="649" t="s">
        <v>3703</v>
      </c>
      <c r="B832" s="650" t="s">
        <v>3497</v>
      </c>
      <c r="C832" s="650" t="s">
        <v>1105</v>
      </c>
      <c r="D832" s="650" t="s">
        <v>3498</v>
      </c>
      <c r="E832" s="650" t="s">
        <v>3499</v>
      </c>
      <c r="F832" s="653"/>
      <c r="G832" s="653"/>
      <c r="H832" s="666">
        <v>0</v>
      </c>
      <c r="I832" s="653">
        <v>4</v>
      </c>
      <c r="J832" s="653">
        <v>807</v>
      </c>
      <c r="K832" s="666">
        <v>1</v>
      </c>
      <c r="L832" s="653">
        <v>4</v>
      </c>
      <c r="M832" s="654">
        <v>807</v>
      </c>
    </row>
    <row r="833" spans="1:13" ht="14.4" customHeight="1" x14ac:dyDescent="0.3">
      <c r="A833" s="649" t="s">
        <v>3703</v>
      </c>
      <c r="B833" s="650" t="s">
        <v>3500</v>
      </c>
      <c r="C833" s="650" t="s">
        <v>1094</v>
      </c>
      <c r="D833" s="650" t="s">
        <v>1095</v>
      </c>
      <c r="E833" s="650" t="s">
        <v>3501</v>
      </c>
      <c r="F833" s="653"/>
      <c r="G833" s="653"/>
      <c r="H833" s="666">
        <v>0</v>
      </c>
      <c r="I833" s="653">
        <v>2</v>
      </c>
      <c r="J833" s="653">
        <v>189.6</v>
      </c>
      <c r="K833" s="666">
        <v>1</v>
      </c>
      <c r="L833" s="653">
        <v>2</v>
      </c>
      <c r="M833" s="654">
        <v>189.6</v>
      </c>
    </row>
    <row r="834" spans="1:13" ht="14.4" customHeight="1" x14ac:dyDescent="0.3">
      <c r="A834" s="649" t="s">
        <v>3703</v>
      </c>
      <c r="B834" s="650" t="s">
        <v>3502</v>
      </c>
      <c r="C834" s="650" t="s">
        <v>1090</v>
      </c>
      <c r="D834" s="650" t="s">
        <v>1091</v>
      </c>
      <c r="E834" s="650" t="s">
        <v>1092</v>
      </c>
      <c r="F834" s="653"/>
      <c r="G834" s="653"/>
      <c r="H834" s="666">
        <v>0</v>
      </c>
      <c r="I834" s="653">
        <v>2</v>
      </c>
      <c r="J834" s="653">
        <v>1949.5</v>
      </c>
      <c r="K834" s="666">
        <v>1</v>
      </c>
      <c r="L834" s="653">
        <v>2</v>
      </c>
      <c r="M834" s="654">
        <v>1949.5</v>
      </c>
    </row>
    <row r="835" spans="1:13" ht="14.4" customHeight="1" x14ac:dyDescent="0.3">
      <c r="A835" s="649" t="s">
        <v>3703</v>
      </c>
      <c r="B835" s="650" t="s">
        <v>3502</v>
      </c>
      <c r="C835" s="650" t="s">
        <v>5113</v>
      </c>
      <c r="D835" s="650" t="s">
        <v>5114</v>
      </c>
      <c r="E835" s="650" t="s">
        <v>5115</v>
      </c>
      <c r="F835" s="653"/>
      <c r="G835" s="653"/>
      <c r="H835" s="666">
        <v>0</v>
      </c>
      <c r="I835" s="653">
        <v>1</v>
      </c>
      <c r="J835" s="653">
        <v>1309.48</v>
      </c>
      <c r="K835" s="666">
        <v>1</v>
      </c>
      <c r="L835" s="653">
        <v>1</v>
      </c>
      <c r="M835" s="654">
        <v>1309.48</v>
      </c>
    </row>
    <row r="836" spans="1:13" ht="14.4" customHeight="1" x14ac:dyDescent="0.3">
      <c r="A836" s="649" t="s">
        <v>3703</v>
      </c>
      <c r="B836" s="650" t="s">
        <v>3503</v>
      </c>
      <c r="C836" s="650" t="s">
        <v>1109</v>
      </c>
      <c r="D836" s="650" t="s">
        <v>1110</v>
      </c>
      <c r="E836" s="650" t="s">
        <v>3504</v>
      </c>
      <c r="F836" s="653"/>
      <c r="G836" s="653"/>
      <c r="H836" s="666">
        <v>0</v>
      </c>
      <c r="I836" s="653">
        <v>1</v>
      </c>
      <c r="J836" s="653">
        <v>333.26</v>
      </c>
      <c r="K836" s="666">
        <v>1</v>
      </c>
      <c r="L836" s="653">
        <v>1</v>
      </c>
      <c r="M836" s="654">
        <v>333.26</v>
      </c>
    </row>
    <row r="837" spans="1:13" ht="14.4" customHeight="1" x14ac:dyDescent="0.3">
      <c r="A837" s="649" t="s">
        <v>3703</v>
      </c>
      <c r="B837" s="650" t="s">
        <v>3505</v>
      </c>
      <c r="C837" s="650" t="s">
        <v>4051</v>
      </c>
      <c r="D837" s="650" t="s">
        <v>1087</v>
      </c>
      <c r="E837" s="650" t="s">
        <v>4052</v>
      </c>
      <c r="F837" s="653"/>
      <c r="G837" s="653"/>
      <c r="H837" s="666"/>
      <c r="I837" s="653">
        <v>1</v>
      </c>
      <c r="J837" s="653">
        <v>0</v>
      </c>
      <c r="K837" s="666"/>
      <c r="L837" s="653">
        <v>1</v>
      </c>
      <c r="M837" s="654">
        <v>0</v>
      </c>
    </row>
    <row r="838" spans="1:13" ht="14.4" customHeight="1" x14ac:dyDescent="0.3">
      <c r="A838" s="649" t="s">
        <v>3703</v>
      </c>
      <c r="B838" s="650" t="s">
        <v>3505</v>
      </c>
      <c r="C838" s="650" t="s">
        <v>1113</v>
      </c>
      <c r="D838" s="650" t="s">
        <v>1114</v>
      </c>
      <c r="E838" s="650" t="s">
        <v>930</v>
      </c>
      <c r="F838" s="653"/>
      <c r="G838" s="653"/>
      <c r="H838" s="666"/>
      <c r="I838" s="653">
        <v>4</v>
      </c>
      <c r="J838" s="653">
        <v>0</v>
      </c>
      <c r="K838" s="666"/>
      <c r="L838" s="653">
        <v>4</v>
      </c>
      <c r="M838" s="654">
        <v>0</v>
      </c>
    </row>
    <row r="839" spans="1:13" ht="14.4" customHeight="1" x14ac:dyDescent="0.3">
      <c r="A839" s="649" t="s">
        <v>3703</v>
      </c>
      <c r="B839" s="650" t="s">
        <v>3505</v>
      </c>
      <c r="C839" s="650" t="s">
        <v>3278</v>
      </c>
      <c r="D839" s="650" t="s">
        <v>3279</v>
      </c>
      <c r="E839" s="650" t="s">
        <v>3280</v>
      </c>
      <c r="F839" s="653"/>
      <c r="G839" s="653"/>
      <c r="H839" s="666"/>
      <c r="I839" s="653">
        <v>1</v>
      </c>
      <c r="J839" s="653">
        <v>0</v>
      </c>
      <c r="K839" s="666"/>
      <c r="L839" s="653">
        <v>1</v>
      </c>
      <c r="M839" s="654">
        <v>0</v>
      </c>
    </row>
    <row r="840" spans="1:13" ht="14.4" customHeight="1" x14ac:dyDescent="0.3">
      <c r="A840" s="649" t="s">
        <v>3703</v>
      </c>
      <c r="B840" s="650" t="s">
        <v>3600</v>
      </c>
      <c r="C840" s="650" t="s">
        <v>4509</v>
      </c>
      <c r="D840" s="650" t="s">
        <v>2805</v>
      </c>
      <c r="E840" s="650" t="s">
        <v>1536</v>
      </c>
      <c r="F840" s="653"/>
      <c r="G840" s="653"/>
      <c r="H840" s="666"/>
      <c r="I840" s="653">
        <v>1</v>
      </c>
      <c r="J840" s="653">
        <v>0</v>
      </c>
      <c r="K840" s="666"/>
      <c r="L840" s="653">
        <v>1</v>
      </c>
      <c r="M840" s="654">
        <v>0</v>
      </c>
    </row>
    <row r="841" spans="1:13" ht="14.4" customHeight="1" x14ac:dyDescent="0.3">
      <c r="A841" s="649" t="s">
        <v>3703</v>
      </c>
      <c r="B841" s="650" t="s">
        <v>3506</v>
      </c>
      <c r="C841" s="650" t="s">
        <v>1188</v>
      </c>
      <c r="D841" s="650" t="s">
        <v>1189</v>
      </c>
      <c r="E841" s="650" t="s">
        <v>3507</v>
      </c>
      <c r="F841" s="653"/>
      <c r="G841" s="653"/>
      <c r="H841" s="666">
        <v>0</v>
      </c>
      <c r="I841" s="653">
        <v>19</v>
      </c>
      <c r="J841" s="653">
        <v>2043.2600000000002</v>
      </c>
      <c r="K841" s="666">
        <v>1</v>
      </c>
      <c r="L841" s="653">
        <v>19</v>
      </c>
      <c r="M841" s="654">
        <v>2043.2600000000002</v>
      </c>
    </row>
    <row r="842" spans="1:13" ht="14.4" customHeight="1" x14ac:dyDescent="0.3">
      <c r="A842" s="649" t="s">
        <v>3704</v>
      </c>
      <c r="B842" s="650" t="s">
        <v>3486</v>
      </c>
      <c r="C842" s="650" t="s">
        <v>1712</v>
      </c>
      <c r="D842" s="650" t="s">
        <v>1713</v>
      </c>
      <c r="E842" s="650" t="s">
        <v>3522</v>
      </c>
      <c r="F842" s="653"/>
      <c r="G842" s="653"/>
      <c r="H842" s="666">
        <v>0</v>
      </c>
      <c r="I842" s="653">
        <v>1</v>
      </c>
      <c r="J842" s="653">
        <v>116.8</v>
      </c>
      <c r="K842" s="666">
        <v>1</v>
      </c>
      <c r="L842" s="653">
        <v>1</v>
      </c>
      <c r="M842" s="654">
        <v>116.8</v>
      </c>
    </row>
    <row r="843" spans="1:13" ht="14.4" customHeight="1" x14ac:dyDescent="0.3">
      <c r="A843" s="649" t="s">
        <v>3704</v>
      </c>
      <c r="B843" s="650" t="s">
        <v>3495</v>
      </c>
      <c r="C843" s="650" t="s">
        <v>3260</v>
      </c>
      <c r="D843" s="650" t="s">
        <v>3614</v>
      </c>
      <c r="E843" s="650" t="s">
        <v>3615</v>
      </c>
      <c r="F843" s="653"/>
      <c r="G843" s="653"/>
      <c r="H843" s="666">
        <v>0</v>
      </c>
      <c r="I843" s="653">
        <v>1</v>
      </c>
      <c r="J843" s="653">
        <v>376.75</v>
      </c>
      <c r="K843" s="666">
        <v>1</v>
      </c>
      <c r="L843" s="653">
        <v>1</v>
      </c>
      <c r="M843" s="654">
        <v>376.75</v>
      </c>
    </row>
    <row r="844" spans="1:13" ht="14.4" customHeight="1" x14ac:dyDescent="0.3">
      <c r="A844" s="649" t="s">
        <v>3704</v>
      </c>
      <c r="B844" s="650" t="s">
        <v>3600</v>
      </c>
      <c r="C844" s="650" t="s">
        <v>3839</v>
      </c>
      <c r="D844" s="650" t="s">
        <v>3840</v>
      </c>
      <c r="E844" s="650" t="s">
        <v>1442</v>
      </c>
      <c r="F844" s="653">
        <v>1</v>
      </c>
      <c r="G844" s="653">
        <v>0</v>
      </c>
      <c r="H844" s="666"/>
      <c r="I844" s="653"/>
      <c r="J844" s="653"/>
      <c r="K844" s="666"/>
      <c r="L844" s="653">
        <v>1</v>
      </c>
      <c r="M844" s="654">
        <v>0</v>
      </c>
    </row>
    <row r="845" spans="1:13" ht="14.4" customHeight="1" x14ac:dyDescent="0.3">
      <c r="A845" s="649" t="s">
        <v>3705</v>
      </c>
      <c r="B845" s="650" t="s">
        <v>3474</v>
      </c>
      <c r="C845" s="650" t="s">
        <v>1238</v>
      </c>
      <c r="D845" s="650" t="s">
        <v>3477</v>
      </c>
      <c r="E845" s="650" t="s">
        <v>3478</v>
      </c>
      <c r="F845" s="653"/>
      <c r="G845" s="653"/>
      <c r="H845" s="666">
        <v>0</v>
      </c>
      <c r="I845" s="653">
        <v>1</v>
      </c>
      <c r="J845" s="653">
        <v>79.36</v>
      </c>
      <c r="K845" s="666">
        <v>1</v>
      </c>
      <c r="L845" s="653">
        <v>1</v>
      </c>
      <c r="M845" s="654">
        <v>79.36</v>
      </c>
    </row>
    <row r="846" spans="1:13" ht="14.4" customHeight="1" x14ac:dyDescent="0.3">
      <c r="A846" s="649" t="s">
        <v>3705</v>
      </c>
      <c r="B846" s="650" t="s">
        <v>3474</v>
      </c>
      <c r="C846" s="650" t="s">
        <v>1226</v>
      </c>
      <c r="D846" s="650" t="s">
        <v>3479</v>
      </c>
      <c r="E846" s="650" t="s">
        <v>3480</v>
      </c>
      <c r="F846" s="653"/>
      <c r="G846" s="653"/>
      <c r="H846" s="666">
        <v>0</v>
      </c>
      <c r="I846" s="653">
        <v>1</v>
      </c>
      <c r="J846" s="653">
        <v>333.31</v>
      </c>
      <c r="K846" s="666">
        <v>1</v>
      </c>
      <c r="L846" s="653">
        <v>1</v>
      </c>
      <c r="M846" s="654">
        <v>333.31</v>
      </c>
    </row>
    <row r="847" spans="1:13" ht="14.4" customHeight="1" x14ac:dyDescent="0.3">
      <c r="A847" s="649" t="s">
        <v>3705</v>
      </c>
      <c r="B847" s="650" t="s">
        <v>3474</v>
      </c>
      <c r="C847" s="650" t="s">
        <v>1230</v>
      </c>
      <c r="D847" s="650" t="s">
        <v>1231</v>
      </c>
      <c r="E847" s="650" t="s">
        <v>1232</v>
      </c>
      <c r="F847" s="653"/>
      <c r="G847" s="653"/>
      <c r="H847" s="666">
        <v>0</v>
      </c>
      <c r="I847" s="653">
        <v>7</v>
      </c>
      <c r="J847" s="653">
        <v>750.56000000000006</v>
      </c>
      <c r="K847" s="666">
        <v>1</v>
      </c>
      <c r="L847" s="653">
        <v>7</v>
      </c>
      <c r="M847" s="654">
        <v>750.56000000000006</v>
      </c>
    </row>
    <row r="848" spans="1:13" ht="14.4" customHeight="1" x14ac:dyDescent="0.3">
      <c r="A848" s="649" t="s">
        <v>3705</v>
      </c>
      <c r="B848" s="650" t="s">
        <v>3474</v>
      </c>
      <c r="C848" s="650" t="s">
        <v>3841</v>
      </c>
      <c r="D848" s="650" t="s">
        <v>1231</v>
      </c>
      <c r="E848" s="650" t="s">
        <v>3842</v>
      </c>
      <c r="F848" s="653"/>
      <c r="G848" s="653"/>
      <c r="H848" s="666">
        <v>0</v>
      </c>
      <c r="I848" s="653">
        <v>1</v>
      </c>
      <c r="J848" s="653">
        <v>199.4</v>
      </c>
      <c r="K848" s="666">
        <v>1</v>
      </c>
      <c r="L848" s="653">
        <v>1</v>
      </c>
      <c r="M848" s="654">
        <v>199.4</v>
      </c>
    </row>
    <row r="849" spans="1:13" ht="14.4" customHeight="1" x14ac:dyDescent="0.3">
      <c r="A849" s="649" t="s">
        <v>3705</v>
      </c>
      <c r="B849" s="650" t="s">
        <v>3481</v>
      </c>
      <c r="C849" s="650" t="s">
        <v>4165</v>
      </c>
      <c r="D849" s="650" t="s">
        <v>1296</v>
      </c>
      <c r="E849" s="650" t="s">
        <v>839</v>
      </c>
      <c r="F849" s="653"/>
      <c r="G849" s="653"/>
      <c r="H849" s="666"/>
      <c r="I849" s="653">
        <v>1</v>
      </c>
      <c r="J849" s="653">
        <v>0</v>
      </c>
      <c r="K849" s="666"/>
      <c r="L849" s="653">
        <v>1</v>
      </c>
      <c r="M849" s="654">
        <v>0</v>
      </c>
    </row>
    <row r="850" spans="1:13" ht="14.4" customHeight="1" x14ac:dyDescent="0.3">
      <c r="A850" s="649" t="s">
        <v>3705</v>
      </c>
      <c r="B850" s="650" t="s">
        <v>3481</v>
      </c>
      <c r="C850" s="650" t="s">
        <v>1295</v>
      </c>
      <c r="D850" s="650" t="s">
        <v>1296</v>
      </c>
      <c r="E850" s="650" t="s">
        <v>3482</v>
      </c>
      <c r="F850" s="653"/>
      <c r="G850" s="653"/>
      <c r="H850" s="666">
        <v>0</v>
      </c>
      <c r="I850" s="653">
        <v>3</v>
      </c>
      <c r="J850" s="653">
        <v>138.14999999999998</v>
      </c>
      <c r="K850" s="666">
        <v>1</v>
      </c>
      <c r="L850" s="653">
        <v>3</v>
      </c>
      <c r="M850" s="654">
        <v>138.14999999999998</v>
      </c>
    </row>
    <row r="851" spans="1:13" ht="14.4" customHeight="1" x14ac:dyDescent="0.3">
      <c r="A851" s="649" t="s">
        <v>3705</v>
      </c>
      <c r="B851" s="650" t="s">
        <v>3481</v>
      </c>
      <c r="C851" s="650" t="s">
        <v>4385</v>
      </c>
      <c r="D851" s="650" t="s">
        <v>1720</v>
      </c>
      <c r="E851" s="650" t="s">
        <v>3482</v>
      </c>
      <c r="F851" s="653"/>
      <c r="G851" s="653"/>
      <c r="H851" s="666"/>
      <c r="I851" s="653">
        <v>1</v>
      </c>
      <c r="J851" s="653">
        <v>0</v>
      </c>
      <c r="K851" s="666"/>
      <c r="L851" s="653">
        <v>1</v>
      </c>
      <c r="M851" s="654">
        <v>0</v>
      </c>
    </row>
    <row r="852" spans="1:13" ht="14.4" customHeight="1" x14ac:dyDescent="0.3">
      <c r="A852" s="649" t="s">
        <v>3705</v>
      </c>
      <c r="B852" s="650" t="s">
        <v>3481</v>
      </c>
      <c r="C852" s="650" t="s">
        <v>4508</v>
      </c>
      <c r="D852" s="650" t="s">
        <v>1720</v>
      </c>
      <c r="E852" s="650" t="s">
        <v>839</v>
      </c>
      <c r="F852" s="653"/>
      <c r="G852" s="653"/>
      <c r="H852" s="666"/>
      <c r="I852" s="653">
        <v>1</v>
      </c>
      <c r="J852" s="653">
        <v>0</v>
      </c>
      <c r="K852" s="666"/>
      <c r="L852" s="653">
        <v>1</v>
      </c>
      <c r="M852" s="654">
        <v>0</v>
      </c>
    </row>
    <row r="853" spans="1:13" ht="14.4" customHeight="1" x14ac:dyDescent="0.3">
      <c r="A853" s="649" t="s">
        <v>3705</v>
      </c>
      <c r="B853" s="650" t="s">
        <v>3481</v>
      </c>
      <c r="C853" s="650" t="s">
        <v>1722</v>
      </c>
      <c r="D853" s="650" t="s">
        <v>1296</v>
      </c>
      <c r="E853" s="650" t="s">
        <v>3521</v>
      </c>
      <c r="F853" s="653"/>
      <c r="G853" s="653"/>
      <c r="H853" s="666">
        <v>0</v>
      </c>
      <c r="I853" s="653">
        <v>1</v>
      </c>
      <c r="J853" s="653">
        <v>103.71</v>
      </c>
      <c r="K853" s="666">
        <v>1</v>
      </c>
      <c r="L853" s="653">
        <v>1</v>
      </c>
      <c r="M853" s="654">
        <v>103.71</v>
      </c>
    </row>
    <row r="854" spans="1:13" ht="14.4" customHeight="1" x14ac:dyDescent="0.3">
      <c r="A854" s="649" t="s">
        <v>3705</v>
      </c>
      <c r="B854" s="650" t="s">
        <v>3486</v>
      </c>
      <c r="C854" s="650" t="s">
        <v>1712</v>
      </c>
      <c r="D854" s="650" t="s">
        <v>1713</v>
      </c>
      <c r="E854" s="650" t="s">
        <v>3522</v>
      </c>
      <c r="F854" s="653"/>
      <c r="G854" s="653"/>
      <c r="H854" s="666">
        <v>0</v>
      </c>
      <c r="I854" s="653">
        <v>2</v>
      </c>
      <c r="J854" s="653">
        <v>233.6</v>
      </c>
      <c r="K854" s="666">
        <v>1</v>
      </c>
      <c r="L854" s="653">
        <v>2</v>
      </c>
      <c r="M854" s="654">
        <v>233.6</v>
      </c>
    </row>
    <row r="855" spans="1:13" ht="14.4" customHeight="1" x14ac:dyDescent="0.3">
      <c r="A855" s="649" t="s">
        <v>3705</v>
      </c>
      <c r="B855" s="650" t="s">
        <v>3486</v>
      </c>
      <c r="C855" s="650" t="s">
        <v>1303</v>
      </c>
      <c r="D855" s="650" t="s">
        <v>3490</v>
      </c>
      <c r="E855" s="650" t="s">
        <v>3488</v>
      </c>
      <c r="F855" s="653"/>
      <c r="G855" s="653"/>
      <c r="H855" s="666">
        <v>0</v>
      </c>
      <c r="I855" s="653">
        <v>4</v>
      </c>
      <c r="J855" s="653">
        <v>165.2</v>
      </c>
      <c r="K855" s="666">
        <v>1</v>
      </c>
      <c r="L855" s="653">
        <v>4</v>
      </c>
      <c r="M855" s="654">
        <v>165.2</v>
      </c>
    </row>
    <row r="856" spans="1:13" ht="14.4" customHeight="1" x14ac:dyDescent="0.3">
      <c r="A856" s="649" t="s">
        <v>3705</v>
      </c>
      <c r="B856" s="650" t="s">
        <v>3486</v>
      </c>
      <c r="C856" s="650" t="s">
        <v>1306</v>
      </c>
      <c r="D856" s="650" t="s">
        <v>3490</v>
      </c>
      <c r="E856" s="650" t="s">
        <v>839</v>
      </c>
      <c r="F856" s="653"/>
      <c r="G856" s="653"/>
      <c r="H856" s="666">
        <v>0</v>
      </c>
      <c r="I856" s="653">
        <v>2</v>
      </c>
      <c r="J856" s="653">
        <v>137.66</v>
      </c>
      <c r="K856" s="666">
        <v>1</v>
      </c>
      <c r="L856" s="653">
        <v>2</v>
      </c>
      <c r="M856" s="654">
        <v>137.66</v>
      </c>
    </row>
    <row r="857" spans="1:13" ht="14.4" customHeight="1" x14ac:dyDescent="0.3">
      <c r="A857" s="649" t="s">
        <v>3705</v>
      </c>
      <c r="B857" s="650" t="s">
        <v>3500</v>
      </c>
      <c r="C857" s="650" t="s">
        <v>1094</v>
      </c>
      <c r="D857" s="650" t="s">
        <v>1095</v>
      </c>
      <c r="E857" s="650" t="s">
        <v>3501</v>
      </c>
      <c r="F857" s="653"/>
      <c r="G857" s="653"/>
      <c r="H857" s="666">
        <v>0</v>
      </c>
      <c r="I857" s="653">
        <v>2</v>
      </c>
      <c r="J857" s="653">
        <v>189.6</v>
      </c>
      <c r="K857" s="666">
        <v>1</v>
      </c>
      <c r="L857" s="653">
        <v>2</v>
      </c>
      <c r="M857" s="654">
        <v>189.6</v>
      </c>
    </row>
    <row r="858" spans="1:13" ht="14.4" customHeight="1" x14ac:dyDescent="0.3">
      <c r="A858" s="649" t="s">
        <v>3705</v>
      </c>
      <c r="B858" s="650" t="s">
        <v>3502</v>
      </c>
      <c r="C858" s="650" t="s">
        <v>1090</v>
      </c>
      <c r="D858" s="650" t="s">
        <v>1091</v>
      </c>
      <c r="E858" s="650" t="s">
        <v>1092</v>
      </c>
      <c r="F858" s="653"/>
      <c r="G858" s="653"/>
      <c r="H858" s="666">
        <v>0</v>
      </c>
      <c r="I858" s="653">
        <v>2</v>
      </c>
      <c r="J858" s="653">
        <v>1949.5</v>
      </c>
      <c r="K858" s="666">
        <v>1</v>
      </c>
      <c r="L858" s="653">
        <v>2</v>
      </c>
      <c r="M858" s="654">
        <v>1949.5</v>
      </c>
    </row>
    <row r="859" spans="1:13" ht="14.4" customHeight="1" x14ac:dyDescent="0.3">
      <c r="A859" s="649" t="s">
        <v>3705</v>
      </c>
      <c r="B859" s="650" t="s">
        <v>3505</v>
      </c>
      <c r="C859" s="650" t="s">
        <v>4051</v>
      </c>
      <c r="D859" s="650" t="s">
        <v>1087</v>
      </c>
      <c r="E859" s="650" t="s">
        <v>4052</v>
      </c>
      <c r="F859" s="653"/>
      <c r="G859" s="653"/>
      <c r="H859" s="666"/>
      <c r="I859" s="653">
        <v>1</v>
      </c>
      <c r="J859" s="653">
        <v>0</v>
      </c>
      <c r="K859" s="666"/>
      <c r="L859" s="653">
        <v>1</v>
      </c>
      <c r="M859" s="654">
        <v>0</v>
      </c>
    </row>
    <row r="860" spans="1:13" ht="14.4" customHeight="1" x14ac:dyDescent="0.3">
      <c r="A860" s="649" t="s">
        <v>3705</v>
      </c>
      <c r="B860" s="650" t="s">
        <v>3505</v>
      </c>
      <c r="C860" s="650" t="s">
        <v>1113</v>
      </c>
      <c r="D860" s="650" t="s">
        <v>1114</v>
      </c>
      <c r="E860" s="650" t="s">
        <v>930</v>
      </c>
      <c r="F860" s="653"/>
      <c r="G860" s="653"/>
      <c r="H860" s="666"/>
      <c r="I860" s="653">
        <v>3</v>
      </c>
      <c r="J860" s="653">
        <v>0</v>
      </c>
      <c r="K860" s="666"/>
      <c r="L860" s="653">
        <v>3</v>
      </c>
      <c r="M860" s="654">
        <v>0</v>
      </c>
    </row>
    <row r="861" spans="1:13" ht="14.4" customHeight="1" x14ac:dyDescent="0.3">
      <c r="A861" s="649" t="s">
        <v>3705</v>
      </c>
      <c r="B861" s="650" t="s">
        <v>3506</v>
      </c>
      <c r="C861" s="650" t="s">
        <v>1199</v>
      </c>
      <c r="D861" s="650" t="s">
        <v>1200</v>
      </c>
      <c r="E861" s="650" t="s">
        <v>1186</v>
      </c>
      <c r="F861" s="653">
        <v>5</v>
      </c>
      <c r="G861" s="653">
        <v>7156.15</v>
      </c>
      <c r="H861" s="666">
        <v>1</v>
      </c>
      <c r="I861" s="653"/>
      <c r="J861" s="653"/>
      <c r="K861" s="666">
        <v>0</v>
      </c>
      <c r="L861" s="653">
        <v>5</v>
      </c>
      <c r="M861" s="654">
        <v>7156.15</v>
      </c>
    </row>
    <row r="862" spans="1:13" ht="14.4" customHeight="1" x14ac:dyDescent="0.3">
      <c r="A862" s="649" t="s">
        <v>3706</v>
      </c>
      <c r="B862" s="650" t="s">
        <v>3469</v>
      </c>
      <c r="C862" s="650" t="s">
        <v>1599</v>
      </c>
      <c r="D862" s="650" t="s">
        <v>1099</v>
      </c>
      <c r="E862" s="650" t="s">
        <v>1600</v>
      </c>
      <c r="F862" s="653"/>
      <c r="G862" s="653"/>
      <c r="H862" s="666"/>
      <c r="I862" s="653">
        <v>1</v>
      </c>
      <c r="J862" s="653">
        <v>0</v>
      </c>
      <c r="K862" s="666"/>
      <c r="L862" s="653">
        <v>1</v>
      </c>
      <c r="M862" s="654">
        <v>0</v>
      </c>
    </row>
    <row r="863" spans="1:13" ht="14.4" customHeight="1" x14ac:dyDescent="0.3">
      <c r="A863" s="649" t="s">
        <v>3706</v>
      </c>
      <c r="B863" s="650" t="s">
        <v>3573</v>
      </c>
      <c r="C863" s="650" t="s">
        <v>4313</v>
      </c>
      <c r="D863" s="650" t="s">
        <v>2768</v>
      </c>
      <c r="E863" s="650" t="s">
        <v>3603</v>
      </c>
      <c r="F863" s="653"/>
      <c r="G863" s="653"/>
      <c r="H863" s="666">
        <v>0</v>
      </c>
      <c r="I863" s="653">
        <v>1</v>
      </c>
      <c r="J863" s="653">
        <v>33.72</v>
      </c>
      <c r="K863" s="666">
        <v>1</v>
      </c>
      <c r="L863" s="653">
        <v>1</v>
      </c>
      <c r="M863" s="654">
        <v>33.72</v>
      </c>
    </row>
    <row r="864" spans="1:13" ht="14.4" customHeight="1" x14ac:dyDescent="0.3">
      <c r="A864" s="649" t="s">
        <v>3706</v>
      </c>
      <c r="B864" s="650" t="s">
        <v>3546</v>
      </c>
      <c r="C864" s="650" t="s">
        <v>4092</v>
      </c>
      <c r="D864" s="650" t="s">
        <v>3956</v>
      </c>
      <c r="E864" s="650" t="s">
        <v>4093</v>
      </c>
      <c r="F864" s="653">
        <v>1</v>
      </c>
      <c r="G864" s="653">
        <v>0</v>
      </c>
      <c r="H864" s="666"/>
      <c r="I864" s="653"/>
      <c r="J864" s="653"/>
      <c r="K864" s="666"/>
      <c r="L864" s="653">
        <v>1</v>
      </c>
      <c r="M864" s="654">
        <v>0</v>
      </c>
    </row>
    <row r="865" spans="1:13" ht="14.4" customHeight="1" x14ac:dyDescent="0.3">
      <c r="A865" s="649" t="s">
        <v>3706</v>
      </c>
      <c r="B865" s="650" t="s">
        <v>3474</v>
      </c>
      <c r="C865" s="650" t="s">
        <v>1646</v>
      </c>
      <c r="D865" s="650" t="s">
        <v>3514</v>
      </c>
      <c r="E865" s="650" t="s">
        <v>3515</v>
      </c>
      <c r="F865" s="653"/>
      <c r="G865" s="653"/>
      <c r="H865" s="666">
        <v>0</v>
      </c>
      <c r="I865" s="653">
        <v>2</v>
      </c>
      <c r="J865" s="653">
        <v>666.62</v>
      </c>
      <c r="K865" s="666">
        <v>1</v>
      </c>
      <c r="L865" s="653">
        <v>2</v>
      </c>
      <c r="M865" s="654">
        <v>666.62</v>
      </c>
    </row>
    <row r="866" spans="1:13" ht="14.4" customHeight="1" x14ac:dyDescent="0.3">
      <c r="A866" s="649" t="s">
        <v>3706</v>
      </c>
      <c r="B866" s="650" t="s">
        <v>3474</v>
      </c>
      <c r="C866" s="650" t="s">
        <v>1660</v>
      </c>
      <c r="D866" s="650" t="s">
        <v>3516</v>
      </c>
      <c r="E866" s="650" t="s">
        <v>3517</v>
      </c>
      <c r="F866" s="653"/>
      <c r="G866" s="653"/>
      <c r="H866" s="666">
        <v>0</v>
      </c>
      <c r="I866" s="653">
        <v>1</v>
      </c>
      <c r="J866" s="653">
        <v>333.31</v>
      </c>
      <c r="K866" s="666">
        <v>1</v>
      </c>
      <c r="L866" s="653">
        <v>1</v>
      </c>
      <c r="M866" s="654">
        <v>333.31</v>
      </c>
    </row>
    <row r="867" spans="1:13" ht="14.4" customHeight="1" x14ac:dyDescent="0.3">
      <c r="A867" s="649" t="s">
        <v>3706</v>
      </c>
      <c r="B867" s="650" t="s">
        <v>3474</v>
      </c>
      <c r="C867" s="650" t="s">
        <v>4526</v>
      </c>
      <c r="D867" s="650" t="s">
        <v>1231</v>
      </c>
      <c r="E867" s="650" t="s">
        <v>4527</v>
      </c>
      <c r="F867" s="653">
        <v>1</v>
      </c>
      <c r="G867" s="653">
        <v>0</v>
      </c>
      <c r="H867" s="666"/>
      <c r="I867" s="653"/>
      <c r="J867" s="653"/>
      <c r="K867" s="666"/>
      <c r="L867" s="653">
        <v>1</v>
      </c>
      <c r="M867" s="654">
        <v>0</v>
      </c>
    </row>
    <row r="868" spans="1:13" ht="14.4" customHeight="1" x14ac:dyDescent="0.3">
      <c r="A868" s="649" t="s">
        <v>3706</v>
      </c>
      <c r="B868" s="650" t="s">
        <v>3474</v>
      </c>
      <c r="C868" s="650" t="s">
        <v>1230</v>
      </c>
      <c r="D868" s="650" t="s">
        <v>1231</v>
      </c>
      <c r="E868" s="650" t="s">
        <v>1232</v>
      </c>
      <c r="F868" s="653"/>
      <c r="G868" s="653"/>
      <c r="H868" s="666">
        <v>0</v>
      </c>
      <c r="I868" s="653">
        <v>2</v>
      </c>
      <c r="J868" s="653">
        <v>252.06</v>
      </c>
      <c r="K868" s="666">
        <v>1</v>
      </c>
      <c r="L868" s="653">
        <v>2</v>
      </c>
      <c r="M868" s="654">
        <v>252.06</v>
      </c>
    </row>
    <row r="869" spans="1:13" ht="14.4" customHeight="1" x14ac:dyDescent="0.3">
      <c r="A869" s="649" t="s">
        <v>3706</v>
      </c>
      <c r="B869" s="650" t="s">
        <v>3481</v>
      </c>
      <c r="C869" s="650" t="s">
        <v>4508</v>
      </c>
      <c r="D869" s="650" t="s">
        <v>1720</v>
      </c>
      <c r="E869" s="650" t="s">
        <v>839</v>
      </c>
      <c r="F869" s="653"/>
      <c r="G869" s="653"/>
      <c r="H869" s="666"/>
      <c r="I869" s="653">
        <v>1</v>
      </c>
      <c r="J869" s="653">
        <v>0</v>
      </c>
      <c r="K869" s="666"/>
      <c r="L869" s="653">
        <v>1</v>
      </c>
      <c r="M869" s="654">
        <v>0</v>
      </c>
    </row>
    <row r="870" spans="1:13" ht="14.4" customHeight="1" x14ac:dyDescent="0.3">
      <c r="A870" s="649" t="s">
        <v>3706</v>
      </c>
      <c r="B870" s="650" t="s">
        <v>3493</v>
      </c>
      <c r="C870" s="650" t="s">
        <v>4530</v>
      </c>
      <c r="D870" s="650" t="s">
        <v>4531</v>
      </c>
      <c r="E870" s="650" t="s">
        <v>4532</v>
      </c>
      <c r="F870" s="653"/>
      <c r="G870" s="653"/>
      <c r="H870" s="666">
        <v>0</v>
      </c>
      <c r="I870" s="653">
        <v>1</v>
      </c>
      <c r="J870" s="653">
        <v>603.38</v>
      </c>
      <c r="K870" s="666">
        <v>1</v>
      </c>
      <c r="L870" s="653">
        <v>1</v>
      </c>
      <c r="M870" s="654">
        <v>603.38</v>
      </c>
    </row>
    <row r="871" spans="1:13" ht="14.4" customHeight="1" x14ac:dyDescent="0.3">
      <c r="A871" s="649" t="s">
        <v>3706</v>
      </c>
      <c r="B871" s="650" t="s">
        <v>3506</v>
      </c>
      <c r="C871" s="650" t="s">
        <v>4544</v>
      </c>
      <c r="D871" s="650" t="s">
        <v>4545</v>
      </c>
      <c r="E871" s="650" t="s">
        <v>1140</v>
      </c>
      <c r="F871" s="653"/>
      <c r="G871" s="653"/>
      <c r="H871" s="666">
        <v>0</v>
      </c>
      <c r="I871" s="653">
        <v>90</v>
      </c>
      <c r="J871" s="653">
        <v>5922.9000000000005</v>
      </c>
      <c r="K871" s="666">
        <v>1</v>
      </c>
      <c r="L871" s="653">
        <v>90</v>
      </c>
      <c r="M871" s="654">
        <v>5922.9000000000005</v>
      </c>
    </row>
    <row r="872" spans="1:13" ht="14.4" customHeight="1" x14ac:dyDescent="0.3">
      <c r="A872" s="649" t="s">
        <v>3706</v>
      </c>
      <c r="B872" s="650" t="s">
        <v>3506</v>
      </c>
      <c r="C872" s="650" t="s">
        <v>3282</v>
      </c>
      <c r="D872" s="650" t="s">
        <v>3618</v>
      </c>
      <c r="E872" s="650" t="s">
        <v>3619</v>
      </c>
      <c r="F872" s="653"/>
      <c r="G872" s="653"/>
      <c r="H872" s="666">
        <v>0</v>
      </c>
      <c r="I872" s="653">
        <v>2</v>
      </c>
      <c r="J872" s="653">
        <v>1727.26</v>
      </c>
      <c r="K872" s="666">
        <v>1</v>
      </c>
      <c r="L872" s="653">
        <v>2</v>
      </c>
      <c r="M872" s="654">
        <v>1727.26</v>
      </c>
    </row>
    <row r="873" spans="1:13" ht="14.4" customHeight="1" x14ac:dyDescent="0.3">
      <c r="A873" s="649" t="s">
        <v>3706</v>
      </c>
      <c r="B873" s="650" t="s">
        <v>3506</v>
      </c>
      <c r="C873" s="650" t="s">
        <v>5122</v>
      </c>
      <c r="D873" s="650" t="s">
        <v>5123</v>
      </c>
      <c r="E873" s="650" t="s">
        <v>2401</v>
      </c>
      <c r="F873" s="653"/>
      <c r="G873" s="653"/>
      <c r="H873" s="666">
        <v>0</v>
      </c>
      <c r="I873" s="653">
        <v>20</v>
      </c>
      <c r="J873" s="653">
        <v>120959.8</v>
      </c>
      <c r="K873" s="666">
        <v>1</v>
      </c>
      <c r="L873" s="653">
        <v>20</v>
      </c>
      <c r="M873" s="654">
        <v>120959.8</v>
      </c>
    </row>
    <row r="874" spans="1:13" ht="14.4" customHeight="1" x14ac:dyDescent="0.3">
      <c r="A874" s="649" t="s">
        <v>3706</v>
      </c>
      <c r="B874" s="650" t="s">
        <v>3506</v>
      </c>
      <c r="C874" s="650" t="s">
        <v>1199</v>
      </c>
      <c r="D874" s="650" t="s">
        <v>1200</v>
      </c>
      <c r="E874" s="650" t="s">
        <v>1186</v>
      </c>
      <c r="F874" s="653">
        <v>4</v>
      </c>
      <c r="G874" s="653">
        <v>5724.92</v>
      </c>
      <c r="H874" s="666">
        <v>1</v>
      </c>
      <c r="I874" s="653"/>
      <c r="J874" s="653"/>
      <c r="K874" s="666">
        <v>0</v>
      </c>
      <c r="L874" s="653">
        <v>4</v>
      </c>
      <c r="M874" s="654">
        <v>5724.92</v>
      </c>
    </row>
    <row r="875" spans="1:13" ht="14.4" customHeight="1" x14ac:dyDescent="0.3">
      <c r="A875" s="649" t="s">
        <v>3706</v>
      </c>
      <c r="B875" s="650" t="s">
        <v>3506</v>
      </c>
      <c r="C875" s="650" t="s">
        <v>5124</v>
      </c>
      <c r="D875" s="650" t="s">
        <v>5125</v>
      </c>
      <c r="E875" s="650" t="s">
        <v>1194</v>
      </c>
      <c r="F875" s="653"/>
      <c r="G875" s="653"/>
      <c r="H875" s="666">
        <v>0</v>
      </c>
      <c r="I875" s="653">
        <v>4</v>
      </c>
      <c r="J875" s="653">
        <v>23260.2</v>
      </c>
      <c r="K875" s="666">
        <v>1</v>
      </c>
      <c r="L875" s="653">
        <v>4</v>
      </c>
      <c r="M875" s="654">
        <v>23260.2</v>
      </c>
    </row>
    <row r="876" spans="1:13" ht="14.4" customHeight="1" x14ac:dyDescent="0.3">
      <c r="A876" s="649" t="s">
        <v>3707</v>
      </c>
      <c r="B876" s="650" t="s">
        <v>3474</v>
      </c>
      <c r="C876" s="650" t="s">
        <v>4526</v>
      </c>
      <c r="D876" s="650" t="s">
        <v>1231</v>
      </c>
      <c r="E876" s="650" t="s">
        <v>4527</v>
      </c>
      <c r="F876" s="653">
        <v>2</v>
      </c>
      <c r="G876" s="653">
        <v>0</v>
      </c>
      <c r="H876" s="666"/>
      <c r="I876" s="653"/>
      <c r="J876" s="653"/>
      <c r="K876" s="666"/>
      <c r="L876" s="653">
        <v>2</v>
      </c>
      <c r="M876" s="654">
        <v>0</v>
      </c>
    </row>
    <row r="877" spans="1:13" ht="14.4" customHeight="1" x14ac:dyDescent="0.3">
      <c r="A877" s="649" t="s">
        <v>3707</v>
      </c>
      <c r="B877" s="650" t="s">
        <v>3474</v>
      </c>
      <c r="C877" s="650" t="s">
        <v>1230</v>
      </c>
      <c r="D877" s="650" t="s">
        <v>1231</v>
      </c>
      <c r="E877" s="650" t="s">
        <v>1232</v>
      </c>
      <c r="F877" s="653"/>
      <c r="G877" s="653"/>
      <c r="H877" s="666">
        <v>0</v>
      </c>
      <c r="I877" s="653">
        <v>1</v>
      </c>
      <c r="J877" s="653">
        <v>99.7</v>
      </c>
      <c r="K877" s="666">
        <v>1</v>
      </c>
      <c r="L877" s="653">
        <v>1</v>
      </c>
      <c r="M877" s="654">
        <v>99.7</v>
      </c>
    </row>
    <row r="878" spans="1:13" ht="14.4" customHeight="1" x14ac:dyDescent="0.3">
      <c r="A878" s="649" t="s">
        <v>3707</v>
      </c>
      <c r="B878" s="650" t="s">
        <v>3474</v>
      </c>
      <c r="C878" s="650" t="s">
        <v>3841</v>
      </c>
      <c r="D878" s="650" t="s">
        <v>1231</v>
      </c>
      <c r="E878" s="650" t="s">
        <v>3842</v>
      </c>
      <c r="F878" s="653"/>
      <c r="G878" s="653"/>
      <c r="H878" s="666">
        <v>0</v>
      </c>
      <c r="I878" s="653">
        <v>3</v>
      </c>
      <c r="J878" s="653">
        <v>808.88</v>
      </c>
      <c r="K878" s="666">
        <v>1</v>
      </c>
      <c r="L878" s="653">
        <v>3</v>
      </c>
      <c r="M878" s="654">
        <v>808.88</v>
      </c>
    </row>
    <row r="879" spans="1:13" ht="14.4" customHeight="1" x14ac:dyDescent="0.3">
      <c r="A879" s="649" t="s">
        <v>3707</v>
      </c>
      <c r="B879" s="650" t="s">
        <v>3481</v>
      </c>
      <c r="C879" s="650" t="s">
        <v>4165</v>
      </c>
      <c r="D879" s="650" t="s">
        <v>1296</v>
      </c>
      <c r="E879" s="650" t="s">
        <v>839</v>
      </c>
      <c r="F879" s="653"/>
      <c r="G879" s="653"/>
      <c r="H879" s="666"/>
      <c r="I879" s="653">
        <v>5</v>
      </c>
      <c r="J879" s="653">
        <v>0</v>
      </c>
      <c r="K879" s="666"/>
      <c r="L879" s="653">
        <v>5</v>
      </c>
      <c r="M879" s="654">
        <v>0</v>
      </c>
    </row>
    <row r="880" spans="1:13" ht="14.4" customHeight="1" x14ac:dyDescent="0.3">
      <c r="A880" s="649" t="s">
        <v>3707</v>
      </c>
      <c r="B880" s="650" t="s">
        <v>3481</v>
      </c>
      <c r="C880" s="650" t="s">
        <v>1295</v>
      </c>
      <c r="D880" s="650" t="s">
        <v>1296</v>
      </c>
      <c r="E880" s="650" t="s">
        <v>3482</v>
      </c>
      <c r="F880" s="653"/>
      <c r="G880" s="653"/>
      <c r="H880" s="666">
        <v>0</v>
      </c>
      <c r="I880" s="653">
        <v>1</v>
      </c>
      <c r="J880" s="653">
        <v>46.05</v>
      </c>
      <c r="K880" s="666">
        <v>1</v>
      </c>
      <c r="L880" s="653">
        <v>1</v>
      </c>
      <c r="M880" s="654">
        <v>46.05</v>
      </c>
    </row>
    <row r="881" spans="1:13" ht="14.4" customHeight="1" x14ac:dyDescent="0.3">
      <c r="A881" s="649" t="s">
        <v>3707</v>
      </c>
      <c r="B881" s="650" t="s">
        <v>3481</v>
      </c>
      <c r="C881" s="650" t="s">
        <v>4508</v>
      </c>
      <c r="D881" s="650" t="s">
        <v>1720</v>
      </c>
      <c r="E881" s="650" t="s">
        <v>839</v>
      </c>
      <c r="F881" s="653"/>
      <c r="G881" s="653"/>
      <c r="H881" s="666"/>
      <c r="I881" s="653">
        <v>2</v>
      </c>
      <c r="J881" s="653">
        <v>0</v>
      </c>
      <c r="K881" s="666"/>
      <c r="L881" s="653">
        <v>2</v>
      </c>
      <c r="M881" s="654">
        <v>0</v>
      </c>
    </row>
    <row r="882" spans="1:13" ht="14.4" customHeight="1" x14ac:dyDescent="0.3">
      <c r="A882" s="649" t="s">
        <v>3707</v>
      </c>
      <c r="B882" s="650" t="s">
        <v>3486</v>
      </c>
      <c r="C882" s="650" t="s">
        <v>1306</v>
      </c>
      <c r="D882" s="650" t="s">
        <v>3490</v>
      </c>
      <c r="E882" s="650" t="s">
        <v>839</v>
      </c>
      <c r="F882" s="653"/>
      <c r="G882" s="653"/>
      <c r="H882" s="666">
        <v>0</v>
      </c>
      <c r="I882" s="653">
        <v>3</v>
      </c>
      <c r="J882" s="653">
        <v>206.49</v>
      </c>
      <c r="K882" s="666">
        <v>1</v>
      </c>
      <c r="L882" s="653">
        <v>3</v>
      </c>
      <c r="M882" s="654">
        <v>206.49</v>
      </c>
    </row>
    <row r="883" spans="1:13" ht="14.4" customHeight="1" x14ac:dyDescent="0.3">
      <c r="A883" s="649" t="s">
        <v>3707</v>
      </c>
      <c r="B883" s="650" t="s">
        <v>3523</v>
      </c>
      <c r="C883" s="650" t="s">
        <v>2218</v>
      </c>
      <c r="D883" s="650" t="s">
        <v>2219</v>
      </c>
      <c r="E883" s="650" t="s">
        <v>3520</v>
      </c>
      <c r="F883" s="653"/>
      <c r="G883" s="653"/>
      <c r="H883" s="666">
        <v>0</v>
      </c>
      <c r="I883" s="653">
        <v>1</v>
      </c>
      <c r="J883" s="653">
        <v>69.86</v>
      </c>
      <c r="K883" s="666">
        <v>1</v>
      </c>
      <c r="L883" s="653">
        <v>1</v>
      </c>
      <c r="M883" s="654">
        <v>69.86</v>
      </c>
    </row>
    <row r="884" spans="1:13" ht="14.4" customHeight="1" x14ac:dyDescent="0.3">
      <c r="A884" s="649" t="s">
        <v>3707</v>
      </c>
      <c r="B884" s="650" t="s">
        <v>3495</v>
      </c>
      <c r="C884" s="650" t="s">
        <v>1117</v>
      </c>
      <c r="D884" s="650" t="s">
        <v>1118</v>
      </c>
      <c r="E884" s="650" t="s">
        <v>3496</v>
      </c>
      <c r="F884" s="653"/>
      <c r="G884" s="653"/>
      <c r="H884" s="666">
        <v>0</v>
      </c>
      <c r="I884" s="653">
        <v>1</v>
      </c>
      <c r="J884" s="653">
        <v>80.47</v>
      </c>
      <c r="K884" s="666">
        <v>1</v>
      </c>
      <c r="L884" s="653">
        <v>1</v>
      </c>
      <c r="M884" s="654">
        <v>80.47</v>
      </c>
    </row>
    <row r="885" spans="1:13" ht="14.4" customHeight="1" x14ac:dyDescent="0.3">
      <c r="A885" s="649" t="s">
        <v>3707</v>
      </c>
      <c r="B885" s="650" t="s">
        <v>3500</v>
      </c>
      <c r="C885" s="650" t="s">
        <v>1094</v>
      </c>
      <c r="D885" s="650" t="s">
        <v>1095</v>
      </c>
      <c r="E885" s="650" t="s">
        <v>3501</v>
      </c>
      <c r="F885" s="653"/>
      <c r="G885" s="653"/>
      <c r="H885" s="666">
        <v>0</v>
      </c>
      <c r="I885" s="653">
        <v>1</v>
      </c>
      <c r="J885" s="653">
        <v>94.8</v>
      </c>
      <c r="K885" s="666">
        <v>1</v>
      </c>
      <c r="L885" s="653">
        <v>1</v>
      </c>
      <c r="M885" s="654">
        <v>94.8</v>
      </c>
    </row>
    <row r="886" spans="1:13" ht="14.4" customHeight="1" x14ac:dyDescent="0.3">
      <c r="A886" s="649" t="s">
        <v>3707</v>
      </c>
      <c r="B886" s="650" t="s">
        <v>3506</v>
      </c>
      <c r="C886" s="650" t="s">
        <v>6566</v>
      </c>
      <c r="D886" s="650" t="s">
        <v>6567</v>
      </c>
      <c r="E886" s="650" t="s">
        <v>3507</v>
      </c>
      <c r="F886" s="653">
        <v>4</v>
      </c>
      <c r="G886" s="653">
        <v>210.64</v>
      </c>
      <c r="H886" s="666">
        <v>1</v>
      </c>
      <c r="I886" s="653"/>
      <c r="J886" s="653"/>
      <c r="K886" s="666">
        <v>0</v>
      </c>
      <c r="L886" s="653">
        <v>4</v>
      </c>
      <c r="M886" s="654">
        <v>210.64</v>
      </c>
    </row>
    <row r="887" spans="1:13" ht="14.4" customHeight="1" x14ac:dyDescent="0.3">
      <c r="A887" s="649" t="s">
        <v>3707</v>
      </c>
      <c r="B887" s="650" t="s">
        <v>3506</v>
      </c>
      <c r="C887" s="650" t="s">
        <v>1188</v>
      </c>
      <c r="D887" s="650" t="s">
        <v>1189</v>
      </c>
      <c r="E887" s="650" t="s">
        <v>3507</v>
      </c>
      <c r="F887" s="653"/>
      <c r="G887" s="653"/>
      <c r="H887" s="666">
        <v>0</v>
      </c>
      <c r="I887" s="653">
        <v>100</v>
      </c>
      <c r="J887" s="653">
        <v>10754</v>
      </c>
      <c r="K887" s="666">
        <v>1</v>
      </c>
      <c r="L887" s="653">
        <v>100</v>
      </c>
      <c r="M887" s="654">
        <v>10754</v>
      </c>
    </row>
    <row r="888" spans="1:13" ht="14.4" customHeight="1" x14ac:dyDescent="0.3">
      <c r="A888" s="649" t="s">
        <v>3707</v>
      </c>
      <c r="B888" s="650" t="s">
        <v>3506</v>
      </c>
      <c r="C888" s="650" t="s">
        <v>1202</v>
      </c>
      <c r="D888" s="650" t="s">
        <v>1203</v>
      </c>
      <c r="E888" s="650" t="s">
        <v>1194</v>
      </c>
      <c r="F888" s="653"/>
      <c r="G888" s="653"/>
      <c r="H888" s="666">
        <v>0</v>
      </c>
      <c r="I888" s="653">
        <v>25</v>
      </c>
      <c r="J888" s="653">
        <v>35781.5</v>
      </c>
      <c r="K888" s="666">
        <v>1</v>
      </c>
      <c r="L888" s="653">
        <v>25</v>
      </c>
      <c r="M888" s="654">
        <v>35781.5</v>
      </c>
    </row>
    <row r="889" spans="1:13" ht="14.4" customHeight="1" x14ac:dyDescent="0.3">
      <c r="A889" s="649" t="s">
        <v>3707</v>
      </c>
      <c r="B889" s="650" t="s">
        <v>3506</v>
      </c>
      <c r="C889" s="650" t="s">
        <v>1626</v>
      </c>
      <c r="D889" s="650" t="s">
        <v>3530</v>
      </c>
      <c r="E889" s="650" t="s">
        <v>1140</v>
      </c>
      <c r="F889" s="653"/>
      <c r="G889" s="653"/>
      <c r="H889" s="666">
        <v>0</v>
      </c>
      <c r="I889" s="653">
        <v>60</v>
      </c>
      <c r="J889" s="653">
        <v>1925.7</v>
      </c>
      <c r="K889" s="666">
        <v>1</v>
      </c>
      <c r="L889" s="653">
        <v>60</v>
      </c>
      <c r="M889" s="654">
        <v>1925.7</v>
      </c>
    </row>
    <row r="890" spans="1:13" ht="14.4" customHeight="1" x14ac:dyDescent="0.3">
      <c r="A890" s="649" t="s">
        <v>3707</v>
      </c>
      <c r="B890" s="650" t="s">
        <v>3506</v>
      </c>
      <c r="C890" s="650" t="s">
        <v>4625</v>
      </c>
      <c r="D890" s="650" t="s">
        <v>4626</v>
      </c>
      <c r="E890" s="650" t="s">
        <v>1140</v>
      </c>
      <c r="F890" s="653"/>
      <c r="G890" s="653"/>
      <c r="H890" s="666">
        <v>0</v>
      </c>
      <c r="I890" s="653">
        <v>60</v>
      </c>
      <c r="J890" s="653">
        <v>1927</v>
      </c>
      <c r="K890" s="666">
        <v>1</v>
      </c>
      <c r="L890" s="653">
        <v>60</v>
      </c>
      <c r="M890" s="654">
        <v>1927</v>
      </c>
    </row>
    <row r="891" spans="1:13" ht="14.4" customHeight="1" x14ac:dyDescent="0.3">
      <c r="A891" s="649" t="s">
        <v>3707</v>
      </c>
      <c r="B891" s="650" t="s">
        <v>3506</v>
      </c>
      <c r="C891" s="650" t="s">
        <v>6268</v>
      </c>
      <c r="D891" s="650" t="s">
        <v>6269</v>
      </c>
      <c r="E891" s="650" t="s">
        <v>1140</v>
      </c>
      <c r="F891" s="653"/>
      <c r="G891" s="653"/>
      <c r="H891" s="666">
        <v>0</v>
      </c>
      <c r="I891" s="653">
        <v>20</v>
      </c>
      <c r="J891" s="653">
        <v>661.80000000000007</v>
      </c>
      <c r="K891" s="666">
        <v>1</v>
      </c>
      <c r="L891" s="653">
        <v>20</v>
      </c>
      <c r="M891" s="654">
        <v>661.80000000000007</v>
      </c>
    </row>
    <row r="892" spans="1:13" ht="14.4" customHeight="1" x14ac:dyDescent="0.3">
      <c r="A892" s="649" t="s">
        <v>3707</v>
      </c>
      <c r="B892" s="650" t="s">
        <v>3506</v>
      </c>
      <c r="C892" s="650" t="s">
        <v>1632</v>
      </c>
      <c r="D892" s="650" t="s">
        <v>3532</v>
      </c>
      <c r="E892" s="650" t="s">
        <v>1140</v>
      </c>
      <c r="F892" s="653"/>
      <c r="G892" s="653"/>
      <c r="H892" s="666">
        <v>0</v>
      </c>
      <c r="I892" s="653">
        <v>100</v>
      </c>
      <c r="J892" s="653">
        <v>3309.0000000000005</v>
      </c>
      <c r="K892" s="666">
        <v>1</v>
      </c>
      <c r="L892" s="653">
        <v>100</v>
      </c>
      <c r="M892" s="654">
        <v>3309.0000000000005</v>
      </c>
    </row>
    <row r="893" spans="1:13" ht="14.4" customHeight="1" x14ac:dyDescent="0.3">
      <c r="A893" s="649" t="s">
        <v>3707</v>
      </c>
      <c r="B893" s="650" t="s">
        <v>3506</v>
      </c>
      <c r="C893" s="650" t="s">
        <v>1617</v>
      </c>
      <c r="D893" s="650" t="s">
        <v>3533</v>
      </c>
      <c r="E893" s="650" t="s">
        <v>1140</v>
      </c>
      <c r="F893" s="653"/>
      <c r="G893" s="653"/>
      <c r="H893" s="666">
        <v>0</v>
      </c>
      <c r="I893" s="653">
        <v>20</v>
      </c>
      <c r="J893" s="653">
        <v>631.79999999999995</v>
      </c>
      <c r="K893" s="666">
        <v>1</v>
      </c>
      <c r="L893" s="653">
        <v>20</v>
      </c>
      <c r="M893" s="654">
        <v>631.79999999999995</v>
      </c>
    </row>
    <row r="894" spans="1:13" ht="14.4" customHeight="1" x14ac:dyDescent="0.3">
      <c r="A894" s="649" t="s">
        <v>3707</v>
      </c>
      <c r="B894" s="650" t="s">
        <v>3506</v>
      </c>
      <c r="C894" s="650" t="s">
        <v>4219</v>
      </c>
      <c r="D894" s="650" t="s">
        <v>4220</v>
      </c>
      <c r="E894" s="650" t="s">
        <v>4221</v>
      </c>
      <c r="F894" s="653"/>
      <c r="G894" s="653"/>
      <c r="H894" s="666">
        <v>0</v>
      </c>
      <c r="I894" s="653">
        <v>9</v>
      </c>
      <c r="J894" s="653">
        <v>1748.34</v>
      </c>
      <c r="K894" s="666">
        <v>1</v>
      </c>
      <c r="L894" s="653">
        <v>9</v>
      </c>
      <c r="M894" s="654">
        <v>1748.34</v>
      </c>
    </row>
    <row r="895" spans="1:13" ht="14.4" customHeight="1" x14ac:dyDescent="0.3">
      <c r="A895" s="649" t="s">
        <v>3707</v>
      </c>
      <c r="B895" s="650" t="s">
        <v>3506</v>
      </c>
      <c r="C895" s="650" t="s">
        <v>2161</v>
      </c>
      <c r="D895" s="650" t="s">
        <v>3561</v>
      </c>
      <c r="E895" s="650" t="s">
        <v>1140</v>
      </c>
      <c r="F895" s="653"/>
      <c r="G895" s="653"/>
      <c r="H895" s="666">
        <v>0</v>
      </c>
      <c r="I895" s="653">
        <v>20</v>
      </c>
      <c r="J895" s="653">
        <v>526.59999999999991</v>
      </c>
      <c r="K895" s="666">
        <v>1</v>
      </c>
      <c r="L895" s="653">
        <v>20</v>
      </c>
      <c r="M895" s="654">
        <v>526.59999999999991</v>
      </c>
    </row>
    <row r="896" spans="1:13" ht="14.4" customHeight="1" x14ac:dyDescent="0.3">
      <c r="A896" s="649" t="s">
        <v>3707</v>
      </c>
      <c r="B896" s="650" t="s">
        <v>3506</v>
      </c>
      <c r="C896" s="650" t="s">
        <v>2104</v>
      </c>
      <c r="D896" s="650" t="s">
        <v>3563</v>
      </c>
      <c r="E896" s="650" t="s">
        <v>1140</v>
      </c>
      <c r="F896" s="653"/>
      <c r="G896" s="653"/>
      <c r="H896" s="666">
        <v>0</v>
      </c>
      <c r="I896" s="653">
        <v>20</v>
      </c>
      <c r="J896" s="653">
        <v>526.59999999999991</v>
      </c>
      <c r="K896" s="666">
        <v>1</v>
      </c>
      <c r="L896" s="653">
        <v>20</v>
      </c>
      <c r="M896" s="654">
        <v>526.59999999999991</v>
      </c>
    </row>
    <row r="897" spans="1:13" ht="14.4" customHeight="1" x14ac:dyDescent="0.3">
      <c r="A897" s="649" t="s">
        <v>3707</v>
      </c>
      <c r="B897" s="650" t="s">
        <v>3506</v>
      </c>
      <c r="C897" s="650" t="s">
        <v>6023</v>
      </c>
      <c r="D897" s="650" t="s">
        <v>6024</v>
      </c>
      <c r="E897" s="650" t="s">
        <v>1127</v>
      </c>
      <c r="F897" s="653">
        <v>10</v>
      </c>
      <c r="G897" s="653">
        <v>3337.5</v>
      </c>
      <c r="H897" s="666">
        <v>1</v>
      </c>
      <c r="I897" s="653"/>
      <c r="J897" s="653"/>
      <c r="K897" s="666">
        <v>0</v>
      </c>
      <c r="L897" s="653">
        <v>10</v>
      </c>
      <c r="M897" s="654">
        <v>3337.5</v>
      </c>
    </row>
    <row r="898" spans="1:13" ht="14.4" customHeight="1" x14ac:dyDescent="0.3">
      <c r="A898" s="649" t="s">
        <v>3707</v>
      </c>
      <c r="B898" s="650" t="s">
        <v>3506</v>
      </c>
      <c r="C898" s="650" t="s">
        <v>1196</v>
      </c>
      <c r="D898" s="650" t="s">
        <v>1197</v>
      </c>
      <c r="E898" s="650" t="s">
        <v>1198</v>
      </c>
      <c r="F898" s="653"/>
      <c r="G898" s="653"/>
      <c r="H898" s="666">
        <v>0</v>
      </c>
      <c r="I898" s="653">
        <v>180</v>
      </c>
      <c r="J898" s="653">
        <v>15816.6</v>
      </c>
      <c r="K898" s="666">
        <v>1</v>
      </c>
      <c r="L898" s="653">
        <v>180</v>
      </c>
      <c r="M898" s="654">
        <v>15816.6</v>
      </c>
    </row>
    <row r="899" spans="1:13" ht="14.4" customHeight="1" x14ac:dyDescent="0.3">
      <c r="A899" s="649" t="s">
        <v>3707</v>
      </c>
      <c r="B899" s="650" t="s">
        <v>3506</v>
      </c>
      <c r="C899" s="650" t="s">
        <v>4822</v>
      </c>
      <c r="D899" s="650" t="s">
        <v>4823</v>
      </c>
      <c r="E899" s="650" t="s">
        <v>2172</v>
      </c>
      <c r="F899" s="653"/>
      <c r="G899" s="653"/>
      <c r="H899" s="666">
        <v>0</v>
      </c>
      <c r="I899" s="653">
        <v>15</v>
      </c>
      <c r="J899" s="653">
        <v>1942.6499999999999</v>
      </c>
      <c r="K899" s="666">
        <v>1</v>
      </c>
      <c r="L899" s="653">
        <v>15</v>
      </c>
      <c r="M899" s="654">
        <v>1942.6499999999999</v>
      </c>
    </row>
    <row r="900" spans="1:13" ht="14.4" customHeight="1" x14ac:dyDescent="0.3">
      <c r="A900" s="649" t="s">
        <v>3707</v>
      </c>
      <c r="B900" s="650" t="s">
        <v>3506</v>
      </c>
      <c r="C900" s="650" t="s">
        <v>1620</v>
      </c>
      <c r="D900" s="650" t="s">
        <v>1621</v>
      </c>
      <c r="E900" s="650" t="s">
        <v>1140</v>
      </c>
      <c r="F900" s="653"/>
      <c r="G900" s="653"/>
      <c r="H900" s="666">
        <v>0</v>
      </c>
      <c r="I900" s="653">
        <v>40</v>
      </c>
      <c r="J900" s="653">
        <v>1263.5999999999999</v>
      </c>
      <c r="K900" s="666">
        <v>1</v>
      </c>
      <c r="L900" s="653">
        <v>40</v>
      </c>
      <c r="M900" s="654">
        <v>1263.5999999999999</v>
      </c>
    </row>
    <row r="901" spans="1:13" ht="14.4" customHeight="1" x14ac:dyDescent="0.3">
      <c r="A901" s="649" t="s">
        <v>3707</v>
      </c>
      <c r="B901" s="650" t="s">
        <v>3506</v>
      </c>
      <c r="C901" s="650" t="s">
        <v>4577</v>
      </c>
      <c r="D901" s="650" t="s">
        <v>4578</v>
      </c>
      <c r="E901" s="650" t="s">
        <v>1140</v>
      </c>
      <c r="F901" s="653"/>
      <c r="G901" s="653"/>
      <c r="H901" s="666">
        <v>0</v>
      </c>
      <c r="I901" s="653">
        <v>230</v>
      </c>
      <c r="J901" s="653">
        <v>7265.7000000000007</v>
      </c>
      <c r="K901" s="666">
        <v>1</v>
      </c>
      <c r="L901" s="653">
        <v>230</v>
      </c>
      <c r="M901" s="654">
        <v>7265.7000000000007</v>
      </c>
    </row>
    <row r="902" spans="1:13" ht="14.4" customHeight="1" x14ac:dyDescent="0.3">
      <c r="A902" s="649" t="s">
        <v>3707</v>
      </c>
      <c r="B902" s="650" t="s">
        <v>3506</v>
      </c>
      <c r="C902" s="650" t="s">
        <v>5763</v>
      </c>
      <c r="D902" s="650" t="s">
        <v>5764</v>
      </c>
      <c r="E902" s="650" t="s">
        <v>1140</v>
      </c>
      <c r="F902" s="653"/>
      <c r="G902" s="653"/>
      <c r="H902" s="666">
        <v>0</v>
      </c>
      <c r="I902" s="653">
        <v>312</v>
      </c>
      <c r="J902" s="653">
        <v>10040.880000000001</v>
      </c>
      <c r="K902" s="666">
        <v>1</v>
      </c>
      <c r="L902" s="653">
        <v>312</v>
      </c>
      <c r="M902" s="654">
        <v>10040.880000000001</v>
      </c>
    </row>
    <row r="903" spans="1:13" ht="14.4" customHeight="1" x14ac:dyDescent="0.3">
      <c r="A903" s="649" t="s">
        <v>3707</v>
      </c>
      <c r="B903" s="650" t="s">
        <v>3506</v>
      </c>
      <c r="C903" s="650" t="s">
        <v>1635</v>
      </c>
      <c r="D903" s="650" t="s">
        <v>1636</v>
      </c>
      <c r="E903" s="650" t="s">
        <v>1140</v>
      </c>
      <c r="F903" s="653"/>
      <c r="G903" s="653"/>
      <c r="H903" s="666">
        <v>0</v>
      </c>
      <c r="I903" s="653">
        <v>240</v>
      </c>
      <c r="J903" s="653">
        <v>7707.6</v>
      </c>
      <c r="K903" s="666">
        <v>1</v>
      </c>
      <c r="L903" s="653">
        <v>240</v>
      </c>
      <c r="M903" s="654">
        <v>7707.6</v>
      </c>
    </row>
    <row r="904" spans="1:13" ht="14.4" customHeight="1" x14ac:dyDescent="0.3">
      <c r="A904" s="649" t="s">
        <v>3707</v>
      </c>
      <c r="B904" s="650" t="s">
        <v>3506</v>
      </c>
      <c r="C904" s="650" t="s">
        <v>2166</v>
      </c>
      <c r="D904" s="650" t="s">
        <v>2167</v>
      </c>
      <c r="E904" s="650" t="s">
        <v>2168</v>
      </c>
      <c r="F904" s="653"/>
      <c r="G904" s="653"/>
      <c r="H904" s="666">
        <v>0</v>
      </c>
      <c r="I904" s="653">
        <v>32</v>
      </c>
      <c r="J904" s="653">
        <v>3369.92</v>
      </c>
      <c r="K904" s="666">
        <v>1</v>
      </c>
      <c r="L904" s="653">
        <v>32</v>
      </c>
      <c r="M904" s="654">
        <v>3369.92</v>
      </c>
    </row>
    <row r="905" spans="1:13" ht="14.4" customHeight="1" x14ac:dyDescent="0.3">
      <c r="A905" s="649" t="s">
        <v>3707</v>
      </c>
      <c r="B905" s="650" t="s">
        <v>3506</v>
      </c>
      <c r="C905" s="650" t="s">
        <v>6569</v>
      </c>
      <c r="D905" s="650" t="s">
        <v>2167</v>
      </c>
      <c r="E905" s="650" t="s">
        <v>3507</v>
      </c>
      <c r="F905" s="653"/>
      <c r="G905" s="653"/>
      <c r="H905" s="666">
        <v>0</v>
      </c>
      <c r="I905" s="653">
        <v>12</v>
      </c>
      <c r="J905" s="653">
        <v>631.91999999999996</v>
      </c>
      <c r="K905" s="666">
        <v>1</v>
      </c>
      <c r="L905" s="653">
        <v>12</v>
      </c>
      <c r="M905" s="654">
        <v>631.91999999999996</v>
      </c>
    </row>
    <row r="906" spans="1:13" ht="14.4" customHeight="1" x14ac:dyDescent="0.3">
      <c r="A906" s="649" t="s">
        <v>3707</v>
      </c>
      <c r="B906" s="650" t="s">
        <v>3506</v>
      </c>
      <c r="C906" s="650" t="s">
        <v>6521</v>
      </c>
      <c r="D906" s="650" t="s">
        <v>6522</v>
      </c>
      <c r="E906" s="650" t="s">
        <v>2168</v>
      </c>
      <c r="F906" s="653"/>
      <c r="G906" s="653"/>
      <c r="H906" s="666">
        <v>0</v>
      </c>
      <c r="I906" s="653">
        <v>32</v>
      </c>
      <c r="J906" s="653">
        <v>3471.04</v>
      </c>
      <c r="K906" s="666">
        <v>1</v>
      </c>
      <c r="L906" s="653">
        <v>32</v>
      </c>
      <c r="M906" s="654">
        <v>3471.04</v>
      </c>
    </row>
    <row r="907" spans="1:13" ht="14.4" customHeight="1" x14ac:dyDescent="0.3">
      <c r="A907" s="649" t="s">
        <v>3707</v>
      </c>
      <c r="B907" s="650" t="s">
        <v>3506</v>
      </c>
      <c r="C907" s="650" t="s">
        <v>4416</v>
      </c>
      <c r="D907" s="650" t="s">
        <v>4417</v>
      </c>
      <c r="E907" s="650" t="s">
        <v>1140</v>
      </c>
      <c r="F907" s="653"/>
      <c r="G907" s="653"/>
      <c r="H907" s="666">
        <v>0</v>
      </c>
      <c r="I907" s="653">
        <v>100</v>
      </c>
      <c r="J907" s="653">
        <v>3198.5</v>
      </c>
      <c r="K907" s="666">
        <v>1</v>
      </c>
      <c r="L907" s="653">
        <v>100</v>
      </c>
      <c r="M907" s="654">
        <v>3198.5</v>
      </c>
    </row>
    <row r="908" spans="1:13" ht="14.4" customHeight="1" x14ac:dyDescent="0.3">
      <c r="A908" s="649" t="s">
        <v>3707</v>
      </c>
      <c r="B908" s="650" t="s">
        <v>3506</v>
      </c>
      <c r="C908" s="650" t="s">
        <v>4544</v>
      </c>
      <c r="D908" s="650" t="s">
        <v>4545</v>
      </c>
      <c r="E908" s="650" t="s">
        <v>1140</v>
      </c>
      <c r="F908" s="653"/>
      <c r="G908" s="653"/>
      <c r="H908" s="666">
        <v>0</v>
      </c>
      <c r="I908" s="653">
        <v>555</v>
      </c>
      <c r="J908" s="653">
        <v>36524.550000000003</v>
      </c>
      <c r="K908" s="666">
        <v>1</v>
      </c>
      <c r="L908" s="653">
        <v>555</v>
      </c>
      <c r="M908" s="654">
        <v>36524.550000000003</v>
      </c>
    </row>
    <row r="909" spans="1:13" ht="14.4" customHeight="1" x14ac:dyDescent="0.3">
      <c r="A909" s="649" t="s">
        <v>3707</v>
      </c>
      <c r="B909" s="650" t="s">
        <v>3506</v>
      </c>
      <c r="C909" s="650" t="s">
        <v>1184</v>
      </c>
      <c r="D909" s="650" t="s">
        <v>1185</v>
      </c>
      <c r="E909" s="650" t="s">
        <v>1194</v>
      </c>
      <c r="F909" s="653"/>
      <c r="G909" s="653"/>
      <c r="H909" s="666">
        <v>0</v>
      </c>
      <c r="I909" s="653">
        <v>30</v>
      </c>
      <c r="J909" s="653">
        <v>42937.8</v>
      </c>
      <c r="K909" s="666">
        <v>1</v>
      </c>
      <c r="L909" s="653">
        <v>30</v>
      </c>
      <c r="M909" s="654">
        <v>42937.8</v>
      </c>
    </row>
    <row r="910" spans="1:13" ht="14.4" customHeight="1" x14ac:dyDescent="0.3">
      <c r="A910" s="649" t="s">
        <v>3707</v>
      </c>
      <c r="B910" s="650" t="s">
        <v>3506</v>
      </c>
      <c r="C910" s="650" t="s">
        <v>6568</v>
      </c>
      <c r="D910" s="650" t="s">
        <v>6567</v>
      </c>
      <c r="E910" s="650" t="s">
        <v>6520</v>
      </c>
      <c r="F910" s="653">
        <v>4</v>
      </c>
      <c r="G910" s="653">
        <v>2527.48</v>
      </c>
      <c r="H910" s="666">
        <v>1</v>
      </c>
      <c r="I910" s="653"/>
      <c r="J910" s="653"/>
      <c r="K910" s="666">
        <v>0</v>
      </c>
      <c r="L910" s="653">
        <v>4</v>
      </c>
      <c r="M910" s="654">
        <v>2527.48</v>
      </c>
    </row>
    <row r="911" spans="1:13" ht="14.4" customHeight="1" x14ac:dyDescent="0.3">
      <c r="A911" s="649" t="s">
        <v>3707</v>
      </c>
      <c r="B911" s="650" t="s">
        <v>3506</v>
      </c>
      <c r="C911" s="650" t="s">
        <v>4222</v>
      </c>
      <c r="D911" s="650" t="s">
        <v>4223</v>
      </c>
      <c r="E911" s="650" t="s">
        <v>4224</v>
      </c>
      <c r="F911" s="653"/>
      <c r="G911" s="653"/>
      <c r="H911" s="666">
        <v>0</v>
      </c>
      <c r="I911" s="653">
        <v>19</v>
      </c>
      <c r="J911" s="653">
        <v>1599.61</v>
      </c>
      <c r="K911" s="666">
        <v>1</v>
      </c>
      <c r="L911" s="653">
        <v>19</v>
      </c>
      <c r="M911" s="654">
        <v>1599.61</v>
      </c>
    </row>
    <row r="912" spans="1:13" ht="14.4" customHeight="1" x14ac:dyDescent="0.3">
      <c r="A912" s="649" t="s">
        <v>3707</v>
      </c>
      <c r="B912" s="650" t="s">
        <v>3506</v>
      </c>
      <c r="C912" s="650" t="s">
        <v>4225</v>
      </c>
      <c r="D912" s="650" t="s">
        <v>4226</v>
      </c>
      <c r="E912" s="650" t="s">
        <v>4224</v>
      </c>
      <c r="F912" s="653"/>
      <c r="G912" s="653"/>
      <c r="H912" s="666">
        <v>0</v>
      </c>
      <c r="I912" s="653">
        <v>35</v>
      </c>
      <c r="J912" s="653">
        <v>2950.1499999999996</v>
      </c>
      <c r="K912" s="666">
        <v>1</v>
      </c>
      <c r="L912" s="653">
        <v>35</v>
      </c>
      <c r="M912" s="654">
        <v>2950.1499999999996</v>
      </c>
    </row>
    <row r="913" spans="1:13" ht="14.4" customHeight="1" x14ac:dyDescent="0.3">
      <c r="A913" s="649" t="s">
        <v>3707</v>
      </c>
      <c r="B913" s="650" t="s">
        <v>3506</v>
      </c>
      <c r="C913" s="650" t="s">
        <v>4590</v>
      </c>
      <c r="D913" s="650" t="s">
        <v>4591</v>
      </c>
      <c r="E913" s="650" t="s">
        <v>1140</v>
      </c>
      <c r="F913" s="653"/>
      <c r="G913" s="653"/>
      <c r="H913" s="666">
        <v>0</v>
      </c>
      <c r="I913" s="653">
        <v>20</v>
      </c>
      <c r="J913" s="653">
        <v>1316.2</v>
      </c>
      <c r="K913" s="666">
        <v>1</v>
      </c>
      <c r="L913" s="653">
        <v>20</v>
      </c>
      <c r="M913" s="654">
        <v>1316.2</v>
      </c>
    </row>
    <row r="914" spans="1:13" ht="14.4" customHeight="1" x14ac:dyDescent="0.3">
      <c r="A914" s="649" t="s">
        <v>3707</v>
      </c>
      <c r="B914" s="650" t="s">
        <v>3506</v>
      </c>
      <c r="C914" s="650" t="s">
        <v>6530</v>
      </c>
      <c r="D914" s="650" t="s">
        <v>6531</v>
      </c>
      <c r="E914" s="650" t="s">
        <v>6532</v>
      </c>
      <c r="F914" s="653">
        <v>10</v>
      </c>
      <c r="G914" s="653">
        <v>14312.3</v>
      </c>
      <c r="H914" s="666">
        <v>1</v>
      </c>
      <c r="I914" s="653"/>
      <c r="J914" s="653"/>
      <c r="K914" s="666">
        <v>0</v>
      </c>
      <c r="L914" s="653">
        <v>10</v>
      </c>
      <c r="M914" s="654">
        <v>14312.3</v>
      </c>
    </row>
    <row r="915" spans="1:13" ht="14.4" customHeight="1" x14ac:dyDescent="0.3">
      <c r="A915" s="649" t="s">
        <v>3707</v>
      </c>
      <c r="B915" s="650" t="s">
        <v>3506</v>
      </c>
      <c r="C915" s="650" t="s">
        <v>4546</v>
      </c>
      <c r="D915" s="650" t="s">
        <v>4547</v>
      </c>
      <c r="E915" s="650" t="s">
        <v>1140</v>
      </c>
      <c r="F915" s="653"/>
      <c r="G915" s="653"/>
      <c r="H915" s="666">
        <v>0</v>
      </c>
      <c r="I915" s="653">
        <v>179</v>
      </c>
      <c r="J915" s="653">
        <v>11779.990000000002</v>
      </c>
      <c r="K915" s="666">
        <v>1</v>
      </c>
      <c r="L915" s="653">
        <v>179</v>
      </c>
      <c r="M915" s="654">
        <v>11779.990000000002</v>
      </c>
    </row>
    <row r="916" spans="1:13" ht="14.4" customHeight="1" x14ac:dyDescent="0.3">
      <c r="A916" s="649" t="s">
        <v>3707</v>
      </c>
      <c r="B916" s="650" t="s">
        <v>3506</v>
      </c>
      <c r="C916" s="650" t="s">
        <v>4227</v>
      </c>
      <c r="D916" s="650" t="s">
        <v>4228</v>
      </c>
      <c r="E916" s="650" t="s">
        <v>4224</v>
      </c>
      <c r="F916" s="653"/>
      <c r="G916" s="653"/>
      <c r="H916" s="666">
        <v>0</v>
      </c>
      <c r="I916" s="653">
        <v>7</v>
      </c>
      <c r="J916" s="653">
        <v>589.32999999999993</v>
      </c>
      <c r="K916" s="666">
        <v>1</v>
      </c>
      <c r="L916" s="653">
        <v>7</v>
      </c>
      <c r="M916" s="654">
        <v>589.32999999999993</v>
      </c>
    </row>
    <row r="917" spans="1:13" ht="14.4" customHeight="1" x14ac:dyDescent="0.3">
      <c r="A917" s="649" t="s">
        <v>3707</v>
      </c>
      <c r="B917" s="650" t="s">
        <v>3506</v>
      </c>
      <c r="C917" s="650" t="s">
        <v>1199</v>
      </c>
      <c r="D917" s="650" t="s">
        <v>1200</v>
      </c>
      <c r="E917" s="650" t="s">
        <v>1186</v>
      </c>
      <c r="F917" s="653">
        <v>64</v>
      </c>
      <c r="G917" s="653">
        <v>91598.720000000001</v>
      </c>
      <c r="H917" s="666">
        <v>1</v>
      </c>
      <c r="I917" s="653"/>
      <c r="J917" s="653"/>
      <c r="K917" s="666">
        <v>0</v>
      </c>
      <c r="L917" s="653">
        <v>64</v>
      </c>
      <c r="M917" s="654">
        <v>91598.720000000001</v>
      </c>
    </row>
    <row r="918" spans="1:13" ht="14.4" customHeight="1" x14ac:dyDescent="0.3">
      <c r="A918" s="649" t="s">
        <v>3707</v>
      </c>
      <c r="B918" s="650" t="s">
        <v>3506</v>
      </c>
      <c r="C918" s="650" t="s">
        <v>6570</v>
      </c>
      <c r="D918" s="650" t="s">
        <v>6571</v>
      </c>
      <c r="E918" s="650" t="s">
        <v>6527</v>
      </c>
      <c r="F918" s="653">
        <v>4</v>
      </c>
      <c r="G918" s="653">
        <v>6061.68</v>
      </c>
      <c r="H918" s="666">
        <v>1</v>
      </c>
      <c r="I918" s="653"/>
      <c r="J918" s="653"/>
      <c r="K918" s="666">
        <v>0</v>
      </c>
      <c r="L918" s="653">
        <v>4</v>
      </c>
      <c r="M918" s="654">
        <v>6061.68</v>
      </c>
    </row>
    <row r="919" spans="1:13" ht="14.4" customHeight="1" x14ac:dyDescent="0.3">
      <c r="A919" s="649" t="s">
        <v>3707</v>
      </c>
      <c r="B919" s="650" t="s">
        <v>3506</v>
      </c>
      <c r="C919" s="650" t="s">
        <v>6572</v>
      </c>
      <c r="D919" s="650" t="s">
        <v>6516</v>
      </c>
      <c r="E919" s="650" t="s">
        <v>6573</v>
      </c>
      <c r="F919" s="653">
        <v>8</v>
      </c>
      <c r="G919" s="653">
        <v>6318.72</v>
      </c>
      <c r="H919" s="666">
        <v>1</v>
      </c>
      <c r="I919" s="653"/>
      <c r="J919" s="653"/>
      <c r="K919" s="666">
        <v>0</v>
      </c>
      <c r="L919" s="653">
        <v>8</v>
      </c>
      <c r="M919" s="654">
        <v>6318.72</v>
      </c>
    </row>
    <row r="920" spans="1:13" ht="14.4" customHeight="1" x14ac:dyDescent="0.3">
      <c r="A920" s="649" t="s">
        <v>3708</v>
      </c>
      <c r="B920" s="650" t="s">
        <v>3534</v>
      </c>
      <c r="C920" s="650" t="s">
        <v>2139</v>
      </c>
      <c r="D920" s="650" t="s">
        <v>3535</v>
      </c>
      <c r="E920" s="650" t="s">
        <v>2126</v>
      </c>
      <c r="F920" s="653"/>
      <c r="G920" s="653"/>
      <c r="H920" s="666">
        <v>0</v>
      </c>
      <c r="I920" s="653">
        <v>152</v>
      </c>
      <c r="J920" s="653">
        <v>134810.31999999998</v>
      </c>
      <c r="K920" s="666">
        <v>1</v>
      </c>
      <c r="L920" s="653">
        <v>152</v>
      </c>
      <c r="M920" s="654">
        <v>134810.31999999998</v>
      </c>
    </row>
    <row r="921" spans="1:13" ht="14.4" customHeight="1" x14ac:dyDescent="0.3">
      <c r="A921" s="649" t="s">
        <v>3708</v>
      </c>
      <c r="B921" s="650" t="s">
        <v>3536</v>
      </c>
      <c r="C921" s="650" t="s">
        <v>2120</v>
      </c>
      <c r="D921" s="650" t="s">
        <v>2121</v>
      </c>
      <c r="E921" s="650" t="s">
        <v>2122</v>
      </c>
      <c r="F921" s="653"/>
      <c r="G921" s="653"/>
      <c r="H921" s="666">
        <v>0</v>
      </c>
      <c r="I921" s="653">
        <v>482</v>
      </c>
      <c r="J921" s="653">
        <v>293258.43999999994</v>
      </c>
      <c r="K921" s="666">
        <v>1</v>
      </c>
      <c r="L921" s="653">
        <v>482</v>
      </c>
      <c r="M921" s="654">
        <v>293258.43999999994</v>
      </c>
    </row>
    <row r="922" spans="1:13" ht="14.4" customHeight="1" x14ac:dyDescent="0.3">
      <c r="A922" s="649" t="s">
        <v>3708</v>
      </c>
      <c r="B922" s="650" t="s">
        <v>3536</v>
      </c>
      <c r="C922" s="650" t="s">
        <v>2142</v>
      </c>
      <c r="D922" s="650" t="s">
        <v>2143</v>
      </c>
      <c r="E922" s="650" t="s">
        <v>2126</v>
      </c>
      <c r="F922" s="653"/>
      <c r="G922" s="653"/>
      <c r="H922" s="666">
        <v>0</v>
      </c>
      <c r="I922" s="653">
        <v>59</v>
      </c>
      <c r="J922" s="653">
        <v>52327.69</v>
      </c>
      <c r="K922" s="666">
        <v>1</v>
      </c>
      <c r="L922" s="653">
        <v>59</v>
      </c>
      <c r="M922" s="654">
        <v>52327.69</v>
      </c>
    </row>
    <row r="923" spans="1:13" ht="14.4" customHeight="1" x14ac:dyDescent="0.3">
      <c r="A923" s="649" t="s">
        <v>3708</v>
      </c>
      <c r="B923" s="650" t="s">
        <v>3537</v>
      </c>
      <c r="C923" s="650" t="s">
        <v>2135</v>
      </c>
      <c r="D923" s="650" t="s">
        <v>2136</v>
      </c>
      <c r="E923" s="650" t="s">
        <v>2137</v>
      </c>
      <c r="F923" s="653"/>
      <c r="G923" s="653"/>
      <c r="H923" s="666">
        <v>0</v>
      </c>
      <c r="I923" s="653">
        <v>13</v>
      </c>
      <c r="J923" s="653">
        <v>11529.83</v>
      </c>
      <c r="K923" s="666">
        <v>1</v>
      </c>
      <c r="L923" s="653">
        <v>13</v>
      </c>
      <c r="M923" s="654">
        <v>11529.83</v>
      </c>
    </row>
    <row r="924" spans="1:13" ht="14.4" customHeight="1" x14ac:dyDescent="0.3">
      <c r="A924" s="649" t="s">
        <v>3708</v>
      </c>
      <c r="B924" s="650" t="s">
        <v>3537</v>
      </c>
      <c r="C924" s="650" t="s">
        <v>3942</v>
      </c>
      <c r="D924" s="650" t="s">
        <v>2136</v>
      </c>
      <c r="E924" s="650" t="s">
        <v>3943</v>
      </c>
      <c r="F924" s="653">
        <v>1</v>
      </c>
      <c r="G924" s="653">
        <v>0</v>
      </c>
      <c r="H924" s="666"/>
      <c r="I924" s="653"/>
      <c r="J924" s="653"/>
      <c r="K924" s="666"/>
      <c r="L924" s="653">
        <v>1</v>
      </c>
      <c r="M924" s="654">
        <v>0</v>
      </c>
    </row>
    <row r="925" spans="1:13" ht="14.4" customHeight="1" x14ac:dyDescent="0.3">
      <c r="A925" s="649" t="s">
        <v>3708</v>
      </c>
      <c r="B925" s="650" t="s">
        <v>3538</v>
      </c>
      <c r="C925" s="650" t="s">
        <v>2124</v>
      </c>
      <c r="D925" s="650" t="s">
        <v>2125</v>
      </c>
      <c r="E925" s="650" t="s">
        <v>2126</v>
      </c>
      <c r="F925" s="653"/>
      <c r="G925" s="653"/>
      <c r="H925" s="666">
        <v>0</v>
      </c>
      <c r="I925" s="653">
        <v>12</v>
      </c>
      <c r="J925" s="653">
        <v>19956.84</v>
      </c>
      <c r="K925" s="666">
        <v>1</v>
      </c>
      <c r="L925" s="653">
        <v>12</v>
      </c>
      <c r="M925" s="654">
        <v>19956.84</v>
      </c>
    </row>
    <row r="926" spans="1:13" ht="14.4" customHeight="1" x14ac:dyDescent="0.3">
      <c r="A926" s="649" t="s">
        <v>3708</v>
      </c>
      <c r="B926" s="650" t="s">
        <v>6933</v>
      </c>
      <c r="C926" s="650" t="s">
        <v>3939</v>
      </c>
      <c r="D926" s="650" t="s">
        <v>3940</v>
      </c>
      <c r="E926" s="650" t="s">
        <v>3941</v>
      </c>
      <c r="F926" s="653"/>
      <c r="G926" s="653"/>
      <c r="H926" s="666">
        <v>0</v>
      </c>
      <c r="I926" s="653">
        <v>1</v>
      </c>
      <c r="J926" s="653">
        <v>301.05</v>
      </c>
      <c r="K926" s="666">
        <v>1</v>
      </c>
      <c r="L926" s="653">
        <v>1</v>
      </c>
      <c r="M926" s="654">
        <v>301.05</v>
      </c>
    </row>
    <row r="927" spans="1:13" ht="14.4" customHeight="1" x14ac:dyDescent="0.3">
      <c r="A927" s="649" t="s">
        <v>3708</v>
      </c>
      <c r="B927" s="650" t="s">
        <v>3546</v>
      </c>
      <c r="C927" s="650" t="s">
        <v>4408</v>
      </c>
      <c r="D927" s="650" t="s">
        <v>4409</v>
      </c>
      <c r="E927" s="650" t="s">
        <v>4410</v>
      </c>
      <c r="F927" s="653"/>
      <c r="G927" s="653"/>
      <c r="H927" s="666">
        <v>0</v>
      </c>
      <c r="I927" s="653">
        <v>6</v>
      </c>
      <c r="J927" s="653">
        <v>390.41999999999996</v>
      </c>
      <c r="K927" s="666">
        <v>1</v>
      </c>
      <c r="L927" s="653">
        <v>6</v>
      </c>
      <c r="M927" s="654">
        <v>390.41999999999996</v>
      </c>
    </row>
    <row r="928" spans="1:13" ht="14.4" customHeight="1" x14ac:dyDescent="0.3">
      <c r="A928" s="649" t="s">
        <v>3708</v>
      </c>
      <c r="B928" s="650" t="s">
        <v>3546</v>
      </c>
      <c r="C928" s="650" t="s">
        <v>2145</v>
      </c>
      <c r="D928" s="650" t="s">
        <v>2146</v>
      </c>
      <c r="E928" s="650" t="s">
        <v>2147</v>
      </c>
      <c r="F928" s="653"/>
      <c r="G928" s="653"/>
      <c r="H928" s="666">
        <v>0</v>
      </c>
      <c r="I928" s="653">
        <v>2</v>
      </c>
      <c r="J928" s="653">
        <v>216.92</v>
      </c>
      <c r="K928" s="666">
        <v>1</v>
      </c>
      <c r="L928" s="653">
        <v>2</v>
      </c>
      <c r="M928" s="654">
        <v>216.92</v>
      </c>
    </row>
    <row r="929" spans="1:13" ht="14.4" customHeight="1" x14ac:dyDescent="0.3">
      <c r="A929" s="649" t="s">
        <v>3708</v>
      </c>
      <c r="B929" s="650" t="s">
        <v>3546</v>
      </c>
      <c r="C929" s="650" t="s">
        <v>3951</v>
      </c>
      <c r="D929" s="650" t="s">
        <v>3952</v>
      </c>
      <c r="E929" s="650" t="s">
        <v>3831</v>
      </c>
      <c r="F929" s="653"/>
      <c r="G929" s="653"/>
      <c r="H929" s="666">
        <v>0</v>
      </c>
      <c r="I929" s="653">
        <v>2</v>
      </c>
      <c r="J929" s="653">
        <v>260.3</v>
      </c>
      <c r="K929" s="666">
        <v>1</v>
      </c>
      <c r="L929" s="653">
        <v>2</v>
      </c>
      <c r="M929" s="654">
        <v>260.3</v>
      </c>
    </row>
    <row r="930" spans="1:13" ht="14.4" customHeight="1" x14ac:dyDescent="0.3">
      <c r="A930" s="649" t="s">
        <v>3708</v>
      </c>
      <c r="B930" s="650" t="s">
        <v>3546</v>
      </c>
      <c r="C930" s="650" t="s">
        <v>3888</v>
      </c>
      <c r="D930" s="650" t="s">
        <v>2935</v>
      </c>
      <c r="E930" s="650" t="s">
        <v>3889</v>
      </c>
      <c r="F930" s="653"/>
      <c r="G930" s="653"/>
      <c r="H930" s="666">
        <v>0</v>
      </c>
      <c r="I930" s="653">
        <v>26</v>
      </c>
      <c r="J930" s="653">
        <v>1314.8200000000002</v>
      </c>
      <c r="K930" s="666">
        <v>1</v>
      </c>
      <c r="L930" s="653">
        <v>26</v>
      </c>
      <c r="M930" s="654">
        <v>1314.8200000000002</v>
      </c>
    </row>
    <row r="931" spans="1:13" ht="14.4" customHeight="1" x14ac:dyDescent="0.3">
      <c r="A931" s="649" t="s">
        <v>3708</v>
      </c>
      <c r="B931" s="650" t="s">
        <v>3546</v>
      </c>
      <c r="C931" s="650" t="s">
        <v>3953</v>
      </c>
      <c r="D931" s="650" t="s">
        <v>3954</v>
      </c>
      <c r="E931" s="650" t="s">
        <v>3955</v>
      </c>
      <c r="F931" s="653"/>
      <c r="G931" s="653"/>
      <c r="H931" s="666">
        <v>0</v>
      </c>
      <c r="I931" s="653">
        <v>5</v>
      </c>
      <c r="J931" s="653">
        <v>433.8</v>
      </c>
      <c r="K931" s="666">
        <v>1</v>
      </c>
      <c r="L931" s="653">
        <v>5</v>
      </c>
      <c r="M931" s="654">
        <v>433.8</v>
      </c>
    </row>
    <row r="932" spans="1:13" ht="14.4" customHeight="1" x14ac:dyDescent="0.3">
      <c r="A932" s="649" t="s">
        <v>3708</v>
      </c>
      <c r="B932" s="650" t="s">
        <v>3474</v>
      </c>
      <c r="C932" s="650" t="s">
        <v>1646</v>
      </c>
      <c r="D932" s="650" t="s">
        <v>3514</v>
      </c>
      <c r="E932" s="650" t="s">
        <v>3515</v>
      </c>
      <c r="F932" s="653"/>
      <c r="G932" s="653"/>
      <c r="H932" s="666">
        <v>0</v>
      </c>
      <c r="I932" s="653">
        <v>1</v>
      </c>
      <c r="J932" s="653">
        <v>156.86000000000001</v>
      </c>
      <c r="K932" s="666">
        <v>1</v>
      </c>
      <c r="L932" s="653">
        <v>1</v>
      </c>
      <c r="M932" s="654">
        <v>156.86000000000001</v>
      </c>
    </row>
    <row r="933" spans="1:13" ht="14.4" customHeight="1" x14ac:dyDescent="0.3">
      <c r="A933" s="649" t="s">
        <v>3708</v>
      </c>
      <c r="B933" s="650" t="s">
        <v>3481</v>
      </c>
      <c r="C933" s="650" t="s">
        <v>1708</v>
      </c>
      <c r="D933" s="650" t="s">
        <v>1709</v>
      </c>
      <c r="E933" s="650" t="s">
        <v>3520</v>
      </c>
      <c r="F933" s="653"/>
      <c r="G933" s="653"/>
      <c r="H933" s="666">
        <v>0</v>
      </c>
      <c r="I933" s="653">
        <v>2</v>
      </c>
      <c r="J933" s="653">
        <v>368.44</v>
      </c>
      <c r="K933" s="666">
        <v>1</v>
      </c>
      <c r="L933" s="653">
        <v>2</v>
      </c>
      <c r="M933" s="654">
        <v>368.44</v>
      </c>
    </row>
    <row r="934" spans="1:13" ht="14.4" customHeight="1" x14ac:dyDescent="0.3">
      <c r="A934" s="649" t="s">
        <v>3709</v>
      </c>
      <c r="B934" s="650" t="s">
        <v>3469</v>
      </c>
      <c r="C934" s="650" t="s">
        <v>1599</v>
      </c>
      <c r="D934" s="650" t="s">
        <v>1099</v>
      </c>
      <c r="E934" s="650" t="s">
        <v>1600</v>
      </c>
      <c r="F934" s="653"/>
      <c r="G934" s="653"/>
      <c r="H934" s="666"/>
      <c r="I934" s="653">
        <v>1</v>
      </c>
      <c r="J934" s="653">
        <v>0</v>
      </c>
      <c r="K934" s="666"/>
      <c r="L934" s="653">
        <v>1</v>
      </c>
      <c r="M934" s="654">
        <v>0</v>
      </c>
    </row>
    <row r="935" spans="1:13" ht="14.4" customHeight="1" x14ac:dyDescent="0.3">
      <c r="A935" s="649" t="s">
        <v>3709</v>
      </c>
      <c r="B935" s="650" t="s">
        <v>3534</v>
      </c>
      <c r="C935" s="650" t="s">
        <v>2139</v>
      </c>
      <c r="D935" s="650" t="s">
        <v>3535</v>
      </c>
      <c r="E935" s="650" t="s">
        <v>2126</v>
      </c>
      <c r="F935" s="653"/>
      <c r="G935" s="653"/>
      <c r="H935" s="666">
        <v>0</v>
      </c>
      <c r="I935" s="653">
        <v>140</v>
      </c>
      <c r="J935" s="653">
        <v>124167.40000000001</v>
      </c>
      <c r="K935" s="666">
        <v>1</v>
      </c>
      <c r="L935" s="653">
        <v>140</v>
      </c>
      <c r="M935" s="654">
        <v>124167.40000000001</v>
      </c>
    </row>
    <row r="936" spans="1:13" ht="14.4" customHeight="1" x14ac:dyDescent="0.3">
      <c r="A936" s="649" t="s">
        <v>3709</v>
      </c>
      <c r="B936" s="650" t="s">
        <v>3536</v>
      </c>
      <c r="C936" s="650" t="s">
        <v>2120</v>
      </c>
      <c r="D936" s="650" t="s">
        <v>2121</v>
      </c>
      <c r="E936" s="650" t="s">
        <v>2122</v>
      </c>
      <c r="F936" s="653"/>
      <c r="G936" s="653"/>
      <c r="H936" s="666">
        <v>0</v>
      </c>
      <c r="I936" s="653">
        <v>154</v>
      </c>
      <c r="J936" s="653">
        <v>93696.680000000008</v>
      </c>
      <c r="K936" s="666">
        <v>1</v>
      </c>
      <c r="L936" s="653">
        <v>154</v>
      </c>
      <c r="M936" s="654">
        <v>93696.680000000008</v>
      </c>
    </row>
    <row r="937" spans="1:13" ht="14.4" customHeight="1" x14ac:dyDescent="0.3">
      <c r="A937" s="649" t="s">
        <v>3709</v>
      </c>
      <c r="B937" s="650" t="s">
        <v>3536</v>
      </c>
      <c r="C937" s="650" t="s">
        <v>2142</v>
      </c>
      <c r="D937" s="650" t="s">
        <v>2143</v>
      </c>
      <c r="E937" s="650" t="s">
        <v>2126</v>
      </c>
      <c r="F937" s="653"/>
      <c r="G937" s="653"/>
      <c r="H937" s="666">
        <v>0</v>
      </c>
      <c r="I937" s="653">
        <v>8</v>
      </c>
      <c r="J937" s="653">
        <v>7095.28</v>
      </c>
      <c r="K937" s="666">
        <v>1</v>
      </c>
      <c r="L937" s="653">
        <v>8</v>
      </c>
      <c r="M937" s="654">
        <v>7095.28</v>
      </c>
    </row>
    <row r="938" spans="1:13" ht="14.4" customHeight="1" x14ac:dyDescent="0.3">
      <c r="A938" s="649" t="s">
        <v>3709</v>
      </c>
      <c r="B938" s="650" t="s">
        <v>3537</v>
      </c>
      <c r="C938" s="650" t="s">
        <v>2135</v>
      </c>
      <c r="D938" s="650" t="s">
        <v>2136</v>
      </c>
      <c r="E938" s="650" t="s">
        <v>2137</v>
      </c>
      <c r="F938" s="653"/>
      <c r="G938" s="653"/>
      <c r="H938" s="666">
        <v>0</v>
      </c>
      <c r="I938" s="653">
        <v>10</v>
      </c>
      <c r="J938" s="653">
        <v>8869.1</v>
      </c>
      <c r="K938" s="666">
        <v>1</v>
      </c>
      <c r="L938" s="653">
        <v>10</v>
      </c>
      <c r="M938" s="654">
        <v>8869.1</v>
      </c>
    </row>
    <row r="939" spans="1:13" ht="14.4" customHeight="1" x14ac:dyDescent="0.3">
      <c r="A939" s="649" t="s">
        <v>3709</v>
      </c>
      <c r="B939" s="650" t="s">
        <v>3538</v>
      </c>
      <c r="C939" s="650" t="s">
        <v>2124</v>
      </c>
      <c r="D939" s="650" t="s">
        <v>2125</v>
      </c>
      <c r="E939" s="650" t="s">
        <v>2126</v>
      </c>
      <c r="F939" s="653"/>
      <c r="G939" s="653"/>
      <c r="H939" s="666">
        <v>0</v>
      </c>
      <c r="I939" s="653">
        <v>18</v>
      </c>
      <c r="J939" s="653">
        <v>29935.260000000002</v>
      </c>
      <c r="K939" s="666">
        <v>1</v>
      </c>
      <c r="L939" s="653">
        <v>18</v>
      </c>
      <c r="M939" s="654">
        <v>29935.260000000002</v>
      </c>
    </row>
    <row r="940" spans="1:13" ht="14.4" customHeight="1" x14ac:dyDescent="0.3">
      <c r="A940" s="649" t="s">
        <v>3709</v>
      </c>
      <c r="B940" s="650" t="s">
        <v>3470</v>
      </c>
      <c r="C940" s="650" t="s">
        <v>1605</v>
      </c>
      <c r="D940" s="650" t="s">
        <v>1079</v>
      </c>
      <c r="E940" s="650" t="s">
        <v>1606</v>
      </c>
      <c r="F940" s="653"/>
      <c r="G940" s="653"/>
      <c r="H940" s="666">
        <v>0</v>
      </c>
      <c r="I940" s="653">
        <v>1</v>
      </c>
      <c r="J940" s="653">
        <v>625.29</v>
      </c>
      <c r="K940" s="666">
        <v>1</v>
      </c>
      <c r="L940" s="653">
        <v>1</v>
      </c>
      <c r="M940" s="654">
        <v>625.29</v>
      </c>
    </row>
    <row r="941" spans="1:13" ht="14.4" customHeight="1" x14ac:dyDescent="0.3">
      <c r="A941" s="649" t="s">
        <v>3709</v>
      </c>
      <c r="B941" s="650" t="s">
        <v>3546</v>
      </c>
      <c r="C941" s="650" t="s">
        <v>3888</v>
      </c>
      <c r="D941" s="650" t="s">
        <v>2935</v>
      </c>
      <c r="E941" s="650" t="s">
        <v>3889</v>
      </c>
      <c r="F941" s="653"/>
      <c r="G941" s="653"/>
      <c r="H941" s="666">
        <v>0</v>
      </c>
      <c r="I941" s="653">
        <v>16</v>
      </c>
      <c r="J941" s="653">
        <v>809.12</v>
      </c>
      <c r="K941" s="666">
        <v>1</v>
      </c>
      <c r="L941" s="653">
        <v>16</v>
      </c>
      <c r="M941" s="654">
        <v>809.12</v>
      </c>
    </row>
    <row r="942" spans="1:13" ht="14.4" customHeight="1" x14ac:dyDescent="0.3">
      <c r="A942" s="649" t="s">
        <v>3709</v>
      </c>
      <c r="B942" s="650" t="s">
        <v>3474</v>
      </c>
      <c r="C942" s="650" t="s">
        <v>1238</v>
      </c>
      <c r="D942" s="650" t="s">
        <v>3477</v>
      </c>
      <c r="E942" s="650" t="s">
        <v>3478</v>
      </c>
      <c r="F942" s="653"/>
      <c r="G942" s="653"/>
      <c r="H942" s="666">
        <v>0</v>
      </c>
      <c r="I942" s="653">
        <v>1</v>
      </c>
      <c r="J942" s="653">
        <v>69.09</v>
      </c>
      <c r="K942" s="666">
        <v>1</v>
      </c>
      <c r="L942" s="653">
        <v>1</v>
      </c>
      <c r="M942" s="654">
        <v>69.09</v>
      </c>
    </row>
    <row r="943" spans="1:13" ht="14.4" customHeight="1" x14ac:dyDescent="0.3">
      <c r="A943" s="649" t="s">
        <v>3709</v>
      </c>
      <c r="B943" s="650" t="s">
        <v>3474</v>
      </c>
      <c r="C943" s="650" t="s">
        <v>1226</v>
      </c>
      <c r="D943" s="650" t="s">
        <v>3479</v>
      </c>
      <c r="E943" s="650" t="s">
        <v>3480</v>
      </c>
      <c r="F943" s="653"/>
      <c r="G943" s="653"/>
      <c r="H943" s="666">
        <v>0</v>
      </c>
      <c r="I943" s="653">
        <v>2</v>
      </c>
      <c r="J943" s="653">
        <v>225.52</v>
      </c>
      <c r="K943" s="666">
        <v>1</v>
      </c>
      <c r="L943" s="653">
        <v>2</v>
      </c>
      <c r="M943" s="654">
        <v>225.52</v>
      </c>
    </row>
    <row r="944" spans="1:13" ht="14.4" customHeight="1" x14ac:dyDescent="0.3">
      <c r="A944" s="649" t="s">
        <v>3709</v>
      </c>
      <c r="B944" s="650" t="s">
        <v>3474</v>
      </c>
      <c r="C944" s="650" t="s">
        <v>1660</v>
      </c>
      <c r="D944" s="650" t="s">
        <v>3516</v>
      </c>
      <c r="E944" s="650" t="s">
        <v>3517</v>
      </c>
      <c r="F944" s="653"/>
      <c r="G944" s="653"/>
      <c r="H944" s="666">
        <v>0</v>
      </c>
      <c r="I944" s="653">
        <v>1</v>
      </c>
      <c r="J944" s="653">
        <v>151.61000000000001</v>
      </c>
      <c r="K944" s="666">
        <v>1</v>
      </c>
      <c r="L944" s="653">
        <v>1</v>
      </c>
      <c r="M944" s="654">
        <v>151.61000000000001</v>
      </c>
    </row>
    <row r="945" spans="1:13" ht="14.4" customHeight="1" x14ac:dyDescent="0.3">
      <c r="A945" s="649" t="s">
        <v>3709</v>
      </c>
      <c r="B945" s="650" t="s">
        <v>3474</v>
      </c>
      <c r="C945" s="650" t="s">
        <v>1230</v>
      </c>
      <c r="D945" s="650" t="s">
        <v>1231</v>
      </c>
      <c r="E945" s="650" t="s">
        <v>1232</v>
      </c>
      <c r="F945" s="653"/>
      <c r="G945" s="653"/>
      <c r="H945" s="666">
        <v>0</v>
      </c>
      <c r="I945" s="653">
        <v>1</v>
      </c>
      <c r="J945" s="653">
        <v>152.36000000000001</v>
      </c>
      <c r="K945" s="666">
        <v>1</v>
      </c>
      <c r="L945" s="653">
        <v>1</v>
      </c>
      <c r="M945" s="654">
        <v>152.36000000000001</v>
      </c>
    </row>
    <row r="946" spans="1:13" ht="14.4" customHeight="1" x14ac:dyDescent="0.3">
      <c r="A946" s="649" t="s">
        <v>3709</v>
      </c>
      <c r="B946" s="650" t="s">
        <v>3481</v>
      </c>
      <c r="C946" s="650" t="s">
        <v>1719</v>
      </c>
      <c r="D946" s="650" t="s">
        <v>1720</v>
      </c>
      <c r="E946" s="650" t="s">
        <v>3519</v>
      </c>
      <c r="F946" s="653"/>
      <c r="G946" s="653"/>
      <c r="H946" s="666">
        <v>0</v>
      </c>
      <c r="I946" s="653">
        <v>2</v>
      </c>
      <c r="J946" s="653">
        <v>276.32</v>
      </c>
      <c r="K946" s="666">
        <v>1</v>
      </c>
      <c r="L946" s="653">
        <v>2</v>
      </c>
      <c r="M946" s="654">
        <v>276.32</v>
      </c>
    </row>
    <row r="947" spans="1:13" ht="14.4" customHeight="1" x14ac:dyDescent="0.3">
      <c r="A947" s="649" t="s">
        <v>3709</v>
      </c>
      <c r="B947" s="650" t="s">
        <v>3481</v>
      </c>
      <c r="C947" s="650" t="s">
        <v>1708</v>
      </c>
      <c r="D947" s="650" t="s">
        <v>1709</v>
      </c>
      <c r="E947" s="650" t="s">
        <v>3520</v>
      </c>
      <c r="F947" s="653"/>
      <c r="G947" s="653"/>
      <c r="H947" s="666">
        <v>0</v>
      </c>
      <c r="I947" s="653">
        <v>1</v>
      </c>
      <c r="J947" s="653">
        <v>184.22</v>
      </c>
      <c r="K947" s="666">
        <v>1</v>
      </c>
      <c r="L947" s="653">
        <v>1</v>
      </c>
      <c r="M947" s="654">
        <v>184.22</v>
      </c>
    </row>
    <row r="948" spans="1:13" ht="14.4" customHeight="1" x14ac:dyDescent="0.3">
      <c r="A948" s="649" t="s">
        <v>3709</v>
      </c>
      <c r="B948" s="650" t="s">
        <v>3525</v>
      </c>
      <c r="C948" s="650" t="s">
        <v>1608</v>
      </c>
      <c r="D948" s="650" t="s">
        <v>1609</v>
      </c>
      <c r="E948" s="650" t="s">
        <v>876</v>
      </c>
      <c r="F948" s="653"/>
      <c r="G948" s="653"/>
      <c r="H948" s="666">
        <v>0</v>
      </c>
      <c r="I948" s="653">
        <v>1</v>
      </c>
      <c r="J948" s="653">
        <v>32.74</v>
      </c>
      <c r="K948" s="666">
        <v>1</v>
      </c>
      <c r="L948" s="653">
        <v>1</v>
      </c>
      <c r="M948" s="654">
        <v>32.74</v>
      </c>
    </row>
    <row r="949" spans="1:13" ht="14.4" customHeight="1" x14ac:dyDescent="0.3">
      <c r="A949" s="649" t="s">
        <v>3709</v>
      </c>
      <c r="B949" s="650" t="s">
        <v>3505</v>
      </c>
      <c r="C949" s="650" t="s">
        <v>4051</v>
      </c>
      <c r="D949" s="650" t="s">
        <v>1087</v>
      </c>
      <c r="E949" s="650" t="s">
        <v>4052</v>
      </c>
      <c r="F949" s="653"/>
      <c r="G949" s="653"/>
      <c r="H949" s="666"/>
      <c r="I949" s="653">
        <v>1</v>
      </c>
      <c r="J949" s="653">
        <v>0</v>
      </c>
      <c r="K949" s="666"/>
      <c r="L949" s="653">
        <v>1</v>
      </c>
      <c r="M949" s="654">
        <v>0</v>
      </c>
    </row>
    <row r="950" spans="1:13" ht="14.4" customHeight="1" x14ac:dyDescent="0.3">
      <c r="A950" s="649" t="s">
        <v>3709</v>
      </c>
      <c r="B950" s="650" t="s">
        <v>3505</v>
      </c>
      <c r="C950" s="650" t="s">
        <v>1113</v>
      </c>
      <c r="D950" s="650" t="s">
        <v>1114</v>
      </c>
      <c r="E950" s="650" t="s">
        <v>930</v>
      </c>
      <c r="F950" s="653"/>
      <c r="G950" s="653"/>
      <c r="H950" s="666"/>
      <c r="I950" s="653">
        <v>2</v>
      </c>
      <c r="J950" s="653">
        <v>0</v>
      </c>
      <c r="K950" s="666"/>
      <c r="L950" s="653">
        <v>2</v>
      </c>
      <c r="M950" s="654">
        <v>0</v>
      </c>
    </row>
    <row r="951" spans="1:13" ht="14.4" customHeight="1" x14ac:dyDescent="0.3">
      <c r="A951" s="649" t="s">
        <v>3709</v>
      </c>
      <c r="B951" s="650" t="s">
        <v>3506</v>
      </c>
      <c r="C951" s="650" t="s">
        <v>1626</v>
      </c>
      <c r="D951" s="650" t="s">
        <v>3530</v>
      </c>
      <c r="E951" s="650" t="s">
        <v>1140</v>
      </c>
      <c r="F951" s="653"/>
      <c r="G951" s="653"/>
      <c r="H951" s="666">
        <v>0</v>
      </c>
      <c r="I951" s="653">
        <v>30</v>
      </c>
      <c r="J951" s="653">
        <v>978</v>
      </c>
      <c r="K951" s="666">
        <v>1</v>
      </c>
      <c r="L951" s="653">
        <v>30</v>
      </c>
      <c r="M951" s="654">
        <v>978</v>
      </c>
    </row>
    <row r="952" spans="1:13" ht="14.4" customHeight="1" x14ac:dyDescent="0.3">
      <c r="A952" s="649" t="s">
        <v>3709</v>
      </c>
      <c r="B952" s="650" t="s">
        <v>3506</v>
      </c>
      <c r="C952" s="650" t="s">
        <v>4416</v>
      </c>
      <c r="D952" s="650" t="s">
        <v>4417</v>
      </c>
      <c r="E952" s="650" t="s">
        <v>1140</v>
      </c>
      <c r="F952" s="653"/>
      <c r="G952" s="653"/>
      <c r="H952" s="666">
        <v>0</v>
      </c>
      <c r="I952" s="653">
        <v>10</v>
      </c>
      <c r="J952" s="653">
        <v>323.8</v>
      </c>
      <c r="K952" s="666">
        <v>1</v>
      </c>
      <c r="L952" s="653">
        <v>10</v>
      </c>
      <c r="M952" s="654">
        <v>323.8</v>
      </c>
    </row>
    <row r="953" spans="1:13" ht="14.4" customHeight="1" x14ac:dyDescent="0.3">
      <c r="A953" s="649" t="s">
        <v>3709</v>
      </c>
      <c r="B953" s="650" t="s">
        <v>3506</v>
      </c>
      <c r="C953" s="650" t="s">
        <v>4590</v>
      </c>
      <c r="D953" s="650" t="s">
        <v>4591</v>
      </c>
      <c r="E953" s="650" t="s">
        <v>1140</v>
      </c>
      <c r="F953" s="653"/>
      <c r="G953" s="653"/>
      <c r="H953" s="666">
        <v>0</v>
      </c>
      <c r="I953" s="653">
        <v>10</v>
      </c>
      <c r="J953" s="653">
        <v>658.1</v>
      </c>
      <c r="K953" s="666">
        <v>1</v>
      </c>
      <c r="L953" s="653">
        <v>10</v>
      </c>
      <c r="M953" s="654">
        <v>658.1</v>
      </c>
    </row>
    <row r="954" spans="1:13" ht="14.4" customHeight="1" x14ac:dyDescent="0.3">
      <c r="A954" s="649" t="s">
        <v>3709</v>
      </c>
      <c r="B954" s="650" t="s">
        <v>3506</v>
      </c>
      <c r="C954" s="650" t="s">
        <v>5134</v>
      </c>
      <c r="D954" s="650" t="s">
        <v>5135</v>
      </c>
      <c r="E954" s="650" t="s">
        <v>1140</v>
      </c>
      <c r="F954" s="653"/>
      <c r="G954" s="653"/>
      <c r="H954" s="666">
        <v>0</v>
      </c>
      <c r="I954" s="653">
        <v>10</v>
      </c>
      <c r="J954" s="653">
        <v>658.1</v>
      </c>
      <c r="K954" s="666">
        <v>1</v>
      </c>
      <c r="L954" s="653">
        <v>10</v>
      </c>
      <c r="M954" s="654">
        <v>658.1</v>
      </c>
    </row>
    <row r="955" spans="1:13" ht="14.4" customHeight="1" x14ac:dyDescent="0.3">
      <c r="A955" s="649" t="s">
        <v>3710</v>
      </c>
      <c r="B955" s="650" t="s">
        <v>3474</v>
      </c>
      <c r="C955" s="650" t="s">
        <v>3744</v>
      </c>
      <c r="D955" s="650" t="s">
        <v>3745</v>
      </c>
      <c r="E955" s="650" t="s">
        <v>3746</v>
      </c>
      <c r="F955" s="653"/>
      <c r="G955" s="653"/>
      <c r="H955" s="666">
        <v>0</v>
      </c>
      <c r="I955" s="653">
        <v>2</v>
      </c>
      <c r="J955" s="653">
        <v>317.44</v>
      </c>
      <c r="K955" s="666">
        <v>1</v>
      </c>
      <c r="L955" s="653">
        <v>2</v>
      </c>
      <c r="M955" s="654">
        <v>317.44</v>
      </c>
    </row>
    <row r="956" spans="1:13" ht="14.4" customHeight="1" x14ac:dyDescent="0.3">
      <c r="A956" s="649" t="s">
        <v>3710</v>
      </c>
      <c r="B956" s="650" t="s">
        <v>3481</v>
      </c>
      <c r="C956" s="650" t="s">
        <v>4165</v>
      </c>
      <c r="D956" s="650" t="s">
        <v>1296</v>
      </c>
      <c r="E956" s="650" t="s">
        <v>839</v>
      </c>
      <c r="F956" s="653"/>
      <c r="G956" s="653"/>
      <c r="H956" s="666"/>
      <c r="I956" s="653">
        <v>1</v>
      </c>
      <c r="J956" s="653">
        <v>0</v>
      </c>
      <c r="K956" s="666"/>
      <c r="L956" s="653">
        <v>1</v>
      </c>
      <c r="M956" s="654">
        <v>0</v>
      </c>
    </row>
    <row r="957" spans="1:13" ht="14.4" customHeight="1" x14ac:dyDescent="0.3">
      <c r="A957" s="649" t="s">
        <v>3710</v>
      </c>
      <c r="B957" s="650" t="s">
        <v>3486</v>
      </c>
      <c r="C957" s="650" t="s">
        <v>6748</v>
      </c>
      <c r="D957" s="650" t="s">
        <v>6749</v>
      </c>
      <c r="E957" s="650" t="s">
        <v>3488</v>
      </c>
      <c r="F957" s="653">
        <v>1</v>
      </c>
      <c r="G957" s="653">
        <v>152.69</v>
      </c>
      <c r="H957" s="666">
        <v>1</v>
      </c>
      <c r="I957" s="653"/>
      <c r="J957" s="653"/>
      <c r="K957" s="666">
        <v>0</v>
      </c>
      <c r="L957" s="653">
        <v>1</v>
      </c>
      <c r="M957" s="654">
        <v>152.69</v>
      </c>
    </row>
    <row r="958" spans="1:13" ht="14.4" customHeight="1" x14ac:dyDescent="0.3">
      <c r="A958" s="649" t="s">
        <v>3710</v>
      </c>
      <c r="B958" s="650" t="s">
        <v>3486</v>
      </c>
      <c r="C958" s="650" t="s">
        <v>4146</v>
      </c>
      <c r="D958" s="650" t="s">
        <v>3547</v>
      </c>
      <c r="E958" s="650" t="s">
        <v>4147</v>
      </c>
      <c r="F958" s="653"/>
      <c r="G958" s="653"/>
      <c r="H958" s="666">
        <v>0</v>
      </c>
      <c r="I958" s="653">
        <v>1</v>
      </c>
      <c r="J958" s="653">
        <v>87.6</v>
      </c>
      <c r="K958" s="666">
        <v>1</v>
      </c>
      <c r="L958" s="653">
        <v>1</v>
      </c>
      <c r="M958" s="654">
        <v>87.6</v>
      </c>
    </row>
    <row r="959" spans="1:13" ht="14.4" customHeight="1" x14ac:dyDescent="0.3">
      <c r="A959" s="649" t="s">
        <v>3722</v>
      </c>
      <c r="B959" s="650" t="s">
        <v>3474</v>
      </c>
      <c r="C959" s="650" t="s">
        <v>1646</v>
      </c>
      <c r="D959" s="650" t="s">
        <v>3514</v>
      </c>
      <c r="E959" s="650" t="s">
        <v>3515</v>
      </c>
      <c r="F959" s="653"/>
      <c r="G959" s="653"/>
      <c r="H959" s="666">
        <v>0</v>
      </c>
      <c r="I959" s="653">
        <v>1</v>
      </c>
      <c r="J959" s="653">
        <v>156.86000000000001</v>
      </c>
      <c r="K959" s="666">
        <v>1</v>
      </c>
      <c r="L959" s="653">
        <v>1</v>
      </c>
      <c r="M959" s="654">
        <v>156.86000000000001</v>
      </c>
    </row>
    <row r="960" spans="1:13" ht="14.4" customHeight="1" x14ac:dyDescent="0.3">
      <c r="A960" s="649" t="s">
        <v>3722</v>
      </c>
      <c r="B960" s="650" t="s">
        <v>3474</v>
      </c>
      <c r="C960" s="650" t="s">
        <v>1230</v>
      </c>
      <c r="D960" s="650" t="s">
        <v>1231</v>
      </c>
      <c r="E960" s="650" t="s">
        <v>1232</v>
      </c>
      <c r="F960" s="653"/>
      <c r="G960" s="653"/>
      <c r="H960" s="666">
        <v>0</v>
      </c>
      <c r="I960" s="653">
        <v>1</v>
      </c>
      <c r="J960" s="653">
        <v>99.7</v>
      </c>
      <c r="K960" s="666">
        <v>1</v>
      </c>
      <c r="L960" s="653">
        <v>1</v>
      </c>
      <c r="M960" s="654">
        <v>99.7</v>
      </c>
    </row>
    <row r="961" spans="1:13" ht="14.4" customHeight="1" x14ac:dyDescent="0.3">
      <c r="A961" s="649" t="s">
        <v>3722</v>
      </c>
      <c r="B961" s="650" t="s">
        <v>3486</v>
      </c>
      <c r="C961" s="650" t="s">
        <v>4146</v>
      </c>
      <c r="D961" s="650" t="s">
        <v>3547</v>
      </c>
      <c r="E961" s="650" t="s">
        <v>4147</v>
      </c>
      <c r="F961" s="653"/>
      <c r="G961" s="653"/>
      <c r="H961" s="666">
        <v>0</v>
      </c>
      <c r="I961" s="653">
        <v>2</v>
      </c>
      <c r="J961" s="653">
        <v>175.2</v>
      </c>
      <c r="K961" s="666">
        <v>1</v>
      </c>
      <c r="L961" s="653">
        <v>2</v>
      </c>
      <c r="M961" s="654">
        <v>175.2</v>
      </c>
    </row>
    <row r="962" spans="1:13" ht="14.4" customHeight="1" x14ac:dyDescent="0.3">
      <c r="A962" s="649" t="s">
        <v>3722</v>
      </c>
      <c r="B962" s="650" t="s">
        <v>3486</v>
      </c>
      <c r="C962" s="650" t="s">
        <v>1306</v>
      </c>
      <c r="D962" s="650" t="s">
        <v>3490</v>
      </c>
      <c r="E962" s="650" t="s">
        <v>839</v>
      </c>
      <c r="F962" s="653"/>
      <c r="G962" s="653"/>
      <c r="H962" s="666">
        <v>0</v>
      </c>
      <c r="I962" s="653">
        <v>1</v>
      </c>
      <c r="J962" s="653">
        <v>68.83</v>
      </c>
      <c r="K962" s="666">
        <v>1</v>
      </c>
      <c r="L962" s="653">
        <v>1</v>
      </c>
      <c r="M962" s="654">
        <v>68.83</v>
      </c>
    </row>
    <row r="963" spans="1:13" ht="14.4" customHeight="1" x14ac:dyDescent="0.3">
      <c r="A963" s="649" t="s">
        <v>3722</v>
      </c>
      <c r="B963" s="650" t="s">
        <v>3500</v>
      </c>
      <c r="C963" s="650" t="s">
        <v>1094</v>
      </c>
      <c r="D963" s="650" t="s">
        <v>1095</v>
      </c>
      <c r="E963" s="650" t="s">
        <v>3501</v>
      </c>
      <c r="F963" s="653"/>
      <c r="G963" s="653"/>
      <c r="H963" s="666">
        <v>0</v>
      </c>
      <c r="I963" s="653">
        <v>1</v>
      </c>
      <c r="J963" s="653">
        <v>94.8</v>
      </c>
      <c r="K963" s="666">
        <v>1</v>
      </c>
      <c r="L963" s="653">
        <v>1</v>
      </c>
      <c r="M963" s="654">
        <v>94.8</v>
      </c>
    </row>
    <row r="964" spans="1:13" ht="14.4" customHeight="1" x14ac:dyDescent="0.3">
      <c r="A964" s="649" t="s">
        <v>3711</v>
      </c>
      <c r="B964" s="650" t="s">
        <v>3469</v>
      </c>
      <c r="C964" s="650" t="s">
        <v>1098</v>
      </c>
      <c r="D964" s="650" t="s">
        <v>1099</v>
      </c>
      <c r="E964" s="650" t="s">
        <v>1100</v>
      </c>
      <c r="F964" s="653"/>
      <c r="G964" s="653"/>
      <c r="H964" s="666"/>
      <c r="I964" s="653">
        <v>2</v>
      </c>
      <c r="J964" s="653">
        <v>0</v>
      </c>
      <c r="K964" s="666"/>
      <c r="L964" s="653">
        <v>2</v>
      </c>
      <c r="M964" s="654">
        <v>0</v>
      </c>
    </row>
    <row r="965" spans="1:13" ht="14.4" customHeight="1" x14ac:dyDescent="0.3">
      <c r="A965" s="649" t="s">
        <v>3711</v>
      </c>
      <c r="B965" s="650" t="s">
        <v>3469</v>
      </c>
      <c r="C965" s="650" t="s">
        <v>6583</v>
      </c>
      <c r="D965" s="650" t="s">
        <v>1099</v>
      </c>
      <c r="E965" s="650" t="s">
        <v>6584</v>
      </c>
      <c r="F965" s="653">
        <v>2</v>
      </c>
      <c r="G965" s="653">
        <v>0</v>
      </c>
      <c r="H965" s="666"/>
      <c r="I965" s="653"/>
      <c r="J965" s="653"/>
      <c r="K965" s="666"/>
      <c r="L965" s="653">
        <v>2</v>
      </c>
      <c r="M965" s="654">
        <v>0</v>
      </c>
    </row>
    <row r="966" spans="1:13" ht="14.4" customHeight="1" x14ac:dyDescent="0.3">
      <c r="A966" s="649" t="s">
        <v>3711</v>
      </c>
      <c r="B966" s="650" t="s">
        <v>6934</v>
      </c>
      <c r="C966" s="650" t="s">
        <v>6581</v>
      </c>
      <c r="D966" s="650" t="s">
        <v>6582</v>
      </c>
      <c r="E966" s="650" t="s">
        <v>1779</v>
      </c>
      <c r="F966" s="653">
        <v>3</v>
      </c>
      <c r="G966" s="653">
        <v>101.19</v>
      </c>
      <c r="H966" s="666">
        <v>1</v>
      </c>
      <c r="I966" s="653"/>
      <c r="J966" s="653"/>
      <c r="K966" s="666">
        <v>0</v>
      </c>
      <c r="L966" s="653">
        <v>3</v>
      </c>
      <c r="M966" s="654">
        <v>101.19</v>
      </c>
    </row>
    <row r="967" spans="1:13" ht="14.4" customHeight="1" x14ac:dyDescent="0.3">
      <c r="A967" s="649" t="s">
        <v>3711</v>
      </c>
      <c r="B967" s="650" t="s">
        <v>6909</v>
      </c>
      <c r="C967" s="650" t="s">
        <v>6579</v>
      </c>
      <c r="D967" s="650" t="s">
        <v>4181</v>
      </c>
      <c r="E967" s="650" t="s">
        <v>6368</v>
      </c>
      <c r="F967" s="653">
        <v>1</v>
      </c>
      <c r="G967" s="653">
        <v>0</v>
      </c>
      <c r="H967" s="666"/>
      <c r="I967" s="653"/>
      <c r="J967" s="653"/>
      <c r="K967" s="666"/>
      <c r="L967" s="653">
        <v>1</v>
      </c>
      <c r="M967" s="654">
        <v>0</v>
      </c>
    </row>
    <row r="968" spans="1:13" ht="14.4" customHeight="1" x14ac:dyDescent="0.3">
      <c r="A968" s="649" t="s">
        <v>3711</v>
      </c>
      <c r="B968" s="650" t="s">
        <v>3474</v>
      </c>
      <c r="C968" s="650" t="s">
        <v>4358</v>
      </c>
      <c r="D968" s="650" t="s">
        <v>3514</v>
      </c>
      <c r="E968" s="650" t="s">
        <v>4359</v>
      </c>
      <c r="F968" s="653">
        <v>3</v>
      </c>
      <c r="G968" s="653">
        <v>0</v>
      </c>
      <c r="H968" s="666"/>
      <c r="I968" s="653"/>
      <c r="J968" s="653"/>
      <c r="K968" s="666"/>
      <c r="L968" s="653">
        <v>3</v>
      </c>
      <c r="M968" s="654">
        <v>0</v>
      </c>
    </row>
    <row r="969" spans="1:13" ht="14.4" customHeight="1" x14ac:dyDescent="0.3">
      <c r="A969" s="649" t="s">
        <v>3711</v>
      </c>
      <c r="B969" s="650" t="s">
        <v>3474</v>
      </c>
      <c r="C969" s="650" t="s">
        <v>1646</v>
      </c>
      <c r="D969" s="650" t="s">
        <v>3514</v>
      </c>
      <c r="E969" s="650" t="s">
        <v>3515</v>
      </c>
      <c r="F969" s="653"/>
      <c r="G969" s="653"/>
      <c r="H969" s="666">
        <v>0</v>
      </c>
      <c r="I969" s="653">
        <v>3</v>
      </c>
      <c r="J969" s="653">
        <v>999.93000000000006</v>
      </c>
      <c r="K969" s="666">
        <v>1</v>
      </c>
      <c r="L969" s="653">
        <v>3</v>
      </c>
      <c r="M969" s="654">
        <v>999.93000000000006</v>
      </c>
    </row>
    <row r="970" spans="1:13" ht="14.4" customHeight="1" x14ac:dyDescent="0.3">
      <c r="A970" s="649" t="s">
        <v>3711</v>
      </c>
      <c r="B970" s="650" t="s">
        <v>3474</v>
      </c>
      <c r="C970" s="650" t="s">
        <v>1226</v>
      </c>
      <c r="D970" s="650" t="s">
        <v>3479</v>
      </c>
      <c r="E970" s="650" t="s">
        <v>3480</v>
      </c>
      <c r="F970" s="653"/>
      <c r="G970" s="653"/>
      <c r="H970" s="666">
        <v>0</v>
      </c>
      <c r="I970" s="653">
        <v>2</v>
      </c>
      <c r="J970" s="653">
        <v>446.07</v>
      </c>
      <c r="K970" s="666">
        <v>1</v>
      </c>
      <c r="L970" s="653">
        <v>2</v>
      </c>
      <c r="M970" s="654">
        <v>446.07</v>
      </c>
    </row>
    <row r="971" spans="1:13" ht="14.4" customHeight="1" x14ac:dyDescent="0.3">
      <c r="A971" s="649" t="s">
        <v>3711</v>
      </c>
      <c r="B971" s="650" t="s">
        <v>3474</v>
      </c>
      <c r="C971" s="650" t="s">
        <v>1660</v>
      </c>
      <c r="D971" s="650" t="s">
        <v>3516</v>
      </c>
      <c r="E971" s="650" t="s">
        <v>3517</v>
      </c>
      <c r="F971" s="653"/>
      <c r="G971" s="653"/>
      <c r="H971" s="666">
        <v>0</v>
      </c>
      <c r="I971" s="653">
        <v>1</v>
      </c>
      <c r="J971" s="653">
        <v>333.31</v>
      </c>
      <c r="K971" s="666">
        <v>1</v>
      </c>
      <c r="L971" s="653">
        <v>1</v>
      </c>
      <c r="M971" s="654">
        <v>333.31</v>
      </c>
    </row>
    <row r="972" spans="1:13" ht="14.4" customHeight="1" x14ac:dyDescent="0.3">
      <c r="A972" s="649" t="s">
        <v>3711</v>
      </c>
      <c r="B972" s="650" t="s">
        <v>3474</v>
      </c>
      <c r="C972" s="650" t="s">
        <v>1230</v>
      </c>
      <c r="D972" s="650" t="s">
        <v>1231</v>
      </c>
      <c r="E972" s="650" t="s">
        <v>1232</v>
      </c>
      <c r="F972" s="653"/>
      <c r="G972" s="653"/>
      <c r="H972" s="666">
        <v>0</v>
      </c>
      <c r="I972" s="653">
        <v>2</v>
      </c>
      <c r="J972" s="653">
        <v>304.72000000000003</v>
      </c>
      <c r="K972" s="666">
        <v>1</v>
      </c>
      <c r="L972" s="653">
        <v>2</v>
      </c>
      <c r="M972" s="654">
        <v>304.72000000000003</v>
      </c>
    </row>
    <row r="973" spans="1:13" ht="14.4" customHeight="1" x14ac:dyDescent="0.3">
      <c r="A973" s="649" t="s">
        <v>3711</v>
      </c>
      <c r="B973" s="650" t="s">
        <v>3474</v>
      </c>
      <c r="C973" s="650" t="s">
        <v>3841</v>
      </c>
      <c r="D973" s="650" t="s">
        <v>1231</v>
      </c>
      <c r="E973" s="650" t="s">
        <v>3842</v>
      </c>
      <c r="F973" s="653"/>
      <c r="G973" s="653"/>
      <c r="H973" s="666">
        <v>0</v>
      </c>
      <c r="I973" s="653">
        <v>2</v>
      </c>
      <c r="J973" s="653">
        <v>504.14</v>
      </c>
      <c r="K973" s="666">
        <v>1</v>
      </c>
      <c r="L973" s="653">
        <v>2</v>
      </c>
      <c r="M973" s="654">
        <v>504.14</v>
      </c>
    </row>
    <row r="974" spans="1:13" ht="14.4" customHeight="1" x14ac:dyDescent="0.3">
      <c r="A974" s="649" t="s">
        <v>3711</v>
      </c>
      <c r="B974" s="650" t="s">
        <v>3474</v>
      </c>
      <c r="C974" s="650" t="s">
        <v>4558</v>
      </c>
      <c r="D974" s="650" t="s">
        <v>3514</v>
      </c>
      <c r="E974" s="650" t="s">
        <v>3515</v>
      </c>
      <c r="F974" s="653">
        <v>2</v>
      </c>
      <c r="G974" s="653">
        <v>666.62</v>
      </c>
      <c r="H974" s="666">
        <v>1</v>
      </c>
      <c r="I974" s="653"/>
      <c r="J974" s="653"/>
      <c r="K974" s="666">
        <v>0</v>
      </c>
      <c r="L974" s="653">
        <v>2</v>
      </c>
      <c r="M974" s="654">
        <v>666.62</v>
      </c>
    </row>
    <row r="975" spans="1:13" ht="14.4" customHeight="1" x14ac:dyDescent="0.3">
      <c r="A975" s="649" t="s">
        <v>3711</v>
      </c>
      <c r="B975" s="650" t="s">
        <v>3481</v>
      </c>
      <c r="C975" s="650" t="s">
        <v>4560</v>
      </c>
      <c r="D975" s="650" t="s">
        <v>1709</v>
      </c>
      <c r="E975" s="650" t="s">
        <v>3520</v>
      </c>
      <c r="F975" s="653">
        <v>1</v>
      </c>
      <c r="G975" s="653">
        <v>184.22</v>
      </c>
      <c r="H975" s="666">
        <v>1</v>
      </c>
      <c r="I975" s="653"/>
      <c r="J975" s="653"/>
      <c r="K975" s="666">
        <v>0</v>
      </c>
      <c r="L975" s="653">
        <v>1</v>
      </c>
      <c r="M975" s="654">
        <v>184.22</v>
      </c>
    </row>
    <row r="976" spans="1:13" ht="14.4" customHeight="1" x14ac:dyDescent="0.3">
      <c r="A976" s="649" t="s">
        <v>3711</v>
      </c>
      <c r="B976" s="650" t="s">
        <v>3481</v>
      </c>
      <c r="C976" s="650" t="s">
        <v>1295</v>
      </c>
      <c r="D976" s="650" t="s">
        <v>1296</v>
      </c>
      <c r="E976" s="650" t="s">
        <v>3482</v>
      </c>
      <c r="F976" s="653"/>
      <c r="G976" s="653"/>
      <c r="H976" s="666">
        <v>0</v>
      </c>
      <c r="I976" s="653">
        <v>1</v>
      </c>
      <c r="J976" s="653">
        <v>46.05</v>
      </c>
      <c r="K976" s="666">
        <v>1</v>
      </c>
      <c r="L976" s="653">
        <v>1</v>
      </c>
      <c r="M976" s="654">
        <v>46.05</v>
      </c>
    </row>
    <row r="977" spans="1:13" ht="14.4" customHeight="1" x14ac:dyDescent="0.3">
      <c r="A977" s="649" t="s">
        <v>3711</v>
      </c>
      <c r="B977" s="650" t="s">
        <v>3481</v>
      </c>
      <c r="C977" s="650" t="s">
        <v>1719</v>
      </c>
      <c r="D977" s="650" t="s">
        <v>1720</v>
      </c>
      <c r="E977" s="650" t="s">
        <v>3519</v>
      </c>
      <c r="F977" s="653"/>
      <c r="G977" s="653"/>
      <c r="H977" s="666">
        <v>0</v>
      </c>
      <c r="I977" s="653">
        <v>2</v>
      </c>
      <c r="J977" s="653">
        <v>276.32</v>
      </c>
      <c r="K977" s="666">
        <v>1</v>
      </c>
      <c r="L977" s="653">
        <v>2</v>
      </c>
      <c r="M977" s="654">
        <v>276.32</v>
      </c>
    </row>
    <row r="978" spans="1:13" ht="14.4" customHeight="1" x14ac:dyDescent="0.3">
      <c r="A978" s="649" t="s">
        <v>3711</v>
      </c>
      <c r="B978" s="650" t="s">
        <v>3481</v>
      </c>
      <c r="C978" s="650" t="s">
        <v>4286</v>
      </c>
      <c r="D978" s="650" t="s">
        <v>1709</v>
      </c>
      <c r="E978" s="650" t="s">
        <v>3522</v>
      </c>
      <c r="F978" s="653">
        <v>1</v>
      </c>
      <c r="G978" s="653">
        <v>0</v>
      </c>
      <c r="H978" s="666"/>
      <c r="I978" s="653"/>
      <c r="J978" s="653"/>
      <c r="K978" s="666"/>
      <c r="L978" s="653">
        <v>1</v>
      </c>
      <c r="M978" s="654">
        <v>0</v>
      </c>
    </row>
    <row r="979" spans="1:13" ht="14.4" customHeight="1" x14ac:dyDescent="0.3">
      <c r="A979" s="649" t="s">
        <v>3711</v>
      </c>
      <c r="B979" s="650" t="s">
        <v>3481</v>
      </c>
      <c r="C979" s="650" t="s">
        <v>4561</v>
      </c>
      <c r="D979" s="650" t="s">
        <v>1709</v>
      </c>
      <c r="E979" s="650" t="s">
        <v>3520</v>
      </c>
      <c r="F979" s="653">
        <v>2</v>
      </c>
      <c r="G979" s="653">
        <v>0</v>
      </c>
      <c r="H979" s="666"/>
      <c r="I979" s="653"/>
      <c r="J979" s="653"/>
      <c r="K979" s="666"/>
      <c r="L979" s="653">
        <v>2</v>
      </c>
      <c r="M979" s="654">
        <v>0</v>
      </c>
    </row>
    <row r="980" spans="1:13" ht="14.4" customHeight="1" x14ac:dyDescent="0.3">
      <c r="A980" s="649" t="s">
        <v>3711</v>
      </c>
      <c r="B980" s="650" t="s">
        <v>3486</v>
      </c>
      <c r="C980" s="650" t="s">
        <v>1712</v>
      </c>
      <c r="D980" s="650" t="s">
        <v>1713</v>
      </c>
      <c r="E980" s="650" t="s">
        <v>3522</v>
      </c>
      <c r="F980" s="653"/>
      <c r="G980" s="653"/>
      <c r="H980" s="666">
        <v>0</v>
      </c>
      <c r="I980" s="653">
        <v>5</v>
      </c>
      <c r="J980" s="653">
        <v>584</v>
      </c>
      <c r="K980" s="666">
        <v>1</v>
      </c>
      <c r="L980" s="653">
        <v>5</v>
      </c>
      <c r="M980" s="654">
        <v>584</v>
      </c>
    </row>
    <row r="981" spans="1:13" ht="14.4" customHeight="1" x14ac:dyDescent="0.3">
      <c r="A981" s="649" t="s">
        <v>3711</v>
      </c>
      <c r="B981" s="650" t="s">
        <v>3486</v>
      </c>
      <c r="C981" s="650" t="s">
        <v>4146</v>
      </c>
      <c r="D981" s="650" t="s">
        <v>3547</v>
      </c>
      <c r="E981" s="650" t="s">
        <v>4147</v>
      </c>
      <c r="F981" s="653"/>
      <c r="G981" s="653"/>
      <c r="H981" s="666">
        <v>0</v>
      </c>
      <c r="I981" s="653">
        <v>2</v>
      </c>
      <c r="J981" s="653">
        <v>175.2</v>
      </c>
      <c r="K981" s="666">
        <v>1</v>
      </c>
      <c r="L981" s="653">
        <v>2</v>
      </c>
      <c r="M981" s="654">
        <v>175.2</v>
      </c>
    </row>
    <row r="982" spans="1:13" ht="14.4" customHeight="1" x14ac:dyDescent="0.3">
      <c r="A982" s="649" t="s">
        <v>3711</v>
      </c>
      <c r="B982" s="650" t="s">
        <v>3486</v>
      </c>
      <c r="C982" s="650" t="s">
        <v>1306</v>
      </c>
      <c r="D982" s="650" t="s">
        <v>3490</v>
      </c>
      <c r="E982" s="650" t="s">
        <v>839</v>
      </c>
      <c r="F982" s="653"/>
      <c r="G982" s="653"/>
      <c r="H982" s="666">
        <v>0</v>
      </c>
      <c r="I982" s="653">
        <v>1</v>
      </c>
      <c r="J982" s="653">
        <v>68.83</v>
      </c>
      <c r="K982" s="666">
        <v>1</v>
      </c>
      <c r="L982" s="653">
        <v>1</v>
      </c>
      <c r="M982" s="654">
        <v>68.83</v>
      </c>
    </row>
    <row r="983" spans="1:13" ht="14.4" customHeight="1" x14ac:dyDescent="0.3">
      <c r="A983" s="649" t="s">
        <v>3711</v>
      </c>
      <c r="B983" s="650" t="s">
        <v>3486</v>
      </c>
      <c r="C983" s="650" t="s">
        <v>2237</v>
      </c>
      <c r="D983" s="650" t="s">
        <v>3547</v>
      </c>
      <c r="E983" s="650" t="s">
        <v>3519</v>
      </c>
      <c r="F983" s="653"/>
      <c r="G983" s="653"/>
      <c r="H983" s="666">
        <v>0</v>
      </c>
      <c r="I983" s="653">
        <v>2</v>
      </c>
      <c r="J983" s="653">
        <v>125.14</v>
      </c>
      <c r="K983" s="666">
        <v>1</v>
      </c>
      <c r="L983" s="653">
        <v>2</v>
      </c>
      <c r="M983" s="654">
        <v>125.14</v>
      </c>
    </row>
    <row r="984" spans="1:13" ht="14.4" customHeight="1" x14ac:dyDescent="0.3">
      <c r="A984" s="649" t="s">
        <v>3711</v>
      </c>
      <c r="B984" s="650" t="s">
        <v>3523</v>
      </c>
      <c r="C984" s="650" t="s">
        <v>2218</v>
      </c>
      <c r="D984" s="650" t="s">
        <v>2219</v>
      </c>
      <c r="E984" s="650" t="s">
        <v>3520</v>
      </c>
      <c r="F984" s="653"/>
      <c r="G984" s="653"/>
      <c r="H984" s="666">
        <v>0</v>
      </c>
      <c r="I984" s="653">
        <v>3</v>
      </c>
      <c r="J984" s="653">
        <v>209.57999999999998</v>
      </c>
      <c r="K984" s="666">
        <v>1</v>
      </c>
      <c r="L984" s="653">
        <v>3</v>
      </c>
      <c r="M984" s="654">
        <v>209.57999999999998</v>
      </c>
    </row>
    <row r="985" spans="1:13" ht="14.4" customHeight="1" x14ac:dyDescent="0.3">
      <c r="A985" s="649" t="s">
        <v>3711</v>
      </c>
      <c r="B985" s="650" t="s">
        <v>3493</v>
      </c>
      <c r="C985" s="650" t="s">
        <v>1725</v>
      </c>
      <c r="D985" s="650" t="s">
        <v>1315</v>
      </c>
      <c r="E985" s="650" t="s">
        <v>3524</v>
      </c>
      <c r="F985" s="653"/>
      <c r="G985" s="653"/>
      <c r="H985" s="666">
        <v>0</v>
      </c>
      <c r="I985" s="653">
        <v>2</v>
      </c>
      <c r="J985" s="653">
        <v>1564.44</v>
      </c>
      <c r="K985" s="666">
        <v>1</v>
      </c>
      <c r="L985" s="653">
        <v>2</v>
      </c>
      <c r="M985" s="654">
        <v>1564.44</v>
      </c>
    </row>
    <row r="986" spans="1:13" ht="14.4" customHeight="1" x14ac:dyDescent="0.3">
      <c r="A986" s="649" t="s">
        <v>3711</v>
      </c>
      <c r="B986" s="650" t="s">
        <v>3566</v>
      </c>
      <c r="C986" s="650" t="s">
        <v>5018</v>
      </c>
      <c r="D986" s="650" t="s">
        <v>2094</v>
      </c>
      <c r="E986" s="650" t="s">
        <v>5019</v>
      </c>
      <c r="F986" s="653">
        <v>6</v>
      </c>
      <c r="G986" s="653">
        <v>2769.48</v>
      </c>
      <c r="H986" s="666">
        <v>1</v>
      </c>
      <c r="I986" s="653"/>
      <c r="J986" s="653"/>
      <c r="K986" s="666">
        <v>0</v>
      </c>
      <c r="L986" s="653">
        <v>6</v>
      </c>
      <c r="M986" s="654">
        <v>2769.48</v>
      </c>
    </row>
    <row r="987" spans="1:13" ht="14.4" customHeight="1" x14ac:dyDescent="0.3">
      <c r="A987" s="649" t="s">
        <v>3711</v>
      </c>
      <c r="B987" s="650" t="s">
        <v>3596</v>
      </c>
      <c r="C987" s="650" t="s">
        <v>5141</v>
      </c>
      <c r="D987" s="650" t="s">
        <v>5142</v>
      </c>
      <c r="E987" s="650" t="s">
        <v>3598</v>
      </c>
      <c r="F987" s="653">
        <v>2</v>
      </c>
      <c r="G987" s="653">
        <v>10.74</v>
      </c>
      <c r="H987" s="666">
        <v>1</v>
      </c>
      <c r="I987" s="653"/>
      <c r="J987" s="653"/>
      <c r="K987" s="666">
        <v>0</v>
      </c>
      <c r="L987" s="653">
        <v>2</v>
      </c>
      <c r="M987" s="654">
        <v>10.74</v>
      </c>
    </row>
    <row r="988" spans="1:13" ht="14.4" customHeight="1" x14ac:dyDescent="0.3">
      <c r="A988" s="649" t="s">
        <v>3711</v>
      </c>
      <c r="B988" s="650" t="s">
        <v>3497</v>
      </c>
      <c r="C988" s="650" t="s">
        <v>4579</v>
      </c>
      <c r="D988" s="650" t="s">
        <v>3498</v>
      </c>
      <c r="E988" s="650" t="s">
        <v>4580</v>
      </c>
      <c r="F988" s="653">
        <v>1</v>
      </c>
      <c r="G988" s="653">
        <v>0</v>
      </c>
      <c r="H988" s="666"/>
      <c r="I988" s="653"/>
      <c r="J988" s="653"/>
      <c r="K988" s="666"/>
      <c r="L988" s="653">
        <v>1</v>
      </c>
      <c r="M988" s="654">
        <v>0</v>
      </c>
    </row>
    <row r="989" spans="1:13" ht="14.4" customHeight="1" x14ac:dyDescent="0.3">
      <c r="A989" s="649" t="s">
        <v>3711</v>
      </c>
      <c r="B989" s="650" t="s">
        <v>6918</v>
      </c>
      <c r="C989" s="650" t="s">
        <v>5151</v>
      </c>
      <c r="D989" s="650" t="s">
        <v>5152</v>
      </c>
      <c r="E989" s="650" t="s">
        <v>4719</v>
      </c>
      <c r="F989" s="653"/>
      <c r="G989" s="653"/>
      <c r="H989" s="666">
        <v>0</v>
      </c>
      <c r="I989" s="653">
        <v>1</v>
      </c>
      <c r="J989" s="653">
        <v>118.82</v>
      </c>
      <c r="K989" s="666">
        <v>1</v>
      </c>
      <c r="L989" s="653">
        <v>1</v>
      </c>
      <c r="M989" s="654">
        <v>118.82</v>
      </c>
    </row>
    <row r="990" spans="1:13" ht="14.4" customHeight="1" x14ac:dyDescent="0.3">
      <c r="A990" s="649" t="s">
        <v>3711</v>
      </c>
      <c r="B990" s="650" t="s">
        <v>3506</v>
      </c>
      <c r="C990" s="650" t="s">
        <v>1188</v>
      </c>
      <c r="D990" s="650" t="s">
        <v>1189</v>
      </c>
      <c r="E990" s="650" t="s">
        <v>3507</v>
      </c>
      <c r="F990" s="653"/>
      <c r="G990" s="653"/>
      <c r="H990" s="666">
        <v>0</v>
      </c>
      <c r="I990" s="653">
        <v>95</v>
      </c>
      <c r="J990" s="653">
        <v>10216.300000000001</v>
      </c>
      <c r="K990" s="666">
        <v>1</v>
      </c>
      <c r="L990" s="653">
        <v>95</v>
      </c>
      <c r="M990" s="654">
        <v>10216.300000000001</v>
      </c>
    </row>
    <row r="991" spans="1:13" ht="14.4" customHeight="1" x14ac:dyDescent="0.3">
      <c r="A991" s="649" t="s">
        <v>3711</v>
      </c>
      <c r="B991" s="650" t="s">
        <v>3506</v>
      </c>
      <c r="C991" s="650" t="s">
        <v>1202</v>
      </c>
      <c r="D991" s="650" t="s">
        <v>1203</v>
      </c>
      <c r="E991" s="650" t="s">
        <v>1194</v>
      </c>
      <c r="F991" s="653"/>
      <c r="G991" s="653"/>
      <c r="H991" s="666">
        <v>0</v>
      </c>
      <c r="I991" s="653">
        <v>47</v>
      </c>
      <c r="J991" s="653">
        <v>67269.22</v>
      </c>
      <c r="K991" s="666">
        <v>1</v>
      </c>
      <c r="L991" s="653">
        <v>47</v>
      </c>
      <c r="M991" s="654">
        <v>67269.22</v>
      </c>
    </row>
    <row r="992" spans="1:13" ht="14.4" customHeight="1" x14ac:dyDescent="0.3">
      <c r="A992" s="649" t="s">
        <v>3711</v>
      </c>
      <c r="B992" s="650" t="s">
        <v>3506</v>
      </c>
      <c r="C992" s="650" t="s">
        <v>1626</v>
      </c>
      <c r="D992" s="650" t="s">
        <v>3530</v>
      </c>
      <c r="E992" s="650" t="s">
        <v>1140</v>
      </c>
      <c r="F992" s="653"/>
      <c r="G992" s="653"/>
      <c r="H992" s="666">
        <v>0</v>
      </c>
      <c r="I992" s="653">
        <v>40</v>
      </c>
      <c r="J992" s="653">
        <v>1304</v>
      </c>
      <c r="K992" s="666">
        <v>1</v>
      </c>
      <c r="L992" s="653">
        <v>40</v>
      </c>
      <c r="M992" s="654">
        <v>1304</v>
      </c>
    </row>
    <row r="993" spans="1:13" ht="14.4" customHeight="1" x14ac:dyDescent="0.3">
      <c r="A993" s="649" t="s">
        <v>3711</v>
      </c>
      <c r="B993" s="650" t="s">
        <v>3506</v>
      </c>
      <c r="C993" s="650" t="s">
        <v>4625</v>
      </c>
      <c r="D993" s="650" t="s">
        <v>4626</v>
      </c>
      <c r="E993" s="650" t="s">
        <v>1140</v>
      </c>
      <c r="F993" s="653"/>
      <c r="G993" s="653"/>
      <c r="H993" s="666">
        <v>0</v>
      </c>
      <c r="I993" s="653">
        <v>90</v>
      </c>
      <c r="J993" s="653">
        <v>2914.2000000000003</v>
      </c>
      <c r="K993" s="666">
        <v>1</v>
      </c>
      <c r="L993" s="653">
        <v>90</v>
      </c>
      <c r="M993" s="654">
        <v>2914.2000000000003</v>
      </c>
    </row>
    <row r="994" spans="1:13" ht="14.4" customHeight="1" x14ac:dyDescent="0.3">
      <c r="A994" s="649" t="s">
        <v>3711</v>
      </c>
      <c r="B994" s="650" t="s">
        <v>3506</v>
      </c>
      <c r="C994" s="650" t="s">
        <v>1632</v>
      </c>
      <c r="D994" s="650" t="s">
        <v>3532</v>
      </c>
      <c r="E994" s="650" t="s">
        <v>1140</v>
      </c>
      <c r="F994" s="653"/>
      <c r="G994" s="653"/>
      <c r="H994" s="666">
        <v>0</v>
      </c>
      <c r="I994" s="653">
        <v>210</v>
      </c>
      <c r="J994" s="653">
        <v>6723.9</v>
      </c>
      <c r="K994" s="666">
        <v>1</v>
      </c>
      <c r="L994" s="653">
        <v>210</v>
      </c>
      <c r="M994" s="654">
        <v>6723.9</v>
      </c>
    </row>
    <row r="995" spans="1:13" ht="14.4" customHeight="1" x14ac:dyDescent="0.3">
      <c r="A995" s="649" t="s">
        <v>3711</v>
      </c>
      <c r="B995" s="650" t="s">
        <v>3506</v>
      </c>
      <c r="C995" s="650" t="s">
        <v>4344</v>
      </c>
      <c r="D995" s="650" t="s">
        <v>4345</v>
      </c>
      <c r="E995" s="650" t="s">
        <v>1140</v>
      </c>
      <c r="F995" s="653"/>
      <c r="G995" s="653"/>
      <c r="H995" s="666">
        <v>0</v>
      </c>
      <c r="I995" s="653">
        <v>90</v>
      </c>
      <c r="J995" s="653">
        <v>2914.2000000000003</v>
      </c>
      <c r="K995" s="666">
        <v>1</v>
      </c>
      <c r="L995" s="653">
        <v>90</v>
      </c>
      <c r="M995" s="654">
        <v>2914.2000000000003</v>
      </c>
    </row>
    <row r="996" spans="1:13" ht="14.4" customHeight="1" x14ac:dyDescent="0.3">
      <c r="A996" s="649" t="s">
        <v>3711</v>
      </c>
      <c r="B996" s="650" t="s">
        <v>3506</v>
      </c>
      <c r="C996" s="650" t="s">
        <v>4575</v>
      </c>
      <c r="D996" s="650" t="s">
        <v>4576</v>
      </c>
      <c r="E996" s="650" t="s">
        <v>1140</v>
      </c>
      <c r="F996" s="653"/>
      <c r="G996" s="653"/>
      <c r="H996" s="666">
        <v>0</v>
      </c>
      <c r="I996" s="653">
        <v>40</v>
      </c>
      <c r="J996" s="653">
        <v>1295.2</v>
      </c>
      <c r="K996" s="666">
        <v>1</v>
      </c>
      <c r="L996" s="653">
        <v>40</v>
      </c>
      <c r="M996" s="654">
        <v>1295.2</v>
      </c>
    </row>
    <row r="997" spans="1:13" ht="14.4" customHeight="1" x14ac:dyDescent="0.3">
      <c r="A997" s="649" t="s">
        <v>3711</v>
      </c>
      <c r="B997" s="650" t="s">
        <v>3506</v>
      </c>
      <c r="C997" s="650" t="s">
        <v>1617</v>
      </c>
      <c r="D997" s="650" t="s">
        <v>3533</v>
      </c>
      <c r="E997" s="650" t="s">
        <v>1140</v>
      </c>
      <c r="F997" s="653"/>
      <c r="G997" s="653"/>
      <c r="H997" s="666">
        <v>0</v>
      </c>
      <c r="I997" s="653">
        <v>50</v>
      </c>
      <c r="J997" s="653">
        <v>1579.5</v>
      </c>
      <c r="K997" s="666">
        <v>1</v>
      </c>
      <c r="L997" s="653">
        <v>50</v>
      </c>
      <c r="M997" s="654">
        <v>1579.5</v>
      </c>
    </row>
    <row r="998" spans="1:13" ht="14.4" customHeight="1" x14ac:dyDescent="0.3">
      <c r="A998" s="649" t="s">
        <v>3711</v>
      </c>
      <c r="B998" s="650" t="s">
        <v>3506</v>
      </c>
      <c r="C998" s="650" t="s">
        <v>4219</v>
      </c>
      <c r="D998" s="650" t="s">
        <v>4220</v>
      </c>
      <c r="E998" s="650" t="s">
        <v>4221</v>
      </c>
      <c r="F998" s="653"/>
      <c r="G998" s="653"/>
      <c r="H998" s="666">
        <v>0</v>
      </c>
      <c r="I998" s="653">
        <v>32</v>
      </c>
      <c r="J998" s="653">
        <v>6145.82</v>
      </c>
      <c r="K998" s="666">
        <v>1</v>
      </c>
      <c r="L998" s="653">
        <v>32</v>
      </c>
      <c r="M998" s="654">
        <v>6145.82</v>
      </c>
    </row>
    <row r="999" spans="1:13" ht="14.4" customHeight="1" x14ac:dyDescent="0.3">
      <c r="A999" s="649" t="s">
        <v>3711</v>
      </c>
      <c r="B999" s="650" t="s">
        <v>3506</v>
      </c>
      <c r="C999" s="650" t="s">
        <v>2161</v>
      </c>
      <c r="D999" s="650" t="s">
        <v>3561</v>
      </c>
      <c r="E999" s="650" t="s">
        <v>1140</v>
      </c>
      <c r="F999" s="653"/>
      <c r="G999" s="653"/>
      <c r="H999" s="666">
        <v>0</v>
      </c>
      <c r="I999" s="653">
        <v>40</v>
      </c>
      <c r="J999" s="653">
        <v>1053.1999999999998</v>
      </c>
      <c r="K999" s="666">
        <v>1</v>
      </c>
      <c r="L999" s="653">
        <v>40</v>
      </c>
      <c r="M999" s="654">
        <v>1053.1999999999998</v>
      </c>
    </row>
    <row r="1000" spans="1:13" ht="14.4" customHeight="1" x14ac:dyDescent="0.3">
      <c r="A1000" s="649" t="s">
        <v>3711</v>
      </c>
      <c r="B1000" s="650" t="s">
        <v>3506</v>
      </c>
      <c r="C1000" s="650" t="s">
        <v>2164</v>
      </c>
      <c r="D1000" s="650" t="s">
        <v>3562</v>
      </c>
      <c r="E1000" s="650" t="s">
        <v>1140</v>
      </c>
      <c r="F1000" s="653"/>
      <c r="G1000" s="653"/>
      <c r="H1000" s="666">
        <v>0</v>
      </c>
      <c r="I1000" s="653">
        <v>40</v>
      </c>
      <c r="J1000" s="653">
        <v>1053.1999999999998</v>
      </c>
      <c r="K1000" s="666">
        <v>1</v>
      </c>
      <c r="L1000" s="653">
        <v>40</v>
      </c>
      <c r="M1000" s="654">
        <v>1053.1999999999998</v>
      </c>
    </row>
    <row r="1001" spans="1:13" ht="14.4" customHeight="1" x14ac:dyDescent="0.3">
      <c r="A1001" s="649" t="s">
        <v>3711</v>
      </c>
      <c r="B1001" s="650" t="s">
        <v>3506</v>
      </c>
      <c r="C1001" s="650" t="s">
        <v>2104</v>
      </c>
      <c r="D1001" s="650" t="s">
        <v>3563</v>
      </c>
      <c r="E1001" s="650" t="s">
        <v>1140</v>
      </c>
      <c r="F1001" s="653"/>
      <c r="G1001" s="653"/>
      <c r="H1001" s="666">
        <v>0</v>
      </c>
      <c r="I1001" s="653">
        <v>40</v>
      </c>
      <c r="J1001" s="653">
        <v>1053.1999999999998</v>
      </c>
      <c r="K1001" s="666">
        <v>1</v>
      </c>
      <c r="L1001" s="653">
        <v>40</v>
      </c>
      <c r="M1001" s="654">
        <v>1053.1999999999998</v>
      </c>
    </row>
    <row r="1002" spans="1:13" ht="14.4" customHeight="1" x14ac:dyDescent="0.3">
      <c r="A1002" s="649" t="s">
        <v>3711</v>
      </c>
      <c r="B1002" s="650" t="s">
        <v>3506</v>
      </c>
      <c r="C1002" s="650" t="s">
        <v>6023</v>
      </c>
      <c r="D1002" s="650" t="s">
        <v>6024</v>
      </c>
      <c r="E1002" s="650" t="s">
        <v>1127</v>
      </c>
      <c r="F1002" s="653">
        <v>35</v>
      </c>
      <c r="G1002" s="653">
        <v>11681.25</v>
      </c>
      <c r="H1002" s="666">
        <v>1</v>
      </c>
      <c r="I1002" s="653"/>
      <c r="J1002" s="653"/>
      <c r="K1002" s="666">
        <v>0</v>
      </c>
      <c r="L1002" s="653">
        <v>35</v>
      </c>
      <c r="M1002" s="654">
        <v>11681.25</v>
      </c>
    </row>
    <row r="1003" spans="1:13" ht="14.4" customHeight="1" x14ac:dyDescent="0.3">
      <c r="A1003" s="649" t="s">
        <v>3711</v>
      </c>
      <c r="B1003" s="650" t="s">
        <v>3506</v>
      </c>
      <c r="C1003" s="650" t="s">
        <v>1131</v>
      </c>
      <c r="D1003" s="650" t="s">
        <v>1132</v>
      </c>
      <c r="E1003" s="650" t="s">
        <v>1127</v>
      </c>
      <c r="F1003" s="653">
        <v>10</v>
      </c>
      <c r="G1003" s="653">
        <v>3473.8999999999996</v>
      </c>
      <c r="H1003" s="666">
        <v>1</v>
      </c>
      <c r="I1003" s="653"/>
      <c r="J1003" s="653"/>
      <c r="K1003" s="666">
        <v>0</v>
      </c>
      <c r="L1003" s="653">
        <v>10</v>
      </c>
      <c r="M1003" s="654">
        <v>3473.8999999999996</v>
      </c>
    </row>
    <row r="1004" spans="1:13" ht="14.4" customHeight="1" x14ac:dyDescent="0.3">
      <c r="A1004" s="649" t="s">
        <v>3711</v>
      </c>
      <c r="B1004" s="650" t="s">
        <v>3506</v>
      </c>
      <c r="C1004" s="650" t="s">
        <v>4822</v>
      </c>
      <c r="D1004" s="650" t="s">
        <v>4823</v>
      </c>
      <c r="E1004" s="650" t="s">
        <v>2172</v>
      </c>
      <c r="F1004" s="653"/>
      <c r="G1004" s="653"/>
      <c r="H1004" s="666">
        <v>0</v>
      </c>
      <c r="I1004" s="653">
        <v>10</v>
      </c>
      <c r="J1004" s="653">
        <v>1295.0999999999999</v>
      </c>
      <c r="K1004" s="666">
        <v>1</v>
      </c>
      <c r="L1004" s="653">
        <v>10</v>
      </c>
      <c r="M1004" s="654">
        <v>1295.0999999999999</v>
      </c>
    </row>
    <row r="1005" spans="1:13" ht="14.4" customHeight="1" x14ac:dyDescent="0.3">
      <c r="A1005" s="649" t="s">
        <v>3711</v>
      </c>
      <c r="B1005" s="650" t="s">
        <v>3506</v>
      </c>
      <c r="C1005" s="650" t="s">
        <v>1623</v>
      </c>
      <c r="D1005" s="650" t="s">
        <v>1624</v>
      </c>
      <c r="E1005" s="650" t="s">
        <v>1140</v>
      </c>
      <c r="F1005" s="653"/>
      <c r="G1005" s="653"/>
      <c r="H1005" s="666">
        <v>0</v>
      </c>
      <c r="I1005" s="653">
        <v>85</v>
      </c>
      <c r="J1005" s="653">
        <v>2685.1499999999996</v>
      </c>
      <c r="K1005" s="666">
        <v>1</v>
      </c>
      <c r="L1005" s="653">
        <v>85</v>
      </c>
      <c r="M1005" s="654">
        <v>2685.1499999999996</v>
      </c>
    </row>
    <row r="1006" spans="1:13" ht="14.4" customHeight="1" x14ac:dyDescent="0.3">
      <c r="A1006" s="649" t="s">
        <v>3711</v>
      </c>
      <c r="B1006" s="650" t="s">
        <v>3506</v>
      </c>
      <c r="C1006" s="650" t="s">
        <v>1620</v>
      </c>
      <c r="D1006" s="650" t="s">
        <v>1621</v>
      </c>
      <c r="E1006" s="650" t="s">
        <v>1140</v>
      </c>
      <c r="F1006" s="653"/>
      <c r="G1006" s="653"/>
      <c r="H1006" s="666">
        <v>0</v>
      </c>
      <c r="I1006" s="653">
        <v>120</v>
      </c>
      <c r="J1006" s="653">
        <v>3790.8</v>
      </c>
      <c r="K1006" s="666">
        <v>1</v>
      </c>
      <c r="L1006" s="653">
        <v>120</v>
      </c>
      <c r="M1006" s="654">
        <v>3790.8</v>
      </c>
    </row>
    <row r="1007" spans="1:13" ht="14.4" customHeight="1" x14ac:dyDescent="0.3">
      <c r="A1007" s="649" t="s">
        <v>3711</v>
      </c>
      <c r="B1007" s="650" t="s">
        <v>3506</v>
      </c>
      <c r="C1007" s="650" t="s">
        <v>4577</v>
      </c>
      <c r="D1007" s="650" t="s">
        <v>4578</v>
      </c>
      <c r="E1007" s="650" t="s">
        <v>1140</v>
      </c>
      <c r="F1007" s="653"/>
      <c r="G1007" s="653"/>
      <c r="H1007" s="666">
        <v>0</v>
      </c>
      <c r="I1007" s="653">
        <v>90</v>
      </c>
      <c r="J1007" s="653">
        <v>2899.1</v>
      </c>
      <c r="K1007" s="666">
        <v>1</v>
      </c>
      <c r="L1007" s="653">
        <v>90</v>
      </c>
      <c r="M1007" s="654">
        <v>2899.1</v>
      </c>
    </row>
    <row r="1008" spans="1:13" ht="14.4" customHeight="1" x14ac:dyDescent="0.3">
      <c r="A1008" s="649" t="s">
        <v>3711</v>
      </c>
      <c r="B1008" s="650" t="s">
        <v>3506</v>
      </c>
      <c r="C1008" s="650" t="s">
        <v>1635</v>
      </c>
      <c r="D1008" s="650" t="s">
        <v>1636</v>
      </c>
      <c r="E1008" s="650" t="s">
        <v>1140</v>
      </c>
      <c r="F1008" s="653"/>
      <c r="G1008" s="653"/>
      <c r="H1008" s="666">
        <v>0</v>
      </c>
      <c r="I1008" s="653">
        <v>30</v>
      </c>
      <c r="J1008" s="653">
        <v>947.69999999999993</v>
      </c>
      <c r="K1008" s="666">
        <v>1</v>
      </c>
      <c r="L1008" s="653">
        <v>30</v>
      </c>
      <c r="M1008" s="654">
        <v>947.69999999999993</v>
      </c>
    </row>
    <row r="1009" spans="1:13" ht="14.4" customHeight="1" x14ac:dyDescent="0.3">
      <c r="A1009" s="649" t="s">
        <v>3711</v>
      </c>
      <c r="B1009" s="650" t="s">
        <v>3506</v>
      </c>
      <c r="C1009" s="650" t="s">
        <v>2166</v>
      </c>
      <c r="D1009" s="650" t="s">
        <v>2167</v>
      </c>
      <c r="E1009" s="650" t="s">
        <v>2168</v>
      </c>
      <c r="F1009" s="653"/>
      <c r="G1009" s="653"/>
      <c r="H1009" s="666">
        <v>0</v>
      </c>
      <c r="I1009" s="653">
        <v>151</v>
      </c>
      <c r="J1009" s="653">
        <v>15901.810000000001</v>
      </c>
      <c r="K1009" s="666">
        <v>1</v>
      </c>
      <c r="L1009" s="653">
        <v>151</v>
      </c>
      <c r="M1009" s="654">
        <v>15901.810000000001</v>
      </c>
    </row>
    <row r="1010" spans="1:13" ht="14.4" customHeight="1" x14ac:dyDescent="0.3">
      <c r="A1010" s="649" t="s">
        <v>3711</v>
      </c>
      <c r="B1010" s="650" t="s">
        <v>3506</v>
      </c>
      <c r="C1010" s="650" t="s">
        <v>6521</v>
      </c>
      <c r="D1010" s="650" t="s">
        <v>6522</v>
      </c>
      <c r="E1010" s="650" t="s">
        <v>2168</v>
      </c>
      <c r="F1010" s="653"/>
      <c r="G1010" s="653"/>
      <c r="H1010" s="666">
        <v>0</v>
      </c>
      <c r="I1010" s="653">
        <v>64</v>
      </c>
      <c r="J1010" s="653">
        <v>6942.08</v>
      </c>
      <c r="K1010" s="666">
        <v>1</v>
      </c>
      <c r="L1010" s="653">
        <v>64</v>
      </c>
      <c r="M1010" s="654">
        <v>6942.08</v>
      </c>
    </row>
    <row r="1011" spans="1:13" ht="14.4" customHeight="1" x14ac:dyDescent="0.3">
      <c r="A1011" s="649" t="s">
        <v>3711</v>
      </c>
      <c r="B1011" s="650" t="s">
        <v>3506</v>
      </c>
      <c r="C1011" s="650" t="s">
        <v>4416</v>
      </c>
      <c r="D1011" s="650" t="s">
        <v>4417</v>
      </c>
      <c r="E1011" s="650" t="s">
        <v>1140</v>
      </c>
      <c r="F1011" s="653"/>
      <c r="G1011" s="653"/>
      <c r="H1011" s="666">
        <v>0</v>
      </c>
      <c r="I1011" s="653">
        <v>20</v>
      </c>
      <c r="J1011" s="653">
        <v>647.6</v>
      </c>
      <c r="K1011" s="666">
        <v>1</v>
      </c>
      <c r="L1011" s="653">
        <v>20</v>
      </c>
      <c r="M1011" s="654">
        <v>647.6</v>
      </c>
    </row>
    <row r="1012" spans="1:13" ht="14.4" customHeight="1" x14ac:dyDescent="0.3">
      <c r="A1012" s="649" t="s">
        <v>3711</v>
      </c>
      <c r="B1012" s="650" t="s">
        <v>3506</v>
      </c>
      <c r="C1012" s="650" t="s">
        <v>4544</v>
      </c>
      <c r="D1012" s="650" t="s">
        <v>4545</v>
      </c>
      <c r="E1012" s="650" t="s">
        <v>1140</v>
      </c>
      <c r="F1012" s="653"/>
      <c r="G1012" s="653"/>
      <c r="H1012" s="666">
        <v>0</v>
      </c>
      <c r="I1012" s="653">
        <v>220</v>
      </c>
      <c r="J1012" s="653">
        <v>14478.2</v>
      </c>
      <c r="K1012" s="666">
        <v>1</v>
      </c>
      <c r="L1012" s="653">
        <v>220</v>
      </c>
      <c r="M1012" s="654">
        <v>14478.2</v>
      </c>
    </row>
    <row r="1013" spans="1:13" ht="14.4" customHeight="1" x14ac:dyDescent="0.3">
      <c r="A1013" s="649" t="s">
        <v>3711</v>
      </c>
      <c r="B1013" s="650" t="s">
        <v>3506</v>
      </c>
      <c r="C1013" s="650" t="s">
        <v>2861</v>
      </c>
      <c r="D1013" s="650" t="s">
        <v>2862</v>
      </c>
      <c r="E1013" s="650" t="s">
        <v>2172</v>
      </c>
      <c r="F1013" s="653"/>
      <c r="G1013" s="653"/>
      <c r="H1013" s="666">
        <v>0</v>
      </c>
      <c r="I1013" s="653">
        <v>10</v>
      </c>
      <c r="J1013" s="653">
        <v>1262.8</v>
      </c>
      <c r="K1013" s="666">
        <v>1</v>
      </c>
      <c r="L1013" s="653">
        <v>10</v>
      </c>
      <c r="M1013" s="654">
        <v>1262.8</v>
      </c>
    </row>
    <row r="1014" spans="1:13" ht="14.4" customHeight="1" x14ac:dyDescent="0.3">
      <c r="A1014" s="649" t="s">
        <v>3711</v>
      </c>
      <c r="B1014" s="650" t="s">
        <v>3506</v>
      </c>
      <c r="C1014" s="650" t="s">
        <v>2865</v>
      </c>
      <c r="D1014" s="650" t="s">
        <v>2866</v>
      </c>
      <c r="E1014" s="650" t="s">
        <v>2172</v>
      </c>
      <c r="F1014" s="653"/>
      <c r="G1014" s="653"/>
      <c r="H1014" s="666">
        <v>0</v>
      </c>
      <c r="I1014" s="653">
        <v>10</v>
      </c>
      <c r="J1014" s="653">
        <v>1262.8</v>
      </c>
      <c r="K1014" s="666">
        <v>1</v>
      </c>
      <c r="L1014" s="653">
        <v>10</v>
      </c>
      <c r="M1014" s="654">
        <v>1262.8</v>
      </c>
    </row>
    <row r="1015" spans="1:13" ht="14.4" customHeight="1" x14ac:dyDescent="0.3">
      <c r="A1015" s="649" t="s">
        <v>3711</v>
      </c>
      <c r="B1015" s="650" t="s">
        <v>3506</v>
      </c>
      <c r="C1015" s="650" t="s">
        <v>1184</v>
      </c>
      <c r="D1015" s="650" t="s">
        <v>1185</v>
      </c>
      <c r="E1015" s="650" t="s">
        <v>1194</v>
      </c>
      <c r="F1015" s="653"/>
      <c r="G1015" s="653"/>
      <c r="H1015" s="666">
        <v>0</v>
      </c>
      <c r="I1015" s="653">
        <v>20</v>
      </c>
      <c r="J1015" s="653">
        <v>28625.200000000001</v>
      </c>
      <c r="K1015" s="666">
        <v>1</v>
      </c>
      <c r="L1015" s="653">
        <v>20</v>
      </c>
      <c r="M1015" s="654">
        <v>28625.200000000001</v>
      </c>
    </row>
    <row r="1016" spans="1:13" ht="14.4" customHeight="1" x14ac:dyDescent="0.3">
      <c r="A1016" s="649" t="s">
        <v>3711</v>
      </c>
      <c r="B1016" s="650" t="s">
        <v>3506</v>
      </c>
      <c r="C1016" s="650" t="s">
        <v>6270</v>
      </c>
      <c r="D1016" s="650" t="s">
        <v>6271</v>
      </c>
      <c r="E1016" s="650" t="s">
        <v>1140</v>
      </c>
      <c r="F1016" s="653"/>
      <c r="G1016" s="653"/>
      <c r="H1016" s="666">
        <v>0</v>
      </c>
      <c r="I1016" s="653">
        <v>35</v>
      </c>
      <c r="J1016" s="653">
        <v>1105.6500000000001</v>
      </c>
      <c r="K1016" s="666">
        <v>1</v>
      </c>
      <c r="L1016" s="653">
        <v>35</v>
      </c>
      <c r="M1016" s="654">
        <v>1105.6500000000001</v>
      </c>
    </row>
    <row r="1017" spans="1:13" ht="14.4" customHeight="1" x14ac:dyDescent="0.3">
      <c r="A1017" s="649" t="s">
        <v>3711</v>
      </c>
      <c r="B1017" s="650" t="s">
        <v>3506</v>
      </c>
      <c r="C1017" s="650" t="s">
        <v>6523</v>
      </c>
      <c r="D1017" s="650" t="s">
        <v>6524</v>
      </c>
      <c r="E1017" s="650" t="s">
        <v>2168</v>
      </c>
      <c r="F1017" s="653"/>
      <c r="G1017" s="653"/>
      <c r="H1017" s="666">
        <v>0</v>
      </c>
      <c r="I1017" s="653">
        <v>32</v>
      </c>
      <c r="J1017" s="653">
        <v>5156.16</v>
      </c>
      <c r="K1017" s="666">
        <v>1</v>
      </c>
      <c r="L1017" s="653">
        <v>32</v>
      </c>
      <c r="M1017" s="654">
        <v>5156.16</v>
      </c>
    </row>
    <row r="1018" spans="1:13" ht="14.4" customHeight="1" x14ac:dyDescent="0.3">
      <c r="A1018" s="649" t="s">
        <v>3711</v>
      </c>
      <c r="B1018" s="650" t="s">
        <v>3506</v>
      </c>
      <c r="C1018" s="650" t="s">
        <v>6568</v>
      </c>
      <c r="D1018" s="650" t="s">
        <v>6567</v>
      </c>
      <c r="E1018" s="650" t="s">
        <v>6520</v>
      </c>
      <c r="F1018" s="653">
        <v>4</v>
      </c>
      <c r="G1018" s="653">
        <v>2527.48</v>
      </c>
      <c r="H1018" s="666">
        <v>1</v>
      </c>
      <c r="I1018" s="653"/>
      <c r="J1018" s="653"/>
      <c r="K1018" s="666">
        <v>0</v>
      </c>
      <c r="L1018" s="653">
        <v>4</v>
      </c>
      <c r="M1018" s="654">
        <v>2527.48</v>
      </c>
    </row>
    <row r="1019" spans="1:13" ht="14.4" customHeight="1" x14ac:dyDescent="0.3">
      <c r="A1019" s="649" t="s">
        <v>3711</v>
      </c>
      <c r="B1019" s="650" t="s">
        <v>3506</v>
      </c>
      <c r="C1019" s="650" t="s">
        <v>6517</v>
      </c>
      <c r="D1019" s="650" t="s">
        <v>6516</v>
      </c>
      <c r="E1019" s="650" t="s">
        <v>6518</v>
      </c>
      <c r="F1019" s="653">
        <v>50</v>
      </c>
      <c r="G1019" s="653">
        <v>42125</v>
      </c>
      <c r="H1019" s="666">
        <v>1</v>
      </c>
      <c r="I1019" s="653"/>
      <c r="J1019" s="653"/>
      <c r="K1019" s="666">
        <v>0</v>
      </c>
      <c r="L1019" s="653">
        <v>50</v>
      </c>
      <c r="M1019" s="654">
        <v>42125</v>
      </c>
    </row>
    <row r="1020" spans="1:13" ht="14.4" customHeight="1" x14ac:dyDescent="0.3">
      <c r="A1020" s="649" t="s">
        <v>3711</v>
      </c>
      <c r="B1020" s="650" t="s">
        <v>3506</v>
      </c>
      <c r="C1020" s="650" t="s">
        <v>4222</v>
      </c>
      <c r="D1020" s="650" t="s">
        <v>4223</v>
      </c>
      <c r="E1020" s="650" t="s">
        <v>4224</v>
      </c>
      <c r="F1020" s="653"/>
      <c r="G1020" s="653"/>
      <c r="H1020" s="666">
        <v>0</v>
      </c>
      <c r="I1020" s="653">
        <v>60</v>
      </c>
      <c r="J1020" s="653">
        <v>5072.3999999999996</v>
      </c>
      <c r="K1020" s="666">
        <v>1</v>
      </c>
      <c r="L1020" s="653">
        <v>60</v>
      </c>
      <c r="M1020" s="654">
        <v>5072.3999999999996</v>
      </c>
    </row>
    <row r="1021" spans="1:13" ht="14.4" customHeight="1" x14ac:dyDescent="0.3">
      <c r="A1021" s="649" t="s">
        <v>3711</v>
      </c>
      <c r="B1021" s="650" t="s">
        <v>3506</v>
      </c>
      <c r="C1021" s="650" t="s">
        <v>6025</v>
      </c>
      <c r="D1021" s="650" t="s">
        <v>6024</v>
      </c>
      <c r="E1021" s="650" t="s">
        <v>1127</v>
      </c>
      <c r="F1021" s="653">
        <v>10</v>
      </c>
      <c r="G1021" s="653">
        <v>3084.7000000000003</v>
      </c>
      <c r="H1021" s="666">
        <v>1</v>
      </c>
      <c r="I1021" s="653"/>
      <c r="J1021" s="653"/>
      <c r="K1021" s="666">
        <v>0</v>
      </c>
      <c r="L1021" s="653">
        <v>10</v>
      </c>
      <c r="M1021" s="654">
        <v>3084.7000000000003</v>
      </c>
    </row>
    <row r="1022" spans="1:13" ht="14.4" customHeight="1" x14ac:dyDescent="0.3">
      <c r="A1022" s="649" t="s">
        <v>3711</v>
      </c>
      <c r="B1022" s="650" t="s">
        <v>3506</v>
      </c>
      <c r="C1022" s="650" t="s">
        <v>6530</v>
      </c>
      <c r="D1022" s="650" t="s">
        <v>6531</v>
      </c>
      <c r="E1022" s="650" t="s">
        <v>6532</v>
      </c>
      <c r="F1022" s="653">
        <v>20</v>
      </c>
      <c r="G1022" s="653">
        <v>28624.6</v>
      </c>
      <c r="H1022" s="666">
        <v>1</v>
      </c>
      <c r="I1022" s="653"/>
      <c r="J1022" s="653"/>
      <c r="K1022" s="666">
        <v>0</v>
      </c>
      <c r="L1022" s="653">
        <v>20</v>
      </c>
      <c r="M1022" s="654">
        <v>28624.6</v>
      </c>
    </row>
    <row r="1023" spans="1:13" ht="14.4" customHeight="1" x14ac:dyDescent="0.3">
      <c r="A1023" s="649" t="s">
        <v>3711</v>
      </c>
      <c r="B1023" s="650" t="s">
        <v>3506</v>
      </c>
      <c r="C1023" s="650" t="s">
        <v>5134</v>
      </c>
      <c r="D1023" s="650" t="s">
        <v>5135</v>
      </c>
      <c r="E1023" s="650" t="s">
        <v>1140</v>
      </c>
      <c r="F1023" s="653"/>
      <c r="G1023" s="653"/>
      <c r="H1023" s="666">
        <v>0</v>
      </c>
      <c r="I1023" s="653">
        <v>100</v>
      </c>
      <c r="J1023" s="653">
        <v>6581</v>
      </c>
      <c r="K1023" s="666">
        <v>1</v>
      </c>
      <c r="L1023" s="653">
        <v>100</v>
      </c>
      <c r="M1023" s="654">
        <v>6581</v>
      </c>
    </row>
    <row r="1024" spans="1:13" ht="14.4" customHeight="1" x14ac:dyDescent="0.3">
      <c r="A1024" s="649" t="s">
        <v>3711</v>
      </c>
      <c r="B1024" s="650" t="s">
        <v>3506</v>
      </c>
      <c r="C1024" s="650" t="s">
        <v>4304</v>
      </c>
      <c r="D1024" s="650" t="s">
        <v>4305</v>
      </c>
      <c r="E1024" s="650" t="s">
        <v>4224</v>
      </c>
      <c r="F1024" s="653"/>
      <c r="G1024" s="653"/>
      <c r="H1024" s="666">
        <v>0</v>
      </c>
      <c r="I1024" s="653">
        <v>101</v>
      </c>
      <c r="J1024" s="653">
        <v>8503.19</v>
      </c>
      <c r="K1024" s="666">
        <v>1</v>
      </c>
      <c r="L1024" s="653">
        <v>101</v>
      </c>
      <c r="M1024" s="654">
        <v>8503.19</v>
      </c>
    </row>
    <row r="1025" spans="1:13" ht="14.4" customHeight="1" x14ac:dyDescent="0.3">
      <c r="A1025" s="649" t="s">
        <v>3711</v>
      </c>
      <c r="B1025" s="650" t="s">
        <v>3506</v>
      </c>
      <c r="C1025" s="650" t="s">
        <v>4227</v>
      </c>
      <c r="D1025" s="650" t="s">
        <v>4228</v>
      </c>
      <c r="E1025" s="650" t="s">
        <v>4224</v>
      </c>
      <c r="F1025" s="653"/>
      <c r="G1025" s="653"/>
      <c r="H1025" s="666">
        <v>0</v>
      </c>
      <c r="I1025" s="653">
        <v>30</v>
      </c>
      <c r="J1025" s="653">
        <v>2539.6999999999998</v>
      </c>
      <c r="K1025" s="666">
        <v>1</v>
      </c>
      <c r="L1025" s="653">
        <v>30</v>
      </c>
      <c r="M1025" s="654">
        <v>2539.6999999999998</v>
      </c>
    </row>
    <row r="1026" spans="1:13" ht="14.4" customHeight="1" x14ac:dyDescent="0.3">
      <c r="A1026" s="649" t="s">
        <v>3711</v>
      </c>
      <c r="B1026" s="650" t="s">
        <v>3506</v>
      </c>
      <c r="C1026" s="650" t="s">
        <v>1199</v>
      </c>
      <c r="D1026" s="650" t="s">
        <v>1200</v>
      </c>
      <c r="E1026" s="650" t="s">
        <v>1186</v>
      </c>
      <c r="F1026" s="653">
        <v>60</v>
      </c>
      <c r="G1026" s="653">
        <v>85873.8</v>
      </c>
      <c r="H1026" s="666">
        <v>1</v>
      </c>
      <c r="I1026" s="653"/>
      <c r="J1026" s="653"/>
      <c r="K1026" s="666">
        <v>0</v>
      </c>
      <c r="L1026" s="653">
        <v>60</v>
      </c>
      <c r="M1026" s="654">
        <v>85873.8</v>
      </c>
    </row>
    <row r="1027" spans="1:13" ht="14.4" customHeight="1" x14ac:dyDescent="0.3">
      <c r="A1027" s="649" t="s">
        <v>3712</v>
      </c>
      <c r="B1027" s="650" t="s">
        <v>6925</v>
      </c>
      <c r="C1027" s="650" t="s">
        <v>6450</v>
      </c>
      <c r="D1027" s="650" t="s">
        <v>6451</v>
      </c>
      <c r="E1027" s="650" t="s">
        <v>6452</v>
      </c>
      <c r="F1027" s="653"/>
      <c r="G1027" s="653"/>
      <c r="H1027" s="666">
        <v>0</v>
      </c>
      <c r="I1027" s="653">
        <v>6</v>
      </c>
      <c r="J1027" s="653">
        <v>1175.52</v>
      </c>
      <c r="K1027" s="666">
        <v>1</v>
      </c>
      <c r="L1027" s="653">
        <v>6</v>
      </c>
      <c r="M1027" s="654">
        <v>1175.52</v>
      </c>
    </row>
    <row r="1028" spans="1:13" ht="14.4" customHeight="1" x14ac:dyDescent="0.3">
      <c r="A1028" s="649" t="s">
        <v>3712</v>
      </c>
      <c r="B1028" s="650" t="s">
        <v>6914</v>
      </c>
      <c r="C1028" s="650" t="s">
        <v>6445</v>
      </c>
      <c r="D1028" s="650" t="s">
        <v>6446</v>
      </c>
      <c r="E1028" s="650" t="s">
        <v>2741</v>
      </c>
      <c r="F1028" s="653"/>
      <c r="G1028" s="653"/>
      <c r="H1028" s="666">
        <v>0</v>
      </c>
      <c r="I1028" s="653">
        <v>1</v>
      </c>
      <c r="J1028" s="653">
        <v>270.69</v>
      </c>
      <c r="K1028" s="666">
        <v>1</v>
      </c>
      <c r="L1028" s="653">
        <v>1</v>
      </c>
      <c r="M1028" s="654">
        <v>270.69</v>
      </c>
    </row>
    <row r="1029" spans="1:13" ht="14.4" customHeight="1" x14ac:dyDescent="0.3">
      <c r="A1029" s="649" t="s">
        <v>3712</v>
      </c>
      <c r="B1029" s="650" t="s">
        <v>6914</v>
      </c>
      <c r="C1029" s="650" t="s">
        <v>6447</v>
      </c>
      <c r="D1029" s="650" t="s">
        <v>6448</v>
      </c>
      <c r="E1029" s="650" t="s">
        <v>2741</v>
      </c>
      <c r="F1029" s="653">
        <v>1</v>
      </c>
      <c r="G1029" s="653">
        <v>268.22000000000003</v>
      </c>
      <c r="H1029" s="666">
        <v>1</v>
      </c>
      <c r="I1029" s="653"/>
      <c r="J1029" s="653"/>
      <c r="K1029" s="666">
        <v>0</v>
      </c>
      <c r="L1029" s="653">
        <v>1</v>
      </c>
      <c r="M1029" s="654">
        <v>268.22000000000003</v>
      </c>
    </row>
    <row r="1030" spans="1:13" ht="14.4" customHeight="1" x14ac:dyDescent="0.3">
      <c r="A1030" s="649" t="s">
        <v>3712</v>
      </c>
      <c r="B1030" s="650" t="s">
        <v>3542</v>
      </c>
      <c r="C1030" s="650" t="s">
        <v>4767</v>
      </c>
      <c r="D1030" s="650" t="s">
        <v>4768</v>
      </c>
      <c r="E1030" s="650" t="s">
        <v>1888</v>
      </c>
      <c r="F1030" s="653">
        <v>3</v>
      </c>
      <c r="G1030" s="653">
        <v>242.31</v>
      </c>
      <c r="H1030" s="666">
        <v>1</v>
      </c>
      <c r="I1030" s="653"/>
      <c r="J1030" s="653"/>
      <c r="K1030" s="666">
        <v>0</v>
      </c>
      <c r="L1030" s="653">
        <v>3</v>
      </c>
      <c r="M1030" s="654">
        <v>242.31</v>
      </c>
    </row>
    <row r="1031" spans="1:13" ht="14.4" customHeight="1" x14ac:dyDescent="0.3">
      <c r="A1031" s="649" t="s">
        <v>3712</v>
      </c>
      <c r="B1031" s="650" t="s">
        <v>3573</v>
      </c>
      <c r="C1031" s="650" t="s">
        <v>6458</v>
      </c>
      <c r="D1031" s="650" t="s">
        <v>2768</v>
      </c>
      <c r="E1031" s="650" t="s">
        <v>4834</v>
      </c>
      <c r="F1031" s="653">
        <v>2</v>
      </c>
      <c r="G1031" s="653">
        <v>0</v>
      </c>
      <c r="H1031" s="666"/>
      <c r="I1031" s="653"/>
      <c r="J1031" s="653"/>
      <c r="K1031" s="666"/>
      <c r="L1031" s="653">
        <v>2</v>
      </c>
      <c r="M1031" s="654">
        <v>0</v>
      </c>
    </row>
    <row r="1032" spans="1:13" ht="14.4" customHeight="1" x14ac:dyDescent="0.3">
      <c r="A1032" s="649" t="s">
        <v>3712</v>
      </c>
      <c r="B1032" s="650" t="s">
        <v>3573</v>
      </c>
      <c r="C1032" s="650" t="s">
        <v>6459</v>
      </c>
      <c r="D1032" s="650" t="s">
        <v>4259</v>
      </c>
      <c r="E1032" s="650" t="s">
        <v>6460</v>
      </c>
      <c r="F1032" s="653">
        <v>1</v>
      </c>
      <c r="G1032" s="653">
        <v>0</v>
      </c>
      <c r="H1032" s="666"/>
      <c r="I1032" s="653"/>
      <c r="J1032" s="653"/>
      <c r="K1032" s="666"/>
      <c r="L1032" s="653">
        <v>1</v>
      </c>
      <c r="M1032" s="654">
        <v>0</v>
      </c>
    </row>
    <row r="1033" spans="1:13" ht="14.4" customHeight="1" x14ac:dyDescent="0.3">
      <c r="A1033" s="649" t="s">
        <v>3712</v>
      </c>
      <c r="B1033" s="650" t="s">
        <v>3573</v>
      </c>
      <c r="C1033" s="650" t="s">
        <v>4457</v>
      </c>
      <c r="D1033" s="650" t="s">
        <v>2768</v>
      </c>
      <c r="E1033" s="650" t="s">
        <v>4458</v>
      </c>
      <c r="F1033" s="653"/>
      <c r="G1033" s="653"/>
      <c r="H1033" s="666">
        <v>0</v>
      </c>
      <c r="I1033" s="653">
        <v>2</v>
      </c>
      <c r="J1033" s="653">
        <v>112.36</v>
      </c>
      <c r="K1033" s="666">
        <v>1</v>
      </c>
      <c r="L1033" s="653">
        <v>2</v>
      </c>
      <c r="M1033" s="654">
        <v>112.36</v>
      </c>
    </row>
    <row r="1034" spans="1:13" ht="14.4" customHeight="1" x14ac:dyDescent="0.3">
      <c r="A1034" s="649" t="s">
        <v>3712</v>
      </c>
      <c r="B1034" s="650" t="s">
        <v>3573</v>
      </c>
      <c r="C1034" s="650" t="s">
        <v>4839</v>
      </c>
      <c r="D1034" s="650" t="s">
        <v>4259</v>
      </c>
      <c r="E1034" s="650" t="s">
        <v>4081</v>
      </c>
      <c r="F1034" s="653"/>
      <c r="G1034" s="653"/>
      <c r="H1034" s="666">
        <v>0</v>
      </c>
      <c r="I1034" s="653">
        <v>3</v>
      </c>
      <c r="J1034" s="653">
        <v>202.26</v>
      </c>
      <c r="K1034" s="666">
        <v>1</v>
      </c>
      <c r="L1034" s="653">
        <v>3</v>
      </c>
      <c r="M1034" s="654">
        <v>202.26</v>
      </c>
    </row>
    <row r="1035" spans="1:13" ht="14.4" customHeight="1" x14ac:dyDescent="0.3">
      <c r="A1035" s="649" t="s">
        <v>3712</v>
      </c>
      <c r="B1035" s="650" t="s">
        <v>3573</v>
      </c>
      <c r="C1035" s="650" t="s">
        <v>6461</v>
      </c>
      <c r="D1035" s="650" t="s">
        <v>4259</v>
      </c>
      <c r="E1035" s="650" t="s">
        <v>1888</v>
      </c>
      <c r="F1035" s="653">
        <v>1</v>
      </c>
      <c r="G1035" s="653">
        <v>224.71</v>
      </c>
      <c r="H1035" s="666">
        <v>1</v>
      </c>
      <c r="I1035" s="653"/>
      <c r="J1035" s="653"/>
      <c r="K1035" s="666">
        <v>0</v>
      </c>
      <c r="L1035" s="653">
        <v>1</v>
      </c>
      <c r="M1035" s="654">
        <v>224.71</v>
      </c>
    </row>
    <row r="1036" spans="1:13" ht="14.4" customHeight="1" x14ac:dyDescent="0.3">
      <c r="A1036" s="649" t="s">
        <v>3712</v>
      </c>
      <c r="B1036" s="650" t="s">
        <v>3573</v>
      </c>
      <c r="C1036" s="650" t="s">
        <v>6462</v>
      </c>
      <c r="D1036" s="650" t="s">
        <v>2768</v>
      </c>
      <c r="E1036" s="650" t="s">
        <v>6463</v>
      </c>
      <c r="F1036" s="653">
        <v>1</v>
      </c>
      <c r="G1036" s="653">
        <v>0</v>
      </c>
      <c r="H1036" s="666"/>
      <c r="I1036" s="653"/>
      <c r="J1036" s="653"/>
      <c r="K1036" s="666"/>
      <c r="L1036" s="653">
        <v>1</v>
      </c>
      <c r="M1036" s="654">
        <v>0</v>
      </c>
    </row>
    <row r="1037" spans="1:13" ht="14.4" customHeight="1" x14ac:dyDescent="0.3">
      <c r="A1037" s="649" t="s">
        <v>3712</v>
      </c>
      <c r="B1037" s="650" t="s">
        <v>6935</v>
      </c>
      <c r="C1037" s="650" t="s">
        <v>5155</v>
      </c>
      <c r="D1037" s="650" t="s">
        <v>5156</v>
      </c>
      <c r="E1037" s="650" t="s">
        <v>5157</v>
      </c>
      <c r="F1037" s="653"/>
      <c r="G1037" s="653"/>
      <c r="H1037" s="666">
        <v>0</v>
      </c>
      <c r="I1037" s="653">
        <v>2</v>
      </c>
      <c r="J1037" s="653">
        <v>1211.3</v>
      </c>
      <c r="K1037" s="666">
        <v>1</v>
      </c>
      <c r="L1037" s="653">
        <v>2</v>
      </c>
      <c r="M1037" s="654">
        <v>1211.3</v>
      </c>
    </row>
    <row r="1038" spans="1:13" ht="14.4" customHeight="1" x14ac:dyDescent="0.3">
      <c r="A1038" s="649" t="s">
        <v>3712</v>
      </c>
      <c r="B1038" s="650" t="s">
        <v>3474</v>
      </c>
      <c r="C1038" s="650" t="s">
        <v>1646</v>
      </c>
      <c r="D1038" s="650" t="s">
        <v>3514</v>
      </c>
      <c r="E1038" s="650" t="s">
        <v>3515</v>
      </c>
      <c r="F1038" s="653"/>
      <c r="G1038" s="653"/>
      <c r="H1038" s="666">
        <v>0</v>
      </c>
      <c r="I1038" s="653">
        <v>2</v>
      </c>
      <c r="J1038" s="653">
        <v>313.72000000000003</v>
      </c>
      <c r="K1038" s="666">
        <v>1</v>
      </c>
      <c r="L1038" s="653">
        <v>2</v>
      </c>
      <c r="M1038" s="654">
        <v>313.72000000000003</v>
      </c>
    </row>
    <row r="1039" spans="1:13" ht="14.4" customHeight="1" x14ac:dyDescent="0.3">
      <c r="A1039" s="649" t="s">
        <v>3712</v>
      </c>
      <c r="B1039" s="650" t="s">
        <v>3486</v>
      </c>
      <c r="C1039" s="650" t="s">
        <v>4921</v>
      </c>
      <c r="D1039" s="650" t="s">
        <v>4446</v>
      </c>
      <c r="E1039" s="650" t="s">
        <v>4922</v>
      </c>
      <c r="F1039" s="653"/>
      <c r="G1039" s="653"/>
      <c r="H1039" s="666">
        <v>0</v>
      </c>
      <c r="I1039" s="653">
        <v>1</v>
      </c>
      <c r="J1039" s="653">
        <v>175.19</v>
      </c>
      <c r="K1039" s="666">
        <v>1</v>
      </c>
      <c r="L1039" s="653">
        <v>1</v>
      </c>
      <c r="M1039" s="654">
        <v>175.19</v>
      </c>
    </row>
    <row r="1040" spans="1:13" ht="14.4" customHeight="1" x14ac:dyDescent="0.3">
      <c r="A1040" s="649" t="s">
        <v>3712</v>
      </c>
      <c r="B1040" s="650" t="s">
        <v>3502</v>
      </c>
      <c r="C1040" s="650" t="s">
        <v>5162</v>
      </c>
      <c r="D1040" s="650" t="s">
        <v>5114</v>
      </c>
      <c r="E1040" s="650" t="s">
        <v>5163</v>
      </c>
      <c r="F1040" s="653">
        <v>1</v>
      </c>
      <c r="G1040" s="653">
        <v>0</v>
      </c>
      <c r="H1040" s="666"/>
      <c r="I1040" s="653"/>
      <c r="J1040" s="653"/>
      <c r="K1040" s="666"/>
      <c r="L1040" s="653">
        <v>1</v>
      </c>
      <c r="M1040" s="654">
        <v>0</v>
      </c>
    </row>
    <row r="1041" spans="1:13" ht="14.4" customHeight="1" x14ac:dyDescent="0.3">
      <c r="A1041" s="649" t="s">
        <v>3720</v>
      </c>
      <c r="B1041" s="650" t="s">
        <v>3573</v>
      </c>
      <c r="C1041" s="650" t="s">
        <v>4627</v>
      </c>
      <c r="D1041" s="650" t="s">
        <v>4259</v>
      </c>
      <c r="E1041" s="650" t="s">
        <v>4628</v>
      </c>
      <c r="F1041" s="653">
        <v>1</v>
      </c>
      <c r="G1041" s="653">
        <v>0</v>
      </c>
      <c r="H1041" s="666"/>
      <c r="I1041" s="653"/>
      <c r="J1041" s="653"/>
      <c r="K1041" s="666"/>
      <c r="L1041" s="653">
        <v>1</v>
      </c>
      <c r="M1041" s="654">
        <v>0</v>
      </c>
    </row>
    <row r="1042" spans="1:13" ht="14.4" customHeight="1" x14ac:dyDescent="0.3">
      <c r="A1042" s="649" t="s">
        <v>3720</v>
      </c>
      <c r="B1042" s="650" t="s">
        <v>3474</v>
      </c>
      <c r="C1042" s="650" t="s">
        <v>1646</v>
      </c>
      <c r="D1042" s="650" t="s">
        <v>3514</v>
      </c>
      <c r="E1042" s="650" t="s">
        <v>3515</v>
      </c>
      <c r="F1042" s="653"/>
      <c r="G1042" s="653"/>
      <c r="H1042" s="666">
        <v>0</v>
      </c>
      <c r="I1042" s="653">
        <v>2</v>
      </c>
      <c r="J1042" s="653">
        <v>490.17</v>
      </c>
      <c r="K1042" s="666">
        <v>1</v>
      </c>
      <c r="L1042" s="653">
        <v>2</v>
      </c>
      <c r="M1042" s="654">
        <v>490.17</v>
      </c>
    </row>
    <row r="1043" spans="1:13" ht="14.4" customHeight="1" x14ac:dyDescent="0.3">
      <c r="A1043" s="649" t="s">
        <v>3720</v>
      </c>
      <c r="B1043" s="650" t="s">
        <v>3474</v>
      </c>
      <c r="C1043" s="650" t="s">
        <v>1226</v>
      </c>
      <c r="D1043" s="650" t="s">
        <v>3479</v>
      </c>
      <c r="E1043" s="650" t="s">
        <v>3480</v>
      </c>
      <c r="F1043" s="653"/>
      <c r="G1043" s="653"/>
      <c r="H1043" s="666">
        <v>0</v>
      </c>
      <c r="I1043" s="653">
        <v>5</v>
      </c>
      <c r="J1043" s="653">
        <v>1225.45</v>
      </c>
      <c r="K1043" s="666">
        <v>1</v>
      </c>
      <c r="L1043" s="653">
        <v>5</v>
      </c>
      <c r="M1043" s="654">
        <v>1225.45</v>
      </c>
    </row>
    <row r="1044" spans="1:13" ht="14.4" customHeight="1" x14ac:dyDescent="0.3">
      <c r="A1044" s="649" t="s">
        <v>3720</v>
      </c>
      <c r="B1044" s="650" t="s">
        <v>3474</v>
      </c>
      <c r="C1044" s="650" t="s">
        <v>1660</v>
      </c>
      <c r="D1044" s="650" t="s">
        <v>3516</v>
      </c>
      <c r="E1044" s="650" t="s">
        <v>3517</v>
      </c>
      <c r="F1044" s="653"/>
      <c r="G1044" s="653"/>
      <c r="H1044" s="666">
        <v>0</v>
      </c>
      <c r="I1044" s="653">
        <v>2</v>
      </c>
      <c r="J1044" s="653">
        <v>484.92</v>
      </c>
      <c r="K1044" s="666">
        <v>1</v>
      </c>
      <c r="L1044" s="653">
        <v>2</v>
      </c>
      <c r="M1044" s="654">
        <v>484.92</v>
      </c>
    </row>
    <row r="1045" spans="1:13" ht="14.4" customHeight="1" x14ac:dyDescent="0.3">
      <c r="A1045" s="649" t="s">
        <v>3720</v>
      </c>
      <c r="B1045" s="650" t="s">
        <v>3474</v>
      </c>
      <c r="C1045" s="650" t="s">
        <v>1230</v>
      </c>
      <c r="D1045" s="650" t="s">
        <v>1231</v>
      </c>
      <c r="E1045" s="650" t="s">
        <v>1232</v>
      </c>
      <c r="F1045" s="653"/>
      <c r="G1045" s="653"/>
      <c r="H1045" s="666">
        <v>0</v>
      </c>
      <c r="I1045" s="653">
        <v>1</v>
      </c>
      <c r="J1045" s="653">
        <v>99.7</v>
      </c>
      <c r="K1045" s="666">
        <v>1</v>
      </c>
      <c r="L1045" s="653">
        <v>1</v>
      </c>
      <c r="M1045" s="654">
        <v>99.7</v>
      </c>
    </row>
    <row r="1046" spans="1:13" ht="14.4" customHeight="1" x14ac:dyDescent="0.3">
      <c r="A1046" s="649" t="s">
        <v>3720</v>
      </c>
      <c r="B1046" s="650" t="s">
        <v>3481</v>
      </c>
      <c r="C1046" s="650" t="s">
        <v>4165</v>
      </c>
      <c r="D1046" s="650" t="s">
        <v>1296</v>
      </c>
      <c r="E1046" s="650" t="s">
        <v>839</v>
      </c>
      <c r="F1046" s="653"/>
      <c r="G1046" s="653"/>
      <c r="H1046" s="666"/>
      <c r="I1046" s="653">
        <v>1</v>
      </c>
      <c r="J1046" s="653">
        <v>0</v>
      </c>
      <c r="K1046" s="666"/>
      <c r="L1046" s="653">
        <v>1</v>
      </c>
      <c r="M1046" s="654">
        <v>0</v>
      </c>
    </row>
    <row r="1047" spans="1:13" ht="14.4" customHeight="1" x14ac:dyDescent="0.3">
      <c r="A1047" s="649" t="s">
        <v>3720</v>
      </c>
      <c r="B1047" s="650" t="s">
        <v>3481</v>
      </c>
      <c r="C1047" s="650" t="s">
        <v>1719</v>
      </c>
      <c r="D1047" s="650" t="s">
        <v>1720</v>
      </c>
      <c r="E1047" s="650" t="s">
        <v>3519</v>
      </c>
      <c r="F1047" s="653"/>
      <c r="G1047" s="653"/>
      <c r="H1047" s="666">
        <v>0</v>
      </c>
      <c r="I1047" s="653">
        <v>6</v>
      </c>
      <c r="J1047" s="653">
        <v>828.96</v>
      </c>
      <c r="K1047" s="666">
        <v>1</v>
      </c>
      <c r="L1047" s="653">
        <v>6</v>
      </c>
      <c r="M1047" s="654">
        <v>828.96</v>
      </c>
    </row>
    <row r="1048" spans="1:13" ht="14.4" customHeight="1" x14ac:dyDescent="0.3">
      <c r="A1048" s="649" t="s">
        <v>3720</v>
      </c>
      <c r="B1048" s="650" t="s">
        <v>3481</v>
      </c>
      <c r="C1048" s="650" t="s">
        <v>1708</v>
      </c>
      <c r="D1048" s="650" t="s">
        <v>1709</v>
      </c>
      <c r="E1048" s="650" t="s">
        <v>3520</v>
      </c>
      <c r="F1048" s="653"/>
      <c r="G1048" s="653"/>
      <c r="H1048" s="666">
        <v>0</v>
      </c>
      <c r="I1048" s="653">
        <v>2</v>
      </c>
      <c r="J1048" s="653">
        <v>368.44</v>
      </c>
      <c r="K1048" s="666">
        <v>1</v>
      </c>
      <c r="L1048" s="653">
        <v>2</v>
      </c>
      <c r="M1048" s="654">
        <v>368.44</v>
      </c>
    </row>
    <row r="1049" spans="1:13" ht="14.4" customHeight="1" x14ac:dyDescent="0.3">
      <c r="A1049" s="649" t="s">
        <v>3720</v>
      </c>
      <c r="B1049" s="650" t="s">
        <v>3523</v>
      </c>
      <c r="C1049" s="650" t="s">
        <v>2218</v>
      </c>
      <c r="D1049" s="650" t="s">
        <v>2219</v>
      </c>
      <c r="E1049" s="650" t="s">
        <v>3520</v>
      </c>
      <c r="F1049" s="653"/>
      <c r="G1049" s="653"/>
      <c r="H1049" s="666">
        <v>0</v>
      </c>
      <c r="I1049" s="653">
        <v>1</v>
      </c>
      <c r="J1049" s="653">
        <v>69.86</v>
      </c>
      <c r="K1049" s="666">
        <v>1</v>
      </c>
      <c r="L1049" s="653">
        <v>1</v>
      </c>
      <c r="M1049" s="654">
        <v>69.86</v>
      </c>
    </row>
    <row r="1050" spans="1:13" ht="14.4" customHeight="1" x14ac:dyDescent="0.3">
      <c r="A1050" s="649" t="s">
        <v>3720</v>
      </c>
      <c r="B1050" s="650" t="s">
        <v>3505</v>
      </c>
      <c r="C1050" s="650" t="s">
        <v>4051</v>
      </c>
      <c r="D1050" s="650" t="s">
        <v>1087</v>
      </c>
      <c r="E1050" s="650" t="s">
        <v>4052</v>
      </c>
      <c r="F1050" s="653"/>
      <c r="G1050" s="653"/>
      <c r="H1050" s="666"/>
      <c r="I1050" s="653">
        <v>1</v>
      </c>
      <c r="J1050" s="653">
        <v>0</v>
      </c>
      <c r="K1050" s="666"/>
      <c r="L1050" s="653">
        <v>1</v>
      </c>
      <c r="M1050" s="654">
        <v>0</v>
      </c>
    </row>
    <row r="1051" spans="1:13" ht="14.4" customHeight="1" x14ac:dyDescent="0.3">
      <c r="A1051" s="649" t="s">
        <v>3720</v>
      </c>
      <c r="B1051" s="650" t="s">
        <v>3505</v>
      </c>
      <c r="C1051" s="650" t="s">
        <v>2110</v>
      </c>
      <c r="D1051" s="650" t="s">
        <v>1087</v>
      </c>
      <c r="E1051" s="650" t="s">
        <v>2796</v>
      </c>
      <c r="F1051" s="653"/>
      <c r="G1051" s="653"/>
      <c r="H1051" s="666">
        <v>0</v>
      </c>
      <c r="I1051" s="653">
        <v>1</v>
      </c>
      <c r="J1051" s="653">
        <v>118.82</v>
      </c>
      <c r="K1051" s="666">
        <v>1</v>
      </c>
      <c r="L1051" s="653">
        <v>1</v>
      </c>
      <c r="M1051" s="654">
        <v>118.82</v>
      </c>
    </row>
    <row r="1052" spans="1:13" ht="14.4" customHeight="1" x14ac:dyDescent="0.3">
      <c r="A1052" s="649" t="s">
        <v>3720</v>
      </c>
      <c r="B1052" s="650" t="s">
        <v>3506</v>
      </c>
      <c r="C1052" s="650" t="s">
        <v>1626</v>
      </c>
      <c r="D1052" s="650" t="s">
        <v>3530</v>
      </c>
      <c r="E1052" s="650" t="s">
        <v>1140</v>
      </c>
      <c r="F1052" s="653"/>
      <c r="G1052" s="653"/>
      <c r="H1052" s="666">
        <v>0</v>
      </c>
      <c r="I1052" s="653">
        <v>50</v>
      </c>
      <c r="J1052" s="653">
        <v>1630</v>
      </c>
      <c r="K1052" s="666">
        <v>1</v>
      </c>
      <c r="L1052" s="653">
        <v>50</v>
      </c>
      <c r="M1052" s="654">
        <v>1630</v>
      </c>
    </row>
    <row r="1053" spans="1:13" ht="14.4" customHeight="1" x14ac:dyDescent="0.3">
      <c r="A1053" s="649" t="s">
        <v>3720</v>
      </c>
      <c r="B1053" s="650" t="s">
        <v>3506</v>
      </c>
      <c r="C1053" s="650" t="s">
        <v>4625</v>
      </c>
      <c r="D1053" s="650" t="s">
        <v>4626</v>
      </c>
      <c r="E1053" s="650" t="s">
        <v>1140</v>
      </c>
      <c r="F1053" s="653"/>
      <c r="G1053" s="653"/>
      <c r="H1053" s="666">
        <v>0</v>
      </c>
      <c r="I1053" s="653">
        <v>30</v>
      </c>
      <c r="J1053" s="653">
        <v>971.40000000000009</v>
      </c>
      <c r="K1053" s="666">
        <v>1</v>
      </c>
      <c r="L1053" s="653">
        <v>30</v>
      </c>
      <c r="M1053" s="654">
        <v>971.40000000000009</v>
      </c>
    </row>
    <row r="1054" spans="1:13" ht="14.4" customHeight="1" x14ac:dyDescent="0.3">
      <c r="A1054" s="649" t="s">
        <v>3720</v>
      </c>
      <c r="B1054" s="650" t="s">
        <v>3506</v>
      </c>
      <c r="C1054" s="650" t="s">
        <v>1617</v>
      </c>
      <c r="D1054" s="650" t="s">
        <v>3533</v>
      </c>
      <c r="E1054" s="650" t="s">
        <v>1140</v>
      </c>
      <c r="F1054" s="653"/>
      <c r="G1054" s="653"/>
      <c r="H1054" s="666">
        <v>0</v>
      </c>
      <c r="I1054" s="653">
        <v>30</v>
      </c>
      <c r="J1054" s="653">
        <v>947.7</v>
      </c>
      <c r="K1054" s="666">
        <v>1</v>
      </c>
      <c r="L1054" s="653">
        <v>30</v>
      </c>
      <c r="M1054" s="654">
        <v>947.7</v>
      </c>
    </row>
    <row r="1055" spans="1:13" ht="14.4" customHeight="1" x14ac:dyDescent="0.3">
      <c r="A1055" s="649" t="s">
        <v>3720</v>
      </c>
      <c r="B1055" s="650" t="s">
        <v>3506</v>
      </c>
      <c r="C1055" s="650" t="s">
        <v>4577</v>
      </c>
      <c r="D1055" s="650" t="s">
        <v>4578</v>
      </c>
      <c r="E1055" s="650" t="s">
        <v>1140</v>
      </c>
      <c r="F1055" s="653"/>
      <c r="G1055" s="653"/>
      <c r="H1055" s="666">
        <v>0</v>
      </c>
      <c r="I1055" s="653">
        <v>30</v>
      </c>
      <c r="J1055" s="653">
        <v>947.7</v>
      </c>
      <c r="K1055" s="666">
        <v>1</v>
      </c>
      <c r="L1055" s="653">
        <v>30</v>
      </c>
      <c r="M1055" s="654">
        <v>947.7</v>
      </c>
    </row>
    <row r="1056" spans="1:13" ht="14.4" customHeight="1" x14ac:dyDescent="0.3">
      <c r="A1056" s="649" t="s">
        <v>3720</v>
      </c>
      <c r="B1056" s="650" t="s">
        <v>3506</v>
      </c>
      <c r="C1056" s="650" t="s">
        <v>1635</v>
      </c>
      <c r="D1056" s="650" t="s">
        <v>1636</v>
      </c>
      <c r="E1056" s="650" t="s">
        <v>1140</v>
      </c>
      <c r="F1056" s="653"/>
      <c r="G1056" s="653"/>
      <c r="H1056" s="666">
        <v>0</v>
      </c>
      <c r="I1056" s="653">
        <v>30</v>
      </c>
      <c r="J1056" s="653">
        <v>947.7</v>
      </c>
      <c r="K1056" s="666">
        <v>1</v>
      </c>
      <c r="L1056" s="653">
        <v>30</v>
      </c>
      <c r="M1056" s="654">
        <v>947.7</v>
      </c>
    </row>
    <row r="1057" spans="1:13" ht="14.4" customHeight="1" x14ac:dyDescent="0.3">
      <c r="A1057" s="649" t="s">
        <v>3713</v>
      </c>
      <c r="B1057" s="650" t="s">
        <v>3474</v>
      </c>
      <c r="C1057" s="650" t="s">
        <v>1646</v>
      </c>
      <c r="D1057" s="650" t="s">
        <v>3514</v>
      </c>
      <c r="E1057" s="650" t="s">
        <v>3515</v>
      </c>
      <c r="F1057" s="653"/>
      <c r="G1057" s="653"/>
      <c r="H1057" s="666">
        <v>0</v>
      </c>
      <c r="I1057" s="653">
        <v>3</v>
      </c>
      <c r="J1057" s="653">
        <v>999.93000000000006</v>
      </c>
      <c r="K1057" s="666">
        <v>1</v>
      </c>
      <c r="L1057" s="653">
        <v>3</v>
      </c>
      <c r="M1057" s="654">
        <v>999.93000000000006</v>
      </c>
    </row>
    <row r="1058" spans="1:13" ht="14.4" customHeight="1" x14ac:dyDescent="0.3">
      <c r="A1058" s="649" t="s">
        <v>3713</v>
      </c>
      <c r="B1058" s="650" t="s">
        <v>3474</v>
      </c>
      <c r="C1058" s="650" t="s">
        <v>1226</v>
      </c>
      <c r="D1058" s="650" t="s">
        <v>3479</v>
      </c>
      <c r="E1058" s="650" t="s">
        <v>3480</v>
      </c>
      <c r="F1058" s="653"/>
      <c r="G1058" s="653"/>
      <c r="H1058" s="666">
        <v>0</v>
      </c>
      <c r="I1058" s="653">
        <v>1</v>
      </c>
      <c r="J1058" s="653">
        <v>112.76</v>
      </c>
      <c r="K1058" s="666">
        <v>1</v>
      </c>
      <c r="L1058" s="653">
        <v>1</v>
      </c>
      <c r="M1058" s="654">
        <v>112.76</v>
      </c>
    </row>
    <row r="1059" spans="1:13" ht="14.4" customHeight="1" x14ac:dyDescent="0.3">
      <c r="A1059" s="649" t="s">
        <v>3713</v>
      </c>
      <c r="B1059" s="650" t="s">
        <v>3474</v>
      </c>
      <c r="C1059" s="650" t="s">
        <v>1230</v>
      </c>
      <c r="D1059" s="650" t="s">
        <v>1231</v>
      </c>
      <c r="E1059" s="650" t="s">
        <v>1232</v>
      </c>
      <c r="F1059" s="653"/>
      <c r="G1059" s="653"/>
      <c r="H1059" s="666">
        <v>0</v>
      </c>
      <c r="I1059" s="653">
        <v>37</v>
      </c>
      <c r="J1059" s="653">
        <v>4847.420000000001</v>
      </c>
      <c r="K1059" s="666">
        <v>1</v>
      </c>
      <c r="L1059" s="653">
        <v>37</v>
      </c>
      <c r="M1059" s="654">
        <v>4847.420000000001</v>
      </c>
    </row>
    <row r="1060" spans="1:13" ht="14.4" customHeight="1" x14ac:dyDescent="0.3">
      <c r="A1060" s="649" t="s">
        <v>3713</v>
      </c>
      <c r="B1060" s="650" t="s">
        <v>3474</v>
      </c>
      <c r="C1060" s="650" t="s">
        <v>3841</v>
      </c>
      <c r="D1060" s="650" t="s">
        <v>1231</v>
      </c>
      <c r="E1060" s="650" t="s">
        <v>3842</v>
      </c>
      <c r="F1060" s="653"/>
      <c r="G1060" s="653"/>
      <c r="H1060" s="666">
        <v>0</v>
      </c>
      <c r="I1060" s="653">
        <v>1</v>
      </c>
      <c r="J1060" s="653">
        <v>199.4</v>
      </c>
      <c r="K1060" s="666">
        <v>1</v>
      </c>
      <c r="L1060" s="653">
        <v>1</v>
      </c>
      <c r="M1060" s="654">
        <v>199.4</v>
      </c>
    </row>
    <row r="1061" spans="1:13" ht="14.4" customHeight="1" x14ac:dyDescent="0.3">
      <c r="A1061" s="649" t="s">
        <v>3713</v>
      </c>
      <c r="B1061" s="650" t="s">
        <v>3474</v>
      </c>
      <c r="C1061" s="650" t="s">
        <v>4558</v>
      </c>
      <c r="D1061" s="650" t="s">
        <v>3514</v>
      </c>
      <c r="E1061" s="650" t="s">
        <v>3515</v>
      </c>
      <c r="F1061" s="653">
        <v>3</v>
      </c>
      <c r="G1061" s="653">
        <v>823.48</v>
      </c>
      <c r="H1061" s="666">
        <v>1</v>
      </c>
      <c r="I1061" s="653"/>
      <c r="J1061" s="653"/>
      <c r="K1061" s="666">
        <v>0</v>
      </c>
      <c r="L1061" s="653">
        <v>3</v>
      </c>
      <c r="M1061" s="654">
        <v>823.48</v>
      </c>
    </row>
    <row r="1062" spans="1:13" ht="14.4" customHeight="1" x14ac:dyDescent="0.3">
      <c r="A1062" s="649" t="s">
        <v>3713</v>
      </c>
      <c r="B1062" s="650" t="s">
        <v>3481</v>
      </c>
      <c r="C1062" s="650" t="s">
        <v>6769</v>
      </c>
      <c r="D1062" s="650" t="s">
        <v>6770</v>
      </c>
      <c r="E1062" s="650" t="s">
        <v>3519</v>
      </c>
      <c r="F1062" s="653">
        <v>5</v>
      </c>
      <c r="G1062" s="653">
        <v>0</v>
      </c>
      <c r="H1062" s="666"/>
      <c r="I1062" s="653"/>
      <c r="J1062" s="653"/>
      <c r="K1062" s="666"/>
      <c r="L1062" s="653">
        <v>5</v>
      </c>
      <c r="M1062" s="654">
        <v>0</v>
      </c>
    </row>
    <row r="1063" spans="1:13" ht="14.4" customHeight="1" x14ac:dyDescent="0.3">
      <c r="A1063" s="649" t="s">
        <v>3713</v>
      </c>
      <c r="B1063" s="650" t="s">
        <v>3481</v>
      </c>
      <c r="C1063" s="650" t="s">
        <v>6774</v>
      </c>
      <c r="D1063" s="650" t="s">
        <v>6768</v>
      </c>
      <c r="E1063" s="650" t="s">
        <v>3520</v>
      </c>
      <c r="F1063" s="653">
        <v>1</v>
      </c>
      <c r="G1063" s="653">
        <v>0</v>
      </c>
      <c r="H1063" s="666"/>
      <c r="I1063" s="653"/>
      <c r="J1063" s="653"/>
      <c r="K1063" s="666"/>
      <c r="L1063" s="653">
        <v>1</v>
      </c>
      <c r="M1063" s="654">
        <v>0</v>
      </c>
    </row>
    <row r="1064" spans="1:13" ht="14.4" customHeight="1" x14ac:dyDescent="0.3">
      <c r="A1064" s="649" t="s">
        <v>3713</v>
      </c>
      <c r="B1064" s="650" t="s">
        <v>3481</v>
      </c>
      <c r="C1064" s="650" t="s">
        <v>6767</v>
      </c>
      <c r="D1064" s="650" t="s">
        <v>6768</v>
      </c>
      <c r="E1064" s="650" t="s">
        <v>3520</v>
      </c>
      <c r="F1064" s="653">
        <v>8</v>
      </c>
      <c r="G1064" s="653">
        <v>1473.76</v>
      </c>
      <c r="H1064" s="666">
        <v>1</v>
      </c>
      <c r="I1064" s="653"/>
      <c r="J1064" s="653"/>
      <c r="K1064" s="666">
        <v>0</v>
      </c>
      <c r="L1064" s="653">
        <v>8</v>
      </c>
      <c r="M1064" s="654">
        <v>1473.76</v>
      </c>
    </row>
    <row r="1065" spans="1:13" ht="14.4" customHeight="1" x14ac:dyDescent="0.3">
      <c r="A1065" s="649" t="s">
        <v>3713</v>
      </c>
      <c r="B1065" s="650" t="s">
        <v>3481</v>
      </c>
      <c r="C1065" s="650" t="s">
        <v>1295</v>
      </c>
      <c r="D1065" s="650" t="s">
        <v>1296</v>
      </c>
      <c r="E1065" s="650" t="s">
        <v>3482</v>
      </c>
      <c r="F1065" s="653"/>
      <c r="G1065" s="653"/>
      <c r="H1065" s="666">
        <v>0</v>
      </c>
      <c r="I1065" s="653">
        <v>18</v>
      </c>
      <c r="J1065" s="653">
        <v>828.89999999999986</v>
      </c>
      <c r="K1065" s="666">
        <v>1</v>
      </c>
      <c r="L1065" s="653">
        <v>18</v>
      </c>
      <c r="M1065" s="654">
        <v>828.89999999999986</v>
      </c>
    </row>
    <row r="1066" spans="1:13" ht="14.4" customHeight="1" x14ac:dyDescent="0.3">
      <c r="A1066" s="649" t="s">
        <v>3713</v>
      </c>
      <c r="B1066" s="650" t="s">
        <v>3481</v>
      </c>
      <c r="C1066" s="650" t="s">
        <v>5167</v>
      </c>
      <c r="D1066" s="650" t="s">
        <v>1296</v>
      </c>
      <c r="E1066" s="650" t="s">
        <v>5168</v>
      </c>
      <c r="F1066" s="653">
        <v>1</v>
      </c>
      <c r="G1066" s="653">
        <v>0</v>
      </c>
      <c r="H1066" s="666"/>
      <c r="I1066" s="653"/>
      <c r="J1066" s="653"/>
      <c r="K1066" s="666"/>
      <c r="L1066" s="653">
        <v>1</v>
      </c>
      <c r="M1066" s="654">
        <v>0</v>
      </c>
    </row>
    <row r="1067" spans="1:13" ht="14.4" customHeight="1" x14ac:dyDescent="0.3">
      <c r="A1067" s="649" t="s">
        <v>3713</v>
      </c>
      <c r="B1067" s="650" t="s">
        <v>3481</v>
      </c>
      <c r="C1067" s="650" t="s">
        <v>1719</v>
      </c>
      <c r="D1067" s="650" t="s">
        <v>1720</v>
      </c>
      <c r="E1067" s="650" t="s">
        <v>3519</v>
      </c>
      <c r="F1067" s="653"/>
      <c r="G1067" s="653"/>
      <c r="H1067" s="666">
        <v>0</v>
      </c>
      <c r="I1067" s="653">
        <v>5</v>
      </c>
      <c r="J1067" s="653">
        <v>690.8</v>
      </c>
      <c r="K1067" s="666">
        <v>1</v>
      </c>
      <c r="L1067" s="653">
        <v>5</v>
      </c>
      <c r="M1067" s="654">
        <v>690.8</v>
      </c>
    </row>
    <row r="1068" spans="1:13" ht="14.4" customHeight="1" x14ac:dyDescent="0.3">
      <c r="A1068" s="649" t="s">
        <v>3713</v>
      </c>
      <c r="B1068" s="650" t="s">
        <v>3481</v>
      </c>
      <c r="C1068" s="650" t="s">
        <v>1708</v>
      </c>
      <c r="D1068" s="650" t="s">
        <v>1709</v>
      </c>
      <c r="E1068" s="650" t="s">
        <v>3520</v>
      </c>
      <c r="F1068" s="653"/>
      <c r="G1068" s="653"/>
      <c r="H1068" s="666">
        <v>0</v>
      </c>
      <c r="I1068" s="653">
        <v>2</v>
      </c>
      <c r="J1068" s="653">
        <v>368.44</v>
      </c>
      <c r="K1068" s="666">
        <v>1</v>
      </c>
      <c r="L1068" s="653">
        <v>2</v>
      </c>
      <c r="M1068" s="654">
        <v>368.44</v>
      </c>
    </row>
    <row r="1069" spans="1:13" ht="14.4" customHeight="1" x14ac:dyDescent="0.3">
      <c r="A1069" s="649" t="s">
        <v>3713</v>
      </c>
      <c r="B1069" s="650" t="s">
        <v>3481</v>
      </c>
      <c r="C1069" s="650" t="s">
        <v>1722</v>
      </c>
      <c r="D1069" s="650" t="s">
        <v>1296</v>
      </c>
      <c r="E1069" s="650" t="s">
        <v>3521</v>
      </c>
      <c r="F1069" s="653"/>
      <c r="G1069" s="653"/>
      <c r="H1069" s="666">
        <v>0</v>
      </c>
      <c r="I1069" s="653">
        <v>5</v>
      </c>
      <c r="J1069" s="653">
        <v>518.54999999999995</v>
      </c>
      <c r="K1069" s="666">
        <v>1</v>
      </c>
      <c r="L1069" s="653">
        <v>5</v>
      </c>
      <c r="M1069" s="654">
        <v>518.54999999999995</v>
      </c>
    </row>
    <row r="1070" spans="1:13" ht="14.4" customHeight="1" x14ac:dyDescent="0.3">
      <c r="A1070" s="649" t="s">
        <v>3713</v>
      </c>
      <c r="B1070" s="650" t="s">
        <v>3481</v>
      </c>
      <c r="C1070" s="650" t="s">
        <v>5169</v>
      </c>
      <c r="D1070" s="650" t="s">
        <v>1709</v>
      </c>
      <c r="E1070" s="650" t="s">
        <v>3520</v>
      </c>
      <c r="F1070" s="653">
        <v>1</v>
      </c>
      <c r="G1070" s="653">
        <v>184.22</v>
      </c>
      <c r="H1070" s="666">
        <v>1</v>
      </c>
      <c r="I1070" s="653"/>
      <c r="J1070" s="653"/>
      <c r="K1070" s="666">
        <v>0</v>
      </c>
      <c r="L1070" s="653">
        <v>1</v>
      </c>
      <c r="M1070" s="654">
        <v>184.22</v>
      </c>
    </row>
    <row r="1071" spans="1:13" ht="14.4" customHeight="1" x14ac:dyDescent="0.3">
      <c r="A1071" s="649" t="s">
        <v>3713</v>
      </c>
      <c r="B1071" s="650" t="s">
        <v>3481</v>
      </c>
      <c r="C1071" s="650" t="s">
        <v>4561</v>
      </c>
      <c r="D1071" s="650" t="s">
        <v>1709</v>
      </c>
      <c r="E1071" s="650" t="s">
        <v>3520</v>
      </c>
      <c r="F1071" s="653">
        <v>1</v>
      </c>
      <c r="G1071" s="653">
        <v>0</v>
      </c>
      <c r="H1071" s="666"/>
      <c r="I1071" s="653"/>
      <c r="J1071" s="653"/>
      <c r="K1071" s="666"/>
      <c r="L1071" s="653">
        <v>1</v>
      </c>
      <c r="M1071" s="654">
        <v>0</v>
      </c>
    </row>
    <row r="1072" spans="1:13" ht="14.4" customHeight="1" x14ac:dyDescent="0.3">
      <c r="A1072" s="649" t="s">
        <v>3713</v>
      </c>
      <c r="B1072" s="650" t="s">
        <v>3481</v>
      </c>
      <c r="C1072" s="650" t="s">
        <v>6771</v>
      </c>
      <c r="D1072" s="650" t="s">
        <v>6770</v>
      </c>
      <c r="E1072" s="650" t="s">
        <v>3519</v>
      </c>
      <c r="F1072" s="653">
        <v>5</v>
      </c>
      <c r="G1072" s="653">
        <v>690.8</v>
      </c>
      <c r="H1072" s="666">
        <v>1</v>
      </c>
      <c r="I1072" s="653"/>
      <c r="J1072" s="653"/>
      <c r="K1072" s="666">
        <v>0</v>
      </c>
      <c r="L1072" s="653">
        <v>5</v>
      </c>
      <c r="M1072" s="654">
        <v>690.8</v>
      </c>
    </row>
    <row r="1073" spans="1:13" ht="14.4" customHeight="1" x14ac:dyDescent="0.3">
      <c r="A1073" s="649" t="s">
        <v>3713</v>
      </c>
      <c r="B1073" s="650" t="s">
        <v>3481</v>
      </c>
      <c r="C1073" s="650" t="s">
        <v>6772</v>
      </c>
      <c r="D1073" s="650" t="s">
        <v>6768</v>
      </c>
      <c r="E1073" s="650" t="s">
        <v>6773</v>
      </c>
      <c r="F1073" s="653">
        <v>1</v>
      </c>
      <c r="G1073" s="653">
        <v>0</v>
      </c>
      <c r="H1073" s="666"/>
      <c r="I1073" s="653"/>
      <c r="J1073" s="653"/>
      <c r="K1073" s="666"/>
      <c r="L1073" s="653">
        <v>1</v>
      </c>
      <c r="M1073" s="654">
        <v>0</v>
      </c>
    </row>
    <row r="1074" spans="1:13" ht="14.4" customHeight="1" x14ac:dyDescent="0.3">
      <c r="A1074" s="649" t="s">
        <v>3713</v>
      </c>
      <c r="B1074" s="650" t="s">
        <v>3486</v>
      </c>
      <c r="C1074" s="650" t="s">
        <v>4921</v>
      </c>
      <c r="D1074" s="650" t="s">
        <v>4446</v>
      </c>
      <c r="E1074" s="650" t="s">
        <v>4922</v>
      </c>
      <c r="F1074" s="653"/>
      <c r="G1074" s="653"/>
      <c r="H1074" s="666">
        <v>0</v>
      </c>
      <c r="I1074" s="653">
        <v>1</v>
      </c>
      <c r="J1074" s="653">
        <v>175.19</v>
      </c>
      <c r="K1074" s="666">
        <v>1</v>
      </c>
      <c r="L1074" s="653">
        <v>1</v>
      </c>
      <c r="M1074" s="654">
        <v>175.19</v>
      </c>
    </row>
    <row r="1075" spans="1:13" ht="14.4" customHeight="1" x14ac:dyDescent="0.3">
      <c r="A1075" s="649" t="s">
        <v>3713</v>
      </c>
      <c r="B1075" s="650" t="s">
        <v>3486</v>
      </c>
      <c r="C1075" s="650" t="s">
        <v>6798</v>
      </c>
      <c r="D1075" s="650" t="s">
        <v>4446</v>
      </c>
      <c r="E1075" s="650" t="s">
        <v>6799</v>
      </c>
      <c r="F1075" s="653"/>
      <c r="G1075" s="653"/>
      <c r="H1075" s="666">
        <v>0</v>
      </c>
      <c r="I1075" s="653">
        <v>1</v>
      </c>
      <c r="J1075" s="653">
        <v>175.19</v>
      </c>
      <c r="K1075" s="666">
        <v>1</v>
      </c>
      <c r="L1075" s="653">
        <v>1</v>
      </c>
      <c r="M1075" s="654">
        <v>175.19</v>
      </c>
    </row>
    <row r="1076" spans="1:13" ht="14.4" customHeight="1" x14ac:dyDescent="0.3">
      <c r="A1076" s="649" t="s">
        <v>3713</v>
      </c>
      <c r="B1076" s="650" t="s">
        <v>3486</v>
      </c>
      <c r="C1076" s="650" t="s">
        <v>1299</v>
      </c>
      <c r="D1076" s="650" t="s">
        <v>3487</v>
      </c>
      <c r="E1076" s="650" t="s">
        <v>3488</v>
      </c>
      <c r="F1076" s="653"/>
      <c r="G1076" s="653"/>
      <c r="H1076" s="666">
        <v>0</v>
      </c>
      <c r="I1076" s="653">
        <v>3</v>
      </c>
      <c r="J1076" s="653">
        <v>247.77</v>
      </c>
      <c r="K1076" s="666">
        <v>1</v>
      </c>
      <c r="L1076" s="653">
        <v>3</v>
      </c>
      <c r="M1076" s="654">
        <v>247.77</v>
      </c>
    </row>
    <row r="1077" spans="1:13" ht="14.4" customHeight="1" x14ac:dyDescent="0.3">
      <c r="A1077" s="649" t="s">
        <v>3713</v>
      </c>
      <c r="B1077" s="650" t="s">
        <v>3486</v>
      </c>
      <c r="C1077" s="650" t="s">
        <v>2240</v>
      </c>
      <c r="D1077" s="650" t="s">
        <v>3487</v>
      </c>
      <c r="E1077" s="650" t="s">
        <v>839</v>
      </c>
      <c r="F1077" s="653"/>
      <c r="G1077" s="653"/>
      <c r="H1077" s="666">
        <v>0</v>
      </c>
      <c r="I1077" s="653">
        <v>26</v>
      </c>
      <c r="J1077" s="653">
        <v>3579.1600000000003</v>
      </c>
      <c r="K1077" s="666">
        <v>1</v>
      </c>
      <c r="L1077" s="653">
        <v>26</v>
      </c>
      <c r="M1077" s="654">
        <v>3579.1600000000003</v>
      </c>
    </row>
    <row r="1078" spans="1:13" ht="14.4" customHeight="1" x14ac:dyDescent="0.3">
      <c r="A1078" s="649" t="s">
        <v>3713</v>
      </c>
      <c r="B1078" s="650" t="s">
        <v>3486</v>
      </c>
      <c r="C1078" s="650" t="s">
        <v>1712</v>
      </c>
      <c r="D1078" s="650" t="s">
        <v>1713</v>
      </c>
      <c r="E1078" s="650" t="s">
        <v>3522</v>
      </c>
      <c r="F1078" s="653"/>
      <c r="G1078" s="653"/>
      <c r="H1078" s="666">
        <v>0</v>
      </c>
      <c r="I1078" s="653">
        <v>3</v>
      </c>
      <c r="J1078" s="653">
        <v>350.4</v>
      </c>
      <c r="K1078" s="666">
        <v>1</v>
      </c>
      <c r="L1078" s="653">
        <v>3</v>
      </c>
      <c r="M1078" s="654">
        <v>350.4</v>
      </c>
    </row>
    <row r="1079" spans="1:13" ht="14.4" customHeight="1" x14ac:dyDescent="0.3">
      <c r="A1079" s="649" t="s">
        <v>3713</v>
      </c>
      <c r="B1079" s="650" t="s">
        <v>3486</v>
      </c>
      <c r="C1079" s="650" t="s">
        <v>6748</v>
      </c>
      <c r="D1079" s="650" t="s">
        <v>6749</v>
      </c>
      <c r="E1079" s="650" t="s">
        <v>3488</v>
      </c>
      <c r="F1079" s="653">
        <v>3</v>
      </c>
      <c r="G1079" s="653">
        <v>458.07</v>
      </c>
      <c r="H1079" s="666">
        <v>1</v>
      </c>
      <c r="I1079" s="653"/>
      <c r="J1079" s="653"/>
      <c r="K1079" s="666">
        <v>0</v>
      </c>
      <c r="L1079" s="653">
        <v>3</v>
      </c>
      <c r="M1079" s="654">
        <v>458.07</v>
      </c>
    </row>
    <row r="1080" spans="1:13" ht="14.4" customHeight="1" x14ac:dyDescent="0.3">
      <c r="A1080" s="649" t="s">
        <v>3713</v>
      </c>
      <c r="B1080" s="650" t="s">
        <v>3486</v>
      </c>
      <c r="C1080" s="650" t="s">
        <v>1303</v>
      </c>
      <c r="D1080" s="650" t="s">
        <v>3490</v>
      </c>
      <c r="E1080" s="650" t="s">
        <v>3488</v>
      </c>
      <c r="F1080" s="653"/>
      <c r="G1080" s="653"/>
      <c r="H1080" s="666">
        <v>0</v>
      </c>
      <c r="I1080" s="653">
        <v>17</v>
      </c>
      <c r="J1080" s="653">
        <v>702.09999999999991</v>
      </c>
      <c r="K1080" s="666">
        <v>1</v>
      </c>
      <c r="L1080" s="653">
        <v>17</v>
      </c>
      <c r="M1080" s="654">
        <v>702.09999999999991</v>
      </c>
    </row>
    <row r="1081" spans="1:13" ht="14.4" customHeight="1" x14ac:dyDescent="0.3">
      <c r="A1081" s="649" t="s">
        <v>3713</v>
      </c>
      <c r="B1081" s="650" t="s">
        <v>3486</v>
      </c>
      <c r="C1081" s="650" t="s">
        <v>4146</v>
      </c>
      <c r="D1081" s="650" t="s">
        <v>3547</v>
      </c>
      <c r="E1081" s="650" t="s">
        <v>4147</v>
      </c>
      <c r="F1081" s="653"/>
      <c r="G1081" s="653"/>
      <c r="H1081" s="666">
        <v>0</v>
      </c>
      <c r="I1081" s="653">
        <v>22</v>
      </c>
      <c r="J1081" s="653">
        <v>1927.1999999999998</v>
      </c>
      <c r="K1081" s="666">
        <v>1</v>
      </c>
      <c r="L1081" s="653">
        <v>22</v>
      </c>
      <c r="M1081" s="654">
        <v>1927.1999999999998</v>
      </c>
    </row>
    <row r="1082" spans="1:13" ht="14.4" customHeight="1" x14ac:dyDescent="0.3">
      <c r="A1082" s="649" t="s">
        <v>3713</v>
      </c>
      <c r="B1082" s="650" t="s">
        <v>3486</v>
      </c>
      <c r="C1082" s="650" t="s">
        <v>1306</v>
      </c>
      <c r="D1082" s="650" t="s">
        <v>3490</v>
      </c>
      <c r="E1082" s="650" t="s">
        <v>839</v>
      </c>
      <c r="F1082" s="653"/>
      <c r="G1082" s="653"/>
      <c r="H1082" s="666">
        <v>0</v>
      </c>
      <c r="I1082" s="653">
        <v>23</v>
      </c>
      <c r="J1082" s="653">
        <v>1583.09</v>
      </c>
      <c r="K1082" s="666">
        <v>1</v>
      </c>
      <c r="L1082" s="653">
        <v>23</v>
      </c>
      <c r="M1082" s="654">
        <v>1583.09</v>
      </c>
    </row>
    <row r="1083" spans="1:13" ht="14.4" customHeight="1" x14ac:dyDescent="0.3">
      <c r="A1083" s="649" t="s">
        <v>3713</v>
      </c>
      <c r="B1083" s="650" t="s">
        <v>3486</v>
      </c>
      <c r="C1083" s="650" t="s">
        <v>5986</v>
      </c>
      <c r="D1083" s="650" t="s">
        <v>1713</v>
      </c>
      <c r="E1083" s="650" t="s">
        <v>5987</v>
      </c>
      <c r="F1083" s="653"/>
      <c r="G1083" s="653"/>
      <c r="H1083" s="666"/>
      <c r="I1083" s="653">
        <v>2</v>
      </c>
      <c r="J1083" s="653">
        <v>0</v>
      </c>
      <c r="K1083" s="666"/>
      <c r="L1083" s="653">
        <v>2</v>
      </c>
      <c r="M1083" s="654">
        <v>0</v>
      </c>
    </row>
    <row r="1084" spans="1:13" ht="14.4" customHeight="1" x14ac:dyDescent="0.3">
      <c r="A1084" s="649" t="s">
        <v>3713</v>
      </c>
      <c r="B1084" s="650" t="s">
        <v>3486</v>
      </c>
      <c r="C1084" s="650" t="s">
        <v>6800</v>
      </c>
      <c r="D1084" s="650" t="s">
        <v>4446</v>
      </c>
      <c r="E1084" s="650" t="s">
        <v>6801</v>
      </c>
      <c r="F1084" s="653">
        <v>1</v>
      </c>
      <c r="G1084" s="653">
        <v>0</v>
      </c>
      <c r="H1084" s="666"/>
      <c r="I1084" s="653"/>
      <c r="J1084" s="653"/>
      <c r="K1084" s="666"/>
      <c r="L1084" s="653">
        <v>1</v>
      </c>
      <c r="M1084" s="654">
        <v>0</v>
      </c>
    </row>
    <row r="1085" spans="1:13" ht="14.4" customHeight="1" x14ac:dyDescent="0.3">
      <c r="A1085" s="649" t="s">
        <v>3713</v>
      </c>
      <c r="B1085" s="650" t="s">
        <v>3486</v>
      </c>
      <c r="C1085" s="650" t="s">
        <v>6802</v>
      </c>
      <c r="D1085" s="650" t="s">
        <v>3547</v>
      </c>
      <c r="E1085" s="650" t="s">
        <v>4147</v>
      </c>
      <c r="F1085" s="653">
        <v>1</v>
      </c>
      <c r="G1085" s="653">
        <v>87.6</v>
      </c>
      <c r="H1085" s="666">
        <v>1</v>
      </c>
      <c r="I1085" s="653"/>
      <c r="J1085" s="653"/>
      <c r="K1085" s="666">
        <v>0</v>
      </c>
      <c r="L1085" s="653">
        <v>1</v>
      </c>
      <c r="M1085" s="654">
        <v>87.6</v>
      </c>
    </row>
    <row r="1086" spans="1:13" ht="14.4" customHeight="1" x14ac:dyDescent="0.3">
      <c r="A1086" s="649" t="s">
        <v>3713</v>
      </c>
      <c r="B1086" s="650" t="s">
        <v>3486</v>
      </c>
      <c r="C1086" s="650" t="s">
        <v>6803</v>
      </c>
      <c r="D1086" s="650" t="s">
        <v>3490</v>
      </c>
      <c r="E1086" s="650" t="s">
        <v>839</v>
      </c>
      <c r="F1086" s="653">
        <v>1</v>
      </c>
      <c r="G1086" s="653">
        <v>68.83</v>
      </c>
      <c r="H1086" s="666">
        <v>1</v>
      </c>
      <c r="I1086" s="653"/>
      <c r="J1086" s="653"/>
      <c r="K1086" s="666">
        <v>0</v>
      </c>
      <c r="L1086" s="653">
        <v>1</v>
      </c>
      <c r="M1086" s="654">
        <v>68.83</v>
      </c>
    </row>
    <row r="1087" spans="1:13" ht="14.4" customHeight="1" x14ac:dyDescent="0.3">
      <c r="A1087" s="649" t="s">
        <v>3713</v>
      </c>
      <c r="B1087" s="650" t="s">
        <v>3548</v>
      </c>
      <c r="C1087" s="650" t="s">
        <v>4912</v>
      </c>
      <c r="D1087" s="650" t="s">
        <v>4913</v>
      </c>
      <c r="E1087" s="650" t="s">
        <v>4914</v>
      </c>
      <c r="F1087" s="653">
        <v>3</v>
      </c>
      <c r="G1087" s="653">
        <v>343.86</v>
      </c>
      <c r="H1087" s="666">
        <v>1</v>
      </c>
      <c r="I1087" s="653"/>
      <c r="J1087" s="653"/>
      <c r="K1087" s="666">
        <v>0</v>
      </c>
      <c r="L1087" s="653">
        <v>3</v>
      </c>
      <c r="M1087" s="654">
        <v>343.86</v>
      </c>
    </row>
    <row r="1088" spans="1:13" ht="14.4" customHeight="1" x14ac:dyDescent="0.3">
      <c r="A1088" s="649" t="s">
        <v>3713</v>
      </c>
      <c r="B1088" s="650" t="s">
        <v>3554</v>
      </c>
      <c r="C1088" s="650" t="s">
        <v>6818</v>
      </c>
      <c r="D1088" s="650" t="s">
        <v>6819</v>
      </c>
      <c r="E1088" s="650" t="s">
        <v>6820</v>
      </c>
      <c r="F1088" s="653">
        <v>1</v>
      </c>
      <c r="G1088" s="653">
        <v>0</v>
      </c>
      <c r="H1088" s="666"/>
      <c r="I1088" s="653"/>
      <c r="J1088" s="653"/>
      <c r="K1088" s="666"/>
      <c r="L1088" s="653">
        <v>1</v>
      </c>
      <c r="M1088" s="654">
        <v>0</v>
      </c>
    </row>
    <row r="1089" spans="1:13" ht="14.4" customHeight="1" x14ac:dyDescent="0.3">
      <c r="A1089" s="649" t="s">
        <v>3713</v>
      </c>
      <c r="B1089" s="650" t="s">
        <v>3525</v>
      </c>
      <c r="C1089" s="650" t="s">
        <v>1608</v>
      </c>
      <c r="D1089" s="650" t="s">
        <v>1609</v>
      </c>
      <c r="E1089" s="650" t="s">
        <v>876</v>
      </c>
      <c r="F1089" s="653"/>
      <c r="G1089" s="653"/>
      <c r="H1089" s="666">
        <v>0</v>
      </c>
      <c r="I1089" s="653">
        <v>1</v>
      </c>
      <c r="J1089" s="653">
        <v>32.74</v>
      </c>
      <c r="K1089" s="666">
        <v>1</v>
      </c>
      <c r="L1089" s="653">
        <v>1</v>
      </c>
      <c r="M1089" s="654">
        <v>32.74</v>
      </c>
    </row>
    <row r="1090" spans="1:13" ht="14.4" customHeight="1" x14ac:dyDescent="0.3">
      <c r="A1090" s="649" t="s">
        <v>3713</v>
      </c>
      <c r="B1090" s="650" t="s">
        <v>3500</v>
      </c>
      <c r="C1090" s="650" t="s">
        <v>1094</v>
      </c>
      <c r="D1090" s="650" t="s">
        <v>1095</v>
      </c>
      <c r="E1090" s="650" t="s">
        <v>3501</v>
      </c>
      <c r="F1090" s="653"/>
      <c r="G1090" s="653"/>
      <c r="H1090" s="666">
        <v>0</v>
      </c>
      <c r="I1090" s="653">
        <v>10</v>
      </c>
      <c r="J1090" s="653">
        <v>947.99999999999989</v>
      </c>
      <c r="K1090" s="666">
        <v>1</v>
      </c>
      <c r="L1090" s="653">
        <v>10</v>
      </c>
      <c r="M1090" s="654">
        <v>947.99999999999989</v>
      </c>
    </row>
    <row r="1091" spans="1:13" ht="14.4" customHeight="1" x14ac:dyDescent="0.3">
      <c r="A1091" s="649" t="s">
        <v>3713</v>
      </c>
      <c r="B1091" s="650" t="s">
        <v>3500</v>
      </c>
      <c r="C1091" s="650" t="s">
        <v>1082</v>
      </c>
      <c r="D1091" s="650" t="s">
        <v>1083</v>
      </c>
      <c r="E1091" s="650" t="s">
        <v>1084</v>
      </c>
      <c r="F1091" s="653"/>
      <c r="G1091" s="653"/>
      <c r="H1091" s="666">
        <v>0</v>
      </c>
      <c r="I1091" s="653">
        <v>3</v>
      </c>
      <c r="J1091" s="653">
        <v>90.99</v>
      </c>
      <c r="K1091" s="666">
        <v>1</v>
      </c>
      <c r="L1091" s="653">
        <v>3</v>
      </c>
      <c r="M1091" s="654">
        <v>90.99</v>
      </c>
    </row>
    <row r="1092" spans="1:13" ht="14.4" customHeight="1" x14ac:dyDescent="0.3">
      <c r="A1092" s="649" t="s">
        <v>3713</v>
      </c>
      <c r="B1092" s="650" t="s">
        <v>3502</v>
      </c>
      <c r="C1092" s="650" t="s">
        <v>5113</v>
      </c>
      <c r="D1092" s="650" t="s">
        <v>5114</v>
      </c>
      <c r="E1092" s="650" t="s">
        <v>5115</v>
      </c>
      <c r="F1092" s="653"/>
      <c r="G1092" s="653"/>
      <c r="H1092" s="666">
        <v>0</v>
      </c>
      <c r="I1092" s="653">
        <v>1</v>
      </c>
      <c r="J1092" s="653">
        <v>1309.48</v>
      </c>
      <c r="K1092" s="666">
        <v>1</v>
      </c>
      <c r="L1092" s="653">
        <v>1</v>
      </c>
      <c r="M1092" s="654">
        <v>1309.48</v>
      </c>
    </row>
    <row r="1093" spans="1:13" ht="14.4" customHeight="1" x14ac:dyDescent="0.3">
      <c r="A1093" s="649" t="s">
        <v>3713</v>
      </c>
      <c r="B1093" s="650" t="s">
        <v>6912</v>
      </c>
      <c r="C1093" s="650" t="s">
        <v>4929</v>
      </c>
      <c r="D1093" s="650" t="s">
        <v>4930</v>
      </c>
      <c r="E1093" s="650" t="s">
        <v>3496</v>
      </c>
      <c r="F1093" s="653"/>
      <c r="G1093" s="653"/>
      <c r="H1093" s="666">
        <v>0</v>
      </c>
      <c r="I1093" s="653">
        <v>14</v>
      </c>
      <c r="J1093" s="653">
        <v>357.56</v>
      </c>
      <c r="K1093" s="666">
        <v>1</v>
      </c>
      <c r="L1093" s="653">
        <v>14</v>
      </c>
      <c r="M1093" s="654">
        <v>357.56</v>
      </c>
    </row>
    <row r="1094" spans="1:13" ht="14.4" customHeight="1" x14ac:dyDescent="0.3">
      <c r="A1094" s="649" t="s">
        <v>3713</v>
      </c>
      <c r="B1094" s="650" t="s">
        <v>6912</v>
      </c>
      <c r="C1094" s="650" t="s">
        <v>6825</v>
      </c>
      <c r="D1094" s="650" t="s">
        <v>6826</v>
      </c>
      <c r="E1094" s="650" t="s">
        <v>5782</v>
      </c>
      <c r="F1094" s="653">
        <v>1</v>
      </c>
      <c r="G1094" s="653">
        <v>38.31</v>
      </c>
      <c r="H1094" s="666">
        <v>1</v>
      </c>
      <c r="I1094" s="653"/>
      <c r="J1094" s="653"/>
      <c r="K1094" s="666">
        <v>0</v>
      </c>
      <c r="L1094" s="653">
        <v>1</v>
      </c>
      <c r="M1094" s="654">
        <v>38.31</v>
      </c>
    </row>
    <row r="1095" spans="1:13" ht="14.4" customHeight="1" x14ac:dyDescent="0.3">
      <c r="A1095" s="649" t="s">
        <v>3713</v>
      </c>
      <c r="B1095" s="650" t="s">
        <v>3505</v>
      </c>
      <c r="C1095" s="650" t="s">
        <v>6230</v>
      </c>
      <c r="D1095" s="650" t="s">
        <v>5910</v>
      </c>
      <c r="E1095" s="650" t="s">
        <v>930</v>
      </c>
      <c r="F1095" s="653">
        <v>1</v>
      </c>
      <c r="G1095" s="653">
        <v>0</v>
      </c>
      <c r="H1095" s="666"/>
      <c r="I1095" s="653"/>
      <c r="J1095" s="653"/>
      <c r="K1095" s="666"/>
      <c r="L1095" s="653">
        <v>1</v>
      </c>
      <c r="M1095" s="654">
        <v>0</v>
      </c>
    </row>
    <row r="1096" spans="1:13" ht="14.4" customHeight="1" x14ac:dyDescent="0.3">
      <c r="A1096" s="649" t="s">
        <v>3713</v>
      </c>
      <c r="B1096" s="650" t="s">
        <v>3505</v>
      </c>
      <c r="C1096" s="650" t="s">
        <v>1113</v>
      </c>
      <c r="D1096" s="650" t="s">
        <v>1114</v>
      </c>
      <c r="E1096" s="650" t="s">
        <v>930</v>
      </c>
      <c r="F1096" s="653"/>
      <c r="G1096" s="653"/>
      <c r="H1096" s="666"/>
      <c r="I1096" s="653">
        <v>9</v>
      </c>
      <c r="J1096" s="653">
        <v>0</v>
      </c>
      <c r="K1096" s="666"/>
      <c r="L1096" s="653">
        <v>9</v>
      </c>
      <c r="M1096" s="654">
        <v>0</v>
      </c>
    </row>
    <row r="1097" spans="1:13" ht="14.4" customHeight="1" x14ac:dyDescent="0.3">
      <c r="A1097" s="649" t="s">
        <v>3713</v>
      </c>
      <c r="B1097" s="650" t="s">
        <v>3505</v>
      </c>
      <c r="C1097" s="650" t="s">
        <v>1086</v>
      </c>
      <c r="D1097" s="650" t="s">
        <v>1087</v>
      </c>
      <c r="E1097" s="650" t="s">
        <v>762</v>
      </c>
      <c r="F1097" s="653"/>
      <c r="G1097" s="653"/>
      <c r="H1097" s="666"/>
      <c r="I1097" s="653">
        <v>1</v>
      </c>
      <c r="J1097" s="653">
        <v>0</v>
      </c>
      <c r="K1097" s="666"/>
      <c r="L1097" s="653">
        <v>1</v>
      </c>
      <c r="M1097" s="654">
        <v>0</v>
      </c>
    </row>
    <row r="1098" spans="1:13" ht="14.4" customHeight="1" x14ac:dyDescent="0.3">
      <c r="A1098" s="649" t="s">
        <v>3713</v>
      </c>
      <c r="B1098" s="650" t="s">
        <v>3505</v>
      </c>
      <c r="C1098" s="650" t="s">
        <v>2110</v>
      </c>
      <c r="D1098" s="650" t="s">
        <v>1087</v>
      </c>
      <c r="E1098" s="650" t="s">
        <v>2796</v>
      </c>
      <c r="F1098" s="653"/>
      <c r="G1098" s="653"/>
      <c r="H1098" s="666">
        <v>0</v>
      </c>
      <c r="I1098" s="653">
        <v>2</v>
      </c>
      <c r="J1098" s="653">
        <v>237.64</v>
      </c>
      <c r="K1098" s="666">
        <v>1</v>
      </c>
      <c r="L1098" s="653">
        <v>2</v>
      </c>
      <c r="M1098" s="654">
        <v>237.64</v>
      </c>
    </row>
    <row r="1099" spans="1:13" ht="14.4" customHeight="1" x14ac:dyDescent="0.3">
      <c r="A1099" s="649" t="s">
        <v>3713</v>
      </c>
      <c r="B1099" s="650" t="s">
        <v>3600</v>
      </c>
      <c r="C1099" s="650" t="s">
        <v>6809</v>
      </c>
      <c r="D1099" s="650" t="s">
        <v>3840</v>
      </c>
      <c r="E1099" s="650" t="s">
        <v>6810</v>
      </c>
      <c r="F1099" s="653">
        <v>1</v>
      </c>
      <c r="G1099" s="653">
        <v>110.9</v>
      </c>
      <c r="H1099" s="666">
        <v>1</v>
      </c>
      <c r="I1099" s="653"/>
      <c r="J1099" s="653"/>
      <c r="K1099" s="666">
        <v>0</v>
      </c>
      <c r="L1099" s="653">
        <v>1</v>
      </c>
      <c r="M1099" s="654">
        <v>110.9</v>
      </c>
    </row>
    <row r="1100" spans="1:13" ht="14.4" customHeight="1" x14ac:dyDescent="0.3">
      <c r="A1100" s="649" t="s">
        <v>3713</v>
      </c>
      <c r="B1100" s="650" t="s">
        <v>6918</v>
      </c>
      <c r="C1100" s="650" t="s">
        <v>6811</v>
      </c>
      <c r="D1100" s="650" t="s">
        <v>6812</v>
      </c>
      <c r="E1100" s="650" t="s">
        <v>4719</v>
      </c>
      <c r="F1100" s="653">
        <v>1</v>
      </c>
      <c r="G1100" s="653">
        <v>0</v>
      </c>
      <c r="H1100" s="666"/>
      <c r="I1100" s="653"/>
      <c r="J1100" s="653"/>
      <c r="K1100" s="666"/>
      <c r="L1100" s="653">
        <v>1</v>
      </c>
      <c r="M1100" s="654">
        <v>0</v>
      </c>
    </row>
    <row r="1101" spans="1:13" ht="14.4" customHeight="1" x14ac:dyDescent="0.3">
      <c r="A1101" s="649" t="s">
        <v>3713</v>
      </c>
      <c r="B1101" s="650" t="s">
        <v>3506</v>
      </c>
      <c r="C1101" s="650" t="s">
        <v>1131</v>
      </c>
      <c r="D1101" s="650" t="s">
        <v>1132</v>
      </c>
      <c r="E1101" s="650" t="s">
        <v>1127</v>
      </c>
      <c r="F1101" s="653">
        <v>1</v>
      </c>
      <c r="G1101" s="653">
        <v>347.39</v>
      </c>
      <c r="H1101" s="666">
        <v>1</v>
      </c>
      <c r="I1101" s="653"/>
      <c r="J1101" s="653"/>
      <c r="K1101" s="666">
        <v>0</v>
      </c>
      <c r="L1101" s="653">
        <v>1</v>
      </c>
      <c r="M1101" s="654">
        <v>347.39</v>
      </c>
    </row>
    <row r="1102" spans="1:13" ht="14.4" customHeight="1" x14ac:dyDescent="0.3">
      <c r="A1102" s="649" t="s">
        <v>3714</v>
      </c>
      <c r="B1102" s="650" t="s">
        <v>3481</v>
      </c>
      <c r="C1102" s="650" t="s">
        <v>6769</v>
      </c>
      <c r="D1102" s="650" t="s">
        <v>6770</v>
      </c>
      <c r="E1102" s="650" t="s">
        <v>3519</v>
      </c>
      <c r="F1102" s="653">
        <v>1</v>
      </c>
      <c r="G1102" s="653">
        <v>0</v>
      </c>
      <c r="H1102" s="666"/>
      <c r="I1102" s="653"/>
      <c r="J1102" s="653"/>
      <c r="K1102" s="666"/>
      <c r="L1102" s="653">
        <v>1</v>
      </c>
      <c r="M1102" s="654">
        <v>0</v>
      </c>
    </row>
    <row r="1103" spans="1:13" ht="14.4" customHeight="1" x14ac:dyDescent="0.3">
      <c r="A1103" s="649" t="s">
        <v>3714</v>
      </c>
      <c r="B1103" s="650" t="s">
        <v>3481</v>
      </c>
      <c r="C1103" s="650" t="s">
        <v>1295</v>
      </c>
      <c r="D1103" s="650" t="s">
        <v>1296</v>
      </c>
      <c r="E1103" s="650" t="s">
        <v>3482</v>
      </c>
      <c r="F1103" s="653"/>
      <c r="G1103" s="653"/>
      <c r="H1103" s="666">
        <v>0</v>
      </c>
      <c r="I1103" s="653">
        <v>1</v>
      </c>
      <c r="J1103" s="653">
        <v>46.05</v>
      </c>
      <c r="K1103" s="666">
        <v>1</v>
      </c>
      <c r="L1103" s="653">
        <v>1</v>
      </c>
      <c r="M1103" s="654">
        <v>46.05</v>
      </c>
    </row>
    <row r="1104" spans="1:13" ht="14.4" customHeight="1" x14ac:dyDescent="0.3">
      <c r="A1104" s="649" t="s">
        <v>3714</v>
      </c>
      <c r="B1104" s="650" t="s">
        <v>3481</v>
      </c>
      <c r="C1104" s="650" t="s">
        <v>4385</v>
      </c>
      <c r="D1104" s="650" t="s">
        <v>1720</v>
      </c>
      <c r="E1104" s="650" t="s">
        <v>3482</v>
      </c>
      <c r="F1104" s="653"/>
      <c r="G1104" s="653"/>
      <c r="H1104" s="666"/>
      <c r="I1104" s="653">
        <v>1</v>
      </c>
      <c r="J1104" s="653">
        <v>0</v>
      </c>
      <c r="K1104" s="666"/>
      <c r="L1104" s="653">
        <v>1</v>
      </c>
      <c r="M1104" s="654">
        <v>0</v>
      </c>
    </row>
    <row r="1105" spans="1:13" ht="14.4" customHeight="1" x14ac:dyDescent="0.3">
      <c r="A1105" s="649" t="s">
        <v>3714</v>
      </c>
      <c r="B1105" s="650" t="s">
        <v>3486</v>
      </c>
      <c r="C1105" s="650" t="s">
        <v>1299</v>
      </c>
      <c r="D1105" s="650" t="s">
        <v>3487</v>
      </c>
      <c r="E1105" s="650" t="s">
        <v>3488</v>
      </c>
      <c r="F1105" s="653"/>
      <c r="G1105" s="653"/>
      <c r="H1105" s="666">
        <v>0</v>
      </c>
      <c r="I1105" s="653">
        <v>1</v>
      </c>
      <c r="J1105" s="653">
        <v>82.59</v>
      </c>
      <c r="K1105" s="666">
        <v>1</v>
      </c>
      <c r="L1105" s="653">
        <v>1</v>
      </c>
      <c r="M1105" s="654">
        <v>82.59</v>
      </c>
    </row>
    <row r="1106" spans="1:13" ht="14.4" customHeight="1" x14ac:dyDescent="0.3">
      <c r="A1106" s="649" t="s">
        <v>3714</v>
      </c>
      <c r="B1106" s="650" t="s">
        <v>3486</v>
      </c>
      <c r="C1106" s="650" t="s">
        <v>1712</v>
      </c>
      <c r="D1106" s="650" t="s">
        <v>1713</v>
      </c>
      <c r="E1106" s="650" t="s">
        <v>3522</v>
      </c>
      <c r="F1106" s="653"/>
      <c r="G1106" s="653"/>
      <c r="H1106" s="666">
        <v>0</v>
      </c>
      <c r="I1106" s="653">
        <v>2</v>
      </c>
      <c r="J1106" s="653">
        <v>233.6</v>
      </c>
      <c r="K1106" s="666">
        <v>1</v>
      </c>
      <c r="L1106" s="653">
        <v>2</v>
      </c>
      <c r="M1106" s="654">
        <v>233.6</v>
      </c>
    </row>
    <row r="1107" spans="1:13" ht="14.4" customHeight="1" x14ac:dyDescent="0.3">
      <c r="A1107" s="649" t="s">
        <v>3714</v>
      </c>
      <c r="B1107" s="650" t="s">
        <v>3486</v>
      </c>
      <c r="C1107" s="650" t="s">
        <v>1303</v>
      </c>
      <c r="D1107" s="650" t="s">
        <v>3490</v>
      </c>
      <c r="E1107" s="650" t="s">
        <v>3488</v>
      </c>
      <c r="F1107" s="653"/>
      <c r="G1107" s="653"/>
      <c r="H1107" s="666">
        <v>0</v>
      </c>
      <c r="I1107" s="653">
        <v>1</v>
      </c>
      <c r="J1107" s="653">
        <v>41.3</v>
      </c>
      <c r="K1107" s="666">
        <v>1</v>
      </c>
      <c r="L1107" s="653">
        <v>1</v>
      </c>
      <c r="M1107" s="654">
        <v>41.3</v>
      </c>
    </row>
    <row r="1108" spans="1:13" ht="14.4" customHeight="1" x14ac:dyDescent="0.3">
      <c r="A1108" s="649" t="s">
        <v>3714</v>
      </c>
      <c r="B1108" s="650" t="s">
        <v>3500</v>
      </c>
      <c r="C1108" s="650" t="s">
        <v>1094</v>
      </c>
      <c r="D1108" s="650" t="s">
        <v>1095</v>
      </c>
      <c r="E1108" s="650" t="s">
        <v>3501</v>
      </c>
      <c r="F1108" s="653"/>
      <c r="G1108" s="653"/>
      <c r="H1108" s="666">
        <v>0</v>
      </c>
      <c r="I1108" s="653">
        <v>1</v>
      </c>
      <c r="J1108" s="653">
        <v>94.8</v>
      </c>
      <c r="K1108" s="666">
        <v>1</v>
      </c>
      <c r="L1108" s="653">
        <v>1</v>
      </c>
      <c r="M1108" s="654">
        <v>94.8</v>
      </c>
    </row>
    <row r="1109" spans="1:13" ht="14.4" customHeight="1" x14ac:dyDescent="0.3">
      <c r="A1109" s="649" t="s">
        <v>3714</v>
      </c>
      <c r="B1109" s="650" t="s">
        <v>3503</v>
      </c>
      <c r="C1109" s="650" t="s">
        <v>4185</v>
      </c>
      <c r="D1109" s="650" t="s">
        <v>4186</v>
      </c>
      <c r="E1109" s="650" t="s">
        <v>4187</v>
      </c>
      <c r="F1109" s="653"/>
      <c r="G1109" s="653"/>
      <c r="H1109" s="666">
        <v>0</v>
      </c>
      <c r="I1109" s="653">
        <v>1</v>
      </c>
      <c r="J1109" s="653">
        <v>243.83</v>
      </c>
      <c r="K1109" s="666">
        <v>1</v>
      </c>
      <c r="L1109" s="653">
        <v>1</v>
      </c>
      <c r="M1109" s="654">
        <v>243.83</v>
      </c>
    </row>
    <row r="1110" spans="1:13" ht="14.4" customHeight="1" x14ac:dyDescent="0.3">
      <c r="A1110" s="649" t="s">
        <v>3714</v>
      </c>
      <c r="B1110" s="650" t="s">
        <v>6912</v>
      </c>
      <c r="C1110" s="650" t="s">
        <v>4929</v>
      </c>
      <c r="D1110" s="650" t="s">
        <v>4930</v>
      </c>
      <c r="E1110" s="650" t="s">
        <v>3496</v>
      </c>
      <c r="F1110" s="653"/>
      <c r="G1110" s="653"/>
      <c r="H1110" s="666">
        <v>0</v>
      </c>
      <c r="I1110" s="653">
        <v>2</v>
      </c>
      <c r="J1110" s="653">
        <v>51.08</v>
      </c>
      <c r="K1110" s="666">
        <v>1</v>
      </c>
      <c r="L1110" s="653">
        <v>2</v>
      </c>
      <c r="M1110" s="654">
        <v>51.08</v>
      </c>
    </row>
    <row r="1111" spans="1:13" ht="14.4" customHeight="1" x14ac:dyDescent="0.3">
      <c r="A1111" s="649" t="s">
        <v>3714</v>
      </c>
      <c r="B1111" s="650" t="s">
        <v>3505</v>
      </c>
      <c r="C1111" s="650" t="s">
        <v>5911</v>
      </c>
      <c r="D1111" s="650" t="s">
        <v>5910</v>
      </c>
      <c r="E1111" s="650" t="s">
        <v>930</v>
      </c>
      <c r="F1111" s="653">
        <v>1</v>
      </c>
      <c r="G1111" s="653">
        <v>0</v>
      </c>
      <c r="H1111" s="666"/>
      <c r="I1111" s="653"/>
      <c r="J1111" s="653"/>
      <c r="K1111" s="666"/>
      <c r="L1111" s="653">
        <v>1</v>
      </c>
      <c r="M1111" s="654">
        <v>0</v>
      </c>
    </row>
    <row r="1112" spans="1:13" ht="14.4" customHeight="1" x14ac:dyDescent="0.3">
      <c r="A1112" s="649" t="s">
        <v>3714</v>
      </c>
      <c r="B1112" s="650" t="s">
        <v>3505</v>
      </c>
      <c r="C1112" s="650" t="s">
        <v>1113</v>
      </c>
      <c r="D1112" s="650" t="s">
        <v>1114</v>
      </c>
      <c r="E1112" s="650" t="s">
        <v>930</v>
      </c>
      <c r="F1112" s="653"/>
      <c r="G1112" s="653"/>
      <c r="H1112" s="666"/>
      <c r="I1112" s="653">
        <v>2</v>
      </c>
      <c r="J1112" s="653">
        <v>0</v>
      </c>
      <c r="K1112" s="666"/>
      <c r="L1112" s="653">
        <v>2</v>
      </c>
      <c r="M1112" s="654">
        <v>0</v>
      </c>
    </row>
    <row r="1113" spans="1:13" ht="14.4" customHeight="1" x14ac:dyDescent="0.3">
      <c r="A1113" s="649" t="s">
        <v>3714</v>
      </c>
      <c r="B1113" s="650" t="s">
        <v>3505</v>
      </c>
      <c r="C1113" s="650" t="s">
        <v>2110</v>
      </c>
      <c r="D1113" s="650" t="s">
        <v>1087</v>
      </c>
      <c r="E1113" s="650" t="s">
        <v>2796</v>
      </c>
      <c r="F1113" s="653"/>
      <c r="G1113" s="653"/>
      <c r="H1113" s="666">
        <v>0</v>
      </c>
      <c r="I1113" s="653">
        <v>1</v>
      </c>
      <c r="J1113" s="653">
        <v>137.74</v>
      </c>
      <c r="K1113" s="666">
        <v>1</v>
      </c>
      <c r="L1113" s="653">
        <v>1</v>
      </c>
      <c r="M1113" s="654">
        <v>137.74</v>
      </c>
    </row>
    <row r="1114" spans="1:13" ht="14.4" customHeight="1" x14ac:dyDescent="0.3">
      <c r="A1114" s="649" t="s">
        <v>3715</v>
      </c>
      <c r="B1114" s="650" t="s">
        <v>3469</v>
      </c>
      <c r="C1114" s="650" t="s">
        <v>1098</v>
      </c>
      <c r="D1114" s="650" t="s">
        <v>1099</v>
      </c>
      <c r="E1114" s="650" t="s">
        <v>1100</v>
      </c>
      <c r="F1114" s="653"/>
      <c r="G1114" s="653"/>
      <c r="H1114" s="666"/>
      <c r="I1114" s="653">
        <v>1</v>
      </c>
      <c r="J1114" s="653">
        <v>0</v>
      </c>
      <c r="K1114" s="666"/>
      <c r="L1114" s="653">
        <v>1</v>
      </c>
      <c r="M1114" s="654">
        <v>0</v>
      </c>
    </row>
    <row r="1115" spans="1:13" ht="14.4" customHeight="1" x14ac:dyDescent="0.3">
      <c r="A1115" s="649" t="s">
        <v>3715</v>
      </c>
      <c r="B1115" s="650" t="s">
        <v>3470</v>
      </c>
      <c r="C1115" s="650" t="s">
        <v>1078</v>
      </c>
      <c r="D1115" s="650" t="s">
        <v>1079</v>
      </c>
      <c r="E1115" s="650" t="s">
        <v>1080</v>
      </c>
      <c r="F1115" s="653"/>
      <c r="G1115" s="653"/>
      <c r="H1115" s="666">
        <v>0</v>
      </c>
      <c r="I1115" s="653">
        <v>1</v>
      </c>
      <c r="J1115" s="653">
        <v>937.93</v>
      </c>
      <c r="K1115" s="666">
        <v>1</v>
      </c>
      <c r="L1115" s="653">
        <v>1</v>
      </c>
      <c r="M1115" s="654">
        <v>937.93</v>
      </c>
    </row>
    <row r="1116" spans="1:13" ht="14.4" customHeight="1" x14ac:dyDescent="0.3">
      <c r="A1116" s="649" t="s">
        <v>3715</v>
      </c>
      <c r="B1116" s="650" t="s">
        <v>3541</v>
      </c>
      <c r="C1116" s="650" t="s">
        <v>6711</v>
      </c>
      <c r="D1116" s="650" t="s">
        <v>6712</v>
      </c>
      <c r="E1116" s="650" t="s">
        <v>4138</v>
      </c>
      <c r="F1116" s="653">
        <v>1</v>
      </c>
      <c r="G1116" s="653">
        <v>112</v>
      </c>
      <c r="H1116" s="666">
        <v>1</v>
      </c>
      <c r="I1116" s="653"/>
      <c r="J1116" s="653"/>
      <c r="K1116" s="666">
        <v>0</v>
      </c>
      <c r="L1116" s="653">
        <v>1</v>
      </c>
      <c r="M1116" s="654">
        <v>112</v>
      </c>
    </row>
    <row r="1117" spans="1:13" ht="14.4" customHeight="1" x14ac:dyDescent="0.3">
      <c r="A1117" s="649" t="s">
        <v>3715</v>
      </c>
      <c r="B1117" s="650" t="s">
        <v>6914</v>
      </c>
      <c r="C1117" s="650" t="s">
        <v>4946</v>
      </c>
      <c r="D1117" s="650" t="s">
        <v>4741</v>
      </c>
      <c r="E1117" s="650" t="s">
        <v>2741</v>
      </c>
      <c r="F1117" s="653">
        <v>1</v>
      </c>
      <c r="G1117" s="653">
        <v>270.69</v>
      </c>
      <c r="H1117" s="666">
        <v>1</v>
      </c>
      <c r="I1117" s="653"/>
      <c r="J1117" s="653"/>
      <c r="K1117" s="666">
        <v>0</v>
      </c>
      <c r="L1117" s="653">
        <v>1</v>
      </c>
      <c r="M1117" s="654">
        <v>270.69</v>
      </c>
    </row>
    <row r="1118" spans="1:13" ht="14.4" customHeight="1" x14ac:dyDescent="0.3">
      <c r="A1118" s="649" t="s">
        <v>3715</v>
      </c>
      <c r="B1118" s="650" t="s">
        <v>3474</v>
      </c>
      <c r="C1118" s="650" t="s">
        <v>4744</v>
      </c>
      <c r="D1118" s="650" t="s">
        <v>4745</v>
      </c>
      <c r="E1118" s="650" t="s">
        <v>3515</v>
      </c>
      <c r="F1118" s="653">
        <v>1</v>
      </c>
      <c r="G1118" s="653">
        <v>156.86000000000001</v>
      </c>
      <c r="H1118" s="666">
        <v>1</v>
      </c>
      <c r="I1118" s="653"/>
      <c r="J1118" s="653"/>
      <c r="K1118" s="666">
        <v>0</v>
      </c>
      <c r="L1118" s="653">
        <v>1</v>
      </c>
      <c r="M1118" s="654">
        <v>156.86000000000001</v>
      </c>
    </row>
    <row r="1119" spans="1:13" ht="14.4" customHeight="1" x14ac:dyDescent="0.3">
      <c r="A1119" s="649" t="s">
        <v>3715</v>
      </c>
      <c r="B1119" s="650" t="s">
        <v>3474</v>
      </c>
      <c r="C1119" s="650" t="s">
        <v>1226</v>
      </c>
      <c r="D1119" s="650" t="s">
        <v>3479</v>
      </c>
      <c r="E1119" s="650" t="s">
        <v>3480</v>
      </c>
      <c r="F1119" s="653"/>
      <c r="G1119" s="653"/>
      <c r="H1119" s="666">
        <v>0</v>
      </c>
      <c r="I1119" s="653">
        <v>1</v>
      </c>
      <c r="J1119" s="653">
        <v>112.76</v>
      </c>
      <c r="K1119" s="666">
        <v>1</v>
      </c>
      <c r="L1119" s="653">
        <v>1</v>
      </c>
      <c r="M1119" s="654">
        <v>112.76</v>
      </c>
    </row>
    <row r="1120" spans="1:13" ht="14.4" customHeight="1" x14ac:dyDescent="0.3">
      <c r="A1120" s="649" t="s">
        <v>3715</v>
      </c>
      <c r="B1120" s="650" t="s">
        <v>3474</v>
      </c>
      <c r="C1120" s="650" t="s">
        <v>1230</v>
      </c>
      <c r="D1120" s="650" t="s">
        <v>1231</v>
      </c>
      <c r="E1120" s="650" t="s">
        <v>1232</v>
      </c>
      <c r="F1120" s="653"/>
      <c r="G1120" s="653"/>
      <c r="H1120" s="666">
        <v>0</v>
      </c>
      <c r="I1120" s="653">
        <v>2</v>
      </c>
      <c r="J1120" s="653">
        <v>304.72000000000003</v>
      </c>
      <c r="K1120" s="666">
        <v>1</v>
      </c>
      <c r="L1120" s="653">
        <v>2</v>
      </c>
      <c r="M1120" s="654">
        <v>304.72000000000003</v>
      </c>
    </row>
    <row r="1121" spans="1:13" ht="14.4" customHeight="1" x14ac:dyDescent="0.3">
      <c r="A1121" s="649" t="s">
        <v>3715</v>
      </c>
      <c r="B1121" s="650" t="s">
        <v>3474</v>
      </c>
      <c r="C1121" s="650" t="s">
        <v>3841</v>
      </c>
      <c r="D1121" s="650" t="s">
        <v>1231</v>
      </c>
      <c r="E1121" s="650" t="s">
        <v>3842</v>
      </c>
      <c r="F1121" s="653"/>
      <c r="G1121" s="653"/>
      <c r="H1121" s="666">
        <v>0</v>
      </c>
      <c r="I1121" s="653">
        <v>3</v>
      </c>
      <c r="J1121" s="653">
        <v>703.54</v>
      </c>
      <c r="K1121" s="666">
        <v>1</v>
      </c>
      <c r="L1121" s="653">
        <v>3</v>
      </c>
      <c r="M1121" s="654">
        <v>703.54</v>
      </c>
    </row>
    <row r="1122" spans="1:13" ht="14.4" customHeight="1" x14ac:dyDescent="0.3">
      <c r="A1122" s="649" t="s">
        <v>3715</v>
      </c>
      <c r="B1122" s="650" t="s">
        <v>3481</v>
      </c>
      <c r="C1122" s="650" t="s">
        <v>4165</v>
      </c>
      <c r="D1122" s="650" t="s">
        <v>1296</v>
      </c>
      <c r="E1122" s="650" t="s">
        <v>839</v>
      </c>
      <c r="F1122" s="653"/>
      <c r="G1122" s="653"/>
      <c r="H1122" s="666"/>
      <c r="I1122" s="653">
        <v>2</v>
      </c>
      <c r="J1122" s="653">
        <v>0</v>
      </c>
      <c r="K1122" s="666"/>
      <c r="L1122" s="653">
        <v>2</v>
      </c>
      <c r="M1122" s="654">
        <v>0</v>
      </c>
    </row>
    <row r="1123" spans="1:13" ht="14.4" customHeight="1" x14ac:dyDescent="0.3">
      <c r="A1123" s="649" t="s">
        <v>3715</v>
      </c>
      <c r="B1123" s="650" t="s">
        <v>3481</v>
      </c>
      <c r="C1123" s="650" t="s">
        <v>1295</v>
      </c>
      <c r="D1123" s="650" t="s">
        <v>1296</v>
      </c>
      <c r="E1123" s="650" t="s">
        <v>3482</v>
      </c>
      <c r="F1123" s="653"/>
      <c r="G1123" s="653"/>
      <c r="H1123" s="666">
        <v>0</v>
      </c>
      <c r="I1123" s="653">
        <v>1</v>
      </c>
      <c r="J1123" s="653">
        <v>46.05</v>
      </c>
      <c r="K1123" s="666">
        <v>1</v>
      </c>
      <c r="L1123" s="653">
        <v>1</v>
      </c>
      <c r="M1123" s="654">
        <v>46.05</v>
      </c>
    </row>
    <row r="1124" spans="1:13" ht="14.4" customHeight="1" x14ac:dyDescent="0.3">
      <c r="A1124" s="649" t="s">
        <v>3715</v>
      </c>
      <c r="B1124" s="650" t="s">
        <v>3481</v>
      </c>
      <c r="C1124" s="650" t="s">
        <v>5167</v>
      </c>
      <c r="D1124" s="650" t="s">
        <v>1296</v>
      </c>
      <c r="E1124" s="650" t="s">
        <v>5168</v>
      </c>
      <c r="F1124" s="653">
        <v>3</v>
      </c>
      <c r="G1124" s="653">
        <v>0</v>
      </c>
      <c r="H1124" s="666"/>
      <c r="I1124" s="653"/>
      <c r="J1124" s="653"/>
      <c r="K1124" s="666"/>
      <c r="L1124" s="653">
        <v>3</v>
      </c>
      <c r="M1124" s="654">
        <v>0</v>
      </c>
    </row>
    <row r="1125" spans="1:13" ht="14.4" customHeight="1" x14ac:dyDescent="0.3">
      <c r="A1125" s="649" t="s">
        <v>3715</v>
      </c>
      <c r="B1125" s="650" t="s">
        <v>3481</v>
      </c>
      <c r="C1125" s="650" t="s">
        <v>1719</v>
      </c>
      <c r="D1125" s="650" t="s">
        <v>1720</v>
      </c>
      <c r="E1125" s="650" t="s">
        <v>3519</v>
      </c>
      <c r="F1125" s="653"/>
      <c r="G1125" s="653"/>
      <c r="H1125" s="666">
        <v>0</v>
      </c>
      <c r="I1125" s="653">
        <v>4</v>
      </c>
      <c r="J1125" s="653">
        <v>552.64</v>
      </c>
      <c r="K1125" s="666">
        <v>1</v>
      </c>
      <c r="L1125" s="653">
        <v>4</v>
      </c>
      <c r="M1125" s="654">
        <v>552.64</v>
      </c>
    </row>
    <row r="1126" spans="1:13" ht="14.4" customHeight="1" x14ac:dyDescent="0.3">
      <c r="A1126" s="649" t="s">
        <v>3715</v>
      </c>
      <c r="B1126" s="650" t="s">
        <v>3481</v>
      </c>
      <c r="C1126" s="650" t="s">
        <v>4727</v>
      </c>
      <c r="D1126" s="650" t="s">
        <v>1720</v>
      </c>
      <c r="E1126" s="650" t="s">
        <v>4147</v>
      </c>
      <c r="F1126" s="653">
        <v>1</v>
      </c>
      <c r="G1126" s="653">
        <v>0</v>
      </c>
      <c r="H1126" s="666"/>
      <c r="I1126" s="653"/>
      <c r="J1126" s="653"/>
      <c r="K1126" s="666"/>
      <c r="L1126" s="653">
        <v>1</v>
      </c>
      <c r="M1126" s="654">
        <v>0</v>
      </c>
    </row>
    <row r="1127" spans="1:13" ht="14.4" customHeight="1" x14ac:dyDescent="0.3">
      <c r="A1127" s="649" t="s">
        <v>3715</v>
      </c>
      <c r="B1127" s="650" t="s">
        <v>3481</v>
      </c>
      <c r="C1127" s="650" t="s">
        <v>1708</v>
      </c>
      <c r="D1127" s="650" t="s">
        <v>1709</v>
      </c>
      <c r="E1127" s="650" t="s">
        <v>3520</v>
      </c>
      <c r="F1127" s="653"/>
      <c r="G1127" s="653"/>
      <c r="H1127" s="666">
        <v>0</v>
      </c>
      <c r="I1127" s="653">
        <v>6</v>
      </c>
      <c r="J1127" s="653">
        <v>1105.32</v>
      </c>
      <c r="K1127" s="666">
        <v>1</v>
      </c>
      <c r="L1127" s="653">
        <v>6</v>
      </c>
      <c r="M1127" s="654">
        <v>1105.32</v>
      </c>
    </row>
    <row r="1128" spans="1:13" ht="14.4" customHeight="1" x14ac:dyDescent="0.3">
      <c r="A1128" s="649" t="s">
        <v>3715</v>
      </c>
      <c r="B1128" s="650" t="s">
        <v>3481</v>
      </c>
      <c r="C1128" s="650" t="s">
        <v>5169</v>
      </c>
      <c r="D1128" s="650" t="s">
        <v>1709</v>
      </c>
      <c r="E1128" s="650" t="s">
        <v>3520</v>
      </c>
      <c r="F1128" s="653">
        <v>2</v>
      </c>
      <c r="G1128" s="653">
        <v>368.44</v>
      </c>
      <c r="H1128" s="666">
        <v>1</v>
      </c>
      <c r="I1128" s="653"/>
      <c r="J1128" s="653"/>
      <c r="K1128" s="666">
        <v>0</v>
      </c>
      <c r="L1128" s="653">
        <v>2</v>
      </c>
      <c r="M1128" s="654">
        <v>368.44</v>
      </c>
    </row>
    <row r="1129" spans="1:13" ht="14.4" customHeight="1" x14ac:dyDescent="0.3">
      <c r="A1129" s="649" t="s">
        <v>3715</v>
      </c>
      <c r="B1129" s="650" t="s">
        <v>3486</v>
      </c>
      <c r="C1129" s="650" t="s">
        <v>2240</v>
      </c>
      <c r="D1129" s="650" t="s">
        <v>3487</v>
      </c>
      <c r="E1129" s="650" t="s">
        <v>839</v>
      </c>
      <c r="F1129" s="653"/>
      <c r="G1129" s="653"/>
      <c r="H1129" s="666">
        <v>0</v>
      </c>
      <c r="I1129" s="653">
        <v>4</v>
      </c>
      <c r="J1129" s="653">
        <v>550.64</v>
      </c>
      <c r="K1129" s="666">
        <v>1</v>
      </c>
      <c r="L1129" s="653">
        <v>4</v>
      </c>
      <c r="M1129" s="654">
        <v>550.64</v>
      </c>
    </row>
    <row r="1130" spans="1:13" ht="14.4" customHeight="1" x14ac:dyDescent="0.3">
      <c r="A1130" s="649" t="s">
        <v>3715</v>
      </c>
      <c r="B1130" s="650" t="s">
        <v>3486</v>
      </c>
      <c r="C1130" s="650" t="s">
        <v>1303</v>
      </c>
      <c r="D1130" s="650" t="s">
        <v>3490</v>
      </c>
      <c r="E1130" s="650" t="s">
        <v>3488</v>
      </c>
      <c r="F1130" s="653"/>
      <c r="G1130" s="653"/>
      <c r="H1130" s="666">
        <v>0</v>
      </c>
      <c r="I1130" s="653">
        <v>2</v>
      </c>
      <c r="J1130" s="653">
        <v>82.6</v>
      </c>
      <c r="K1130" s="666">
        <v>1</v>
      </c>
      <c r="L1130" s="653">
        <v>2</v>
      </c>
      <c r="M1130" s="654">
        <v>82.6</v>
      </c>
    </row>
    <row r="1131" spans="1:13" ht="14.4" customHeight="1" x14ac:dyDescent="0.3">
      <c r="A1131" s="649" t="s">
        <v>3715</v>
      </c>
      <c r="B1131" s="650" t="s">
        <v>3486</v>
      </c>
      <c r="C1131" s="650" t="s">
        <v>4146</v>
      </c>
      <c r="D1131" s="650" t="s">
        <v>3547</v>
      </c>
      <c r="E1131" s="650" t="s">
        <v>4147</v>
      </c>
      <c r="F1131" s="653"/>
      <c r="G1131" s="653"/>
      <c r="H1131" s="666">
        <v>0</v>
      </c>
      <c r="I1131" s="653">
        <v>5</v>
      </c>
      <c r="J1131" s="653">
        <v>437.99999999999994</v>
      </c>
      <c r="K1131" s="666">
        <v>1</v>
      </c>
      <c r="L1131" s="653">
        <v>5</v>
      </c>
      <c r="M1131" s="654">
        <v>437.99999999999994</v>
      </c>
    </row>
    <row r="1132" spans="1:13" ht="14.4" customHeight="1" x14ac:dyDescent="0.3">
      <c r="A1132" s="649" t="s">
        <v>3715</v>
      </c>
      <c r="B1132" s="650" t="s">
        <v>3486</v>
      </c>
      <c r="C1132" s="650" t="s">
        <v>1306</v>
      </c>
      <c r="D1132" s="650" t="s">
        <v>3490</v>
      </c>
      <c r="E1132" s="650" t="s">
        <v>839</v>
      </c>
      <c r="F1132" s="653"/>
      <c r="G1132" s="653"/>
      <c r="H1132" s="666">
        <v>0</v>
      </c>
      <c r="I1132" s="653">
        <v>6</v>
      </c>
      <c r="J1132" s="653">
        <v>412.98</v>
      </c>
      <c r="K1132" s="666">
        <v>1</v>
      </c>
      <c r="L1132" s="653">
        <v>6</v>
      </c>
      <c r="M1132" s="654">
        <v>412.98</v>
      </c>
    </row>
    <row r="1133" spans="1:13" ht="14.4" customHeight="1" x14ac:dyDescent="0.3">
      <c r="A1133" s="649" t="s">
        <v>3715</v>
      </c>
      <c r="B1133" s="650" t="s">
        <v>3486</v>
      </c>
      <c r="C1133" s="650" t="s">
        <v>5182</v>
      </c>
      <c r="D1133" s="650" t="s">
        <v>5183</v>
      </c>
      <c r="E1133" s="650" t="s">
        <v>4147</v>
      </c>
      <c r="F1133" s="653">
        <v>1</v>
      </c>
      <c r="G1133" s="653">
        <v>87.6</v>
      </c>
      <c r="H1133" s="666">
        <v>1</v>
      </c>
      <c r="I1133" s="653"/>
      <c r="J1133" s="653"/>
      <c r="K1133" s="666">
        <v>0</v>
      </c>
      <c r="L1133" s="653">
        <v>1</v>
      </c>
      <c r="M1133" s="654">
        <v>87.6</v>
      </c>
    </row>
    <row r="1134" spans="1:13" ht="14.4" customHeight="1" x14ac:dyDescent="0.3">
      <c r="A1134" s="649" t="s">
        <v>3715</v>
      </c>
      <c r="B1134" s="650" t="s">
        <v>3548</v>
      </c>
      <c r="C1134" s="650" t="s">
        <v>6228</v>
      </c>
      <c r="D1134" s="650" t="s">
        <v>6229</v>
      </c>
      <c r="E1134" s="650" t="s">
        <v>2227</v>
      </c>
      <c r="F1134" s="653">
        <v>10</v>
      </c>
      <c r="G1134" s="653">
        <v>2222.5</v>
      </c>
      <c r="H1134" s="666">
        <v>1</v>
      </c>
      <c r="I1134" s="653"/>
      <c r="J1134" s="653"/>
      <c r="K1134" s="666">
        <v>0</v>
      </c>
      <c r="L1134" s="653">
        <v>10</v>
      </c>
      <c r="M1134" s="654">
        <v>2222.5</v>
      </c>
    </row>
    <row r="1135" spans="1:13" ht="14.4" customHeight="1" x14ac:dyDescent="0.3">
      <c r="A1135" s="649" t="s">
        <v>3715</v>
      </c>
      <c r="B1135" s="650" t="s">
        <v>3548</v>
      </c>
      <c r="C1135" s="650" t="s">
        <v>2229</v>
      </c>
      <c r="D1135" s="650" t="s">
        <v>2230</v>
      </c>
      <c r="E1135" s="650" t="s">
        <v>2231</v>
      </c>
      <c r="F1135" s="653"/>
      <c r="G1135" s="653"/>
      <c r="H1135" s="666">
        <v>0</v>
      </c>
      <c r="I1135" s="653">
        <v>9</v>
      </c>
      <c r="J1135" s="653">
        <v>1126.26</v>
      </c>
      <c r="K1135" s="666">
        <v>1</v>
      </c>
      <c r="L1135" s="653">
        <v>9</v>
      </c>
      <c r="M1135" s="654">
        <v>1126.26</v>
      </c>
    </row>
    <row r="1136" spans="1:13" ht="14.4" customHeight="1" x14ac:dyDescent="0.3">
      <c r="A1136" s="649" t="s">
        <v>3715</v>
      </c>
      <c r="B1136" s="650" t="s">
        <v>3548</v>
      </c>
      <c r="C1136" s="650" t="s">
        <v>6251</v>
      </c>
      <c r="D1136" s="650" t="s">
        <v>2226</v>
      </c>
      <c r="E1136" s="650" t="s">
        <v>6252</v>
      </c>
      <c r="F1136" s="653"/>
      <c r="G1136" s="653"/>
      <c r="H1136" s="666"/>
      <c r="I1136" s="653">
        <v>34</v>
      </c>
      <c r="J1136" s="653">
        <v>0</v>
      </c>
      <c r="K1136" s="666"/>
      <c r="L1136" s="653">
        <v>34</v>
      </c>
      <c r="M1136" s="654">
        <v>0</v>
      </c>
    </row>
    <row r="1137" spans="1:13" ht="14.4" customHeight="1" x14ac:dyDescent="0.3">
      <c r="A1137" s="649" t="s">
        <v>3715</v>
      </c>
      <c r="B1137" s="650" t="s">
        <v>3523</v>
      </c>
      <c r="C1137" s="650" t="s">
        <v>5008</v>
      </c>
      <c r="D1137" s="650" t="s">
        <v>5009</v>
      </c>
      <c r="E1137" s="650" t="s">
        <v>3520</v>
      </c>
      <c r="F1137" s="653">
        <v>2</v>
      </c>
      <c r="G1137" s="653">
        <v>139.72</v>
      </c>
      <c r="H1137" s="666">
        <v>1</v>
      </c>
      <c r="I1137" s="653"/>
      <c r="J1137" s="653"/>
      <c r="K1137" s="666">
        <v>0</v>
      </c>
      <c r="L1137" s="653">
        <v>2</v>
      </c>
      <c r="M1137" s="654">
        <v>139.72</v>
      </c>
    </row>
    <row r="1138" spans="1:13" ht="14.4" customHeight="1" x14ac:dyDescent="0.3">
      <c r="A1138" s="649" t="s">
        <v>3715</v>
      </c>
      <c r="B1138" s="650" t="s">
        <v>3523</v>
      </c>
      <c r="C1138" s="650" t="s">
        <v>5171</v>
      </c>
      <c r="D1138" s="650" t="s">
        <v>5009</v>
      </c>
      <c r="E1138" s="650" t="s">
        <v>4088</v>
      </c>
      <c r="F1138" s="653">
        <v>2</v>
      </c>
      <c r="G1138" s="653">
        <v>698.58</v>
      </c>
      <c r="H1138" s="666">
        <v>1</v>
      </c>
      <c r="I1138" s="653"/>
      <c r="J1138" s="653"/>
      <c r="K1138" s="666">
        <v>0</v>
      </c>
      <c r="L1138" s="653">
        <v>2</v>
      </c>
      <c r="M1138" s="654">
        <v>698.58</v>
      </c>
    </row>
    <row r="1139" spans="1:13" ht="14.4" customHeight="1" x14ac:dyDescent="0.3">
      <c r="A1139" s="649" t="s">
        <v>3715</v>
      </c>
      <c r="B1139" s="650" t="s">
        <v>3493</v>
      </c>
      <c r="C1139" s="650" t="s">
        <v>1314</v>
      </c>
      <c r="D1139" s="650" t="s">
        <v>1315</v>
      </c>
      <c r="E1139" s="650" t="s">
        <v>3494</v>
      </c>
      <c r="F1139" s="653"/>
      <c r="G1139" s="653"/>
      <c r="H1139" s="666">
        <v>0</v>
      </c>
      <c r="I1139" s="653">
        <v>3</v>
      </c>
      <c r="J1139" s="653">
        <v>9381.57</v>
      </c>
      <c r="K1139" s="666">
        <v>1</v>
      </c>
      <c r="L1139" s="653">
        <v>3</v>
      </c>
      <c r="M1139" s="654">
        <v>9381.57</v>
      </c>
    </row>
    <row r="1140" spans="1:13" ht="14.4" customHeight="1" x14ac:dyDescent="0.3">
      <c r="A1140" s="649" t="s">
        <v>3715</v>
      </c>
      <c r="B1140" s="650" t="s">
        <v>3495</v>
      </c>
      <c r="C1140" s="650" t="s">
        <v>5188</v>
      </c>
      <c r="D1140" s="650" t="s">
        <v>5189</v>
      </c>
      <c r="E1140" s="650" t="s">
        <v>5190</v>
      </c>
      <c r="F1140" s="653">
        <v>2</v>
      </c>
      <c r="G1140" s="653">
        <v>0</v>
      </c>
      <c r="H1140" s="666"/>
      <c r="I1140" s="653"/>
      <c r="J1140" s="653"/>
      <c r="K1140" s="666"/>
      <c r="L1140" s="653">
        <v>2</v>
      </c>
      <c r="M1140" s="654">
        <v>0</v>
      </c>
    </row>
    <row r="1141" spans="1:13" ht="14.4" customHeight="1" x14ac:dyDescent="0.3">
      <c r="A1141" s="649" t="s">
        <v>3715</v>
      </c>
      <c r="B1141" s="650" t="s">
        <v>3495</v>
      </c>
      <c r="C1141" s="650" t="s">
        <v>5191</v>
      </c>
      <c r="D1141" s="650" t="s">
        <v>5192</v>
      </c>
      <c r="E1141" s="650" t="s">
        <v>5193</v>
      </c>
      <c r="F1141" s="653">
        <v>2</v>
      </c>
      <c r="G1141" s="653">
        <v>376.76</v>
      </c>
      <c r="H1141" s="666">
        <v>1</v>
      </c>
      <c r="I1141" s="653"/>
      <c r="J1141" s="653"/>
      <c r="K1141" s="666">
        <v>0</v>
      </c>
      <c r="L1141" s="653">
        <v>2</v>
      </c>
      <c r="M1141" s="654">
        <v>376.76</v>
      </c>
    </row>
    <row r="1142" spans="1:13" ht="14.4" customHeight="1" x14ac:dyDescent="0.3">
      <c r="A1142" s="649" t="s">
        <v>3715</v>
      </c>
      <c r="B1142" s="650" t="s">
        <v>3500</v>
      </c>
      <c r="C1142" s="650" t="s">
        <v>5209</v>
      </c>
      <c r="D1142" s="650" t="s">
        <v>5210</v>
      </c>
      <c r="E1142" s="650" t="s">
        <v>3501</v>
      </c>
      <c r="F1142" s="653">
        <v>12</v>
      </c>
      <c r="G1142" s="653">
        <v>1137.5999999999999</v>
      </c>
      <c r="H1142" s="666">
        <v>1</v>
      </c>
      <c r="I1142" s="653"/>
      <c r="J1142" s="653"/>
      <c r="K1142" s="666">
        <v>0</v>
      </c>
      <c r="L1142" s="653">
        <v>12</v>
      </c>
      <c r="M1142" s="654">
        <v>1137.5999999999999</v>
      </c>
    </row>
    <row r="1143" spans="1:13" ht="14.4" customHeight="1" x14ac:dyDescent="0.3">
      <c r="A1143" s="649" t="s">
        <v>3715</v>
      </c>
      <c r="B1143" s="650" t="s">
        <v>3500</v>
      </c>
      <c r="C1143" s="650" t="s">
        <v>1094</v>
      </c>
      <c r="D1143" s="650" t="s">
        <v>1095</v>
      </c>
      <c r="E1143" s="650" t="s">
        <v>3501</v>
      </c>
      <c r="F1143" s="653"/>
      <c r="G1143" s="653"/>
      <c r="H1143" s="666">
        <v>0</v>
      </c>
      <c r="I1143" s="653">
        <v>72</v>
      </c>
      <c r="J1143" s="653">
        <v>6825.5999999999995</v>
      </c>
      <c r="K1143" s="666">
        <v>1</v>
      </c>
      <c r="L1143" s="653">
        <v>72</v>
      </c>
      <c r="M1143" s="654">
        <v>6825.5999999999995</v>
      </c>
    </row>
    <row r="1144" spans="1:13" ht="14.4" customHeight="1" x14ac:dyDescent="0.3">
      <c r="A1144" s="649" t="s">
        <v>3715</v>
      </c>
      <c r="B1144" s="650" t="s">
        <v>3500</v>
      </c>
      <c r="C1144" s="650" t="s">
        <v>1082</v>
      </c>
      <c r="D1144" s="650" t="s">
        <v>1083</v>
      </c>
      <c r="E1144" s="650" t="s">
        <v>1084</v>
      </c>
      <c r="F1144" s="653"/>
      <c r="G1144" s="653"/>
      <c r="H1144" s="666">
        <v>0</v>
      </c>
      <c r="I1144" s="653">
        <v>1</v>
      </c>
      <c r="J1144" s="653">
        <v>30.33</v>
      </c>
      <c r="K1144" s="666">
        <v>1</v>
      </c>
      <c r="L1144" s="653">
        <v>1</v>
      </c>
      <c r="M1144" s="654">
        <v>30.33</v>
      </c>
    </row>
    <row r="1145" spans="1:13" ht="14.4" customHeight="1" x14ac:dyDescent="0.3">
      <c r="A1145" s="649" t="s">
        <v>3715</v>
      </c>
      <c r="B1145" s="650" t="s">
        <v>3502</v>
      </c>
      <c r="C1145" s="650" t="s">
        <v>1090</v>
      </c>
      <c r="D1145" s="650" t="s">
        <v>1091</v>
      </c>
      <c r="E1145" s="650" t="s">
        <v>1092</v>
      </c>
      <c r="F1145" s="653"/>
      <c r="G1145" s="653"/>
      <c r="H1145" s="666">
        <v>0</v>
      </c>
      <c r="I1145" s="653">
        <v>9</v>
      </c>
      <c r="J1145" s="653">
        <v>8772.75</v>
      </c>
      <c r="K1145" s="666">
        <v>1</v>
      </c>
      <c r="L1145" s="653">
        <v>9</v>
      </c>
      <c r="M1145" s="654">
        <v>8772.75</v>
      </c>
    </row>
    <row r="1146" spans="1:13" ht="14.4" customHeight="1" x14ac:dyDescent="0.3">
      <c r="A1146" s="649" t="s">
        <v>3715</v>
      </c>
      <c r="B1146" s="650" t="s">
        <v>3502</v>
      </c>
      <c r="C1146" s="650" t="s">
        <v>4903</v>
      </c>
      <c r="D1146" s="650" t="s">
        <v>4904</v>
      </c>
      <c r="E1146" s="650" t="s">
        <v>4905</v>
      </c>
      <c r="F1146" s="653"/>
      <c r="G1146" s="653"/>
      <c r="H1146" s="666">
        <v>0</v>
      </c>
      <c r="I1146" s="653">
        <v>43</v>
      </c>
      <c r="J1146" s="653">
        <v>41332.03</v>
      </c>
      <c r="K1146" s="666">
        <v>1</v>
      </c>
      <c r="L1146" s="653">
        <v>43</v>
      </c>
      <c r="M1146" s="654">
        <v>41332.03</v>
      </c>
    </row>
    <row r="1147" spans="1:13" ht="14.4" customHeight="1" x14ac:dyDescent="0.3">
      <c r="A1147" s="649" t="s">
        <v>3715</v>
      </c>
      <c r="B1147" s="650" t="s">
        <v>3502</v>
      </c>
      <c r="C1147" s="650" t="s">
        <v>5113</v>
      </c>
      <c r="D1147" s="650" t="s">
        <v>5114</v>
      </c>
      <c r="E1147" s="650" t="s">
        <v>5115</v>
      </c>
      <c r="F1147" s="653"/>
      <c r="G1147" s="653"/>
      <c r="H1147" s="666">
        <v>0</v>
      </c>
      <c r="I1147" s="653">
        <v>3</v>
      </c>
      <c r="J1147" s="653">
        <v>3928.44</v>
      </c>
      <c r="K1147" s="666">
        <v>1</v>
      </c>
      <c r="L1147" s="653">
        <v>3</v>
      </c>
      <c r="M1147" s="654">
        <v>3928.44</v>
      </c>
    </row>
    <row r="1148" spans="1:13" ht="14.4" customHeight="1" x14ac:dyDescent="0.3">
      <c r="A1148" s="649" t="s">
        <v>3715</v>
      </c>
      <c r="B1148" s="650" t="s">
        <v>3503</v>
      </c>
      <c r="C1148" s="650" t="s">
        <v>4185</v>
      </c>
      <c r="D1148" s="650" t="s">
        <v>4186</v>
      </c>
      <c r="E1148" s="650" t="s">
        <v>4187</v>
      </c>
      <c r="F1148" s="653"/>
      <c r="G1148" s="653"/>
      <c r="H1148" s="666">
        <v>0</v>
      </c>
      <c r="I1148" s="653">
        <v>10</v>
      </c>
      <c r="J1148" s="653">
        <v>2438.3000000000002</v>
      </c>
      <c r="K1148" s="666">
        <v>1</v>
      </c>
      <c r="L1148" s="653">
        <v>10</v>
      </c>
      <c r="M1148" s="654">
        <v>2438.3000000000002</v>
      </c>
    </row>
    <row r="1149" spans="1:13" ht="14.4" customHeight="1" x14ac:dyDescent="0.3">
      <c r="A1149" s="649" t="s">
        <v>3715</v>
      </c>
      <c r="B1149" s="650" t="s">
        <v>3503</v>
      </c>
      <c r="C1149" s="650" t="s">
        <v>5954</v>
      </c>
      <c r="D1149" s="650" t="s">
        <v>4186</v>
      </c>
      <c r="E1149" s="650" t="s">
        <v>5955</v>
      </c>
      <c r="F1149" s="653"/>
      <c r="G1149" s="653"/>
      <c r="H1149" s="666"/>
      <c r="I1149" s="653">
        <v>4</v>
      </c>
      <c r="J1149" s="653">
        <v>0</v>
      </c>
      <c r="K1149" s="666"/>
      <c r="L1149" s="653">
        <v>4</v>
      </c>
      <c r="M1149" s="654">
        <v>0</v>
      </c>
    </row>
    <row r="1150" spans="1:13" ht="14.4" customHeight="1" x14ac:dyDescent="0.3">
      <c r="A1150" s="649" t="s">
        <v>3715</v>
      </c>
      <c r="B1150" s="650" t="s">
        <v>3503</v>
      </c>
      <c r="C1150" s="650" t="s">
        <v>5175</v>
      </c>
      <c r="D1150" s="650" t="s">
        <v>5176</v>
      </c>
      <c r="E1150" s="650" t="s">
        <v>5177</v>
      </c>
      <c r="F1150" s="653"/>
      <c r="G1150" s="653"/>
      <c r="H1150" s="666">
        <v>0</v>
      </c>
      <c r="I1150" s="653">
        <v>137</v>
      </c>
      <c r="J1150" s="653">
        <v>29322.110000000004</v>
      </c>
      <c r="K1150" s="666">
        <v>1</v>
      </c>
      <c r="L1150" s="653">
        <v>137</v>
      </c>
      <c r="M1150" s="654">
        <v>29322.110000000004</v>
      </c>
    </row>
    <row r="1151" spans="1:13" ht="14.4" customHeight="1" x14ac:dyDescent="0.3">
      <c r="A1151" s="649" t="s">
        <v>3715</v>
      </c>
      <c r="B1151" s="650" t="s">
        <v>3503</v>
      </c>
      <c r="C1151" s="650" t="s">
        <v>6207</v>
      </c>
      <c r="D1151" s="650" t="s">
        <v>6208</v>
      </c>
      <c r="E1151" s="650" t="s">
        <v>6209</v>
      </c>
      <c r="F1151" s="653"/>
      <c r="G1151" s="653"/>
      <c r="H1151" s="666">
        <v>0</v>
      </c>
      <c r="I1151" s="653">
        <v>5</v>
      </c>
      <c r="J1151" s="653">
        <v>1568.8</v>
      </c>
      <c r="K1151" s="666">
        <v>1</v>
      </c>
      <c r="L1151" s="653">
        <v>5</v>
      </c>
      <c r="M1151" s="654">
        <v>1568.8</v>
      </c>
    </row>
    <row r="1152" spans="1:13" ht="14.4" customHeight="1" x14ac:dyDescent="0.3">
      <c r="A1152" s="649" t="s">
        <v>3715</v>
      </c>
      <c r="B1152" s="650" t="s">
        <v>3503</v>
      </c>
      <c r="C1152" s="650" t="s">
        <v>1109</v>
      </c>
      <c r="D1152" s="650" t="s">
        <v>1110</v>
      </c>
      <c r="E1152" s="650" t="s">
        <v>3504</v>
      </c>
      <c r="F1152" s="653"/>
      <c r="G1152" s="653"/>
      <c r="H1152" s="666">
        <v>0</v>
      </c>
      <c r="I1152" s="653">
        <v>69</v>
      </c>
      <c r="J1152" s="653">
        <v>22994.940000000002</v>
      </c>
      <c r="K1152" s="666">
        <v>1</v>
      </c>
      <c r="L1152" s="653">
        <v>69</v>
      </c>
      <c r="M1152" s="654">
        <v>22994.940000000002</v>
      </c>
    </row>
    <row r="1153" spans="1:13" ht="14.4" customHeight="1" x14ac:dyDescent="0.3">
      <c r="A1153" s="649" t="s">
        <v>3715</v>
      </c>
      <c r="B1153" s="650" t="s">
        <v>6917</v>
      </c>
      <c r="C1153" s="650" t="s">
        <v>6012</v>
      </c>
      <c r="D1153" s="650" t="s">
        <v>6013</v>
      </c>
      <c r="E1153" s="650" t="s">
        <v>2729</v>
      </c>
      <c r="F1153" s="653"/>
      <c r="G1153" s="653"/>
      <c r="H1153" s="666">
        <v>0</v>
      </c>
      <c r="I1153" s="653">
        <v>2</v>
      </c>
      <c r="J1153" s="653">
        <v>3732.8</v>
      </c>
      <c r="K1153" s="666">
        <v>1</v>
      </c>
      <c r="L1153" s="653">
        <v>2</v>
      </c>
      <c r="M1153" s="654">
        <v>3732.8</v>
      </c>
    </row>
    <row r="1154" spans="1:13" ht="14.4" customHeight="1" x14ac:dyDescent="0.3">
      <c r="A1154" s="649" t="s">
        <v>3715</v>
      </c>
      <c r="B1154" s="650" t="s">
        <v>6917</v>
      </c>
      <c r="C1154" s="650" t="s">
        <v>4372</v>
      </c>
      <c r="D1154" s="650" t="s">
        <v>4373</v>
      </c>
      <c r="E1154" s="650" t="s">
        <v>4374</v>
      </c>
      <c r="F1154" s="653">
        <v>17</v>
      </c>
      <c r="G1154" s="653">
        <v>31728.800000000003</v>
      </c>
      <c r="H1154" s="666">
        <v>1</v>
      </c>
      <c r="I1154" s="653"/>
      <c r="J1154" s="653"/>
      <c r="K1154" s="666">
        <v>0</v>
      </c>
      <c r="L1154" s="653">
        <v>17</v>
      </c>
      <c r="M1154" s="654">
        <v>31728.800000000003</v>
      </c>
    </row>
    <row r="1155" spans="1:13" ht="14.4" customHeight="1" x14ac:dyDescent="0.3">
      <c r="A1155" s="649" t="s">
        <v>3715</v>
      </c>
      <c r="B1155" s="650" t="s">
        <v>6917</v>
      </c>
      <c r="C1155" s="650" t="s">
        <v>5194</v>
      </c>
      <c r="D1155" s="650" t="s">
        <v>5195</v>
      </c>
      <c r="E1155" s="650" t="s">
        <v>5196</v>
      </c>
      <c r="F1155" s="653">
        <v>4</v>
      </c>
      <c r="G1155" s="653">
        <v>7465.6</v>
      </c>
      <c r="H1155" s="666">
        <v>1</v>
      </c>
      <c r="I1155" s="653"/>
      <c r="J1155" s="653"/>
      <c r="K1155" s="666">
        <v>0</v>
      </c>
      <c r="L1155" s="653">
        <v>4</v>
      </c>
      <c r="M1155" s="654">
        <v>7465.6</v>
      </c>
    </row>
    <row r="1156" spans="1:13" ht="14.4" customHeight="1" x14ac:dyDescent="0.3">
      <c r="A1156" s="649" t="s">
        <v>3715</v>
      </c>
      <c r="B1156" s="650" t="s">
        <v>6917</v>
      </c>
      <c r="C1156" s="650" t="s">
        <v>2727</v>
      </c>
      <c r="D1156" s="650" t="s">
        <v>2728</v>
      </c>
      <c r="E1156" s="650" t="s">
        <v>2729</v>
      </c>
      <c r="F1156" s="653">
        <v>1</v>
      </c>
      <c r="G1156" s="653">
        <v>1866.4</v>
      </c>
      <c r="H1156" s="666">
        <v>1</v>
      </c>
      <c r="I1156" s="653"/>
      <c r="J1156" s="653"/>
      <c r="K1156" s="666">
        <v>0</v>
      </c>
      <c r="L1156" s="653">
        <v>1</v>
      </c>
      <c r="M1156" s="654">
        <v>1866.4</v>
      </c>
    </row>
    <row r="1157" spans="1:13" ht="14.4" customHeight="1" x14ac:dyDescent="0.3">
      <c r="A1157" s="649" t="s">
        <v>3715</v>
      </c>
      <c r="B1157" s="650" t="s">
        <v>6917</v>
      </c>
      <c r="C1157" s="650" t="s">
        <v>5200</v>
      </c>
      <c r="D1157" s="650" t="s">
        <v>4373</v>
      </c>
      <c r="E1157" s="650" t="s">
        <v>5201</v>
      </c>
      <c r="F1157" s="653">
        <v>2</v>
      </c>
      <c r="G1157" s="653">
        <v>1066.52</v>
      </c>
      <c r="H1157" s="666">
        <v>1</v>
      </c>
      <c r="I1157" s="653"/>
      <c r="J1157" s="653"/>
      <c r="K1157" s="666">
        <v>0</v>
      </c>
      <c r="L1157" s="653">
        <v>2</v>
      </c>
      <c r="M1157" s="654">
        <v>1066.52</v>
      </c>
    </row>
    <row r="1158" spans="1:13" ht="14.4" customHeight="1" x14ac:dyDescent="0.3">
      <c r="A1158" s="649" t="s">
        <v>3715</v>
      </c>
      <c r="B1158" s="650" t="s">
        <v>6917</v>
      </c>
      <c r="C1158" s="650" t="s">
        <v>5202</v>
      </c>
      <c r="D1158" s="650" t="s">
        <v>5195</v>
      </c>
      <c r="E1158" s="650" t="s">
        <v>5203</v>
      </c>
      <c r="F1158" s="653">
        <v>1</v>
      </c>
      <c r="G1158" s="653">
        <v>533.26</v>
      </c>
      <c r="H1158" s="666">
        <v>1</v>
      </c>
      <c r="I1158" s="653"/>
      <c r="J1158" s="653"/>
      <c r="K1158" s="666">
        <v>0</v>
      </c>
      <c r="L1158" s="653">
        <v>1</v>
      </c>
      <c r="M1158" s="654">
        <v>533.26</v>
      </c>
    </row>
    <row r="1159" spans="1:13" ht="14.4" customHeight="1" x14ac:dyDescent="0.3">
      <c r="A1159" s="649" t="s">
        <v>3715</v>
      </c>
      <c r="B1159" s="650" t="s">
        <v>6917</v>
      </c>
      <c r="C1159" s="650" t="s">
        <v>6213</v>
      </c>
      <c r="D1159" s="650" t="s">
        <v>6214</v>
      </c>
      <c r="E1159" s="650" t="s">
        <v>5196</v>
      </c>
      <c r="F1159" s="653"/>
      <c r="G1159" s="653"/>
      <c r="H1159" s="666">
        <v>0</v>
      </c>
      <c r="I1159" s="653">
        <v>7</v>
      </c>
      <c r="J1159" s="653">
        <v>13064.800000000001</v>
      </c>
      <c r="K1159" s="666">
        <v>1</v>
      </c>
      <c r="L1159" s="653">
        <v>7</v>
      </c>
      <c r="M1159" s="654">
        <v>13064.800000000001</v>
      </c>
    </row>
    <row r="1160" spans="1:13" ht="14.4" customHeight="1" x14ac:dyDescent="0.3">
      <c r="A1160" s="649" t="s">
        <v>3715</v>
      </c>
      <c r="B1160" s="650" t="s">
        <v>6917</v>
      </c>
      <c r="C1160" s="650" t="s">
        <v>6014</v>
      </c>
      <c r="D1160" s="650" t="s">
        <v>6015</v>
      </c>
      <c r="E1160" s="650" t="s">
        <v>4374</v>
      </c>
      <c r="F1160" s="653"/>
      <c r="G1160" s="653"/>
      <c r="H1160" s="666">
        <v>0</v>
      </c>
      <c r="I1160" s="653">
        <v>13</v>
      </c>
      <c r="J1160" s="653">
        <v>24263.200000000001</v>
      </c>
      <c r="K1160" s="666">
        <v>1</v>
      </c>
      <c r="L1160" s="653">
        <v>13</v>
      </c>
      <c r="M1160" s="654">
        <v>24263.200000000001</v>
      </c>
    </row>
    <row r="1161" spans="1:13" ht="14.4" customHeight="1" x14ac:dyDescent="0.3">
      <c r="A1161" s="649" t="s">
        <v>3715</v>
      </c>
      <c r="B1161" s="650" t="s">
        <v>6917</v>
      </c>
      <c r="C1161" s="650" t="s">
        <v>6216</v>
      </c>
      <c r="D1161" s="650" t="s">
        <v>6136</v>
      </c>
      <c r="E1161" s="650" t="s">
        <v>6130</v>
      </c>
      <c r="F1161" s="653">
        <v>1</v>
      </c>
      <c r="G1161" s="653">
        <v>533.26</v>
      </c>
      <c r="H1161" s="666">
        <v>1</v>
      </c>
      <c r="I1161" s="653"/>
      <c r="J1161" s="653"/>
      <c r="K1161" s="666">
        <v>0</v>
      </c>
      <c r="L1161" s="653">
        <v>1</v>
      </c>
      <c r="M1161" s="654">
        <v>533.26</v>
      </c>
    </row>
    <row r="1162" spans="1:13" ht="14.4" customHeight="1" x14ac:dyDescent="0.3">
      <c r="A1162" s="649" t="s">
        <v>3715</v>
      </c>
      <c r="B1162" s="650" t="s">
        <v>3505</v>
      </c>
      <c r="C1162" s="650" t="s">
        <v>5909</v>
      </c>
      <c r="D1162" s="650" t="s">
        <v>5910</v>
      </c>
      <c r="E1162" s="650" t="s">
        <v>1603</v>
      </c>
      <c r="F1162" s="653">
        <v>1</v>
      </c>
      <c r="G1162" s="653">
        <v>413.22</v>
      </c>
      <c r="H1162" s="666">
        <v>1</v>
      </c>
      <c r="I1162" s="653"/>
      <c r="J1162" s="653"/>
      <c r="K1162" s="666">
        <v>0</v>
      </c>
      <c r="L1162" s="653">
        <v>1</v>
      </c>
      <c r="M1162" s="654">
        <v>413.22</v>
      </c>
    </row>
    <row r="1163" spans="1:13" ht="14.4" customHeight="1" x14ac:dyDescent="0.3">
      <c r="A1163" s="649" t="s">
        <v>3715</v>
      </c>
      <c r="B1163" s="650" t="s">
        <v>3505</v>
      </c>
      <c r="C1163" s="650" t="s">
        <v>2097</v>
      </c>
      <c r="D1163" s="650" t="s">
        <v>1087</v>
      </c>
      <c r="E1163" s="650" t="s">
        <v>3560</v>
      </c>
      <c r="F1163" s="653"/>
      <c r="G1163" s="653"/>
      <c r="H1163" s="666">
        <v>0</v>
      </c>
      <c r="I1163" s="653">
        <v>13</v>
      </c>
      <c r="J1163" s="653">
        <v>3429.92</v>
      </c>
      <c r="K1163" s="666">
        <v>1</v>
      </c>
      <c r="L1163" s="653">
        <v>13</v>
      </c>
      <c r="M1163" s="654">
        <v>3429.92</v>
      </c>
    </row>
    <row r="1164" spans="1:13" ht="14.4" customHeight="1" x14ac:dyDescent="0.3">
      <c r="A1164" s="649" t="s">
        <v>3715</v>
      </c>
      <c r="B1164" s="650" t="s">
        <v>3505</v>
      </c>
      <c r="C1164" s="650" t="s">
        <v>1113</v>
      </c>
      <c r="D1164" s="650" t="s">
        <v>1114</v>
      </c>
      <c r="E1164" s="650" t="s">
        <v>930</v>
      </c>
      <c r="F1164" s="653"/>
      <c r="G1164" s="653"/>
      <c r="H1164" s="666"/>
      <c r="I1164" s="653">
        <v>2</v>
      </c>
      <c r="J1164" s="653">
        <v>0</v>
      </c>
      <c r="K1164" s="666"/>
      <c r="L1164" s="653">
        <v>2</v>
      </c>
      <c r="M1164" s="654">
        <v>0</v>
      </c>
    </row>
    <row r="1165" spans="1:13" ht="14.4" customHeight="1" x14ac:dyDescent="0.3">
      <c r="A1165" s="649" t="s">
        <v>3715</v>
      </c>
      <c r="B1165" s="650" t="s">
        <v>3505</v>
      </c>
      <c r="C1165" s="650" t="s">
        <v>2110</v>
      </c>
      <c r="D1165" s="650" t="s">
        <v>1087</v>
      </c>
      <c r="E1165" s="650" t="s">
        <v>2796</v>
      </c>
      <c r="F1165" s="653"/>
      <c r="G1165" s="653"/>
      <c r="H1165" s="666">
        <v>0</v>
      </c>
      <c r="I1165" s="653">
        <v>4</v>
      </c>
      <c r="J1165" s="653">
        <v>513.12</v>
      </c>
      <c r="K1165" s="666">
        <v>1</v>
      </c>
      <c r="L1165" s="653">
        <v>4</v>
      </c>
      <c r="M1165" s="654">
        <v>513.12</v>
      </c>
    </row>
    <row r="1166" spans="1:13" ht="14.4" customHeight="1" x14ac:dyDescent="0.3">
      <c r="A1166" s="649" t="s">
        <v>3715</v>
      </c>
      <c r="B1166" s="650" t="s">
        <v>3505</v>
      </c>
      <c r="C1166" s="650" t="s">
        <v>1602</v>
      </c>
      <c r="D1166" s="650" t="s">
        <v>1087</v>
      </c>
      <c r="E1166" s="650" t="s">
        <v>1603</v>
      </c>
      <c r="F1166" s="653"/>
      <c r="G1166" s="653"/>
      <c r="H1166" s="666">
        <v>0</v>
      </c>
      <c r="I1166" s="653">
        <v>58</v>
      </c>
      <c r="J1166" s="653">
        <v>22604.760000000006</v>
      </c>
      <c r="K1166" s="666">
        <v>1</v>
      </c>
      <c r="L1166" s="653">
        <v>58</v>
      </c>
      <c r="M1166" s="654">
        <v>22604.760000000006</v>
      </c>
    </row>
    <row r="1167" spans="1:13" ht="14.4" customHeight="1" x14ac:dyDescent="0.3">
      <c r="A1167" s="649" t="s">
        <v>3715</v>
      </c>
      <c r="B1167" s="650" t="s">
        <v>3600</v>
      </c>
      <c r="C1167" s="650" t="s">
        <v>6110</v>
      </c>
      <c r="D1167" s="650" t="s">
        <v>2805</v>
      </c>
      <c r="E1167" s="650" t="s">
        <v>4460</v>
      </c>
      <c r="F1167" s="653">
        <v>1</v>
      </c>
      <c r="G1167" s="653">
        <v>0</v>
      </c>
      <c r="H1167" s="666"/>
      <c r="I1167" s="653"/>
      <c r="J1167" s="653"/>
      <c r="K1167" s="666"/>
      <c r="L1167" s="653">
        <v>1</v>
      </c>
      <c r="M1167" s="654">
        <v>0</v>
      </c>
    </row>
    <row r="1168" spans="1:13" ht="14.4" customHeight="1" x14ac:dyDescent="0.3">
      <c r="A1168" s="649" t="s">
        <v>3715</v>
      </c>
      <c r="B1168" s="650" t="s">
        <v>3600</v>
      </c>
      <c r="C1168" s="650" t="s">
        <v>2804</v>
      </c>
      <c r="D1168" s="650" t="s">
        <v>2805</v>
      </c>
      <c r="E1168" s="650" t="s">
        <v>2806</v>
      </c>
      <c r="F1168" s="653"/>
      <c r="G1168" s="653"/>
      <c r="H1168" s="666">
        <v>0</v>
      </c>
      <c r="I1168" s="653">
        <v>90</v>
      </c>
      <c r="J1168" s="653">
        <v>34636.05000000001</v>
      </c>
      <c r="K1168" s="666">
        <v>1</v>
      </c>
      <c r="L1168" s="653">
        <v>90</v>
      </c>
      <c r="M1168" s="654">
        <v>34636.05000000001</v>
      </c>
    </row>
    <row r="1169" spans="1:13" ht="14.4" customHeight="1" x14ac:dyDescent="0.3">
      <c r="A1169" s="649" t="s">
        <v>3715</v>
      </c>
      <c r="B1169" s="650" t="s">
        <v>3600</v>
      </c>
      <c r="C1169" s="650" t="s">
        <v>5073</v>
      </c>
      <c r="D1169" s="650" t="s">
        <v>3840</v>
      </c>
      <c r="E1169" s="650" t="s">
        <v>2071</v>
      </c>
      <c r="F1169" s="653">
        <v>1</v>
      </c>
      <c r="G1169" s="653">
        <v>198.04</v>
      </c>
      <c r="H1169" s="666">
        <v>1</v>
      </c>
      <c r="I1169" s="653"/>
      <c r="J1169" s="653"/>
      <c r="K1169" s="666">
        <v>0</v>
      </c>
      <c r="L1169" s="653">
        <v>1</v>
      </c>
      <c r="M1169" s="654">
        <v>198.04</v>
      </c>
    </row>
    <row r="1170" spans="1:13" ht="14.4" customHeight="1" x14ac:dyDescent="0.3">
      <c r="A1170" s="649" t="s">
        <v>3715</v>
      </c>
      <c r="B1170" s="650" t="s">
        <v>3600</v>
      </c>
      <c r="C1170" s="650" t="s">
        <v>5999</v>
      </c>
      <c r="D1170" s="650" t="s">
        <v>3840</v>
      </c>
      <c r="E1170" s="650" t="s">
        <v>2806</v>
      </c>
      <c r="F1170" s="653">
        <v>40</v>
      </c>
      <c r="G1170" s="653">
        <v>15564.050000000005</v>
      </c>
      <c r="H1170" s="666">
        <v>1</v>
      </c>
      <c r="I1170" s="653"/>
      <c r="J1170" s="653"/>
      <c r="K1170" s="666">
        <v>0</v>
      </c>
      <c r="L1170" s="653">
        <v>40</v>
      </c>
      <c r="M1170" s="654">
        <v>15564.050000000005</v>
      </c>
    </row>
    <row r="1171" spans="1:13" ht="14.4" customHeight="1" x14ac:dyDescent="0.3">
      <c r="A1171" s="649" t="s">
        <v>3715</v>
      </c>
      <c r="B1171" s="650" t="s">
        <v>3600</v>
      </c>
      <c r="C1171" s="650" t="s">
        <v>4923</v>
      </c>
      <c r="D1171" s="650" t="s">
        <v>2805</v>
      </c>
      <c r="E1171" s="650" t="s">
        <v>2806</v>
      </c>
      <c r="F1171" s="653"/>
      <c r="G1171" s="653"/>
      <c r="H1171" s="666"/>
      <c r="I1171" s="653">
        <v>6</v>
      </c>
      <c r="J1171" s="653">
        <v>0</v>
      </c>
      <c r="K1171" s="666"/>
      <c r="L1171" s="653">
        <v>6</v>
      </c>
      <c r="M1171" s="654">
        <v>0</v>
      </c>
    </row>
    <row r="1172" spans="1:13" ht="14.4" customHeight="1" x14ac:dyDescent="0.3">
      <c r="A1172" s="649" t="s">
        <v>3715</v>
      </c>
      <c r="B1172" s="650" t="s">
        <v>6919</v>
      </c>
      <c r="C1172" s="650" t="s">
        <v>6095</v>
      </c>
      <c r="D1172" s="650" t="s">
        <v>5984</v>
      </c>
      <c r="E1172" s="650" t="s">
        <v>6096</v>
      </c>
      <c r="F1172" s="653">
        <v>4</v>
      </c>
      <c r="G1172" s="653">
        <v>0</v>
      </c>
      <c r="H1172" s="666"/>
      <c r="I1172" s="653"/>
      <c r="J1172" s="653"/>
      <c r="K1172" s="666"/>
      <c r="L1172" s="653">
        <v>4</v>
      </c>
      <c r="M1172" s="654">
        <v>0</v>
      </c>
    </row>
    <row r="1173" spans="1:13" ht="14.4" customHeight="1" x14ac:dyDescent="0.3">
      <c r="A1173" s="649" t="s">
        <v>3715</v>
      </c>
      <c r="B1173" s="650" t="s">
        <v>3506</v>
      </c>
      <c r="C1173" s="650" t="s">
        <v>1202</v>
      </c>
      <c r="D1173" s="650" t="s">
        <v>1203</v>
      </c>
      <c r="E1173" s="650" t="s">
        <v>1194</v>
      </c>
      <c r="F1173" s="653"/>
      <c r="G1173" s="653"/>
      <c r="H1173" s="666">
        <v>0</v>
      </c>
      <c r="I1173" s="653">
        <v>10</v>
      </c>
      <c r="J1173" s="653">
        <v>14312.6</v>
      </c>
      <c r="K1173" s="666">
        <v>1</v>
      </c>
      <c r="L1173" s="653">
        <v>10</v>
      </c>
      <c r="M1173" s="654">
        <v>14312.6</v>
      </c>
    </row>
    <row r="1174" spans="1:13" ht="14.4" customHeight="1" x14ac:dyDescent="0.3">
      <c r="A1174" s="649" t="s">
        <v>3715</v>
      </c>
      <c r="B1174" s="650" t="s">
        <v>3506</v>
      </c>
      <c r="C1174" s="650" t="s">
        <v>6268</v>
      </c>
      <c r="D1174" s="650" t="s">
        <v>6269</v>
      </c>
      <c r="E1174" s="650" t="s">
        <v>1140</v>
      </c>
      <c r="F1174" s="653"/>
      <c r="G1174" s="653"/>
      <c r="H1174" s="666">
        <v>0</v>
      </c>
      <c r="I1174" s="653">
        <v>10</v>
      </c>
      <c r="J1174" s="653">
        <v>315.89999999999998</v>
      </c>
      <c r="K1174" s="666">
        <v>1</v>
      </c>
      <c r="L1174" s="653">
        <v>10</v>
      </c>
      <c r="M1174" s="654">
        <v>315.89999999999998</v>
      </c>
    </row>
    <row r="1175" spans="1:13" ht="14.4" customHeight="1" x14ac:dyDescent="0.3">
      <c r="A1175" s="649" t="s">
        <v>3715</v>
      </c>
      <c r="B1175" s="650" t="s">
        <v>3506</v>
      </c>
      <c r="C1175" s="650" t="s">
        <v>1632</v>
      </c>
      <c r="D1175" s="650" t="s">
        <v>3532</v>
      </c>
      <c r="E1175" s="650" t="s">
        <v>1140</v>
      </c>
      <c r="F1175" s="653"/>
      <c r="G1175" s="653"/>
      <c r="H1175" s="666">
        <v>0</v>
      </c>
      <c r="I1175" s="653">
        <v>10</v>
      </c>
      <c r="J1175" s="653">
        <v>315.89999999999998</v>
      </c>
      <c r="K1175" s="666">
        <v>1</v>
      </c>
      <c r="L1175" s="653">
        <v>10</v>
      </c>
      <c r="M1175" s="654">
        <v>315.89999999999998</v>
      </c>
    </row>
    <row r="1176" spans="1:13" ht="14.4" customHeight="1" x14ac:dyDescent="0.3">
      <c r="A1176" s="649" t="s">
        <v>3715</v>
      </c>
      <c r="B1176" s="650" t="s">
        <v>3506</v>
      </c>
      <c r="C1176" s="650" t="s">
        <v>4344</v>
      </c>
      <c r="D1176" s="650" t="s">
        <v>4345</v>
      </c>
      <c r="E1176" s="650" t="s">
        <v>1140</v>
      </c>
      <c r="F1176" s="653"/>
      <c r="G1176" s="653"/>
      <c r="H1176" s="666">
        <v>0</v>
      </c>
      <c r="I1176" s="653">
        <v>20</v>
      </c>
      <c r="J1176" s="653">
        <v>631.79999999999995</v>
      </c>
      <c r="K1176" s="666">
        <v>1</v>
      </c>
      <c r="L1176" s="653">
        <v>20</v>
      </c>
      <c r="M1176" s="654">
        <v>631.79999999999995</v>
      </c>
    </row>
    <row r="1177" spans="1:13" ht="14.4" customHeight="1" x14ac:dyDescent="0.3">
      <c r="A1177" s="649" t="s">
        <v>3715</v>
      </c>
      <c r="B1177" s="650" t="s">
        <v>3506</v>
      </c>
      <c r="C1177" s="650" t="s">
        <v>1131</v>
      </c>
      <c r="D1177" s="650" t="s">
        <v>1132</v>
      </c>
      <c r="E1177" s="650" t="s">
        <v>1127</v>
      </c>
      <c r="F1177" s="653">
        <v>5</v>
      </c>
      <c r="G1177" s="653">
        <v>1736.9499999999998</v>
      </c>
      <c r="H1177" s="666">
        <v>1</v>
      </c>
      <c r="I1177" s="653"/>
      <c r="J1177" s="653"/>
      <c r="K1177" s="666">
        <v>0</v>
      </c>
      <c r="L1177" s="653">
        <v>5</v>
      </c>
      <c r="M1177" s="654">
        <v>1736.9499999999998</v>
      </c>
    </row>
    <row r="1178" spans="1:13" ht="14.4" customHeight="1" x14ac:dyDescent="0.3">
      <c r="A1178" s="649" t="s">
        <v>3715</v>
      </c>
      <c r="B1178" s="650" t="s">
        <v>3506</v>
      </c>
      <c r="C1178" s="650" t="s">
        <v>4544</v>
      </c>
      <c r="D1178" s="650" t="s">
        <v>4545</v>
      </c>
      <c r="E1178" s="650" t="s">
        <v>1140</v>
      </c>
      <c r="F1178" s="653"/>
      <c r="G1178" s="653"/>
      <c r="H1178" s="666">
        <v>0</v>
      </c>
      <c r="I1178" s="653">
        <v>150</v>
      </c>
      <c r="J1178" s="653">
        <v>9871.5</v>
      </c>
      <c r="K1178" s="666">
        <v>1</v>
      </c>
      <c r="L1178" s="653">
        <v>150</v>
      </c>
      <c r="M1178" s="654">
        <v>9871.5</v>
      </c>
    </row>
    <row r="1179" spans="1:13" ht="14.4" customHeight="1" x14ac:dyDescent="0.3">
      <c r="A1179" s="649" t="s">
        <v>3715</v>
      </c>
      <c r="B1179" s="650" t="s">
        <v>3506</v>
      </c>
      <c r="C1179" s="650" t="s">
        <v>6270</v>
      </c>
      <c r="D1179" s="650" t="s">
        <v>6271</v>
      </c>
      <c r="E1179" s="650" t="s">
        <v>1140</v>
      </c>
      <c r="F1179" s="653"/>
      <c r="G1179" s="653"/>
      <c r="H1179" s="666">
        <v>0</v>
      </c>
      <c r="I1179" s="653">
        <v>10</v>
      </c>
      <c r="J1179" s="653">
        <v>315.89999999999998</v>
      </c>
      <c r="K1179" s="666">
        <v>1</v>
      </c>
      <c r="L1179" s="653">
        <v>10</v>
      </c>
      <c r="M1179" s="654">
        <v>315.89999999999998</v>
      </c>
    </row>
    <row r="1180" spans="1:13" ht="14.4" customHeight="1" x14ac:dyDescent="0.3">
      <c r="A1180" s="649" t="s">
        <v>3716</v>
      </c>
      <c r="B1180" s="650" t="s">
        <v>3534</v>
      </c>
      <c r="C1180" s="650" t="s">
        <v>2139</v>
      </c>
      <c r="D1180" s="650" t="s">
        <v>3535</v>
      </c>
      <c r="E1180" s="650" t="s">
        <v>2126</v>
      </c>
      <c r="F1180" s="653"/>
      <c r="G1180" s="653"/>
      <c r="H1180" s="666">
        <v>0</v>
      </c>
      <c r="I1180" s="653">
        <v>3</v>
      </c>
      <c r="J1180" s="653">
        <v>2660.73</v>
      </c>
      <c r="K1180" s="666">
        <v>1</v>
      </c>
      <c r="L1180" s="653">
        <v>3</v>
      </c>
      <c r="M1180" s="654">
        <v>2660.73</v>
      </c>
    </row>
    <row r="1181" spans="1:13" ht="14.4" customHeight="1" x14ac:dyDescent="0.3">
      <c r="A1181" s="649" t="s">
        <v>3716</v>
      </c>
      <c r="B1181" s="650" t="s">
        <v>3536</v>
      </c>
      <c r="C1181" s="650" t="s">
        <v>2120</v>
      </c>
      <c r="D1181" s="650" t="s">
        <v>2121</v>
      </c>
      <c r="E1181" s="650" t="s">
        <v>2122</v>
      </c>
      <c r="F1181" s="653"/>
      <c r="G1181" s="653"/>
      <c r="H1181" s="666">
        <v>0</v>
      </c>
      <c r="I1181" s="653">
        <v>90</v>
      </c>
      <c r="J1181" s="653">
        <v>54757.799999999996</v>
      </c>
      <c r="K1181" s="666">
        <v>1</v>
      </c>
      <c r="L1181" s="653">
        <v>90</v>
      </c>
      <c r="M1181" s="654">
        <v>54757.799999999996</v>
      </c>
    </row>
    <row r="1182" spans="1:13" ht="14.4" customHeight="1" x14ac:dyDescent="0.3">
      <c r="A1182" s="649" t="s">
        <v>3716</v>
      </c>
      <c r="B1182" s="650" t="s">
        <v>3536</v>
      </c>
      <c r="C1182" s="650" t="s">
        <v>2142</v>
      </c>
      <c r="D1182" s="650" t="s">
        <v>2143</v>
      </c>
      <c r="E1182" s="650" t="s">
        <v>2126</v>
      </c>
      <c r="F1182" s="653"/>
      <c r="G1182" s="653"/>
      <c r="H1182" s="666">
        <v>0</v>
      </c>
      <c r="I1182" s="653">
        <v>2</v>
      </c>
      <c r="J1182" s="653">
        <v>1773.82</v>
      </c>
      <c r="K1182" s="666">
        <v>1</v>
      </c>
      <c r="L1182" s="653">
        <v>2</v>
      </c>
      <c r="M1182" s="654">
        <v>1773.82</v>
      </c>
    </row>
    <row r="1183" spans="1:13" ht="14.4" customHeight="1" x14ac:dyDescent="0.3">
      <c r="A1183" s="649" t="s">
        <v>3716</v>
      </c>
      <c r="B1183" s="650" t="s">
        <v>3536</v>
      </c>
      <c r="C1183" s="650" t="s">
        <v>5256</v>
      </c>
      <c r="D1183" s="650" t="s">
        <v>5257</v>
      </c>
      <c r="E1183" s="650" t="s">
        <v>2126</v>
      </c>
      <c r="F1183" s="653"/>
      <c r="G1183" s="653"/>
      <c r="H1183" s="666">
        <v>0</v>
      </c>
      <c r="I1183" s="653">
        <v>3</v>
      </c>
      <c r="J1183" s="653">
        <v>2810.43</v>
      </c>
      <c r="K1183" s="666">
        <v>1</v>
      </c>
      <c r="L1183" s="653">
        <v>3</v>
      </c>
      <c r="M1183" s="654">
        <v>2810.43</v>
      </c>
    </row>
    <row r="1184" spans="1:13" ht="14.4" customHeight="1" x14ac:dyDescent="0.3">
      <c r="A1184" s="649" t="s">
        <v>3716</v>
      </c>
      <c r="B1184" s="650" t="s">
        <v>3538</v>
      </c>
      <c r="C1184" s="650" t="s">
        <v>2124</v>
      </c>
      <c r="D1184" s="650" t="s">
        <v>2125</v>
      </c>
      <c r="E1184" s="650" t="s">
        <v>2126</v>
      </c>
      <c r="F1184" s="653"/>
      <c r="G1184" s="653"/>
      <c r="H1184" s="666">
        <v>0</v>
      </c>
      <c r="I1184" s="653">
        <v>4</v>
      </c>
      <c r="J1184" s="653">
        <v>6652.28</v>
      </c>
      <c r="K1184" s="666">
        <v>1</v>
      </c>
      <c r="L1184" s="653">
        <v>4</v>
      </c>
      <c r="M1184" s="654">
        <v>6652.28</v>
      </c>
    </row>
    <row r="1185" spans="1:13" ht="14.4" customHeight="1" x14ac:dyDescent="0.3">
      <c r="A1185" s="649" t="s">
        <v>3716</v>
      </c>
      <c r="B1185" s="650" t="s">
        <v>3538</v>
      </c>
      <c r="C1185" s="650" t="s">
        <v>3879</v>
      </c>
      <c r="D1185" s="650" t="s">
        <v>3880</v>
      </c>
      <c r="E1185" s="650" t="s">
        <v>2126</v>
      </c>
      <c r="F1185" s="653"/>
      <c r="G1185" s="653"/>
      <c r="H1185" s="666">
        <v>0</v>
      </c>
      <c r="I1185" s="653">
        <v>3</v>
      </c>
      <c r="J1185" s="653">
        <v>5223.33</v>
      </c>
      <c r="K1185" s="666">
        <v>1</v>
      </c>
      <c r="L1185" s="653">
        <v>3</v>
      </c>
      <c r="M1185" s="654">
        <v>5223.33</v>
      </c>
    </row>
    <row r="1186" spans="1:13" ht="14.4" customHeight="1" x14ac:dyDescent="0.3">
      <c r="A1186" s="649" t="s">
        <v>3716</v>
      </c>
      <c r="B1186" s="650" t="s">
        <v>6908</v>
      </c>
      <c r="C1186" s="650" t="s">
        <v>4658</v>
      </c>
      <c r="D1186" s="650" t="s">
        <v>4659</v>
      </c>
      <c r="E1186" s="650" t="s">
        <v>4660</v>
      </c>
      <c r="F1186" s="653"/>
      <c r="G1186" s="653"/>
      <c r="H1186" s="666">
        <v>0</v>
      </c>
      <c r="I1186" s="653">
        <v>416</v>
      </c>
      <c r="J1186" s="653">
        <v>4877179.8399999989</v>
      </c>
      <c r="K1186" s="666">
        <v>1</v>
      </c>
      <c r="L1186" s="653">
        <v>416</v>
      </c>
      <c r="M1186" s="654">
        <v>4877179.8399999989</v>
      </c>
    </row>
    <row r="1187" spans="1:13" ht="14.4" customHeight="1" x14ac:dyDescent="0.3">
      <c r="A1187" s="649" t="s">
        <v>3716</v>
      </c>
      <c r="B1187" s="650" t="s">
        <v>6908</v>
      </c>
      <c r="C1187" s="650" t="s">
        <v>4661</v>
      </c>
      <c r="D1187" s="650" t="s">
        <v>4662</v>
      </c>
      <c r="E1187" s="650" t="s">
        <v>4663</v>
      </c>
      <c r="F1187" s="653"/>
      <c r="G1187" s="653"/>
      <c r="H1187" s="666">
        <v>0</v>
      </c>
      <c r="I1187" s="653">
        <v>164</v>
      </c>
      <c r="J1187" s="653">
        <v>1281824</v>
      </c>
      <c r="K1187" s="666">
        <v>1</v>
      </c>
      <c r="L1187" s="653">
        <v>164</v>
      </c>
      <c r="M1187" s="654">
        <v>1281824</v>
      </c>
    </row>
    <row r="1188" spans="1:13" ht="14.4" customHeight="1" x14ac:dyDescent="0.3">
      <c r="A1188" s="649" t="s">
        <v>3716</v>
      </c>
      <c r="B1188" s="650" t="s">
        <v>6908</v>
      </c>
      <c r="C1188" s="650" t="s">
        <v>5299</v>
      </c>
      <c r="D1188" s="650" t="s">
        <v>5300</v>
      </c>
      <c r="E1188" s="650" t="s">
        <v>5301</v>
      </c>
      <c r="F1188" s="653"/>
      <c r="G1188" s="653"/>
      <c r="H1188" s="666">
        <v>0</v>
      </c>
      <c r="I1188" s="653">
        <v>132</v>
      </c>
      <c r="J1188" s="653">
        <v>515854.68</v>
      </c>
      <c r="K1188" s="666">
        <v>1</v>
      </c>
      <c r="L1188" s="653">
        <v>132</v>
      </c>
      <c r="M1188" s="654">
        <v>515854.68</v>
      </c>
    </row>
    <row r="1189" spans="1:13" ht="14.4" customHeight="1" x14ac:dyDescent="0.3">
      <c r="A1189" s="649" t="s">
        <v>3716</v>
      </c>
      <c r="B1189" s="650" t="s">
        <v>6908</v>
      </c>
      <c r="C1189" s="650" t="s">
        <v>5302</v>
      </c>
      <c r="D1189" s="650" t="s">
        <v>5303</v>
      </c>
      <c r="E1189" s="650" t="s">
        <v>5304</v>
      </c>
      <c r="F1189" s="653">
        <v>48</v>
      </c>
      <c r="G1189" s="653">
        <v>225100.80000000002</v>
      </c>
      <c r="H1189" s="666">
        <v>1</v>
      </c>
      <c r="I1189" s="653"/>
      <c r="J1189" s="653"/>
      <c r="K1189" s="666">
        <v>0</v>
      </c>
      <c r="L1189" s="653">
        <v>48</v>
      </c>
      <c r="M1189" s="654">
        <v>225100.80000000002</v>
      </c>
    </row>
    <row r="1190" spans="1:13" ht="14.4" customHeight="1" x14ac:dyDescent="0.3">
      <c r="A1190" s="649" t="s">
        <v>3716</v>
      </c>
      <c r="B1190" s="650" t="s">
        <v>6908</v>
      </c>
      <c r="C1190" s="650" t="s">
        <v>5305</v>
      </c>
      <c r="D1190" s="650" t="s">
        <v>5306</v>
      </c>
      <c r="E1190" s="650" t="s">
        <v>5307</v>
      </c>
      <c r="F1190" s="653">
        <v>129</v>
      </c>
      <c r="G1190" s="653">
        <v>1209915.51</v>
      </c>
      <c r="H1190" s="666">
        <v>1</v>
      </c>
      <c r="I1190" s="653"/>
      <c r="J1190" s="653"/>
      <c r="K1190" s="666">
        <v>0</v>
      </c>
      <c r="L1190" s="653">
        <v>129</v>
      </c>
      <c r="M1190" s="654">
        <v>1209915.51</v>
      </c>
    </row>
    <row r="1191" spans="1:13" ht="14.4" customHeight="1" x14ac:dyDescent="0.3">
      <c r="A1191" s="649" t="s">
        <v>3716</v>
      </c>
      <c r="B1191" s="650" t="s">
        <v>6908</v>
      </c>
      <c r="C1191" s="650" t="s">
        <v>5319</v>
      </c>
      <c r="D1191" s="650" t="s">
        <v>5309</v>
      </c>
      <c r="E1191" s="650" t="s">
        <v>5310</v>
      </c>
      <c r="F1191" s="653"/>
      <c r="G1191" s="653"/>
      <c r="H1191" s="666">
        <v>0</v>
      </c>
      <c r="I1191" s="653">
        <v>45</v>
      </c>
      <c r="J1191" s="653">
        <v>937919.24999999977</v>
      </c>
      <c r="K1191" s="666">
        <v>1</v>
      </c>
      <c r="L1191" s="653">
        <v>45</v>
      </c>
      <c r="M1191" s="654">
        <v>937919.24999999977</v>
      </c>
    </row>
    <row r="1192" spans="1:13" ht="14.4" customHeight="1" x14ac:dyDescent="0.3">
      <c r="A1192" s="649" t="s">
        <v>3716</v>
      </c>
      <c r="B1192" s="650" t="s">
        <v>6908</v>
      </c>
      <c r="C1192" s="650" t="s">
        <v>5320</v>
      </c>
      <c r="D1192" s="650" t="s">
        <v>5312</v>
      </c>
      <c r="E1192" s="650" t="s">
        <v>5313</v>
      </c>
      <c r="F1192" s="653"/>
      <c r="G1192" s="653"/>
      <c r="H1192" s="666">
        <v>0</v>
      </c>
      <c r="I1192" s="653">
        <v>41</v>
      </c>
      <c r="J1192" s="653">
        <v>1922733.95</v>
      </c>
      <c r="K1192" s="666">
        <v>1</v>
      </c>
      <c r="L1192" s="653">
        <v>41</v>
      </c>
      <c r="M1192" s="654">
        <v>1922733.95</v>
      </c>
    </row>
    <row r="1193" spans="1:13" ht="14.4" customHeight="1" x14ac:dyDescent="0.3">
      <c r="A1193" s="649" t="s">
        <v>3716</v>
      </c>
      <c r="B1193" s="650" t="s">
        <v>6908</v>
      </c>
      <c r="C1193" s="650" t="s">
        <v>5308</v>
      </c>
      <c r="D1193" s="650" t="s">
        <v>5309</v>
      </c>
      <c r="E1193" s="650" t="s">
        <v>5310</v>
      </c>
      <c r="F1193" s="653"/>
      <c r="G1193" s="653"/>
      <c r="H1193" s="666">
        <v>0</v>
      </c>
      <c r="I1193" s="653">
        <v>24</v>
      </c>
      <c r="J1193" s="653">
        <v>500223.60000000009</v>
      </c>
      <c r="K1193" s="666">
        <v>1</v>
      </c>
      <c r="L1193" s="653">
        <v>24</v>
      </c>
      <c r="M1193" s="654">
        <v>500223.60000000009</v>
      </c>
    </row>
    <row r="1194" spans="1:13" ht="14.4" customHeight="1" x14ac:dyDescent="0.3">
      <c r="A1194" s="649" t="s">
        <v>3716</v>
      </c>
      <c r="B1194" s="650" t="s">
        <v>6908</v>
      </c>
      <c r="C1194" s="650" t="s">
        <v>5311</v>
      </c>
      <c r="D1194" s="650" t="s">
        <v>5312</v>
      </c>
      <c r="E1194" s="650" t="s">
        <v>5313</v>
      </c>
      <c r="F1194" s="653"/>
      <c r="G1194" s="653"/>
      <c r="H1194" s="666">
        <v>0</v>
      </c>
      <c r="I1194" s="653">
        <v>99</v>
      </c>
      <c r="J1194" s="653">
        <v>4642699.0499999989</v>
      </c>
      <c r="K1194" s="666">
        <v>1</v>
      </c>
      <c r="L1194" s="653">
        <v>99</v>
      </c>
      <c r="M1194" s="654">
        <v>4642699.0499999989</v>
      </c>
    </row>
    <row r="1195" spans="1:13" ht="14.4" customHeight="1" x14ac:dyDescent="0.3">
      <c r="A1195" s="649" t="s">
        <v>3716</v>
      </c>
      <c r="B1195" s="650" t="s">
        <v>6908</v>
      </c>
      <c r="C1195" s="650" t="s">
        <v>4667</v>
      </c>
      <c r="D1195" s="650" t="s">
        <v>4668</v>
      </c>
      <c r="E1195" s="650" t="s">
        <v>4669</v>
      </c>
      <c r="F1195" s="653"/>
      <c r="G1195" s="653"/>
      <c r="H1195" s="666">
        <v>0</v>
      </c>
      <c r="I1195" s="653">
        <v>146</v>
      </c>
      <c r="J1195" s="653">
        <v>1141136</v>
      </c>
      <c r="K1195" s="666">
        <v>1</v>
      </c>
      <c r="L1195" s="653">
        <v>146</v>
      </c>
      <c r="M1195" s="654">
        <v>1141136</v>
      </c>
    </row>
    <row r="1196" spans="1:13" ht="14.4" customHeight="1" x14ac:dyDescent="0.3">
      <c r="A1196" s="649" t="s">
        <v>3716</v>
      </c>
      <c r="B1196" s="650" t="s">
        <v>6908</v>
      </c>
      <c r="C1196" s="650" t="s">
        <v>4670</v>
      </c>
      <c r="D1196" s="650" t="s">
        <v>4671</v>
      </c>
      <c r="E1196" s="650" t="s">
        <v>4672</v>
      </c>
      <c r="F1196" s="653">
        <v>173</v>
      </c>
      <c r="G1196" s="653">
        <v>2704332.54</v>
      </c>
      <c r="H1196" s="666">
        <v>1</v>
      </c>
      <c r="I1196" s="653"/>
      <c r="J1196" s="653"/>
      <c r="K1196" s="666">
        <v>0</v>
      </c>
      <c r="L1196" s="653">
        <v>173</v>
      </c>
      <c r="M1196" s="654">
        <v>2704332.54</v>
      </c>
    </row>
    <row r="1197" spans="1:13" ht="14.4" customHeight="1" x14ac:dyDescent="0.3">
      <c r="A1197" s="649" t="s">
        <v>3716</v>
      </c>
      <c r="B1197" s="650" t="s">
        <v>6908</v>
      </c>
      <c r="C1197" s="650" t="s">
        <v>4673</v>
      </c>
      <c r="D1197" s="650" t="s">
        <v>4674</v>
      </c>
      <c r="E1197" s="650" t="s">
        <v>4675</v>
      </c>
      <c r="F1197" s="653">
        <v>47</v>
      </c>
      <c r="G1197" s="653">
        <v>220411.2</v>
      </c>
      <c r="H1197" s="666">
        <v>1</v>
      </c>
      <c r="I1197" s="653"/>
      <c r="J1197" s="653"/>
      <c r="K1197" s="666">
        <v>0</v>
      </c>
      <c r="L1197" s="653">
        <v>47</v>
      </c>
      <c r="M1197" s="654">
        <v>220411.2</v>
      </c>
    </row>
    <row r="1198" spans="1:13" ht="14.4" customHeight="1" x14ac:dyDescent="0.3">
      <c r="A1198" s="649" t="s">
        <v>3716</v>
      </c>
      <c r="B1198" s="650" t="s">
        <v>6908</v>
      </c>
      <c r="C1198" s="650" t="s">
        <v>4676</v>
      </c>
      <c r="D1198" s="650" t="s">
        <v>4677</v>
      </c>
      <c r="E1198" s="650" t="s">
        <v>4678</v>
      </c>
      <c r="F1198" s="653">
        <v>470</v>
      </c>
      <c r="G1198" s="653">
        <v>4408219.3000000007</v>
      </c>
      <c r="H1198" s="666">
        <v>1</v>
      </c>
      <c r="I1198" s="653"/>
      <c r="J1198" s="653"/>
      <c r="K1198" s="666">
        <v>0</v>
      </c>
      <c r="L1198" s="653">
        <v>470</v>
      </c>
      <c r="M1198" s="654">
        <v>4408219.3000000007</v>
      </c>
    </row>
    <row r="1199" spans="1:13" ht="14.4" customHeight="1" x14ac:dyDescent="0.3">
      <c r="A1199" s="649" t="s">
        <v>3716</v>
      </c>
      <c r="B1199" s="650" t="s">
        <v>6908</v>
      </c>
      <c r="C1199" s="650" t="s">
        <v>4664</v>
      </c>
      <c r="D1199" s="650" t="s">
        <v>4665</v>
      </c>
      <c r="E1199" s="650" t="s">
        <v>4666</v>
      </c>
      <c r="F1199" s="653">
        <v>75</v>
      </c>
      <c r="G1199" s="653">
        <v>1758597.7500000002</v>
      </c>
      <c r="H1199" s="666">
        <v>1</v>
      </c>
      <c r="I1199" s="653"/>
      <c r="J1199" s="653"/>
      <c r="K1199" s="666">
        <v>0</v>
      </c>
      <c r="L1199" s="653">
        <v>75</v>
      </c>
      <c r="M1199" s="654">
        <v>1758597.7500000002</v>
      </c>
    </row>
    <row r="1200" spans="1:13" ht="14.4" customHeight="1" x14ac:dyDescent="0.3">
      <c r="A1200" s="649" t="s">
        <v>3716</v>
      </c>
      <c r="B1200" s="650" t="s">
        <v>6908</v>
      </c>
      <c r="C1200" s="650" t="s">
        <v>5314</v>
      </c>
      <c r="D1200" s="650" t="s">
        <v>5315</v>
      </c>
      <c r="E1200" s="650" t="s">
        <v>5316</v>
      </c>
      <c r="F1200" s="653">
        <v>226</v>
      </c>
      <c r="G1200" s="653">
        <v>0</v>
      </c>
      <c r="H1200" s="666"/>
      <c r="I1200" s="653"/>
      <c r="J1200" s="653"/>
      <c r="K1200" s="666"/>
      <c r="L1200" s="653">
        <v>226</v>
      </c>
      <c r="M1200" s="654">
        <v>0</v>
      </c>
    </row>
    <row r="1201" spans="1:13" ht="14.4" customHeight="1" x14ac:dyDescent="0.3">
      <c r="A1201" s="649" t="s">
        <v>3716</v>
      </c>
      <c r="B1201" s="650" t="s">
        <v>6908</v>
      </c>
      <c r="C1201" s="650" t="s">
        <v>5317</v>
      </c>
      <c r="D1201" s="650" t="s">
        <v>5306</v>
      </c>
      <c r="E1201" s="650" t="s">
        <v>5318</v>
      </c>
      <c r="F1201" s="653">
        <v>22</v>
      </c>
      <c r="G1201" s="653">
        <v>0</v>
      </c>
      <c r="H1201" s="666"/>
      <c r="I1201" s="653"/>
      <c r="J1201" s="653"/>
      <c r="K1201" s="666"/>
      <c r="L1201" s="653">
        <v>22</v>
      </c>
      <c r="M1201" s="654">
        <v>0</v>
      </c>
    </row>
    <row r="1202" spans="1:13" ht="14.4" customHeight="1" x14ac:dyDescent="0.3">
      <c r="A1202" s="649" t="s">
        <v>3716</v>
      </c>
      <c r="B1202" s="650" t="s">
        <v>6908</v>
      </c>
      <c r="C1202" s="650" t="s">
        <v>5321</v>
      </c>
      <c r="D1202" s="650" t="s">
        <v>5315</v>
      </c>
      <c r="E1202" s="650" t="s">
        <v>5316</v>
      </c>
      <c r="F1202" s="653">
        <v>45</v>
      </c>
      <c r="G1202" s="653">
        <v>351720</v>
      </c>
      <c r="H1202" s="666">
        <v>1</v>
      </c>
      <c r="I1202" s="653"/>
      <c r="J1202" s="653"/>
      <c r="K1202" s="666">
        <v>0</v>
      </c>
      <c r="L1202" s="653">
        <v>45</v>
      </c>
      <c r="M1202" s="654">
        <v>351720</v>
      </c>
    </row>
    <row r="1203" spans="1:13" ht="14.4" customHeight="1" x14ac:dyDescent="0.3">
      <c r="A1203" s="649" t="s">
        <v>3716</v>
      </c>
      <c r="B1203" s="650" t="s">
        <v>6908</v>
      </c>
      <c r="C1203" s="650" t="s">
        <v>4679</v>
      </c>
      <c r="D1203" s="650" t="s">
        <v>4668</v>
      </c>
      <c r="E1203" s="650" t="s">
        <v>4669</v>
      </c>
      <c r="F1203" s="653">
        <v>91</v>
      </c>
      <c r="G1203" s="653">
        <v>711256</v>
      </c>
      <c r="H1203" s="666">
        <v>0.60264900662251653</v>
      </c>
      <c r="I1203" s="653">
        <v>60</v>
      </c>
      <c r="J1203" s="653">
        <v>468960</v>
      </c>
      <c r="K1203" s="666">
        <v>0.39735099337748342</v>
      </c>
      <c r="L1203" s="653">
        <v>151</v>
      </c>
      <c r="M1203" s="654">
        <v>1180216</v>
      </c>
    </row>
    <row r="1204" spans="1:13" ht="14.4" customHeight="1" x14ac:dyDescent="0.3">
      <c r="A1204" s="649" t="s">
        <v>3716</v>
      </c>
      <c r="B1204" s="650" t="s">
        <v>3546</v>
      </c>
      <c r="C1204" s="650" t="s">
        <v>4408</v>
      </c>
      <c r="D1204" s="650" t="s">
        <v>4409</v>
      </c>
      <c r="E1204" s="650" t="s">
        <v>4410</v>
      </c>
      <c r="F1204" s="653"/>
      <c r="G1204" s="653"/>
      <c r="H1204" s="666">
        <v>0</v>
      </c>
      <c r="I1204" s="653">
        <v>7</v>
      </c>
      <c r="J1204" s="653">
        <v>455.48999999999995</v>
      </c>
      <c r="K1204" s="666">
        <v>1</v>
      </c>
      <c r="L1204" s="653">
        <v>7</v>
      </c>
      <c r="M1204" s="654">
        <v>455.48999999999995</v>
      </c>
    </row>
    <row r="1205" spans="1:13" ht="14.4" customHeight="1" x14ac:dyDescent="0.3">
      <c r="A1205" s="649" t="s">
        <v>3716</v>
      </c>
      <c r="B1205" s="650" t="s">
        <v>3546</v>
      </c>
      <c r="C1205" s="650" t="s">
        <v>2145</v>
      </c>
      <c r="D1205" s="650" t="s">
        <v>2146</v>
      </c>
      <c r="E1205" s="650" t="s">
        <v>2147</v>
      </c>
      <c r="F1205" s="653"/>
      <c r="G1205" s="653"/>
      <c r="H1205" s="666">
        <v>0</v>
      </c>
      <c r="I1205" s="653">
        <v>4</v>
      </c>
      <c r="J1205" s="653">
        <v>433.84</v>
      </c>
      <c r="K1205" s="666">
        <v>1</v>
      </c>
      <c r="L1205" s="653">
        <v>4</v>
      </c>
      <c r="M1205" s="654">
        <v>433.84</v>
      </c>
    </row>
    <row r="1206" spans="1:13" ht="14.4" customHeight="1" x14ac:dyDescent="0.3">
      <c r="A1206" s="649" t="s">
        <v>3716</v>
      </c>
      <c r="B1206" s="650" t="s">
        <v>3546</v>
      </c>
      <c r="C1206" s="650" t="s">
        <v>3888</v>
      </c>
      <c r="D1206" s="650" t="s">
        <v>2935</v>
      </c>
      <c r="E1206" s="650" t="s">
        <v>3889</v>
      </c>
      <c r="F1206" s="653"/>
      <c r="G1206" s="653"/>
      <c r="H1206" s="666">
        <v>0</v>
      </c>
      <c r="I1206" s="653">
        <v>11</v>
      </c>
      <c r="J1206" s="653">
        <v>556.27</v>
      </c>
      <c r="K1206" s="666">
        <v>1</v>
      </c>
      <c r="L1206" s="653">
        <v>11</v>
      </c>
      <c r="M1206" s="654">
        <v>556.27</v>
      </c>
    </row>
    <row r="1207" spans="1:13" ht="14.4" customHeight="1" x14ac:dyDescent="0.3">
      <c r="A1207" s="649" t="s">
        <v>3716</v>
      </c>
      <c r="B1207" s="650" t="s">
        <v>3546</v>
      </c>
      <c r="C1207" s="650" t="s">
        <v>3953</v>
      </c>
      <c r="D1207" s="650" t="s">
        <v>3954</v>
      </c>
      <c r="E1207" s="650" t="s">
        <v>3955</v>
      </c>
      <c r="F1207" s="653"/>
      <c r="G1207" s="653"/>
      <c r="H1207" s="666">
        <v>0</v>
      </c>
      <c r="I1207" s="653">
        <v>4</v>
      </c>
      <c r="J1207" s="653">
        <v>347.04</v>
      </c>
      <c r="K1207" s="666">
        <v>1</v>
      </c>
      <c r="L1207" s="653">
        <v>4</v>
      </c>
      <c r="M1207" s="654">
        <v>347.04</v>
      </c>
    </row>
    <row r="1208" spans="1:13" ht="14.4" customHeight="1" x14ac:dyDescent="0.3">
      <c r="A1208" s="649" t="s">
        <v>3716</v>
      </c>
      <c r="B1208" s="650" t="s">
        <v>3481</v>
      </c>
      <c r="C1208" s="650" t="s">
        <v>1719</v>
      </c>
      <c r="D1208" s="650" t="s">
        <v>1720</v>
      </c>
      <c r="E1208" s="650" t="s">
        <v>3519</v>
      </c>
      <c r="F1208" s="653"/>
      <c r="G1208" s="653"/>
      <c r="H1208" s="666">
        <v>0</v>
      </c>
      <c r="I1208" s="653">
        <v>1</v>
      </c>
      <c r="J1208" s="653">
        <v>138.16</v>
      </c>
      <c r="K1208" s="666">
        <v>1</v>
      </c>
      <c r="L1208" s="653">
        <v>1</v>
      </c>
      <c r="M1208" s="654">
        <v>138.16</v>
      </c>
    </row>
    <row r="1209" spans="1:13" ht="14.4" customHeight="1" x14ac:dyDescent="0.3">
      <c r="A1209" s="649" t="s">
        <v>3716</v>
      </c>
      <c r="B1209" s="650" t="s">
        <v>3486</v>
      </c>
      <c r="C1209" s="650" t="s">
        <v>4921</v>
      </c>
      <c r="D1209" s="650" t="s">
        <v>4446</v>
      </c>
      <c r="E1209" s="650" t="s">
        <v>4922</v>
      </c>
      <c r="F1209" s="653"/>
      <c r="G1209" s="653"/>
      <c r="H1209" s="666">
        <v>0</v>
      </c>
      <c r="I1209" s="653">
        <v>1</v>
      </c>
      <c r="J1209" s="653">
        <v>175.19</v>
      </c>
      <c r="K1209" s="666">
        <v>1</v>
      </c>
      <c r="L1209" s="653">
        <v>1</v>
      </c>
      <c r="M1209" s="654">
        <v>175.19</v>
      </c>
    </row>
    <row r="1210" spans="1:13" ht="14.4" customHeight="1" x14ac:dyDescent="0.3">
      <c r="A1210" s="649" t="s">
        <v>3716</v>
      </c>
      <c r="B1210" s="650" t="s">
        <v>3493</v>
      </c>
      <c r="C1210" s="650" t="s">
        <v>6717</v>
      </c>
      <c r="D1210" s="650" t="s">
        <v>1315</v>
      </c>
      <c r="E1210" s="650" t="s">
        <v>6718</v>
      </c>
      <c r="F1210" s="653">
        <v>1</v>
      </c>
      <c r="G1210" s="653">
        <v>0</v>
      </c>
      <c r="H1210" s="666"/>
      <c r="I1210" s="653"/>
      <c r="J1210" s="653"/>
      <c r="K1210" s="666"/>
      <c r="L1210" s="653">
        <v>1</v>
      </c>
      <c r="M1210" s="654">
        <v>0</v>
      </c>
    </row>
    <row r="1211" spans="1:13" ht="14.4" customHeight="1" x14ac:dyDescent="0.3">
      <c r="A1211" s="649" t="s">
        <v>3716</v>
      </c>
      <c r="B1211" s="650" t="s">
        <v>3554</v>
      </c>
      <c r="C1211" s="650" t="s">
        <v>2100</v>
      </c>
      <c r="D1211" s="650" t="s">
        <v>2101</v>
      </c>
      <c r="E1211" s="650" t="s">
        <v>3555</v>
      </c>
      <c r="F1211" s="653"/>
      <c r="G1211" s="653"/>
      <c r="H1211" s="666">
        <v>0</v>
      </c>
      <c r="I1211" s="653">
        <v>1</v>
      </c>
      <c r="J1211" s="653">
        <v>96.63</v>
      </c>
      <c r="K1211" s="666">
        <v>1</v>
      </c>
      <c r="L1211" s="653">
        <v>1</v>
      </c>
      <c r="M1211" s="654">
        <v>96.63</v>
      </c>
    </row>
    <row r="1212" spans="1:13" ht="14.4" customHeight="1" x14ac:dyDescent="0.3">
      <c r="A1212" s="649" t="s">
        <v>3716</v>
      </c>
      <c r="B1212" s="650" t="s">
        <v>6923</v>
      </c>
      <c r="C1212" s="650" t="s">
        <v>5291</v>
      </c>
      <c r="D1212" s="650" t="s">
        <v>5292</v>
      </c>
      <c r="E1212" s="650" t="s">
        <v>5293</v>
      </c>
      <c r="F1212" s="653">
        <v>1</v>
      </c>
      <c r="G1212" s="653">
        <v>0</v>
      </c>
      <c r="H1212" s="666"/>
      <c r="I1212" s="653"/>
      <c r="J1212" s="653"/>
      <c r="K1212" s="666"/>
      <c r="L1212" s="653">
        <v>1</v>
      </c>
      <c r="M1212" s="654">
        <v>0</v>
      </c>
    </row>
    <row r="1213" spans="1:13" ht="14.4" customHeight="1" x14ac:dyDescent="0.3">
      <c r="A1213" s="649" t="s">
        <v>3716</v>
      </c>
      <c r="B1213" s="650" t="s">
        <v>6923</v>
      </c>
      <c r="C1213" s="650" t="s">
        <v>5294</v>
      </c>
      <c r="D1213" s="650" t="s">
        <v>5295</v>
      </c>
      <c r="E1213" s="650" t="s">
        <v>5296</v>
      </c>
      <c r="F1213" s="653"/>
      <c r="G1213" s="653"/>
      <c r="H1213" s="666">
        <v>0</v>
      </c>
      <c r="I1213" s="653">
        <v>2</v>
      </c>
      <c r="J1213" s="653">
        <v>3586.92</v>
      </c>
      <c r="K1213" s="666">
        <v>1</v>
      </c>
      <c r="L1213" s="653">
        <v>2</v>
      </c>
      <c r="M1213" s="654">
        <v>3586.92</v>
      </c>
    </row>
    <row r="1214" spans="1:13" ht="14.4" customHeight="1" x14ac:dyDescent="0.3">
      <c r="A1214" s="649" t="s">
        <v>3716</v>
      </c>
      <c r="B1214" s="650" t="s">
        <v>3599</v>
      </c>
      <c r="C1214" s="650" t="s">
        <v>5239</v>
      </c>
      <c r="D1214" s="650" t="s">
        <v>5055</v>
      </c>
      <c r="E1214" s="650" t="s">
        <v>5240</v>
      </c>
      <c r="F1214" s="653">
        <v>3</v>
      </c>
      <c r="G1214" s="653">
        <v>605.25</v>
      </c>
      <c r="H1214" s="666">
        <v>1</v>
      </c>
      <c r="I1214" s="653"/>
      <c r="J1214" s="653"/>
      <c r="K1214" s="666">
        <v>0</v>
      </c>
      <c r="L1214" s="653">
        <v>3</v>
      </c>
      <c r="M1214" s="654">
        <v>605.25</v>
      </c>
    </row>
    <row r="1215" spans="1:13" ht="14.4" customHeight="1" x14ac:dyDescent="0.3">
      <c r="A1215" s="649" t="s">
        <v>3716</v>
      </c>
      <c r="B1215" s="650" t="s">
        <v>3599</v>
      </c>
      <c r="C1215" s="650" t="s">
        <v>5241</v>
      </c>
      <c r="D1215" s="650" t="s">
        <v>5055</v>
      </c>
      <c r="E1215" s="650" t="s">
        <v>5242</v>
      </c>
      <c r="F1215" s="653">
        <v>2</v>
      </c>
      <c r="G1215" s="653">
        <v>0</v>
      </c>
      <c r="H1215" s="666"/>
      <c r="I1215" s="653"/>
      <c r="J1215" s="653"/>
      <c r="K1215" s="666"/>
      <c r="L1215" s="653">
        <v>2</v>
      </c>
      <c r="M1215" s="654">
        <v>0</v>
      </c>
    </row>
    <row r="1216" spans="1:13" ht="14.4" customHeight="1" x14ac:dyDescent="0.3">
      <c r="A1216" s="649" t="s">
        <v>3716</v>
      </c>
      <c r="B1216" s="650" t="s">
        <v>6936</v>
      </c>
      <c r="C1216" s="650" t="s">
        <v>5280</v>
      </c>
      <c r="D1216" s="650" t="s">
        <v>5278</v>
      </c>
      <c r="E1216" s="650" t="s">
        <v>5281</v>
      </c>
      <c r="F1216" s="653">
        <v>2</v>
      </c>
      <c r="G1216" s="653">
        <v>278.92</v>
      </c>
      <c r="H1216" s="666">
        <v>1</v>
      </c>
      <c r="I1216" s="653"/>
      <c r="J1216" s="653"/>
      <c r="K1216" s="666">
        <v>0</v>
      </c>
      <c r="L1216" s="653">
        <v>2</v>
      </c>
      <c r="M1216" s="654">
        <v>278.92</v>
      </c>
    </row>
    <row r="1217" spans="1:13" ht="14.4" customHeight="1" thickBot="1" x14ac:dyDescent="0.35">
      <c r="A1217" s="655" t="s">
        <v>3716</v>
      </c>
      <c r="B1217" s="656" t="s">
        <v>6936</v>
      </c>
      <c r="C1217" s="656" t="s">
        <v>5277</v>
      </c>
      <c r="D1217" s="656" t="s">
        <v>5278</v>
      </c>
      <c r="E1217" s="656" t="s">
        <v>5279</v>
      </c>
      <c r="F1217" s="659">
        <v>2</v>
      </c>
      <c r="G1217" s="659">
        <v>0</v>
      </c>
      <c r="H1217" s="667"/>
      <c r="I1217" s="659"/>
      <c r="J1217" s="659"/>
      <c r="K1217" s="667"/>
      <c r="L1217" s="659">
        <v>2</v>
      </c>
      <c r="M1217" s="660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3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0" t="s">
        <v>179</v>
      </c>
      <c r="B1" s="501"/>
      <c r="C1" s="501"/>
      <c r="D1" s="501"/>
      <c r="E1" s="501"/>
      <c r="F1" s="501"/>
      <c r="G1" s="472"/>
      <c r="H1" s="502"/>
      <c r="I1" s="502"/>
    </row>
    <row r="2" spans="1:10" ht="14.4" customHeight="1" thickBot="1" x14ac:dyDescent="0.35">
      <c r="A2" s="383" t="s">
        <v>333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495">
        <v>2014</v>
      </c>
      <c r="G3" s="496"/>
      <c r="H3" s="496"/>
      <c r="I3" s="497"/>
    </row>
    <row r="4" spans="1:10" ht="14.4" customHeight="1" thickBot="1" x14ac:dyDescent="0.35">
      <c r="A4" s="446" t="s">
        <v>0</v>
      </c>
      <c r="B4" s="447" t="s">
        <v>313</v>
      </c>
      <c r="C4" s="498" t="s">
        <v>94</v>
      </c>
      <c r="D4" s="499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33" t="s">
        <v>595</v>
      </c>
      <c r="B5" s="634" t="s">
        <v>596</v>
      </c>
      <c r="C5" s="635" t="s">
        <v>597</v>
      </c>
      <c r="D5" s="635" t="s">
        <v>597</v>
      </c>
      <c r="E5" s="635"/>
      <c r="F5" s="635" t="s">
        <v>597</v>
      </c>
      <c r="G5" s="635" t="s">
        <v>597</v>
      </c>
      <c r="H5" s="635" t="s">
        <v>597</v>
      </c>
      <c r="I5" s="636" t="s">
        <v>597</v>
      </c>
      <c r="J5" s="637" t="s">
        <v>74</v>
      </c>
    </row>
    <row r="6" spans="1:10" ht="14.4" customHeight="1" x14ac:dyDescent="0.3">
      <c r="A6" s="633" t="s">
        <v>595</v>
      </c>
      <c r="B6" s="634" t="s">
        <v>357</v>
      </c>
      <c r="C6" s="635">
        <v>201.90563</v>
      </c>
      <c r="D6" s="635">
        <v>203.71288999999902</v>
      </c>
      <c r="E6" s="635"/>
      <c r="F6" s="635">
        <v>240.43331999999998</v>
      </c>
      <c r="G6" s="635">
        <v>355.85231288283046</v>
      </c>
      <c r="H6" s="635">
        <v>-115.41899288283048</v>
      </c>
      <c r="I6" s="636">
        <v>0.6756547907535061</v>
      </c>
      <c r="J6" s="637" t="s">
        <v>1</v>
      </c>
    </row>
    <row r="7" spans="1:10" ht="14.4" customHeight="1" x14ac:dyDescent="0.3">
      <c r="A7" s="633" t="s">
        <v>595</v>
      </c>
      <c r="B7" s="634" t="s">
        <v>6938</v>
      </c>
      <c r="C7" s="635">
        <v>0</v>
      </c>
      <c r="D7" s="635">
        <v>0</v>
      </c>
      <c r="E7" s="635"/>
      <c r="F7" s="635" t="s">
        <v>597</v>
      </c>
      <c r="G7" s="635" t="s">
        <v>597</v>
      </c>
      <c r="H7" s="635" t="s">
        <v>597</v>
      </c>
      <c r="I7" s="636" t="s">
        <v>597</v>
      </c>
      <c r="J7" s="637" t="s">
        <v>1</v>
      </c>
    </row>
    <row r="8" spans="1:10" ht="14.4" customHeight="1" x14ac:dyDescent="0.3">
      <c r="A8" s="633" t="s">
        <v>595</v>
      </c>
      <c r="B8" s="634" t="s">
        <v>358</v>
      </c>
      <c r="C8" s="635">
        <v>5.4687999999999999</v>
      </c>
      <c r="D8" s="635">
        <v>6.636919999998999</v>
      </c>
      <c r="E8" s="635"/>
      <c r="F8" s="635">
        <v>0.78573999999999999</v>
      </c>
      <c r="G8" s="635">
        <v>15.677985715846003</v>
      </c>
      <c r="H8" s="635">
        <v>-14.892245715846002</v>
      </c>
      <c r="I8" s="636">
        <v>5.0117407570147189E-2</v>
      </c>
      <c r="J8" s="637" t="s">
        <v>1</v>
      </c>
    </row>
    <row r="9" spans="1:10" ht="14.4" customHeight="1" x14ac:dyDescent="0.3">
      <c r="A9" s="633" t="s">
        <v>595</v>
      </c>
      <c r="B9" s="634" t="s">
        <v>359</v>
      </c>
      <c r="C9" s="635">
        <v>143.97213000000002</v>
      </c>
      <c r="D9" s="635">
        <v>121.36798999999401</v>
      </c>
      <c r="E9" s="635"/>
      <c r="F9" s="635">
        <v>194.46509</v>
      </c>
      <c r="G9" s="635">
        <v>187.68920313776451</v>
      </c>
      <c r="H9" s="635">
        <v>6.7758868622354953</v>
      </c>
      <c r="I9" s="636">
        <v>1.0361016337059195</v>
      </c>
      <c r="J9" s="637" t="s">
        <v>1</v>
      </c>
    </row>
    <row r="10" spans="1:10" ht="14.4" customHeight="1" x14ac:dyDescent="0.3">
      <c r="A10" s="633" t="s">
        <v>595</v>
      </c>
      <c r="B10" s="634" t="s">
        <v>360</v>
      </c>
      <c r="C10" s="635">
        <v>1152.37671</v>
      </c>
      <c r="D10" s="635">
        <v>1411.7707699999992</v>
      </c>
      <c r="E10" s="635"/>
      <c r="F10" s="635">
        <v>1425.3976299999999</v>
      </c>
      <c r="G10" s="635">
        <v>1939.6943874529663</v>
      </c>
      <c r="H10" s="635">
        <v>-514.2967574529664</v>
      </c>
      <c r="I10" s="636">
        <v>0.73485681003165915</v>
      </c>
      <c r="J10" s="637" t="s">
        <v>1</v>
      </c>
    </row>
    <row r="11" spans="1:10" ht="14.4" customHeight="1" x14ac:dyDescent="0.3">
      <c r="A11" s="633" t="s">
        <v>595</v>
      </c>
      <c r="B11" s="634" t="s">
        <v>361</v>
      </c>
      <c r="C11" s="635">
        <v>42.599500000000006</v>
      </c>
      <c r="D11" s="635">
        <v>70.849499999998002</v>
      </c>
      <c r="E11" s="635"/>
      <c r="F11" s="635">
        <v>60.641799999999996</v>
      </c>
      <c r="G11" s="635">
        <v>85.864962325250005</v>
      </c>
      <c r="H11" s="635">
        <v>-25.223162325250009</v>
      </c>
      <c r="I11" s="636">
        <v>0.70624616092293191</v>
      </c>
      <c r="J11" s="637" t="s">
        <v>1</v>
      </c>
    </row>
    <row r="12" spans="1:10" ht="14.4" customHeight="1" x14ac:dyDescent="0.3">
      <c r="A12" s="633" t="s">
        <v>595</v>
      </c>
      <c r="B12" s="634" t="s">
        <v>362</v>
      </c>
      <c r="C12" s="635">
        <v>1.27101</v>
      </c>
      <c r="D12" s="635">
        <v>0</v>
      </c>
      <c r="E12" s="635"/>
      <c r="F12" s="635">
        <v>1.4604999999999999</v>
      </c>
      <c r="G12" s="635">
        <v>3.7757828337564998</v>
      </c>
      <c r="H12" s="635">
        <v>-2.3152828337565001</v>
      </c>
      <c r="I12" s="636">
        <v>0.38680720377844369</v>
      </c>
      <c r="J12" s="637" t="s">
        <v>1</v>
      </c>
    </row>
    <row r="13" spans="1:10" ht="14.4" customHeight="1" x14ac:dyDescent="0.3">
      <c r="A13" s="633" t="s">
        <v>595</v>
      </c>
      <c r="B13" s="634" t="s">
        <v>363</v>
      </c>
      <c r="C13" s="635">
        <v>88.012900000000016</v>
      </c>
      <c r="D13" s="635">
        <v>72.804829999998006</v>
      </c>
      <c r="E13" s="635"/>
      <c r="F13" s="635">
        <v>81.023060000000001</v>
      </c>
      <c r="G13" s="635">
        <v>104.93035122835049</v>
      </c>
      <c r="H13" s="635">
        <v>-23.907291228350488</v>
      </c>
      <c r="I13" s="636">
        <v>0.77216038116251795</v>
      </c>
      <c r="J13" s="637" t="s">
        <v>1</v>
      </c>
    </row>
    <row r="14" spans="1:10" ht="14.4" customHeight="1" x14ac:dyDescent="0.3">
      <c r="A14" s="633" t="s">
        <v>595</v>
      </c>
      <c r="B14" s="634" t="s">
        <v>364</v>
      </c>
      <c r="C14" s="635">
        <v>97.770899999999997</v>
      </c>
      <c r="D14" s="635">
        <v>98.448499999996002</v>
      </c>
      <c r="E14" s="635"/>
      <c r="F14" s="635">
        <v>134.62195</v>
      </c>
      <c r="G14" s="635">
        <v>139.267203694008</v>
      </c>
      <c r="H14" s="635">
        <v>-4.6452536940080051</v>
      </c>
      <c r="I14" s="636">
        <v>0.96664502789749152</v>
      </c>
      <c r="J14" s="637" t="s">
        <v>1</v>
      </c>
    </row>
    <row r="15" spans="1:10" ht="14.4" customHeight="1" x14ac:dyDescent="0.3">
      <c r="A15" s="633" t="s">
        <v>595</v>
      </c>
      <c r="B15" s="634" t="s">
        <v>365</v>
      </c>
      <c r="C15" s="635">
        <v>207.95249999999999</v>
      </c>
      <c r="D15" s="635">
        <v>119.82433</v>
      </c>
      <c r="E15" s="635"/>
      <c r="F15" s="635">
        <v>122.48439</v>
      </c>
      <c r="G15" s="635">
        <v>162.79883062721001</v>
      </c>
      <c r="H15" s="635">
        <v>-40.314440627210004</v>
      </c>
      <c r="I15" s="636">
        <v>0.75236652209422017</v>
      </c>
      <c r="J15" s="637" t="s">
        <v>1</v>
      </c>
    </row>
    <row r="16" spans="1:10" ht="14.4" customHeight="1" x14ac:dyDescent="0.3">
      <c r="A16" s="633" t="s">
        <v>595</v>
      </c>
      <c r="B16" s="634" t="s">
        <v>6939</v>
      </c>
      <c r="C16" s="635">
        <v>0</v>
      </c>
      <c r="D16" s="635" t="s">
        <v>597</v>
      </c>
      <c r="E16" s="635"/>
      <c r="F16" s="635" t="s">
        <v>597</v>
      </c>
      <c r="G16" s="635" t="s">
        <v>597</v>
      </c>
      <c r="H16" s="635" t="s">
        <v>597</v>
      </c>
      <c r="I16" s="636" t="s">
        <v>597</v>
      </c>
      <c r="J16" s="637" t="s">
        <v>1</v>
      </c>
    </row>
    <row r="17" spans="1:10" ht="14.4" customHeight="1" x14ac:dyDescent="0.3">
      <c r="A17" s="633" t="s">
        <v>595</v>
      </c>
      <c r="B17" s="634" t="s">
        <v>598</v>
      </c>
      <c r="C17" s="635">
        <v>1941.3300799999997</v>
      </c>
      <c r="D17" s="635">
        <v>2105.4157299999833</v>
      </c>
      <c r="E17" s="635"/>
      <c r="F17" s="635">
        <v>2261.3134800000003</v>
      </c>
      <c r="G17" s="635">
        <v>2995.5510198979823</v>
      </c>
      <c r="H17" s="635">
        <v>-734.23753989798206</v>
      </c>
      <c r="I17" s="636">
        <v>0.75489065783864118</v>
      </c>
      <c r="J17" s="637" t="s">
        <v>599</v>
      </c>
    </row>
    <row r="19" spans="1:10" ht="14.4" customHeight="1" x14ac:dyDescent="0.3">
      <c r="A19" s="633" t="s">
        <v>595</v>
      </c>
      <c r="B19" s="634" t="s">
        <v>596</v>
      </c>
      <c r="C19" s="635" t="s">
        <v>597</v>
      </c>
      <c r="D19" s="635" t="s">
        <v>597</v>
      </c>
      <c r="E19" s="635"/>
      <c r="F19" s="635" t="s">
        <v>597</v>
      </c>
      <c r="G19" s="635" t="s">
        <v>597</v>
      </c>
      <c r="H19" s="635" t="s">
        <v>597</v>
      </c>
      <c r="I19" s="636" t="s">
        <v>597</v>
      </c>
      <c r="J19" s="637" t="s">
        <v>74</v>
      </c>
    </row>
    <row r="20" spans="1:10" ht="14.4" customHeight="1" x14ac:dyDescent="0.3">
      <c r="A20" s="633" t="s">
        <v>600</v>
      </c>
      <c r="B20" s="634" t="s">
        <v>601</v>
      </c>
      <c r="C20" s="635" t="s">
        <v>597</v>
      </c>
      <c r="D20" s="635" t="s">
        <v>597</v>
      </c>
      <c r="E20" s="635"/>
      <c r="F20" s="635" t="s">
        <v>597</v>
      </c>
      <c r="G20" s="635" t="s">
        <v>597</v>
      </c>
      <c r="H20" s="635" t="s">
        <v>597</v>
      </c>
      <c r="I20" s="636" t="s">
        <v>597</v>
      </c>
      <c r="J20" s="637" t="s">
        <v>0</v>
      </c>
    </row>
    <row r="21" spans="1:10" ht="14.4" customHeight="1" x14ac:dyDescent="0.3">
      <c r="A21" s="633" t="s">
        <v>600</v>
      </c>
      <c r="B21" s="634" t="s">
        <v>357</v>
      </c>
      <c r="C21" s="635">
        <v>5.28E-2</v>
      </c>
      <c r="D21" s="635">
        <v>0.18876000000000001</v>
      </c>
      <c r="E21" s="635"/>
      <c r="F21" s="635">
        <v>2.9412400000000001</v>
      </c>
      <c r="G21" s="635">
        <v>1.594379900037</v>
      </c>
      <c r="H21" s="635">
        <v>1.346860099963</v>
      </c>
      <c r="I21" s="636">
        <v>1.8447548165476397</v>
      </c>
      <c r="J21" s="637" t="s">
        <v>1</v>
      </c>
    </row>
    <row r="22" spans="1:10" ht="14.4" customHeight="1" x14ac:dyDescent="0.3">
      <c r="A22" s="633" t="s">
        <v>600</v>
      </c>
      <c r="B22" s="634" t="s">
        <v>358</v>
      </c>
      <c r="C22" s="635">
        <v>4.6006</v>
      </c>
      <c r="D22" s="635">
        <v>3.2669999999999999</v>
      </c>
      <c r="E22" s="635"/>
      <c r="F22" s="635">
        <v>0.11737</v>
      </c>
      <c r="G22" s="635">
        <v>11.7522189439805</v>
      </c>
      <c r="H22" s="635">
        <v>-11.634848943980501</v>
      </c>
      <c r="I22" s="636">
        <v>9.9870501527813214E-3</v>
      </c>
      <c r="J22" s="637" t="s">
        <v>1</v>
      </c>
    </row>
    <row r="23" spans="1:10" ht="14.4" customHeight="1" x14ac:dyDescent="0.3">
      <c r="A23" s="633" t="s">
        <v>600</v>
      </c>
      <c r="B23" s="634" t="s">
        <v>359</v>
      </c>
      <c r="C23" s="635">
        <v>5.8425000000000002</v>
      </c>
      <c r="D23" s="635">
        <v>6.6322299999990006</v>
      </c>
      <c r="E23" s="635"/>
      <c r="F23" s="635">
        <v>5.8361599999999996</v>
      </c>
      <c r="G23" s="635">
        <v>7.6964423788290004</v>
      </c>
      <c r="H23" s="635">
        <v>-1.8602823788290008</v>
      </c>
      <c r="I23" s="636">
        <v>0.75829321038689579</v>
      </c>
      <c r="J23" s="637" t="s">
        <v>1</v>
      </c>
    </row>
    <row r="24" spans="1:10" ht="14.4" customHeight="1" x14ac:dyDescent="0.3">
      <c r="A24" s="633" t="s">
        <v>600</v>
      </c>
      <c r="B24" s="634" t="s">
        <v>360</v>
      </c>
      <c r="C24" s="635">
        <v>130.11487</v>
      </c>
      <c r="D24" s="635">
        <v>128.80284</v>
      </c>
      <c r="E24" s="635"/>
      <c r="F24" s="635">
        <v>245.53021000000001</v>
      </c>
      <c r="G24" s="635">
        <v>401.49975146682851</v>
      </c>
      <c r="H24" s="635">
        <v>-155.9695414668285</v>
      </c>
      <c r="I24" s="636">
        <v>0.61153265749975305</v>
      </c>
      <c r="J24" s="637" t="s">
        <v>1</v>
      </c>
    </row>
    <row r="25" spans="1:10" ht="14.4" customHeight="1" x14ac:dyDescent="0.3">
      <c r="A25" s="633" t="s">
        <v>600</v>
      </c>
      <c r="B25" s="634" t="s">
        <v>361</v>
      </c>
      <c r="C25" s="635">
        <v>3.4635000000000002</v>
      </c>
      <c r="D25" s="635">
        <v>5.9467000000000008</v>
      </c>
      <c r="E25" s="635"/>
      <c r="F25" s="635">
        <v>5.5431000000000008</v>
      </c>
      <c r="G25" s="635">
        <v>5.8683418487805001</v>
      </c>
      <c r="H25" s="635">
        <v>-0.32524184878049933</v>
      </c>
      <c r="I25" s="636">
        <v>0.94457687415601255</v>
      </c>
      <c r="J25" s="637" t="s">
        <v>1</v>
      </c>
    </row>
    <row r="26" spans="1:10" ht="14.4" customHeight="1" x14ac:dyDescent="0.3">
      <c r="A26" s="633" t="s">
        <v>600</v>
      </c>
      <c r="B26" s="634" t="s">
        <v>363</v>
      </c>
      <c r="C26" s="635">
        <v>1.883</v>
      </c>
      <c r="D26" s="635">
        <v>2.4259999999990001</v>
      </c>
      <c r="E26" s="635"/>
      <c r="F26" s="635">
        <v>1.411</v>
      </c>
      <c r="G26" s="635">
        <v>1.365531424219</v>
      </c>
      <c r="H26" s="635">
        <v>4.5468575781000053E-2</v>
      </c>
      <c r="I26" s="636">
        <v>1.0332973485447288</v>
      </c>
      <c r="J26" s="637" t="s">
        <v>1</v>
      </c>
    </row>
    <row r="27" spans="1:10" ht="14.4" customHeight="1" x14ac:dyDescent="0.3">
      <c r="A27" s="633" t="s">
        <v>600</v>
      </c>
      <c r="B27" s="634" t="s">
        <v>364</v>
      </c>
      <c r="C27" s="635">
        <v>11.714000000000002</v>
      </c>
      <c r="D27" s="635">
        <v>9.3830000000000009</v>
      </c>
      <c r="E27" s="635"/>
      <c r="F27" s="635">
        <v>16.850999999999999</v>
      </c>
      <c r="G27" s="635">
        <v>11.894210383362999</v>
      </c>
      <c r="H27" s="635">
        <v>4.9567896166369998</v>
      </c>
      <c r="I27" s="636">
        <v>1.4167396957741978</v>
      </c>
      <c r="J27" s="637" t="s">
        <v>1</v>
      </c>
    </row>
    <row r="28" spans="1:10" ht="14.4" customHeight="1" x14ac:dyDescent="0.3">
      <c r="A28" s="633" t="s">
        <v>600</v>
      </c>
      <c r="B28" s="634" t="s">
        <v>365</v>
      </c>
      <c r="C28" s="635">
        <v>0</v>
      </c>
      <c r="D28" s="635">
        <v>0</v>
      </c>
      <c r="E28" s="635"/>
      <c r="F28" s="635" t="s">
        <v>597</v>
      </c>
      <c r="G28" s="635" t="s">
        <v>597</v>
      </c>
      <c r="H28" s="635" t="s">
        <v>597</v>
      </c>
      <c r="I28" s="636" t="s">
        <v>597</v>
      </c>
      <c r="J28" s="637" t="s">
        <v>1</v>
      </c>
    </row>
    <row r="29" spans="1:10" ht="14.4" customHeight="1" x14ac:dyDescent="0.3">
      <c r="A29" s="633" t="s">
        <v>600</v>
      </c>
      <c r="B29" s="634" t="s">
        <v>602</v>
      </c>
      <c r="C29" s="635">
        <v>157.67127000000002</v>
      </c>
      <c r="D29" s="635">
        <v>156.64652999999799</v>
      </c>
      <c r="E29" s="635"/>
      <c r="F29" s="635">
        <v>278.23007999999999</v>
      </c>
      <c r="G29" s="635">
        <v>441.67087634603752</v>
      </c>
      <c r="H29" s="635">
        <v>-163.44079634603753</v>
      </c>
      <c r="I29" s="636">
        <v>0.62994889385012121</v>
      </c>
      <c r="J29" s="637" t="s">
        <v>603</v>
      </c>
    </row>
    <row r="30" spans="1:10" ht="14.4" customHeight="1" x14ac:dyDescent="0.3">
      <c r="A30" s="633" t="s">
        <v>597</v>
      </c>
      <c r="B30" s="634" t="s">
        <v>597</v>
      </c>
      <c r="C30" s="635" t="s">
        <v>597</v>
      </c>
      <c r="D30" s="635" t="s">
        <v>597</v>
      </c>
      <c r="E30" s="635"/>
      <c r="F30" s="635" t="s">
        <v>597</v>
      </c>
      <c r="G30" s="635" t="s">
        <v>597</v>
      </c>
      <c r="H30" s="635" t="s">
        <v>597</v>
      </c>
      <c r="I30" s="636" t="s">
        <v>597</v>
      </c>
      <c r="J30" s="637" t="s">
        <v>604</v>
      </c>
    </row>
    <row r="31" spans="1:10" ht="14.4" customHeight="1" x14ac:dyDescent="0.3">
      <c r="A31" s="633" t="s">
        <v>605</v>
      </c>
      <c r="B31" s="634" t="s">
        <v>606</v>
      </c>
      <c r="C31" s="635" t="s">
        <v>597</v>
      </c>
      <c r="D31" s="635" t="s">
        <v>597</v>
      </c>
      <c r="E31" s="635"/>
      <c r="F31" s="635" t="s">
        <v>597</v>
      </c>
      <c r="G31" s="635" t="s">
        <v>597</v>
      </c>
      <c r="H31" s="635" t="s">
        <v>597</v>
      </c>
      <c r="I31" s="636" t="s">
        <v>597</v>
      </c>
      <c r="J31" s="637" t="s">
        <v>0</v>
      </c>
    </row>
    <row r="32" spans="1:10" ht="14.4" customHeight="1" x14ac:dyDescent="0.3">
      <c r="A32" s="633" t="s">
        <v>605</v>
      </c>
      <c r="B32" s="634" t="s">
        <v>357</v>
      </c>
      <c r="C32" s="635">
        <v>0.25080000000000002</v>
      </c>
      <c r="D32" s="635">
        <v>0.17784</v>
      </c>
      <c r="E32" s="635"/>
      <c r="F32" s="635">
        <v>0.19239000000000001</v>
      </c>
      <c r="G32" s="635">
        <v>8.8919905820000006E-2</v>
      </c>
      <c r="H32" s="635">
        <v>0.10347009418</v>
      </c>
      <c r="I32" s="636">
        <v>2.1636325210403826</v>
      </c>
      <c r="J32" s="637" t="s">
        <v>1</v>
      </c>
    </row>
    <row r="33" spans="1:10" ht="14.4" customHeight="1" x14ac:dyDescent="0.3">
      <c r="A33" s="633" t="s">
        <v>605</v>
      </c>
      <c r="B33" s="634" t="s">
        <v>358</v>
      </c>
      <c r="C33" s="635">
        <v>0</v>
      </c>
      <c r="D33" s="635">
        <v>2.5282499999999999</v>
      </c>
      <c r="E33" s="635"/>
      <c r="F33" s="635">
        <v>0</v>
      </c>
      <c r="G33" s="635">
        <v>1.2706357999110001</v>
      </c>
      <c r="H33" s="635">
        <v>-1.2706357999110001</v>
      </c>
      <c r="I33" s="636">
        <v>0</v>
      </c>
      <c r="J33" s="637" t="s">
        <v>1</v>
      </c>
    </row>
    <row r="34" spans="1:10" ht="14.4" customHeight="1" x14ac:dyDescent="0.3">
      <c r="A34" s="633" t="s">
        <v>605</v>
      </c>
      <c r="B34" s="634" t="s">
        <v>359</v>
      </c>
      <c r="C34" s="635">
        <v>12.48296</v>
      </c>
      <c r="D34" s="635">
        <v>15.757989999999001</v>
      </c>
      <c r="E34" s="635"/>
      <c r="F34" s="635">
        <v>17.774180000000001</v>
      </c>
      <c r="G34" s="635">
        <v>17.681983508919501</v>
      </c>
      <c r="H34" s="635">
        <v>9.2196491080500209E-2</v>
      </c>
      <c r="I34" s="636">
        <v>1.0052141486860902</v>
      </c>
      <c r="J34" s="637" t="s">
        <v>1</v>
      </c>
    </row>
    <row r="35" spans="1:10" ht="14.4" customHeight="1" x14ac:dyDescent="0.3">
      <c r="A35" s="633" t="s">
        <v>605</v>
      </c>
      <c r="B35" s="634" t="s">
        <v>360</v>
      </c>
      <c r="C35" s="635">
        <v>48.509140000000002</v>
      </c>
      <c r="D35" s="635">
        <v>83.331940000000003</v>
      </c>
      <c r="E35" s="635"/>
      <c r="F35" s="635">
        <v>85.036230000000003</v>
      </c>
      <c r="G35" s="635">
        <v>90.121010183756994</v>
      </c>
      <c r="H35" s="635">
        <v>-5.0847801837569904</v>
      </c>
      <c r="I35" s="636">
        <v>0.94357830462187331</v>
      </c>
      <c r="J35" s="637" t="s">
        <v>1</v>
      </c>
    </row>
    <row r="36" spans="1:10" ht="14.4" customHeight="1" x14ac:dyDescent="0.3">
      <c r="A36" s="633" t="s">
        <v>605</v>
      </c>
      <c r="B36" s="634" t="s">
        <v>361</v>
      </c>
      <c r="C36" s="635">
        <v>4.2370000000000001</v>
      </c>
      <c r="D36" s="635">
        <v>6.0404999999999998</v>
      </c>
      <c r="E36" s="635"/>
      <c r="F36" s="635">
        <v>4.085</v>
      </c>
      <c r="G36" s="635">
        <v>6.1028149426485001</v>
      </c>
      <c r="H36" s="635">
        <v>-2.0178149426485001</v>
      </c>
      <c r="I36" s="636">
        <v>0.66936324276403358</v>
      </c>
      <c r="J36" s="637" t="s">
        <v>1</v>
      </c>
    </row>
    <row r="37" spans="1:10" ht="14.4" customHeight="1" x14ac:dyDescent="0.3">
      <c r="A37" s="633" t="s">
        <v>605</v>
      </c>
      <c r="B37" s="634" t="s">
        <v>363</v>
      </c>
      <c r="C37" s="635">
        <v>1.151</v>
      </c>
      <c r="D37" s="635">
        <v>0.95099999999899998</v>
      </c>
      <c r="E37" s="635"/>
      <c r="F37" s="635">
        <v>0.77299999999999991</v>
      </c>
      <c r="G37" s="635">
        <v>1.0068381737345</v>
      </c>
      <c r="H37" s="635">
        <v>-0.23383817373450011</v>
      </c>
      <c r="I37" s="636">
        <v>0.76774999216888806</v>
      </c>
      <c r="J37" s="637" t="s">
        <v>1</v>
      </c>
    </row>
    <row r="38" spans="1:10" ht="14.4" customHeight="1" x14ac:dyDescent="0.3">
      <c r="A38" s="633" t="s">
        <v>605</v>
      </c>
      <c r="B38" s="634" t="s">
        <v>364</v>
      </c>
      <c r="C38" s="635">
        <v>6.601</v>
      </c>
      <c r="D38" s="635">
        <v>6.3374999999989994</v>
      </c>
      <c r="E38" s="635"/>
      <c r="F38" s="635">
        <v>5.9308399999999999</v>
      </c>
      <c r="G38" s="635">
        <v>10.8645281873505</v>
      </c>
      <c r="H38" s="635">
        <v>-4.9336881873504996</v>
      </c>
      <c r="I38" s="636">
        <v>0.54589024923376228</v>
      </c>
      <c r="J38" s="637" t="s">
        <v>1</v>
      </c>
    </row>
    <row r="39" spans="1:10" ht="14.4" customHeight="1" x14ac:dyDescent="0.3">
      <c r="A39" s="633" t="s">
        <v>605</v>
      </c>
      <c r="B39" s="634" t="s">
        <v>607</v>
      </c>
      <c r="C39" s="635">
        <v>73.231899999999996</v>
      </c>
      <c r="D39" s="635">
        <v>115.12501999999699</v>
      </c>
      <c r="E39" s="635"/>
      <c r="F39" s="635">
        <v>113.79164</v>
      </c>
      <c r="G39" s="635">
        <v>127.13673070214099</v>
      </c>
      <c r="H39" s="635">
        <v>-13.345090702140993</v>
      </c>
      <c r="I39" s="636">
        <v>0.89503355459559364</v>
      </c>
      <c r="J39" s="637" t="s">
        <v>603</v>
      </c>
    </row>
    <row r="40" spans="1:10" ht="14.4" customHeight="1" x14ac:dyDescent="0.3">
      <c r="A40" s="633" t="s">
        <v>597</v>
      </c>
      <c r="B40" s="634" t="s">
        <v>597</v>
      </c>
      <c r="C40" s="635" t="s">
        <v>597</v>
      </c>
      <c r="D40" s="635" t="s">
        <v>597</v>
      </c>
      <c r="E40" s="635"/>
      <c r="F40" s="635" t="s">
        <v>597</v>
      </c>
      <c r="G40" s="635" t="s">
        <v>597</v>
      </c>
      <c r="H40" s="635" t="s">
        <v>597</v>
      </c>
      <c r="I40" s="636" t="s">
        <v>597</v>
      </c>
      <c r="J40" s="637" t="s">
        <v>604</v>
      </c>
    </row>
    <row r="41" spans="1:10" ht="14.4" customHeight="1" x14ac:dyDescent="0.3">
      <c r="A41" s="633" t="s">
        <v>608</v>
      </c>
      <c r="B41" s="634" t="s">
        <v>609</v>
      </c>
      <c r="C41" s="635" t="s">
        <v>597</v>
      </c>
      <c r="D41" s="635" t="s">
        <v>597</v>
      </c>
      <c r="E41" s="635"/>
      <c r="F41" s="635" t="s">
        <v>597</v>
      </c>
      <c r="G41" s="635" t="s">
        <v>597</v>
      </c>
      <c r="H41" s="635" t="s">
        <v>597</v>
      </c>
      <c r="I41" s="636" t="s">
        <v>597</v>
      </c>
      <c r="J41" s="637" t="s">
        <v>0</v>
      </c>
    </row>
    <row r="42" spans="1:10" ht="14.4" customHeight="1" x14ac:dyDescent="0.3">
      <c r="A42" s="633" t="s">
        <v>608</v>
      </c>
      <c r="B42" s="634" t="s">
        <v>357</v>
      </c>
      <c r="C42" s="635">
        <v>0.11</v>
      </c>
      <c r="D42" s="635">
        <v>0.30437999999999998</v>
      </c>
      <c r="E42" s="635"/>
      <c r="F42" s="635">
        <v>0.18876000000000001</v>
      </c>
      <c r="G42" s="635">
        <v>0.24656973884450001</v>
      </c>
      <c r="H42" s="635">
        <v>-5.7809738844499997E-2</v>
      </c>
      <c r="I42" s="636">
        <v>0.76554406426589972</v>
      </c>
      <c r="J42" s="637" t="s">
        <v>1</v>
      </c>
    </row>
    <row r="43" spans="1:10" ht="14.4" customHeight="1" x14ac:dyDescent="0.3">
      <c r="A43" s="633" t="s">
        <v>608</v>
      </c>
      <c r="B43" s="634" t="s">
        <v>358</v>
      </c>
      <c r="C43" s="635">
        <v>0.10088999999999999</v>
      </c>
      <c r="D43" s="635">
        <v>0.28999999999999998</v>
      </c>
      <c r="E43" s="635"/>
      <c r="F43" s="635">
        <v>0</v>
      </c>
      <c r="G43" s="635">
        <v>0.37087035783099997</v>
      </c>
      <c r="H43" s="635">
        <v>-0.37087035783099997</v>
      </c>
      <c r="I43" s="636">
        <v>0</v>
      </c>
      <c r="J43" s="637" t="s">
        <v>1</v>
      </c>
    </row>
    <row r="44" spans="1:10" ht="14.4" customHeight="1" x14ac:dyDescent="0.3">
      <c r="A44" s="633" t="s">
        <v>608</v>
      </c>
      <c r="B44" s="634" t="s">
        <v>359</v>
      </c>
      <c r="C44" s="635">
        <v>11.047390000000002</v>
      </c>
      <c r="D44" s="635">
        <v>4.8917999999990007</v>
      </c>
      <c r="E44" s="635"/>
      <c r="F44" s="635">
        <v>17.867319999999999</v>
      </c>
      <c r="G44" s="635">
        <v>12.6705023988665</v>
      </c>
      <c r="H44" s="635">
        <v>5.1968176011334997</v>
      </c>
      <c r="I44" s="636">
        <v>1.4101508714917577</v>
      </c>
      <c r="J44" s="637" t="s">
        <v>1</v>
      </c>
    </row>
    <row r="45" spans="1:10" ht="14.4" customHeight="1" x14ac:dyDescent="0.3">
      <c r="A45" s="633" t="s">
        <v>608</v>
      </c>
      <c r="B45" s="634" t="s">
        <v>360</v>
      </c>
      <c r="C45" s="635">
        <v>91.189109999999999</v>
      </c>
      <c r="D45" s="635">
        <v>85.411069999999995</v>
      </c>
      <c r="E45" s="635"/>
      <c r="F45" s="635">
        <v>104.22816999999999</v>
      </c>
      <c r="G45" s="635">
        <v>107.82083752971502</v>
      </c>
      <c r="H45" s="635">
        <v>-3.5926675297150297</v>
      </c>
      <c r="I45" s="636">
        <v>0.96667928378199708</v>
      </c>
      <c r="J45" s="637" t="s">
        <v>1</v>
      </c>
    </row>
    <row r="46" spans="1:10" ht="14.4" customHeight="1" x14ac:dyDescent="0.3">
      <c r="A46" s="633" t="s">
        <v>608</v>
      </c>
      <c r="B46" s="634" t="s">
        <v>361</v>
      </c>
      <c r="C46" s="635">
        <v>8.4730000000000008</v>
      </c>
      <c r="D46" s="635">
        <v>8.0739999999999998</v>
      </c>
      <c r="E46" s="635"/>
      <c r="F46" s="635">
        <v>10.621</v>
      </c>
      <c r="G46" s="635">
        <v>9.0369858670384993</v>
      </c>
      <c r="H46" s="635">
        <v>1.5840141329615012</v>
      </c>
      <c r="I46" s="636">
        <v>1.17528124490479</v>
      </c>
      <c r="J46" s="637" t="s">
        <v>1</v>
      </c>
    </row>
    <row r="47" spans="1:10" ht="14.4" customHeight="1" x14ac:dyDescent="0.3">
      <c r="A47" s="633" t="s">
        <v>608</v>
      </c>
      <c r="B47" s="634" t="s">
        <v>363</v>
      </c>
      <c r="C47" s="635">
        <v>7.3210500000000005</v>
      </c>
      <c r="D47" s="635">
        <v>4.5279100000000012</v>
      </c>
      <c r="E47" s="635"/>
      <c r="F47" s="635">
        <v>7.8378200000000007</v>
      </c>
      <c r="G47" s="635">
        <v>7.6050960074224996</v>
      </c>
      <c r="H47" s="635">
        <v>0.23272399257750109</v>
      </c>
      <c r="I47" s="636">
        <v>1.0306010591254029</v>
      </c>
      <c r="J47" s="637" t="s">
        <v>1</v>
      </c>
    </row>
    <row r="48" spans="1:10" ht="14.4" customHeight="1" x14ac:dyDescent="0.3">
      <c r="A48" s="633" t="s">
        <v>608</v>
      </c>
      <c r="B48" s="634" t="s">
        <v>364</v>
      </c>
      <c r="C48" s="635">
        <v>6.6717999999999993</v>
      </c>
      <c r="D48" s="635">
        <v>4.8149999999990003</v>
      </c>
      <c r="E48" s="635"/>
      <c r="F48" s="635">
        <v>7.8149999999999995</v>
      </c>
      <c r="G48" s="635">
        <v>4.9622657387305003</v>
      </c>
      <c r="H48" s="635">
        <v>2.8527342612694992</v>
      </c>
      <c r="I48" s="636">
        <v>1.574885427639213</v>
      </c>
      <c r="J48" s="637" t="s">
        <v>1</v>
      </c>
    </row>
    <row r="49" spans="1:10" ht="14.4" customHeight="1" x14ac:dyDescent="0.3">
      <c r="A49" s="633" t="s">
        <v>608</v>
      </c>
      <c r="B49" s="634" t="s">
        <v>610</v>
      </c>
      <c r="C49" s="635">
        <v>124.91324</v>
      </c>
      <c r="D49" s="635">
        <v>108.314159999998</v>
      </c>
      <c r="E49" s="635"/>
      <c r="F49" s="635">
        <v>148.55806999999999</v>
      </c>
      <c r="G49" s="635">
        <v>142.71312763844853</v>
      </c>
      <c r="H49" s="635">
        <v>5.8449423615514604</v>
      </c>
      <c r="I49" s="636">
        <v>1.0409558844254267</v>
      </c>
      <c r="J49" s="637" t="s">
        <v>603</v>
      </c>
    </row>
    <row r="50" spans="1:10" ht="14.4" customHeight="1" x14ac:dyDescent="0.3">
      <c r="A50" s="633" t="s">
        <v>597</v>
      </c>
      <c r="B50" s="634" t="s">
        <v>597</v>
      </c>
      <c r="C50" s="635" t="s">
        <v>597</v>
      </c>
      <c r="D50" s="635" t="s">
        <v>597</v>
      </c>
      <c r="E50" s="635"/>
      <c r="F50" s="635" t="s">
        <v>597</v>
      </c>
      <c r="G50" s="635" t="s">
        <v>597</v>
      </c>
      <c r="H50" s="635" t="s">
        <v>597</v>
      </c>
      <c r="I50" s="636" t="s">
        <v>597</v>
      </c>
      <c r="J50" s="637" t="s">
        <v>604</v>
      </c>
    </row>
    <row r="51" spans="1:10" ht="14.4" customHeight="1" x14ac:dyDescent="0.3">
      <c r="A51" s="633" t="s">
        <v>611</v>
      </c>
      <c r="B51" s="634" t="s">
        <v>612</v>
      </c>
      <c r="C51" s="635" t="s">
        <v>597</v>
      </c>
      <c r="D51" s="635" t="s">
        <v>597</v>
      </c>
      <c r="E51" s="635"/>
      <c r="F51" s="635" t="s">
        <v>597</v>
      </c>
      <c r="G51" s="635" t="s">
        <v>597</v>
      </c>
      <c r="H51" s="635" t="s">
        <v>597</v>
      </c>
      <c r="I51" s="636" t="s">
        <v>597</v>
      </c>
      <c r="J51" s="637" t="s">
        <v>0</v>
      </c>
    </row>
    <row r="52" spans="1:10" ht="14.4" customHeight="1" x14ac:dyDescent="0.3">
      <c r="A52" s="633" t="s">
        <v>611</v>
      </c>
      <c r="B52" s="634" t="s">
        <v>359</v>
      </c>
      <c r="C52" s="635">
        <v>6.0275600000000003</v>
      </c>
      <c r="D52" s="635" t="s">
        <v>597</v>
      </c>
      <c r="E52" s="635"/>
      <c r="F52" s="635" t="s">
        <v>597</v>
      </c>
      <c r="G52" s="635" t="s">
        <v>597</v>
      </c>
      <c r="H52" s="635" t="s">
        <v>597</v>
      </c>
      <c r="I52" s="636" t="s">
        <v>597</v>
      </c>
      <c r="J52" s="637" t="s">
        <v>1</v>
      </c>
    </row>
    <row r="53" spans="1:10" ht="14.4" customHeight="1" x14ac:dyDescent="0.3">
      <c r="A53" s="633" t="s">
        <v>611</v>
      </c>
      <c r="B53" s="634" t="s">
        <v>360</v>
      </c>
      <c r="C53" s="635">
        <v>4.4222999999999999</v>
      </c>
      <c r="D53" s="635">
        <v>0</v>
      </c>
      <c r="E53" s="635"/>
      <c r="F53" s="635">
        <v>0</v>
      </c>
      <c r="G53" s="635">
        <v>0.45999653466349999</v>
      </c>
      <c r="H53" s="635">
        <v>-0.45999653466349999</v>
      </c>
      <c r="I53" s="636">
        <v>0</v>
      </c>
      <c r="J53" s="637" t="s">
        <v>1</v>
      </c>
    </row>
    <row r="54" spans="1:10" ht="14.4" customHeight="1" x14ac:dyDescent="0.3">
      <c r="A54" s="633" t="s">
        <v>611</v>
      </c>
      <c r="B54" s="634" t="s">
        <v>363</v>
      </c>
      <c r="C54" s="635">
        <v>9.0744000000000007</v>
      </c>
      <c r="D54" s="635" t="s">
        <v>597</v>
      </c>
      <c r="E54" s="635"/>
      <c r="F54" s="635" t="s">
        <v>597</v>
      </c>
      <c r="G54" s="635" t="s">
        <v>597</v>
      </c>
      <c r="H54" s="635" t="s">
        <v>597</v>
      </c>
      <c r="I54" s="636" t="s">
        <v>597</v>
      </c>
      <c r="J54" s="637" t="s">
        <v>1</v>
      </c>
    </row>
    <row r="55" spans="1:10" ht="14.4" customHeight="1" x14ac:dyDescent="0.3">
      <c r="A55" s="633" t="s">
        <v>611</v>
      </c>
      <c r="B55" s="634" t="s">
        <v>364</v>
      </c>
      <c r="C55" s="635">
        <v>1.8264999999999998</v>
      </c>
      <c r="D55" s="635">
        <v>0.88300000000000001</v>
      </c>
      <c r="E55" s="635"/>
      <c r="F55" s="635">
        <v>0.39</v>
      </c>
      <c r="G55" s="635">
        <v>1.2164735024269999</v>
      </c>
      <c r="H55" s="635">
        <v>-0.82647350242699991</v>
      </c>
      <c r="I55" s="636">
        <v>0.32059884512232006</v>
      </c>
      <c r="J55" s="637" t="s">
        <v>1</v>
      </c>
    </row>
    <row r="56" spans="1:10" ht="14.4" customHeight="1" x14ac:dyDescent="0.3">
      <c r="A56" s="633" t="s">
        <v>611</v>
      </c>
      <c r="B56" s="634" t="s">
        <v>613</v>
      </c>
      <c r="C56" s="635">
        <v>21.350760000000001</v>
      </c>
      <c r="D56" s="635">
        <v>0.88300000000000001</v>
      </c>
      <c r="E56" s="635"/>
      <c r="F56" s="635">
        <v>0.39</v>
      </c>
      <c r="G56" s="635">
        <v>1.6764700370904999</v>
      </c>
      <c r="H56" s="635">
        <v>-1.2864700370905</v>
      </c>
      <c r="I56" s="636">
        <v>0.23263165542573122</v>
      </c>
      <c r="J56" s="637" t="s">
        <v>603</v>
      </c>
    </row>
    <row r="57" spans="1:10" ht="14.4" customHeight="1" x14ac:dyDescent="0.3">
      <c r="A57" s="633" t="s">
        <v>597</v>
      </c>
      <c r="B57" s="634" t="s">
        <v>597</v>
      </c>
      <c r="C57" s="635" t="s">
        <v>597</v>
      </c>
      <c r="D57" s="635" t="s">
        <v>597</v>
      </c>
      <c r="E57" s="635"/>
      <c r="F57" s="635" t="s">
        <v>597</v>
      </c>
      <c r="G57" s="635" t="s">
        <v>597</v>
      </c>
      <c r="H57" s="635" t="s">
        <v>597</v>
      </c>
      <c r="I57" s="636" t="s">
        <v>597</v>
      </c>
      <c r="J57" s="637" t="s">
        <v>604</v>
      </c>
    </row>
    <row r="58" spans="1:10" ht="14.4" customHeight="1" x14ac:dyDescent="0.3">
      <c r="A58" s="633" t="s">
        <v>614</v>
      </c>
      <c r="B58" s="634" t="s">
        <v>615</v>
      </c>
      <c r="C58" s="635" t="s">
        <v>597</v>
      </c>
      <c r="D58" s="635" t="s">
        <v>597</v>
      </c>
      <c r="E58" s="635"/>
      <c r="F58" s="635" t="s">
        <v>597</v>
      </c>
      <c r="G58" s="635" t="s">
        <v>597</v>
      </c>
      <c r="H58" s="635" t="s">
        <v>597</v>
      </c>
      <c r="I58" s="636" t="s">
        <v>597</v>
      </c>
      <c r="J58" s="637" t="s">
        <v>0</v>
      </c>
    </row>
    <row r="59" spans="1:10" ht="14.4" customHeight="1" x14ac:dyDescent="0.3">
      <c r="A59" s="633" t="s">
        <v>614</v>
      </c>
      <c r="B59" s="634" t="s">
        <v>357</v>
      </c>
      <c r="C59" s="635">
        <v>18.834390000000003</v>
      </c>
      <c r="D59" s="635">
        <v>6.5161199999999999</v>
      </c>
      <c r="E59" s="635"/>
      <c r="F59" s="635">
        <v>7.5474499999999995</v>
      </c>
      <c r="G59" s="635">
        <v>5.8163338396124997</v>
      </c>
      <c r="H59" s="635">
        <v>1.7311161603874998</v>
      </c>
      <c r="I59" s="636">
        <v>1.2976301237383636</v>
      </c>
      <c r="J59" s="637" t="s">
        <v>1</v>
      </c>
    </row>
    <row r="60" spans="1:10" ht="14.4" customHeight="1" x14ac:dyDescent="0.3">
      <c r="A60" s="633" t="s">
        <v>614</v>
      </c>
      <c r="B60" s="634" t="s">
        <v>358</v>
      </c>
      <c r="C60" s="635">
        <v>9.8400000000000001E-2</v>
      </c>
      <c r="D60" s="635">
        <v>0</v>
      </c>
      <c r="E60" s="635"/>
      <c r="F60" s="635">
        <v>0</v>
      </c>
      <c r="G60" s="635">
        <v>9.7298562587499998E-2</v>
      </c>
      <c r="H60" s="635">
        <v>-9.7298562587499998E-2</v>
      </c>
      <c r="I60" s="636">
        <v>0</v>
      </c>
      <c r="J60" s="637" t="s">
        <v>1</v>
      </c>
    </row>
    <row r="61" spans="1:10" ht="14.4" customHeight="1" x14ac:dyDescent="0.3">
      <c r="A61" s="633" t="s">
        <v>614</v>
      </c>
      <c r="B61" s="634" t="s">
        <v>359</v>
      </c>
      <c r="C61" s="635">
        <v>3.8581300000000001</v>
      </c>
      <c r="D61" s="635">
        <v>5.2445799999990008</v>
      </c>
      <c r="E61" s="635"/>
      <c r="F61" s="635">
        <v>3.5888200000000001</v>
      </c>
      <c r="G61" s="635">
        <v>6.0733096830634992</v>
      </c>
      <c r="H61" s="635">
        <v>-2.484489683063499</v>
      </c>
      <c r="I61" s="636">
        <v>0.59091668090103511</v>
      </c>
      <c r="J61" s="637" t="s">
        <v>1</v>
      </c>
    </row>
    <row r="62" spans="1:10" ht="14.4" customHeight="1" x14ac:dyDescent="0.3">
      <c r="A62" s="633" t="s">
        <v>614</v>
      </c>
      <c r="B62" s="634" t="s">
        <v>360</v>
      </c>
      <c r="C62" s="635">
        <v>-42.536639999999998</v>
      </c>
      <c r="D62" s="635">
        <v>101.59235000000001</v>
      </c>
      <c r="E62" s="635"/>
      <c r="F62" s="635">
        <v>119.64854</v>
      </c>
      <c r="G62" s="635">
        <v>124.5600310923235</v>
      </c>
      <c r="H62" s="635">
        <v>-4.9114910923235016</v>
      </c>
      <c r="I62" s="636">
        <v>0.96056928495238481</v>
      </c>
      <c r="J62" s="637" t="s">
        <v>1</v>
      </c>
    </row>
    <row r="63" spans="1:10" ht="14.4" customHeight="1" x14ac:dyDescent="0.3">
      <c r="A63" s="633" t="s">
        <v>614</v>
      </c>
      <c r="B63" s="634" t="s">
        <v>361</v>
      </c>
      <c r="C63" s="635">
        <v>0.84599999999999997</v>
      </c>
      <c r="D63" s="635">
        <v>0.94579999999999997</v>
      </c>
      <c r="E63" s="635"/>
      <c r="F63" s="635">
        <v>1.2250000000000001</v>
      </c>
      <c r="G63" s="635">
        <v>1.06352920141</v>
      </c>
      <c r="H63" s="635">
        <v>0.16147079859000013</v>
      </c>
      <c r="I63" s="636">
        <v>1.1518254490576527</v>
      </c>
      <c r="J63" s="637" t="s">
        <v>1</v>
      </c>
    </row>
    <row r="64" spans="1:10" ht="14.4" customHeight="1" x14ac:dyDescent="0.3">
      <c r="A64" s="633" t="s">
        <v>614</v>
      </c>
      <c r="B64" s="634" t="s">
        <v>362</v>
      </c>
      <c r="C64" s="635" t="s">
        <v>597</v>
      </c>
      <c r="D64" s="635">
        <v>0</v>
      </c>
      <c r="E64" s="635"/>
      <c r="F64" s="635">
        <v>0</v>
      </c>
      <c r="G64" s="635">
        <v>1.1477480181435</v>
      </c>
      <c r="H64" s="635">
        <v>-1.1477480181435</v>
      </c>
      <c r="I64" s="636">
        <v>0</v>
      </c>
      <c r="J64" s="637" t="s">
        <v>1</v>
      </c>
    </row>
    <row r="65" spans="1:10" ht="14.4" customHeight="1" x14ac:dyDescent="0.3">
      <c r="A65" s="633" t="s">
        <v>614</v>
      </c>
      <c r="B65" s="634" t="s">
        <v>363</v>
      </c>
      <c r="C65" s="635">
        <v>2.5821899999999998</v>
      </c>
      <c r="D65" s="635">
        <v>2.8468000000000004</v>
      </c>
      <c r="E65" s="635"/>
      <c r="F65" s="635">
        <v>2.3970000000000002</v>
      </c>
      <c r="G65" s="635">
        <v>6.1604015381495003</v>
      </c>
      <c r="H65" s="635">
        <v>-3.7634015381495001</v>
      </c>
      <c r="I65" s="636">
        <v>0.38909801336099692</v>
      </c>
      <c r="J65" s="637" t="s">
        <v>1</v>
      </c>
    </row>
    <row r="66" spans="1:10" ht="14.4" customHeight="1" x14ac:dyDescent="0.3">
      <c r="A66" s="633" t="s">
        <v>614</v>
      </c>
      <c r="B66" s="634" t="s">
        <v>364</v>
      </c>
      <c r="C66" s="635">
        <v>4.8040000000000003</v>
      </c>
      <c r="D66" s="635">
        <v>4.1549999999990002</v>
      </c>
      <c r="E66" s="635"/>
      <c r="F66" s="635">
        <v>5.1995399999999998</v>
      </c>
      <c r="G66" s="635">
        <v>5.7070037933449997</v>
      </c>
      <c r="H66" s="635">
        <v>-0.50746379334499991</v>
      </c>
      <c r="I66" s="636">
        <v>0.91108052285916485</v>
      </c>
      <c r="J66" s="637" t="s">
        <v>1</v>
      </c>
    </row>
    <row r="67" spans="1:10" ht="14.4" customHeight="1" x14ac:dyDescent="0.3">
      <c r="A67" s="633" t="s">
        <v>614</v>
      </c>
      <c r="B67" s="634" t="s">
        <v>365</v>
      </c>
      <c r="C67" s="635">
        <v>16.724</v>
      </c>
      <c r="D67" s="635">
        <v>17.751000000000001</v>
      </c>
      <c r="E67" s="635"/>
      <c r="F67" s="635">
        <v>0</v>
      </c>
      <c r="G67" s="635">
        <v>17.750766589906501</v>
      </c>
      <c r="H67" s="635">
        <v>-17.750766589906501</v>
      </c>
      <c r="I67" s="636">
        <v>0</v>
      </c>
      <c r="J67" s="637" t="s">
        <v>1</v>
      </c>
    </row>
    <row r="68" spans="1:10" ht="14.4" customHeight="1" x14ac:dyDescent="0.3">
      <c r="A68" s="633" t="s">
        <v>614</v>
      </c>
      <c r="B68" s="634" t="s">
        <v>616</v>
      </c>
      <c r="C68" s="635">
        <v>5.2104700000000062</v>
      </c>
      <c r="D68" s="635">
        <v>139.05164999999803</v>
      </c>
      <c r="E68" s="635"/>
      <c r="F68" s="635">
        <v>139.60634999999999</v>
      </c>
      <c r="G68" s="635">
        <v>168.3764223185415</v>
      </c>
      <c r="H68" s="635">
        <v>-28.770072318541509</v>
      </c>
      <c r="I68" s="636">
        <v>0.8291324169834593</v>
      </c>
      <c r="J68" s="637" t="s">
        <v>603</v>
      </c>
    </row>
    <row r="69" spans="1:10" ht="14.4" customHeight="1" x14ac:dyDescent="0.3">
      <c r="A69" s="633" t="s">
        <v>597</v>
      </c>
      <c r="B69" s="634" t="s">
        <v>597</v>
      </c>
      <c r="C69" s="635" t="s">
        <v>597</v>
      </c>
      <c r="D69" s="635" t="s">
        <v>597</v>
      </c>
      <c r="E69" s="635"/>
      <c r="F69" s="635" t="s">
        <v>597</v>
      </c>
      <c r="G69" s="635" t="s">
        <v>597</v>
      </c>
      <c r="H69" s="635" t="s">
        <v>597</v>
      </c>
      <c r="I69" s="636" t="s">
        <v>597</v>
      </c>
      <c r="J69" s="637" t="s">
        <v>604</v>
      </c>
    </row>
    <row r="70" spans="1:10" ht="14.4" customHeight="1" x14ac:dyDescent="0.3">
      <c r="A70" s="633" t="s">
        <v>617</v>
      </c>
      <c r="B70" s="634" t="s">
        <v>618</v>
      </c>
      <c r="C70" s="635" t="s">
        <v>597</v>
      </c>
      <c r="D70" s="635" t="s">
        <v>597</v>
      </c>
      <c r="E70" s="635"/>
      <c r="F70" s="635" t="s">
        <v>597</v>
      </c>
      <c r="G70" s="635" t="s">
        <v>597</v>
      </c>
      <c r="H70" s="635" t="s">
        <v>597</v>
      </c>
      <c r="I70" s="636" t="s">
        <v>597</v>
      </c>
      <c r="J70" s="637" t="s">
        <v>0</v>
      </c>
    </row>
    <row r="71" spans="1:10" ht="14.4" customHeight="1" x14ac:dyDescent="0.3">
      <c r="A71" s="633" t="s">
        <v>617</v>
      </c>
      <c r="B71" s="634" t="s">
        <v>357</v>
      </c>
      <c r="C71" s="635">
        <v>20.358349999999998</v>
      </c>
      <c r="D71" s="635">
        <v>17.07376</v>
      </c>
      <c r="E71" s="635"/>
      <c r="F71" s="635">
        <v>13.67625</v>
      </c>
      <c r="G71" s="635">
        <v>19.157519709256501</v>
      </c>
      <c r="H71" s="635">
        <v>-5.4812697092565017</v>
      </c>
      <c r="I71" s="636">
        <v>0.71388416702982327</v>
      </c>
      <c r="J71" s="637" t="s">
        <v>1</v>
      </c>
    </row>
    <row r="72" spans="1:10" ht="14.4" customHeight="1" x14ac:dyDescent="0.3">
      <c r="A72" s="633" t="s">
        <v>617</v>
      </c>
      <c r="B72" s="634" t="s">
        <v>358</v>
      </c>
      <c r="C72" s="635">
        <v>0.16600000000000001</v>
      </c>
      <c r="D72" s="635">
        <v>0</v>
      </c>
      <c r="E72" s="635"/>
      <c r="F72" s="635">
        <v>0</v>
      </c>
      <c r="G72" s="635">
        <v>5.1081745358499991E-2</v>
      </c>
      <c r="H72" s="635">
        <v>-5.1081745358499991E-2</v>
      </c>
      <c r="I72" s="636">
        <v>0</v>
      </c>
      <c r="J72" s="637" t="s">
        <v>1</v>
      </c>
    </row>
    <row r="73" spans="1:10" ht="14.4" customHeight="1" x14ac:dyDescent="0.3">
      <c r="A73" s="633" t="s">
        <v>617</v>
      </c>
      <c r="B73" s="634" t="s">
        <v>359</v>
      </c>
      <c r="C73" s="635">
        <v>1.6263800000000002</v>
      </c>
      <c r="D73" s="635">
        <v>2.1850000000000001</v>
      </c>
      <c r="E73" s="635"/>
      <c r="F73" s="635">
        <v>3.6324099999999997</v>
      </c>
      <c r="G73" s="635">
        <v>3.0576023692074998</v>
      </c>
      <c r="H73" s="635">
        <v>0.57480763079249986</v>
      </c>
      <c r="I73" s="636">
        <v>1.1879929308602297</v>
      </c>
      <c r="J73" s="637" t="s">
        <v>1</v>
      </c>
    </row>
    <row r="74" spans="1:10" ht="14.4" customHeight="1" x14ac:dyDescent="0.3">
      <c r="A74" s="633" t="s">
        <v>617</v>
      </c>
      <c r="B74" s="634" t="s">
        <v>360</v>
      </c>
      <c r="C74" s="635">
        <v>7.5831</v>
      </c>
      <c r="D74" s="635">
        <v>15.920480000000001</v>
      </c>
      <c r="E74" s="635"/>
      <c r="F74" s="635">
        <v>13.868870000000001</v>
      </c>
      <c r="G74" s="635">
        <v>16.0083394028245</v>
      </c>
      <c r="H74" s="635">
        <v>-2.1394694028244992</v>
      </c>
      <c r="I74" s="636">
        <v>0.86635282092738408</v>
      </c>
      <c r="J74" s="637" t="s">
        <v>1</v>
      </c>
    </row>
    <row r="75" spans="1:10" ht="14.4" customHeight="1" x14ac:dyDescent="0.3">
      <c r="A75" s="633" t="s">
        <v>617</v>
      </c>
      <c r="B75" s="634" t="s">
        <v>361</v>
      </c>
      <c r="C75" s="635" t="s">
        <v>597</v>
      </c>
      <c r="D75" s="635">
        <v>0.40550000000000003</v>
      </c>
      <c r="E75" s="635"/>
      <c r="F75" s="635">
        <v>0</v>
      </c>
      <c r="G75" s="635">
        <v>0.19861884178650002</v>
      </c>
      <c r="H75" s="635">
        <v>-0.19861884178650002</v>
      </c>
      <c r="I75" s="636">
        <v>0</v>
      </c>
      <c r="J75" s="637" t="s">
        <v>1</v>
      </c>
    </row>
    <row r="76" spans="1:10" ht="14.4" customHeight="1" x14ac:dyDescent="0.3">
      <c r="A76" s="633" t="s">
        <v>617</v>
      </c>
      <c r="B76" s="634" t="s">
        <v>363</v>
      </c>
      <c r="C76" s="635">
        <v>0.161</v>
      </c>
      <c r="D76" s="635">
        <v>0.22600000000000001</v>
      </c>
      <c r="E76" s="635"/>
      <c r="F76" s="635">
        <v>1.3120000000000001</v>
      </c>
      <c r="G76" s="635">
        <v>0.19336627177650001</v>
      </c>
      <c r="H76" s="635">
        <v>1.1186337282235002</v>
      </c>
      <c r="I76" s="636">
        <v>6.7850509188927157</v>
      </c>
      <c r="J76" s="637" t="s">
        <v>1</v>
      </c>
    </row>
    <row r="77" spans="1:10" ht="14.4" customHeight="1" x14ac:dyDescent="0.3">
      <c r="A77" s="633" t="s">
        <v>617</v>
      </c>
      <c r="B77" s="634" t="s">
        <v>364</v>
      </c>
      <c r="C77" s="635">
        <v>2.0579999999999998</v>
      </c>
      <c r="D77" s="635">
        <v>2.331</v>
      </c>
      <c r="E77" s="635"/>
      <c r="F77" s="635">
        <v>2.7199999999999998</v>
      </c>
      <c r="G77" s="635">
        <v>2.2554706706115</v>
      </c>
      <c r="H77" s="635">
        <v>0.46452932938849978</v>
      </c>
      <c r="I77" s="636">
        <v>1.2059567146854351</v>
      </c>
      <c r="J77" s="637" t="s">
        <v>1</v>
      </c>
    </row>
    <row r="78" spans="1:10" ht="14.4" customHeight="1" x14ac:dyDescent="0.3">
      <c r="A78" s="633" t="s">
        <v>617</v>
      </c>
      <c r="B78" s="634" t="s">
        <v>619</v>
      </c>
      <c r="C78" s="635">
        <v>31.952829999999999</v>
      </c>
      <c r="D78" s="635">
        <v>38.141740000000006</v>
      </c>
      <c r="E78" s="635"/>
      <c r="F78" s="635">
        <v>35.209530000000001</v>
      </c>
      <c r="G78" s="635">
        <v>40.921999010821494</v>
      </c>
      <c r="H78" s="635">
        <v>-5.7124690108214935</v>
      </c>
      <c r="I78" s="636">
        <v>0.86040591493805385</v>
      </c>
      <c r="J78" s="637" t="s">
        <v>603</v>
      </c>
    </row>
    <row r="79" spans="1:10" ht="14.4" customHeight="1" x14ac:dyDescent="0.3">
      <c r="A79" s="633" t="s">
        <v>597</v>
      </c>
      <c r="B79" s="634" t="s">
        <v>597</v>
      </c>
      <c r="C79" s="635" t="s">
        <v>597</v>
      </c>
      <c r="D79" s="635" t="s">
        <v>597</v>
      </c>
      <c r="E79" s="635"/>
      <c r="F79" s="635" t="s">
        <v>597</v>
      </c>
      <c r="G79" s="635" t="s">
        <v>597</v>
      </c>
      <c r="H79" s="635" t="s">
        <v>597</v>
      </c>
      <c r="I79" s="636" t="s">
        <v>597</v>
      </c>
      <c r="J79" s="637" t="s">
        <v>604</v>
      </c>
    </row>
    <row r="80" spans="1:10" ht="14.4" customHeight="1" x14ac:dyDescent="0.3">
      <c r="A80" s="633" t="s">
        <v>620</v>
      </c>
      <c r="B80" s="634" t="s">
        <v>621</v>
      </c>
      <c r="C80" s="635" t="s">
        <v>597</v>
      </c>
      <c r="D80" s="635" t="s">
        <v>597</v>
      </c>
      <c r="E80" s="635"/>
      <c r="F80" s="635" t="s">
        <v>597</v>
      </c>
      <c r="G80" s="635" t="s">
        <v>597</v>
      </c>
      <c r="H80" s="635" t="s">
        <v>597</v>
      </c>
      <c r="I80" s="636" t="s">
        <v>597</v>
      </c>
      <c r="J80" s="637" t="s">
        <v>0</v>
      </c>
    </row>
    <row r="81" spans="1:10" ht="14.4" customHeight="1" x14ac:dyDescent="0.3">
      <c r="A81" s="633" t="s">
        <v>620</v>
      </c>
      <c r="B81" s="634" t="s">
        <v>357</v>
      </c>
      <c r="C81" s="635">
        <v>12.269590000000003</v>
      </c>
      <c r="D81" s="635">
        <v>26.730529999999</v>
      </c>
      <c r="E81" s="635"/>
      <c r="F81" s="635">
        <v>36.537140000000001</v>
      </c>
      <c r="G81" s="635">
        <v>34.426144043693498</v>
      </c>
      <c r="H81" s="635">
        <v>2.1109959563065033</v>
      </c>
      <c r="I81" s="636">
        <v>1.0613195585781328</v>
      </c>
      <c r="J81" s="637" t="s">
        <v>1</v>
      </c>
    </row>
    <row r="82" spans="1:10" ht="14.4" customHeight="1" x14ac:dyDescent="0.3">
      <c r="A82" s="633" t="s">
        <v>620</v>
      </c>
      <c r="B82" s="634" t="s">
        <v>358</v>
      </c>
      <c r="C82" s="635">
        <v>0.36399999999999999</v>
      </c>
      <c r="D82" s="635">
        <v>0.40899999999900005</v>
      </c>
      <c r="E82" s="635"/>
      <c r="F82" s="635">
        <v>0.66837000000000002</v>
      </c>
      <c r="G82" s="635">
        <v>0.75537055562750011</v>
      </c>
      <c r="H82" s="635">
        <v>-8.7000555627500087E-2</v>
      </c>
      <c r="I82" s="636">
        <v>0.88482400461687694</v>
      </c>
      <c r="J82" s="637" t="s">
        <v>1</v>
      </c>
    </row>
    <row r="83" spans="1:10" ht="14.4" customHeight="1" x14ac:dyDescent="0.3">
      <c r="A83" s="633" t="s">
        <v>620</v>
      </c>
      <c r="B83" s="634" t="s">
        <v>359</v>
      </c>
      <c r="C83" s="635">
        <v>33.994389999999996</v>
      </c>
      <c r="D83" s="635">
        <v>28.972689999999002</v>
      </c>
      <c r="E83" s="635"/>
      <c r="F83" s="635">
        <v>36.868869999999994</v>
      </c>
      <c r="G83" s="635">
        <v>52.5025307961495</v>
      </c>
      <c r="H83" s="635">
        <v>-15.633660796149506</v>
      </c>
      <c r="I83" s="636">
        <v>0.70223033901260878</v>
      </c>
      <c r="J83" s="637" t="s">
        <v>1</v>
      </c>
    </row>
    <row r="84" spans="1:10" ht="14.4" customHeight="1" x14ac:dyDescent="0.3">
      <c r="A84" s="633" t="s">
        <v>620</v>
      </c>
      <c r="B84" s="634" t="s">
        <v>360</v>
      </c>
      <c r="C84" s="635">
        <v>116.71908000000002</v>
      </c>
      <c r="D84" s="635">
        <v>125.28082999999999</v>
      </c>
      <c r="E84" s="635"/>
      <c r="F84" s="635">
        <v>149.35995</v>
      </c>
      <c r="G84" s="635">
        <v>137.55842871775249</v>
      </c>
      <c r="H84" s="635">
        <v>11.801521282247506</v>
      </c>
      <c r="I84" s="636">
        <v>1.0857927892333106</v>
      </c>
      <c r="J84" s="637" t="s">
        <v>1</v>
      </c>
    </row>
    <row r="85" spans="1:10" ht="14.4" customHeight="1" x14ac:dyDescent="0.3">
      <c r="A85" s="633" t="s">
        <v>620</v>
      </c>
      <c r="B85" s="634" t="s">
        <v>361</v>
      </c>
      <c r="C85" s="635">
        <v>7.359</v>
      </c>
      <c r="D85" s="635">
        <v>14.52</v>
      </c>
      <c r="E85" s="635"/>
      <c r="F85" s="635">
        <v>13.598600000000001</v>
      </c>
      <c r="G85" s="635">
        <v>19.507171989183</v>
      </c>
      <c r="H85" s="635">
        <v>-5.9085719891829989</v>
      </c>
      <c r="I85" s="636">
        <v>0.69710771030986018</v>
      </c>
      <c r="J85" s="637" t="s">
        <v>1</v>
      </c>
    </row>
    <row r="86" spans="1:10" ht="14.4" customHeight="1" x14ac:dyDescent="0.3">
      <c r="A86" s="633" t="s">
        <v>620</v>
      </c>
      <c r="B86" s="634" t="s">
        <v>363</v>
      </c>
      <c r="C86" s="635">
        <v>43.804200000000009</v>
      </c>
      <c r="D86" s="635">
        <v>48.357440000000004</v>
      </c>
      <c r="E86" s="635"/>
      <c r="F86" s="635">
        <v>61.005329999999994</v>
      </c>
      <c r="G86" s="635">
        <v>71.279690659988006</v>
      </c>
      <c r="H86" s="635">
        <v>-10.274360659988012</v>
      </c>
      <c r="I86" s="636">
        <v>0.85585851222337861</v>
      </c>
      <c r="J86" s="637" t="s">
        <v>1</v>
      </c>
    </row>
    <row r="87" spans="1:10" ht="14.4" customHeight="1" x14ac:dyDescent="0.3">
      <c r="A87" s="633" t="s">
        <v>620</v>
      </c>
      <c r="B87" s="634" t="s">
        <v>364</v>
      </c>
      <c r="C87" s="635">
        <v>16.173000000000002</v>
      </c>
      <c r="D87" s="635">
        <v>24.09751</v>
      </c>
      <c r="E87" s="635"/>
      <c r="F87" s="635">
        <v>35.291499999999999</v>
      </c>
      <c r="G87" s="635">
        <v>34.790234504742998</v>
      </c>
      <c r="H87" s="635">
        <v>0.5012654952570017</v>
      </c>
      <c r="I87" s="636">
        <v>1.0144082241006069</v>
      </c>
      <c r="J87" s="637" t="s">
        <v>1</v>
      </c>
    </row>
    <row r="88" spans="1:10" ht="14.4" customHeight="1" x14ac:dyDescent="0.3">
      <c r="A88" s="633" t="s">
        <v>620</v>
      </c>
      <c r="B88" s="634" t="s">
        <v>365</v>
      </c>
      <c r="C88" s="635">
        <v>63.735399999999998</v>
      </c>
      <c r="D88" s="635">
        <v>58.41489</v>
      </c>
      <c r="E88" s="635"/>
      <c r="F88" s="635">
        <v>45.287640000000003</v>
      </c>
      <c r="G88" s="635">
        <v>60.880229538358492</v>
      </c>
      <c r="H88" s="635">
        <v>-15.592589538358489</v>
      </c>
      <c r="I88" s="636">
        <v>0.74388090096581938</v>
      </c>
      <c r="J88" s="637" t="s">
        <v>1</v>
      </c>
    </row>
    <row r="89" spans="1:10" ht="14.4" customHeight="1" x14ac:dyDescent="0.3">
      <c r="A89" s="633" t="s">
        <v>620</v>
      </c>
      <c r="B89" s="634" t="s">
        <v>622</v>
      </c>
      <c r="C89" s="635">
        <v>294.41866000000005</v>
      </c>
      <c r="D89" s="635">
        <v>326.782889999997</v>
      </c>
      <c r="E89" s="635"/>
      <c r="F89" s="635">
        <v>378.61739999999998</v>
      </c>
      <c r="G89" s="635">
        <v>411.6998008054955</v>
      </c>
      <c r="H89" s="635">
        <v>-33.082400805495524</v>
      </c>
      <c r="I89" s="636">
        <v>0.91964436042774511</v>
      </c>
      <c r="J89" s="637" t="s">
        <v>603</v>
      </c>
    </row>
    <row r="90" spans="1:10" ht="14.4" customHeight="1" x14ac:dyDescent="0.3">
      <c r="A90" s="633" t="s">
        <v>597</v>
      </c>
      <c r="B90" s="634" t="s">
        <v>597</v>
      </c>
      <c r="C90" s="635" t="s">
        <v>597</v>
      </c>
      <c r="D90" s="635" t="s">
        <v>597</v>
      </c>
      <c r="E90" s="635"/>
      <c r="F90" s="635" t="s">
        <v>597</v>
      </c>
      <c r="G90" s="635" t="s">
        <v>597</v>
      </c>
      <c r="H90" s="635" t="s">
        <v>597</v>
      </c>
      <c r="I90" s="636" t="s">
        <v>597</v>
      </c>
      <c r="J90" s="637" t="s">
        <v>604</v>
      </c>
    </row>
    <row r="91" spans="1:10" ht="14.4" customHeight="1" x14ac:dyDescent="0.3">
      <c r="A91" s="633" t="s">
        <v>623</v>
      </c>
      <c r="B91" s="634" t="s">
        <v>624</v>
      </c>
      <c r="C91" s="635" t="s">
        <v>597</v>
      </c>
      <c r="D91" s="635" t="s">
        <v>597</v>
      </c>
      <c r="E91" s="635"/>
      <c r="F91" s="635" t="s">
        <v>597</v>
      </c>
      <c r="G91" s="635" t="s">
        <v>597</v>
      </c>
      <c r="H91" s="635" t="s">
        <v>597</v>
      </c>
      <c r="I91" s="636" t="s">
        <v>597</v>
      </c>
      <c r="J91" s="637" t="s">
        <v>0</v>
      </c>
    </row>
    <row r="92" spans="1:10" ht="14.4" customHeight="1" x14ac:dyDescent="0.3">
      <c r="A92" s="633" t="s">
        <v>623</v>
      </c>
      <c r="B92" s="634" t="s">
        <v>357</v>
      </c>
      <c r="C92" s="635">
        <v>0.33879999999999999</v>
      </c>
      <c r="D92" s="635" t="s">
        <v>597</v>
      </c>
      <c r="E92" s="635"/>
      <c r="F92" s="635">
        <v>2.7887599999999999</v>
      </c>
      <c r="G92" s="635">
        <v>0</v>
      </c>
      <c r="H92" s="635">
        <v>2.7887599999999999</v>
      </c>
      <c r="I92" s="636" t="s">
        <v>597</v>
      </c>
      <c r="J92" s="637" t="s">
        <v>1</v>
      </c>
    </row>
    <row r="93" spans="1:10" ht="14.4" customHeight="1" x14ac:dyDescent="0.3">
      <c r="A93" s="633" t="s">
        <v>623</v>
      </c>
      <c r="B93" s="634" t="s">
        <v>6938</v>
      </c>
      <c r="C93" s="635">
        <v>0</v>
      </c>
      <c r="D93" s="635">
        <v>0</v>
      </c>
      <c r="E93" s="635"/>
      <c r="F93" s="635" t="s">
        <v>597</v>
      </c>
      <c r="G93" s="635" t="s">
        <v>597</v>
      </c>
      <c r="H93" s="635" t="s">
        <v>597</v>
      </c>
      <c r="I93" s="636" t="s">
        <v>597</v>
      </c>
      <c r="J93" s="637" t="s">
        <v>1</v>
      </c>
    </row>
    <row r="94" spans="1:10" ht="14.4" customHeight="1" x14ac:dyDescent="0.3">
      <c r="A94" s="633" t="s">
        <v>623</v>
      </c>
      <c r="B94" s="634" t="s">
        <v>358</v>
      </c>
      <c r="C94" s="635">
        <v>0</v>
      </c>
      <c r="D94" s="635">
        <v>0</v>
      </c>
      <c r="E94" s="635"/>
      <c r="F94" s="635" t="s">
        <v>597</v>
      </c>
      <c r="G94" s="635" t="s">
        <v>597</v>
      </c>
      <c r="H94" s="635" t="s">
        <v>597</v>
      </c>
      <c r="I94" s="636" t="s">
        <v>597</v>
      </c>
      <c r="J94" s="637" t="s">
        <v>1</v>
      </c>
    </row>
    <row r="95" spans="1:10" ht="14.4" customHeight="1" x14ac:dyDescent="0.3">
      <c r="A95" s="633" t="s">
        <v>623</v>
      </c>
      <c r="B95" s="634" t="s">
        <v>359</v>
      </c>
      <c r="C95" s="635">
        <v>2.4273400000000001</v>
      </c>
      <c r="D95" s="635">
        <v>3.0801700000000003</v>
      </c>
      <c r="E95" s="635"/>
      <c r="F95" s="635">
        <v>3.52589</v>
      </c>
      <c r="G95" s="635">
        <v>3.0544151377234998</v>
      </c>
      <c r="H95" s="635">
        <v>0.47147486227650015</v>
      </c>
      <c r="I95" s="636">
        <v>1.1543584748692337</v>
      </c>
      <c r="J95" s="637" t="s">
        <v>1</v>
      </c>
    </row>
    <row r="96" spans="1:10" ht="14.4" customHeight="1" x14ac:dyDescent="0.3">
      <c r="A96" s="633" t="s">
        <v>623</v>
      </c>
      <c r="B96" s="634" t="s">
        <v>360</v>
      </c>
      <c r="C96" s="635">
        <v>52.096229999999998</v>
      </c>
      <c r="D96" s="635">
        <v>24.603399999998999</v>
      </c>
      <c r="E96" s="635"/>
      <c r="F96" s="635">
        <v>23.049949999999995</v>
      </c>
      <c r="G96" s="635">
        <v>23.066176233337998</v>
      </c>
      <c r="H96" s="635">
        <v>-1.6226233338002771E-2</v>
      </c>
      <c r="I96" s="636">
        <v>0.99929653562108178</v>
      </c>
      <c r="J96" s="637" t="s">
        <v>1</v>
      </c>
    </row>
    <row r="97" spans="1:10" ht="14.4" customHeight="1" x14ac:dyDescent="0.3">
      <c r="A97" s="633" t="s">
        <v>623</v>
      </c>
      <c r="B97" s="634" t="s">
        <v>361</v>
      </c>
      <c r="C97" s="635">
        <v>1.548</v>
      </c>
      <c r="D97" s="635">
        <v>0.81699999999999995</v>
      </c>
      <c r="E97" s="635"/>
      <c r="F97" s="635">
        <v>0.40849999999999997</v>
      </c>
      <c r="G97" s="635">
        <v>0.79986330120349991</v>
      </c>
      <c r="H97" s="635">
        <v>-0.39136330120349994</v>
      </c>
      <c r="I97" s="636">
        <v>0.51071226719035345</v>
      </c>
      <c r="J97" s="637" t="s">
        <v>1</v>
      </c>
    </row>
    <row r="98" spans="1:10" ht="14.4" customHeight="1" x14ac:dyDescent="0.3">
      <c r="A98" s="633" t="s">
        <v>623</v>
      </c>
      <c r="B98" s="634" t="s">
        <v>362</v>
      </c>
      <c r="C98" s="635">
        <v>0</v>
      </c>
      <c r="D98" s="635">
        <v>0</v>
      </c>
      <c r="E98" s="635"/>
      <c r="F98" s="635" t="s">
        <v>597</v>
      </c>
      <c r="G98" s="635" t="s">
        <v>597</v>
      </c>
      <c r="H98" s="635" t="s">
        <v>597</v>
      </c>
      <c r="I98" s="636" t="s">
        <v>597</v>
      </c>
      <c r="J98" s="637" t="s">
        <v>1</v>
      </c>
    </row>
    <row r="99" spans="1:10" ht="14.4" customHeight="1" x14ac:dyDescent="0.3">
      <c r="A99" s="633" t="s">
        <v>623</v>
      </c>
      <c r="B99" s="634" t="s">
        <v>363</v>
      </c>
      <c r="C99" s="635">
        <v>1.9500000000000002</v>
      </c>
      <c r="D99" s="635">
        <v>3.3105899999999999</v>
      </c>
      <c r="E99" s="635"/>
      <c r="F99" s="635">
        <v>1.76</v>
      </c>
      <c r="G99" s="635">
        <v>3.1259632528074999</v>
      </c>
      <c r="H99" s="635">
        <v>-1.3659632528074999</v>
      </c>
      <c r="I99" s="636">
        <v>0.56302645222054459</v>
      </c>
      <c r="J99" s="637" t="s">
        <v>1</v>
      </c>
    </row>
    <row r="100" spans="1:10" ht="14.4" customHeight="1" x14ac:dyDescent="0.3">
      <c r="A100" s="633" t="s">
        <v>623</v>
      </c>
      <c r="B100" s="634" t="s">
        <v>364</v>
      </c>
      <c r="C100" s="635">
        <v>3.4860000000000002</v>
      </c>
      <c r="D100" s="635">
        <v>5.18</v>
      </c>
      <c r="E100" s="635"/>
      <c r="F100" s="635">
        <v>5.4619999999999997</v>
      </c>
      <c r="G100" s="635">
        <v>6.7178291330234998</v>
      </c>
      <c r="H100" s="635">
        <v>-1.2558291330235001</v>
      </c>
      <c r="I100" s="636">
        <v>0.81306027465776165</v>
      </c>
      <c r="J100" s="637" t="s">
        <v>1</v>
      </c>
    </row>
    <row r="101" spans="1:10" ht="14.4" customHeight="1" x14ac:dyDescent="0.3">
      <c r="A101" s="633" t="s">
        <v>623</v>
      </c>
      <c r="B101" s="634" t="s">
        <v>365</v>
      </c>
      <c r="C101" s="635">
        <v>29.990000000000002</v>
      </c>
      <c r="D101" s="635" t="s">
        <v>597</v>
      </c>
      <c r="E101" s="635"/>
      <c r="F101" s="635" t="s">
        <v>597</v>
      </c>
      <c r="G101" s="635" t="s">
        <v>597</v>
      </c>
      <c r="H101" s="635" t="s">
        <v>597</v>
      </c>
      <c r="I101" s="636" t="s">
        <v>597</v>
      </c>
      <c r="J101" s="637" t="s">
        <v>1</v>
      </c>
    </row>
    <row r="102" spans="1:10" ht="14.4" customHeight="1" x14ac:dyDescent="0.3">
      <c r="A102" s="633" t="s">
        <v>623</v>
      </c>
      <c r="B102" s="634" t="s">
        <v>625</v>
      </c>
      <c r="C102" s="635">
        <v>91.836370000000002</v>
      </c>
      <c r="D102" s="635">
        <v>36.991159999998999</v>
      </c>
      <c r="E102" s="635"/>
      <c r="F102" s="635">
        <v>36.995099999999994</v>
      </c>
      <c r="G102" s="635">
        <v>36.764247058095997</v>
      </c>
      <c r="H102" s="635">
        <v>0.23085294190399708</v>
      </c>
      <c r="I102" s="636">
        <v>1.0062792783853072</v>
      </c>
      <c r="J102" s="637" t="s">
        <v>603</v>
      </c>
    </row>
    <row r="103" spans="1:10" ht="14.4" customHeight="1" x14ac:dyDescent="0.3">
      <c r="A103" s="633" t="s">
        <v>597</v>
      </c>
      <c r="B103" s="634" t="s">
        <v>597</v>
      </c>
      <c r="C103" s="635" t="s">
        <v>597</v>
      </c>
      <c r="D103" s="635" t="s">
        <v>597</v>
      </c>
      <c r="E103" s="635"/>
      <c r="F103" s="635" t="s">
        <v>597</v>
      </c>
      <c r="G103" s="635" t="s">
        <v>597</v>
      </c>
      <c r="H103" s="635" t="s">
        <v>597</v>
      </c>
      <c r="I103" s="636" t="s">
        <v>597</v>
      </c>
      <c r="J103" s="637" t="s">
        <v>604</v>
      </c>
    </row>
    <row r="104" spans="1:10" ht="14.4" customHeight="1" x14ac:dyDescent="0.3">
      <c r="A104" s="633" t="s">
        <v>626</v>
      </c>
      <c r="B104" s="634" t="s">
        <v>627</v>
      </c>
      <c r="C104" s="635" t="s">
        <v>597</v>
      </c>
      <c r="D104" s="635" t="s">
        <v>597</v>
      </c>
      <c r="E104" s="635"/>
      <c r="F104" s="635" t="s">
        <v>597</v>
      </c>
      <c r="G104" s="635" t="s">
        <v>597</v>
      </c>
      <c r="H104" s="635" t="s">
        <v>597</v>
      </c>
      <c r="I104" s="636" t="s">
        <v>597</v>
      </c>
      <c r="J104" s="637" t="s">
        <v>0</v>
      </c>
    </row>
    <row r="105" spans="1:10" ht="14.4" customHeight="1" x14ac:dyDescent="0.3">
      <c r="A105" s="633" t="s">
        <v>626</v>
      </c>
      <c r="B105" s="634" t="s">
        <v>357</v>
      </c>
      <c r="C105" s="635">
        <v>148.92335</v>
      </c>
      <c r="D105" s="635">
        <v>151.90112000000002</v>
      </c>
      <c r="E105" s="635"/>
      <c r="F105" s="635">
        <v>175.46749</v>
      </c>
      <c r="G105" s="635">
        <v>293.56533675929148</v>
      </c>
      <c r="H105" s="635">
        <v>-118.09784675929149</v>
      </c>
      <c r="I105" s="636">
        <v>0.59771188225766025</v>
      </c>
      <c r="J105" s="637" t="s">
        <v>1</v>
      </c>
    </row>
    <row r="106" spans="1:10" ht="14.4" customHeight="1" x14ac:dyDescent="0.3">
      <c r="A106" s="633" t="s">
        <v>626</v>
      </c>
      <c r="B106" s="634" t="s">
        <v>358</v>
      </c>
      <c r="C106" s="635">
        <v>0.13891000000000001</v>
      </c>
      <c r="D106" s="635">
        <v>0.14266999999999999</v>
      </c>
      <c r="E106" s="635"/>
      <c r="F106" s="635">
        <v>0</v>
      </c>
      <c r="G106" s="635">
        <v>1.3805097505499999</v>
      </c>
      <c r="H106" s="635">
        <v>-1.3805097505499999</v>
      </c>
      <c r="I106" s="636">
        <v>0</v>
      </c>
      <c r="J106" s="637" t="s">
        <v>1</v>
      </c>
    </row>
    <row r="107" spans="1:10" ht="14.4" customHeight="1" x14ac:dyDescent="0.3">
      <c r="A107" s="633" t="s">
        <v>626</v>
      </c>
      <c r="B107" s="634" t="s">
        <v>359</v>
      </c>
      <c r="C107" s="635">
        <v>54.490279999999998</v>
      </c>
      <c r="D107" s="635">
        <v>53.365129999998999</v>
      </c>
      <c r="E107" s="635"/>
      <c r="F107" s="635">
        <v>100.73523999999999</v>
      </c>
      <c r="G107" s="635">
        <v>75.7217334591585</v>
      </c>
      <c r="H107" s="635">
        <v>25.01350654084149</v>
      </c>
      <c r="I107" s="636">
        <v>1.3303345736839589</v>
      </c>
      <c r="J107" s="637" t="s">
        <v>1</v>
      </c>
    </row>
    <row r="108" spans="1:10" ht="14.4" customHeight="1" x14ac:dyDescent="0.3">
      <c r="A108" s="633" t="s">
        <v>626</v>
      </c>
      <c r="B108" s="634" t="s">
        <v>360</v>
      </c>
      <c r="C108" s="635">
        <v>666.16229999999996</v>
      </c>
      <c r="D108" s="635">
        <v>690.03125</v>
      </c>
      <c r="E108" s="635"/>
      <c r="F108" s="635">
        <v>580.20713999999998</v>
      </c>
      <c r="G108" s="635">
        <v>848.57645382444503</v>
      </c>
      <c r="H108" s="635">
        <v>-268.36931382444504</v>
      </c>
      <c r="I108" s="636">
        <v>0.68374173874972288</v>
      </c>
      <c r="J108" s="637" t="s">
        <v>1</v>
      </c>
    </row>
    <row r="109" spans="1:10" ht="14.4" customHeight="1" x14ac:dyDescent="0.3">
      <c r="A109" s="633" t="s">
        <v>626</v>
      </c>
      <c r="B109" s="634" t="s">
        <v>361</v>
      </c>
      <c r="C109" s="635">
        <v>10.793000000000001</v>
      </c>
      <c r="D109" s="635">
        <v>15.418999999999</v>
      </c>
      <c r="E109" s="635"/>
      <c r="F109" s="635">
        <v>25.160600000000002</v>
      </c>
      <c r="G109" s="635">
        <v>23.157824888276</v>
      </c>
      <c r="H109" s="635">
        <v>2.0027751117240022</v>
      </c>
      <c r="I109" s="636">
        <v>1.0864837315847369</v>
      </c>
      <c r="J109" s="637" t="s">
        <v>1</v>
      </c>
    </row>
    <row r="110" spans="1:10" ht="14.4" customHeight="1" x14ac:dyDescent="0.3">
      <c r="A110" s="633" t="s">
        <v>626</v>
      </c>
      <c r="B110" s="634" t="s">
        <v>362</v>
      </c>
      <c r="C110" s="635">
        <v>1.27101</v>
      </c>
      <c r="D110" s="635">
        <v>0</v>
      </c>
      <c r="E110" s="635"/>
      <c r="F110" s="635">
        <v>1.4604999999999999</v>
      </c>
      <c r="G110" s="635">
        <v>2.6280348156129998</v>
      </c>
      <c r="H110" s="635">
        <v>-1.1675348156129999</v>
      </c>
      <c r="I110" s="636">
        <v>0.55573845191214954</v>
      </c>
      <c r="J110" s="637" t="s">
        <v>1</v>
      </c>
    </row>
    <row r="111" spans="1:10" ht="14.4" customHeight="1" x14ac:dyDescent="0.3">
      <c r="A111" s="633" t="s">
        <v>626</v>
      </c>
      <c r="B111" s="634" t="s">
        <v>363</v>
      </c>
      <c r="C111" s="635">
        <v>19.880059999999997</v>
      </c>
      <c r="D111" s="635">
        <v>10.12909</v>
      </c>
      <c r="E111" s="635"/>
      <c r="F111" s="635">
        <v>4.52691</v>
      </c>
      <c r="G111" s="635">
        <v>14.051901324629</v>
      </c>
      <c r="H111" s="635">
        <v>-9.5249913246289992</v>
      </c>
      <c r="I111" s="636">
        <v>0.32215640399250528</v>
      </c>
      <c r="J111" s="637" t="s">
        <v>1</v>
      </c>
    </row>
    <row r="112" spans="1:10" ht="14.4" customHeight="1" x14ac:dyDescent="0.3">
      <c r="A112" s="633" t="s">
        <v>626</v>
      </c>
      <c r="B112" s="634" t="s">
        <v>364</v>
      </c>
      <c r="C112" s="635">
        <v>42.188800000000001</v>
      </c>
      <c r="D112" s="635">
        <v>35.523499999999004</v>
      </c>
      <c r="E112" s="635"/>
      <c r="F112" s="635">
        <v>46.937000000000005</v>
      </c>
      <c r="G112" s="635">
        <v>49.5037093450225</v>
      </c>
      <c r="H112" s="635">
        <v>-2.5667093450224954</v>
      </c>
      <c r="I112" s="636">
        <v>0.9481511713166082</v>
      </c>
      <c r="J112" s="637" t="s">
        <v>1</v>
      </c>
    </row>
    <row r="113" spans="1:10" ht="14.4" customHeight="1" x14ac:dyDescent="0.3">
      <c r="A113" s="633" t="s">
        <v>626</v>
      </c>
      <c r="B113" s="634" t="s">
        <v>365</v>
      </c>
      <c r="C113" s="635">
        <v>97.503099999999989</v>
      </c>
      <c r="D113" s="635">
        <v>43.658439999999999</v>
      </c>
      <c r="E113" s="635"/>
      <c r="F113" s="635">
        <v>59.850189999999998</v>
      </c>
      <c r="G113" s="635">
        <v>84.167834498944998</v>
      </c>
      <c r="H113" s="635">
        <v>-24.317644498945</v>
      </c>
      <c r="I113" s="636">
        <v>0.71108149991372527</v>
      </c>
      <c r="J113" s="637" t="s">
        <v>1</v>
      </c>
    </row>
    <row r="114" spans="1:10" ht="14.4" customHeight="1" x14ac:dyDescent="0.3">
      <c r="A114" s="633" t="s">
        <v>626</v>
      </c>
      <c r="B114" s="634" t="s">
        <v>628</v>
      </c>
      <c r="C114" s="635">
        <v>1041.3508099999999</v>
      </c>
      <c r="D114" s="635">
        <v>1000.1701999999971</v>
      </c>
      <c r="E114" s="635"/>
      <c r="F114" s="635">
        <v>994.34507000000008</v>
      </c>
      <c r="G114" s="635">
        <v>1392.7533386659306</v>
      </c>
      <c r="H114" s="635">
        <v>-398.40826866593056</v>
      </c>
      <c r="I114" s="636">
        <v>0.71394197550619276</v>
      </c>
      <c r="J114" s="637" t="s">
        <v>603</v>
      </c>
    </row>
    <row r="115" spans="1:10" ht="14.4" customHeight="1" x14ac:dyDescent="0.3">
      <c r="A115" s="633" t="s">
        <v>597</v>
      </c>
      <c r="B115" s="634" t="s">
        <v>597</v>
      </c>
      <c r="C115" s="635" t="s">
        <v>597</v>
      </c>
      <c r="D115" s="635" t="s">
        <v>597</v>
      </c>
      <c r="E115" s="635"/>
      <c r="F115" s="635" t="s">
        <v>597</v>
      </c>
      <c r="G115" s="635" t="s">
        <v>597</v>
      </c>
      <c r="H115" s="635" t="s">
        <v>597</v>
      </c>
      <c r="I115" s="636" t="s">
        <v>597</v>
      </c>
      <c r="J115" s="637" t="s">
        <v>604</v>
      </c>
    </row>
    <row r="116" spans="1:10" ht="14.4" customHeight="1" x14ac:dyDescent="0.3">
      <c r="A116" s="633" t="s">
        <v>629</v>
      </c>
      <c r="B116" s="634" t="s">
        <v>630</v>
      </c>
      <c r="C116" s="635" t="s">
        <v>597</v>
      </c>
      <c r="D116" s="635" t="s">
        <v>597</v>
      </c>
      <c r="E116" s="635"/>
      <c r="F116" s="635" t="s">
        <v>597</v>
      </c>
      <c r="G116" s="635" t="s">
        <v>597</v>
      </c>
      <c r="H116" s="635" t="s">
        <v>597</v>
      </c>
      <c r="I116" s="636" t="s">
        <v>597</v>
      </c>
      <c r="J116" s="637" t="s">
        <v>0</v>
      </c>
    </row>
    <row r="117" spans="1:10" ht="14.4" customHeight="1" x14ac:dyDescent="0.3">
      <c r="A117" s="633" t="s">
        <v>629</v>
      </c>
      <c r="B117" s="634" t="s">
        <v>357</v>
      </c>
      <c r="C117" s="635">
        <v>0.76755000000000007</v>
      </c>
      <c r="D117" s="635">
        <v>0</v>
      </c>
      <c r="E117" s="635"/>
      <c r="F117" s="635" t="s">
        <v>597</v>
      </c>
      <c r="G117" s="635" t="s">
        <v>597</v>
      </c>
      <c r="H117" s="635" t="s">
        <v>597</v>
      </c>
      <c r="I117" s="636" t="s">
        <v>597</v>
      </c>
      <c r="J117" s="637" t="s">
        <v>1</v>
      </c>
    </row>
    <row r="118" spans="1:10" ht="14.4" customHeight="1" x14ac:dyDescent="0.3">
      <c r="A118" s="633" t="s">
        <v>629</v>
      </c>
      <c r="B118" s="634" t="s">
        <v>359</v>
      </c>
      <c r="C118" s="635">
        <v>10.241599999999998</v>
      </c>
      <c r="D118" s="635" t="s">
        <v>597</v>
      </c>
      <c r="E118" s="635"/>
      <c r="F118" s="635" t="s">
        <v>597</v>
      </c>
      <c r="G118" s="635" t="s">
        <v>597</v>
      </c>
      <c r="H118" s="635" t="s">
        <v>597</v>
      </c>
      <c r="I118" s="636" t="s">
        <v>597</v>
      </c>
      <c r="J118" s="637" t="s">
        <v>1</v>
      </c>
    </row>
    <row r="119" spans="1:10" ht="14.4" customHeight="1" x14ac:dyDescent="0.3">
      <c r="A119" s="633" t="s">
        <v>629</v>
      </c>
      <c r="B119" s="634" t="s">
        <v>360</v>
      </c>
      <c r="C119" s="635">
        <v>71.262689999999992</v>
      </c>
      <c r="D119" s="635">
        <v>44.132999999999996</v>
      </c>
      <c r="E119" s="635"/>
      <c r="F119" s="635" t="s">
        <v>597</v>
      </c>
      <c r="G119" s="635" t="s">
        <v>597</v>
      </c>
      <c r="H119" s="635" t="s">
        <v>597</v>
      </c>
      <c r="I119" s="636" t="s">
        <v>597</v>
      </c>
      <c r="J119" s="637" t="s">
        <v>1</v>
      </c>
    </row>
    <row r="120" spans="1:10" ht="14.4" customHeight="1" x14ac:dyDescent="0.3">
      <c r="A120" s="633" t="s">
        <v>629</v>
      </c>
      <c r="B120" s="634" t="s">
        <v>631</v>
      </c>
      <c r="C120" s="635">
        <v>82.271839999999997</v>
      </c>
      <c r="D120" s="635">
        <v>44.132999999999996</v>
      </c>
      <c r="E120" s="635"/>
      <c r="F120" s="635" t="s">
        <v>597</v>
      </c>
      <c r="G120" s="635" t="s">
        <v>597</v>
      </c>
      <c r="H120" s="635" t="s">
        <v>597</v>
      </c>
      <c r="I120" s="636" t="s">
        <v>597</v>
      </c>
      <c r="J120" s="637" t="s">
        <v>603</v>
      </c>
    </row>
    <row r="121" spans="1:10" ht="14.4" customHeight="1" x14ac:dyDescent="0.3">
      <c r="A121" s="633" t="s">
        <v>597</v>
      </c>
      <c r="B121" s="634" t="s">
        <v>597</v>
      </c>
      <c r="C121" s="635" t="s">
        <v>597</v>
      </c>
      <c r="D121" s="635" t="s">
        <v>597</v>
      </c>
      <c r="E121" s="635"/>
      <c r="F121" s="635" t="s">
        <v>597</v>
      </c>
      <c r="G121" s="635" t="s">
        <v>597</v>
      </c>
      <c r="H121" s="635" t="s">
        <v>597</v>
      </c>
      <c r="I121" s="636" t="s">
        <v>597</v>
      </c>
      <c r="J121" s="637" t="s">
        <v>604</v>
      </c>
    </row>
    <row r="122" spans="1:10" ht="14.4" customHeight="1" x14ac:dyDescent="0.3">
      <c r="A122" s="633" t="s">
        <v>632</v>
      </c>
      <c r="B122" s="634" t="s">
        <v>633</v>
      </c>
      <c r="C122" s="635" t="s">
        <v>597</v>
      </c>
      <c r="D122" s="635" t="s">
        <v>597</v>
      </c>
      <c r="E122" s="635"/>
      <c r="F122" s="635" t="s">
        <v>597</v>
      </c>
      <c r="G122" s="635" t="s">
        <v>597</v>
      </c>
      <c r="H122" s="635" t="s">
        <v>597</v>
      </c>
      <c r="I122" s="636" t="s">
        <v>597</v>
      </c>
      <c r="J122" s="637" t="s">
        <v>0</v>
      </c>
    </row>
    <row r="123" spans="1:10" ht="14.4" customHeight="1" x14ac:dyDescent="0.3">
      <c r="A123" s="633" t="s">
        <v>632</v>
      </c>
      <c r="B123" s="634" t="s">
        <v>357</v>
      </c>
      <c r="C123" s="635">
        <v>0</v>
      </c>
      <c r="D123" s="635">
        <v>0.82037999999999989</v>
      </c>
      <c r="E123" s="635"/>
      <c r="F123" s="635">
        <v>1.0938399999999999</v>
      </c>
      <c r="G123" s="635">
        <v>0.95710898627499996</v>
      </c>
      <c r="H123" s="635">
        <v>0.13673101372499996</v>
      </c>
      <c r="I123" s="636">
        <v>1.1428583533178884</v>
      </c>
      <c r="J123" s="637" t="s">
        <v>1</v>
      </c>
    </row>
    <row r="124" spans="1:10" ht="14.4" customHeight="1" x14ac:dyDescent="0.3">
      <c r="A124" s="633" t="s">
        <v>632</v>
      </c>
      <c r="B124" s="634" t="s">
        <v>359</v>
      </c>
      <c r="C124" s="635">
        <v>1.9336</v>
      </c>
      <c r="D124" s="635">
        <v>1.2383999999999999</v>
      </c>
      <c r="E124" s="635"/>
      <c r="F124" s="635">
        <v>4.6361999999999997</v>
      </c>
      <c r="G124" s="635">
        <v>9.2306834058469995</v>
      </c>
      <c r="H124" s="635">
        <v>-4.5944834058469999</v>
      </c>
      <c r="I124" s="636">
        <v>0.5022596698596864</v>
      </c>
      <c r="J124" s="637" t="s">
        <v>1</v>
      </c>
    </row>
    <row r="125" spans="1:10" ht="14.4" customHeight="1" x14ac:dyDescent="0.3">
      <c r="A125" s="633" t="s">
        <v>632</v>
      </c>
      <c r="B125" s="634" t="s">
        <v>360</v>
      </c>
      <c r="C125" s="635">
        <v>6.8545300000000005</v>
      </c>
      <c r="D125" s="635">
        <v>112.66360999999999</v>
      </c>
      <c r="E125" s="635"/>
      <c r="F125" s="635">
        <v>104.46857</v>
      </c>
      <c r="G125" s="635">
        <v>190.023362467319</v>
      </c>
      <c r="H125" s="635">
        <v>-85.554792467319004</v>
      </c>
      <c r="I125" s="636">
        <v>0.54976697940479258</v>
      </c>
      <c r="J125" s="637" t="s">
        <v>1</v>
      </c>
    </row>
    <row r="126" spans="1:10" ht="14.4" customHeight="1" x14ac:dyDescent="0.3">
      <c r="A126" s="633" t="s">
        <v>632</v>
      </c>
      <c r="B126" s="634" t="s">
        <v>361</v>
      </c>
      <c r="C126" s="635">
        <v>5.88</v>
      </c>
      <c r="D126" s="635">
        <v>18.680999999998999</v>
      </c>
      <c r="E126" s="635"/>
      <c r="F126" s="635">
        <v>0</v>
      </c>
      <c r="G126" s="635">
        <v>20.129811444923501</v>
      </c>
      <c r="H126" s="635">
        <v>-20.129811444923501</v>
      </c>
      <c r="I126" s="636">
        <v>0</v>
      </c>
      <c r="J126" s="637" t="s">
        <v>1</v>
      </c>
    </row>
    <row r="127" spans="1:10" ht="14.4" customHeight="1" x14ac:dyDescent="0.3">
      <c r="A127" s="633" t="s">
        <v>632</v>
      </c>
      <c r="B127" s="634" t="s">
        <v>363</v>
      </c>
      <c r="C127" s="635">
        <v>0.20599999999999999</v>
      </c>
      <c r="D127" s="635">
        <v>0.03</v>
      </c>
      <c r="E127" s="635"/>
      <c r="F127" s="635">
        <v>0</v>
      </c>
      <c r="G127" s="635">
        <v>0.14156257562399999</v>
      </c>
      <c r="H127" s="635">
        <v>-0.14156257562399999</v>
      </c>
      <c r="I127" s="636">
        <v>0</v>
      </c>
      <c r="J127" s="637" t="s">
        <v>1</v>
      </c>
    </row>
    <row r="128" spans="1:10" ht="14.4" customHeight="1" x14ac:dyDescent="0.3">
      <c r="A128" s="633" t="s">
        <v>632</v>
      </c>
      <c r="B128" s="634" t="s">
        <v>364</v>
      </c>
      <c r="C128" s="635">
        <v>2.2477999999999998</v>
      </c>
      <c r="D128" s="635">
        <v>5.7429900000000007</v>
      </c>
      <c r="E128" s="635"/>
      <c r="F128" s="635">
        <v>8.0250699999999995</v>
      </c>
      <c r="G128" s="635">
        <v>11.3554784353915</v>
      </c>
      <c r="H128" s="635">
        <v>-3.3304084353915009</v>
      </c>
      <c r="I128" s="636">
        <v>0.70671350799173271</v>
      </c>
      <c r="J128" s="637" t="s">
        <v>1</v>
      </c>
    </row>
    <row r="129" spans="1:10" ht="14.4" customHeight="1" x14ac:dyDescent="0.3">
      <c r="A129" s="633" t="s">
        <v>632</v>
      </c>
      <c r="B129" s="634" t="s">
        <v>365</v>
      </c>
      <c r="C129" s="635">
        <v>0</v>
      </c>
      <c r="D129" s="635" t="s">
        <v>597</v>
      </c>
      <c r="E129" s="635"/>
      <c r="F129" s="635">
        <v>17.34656</v>
      </c>
      <c r="G129" s="635">
        <v>0</v>
      </c>
      <c r="H129" s="635">
        <v>17.34656</v>
      </c>
      <c r="I129" s="636" t="s">
        <v>597</v>
      </c>
      <c r="J129" s="637" t="s">
        <v>1</v>
      </c>
    </row>
    <row r="130" spans="1:10" ht="14.4" customHeight="1" x14ac:dyDescent="0.3">
      <c r="A130" s="633" t="s">
        <v>632</v>
      </c>
      <c r="B130" s="634" t="s">
        <v>6939</v>
      </c>
      <c r="C130" s="635">
        <v>0</v>
      </c>
      <c r="D130" s="635" t="s">
        <v>597</v>
      </c>
      <c r="E130" s="635"/>
      <c r="F130" s="635" t="s">
        <v>597</v>
      </c>
      <c r="G130" s="635" t="s">
        <v>597</v>
      </c>
      <c r="H130" s="635" t="s">
        <v>597</v>
      </c>
      <c r="I130" s="636" t="s">
        <v>597</v>
      </c>
      <c r="J130" s="637" t="s">
        <v>1</v>
      </c>
    </row>
    <row r="131" spans="1:10" ht="14.4" customHeight="1" x14ac:dyDescent="0.3">
      <c r="A131" s="633" t="s">
        <v>632</v>
      </c>
      <c r="B131" s="634" t="s">
        <v>634</v>
      </c>
      <c r="C131" s="635">
        <v>17.121929999999999</v>
      </c>
      <c r="D131" s="635">
        <v>139.17637999999897</v>
      </c>
      <c r="E131" s="635"/>
      <c r="F131" s="635">
        <v>135.57024000000001</v>
      </c>
      <c r="G131" s="635">
        <v>231.83800731537997</v>
      </c>
      <c r="H131" s="635">
        <v>-96.267767315379956</v>
      </c>
      <c r="I131" s="636">
        <v>0.58476279006132736</v>
      </c>
      <c r="J131" s="637" t="s">
        <v>603</v>
      </c>
    </row>
    <row r="132" spans="1:10" ht="14.4" customHeight="1" x14ac:dyDescent="0.3">
      <c r="A132" s="633" t="s">
        <v>597</v>
      </c>
      <c r="B132" s="634" t="s">
        <v>597</v>
      </c>
      <c r="C132" s="635" t="s">
        <v>597</v>
      </c>
      <c r="D132" s="635" t="s">
        <v>597</v>
      </c>
      <c r="E132" s="635"/>
      <c r="F132" s="635" t="s">
        <v>597</v>
      </c>
      <c r="G132" s="635" t="s">
        <v>597</v>
      </c>
      <c r="H132" s="635" t="s">
        <v>597</v>
      </c>
      <c r="I132" s="636" t="s">
        <v>597</v>
      </c>
      <c r="J132" s="637" t="s">
        <v>604</v>
      </c>
    </row>
    <row r="133" spans="1:10" ht="14.4" customHeight="1" x14ac:dyDescent="0.3">
      <c r="A133" s="633" t="s">
        <v>595</v>
      </c>
      <c r="B133" s="634" t="s">
        <v>598</v>
      </c>
      <c r="C133" s="635">
        <v>1941.3300800000002</v>
      </c>
      <c r="D133" s="635">
        <v>2105.4157299999833</v>
      </c>
      <c r="E133" s="635"/>
      <c r="F133" s="635">
        <v>2261.3134800000003</v>
      </c>
      <c r="G133" s="635">
        <v>2995.5510198979823</v>
      </c>
      <c r="H133" s="635">
        <v>-734.23753989798206</v>
      </c>
      <c r="I133" s="636">
        <v>0.75489065783864118</v>
      </c>
      <c r="J133" s="637" t="s">
        <v>599</v>
      </c>
    </row>
  </sheetData>
  <mergeCells count="3">
    <mergeCell ref="A1:I1"/>
    <mergeCell ref="F3:I3"/>
    <mergeCell ref="C4:D4"/>
  </mergeCells>
  <conditionalFormatting sqref="F18 F134:F65537">
    <cfRule type="cellIs" dxfId="36" priority="18" stopIfTrue="1" operator="greaterThan">
      <formula>1</formula>
    </cfRule>
  </conditionalFormatting>
  <conditionalFormatting sqref="H5:H17">
    <cfRule type="expression" dxfId="35" priority="14">
      <formula>$H5&gt;0</formula>
    </cfRule>
  </conditionalFormatting>
  <conditionalFormatting sqref="I5:I17">
    <cfRule type="expression" dxfId="34" priority="15">
      <formula>$I5&gt;1</formula>
    </cfRule>
  </conditionalFormatting>
  <conditionalFormatting sqref="B5:B17">
    <cfRule type="expression" dxfId="33" priority="11">
      <formula>OR($J5="NS",$J5="SumaNS",$J5="Účet")</formula>
    </cfRule>
  </conditionalFormatting>
  <conditionalFormatting sqref="F5:I17 B5:D17">
    <cfRule type="expression" dxfId="32" priority="17">
      <formula>AND($J5&lt;&gt;"",$J5&lt;&gt;"mezeraKL")</formula>
    </cfRule>
  </conditionalFormatting>
  <conditionalFormatting sqref="B5:D17 F5:I1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0" priority="13">
      <formula>OR($J5="SumaNS",$J5="NS")</formula>
    </cfRule>
  </conditionalFormatting>
  <conditionalFormatting sqref="A5:A17">
    <cfRule type="expression" dxfId="29" priority="9">
      <formula>AND($J5&lt;&gt;"mezeraKL",$J5&lt;&gt;"")</formula>
    </cfRule>
  </conditionalFormatting>
  <conditionalFormatting sqref="A5:A17">
    <cfRule type="expression" dxfId="28" priority="10">
      <formula>AND($J5&lt;&gt;"",$J5&lt;&gt;"mezeraKL")</formula>
    </cfRule>
  </conditionalFormatting>
  <conditionalFormatting sqref="H19:H133">
    <cfRule type="expression" dxfId="27" priority="5">
      <formula>$H19&gt;0</formula>
    </cfRule>
  </conditionalFormatting>
  <conditionalFormatting sqref="A19:A133">
    <cfRule type="expression" dxfId="26" priority="2">
      <formula>AND($J19&lt;&gt;"mezeraKL",$J19&lt;&gt;"")</formula>
    </cfRule>
  </conditionalFormatting>
  <conditionalFormatting sqref="I19:I133">
    <cfRule type="expression" dxfId="25" priority="6">
      <formula>$I19&gt;1</formula>
    </cfRule>
  </conditionalFormatting>
  <conditionalFormatting sqref="B19:B133">
    <cfRule type="expression" dxfId="24" priority="1">
      <formula>OR($J19="NS",$J19="SumaNS",$J19="Účet")</formula>
    </cfRule>
  </conditionalFormatting>
  <conditionalFormatting sqref="A19:D133 F19:I133">
    <cfRule type="expression" dxfId="23" priority="8">
      <formula>AND($J19&lt;&gt;"",$J19&lt;&gt;"mezeraKL")</formula>
    </cfRule>
  </conditionalFormatting>
  <conditionalFormatting sqref="B19:D133 F19:I133">
    <cfRule type="expression" dxfId="22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133 F19:I133">
    <cfRule type="expression" dxfId="21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1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07" t="s">
        <v>7852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</row>
    <row r="2" spans="1:11" ht="14.4" customHeight="1" thickBot="1" x14ac:dyDescent="0.35">
      <c r="A2" s="383" t="s">
        <v>333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03"/>
      <c r="D3" s="504"/>
      <c r="E3" s="504"/>
      <c r="F3" s="504"/>
      <c r="G3" s="504"/>
      <c r="H3" s="267" t="s">
        <v>160</v>
      </c>
      <c r="I3" s="207">
        <f>IF(J3&lt;&gt;0,K3/J3,0)</f>
        <v>5.4188960119592808</v>
      </c>
      <c r="J3" s="207">
        <f>SUBTOTAL(9,J5:J1048576)</f>
        <v>474245.7</v>
      </c>
      <c r="K3" s="208">
        <f>SUBTOTAL(9,K5:K1048576)</f>
        <v>2569888.1324188374</v>
      </c>
    </row>
    <row r="4" spans="1:11" s="338" customFormat="1" ht="14.4" customHeight="1" thickBot="1" x14ac:dyDescent="0.35">
      <c r="A4" s="739" t="s">
        <v>4</v>
      </c>
      <c r="B4" s="740" t="s">
        <v>5</v>
      </c>
      <c r="C4" s="740" t="s">
        <v>0</v>
      </c>
      <c r="D4" s="740" t="s">
        <v>6</v>
      </c>
      <c r="E4" s="740" t="s">
        <v>7</v>
      </c>
      <c r="F4" s="740" t="s">
        <v>1</v>
      </c>
      <c r="G4" s="740" t="s">
        <v>90</v>
      </c>
      <c r="H4" s="640" t="s">
        <v>11</v>
      </c>
      <c r="I4" s="641" t="s">
        <v>185</v>
      </c>
      <c r="J4" s="641" t="s">
        <v>13</v>
      </c>
      <c r="K4" s="642" t="s">
        <v>202</v>
      </c>
    </row>
    <row r="5" spans="1:11" ht="14.4" customHeight="1" x14ac:dyDescent="0.3">
      <c r="A5" s="722" t="s">
        <v>595</v>
      </c>
      <c r="B5" s="723" t="s">
        <v>596</v>
      </c>
      <c r="C5" s="726" t="s">
        <v>600</v>
      </c>
      <c r="D5" s="741" t="s">
        <v>3379</v>
      </c>
      <c r="E5" s="726" t="s">
        <v>7832</v>
      </c>
      <c r="F5" s="741" t="s">
        <v>7833</v>
      </c>
      <c r="G5" s="726" t="s">
        <v>6940</v>
      </c>
      <c r="H5" s="726" t="s">
        <v>6941</v>
      </c>
      <c r="I5" s="229">
        <v>156.11000000000001</v>
      </c>
      <c r="J5" s="229">
        <v>2</v>
      </c>
      <c r="K5" s="736">
        <v>312.22000000000003</v>
      </c>
    </row>
    <row r="6" spans="1:11" ht="14.4" customHeight="1" x14ac:dyDescent="0.3">
      <c r="A6" s="649" t="s">
        <v>595</v>
      </c>
      <c r="B6" s="650" t="s">
        <v>596</v>
      </c>
      <c r="C6" s="651" t="s">
        <v>600</v>
      </c>
      <c r="D6" s="652" t="s">
        <v>3379</v>
      </c>
      <c r="E6" s="651" t="s">
        <v>7832</v>
      </c>
      <c r="F6" s="652" t="s">
        <v>7833</v>
      </c>
      <c r="G6" s="651" t="s">
        <v>6942</v>
      </c>
      <c r="H6" s="651" t="s">
        <v>6943</v>
      </c>
      <c r="I6" s="653">
        <v>2.3983333333333334</v>
      </c>
      <c r="J6" s="653">
        <v>580</v>
      </c>
      <c r="K6" s="654">
        <v>1391.2</v>
      </c>
    </row>
    <row r="7" spans="1:11" ht="14.4" customHeight="1" x14ac:dyDescent="0.3">
      <c r="A7" s="649" t="s">
        <v>595</v>
      </c>
      <c r="B7" s="650" t="s">
        <v>596</v>
      </c>
      <c r="C7" s="651" t="s">
        <v>600</v>
      </c>
      <c r="D7" s="652" t="s">
        <v>3379</v>
      </c>
      <c r="E7" s="651" t="s">
        <v>7832</v>
      </c>
      <c r="F7" s="652" t="s">
        <v>7833</v>
      </c>
      <c r="G7" s="651" t="s">
        <v>6944</v>
      </c>
      <c r="H7" s="651" t="s">
        <v>6945</v>
      </c>
      <c r="I7" s="653">
        <v>14.05</v>
      </c>
      <c r="J7" s="653">
        <v>1</v>
      </c>
      <c r="K7" s="654">
        <v>14.05</v>
      </c>
    </row>
    <row r="8" spans="1:11" ht="14.4" customHeight="1" x14ac:dyDescent="0.3">
      <c r="A8" s="649" t="s">
        <v>595</v>
      </c>
      <c r="B8" s="650" t="s">
        <v>596</v>
      </c>
      <c r="C8" s="651" t="s">
        <v>600</v>
      </c>
      <c r="D8" s="652" t="s">
        <v>3379</v>
      </c>
      <c r="E8" s="651" t="s">
        <v>7832</v>
      </c>
      <c r="F8" s="652" t="s">
        <v>7833</v>
      </c>
      <c r="G8" s="651" t="s">
        <v>6946</v>
      </c>
      <c r="H8" s="651" t="s">
        <v>6947</v>
      </c>
      <c r="I8" s="653">
        <v>124.44</v>
      </c>
      <c r="J8" s="653">
        <v>2</v>
      </c>
      <c r="K8" s="654">
        <v>248.88</v>
      </c>
    </row>
    <row r="9" spans="1:11" ht="14.4" customHeight="1" x14ac:dyDescent="0.3">
      <c r="A9" s="649" t="s">
        <v>595</v>
      </c>
      <c r="B9" s="650" t="s">
        <v>596</v>
      </c>
      <c r="C9" s="651" t="s">
        <v>600</v>
      </c>
      <c r="D9" s="652" t="s">
        <v>3379</v>
      </c>
      <c r="E9" s="651" t="s">
        <v>7832</v>
      </c>
      <c r="F9" s="652" t="s">
        <v>7833</v>
      </c>
      <c r="G9" s="651" t="s">
        <v>6948</v>
      </c>
      <c r="H9" s="651" t="s">
        <v>6949</v>
      </c>
      <c r="I9" s="653">
        <v>27.594999999999999</v>
      </c>
      <c r="J9" s="653">
        <v>33</v>
      </c>
      <c r="K9" s="654">
        <v>911.32999999999993</v>
      </c>
    </row>
    <row r="10" spans="1:11" ht="14.4" customHeight="1" x14ac:dyDescent="0.3">
      <c r="A10" s="649" t="s">
        <v>595</v>
      </c>
      <c r="B10" s="650" t="s">
        <v>596</v>
      </c>
      <c r="C10" s="651" t="s">
        <v>600</v>
      </c>
      <c r="D10" s="652" t="s">
        <v>3379</v>
      </c>
      <c r="E10" s="651" t="s">
        <v>7832</v>
      </c>
      <c r="F10" s="652" t="s">
        <v>7833</v>
      </c>
      <c r="G10" s="651" t="s">
        <v>6950</v>
      </c>
      <c r="H10" s="651" t="s">
        <v>6951</v>
      </c>
      <c r="I10" s="653">
        <v>12.373333333333333</v>
      </c>
      <c r="J10" s="653">
        <v>10</v>
      </c>
      <c r="K10" s="654">
        <v>123.74</v>
      </c>
    </row>
    <row r="11" spans="1:11" ht="14.4" customHeight="1" x14ac:dyDescent="0.3">
      <c r="A11" s="649" t="s">
        <v>595</v>
      </c>
      <c r="B11" s="650" t="s">
        <v>596</v>
      </c>
      <c r="C11" s="651" t="s">
        <v>600</v>
      </c>
      <c r="D11" s="652" t="s">
        <v>3379</v>
      </c>
      <c r="E11" s="651" t="s">
        <v>7832</v>
      </c>
      <c r="F11" s="652" t="s">
        <v>7833</v>
      </c>
      <c r="G11" s="651" t="s">
        <v>6952</v>
      </c>
      <c r="H11" s="651" t="s">
        <v>6953</v>
      </c>
      <c r="I11" s="653">
        <v>39.656666666666666</v>
      </c>
      <c r="J11" s="653">
        <v>4</v>
      </c>
      <c r="K11" s="654">
        <v>158.62</v>
      </c>
    </row>
    <row r="12" spans="1:11" ht="14.4" customHeight="1" x14ac:dyDescent="0.3">
      <c r="A12" s="649" t="s">
        <v>595</v>
      </c>
      <c r="B12" s="650" t="s">
        <v>596</v>
      </c>
      <c r="C12" s="651" t="s">
        <v>600</v>
      </c>
      <c r="D12" s="652" t="s">
        <v>3379</v>
      </c>
      <c r="E12" s="651" t="s">
        <v>7832</v>
      </c>
      <c r="F12" s="652" t="s">
        <v>7833</v>
      </c>
      <c r="G12" s="651" t="s">
        <v>6954</v>
      </c>
      <c r="H12" s="651" t="s">
        <v>6955</v>
      </c>
      <c r="I12" s="653">
        <v>0.15</v>
      </c>
      <c r="J12" s="653">
        <v>200</v>
      </c>
      <c r="K12" s="654">
        <v>30</v>
      </c>
    </row>
    <row r="13" spans="1:11" ht="14.4" customHeight="1" x14ac:dyDescent="0.3">
      <c r="A13" s="649" t="s">
        <v>595</v>
      </c>
      <c r="B13" s="650" t="s">
        <v>596</v>
      </c>
      <c r="C13" s="651" t="s">
        <v>600</v>
      </c>
      <c r="D13" s="652" t="s">
        <v>3379</v>
      </c>
      <c r="E13" s="651" t="s">
        <v>7832</v>
      </c>
      <c r="F13" s="652" t="s">
        <v>7833</v>
      </c>
      <c r="G13" s="651" t="s">
        <v>6956</v>
      </c>
      <c r="H13" s="651" t="s">
        <v>6957</v>
      </c>
      <c r="I13" s="653">
        <v>0.27500000000000002</v>
      </c>
      <c r="J13" s="653">
        <v>1100</v>
      </c>
      <c r="K13" s="654">
        <v>302</v>
      </c>
    </row>
    <row r="14" spans="1:11" ht="14.4" customHeight="1" x14ac:dyDescent="0.3">
      <c r="A14" s="649" t="s">
        <v>595</v>
      </c>
      <c r="B14" s="650" t="s">
        <v>596</v>
      </c>
      <c r="C14" s="651" t="s">
        <v>600</v>
      </c>
      <c r="D14" s="652" t="s">
        <v>3379</v>
      </c>
      <c r="E14" s="651" t="s">
        <v>7832</v>
      </c>
      <c r="F14" s="652" t="s">
        <v>7833</v>
      </c>
      <c r="G14" s="651" t="s">
        <v>6958</v>
      </c>
      <c r="H14" s="651" t="s">
        <v>6959</v>
      </c>
      <c r="I14" s="653">
        <v>0.37333333333333329</v>
      </c>
      <c r="J14" s="653">
        <v>1000</v>
      </c>
      <c r="K14" s="654">
        <v>375</v>
      </c>
    </row>
    <row r="15" spans="1:11" ht="14.4" customHeight="1" x14ac:dyDescent="0.3">
      <c r="A15" s="649" t="s">
        <v>595</v>
      </c>
      <c r="B15" s="650" t="s">
        <v>596</v>
      </c>
      <c r="C15" s="651" t="s">
        <v>600</v>
      </c>
      <c r="D15" s="652" t="s">
        <v>3379</v>
      </c>
      <c r="E15" s="651" t="s">
        <v>7832</v>
      </c>
      <c r="F15" s="652" t="s">
        <v>7833</v>
      </c>
      <c r="G15" s="651" t="s">
        <v>6960</v>
      </c>
      <c r="H15" s="651" t="s">
        <v>6961</v>
      </c>
      <c r="I15" s="653">
        <v>0.6</v>
      </c>
      <c r="J15" s="653">
        <v>1000</v>
      </c>
      <c r="K15" s="654">
        <v>600</v>
      </c>
    </row>
    <row r="16" spans="1:11" ht="14.4" customHeight="1" x14ac:dyDescent="0.3">
      <c r="A16" s="649" t="s">
        <v>595</v>
      </c>
      <c r="B16" s="650" t="s">
        <v>596</v>
      </c>
      <c r="C16" s="651" t="s">
        <v>600</v>
      </c>
      <c r="D16" s="652" t="s">
        <v>3379</v>
      </c>
      <c r="E16" s="651" t="s">
        <v>7832</v>
      </c>
      <c r="F16" s="652" t="s">
        <v>7833</v>
      </c>
      <c r="G16" s="651" t="s">
        <v>6962</v>
      </c>
      <c r="H16" s="651" t="s">
        <v>6963</v>
      </c>
      <c r="I16" s="653">
        <v>28.192</v>
      </c>
      <c r="J16" s="653">
        <v>15</v>
      </c>
      <c r="K16" s="654">
        <v>422.68999999999994</v>
      </c>
    </row>
    <row r="17" spans="1:11" ht="14.4" customHeight="1" x14ac:dyDescent="0.3">
      <c r="A17" s="649" t="s">
        <v>595</v>
      </c>
      <c r="B17" s="650" t="s">
        <v>596</v>
      </c>
      <c r="C17" s="651" t="s">
        <v>600</v>
      </c>
      <c r="D17" s="652" t="s">
        <v>3379</v>
      </c>
      <c r="E17" s="651" t="s">
        <v>7832</v>
      </c>
      <c r="F17" s="652" t="s">
        <v>7833</v>
      </c>
      <c r="G17" s="651" t="s">
        <v>6964</v>
      </c>
      <c r="H17" s="651" t="s">
        <v>6965</v>
      </c>
      <c r="I17" s="653">
        <v>19.808</v>
      </c>
      <c r="J17" s="653">
        <v>29</v>
      </c>
      <c r="K17" s="654">
        <v>574.42999999999995</v>
      </c>
    </row>
    <row r="18" spans="1:11" ht="14.4" customHeight="1" x14ac:dyDescent="0.3">
      <c r="A18" s="649" t="s">
        <v>595</v>
      </c>
      <c r="B18" s="650" t="s">
        <v>596</v>
      </c>
      <c r="C18" s="651" t="s">
        <v>600</v>
      </c>
      <c r="D18" s="652" t="s">
        <v>3379</v>
      </c>
      <c r="E18" s="651" t="s">
        <v>7832</v>
      </c>
      <c r="F18" s="652" t="s">
        <v>7833</v>
      </c>
      <c r="G18" s="651" t="s">
        <v>6966</v>
      </c>
      <c r="H18" s="651" t="s">
        <v>6967</v>
      </c>
      <c r="I18" s="653">
        <v>26.16</v>
      </c>
      <c r="J18" s="653">
        <v>3</v>
      </c>
      <c r="K18" s="654">
        <v>78.48</v>
      </c>
    </row>
    <row r="19" spans="1:11" ht="14.4" customHeight="1" x14ac:dyDescent="0.3">
      <c r="A19" s="649" t="s">
        <v>595</v>
      </c>
      <c r="B19" s="650" t="s">
        <v>596</v>
      </c>
      <c r="C19" s="651" t="s">
        <v>600</v>
      </c>
      <c r="D19" s="652" t="s">
        <v>3379</v>
      </c>
      <c r="E19" s="651" t="s">
        <v>7832</v>
      </c>
      <c r="F19" s="652" t="s">
        <v>7833</v>
      </c>
      <c r="G19" s="651" t="s">
        <v>6968</v>
      </c>
      <c r="H19" s="651" t="s">
        <v>6969</v>
      </c>
      <c r="I19" s="653">
        <v>9.7225000000000001</v>
      </c>
      <c r="J19" s="653">
        <v>10</v>
      </c>
      <c r="K19" s="654">
        <v>97.23</v>
      </c>
    </row>
    <row r="20" spans="1:11" ht="14.4" customHeight="1" x14ac:dyDescent="0.3">
      <c r="A20" s="649" t="s">
        <v>595</v>
      </c>
      <c r="B20" s="650" t="s">
        <v>596</v>
      </c>
      <c r="C20" s="651" t="s">
        <v>600</v>
      </c>
      <c r="D20" s="652" t="s">
        <v>3379</v>
      </c>
      <c r="E20" s="651" t="s">
        <v>7832</v>
      </c>
      <c r="F20" s="652" t="s">
        <v>7833</v>
      </c>
      <c r="G20" s="651" t="s">
        <v>6970</v>
      </c>
      <c r="H20" s="651" t="s">
        <v>6971</v>
      </c>
      <c r="I20" s="653">
        <v>7.4950000000000001</v>
      </c>
      <c r="J20" s="653">
        <v>2</v>
      </c>
      <c r="K20" s="654">
        <v>14.99</v>
      </c>
    </row>
    <row r="21" spans="1:11" ht="14.4" customHeight="1" x14ac:dyDescent="0.3">
      <c r="A21" s="649" t="s">
        <v>595</v>
      </c>
      <c r="B21" s="650" t="s">
        <v>596</v>
      </c>
      <c r="C21" s="651" t="s">
        <v>600</v>
      </c>
      <c r="D21" s="652" t="s">
        <v>3379</v>
      </c>
      <c r="E21" s="651" t="s">
        <v>7832</v>
      </c>
      <c r="F21" s="652" t="s">
        <v>7833</v>
      </c>
      <c r="G21" s="651" t="s">
        <v>6972</v>
      </c>
      <c r="H21" s="651" t="s">
        <v>6973</v>
      </c>
      <c r="I21" s="653">
        <v>0.86</v>
      </c>
      <c r="J21" s="653">
        <v>10</v>
      </c>
      <c r="K21" s="654">
        <v>8.6</v>
      </c>
    </row>
    <row r="22" spans="1:11" ht="14.4" customHeight="1" x14ac:dyDescent="0.3">
      <c r="A22" s="649" t="s">
        <v>595</v>
      </c>
      <c r="B22" s="650" t="s">
        <v>596</v>
      </c>
      <c r="C22" s="651" t="s">
        <v>600</v>
      </c>
      <c r="D22" s="652" t="s">
        <v>3379</v>
      </c>
      <c r="E22" s="651" t="s">
        <v>7832</v>
      </c>
      <c r="F22" s="652" t="s">
        <v>7833</v>
      </c>
      <c r="G22" s="651" t="s">
        <v>6974</v>
      </c>
      <c r="H22" s="651" t="s">
        <v>6975</v>
      </c>
      <c r="I22" s="653">
        <v>0.31</v>
      </c>
      <c r="J22" s="653">
        <v>400</v>
      </c>
      <c r="K22" s="654">
        <v>124</v>
      </c>
    </row>
    <row r="23" spans="1:11" ht="14.4" customHeight="1" x14ac:dyDescent="0.3">
      <c r="A23" s="649" t="s">
        <v>595</v>
      </c>
      <c r="B23" s="650" t="s">
        <v>596</v>
      </c>
      <c r="C23" s="651" t="s">
        <v>600</v>
      </c>
      <c r="D23" s="652" t="s">
        <v>3379</v>
      </c>
      <c r="E23" s="651" t="s">
        <v>7832</v>
      </c>
      <c r="F23" s="652" t="s">
        <v>7833</v>
      </c>
      <c r="G23" s="651" t="s">
        <v>6976</v>
      </c>
      <c r="H23" s="651" t="s">
        <v>6977</v>
      </c>
      <c r="I23" s="653">
        <v>7.1</v>
      </c>
      <c r="J23" s="653">
        <v>2</v>
      </c>
      <c r="K23" s="654">
        <v>14.2</v>
      </c>
    </row>
    <row r="24" spans="1:11" ht="14.4" customHeight="1" x14ac:dyDescent="0.3">
      <c r="A24" s="649" t="s">
        <v>595</v>
      </c>
      <c r="B24" s="650" t="s">
        <v>596</v>
      </c>
      <c r="C24" s="651" t="s">
        <v>600</v>
      </c>
      <c r="D24" s="652" t="s">
        <v>3379</v>
      </c>
      <c r="E24" s="651" t="s">
        <v>7832</v>
      </c>
      <c r="F24" s="652" t="s">
        <v>7833</v>
      </c>
      <c r="G24" s="651" t="s">
        <v>6978</v>
      </c>
      <c r="H24" s="651" t="s">
        <v>6979</v>
      </c>
      <c r="I24" s="653">
        <v>3.45</v>
      </c>
      <c r="J24" s="653">
        <v>10</v>
      </c>
      <c r="K24" s="654">
        <v>34.5</v>
      </c>
    </row>
    <row r="25" spans="1:11" ht="14.4" customHeight="1" x14ac:dyDescent="0.3">
      <c r="A25" s="649" t="s">
        <v>595</v>
      </c>
      <c r="B25" s="650" t="s">
        <v>596</v>
      </c>
      <c r="C25" s="651" t="s">
        <v>600</v>
      </c>
      <c r="D25" s="652" t="s">
        <v>3379</v>
      </c>
      <c r="E25" s="651" t="s">
        <v>7834</v>
      </c>
      <c r="F25" s="652" t="s">
        <v>7835</v>
      </c>
      <c r="G25" s="651" t="s">
        <v>6980</v>
      </c>
      <c r="H25" s="651" t="s">
        <v>6981</v>
      </c>
      <c r="I25" s="653">
        <v>5.0175000000000001</v>
      </c>
      <c r="J25" s="653">
        <v>400</v>
      </c>
      <c r="K25" s="654">
        <v>2007</v>
      </c>
    </row>
    <row r="26" spans="1:11" ht="14.4" customHeight="1" x14ac:dyDescent="0.3">
      <c r="A26" s="649" t="s">
        <v>595</v>
      </c>
      <c r="B26" s="650" t="s">
        <v>596</v>
      </c>
      <c r="C26" s="651" t="s">
        <v>600</v>
      </c>
      <c r="D26" s="652" t="s">
        <v>3379</v>
      </c>
      <c r="E26" s="651" t="s">
        <v>7834</v>
      </c>
      <c r="F26" s="652" t="s">
        <v>7835</v>
      </c>
      <c r="G26" s="651" t="s">
        <v>6982</v>
      </c>
      <c r="H26" s="651" t="s">
        <v>6983</v>
      </c>
      <c r="I26" s="653">
        <v>2.9824999999999999</v>
      </c>
      <c r="J26" s="653">
        <v>200</v>
      </c>
      <c r="K26" s="654">
        <v>596.5</v>
      </c>
    </row>
    <row r="27" spans="1:11" ht="14.4" customHeight="1" x14ac:dyDescent="0.3">
      <c r="A27" s="649" t="s">
        <v>595</v>
      </c>
      <c r="B27" s="650" t="s">
        <v>596</v>
      </c>
      <c r="C27" s="651" t="s">
        <v>600</v>
      </c>
      <c r="D27" s="652" t="s">
        <v>3379</v>
      </c>
      <c r="E27" s="651" t="s">
        <v>7834</v>
      </c>
      <c r="F27" s="652" t="s">
        <v>7835</v>
      </c>
      <c r="G27" s="651" t="s">
        <v>6984</v>
      </c>
      <c r="H27" s="651" t="s">
        <v>6985</v>
      </c>
      <c r="I27" s="653">
        <v>0.21800000000000003</v>
      </c>
      <c r="J27" s="653">
        <v>1400</v>
      </c>
      <c r="K27" s="654">
        <v>305</v>
      </c>
    </row>
    <row r="28" spans="1:11" ht="14.4" customHeight="1" x14ac:dyDescent="0.3">
      <c r="A28" s="649" t="s">
        <v>595</v>
      </c>
      <c r="B28" s="650" t="s">
        <v>596</v>
      </c>
      <c r="C28" s="651" t="s">
        <v>600</v>
      </c>
      <c r="D28" s="652" t="s">
        <v>3379</v>
      </c>
      <c r="E28" s="651" t="s">
        <v>7834</v>
      </c>
      <c r="F28" s="652" t="s">
        <v>7835</v>
      </c>
      <c r="G28" s="651" t="s">
        <v>6986</v>
      </c>
      <c r="H28" s="651" t="s">
        <v>6987</v>
      </c>
      <c r="I28" s="653">
        <v>15.9275</v>
      </c>
      <c r="J28" s="653">
        <v>200</v>
      </c>
      <c r="K28" s="654">
        <v>3185.5</v>
      </c>
    </row>
    <row r="29" spans="1:11" ht="14.4" customHeight="1" x14ac:dyDescent="0.3">
      <c r="A29" s="649" t="s">
        <v>595</v>
      </c>
      <c r="B29" s="650" t="s">
        <v>596</v>
      </c>
      <c r="C29" s="651" t="s">
        <v>600</v>
      </c>
      <c r="D29" s="652" t="s">
        <v>3379</v>
      </c>
      <c r="E29" s="651" t="s">
        <v>7834</v>
      </c>
      <c r="F29" s="652" t="s">
        <v>7835</v>
      </c>
      <c r="G29" s="651" t="s">
        <v>6988</v>
      </c>
      <c r="H29" s="651" t="s">
        <v>6989</v>
      </c>
      <c r="I29" s="653">
        <v>2.41</v>
      </c>
      <c r="J29" s="653">
        <v>500</v>
      </c>
      <c r="K29" s="654">
        <v>1205</v>
      </c>
    </row>
    <row r="30" spans="1:11" ht="14.4" customHeight="1" x14ac:dyDescent="0.3">
      <c r="A30" s="649" t="s">
        <v>595</v>
      </c>
      <c r="B30" s="650" t="s">
        <v>596</v>
      </c>
      <c r="C30" s="651" t="s">
        <v>600</v>
      </c>
      <c r="D30" s="652" t="s">
        <v>3379</v>
      </c>
      <c r="E30" s="651" t="s">
        <v>7834</v>
      </c>
      <c r="F30" s="652" t="s">
        <v>7835</v>
      </c>
      <c r="G30" s="651" t="s">
        <v>6990</v>
      </c>
      <c r="H30" s="651" t="s">
        <v>6991</v>
      </c>
      <c r="I30" s="653">
        <v>29.878333333333334</v>
      </c>
      <c r="J30" s="653">
        <v>550</v>
      </c>
      <c r="K30" s="654">
        <v>16424.5</v>
      </c>
    </row>
    <row r="31" spans="1:11" ht="14.4" customHeight="1" x14ac:dyDescent="0.3">
      <c r="A31" s="649" t="s">
        <v>595</v>
      </c>
      <c r="B31" s="650" t="s">
        <v>596</v>
      </c>
      <c r="C31" s="651" t="s">
        <v>600</v>
      </c>
      <c r="D31" s="652" t="s">
        <v>3379</v>
      </c>
      <c r="E31" s="651" t="s">
        <v>7834</v>
      </c>
      <c r="F31" s="652" t="s">
        <v>7835</v>
      </c>
      <c r="G31" s="651" t="s">
        <v>6992</v>
      </c>
      <c r="H31" s="651" t="s">
        <v>6993</v>
      </c>
      <c r="I31" s="653">
        <v>2.75</v>
      </c>
      <c r="J31" s="653">
        <v>400</v>
      </c>
      <c r="K31" s="654">
        <v>1100</v>
      </c>
    </row>
    <row r="32" spans="1:11" ht="14.4" customHeight="1" x14ac:dyDescent="0.3">
      <c r="A32" s="649" t="s">
        <v>595</v>
      </c>
      <c r="B32" s="650" t="s">
        <v>596</v>
      </c>
      <c r="C32" s="651" t="s">
        <v>600</v>
      </c>
      <c r="D32" s="652" t="s">
        <v>3379</v>
      </c>
      <c r="E32" s="651" t="s">
        <v>7834</v>
      </c>
      <c r="F32" s="652" t="s">
        <v>7835</v>
      </c>
      <c r="G32" s="651" t="s">
        <v>6994</v>
      </c>
      <c r="H32" s="651" t="s">
        <v>6995</v>
      </c>
      <c r="I32" s="653">
        <v>16.29</v>
      </c>
      <c r="J32" s="653">
        <v>2</v>
      </c>
      <c r="K32" s="654">
        <v>32.58</v>
      </c>
    </row>
    <row r="33" spans="1:11" ht="14.4" customHeight="1" x14ac:dyDescent="0.3">
      <c r="A33" s="649" t="s">
        <v>595</v>
      </c>
      <c r="B33" s="650" t="s">
        <v>596</v>
      </c>
      <c r="C33" s="651" t="s">
        <v>600</v>
      </c>
      <c r="D33" s="652" t="s">
        <v>3379</v>
      </c>
      <c r="E33" s="651" t="s">
        <v>7834</v>
      </c>
      <c r="F33" s="652" t="s">
        <v>7835</v>
      </c>
      <c r="G33" s="651" t="s">
        <v>6996</v>
      </c>
      <c r="H33" s="651" t="s">
        <v>6997</v>
      </c>
      <c r="I33" s="653">
        <v>4.1449999999999996</v>
      </c>
      <c r="J33" s="653">
        <v>650</v>
      </c>
      <c r="K33" s="654">
        <v>2694.5</v>
      </c>
    </row>
    <row r="34" spans="1:11" ht="14.4" customHeight="1" x14ac:dyDescent="0.3">
      <c r="A34" s="649" t="s">
        <v>595</v>
      </c>
      <c r="B34" s="650" t="s">
        <v>596</v>
      </c>
      <c r="C34" s="651" t="s">
        <v>600</v>
      </c>
      <c r="D34" s="652" t="s">
        <v>3379</v>
      </c>
      <c r="E34" s="651" t="s">
        <v>7834</v>
      </c>
      <c r="F34" s="652" t="s">
        <v>7835</v>
      </c>
      <c r="G34" s="651" t="s">
        <v>6998</v>
      </c>
      <c r="H34" s="651" t="s">
        <v>6999</v>
      </c>
      <c r="I34" s="653">
        <v>0.96500000000000008</v>
      </c>
      <c r="J34" s="653">
        <v>600</v>
      </c>
      <c r="K34" s="654">
        <v>572</v>
      </c>
    </row>
    <row r="35" spans="1:11" ht="14.4" customHeight="1" x14ac:dyDescent="0.3">
      <c r="A35" s="649" t="s">
        <v>595</v>
      </c>
      <c r="B35" s="650" t="s">
        <v>596</v>
      </c>
      <c r="C35" s="651" t="s">
        <v>600</v>
      </c>
      <c r="D35" s="652" t="s">
        <v>3379</v>
      </c>
      <c r="E35" s="651" t="s">
        <v>7834</v>
      </c>
      <c r="F35" s="652" t="s">
        <v>7835</v>
      </c>
      <c r="G35" s="651" t="s">
        <v>7000</v>
      </c>
      <c r="H35" s="651" t="s">
        <v>7001</v>
      </c>
      <c r="I35" s="653">
        <v>1.4749999999999999</v>
      </c>
      <c r="J35" s="653">
        <v>2600</v>
      </c>
      <c r="K35" s="654">
        <v>3853</v>
      </c>
    </row>
    <row r="36" spans="1:11" ht="14.4" customHeight="1" x14ac:dyDescent="0.3">
      <c r="A36" s="649" t="s">
        <v>595</v>
      </c>
      <c r="B36" s="650" t="s">
        <v>596</v>
      </c>
      <c r="C36" s="651" t="s">
        <v>600</v>
      </c>
      <c r="D36" s="652" t="s">
        <v>3379</v>
      </c>
      <c r="E36" s="651" t="s">
        <v>7834</v>
      </c>
      <c r="F36" s="652" t="s">
        <v>7835</v>
      </c>
      <c r="G36" s="651" t="s">
        <v>7002</v>
      </c>
      <c r="H36" s="651" t="s">
        <v>7003</v>
      </c>
      <c r="I36" s="653">
        <v>0.4283333333333334</v>
      </c>
      <c r="J36" s="653">
        <v>5800</v>
      </c>
      <c r="K36" s="654">
        <v>2486</v>
      </c>
    </row>
    <row r="37" spans="1:11" ht="14.4" customHeight="1" x14ac:dyDescent="0.3">
      <c r="A37" s="649" t="s">
        <v>595</v>
      </c>
      <c r="B37" s="650" t="s">
        <v>596</v>
      </c>
      <c r="C37" s="651" t="s">
        <v>600</v>
      </c>
      <c r="D37" s="652" t="s">
        <v>3379</v>
      </c>
      <c r="E37" s="651" t="s">
        <v>7834</v>
      </c>
      <c r="F37" s="652" t="s">
        <v>7835</v>
      </c>
      <c r="G37" s="651" t="s">
        <v>7004</v>
      </c>
      <c r="H37" s="651" t="s">
        <v>7005</v>
      </c>
      <c r="I37" s="653">
        <v>0.59166666666666667</v>
      </c>
      <c r="J37" s="653">
        <v>1600</v>
      </c>
      <c r="K37" s="654">
        <v>950</v>
      </c>
    </row>
    <row r="38" spans="1:11" ht="14.4" customHeight="1" x14ac:dyDescent="0.3">
      <c r="A38" s="649" t="s">
        <v>595</v>
      </c>
      <c r="B38" s="650" t="s">
        <v>596</v>
      </c>
      <c r="C38" s="651" t="s">
        <v>600</v>
      </c>
      <c r="D38" s="652" t="s">
        <v>3379</v>
      </c>
      <c r="E38" s="651" t="s">
        <v>7834</v>
      </c>
      <c r="F38" s="652" t="s">
        <v>7835</v>
      </c>
      <c r="G38" s="651" t="s">
        <v>7006</v>
      </c>
      <c r="H38" s="651" t="s">
        <v>7007</v>
      </c>
      <c r="I38" s="653">
        <v>22.53</v>
      </c>
      <c r="J38" s="653">
        <v>15</v>
      </c>
      <c r="K38" s="654">
        <v>337.95</v>
      </c>
    </row>
    <row r="39" spans="1:11" ht="14.4" customHeight="1" x14ac:dyDescent="0.3">
      <c r="A39" s="649" t="s">
        <v>595</v>
      </c>
      <c r="B39" s="650" t="s">
        <v>596</v>
      </c>
      <c r="C39" s="651" t="s">
        <v>600</v>
      </c>
      <c r="D39" s="652" t="s">
        <v>3379</v>
      </c>
      <c r="E39" s="651" t="s">
        <v>7834</v>
      </c>
      <c r="F39" s="652" t="s">
        <v>7835</v>
      </c>
      <c r="G39" s="651" t="s">
        <v>7008</v>
      </c>
      <c r="H39" s="651" t="s">
        <v>7009</v>
      </c>
      <c r="I39" s="653">
        <v>6.19</v>
      </c>
      <c r="J39" s="653">
        <v>35</v>
      </c>
      <c r="K39" s="654">
        <v>216.64999999999998</v>
      </c>
    </row>
    <row r="40" spans="1:11" ht="14.4" customHeight="1" x14ac:dyDescent="0.3">
      <c r="A40" s="649" t="s">
        <v>595</v>
      </c>
      <c r="B40" s="650" t="s">
        <v>596</v>
      </c>
      <c r="C40" s="651" t="s">
        <v>600</v>
      </c>
      <c r="D40" s="652" t="s">
        <v>3379</v>
      </c>
      <c r="E40" s="651" t="s">
        <v>7834</v>
      </c>
      <c r="F40" s="652" t="s">
        <v>7835</v>
      </c>
      <c r="G40" s="651" t="s">
        <v>7010</v>
      </c>
      <c r="H40" s="651" t="s">
        <v>7011</v>
      </c>
      <c r="I40" s="653">
        <v>3.2166666666666668</v>
      </c>
      <c r="J40" s="653">
        <v>600</v>
      </c>
      <c r="K40" s="654">
        <v>1929.5</v>
      </c>
    </row>
    <row r="41" spans="1:11" ht="14.4" customHeight="1" x14ac:dyDescent="0.3">
      <c r="A41" s="649" t="s">
        <v>595</v>
      </c>
      <c r="B41" s="650" t="s">
        <v>596</v>
      </c>
      <c r="C41" s="651" t="s">
        <v>600</v>
      </c>
      <c r="D41" s="652" t="s">
        <v>3379</v>
      </c>
      <c r="E41" s="651" t="s">
        <v>7834</v>
      </c>
      <c r="F41" s="652" t="s">
        <v>7835</v>
      </c>
      <c r="G41" s="651" t="s">
        <v>7012</v>
      </c>
      <c r="H41" s="651" t="s">
        <v>7013</v>
      </c>
      <c r="I41" s="653">
        <v>68.523333333333326</v>
      </c>
      <c r="J41" s="653">
        <v>12</v>
      </c>
      <c r="K41" s="654">
        <v>822.28</v>
      </c>
    </row>
    <row r="42" spans="1:11" ht="14.4" customHeight="1" x14ac:dyDescent="0.3">
      <c r="A42" s="649" t="s">
        <v>595</v>
      </c>
      <c r="B42" s="650" t="s">
        <v>596</v>
      </c>
      <c r="C42" s="651" t="s">
        <v>600</v>
      </c>
      <c r="D42" s="652" t="s">
        <v>3379</v>
      </c>
      <c r="E42" s="651" t="s">
        <v>7834</v>
      </c>
      <c r="F42" s="652" t="s">
        <v>7835</v>
      </c>
      <c r="G42" s="651" t="s">
        <v>7014</v>
      </c>
      <c r="H42" s="651" t="s">
        <v>7015</v>
      </c>
      <c r="I42" s="653">
        <v>15.58</v>
      </c>
      <c r="J42" s="653">
        <v>10</v>
      </c>
      <c r="K42" s="654">
        <v>155.80000000000001</v>
      </c>
    </row>
    <row r="43" spans="1:11" ht="14.4" customHeight="1" x14ac:dyDescent="0.3">
      <c r="A43" s="649" t="s">
        <v>595</v>
      </c>
      <c r="B43" s="650" t="s">
        <v>596</v>
      </c>
      <c r="C43" s="651" t="s">
        <v>600</v>
      </c>
      <c r="D43" s="652" t="s">
        <v>3379</v>
      </c>
      <c r="E43" s="651" t="s">
        <v>7834</v>
      </c>
      <c r="F43" s="652" t="s">
        <v>7835</v>
      </c>
      <c r="G43" s="651" t="s">
        <v>7016</v>
      </c>
      <c r="H43" s="651" t="s">
        <v>7017</v>
      </c>
      <c r="I43" s="653">
        <v>79.877499999999998</v>
      </c>
      <c r="J43" s="653">
        <v>48</v>
      </c>
      <c r="K43" s="654">
        <v>3839.76</v>
      </c>
    </row>
    <row r="44" spans="1:11" ht="14.4" customHeight="1" x14ac:dyDescent="0.3">
      <c r="A44" s="649" t="s">
        <v>595</v>
      </c>
      <c r="B44" s="650" t="s">
        <v>596</v>
      </c>
      <c r="C44" s="651" t="s">
        <v>600</v>
      </c>
      <c r="D44" s="652" t="s">
        <v>3379</v>
      </c>
      <c r="E44" s="651" t="s">
        <v>7834</v>
      </c>
      <c r="F44" s="652" t="s">
        <v>7835</v>
      </c>
      <c r="G44" s="651" t="s">
        <v>7018</v>
      </c>
      <c r="H44" s="651" t="s">
        <v>7019</v>
      </c>
      <c r="I44" s="653">
        <v>21.78</v>
      </c>
      <c r="J44" s="653">
        <v>151</v>
      </c>
      <c r="K44" s="654">
        <v>3288.78</v>
      </c>
    </row>
    <row r="45" spans="1:11" ht="14.4" customHeight="1" x14ac:dyDescent="0.3">
      <c r="A45" s="649" t="s">
        <v>595</v>
      </c>
      <c r="B45" s="650" t="s">
        <v>596</v>
      </c>
      <c r="C45" s="651" t="s">
        <v>600</v>
      </c>
      <c r="D45" s="652" t="s">
        <v>3379</v>
      </c>
      <c r="E45" s="651" t="s">
        <v>7834</v>
      </c>
      <c r="F45" s="652" t="s">
        <v>7835</v>
      </c>
      <c r="G45" s="651" t="s">
        <v>7020</v>
      </c>
      <c r="H45" s="651" t="s">
        <v>7021</v>
      </c>
      <c r="I45" s="653">
        <v>29.123333333333335</v>
      </c>
      <c r="J45" s="653">
        <v>150</v>
      </c>
      <c r="K45" s="654">
        <v>4368.5</v>
      </c>
    </row>
    <row r="46" spans="1:11" ht="14.4" customHeight="1" x14ac:dyDescent="0.3">
      <c r="A46" s="649" t="s">
        <v>595</v>
      </c>
      <c r="B46" s="650" t="s">
        <v>596</v>
      </c>
      <c r="C46" s="651" t="s">
        <v>600</v>
      </c>
      <c r="D46" s="652" t="s">
        <v>3379</v>
      </c>
      <c r="E46" s="651" t="s">
        <v>7834</v>
      </c>
      <c r="F46" s="652" t="s">
        <v>7835</v>
      </c>
      <c r="G46" s="651" t="s">
        <v>7022</v>
      </c>
      <c r="H46" s="651" t="s">
        <v>7023</v>
      </c>
      <c r="I46" s="653">
        <v>43.39</v>
      </c>
      <c r="J46" s="653">
        <v>15</v>
      </c>
      <c r="K46" s="654">
        <v>650.85</v>
      </c>
    </row>
    <row r="47" spans="1:11" ht="14.4" customHeight="1" x14ac:dyDescent="0.3">
      <c r="A47" s="649" t="s">
        <v>595</v>
      </c>
      <c r="B47" s="650" t="s">
        <v>596</v>
      </c>
      <c r="C47" s="651" t="s">
        <v>600</v>
      </c>
      <c r="D47" s="652" t="s">
        <v>3379</v>
      </c>
      <c r="E47" s="651" t="s">
        <v>7834</v>
      </c>
      <c r="F47" s="652" t="s">
        <v>7835</v>
      </c>
      <c r="G47" s="651" t="s">
        <v>7024</v>
      </c>
      <c r="H47" s="651" t="s">
        <v>7025</v>
      </c>
      <c r="I47" s="653">
        <v>5.57</v>
      </c>
      <c r="J47" s="653">
        <v>10</v>
      </c>
      <c r="K47" s="654">
        <v>55.7</v>
      </c>
    </row>
    <row r="48" spans="1:11" ht="14.4" customHeight="1" x14ac:dyDescent="0.3">
      <c r="A48" s="649" t="s">
        <v>595</v>
      </c>
      <c r="B48" s="650" t="s">
        <v>596</v>
      </c>
      <c r="C48" s="651" t="s">
        <v>600</v>
      </c>
      <c r="D48" s="652" t="s">
        <v>3379</v>
      </c>
      <c r="E48" s="651" t="s">
        <v>7834</v>
      </c>
      <c r="F48" s="652" t="s">
        <v>7835</v>
      </c>
      <c r="G48" s="651" t="s">
        <v>7026</v>
      </c>
      <c r="H48" s="651" t="s">
        <v>7027</v>
      </c>
      <c r="I48" s="653">
        <v>2.67</v>
      </c>
      <c r="J48" s="653">
        <v>50</v>
      </c>
      <c r="K48" s="654">
        <v>133.5</v>
      </c>
    </row>
    <row r="49" spans="1:11" ht="14.4" customHeight="1" x14ac:dyDescent="0.3">
      <c r="A49" s="649" t="s">
        <v>595</v>
      </c>
      <c r="B49" s="650" t="s">
        <v>596</v>
      </c>
      <c r="C49" s="651" t="s">
        <v>600</v>
      </c>
      <c r="D49" s="652" t="s">
        <v>3379</v>
      </c>
      <c r="E49" s="651" t="s">
        <v>7834</v>
      </c>
      <c r="F49" s="652" t="s">
        <v>7835</v>
      </c>
      <c r="G49" s="651" t="s">
        <v>7028</v>
      </c>
      <c r="H49" s="651" t="s">
        <v>7029</v>
      </c>
      <c r="I49" s="653">
        <v>14.301666666666668</v>
      </c>
      <c r="J49" s="653">
        <v>120</v>
      </c>
      <c r="K49" s="654">
        <v>1716.17</v>
      </c>
    </row>
    <row r="50" spans="1:11" ht="14.4" customHeight="1" x14ac:dyDescent="0.3">
      <c r="A50" s="649" t="s">
        <v>595</v>
      </c>
      <c r="B50" s="650" t="s">
        <v>596</v>
      </c>
      <c r="C50" s="651" t="s">
        <v>600</v>
      </c>
      <c r="D50" s="652" t="s">
        <v>3379</v>
      </c>
      <c r="E50" s="651" t="s">
        <v>7834</v>
      </c>
      <c r="F50" s="652" t="s">
        <v>7835</v>
      </c>
      <c r="G50" s="651" t="s">
        <v>7030</v>
      </c>
      <c r="H50" s="651" t="s">
        <v>7031</v>
      </c>
      <c r="I50" s="653">
        <v>5.41</v>
      </c>
      <c r="J50" s="653">
        <v>200</v>
      </c>
      <c r="K50" s="654">
        <v>1082</v>
      </c>
    </row>
    <row r="51" spans="1:11" ht="14.4" customHeight="1" x14ac:dyDescent="0.3">
      <c r="A51" s="649" t="s">
        <v>595</v>
      </c>
      <c r="B51" s="650" t="s">
        <v>596</v>
      </c>
      <c r="C51" s="651" t="s">
        <v>600</v>
      </c>
      <c r="D51" s="652" t="s">
        <v>3379</v>
      </c>
      <c r="E51" s="651" t="s">
        <v>7834</v>
      </c>
      <c r="F51" s="652" t="s">
        <v>7835</v>
      </c>
      <c r="G51" s="651" t="s">
        <v>7032</v>
      </c>
      <c r="H51" s="651" t="s">
        <v>7033</v>
      </c>
      <c r="I51" s="653">
        <v>218.5</v>
      </c>
      <c r="J51" s="653">
        <v>3</v>
      </c>
      <c r="K51" s="654">
        <v>655.5</v>
      </c>
    </row>
    <row r="52" spans="1:11" ht="14.4" customHeight="1" x14ac:dyDescent="0.3">
      <c r="A52" s="649" t="s">
        <v>595</v>
      </c>
      <c r="B52" s="650" t="s">
        <v>596</v>
      </c>
      <c r="C52" s="651" t="s">
        <v>600</v>
      </c>
      <c r="D52" s="652" t="s">
        <v>3379</v>
      </c>
      <c r="E52" s="651" t="s">
        <v>7834</v>
      </c>
      <c r="F52" s="652" t="s">
        <v>7835</v>
      </c>
      <c r="G52" s="651" t="s">
        <v>7034</v>
      </c>
      <c r="H52" s="651" t="s">
        <v>7035</v>
      </c>
      <c r="I52" s="653">
        <v>1.8</v>
      </c>
      <c r="J52" s="653">
        <v>20</v>
      </c>
      <c r="K52" s="654">
        <v>36</v>
      </c>
    </row>
    <row r="53" spans="1:11" ht="14.4" customHeight="1" x14ac:dyDescent="0.3">
      <c r="A53" s="649" t="s">
        <v>595</v>
      </c>
      <c r="B53" s="650" t="s">
        <v>596</v>
      </c>
      <c r="C53" s="651" t="s">
        <v>600</v>
      </c>
      <c r="D53" s="652" t="s">
        <v>3379</v>
      </c>
      <c r="E53" s="651" t="s">
        <v>7834</v>
      </c>
      <c r="F53" s="652" t="s">
        <v>7835</v>
      </c>
      <c r="G53" s="651" t="s">
        <v>7036</v>
      </c>
      <c r="H53" s="651" t="s">
        <v>7037</v>
      </c>
      <c r="I53" s="653">
        <v>14.452500000000001</v>
      </c>
      <c r="J53" s="653">
        <v>200</v>
      </c>
      <c r="K53" s="654">
        <v>2890.62</v>
      </c>
    </row>
    <row r="54" spans="1:11" ht="14.4" customHeight="1" x14ac:dyDescent="0.3">
      <c r="A54" s="649" t="s">
        <v>595</v>
      </c>
      <c r="B54" s="650" t="s">
        <v>596</v>
      </c>
      <c r="C54" s="651" t="s">
        <v>600</v>
      </c>
      <c r="D54" s="652" t="s">
        <v>3379</v>
      </c>
      <c r="E54" s="651" t="s">
        <v>7834</v>
      </c>
      <c r="F54" s="652" t="s">
        <v>7835</v>
      </c>
      <c r="G54" s="651" t="s">
        <v>7038</v>
      </c>
      <c r="H54" s="651" t="s">
        <v>7039</v>
      </c>
      <c r="I54" s="653">
        <v>1.8</v>
      </c>
      <c r="J54" s="653">
        <v>25</v>
      </c>
      <c r="K54" s="654">
        <v>45</v>
      </c>
    </row>
    <row r="55" spans="1:11" ht="14.4" customHeight="1" x14ac:dyDescent="0.3">
      <c r="A55" s="649" t="s">
        <v>595</v>
      </c>
      <c r="B55" s="650" t="s">
        <v>596</v>
      </c>
      <c r="C55" s="651" t="s">
        <v>600</v>
      </c>
      <c r="D55" s="652" t="s">
        <v>3379</v>
      </c>
      <c r="E55" s="651" t="s">
        <v>7834</v>
      </c>
      <c r="F55" s="652" t="s">
        <v>7835</v>
      </c>
      <c r="G55" s="651" t="s">
        <v>7040</v>
      </c>
      <c r="H55" s="651" t="s">
        <v>7041</v>
      </c>
      <c r="I55" s="653">
        <v>2.37</v>
      </c>
      <c r="J55" s="653">
        <v>100</v>
      </c>
      <c r="K55" s="654">
        <v>237</v>
      </c>
    </row>
    <row r="56" spans="1:11" ht="14.4" customHeight="1" x14ac:dyDescent="0.3">
      <c r="A56" s="649" t="s">
        <v>595</v>
      </c>
      <c r="B56" s="650" t="s">
        <v>596</v>
      </c>
      <c r="C56" s="651" t="s">
        <v>600</v>
      </c>
      <c r="D56" s="652" t="s">
        <v>3379</v>
      </c>
      <c r="E56" s="651" t="s">
        <v>7834</v>
      </c>
      <c r="F56" s="652" t="s">
        <v>7835</v>
      </c>
      <c r="G56" s="651" t="s">
        <v>7042</v>
      </c>
      <c r="H56" s="651" t="s">
        <v>7043</v>
      </c>
      <c r="I56" s="653">
        <v>1.9</v>
      </c>
      <c r="J56" s="653">
        <v>25</v>
      </c>
      <c r="K56" s="654">
        <v>47.5</v>
      </c>
    </row>
    <row r="57" spans="1:11" ht="14.4" customHeight="1" x14ac:dyDescent="0.3">
      <c r="A57" s="649" t="s">
        <v>595</v>
      </c>
      <c r="B57" s="650" t="s">
        <v>596</v>
      </c>
      <c r="C57" s="651" t="s">
        <v>600</v>
      </c>
      <c r="D57" s="652" t="s">
        <v>3379</v>
      </c>
      <c r="E57" s="651" t="s">
        <v>7834</v>
      </c>
      <c r="F57" s="652" t="s">
        <v>7835</v>
      </c>
      <c r="G57" s="651" t="s">
        <v>7044</v>
      </c>
      <c r="H57" s="651" t="s">
        <v>7045</v>
      </c>
      <c r="I57" s="653">
        <v>1.766</v>
      </c>
      <c r="J57" s="653">
        <v>250</v>
      </c>
      <c r="K57" s="654">
        <v>441.5</v>
      </c>
    </row>
    <row r="58" spans="1:11" ht="14.4" customHeight="1" x14ac:dyDescent="0.3">
      <c r="A58" s="649" t="s">
        <v>595</v>
      </c>
      <c r="B58" s="650" t="s">
        <v>596</v>
      </c>
      <c r="C58" s="651" t="s">
        <v>600</v>
      </c>
      <c r="D58" s="652" t="s">
        <v>3379</v>
      </c>
      <c r="E58" s="651" t="s">
        <v>7834</v>
      </c>
      <c r="F58" s="652" t="s">
        <v>7835</v>
      </c>
      <c r="G58" s="651" t="s">
        <v>7046</v>
      </c>
      <c r="H58" s="651" t="s">
        <v>7047</v>
      </c>
      <c r="I58" s="653">
        <v>3.14</v>
      </c>
      <c r="J58" s="653">
        <v>10</v>
      </c>
      <c r="K58" s="654">
        <v>31.4</v>
      </c>
    </row>
    <row r="59" spans="1:11" ht="14.4" customHeight="1" x14ac:dyDescent="0.3">
      <c r="A59" s="649" t="s">
        <v>595</v>
      </c>
      <c r="B59" s="650" t="s">
        <v>596</v>
      </c>
      <c r="C59" s="651" t="s">
        <v>600</v>
      </c>
      <c r="D59" s="652" t="s">
        <v>3379</v>
      </c>
      <c r="E59" s="651" t="s">
        <v>7834</v>
      </c>
      <c r="F59" s="652" t="s">
        <v>7835</v>
      </c>
      <c r="G59" s="651" t="s">
        <v>7048</v>
      </c>
      <c r="H59" s="651" t="s">
        <v>7049</v>
      </c>
      <c r="I59" s="653">
        <v>2.41</v>
      </c>
      <c r="J59" s="653">
        <v>50</v>
      </c>
      <c r="K59" s="654">
        <v>120.5</v>
      </c>
    </row>
    <row r="60" spans="1:11" ht="14.4" customHeight="1" x14ac:dyDescent="0.3">
      <c r="A60" s="649" t="s">
        <v>595</v>
      </c>
      <c r="B60" s="650" t="s">
        <v>596</v>
      </c>
      <c r="C60" s="651" t="s">
        <v>600</v>
      </c>
      <c r="D60" s="652" t="s">
        <v>3379</v>
      </c>
      <c r="E60" s="651" t="s">
        <v>7834</v>
      </c>
      <c r="F60" s="652" t="s">
        <v>7835</v>
      </c>
      <c r="G60" s="651" t="s">
        <v>7050</v>
      </c>
      <c r="H60" s="651" t="s">
        <v>7051</v>
      </c>
      <c r="I60" s="653">
        <v>2.855</v>
      </c>
      <c r="J60" s="653">
        <v>200</v>
      </c>
      <c r="K60" s="654">
        <v>571</v>
      </c>
    </row>
    <row r="61" spans="1:11" ht="14.4" customHeight="1" x14ac:dyDescent="0.3">
      <c r="A61" s="649" t="s">
        <v>595</v>
      </c>
      <c r="B61" s="650" t="s">
        <v>596</v>
      </c>
      <c r="C61" s="651" t="s">
        <v>600</v>
      </c>
      <c r="D61" s="652" t="s">
        <v>3379</v>
      </c>
      <c r="E61" s="651" t="s">
        <v>7834</v>
      </c>
      <c r="F61" s="652" t="s">
        <v>7835</v>
      </c>
      <c r="G61" s="651" t="s">
        <v>7052</v>
      </c>
      <c r="H61" s="651" t="s">
        <v>7053</v>
      </c>
      <c r="I61" s="653">
        <v>5.13</v>
      </c>
      <c r="J61" s="653">
        <v>360</v>
      </c>
      <c r="K61" s="654">
        <v>1846.8000000000002</v>
      </c>
    </row>
    <row r="62" spans="1:11" ht="14.4" customHeight="1" x14ac:dyDescent="0.3">
      <c r="A62" s="649" t="s">
        <v>595</v>
      </c>
      <c r="B62" s="650" t="s">
        <v>596</v>
      </c>
      <c r="C62" s="651" t="s">
        <v>600</v>
      </c>
      <c r="D62" s="652" t="s">
        <v>3379</v>
      </c>
      <c r="E62" s="651" t="s">
        <v>7834</v>
      </c>
      <c r="F62" s="652" t="s">
        <v>7835</v>
      </c>
      <c r="G62" s="651" t="s">
        <v>7054</v>
      </c>
      <c r="H62" s="651" t="s">
        <v>7055</v>
      </c>
      <c r="I62" s="653">
        <v>7.95</v>
      </c>
      <c r="J62" s="653">
        <v>1160</v>
      </c>
      <c r="K62" s="654">
        <v>9222</v>
      </c>
    </row>
    <row r="63" spans="1:11" ht="14.4" customHeight="1" x14ac:dyDescent="0.3">
      <c r="A63" s="649" t="s">
        <v>595</v>
      </c>
      <c r="B63" s="650" t="s">
        <v>596</v>
      </c>
      <c r="C63" s="651" t="s">
        <v>600</v>
      </c>
      <c r="D63" s="652" t="s">
        <v>3379</v>
      </c>
      <c r="E63" s="651" t="s">
        <v>7834</v>
      </c>
      <c r="F63" s="652" t="s">
        <v>7835</v>
      </c>
      <c r="G63" s="651" t="s">
        <v>7056</v>
      </c>
      <c r="H63" s="651" t="s">
        <v>7057</v>
      </c>
      <c r="I63" s="653">
        <v>14.301666666666668</v>
      </c>
      <c r="J63" s="653">
        <v>120</v>
      </c>
      <c r="K63" s="654">
        <v>1716.17</v>
      </c>
    </row>
    <row r="64" spans="1:11" ht="14.4" customHeight="1" x14ac:dyDescent="0.3">
      <c r="A64" s="649" t="s">
        <v>595</v>
      </c>
      <c r="B64" s="650" t="s">
        <v>596</v>
      </c>
      <c r="C64" s="651" t="s">
        <v>600</v>
      </c>
      <c r="D64" s="652" t="s">
        <v>3379</v>
      </c>
      <c r="E64" s="651" t="s">
        <v>7834</v>
      </c>
      <c r="F64" s="652" t="s">
        <v>7835</v>
      </c>
      <c r="G64" s="651" t="s">
        <v>7058</v>
      </c>
      <c r="H64" s="651" t="s">
        <v>7059</v>
      </c>
      <c r="I64" s="653">
        <v>1.6824999999999999</v>
      </c>
      <c r="J64" s="653">
        <v>200</v>
      </c>
      <c r="K64" s="654">
        <v>336.5</v>
      </c>
    </row>
    <row r="65" spans="1:11" ht="14.4" customHeight="1" x14ac:dyDescent="0.3">
      <c r="A65" s="649" t="s">
        <v>595</v>
      </c>
      <c r="B65" s="650" t="s">
        <v>596</v>
      </c>
      <c r="C65" s="651" t="s">
        <v>600</v>
      </c>
      <c r="D65" s="652" t="s">
        <v>3379</v>
      </c>
      <c r="E65" s="651" t="s">
        <v>7834</v>
      </c>
      <c r="F65" s="652" t="s">
        <v>7835</v>
      </c>
      <c r="G65" s="651" t="s">
        <v>7060</v>
      </c>
      <c r="H65" s="651" t="s">
        <v>7061</v>
      </c>
      <c r="I65" s="653">
        <v>15.01</v>
      </c>
      <c r="J65" s="653">
        <v>6</v>
      </c>
      <c r="K65" s="654">
        <v>90.06</v>
      </c>
    </row>
    <row r="66" spans="1:11" ht="14.4" customHeight="1" x14ac:dyDescent="0.3">
      <c r="A66" s="649" t="s">
        <v>595</v>
      </c>
      <c r="B66" s="650" t="s">
        <v>596</v>
      </c>
      <c r="C66" s="651" t="s">
        <v>600</v>
      </c>
      <c r="D66" s="652" t="s">
        <v>3379</v>
      </c>
      <c r="E66" s="651" t="s">
        <v>7834</v>
      </c>
      <c r="F66" s="652" t="s">
        <v>7835</v>
      </c>
      <c r="G66" s="651" t="s">
        <v>7062</v>
      </c>
      <c r="H66" s="651" t="s">
        <v>7063</v>
      </c>
      <c r="I66" s="653">
        <v>12.103333333333333</v>
      </c>
      <c r="J66" s="653">
        <v>72</v>
      </c>
      <c r="K66" s="654">
        <v>871.43999999999983</v>
      </c>
    </row>
    <row r="67" spans="1:11" ht="14.4" customHeight="1" x14ac:dyDescent="0.3">
      <c r="A67" s="649" t="s">
        <v>595</v>
      </c>
      <c r="B67" s="650" t="s">
        <v>596</v>
      </c>
      <c r="C67" s="651" t="s">
        <v>600</v>
      </c>
      <c r="D67" s="652" t="s">
        <v>3379</v>
      </c>
      <c r="E67" s="651" t="s">
        <v>7834</v>
      </c>
      <c r="F67" s="652" t="s">
        <v>7835</v>
      </c>
      <c r="G67" s="651" t="s">
        <v>7064</v>
      </c>
      <c r="H67" s="651" t="s">
        <v>7065</v>
      </c>
      <c r="I67" s="653">
        <v>25.509999999999998</v>
      </c>
      <c r="J67" s="653">
        <v>4</v>
      </c>
      <c r="K67" s="654">
        <v>102.03999999999999</v>
      </c>
    </row>
    <row r="68" spans="1:11" ht="14.4" customHeight="1" x14ac:dyDescent="0.3">
      <c r="A68" s="649" t="s">
        <v>595</v>
      </c>
      <c r="B68" s="650" t="s">
        <v>596</v>
      </c>
      <c r="C68" s="651" t="s">
        <v>600</v>
      </c>
      <c r="D68" s="652" t="s">
        <v>3379</v>
      </c>
      <c r="E68" s="651" t="s">
        <v>7834</v>
      </c>
      <c r="F68" s="652" t="s">
        <v>7835</v>
      </c>
      <c r="G68" s="651" t="s">
        <v>7066</v>
      </c>
      <c r="H68" s="651" t="s">
        <v>7067</v>
      </c>
      <c r="I68" s="653">
        <v>235.95</v>
      </c>
      <c r="J68" s="653">
        <v>1</v>
      </c>
      <c r="K68" s="654">
        <v>235.95</v>
      </c>
    </row>
    <row r="69" spans="1:11" ht="14.4" customHeight="1" x14ac:dyDescent="0.3">
      <c r="A69" s="649" t="s">
        <v>595</v>
      </c>
      <c r="B69" s="650" t="s">
        <v>596</v>
      </c>
      <c r="C69" s="651" t="s">
        <v>600</v>
      </c>
      <c r="D69" s="652" t="s">
        <v>3379</v>
      </c>
      <c r="E69" s="651" t="s">
        <v>7834</v>
      </c>
      <c r="F69" s="652" t="s">
        <v>7835</v>
      </c>
      <c r="G69" s="651" t="s">
        <v>7068</v>
      </c>
      <c r="H69" s="651" t="s">
        <v>7069</v>
      </c>
      <c r="I69" s="653">
        <v>2.8666666666666667</v>
      </c>
      <c r="J69" s="653">
        <v>300</v>
      </c>
      <c r="K69" s="654">
        <v>860</v>
      </c>
    </row>
    <row r="70" spans="1:11" ht="14.4" customHeight="1" x14ac:dyDescent="0.3">
      <c r="A70" s="649" t="s">
        <v>595</v>
      </c>
      <c r="B70" s="650" t="s">
        <v>596</v>
      </c>
      <c r="C70" s="651" t="s">
        <v>600</v>
      </c>
      <c r="D70" s="652" t="s">
        <v>3379</v>
      </c>
      <c r="E70" s="651" t="s">
        <v>7834</v>
      </c>
      <c r="F70" s="652" t="s">
        <v>7835</v>
      </c>
      <c r="G70" s="651" t="s">
        <v>7068</v>
      </c>
      <c r="H70" s="651" t="s">
        <v>7070</v>
      </c>
      <c r="I70" s="653">
        <v>2.9433333333333334</v>
      </c>
      <c r="J70" s="653">
        <v>450</v>
      </c>
      <c r="K70" s="654">
        <v>1324.5</v>
      </c>
    </row>
    <row r="71" spans="1:11" ht="14.4" customHeight="1" x14ac:dyDescent="0.3">
      <c r="A71" s="649" t="s">
        <v>595</v>
      </c>
      <c r="B71" s="650" t="s">
        <v>596</v>
      </c>
      <c r="C71" s="651" t="s">
        <v>600</v>
      </c>
      <c r="D71" s="652" t="s">
        <v>3379</v>
      </c>
      <c r="E71" s="651" t="s">
        <v>7834</v>
      </c>
      <c r="F71" s="652" t="s">
        <v>7835</v>
      </c>
      <c r="G71" s="651" t="s">
        <v>7071</v>
      </c>
      <c r="H71" s="651" t="s">
        <v>7072</v>
      </c>
      <c r="I71" s="653">
        <v>20.36</v>
      </c>
      <c r="J71" s="653">
        <v>5</v>
      </c>
      <c r="K71" s="654">
        <v>101.8</v>
      </c>
    </row>
    <row r="72" spans="1:11" ht="14.4" customHeight="1" x14ac:dyDescent="0.3">
      <c r="A72" s="649" t="s">
        <v>595</v>
      </c>
      <c r="B72" s="650" t="s">
        <v>596</v>
      </c>
      <c r="C72" s="651" t="s">
        <v>600</v>
      </c>
      <c r="D72" s="652" t="s">
        <v>3379</v>
      </c>
      <c r="E72" s="651" t="s">
        <v>7834</v>
      </c>
      <c r="F72" s="652" t="s">
        <v>7835</v>
      </c>
      <c r="G72" s="651" t="s">
        <v>7073</v>
      </c>
      <c r="H72" s="651" t="s">
        <v>7074</v>
      </c>
      <c r="I72" s="653">
        <v>5.2</v>
      </c>
      <c r="J72" s="653">
        <v>50</v>
      </c>
      <c r="K72" s="654">
        <v>260</v>
      </c>
    </row>
    <row r="73" spans="1:11" ht="14.4" customHeight="1" x14ac:dyDescent="0.3">
      <c r="A73" s="649" t="s">
        <v>595</v>
      </c>
      <c r="B73" s="650" t="s">
        <v>596</v>
      </c>
      <c r="C73" s="651" t="s">
        <v>600</v>
      </c>
      <c r="D73" s="652" t="s">
        <v>3379</v>
      </c>
      <c r="E73" s="651" t="s">
        <v>7834</v>
      </c>
      <c r="F73" s="652" t="s">
        <v>7835</v>
      </c>
      <c r="G73" s="651" t="s">
        <v>7075</v>
      </c>
      <c r="H73" s="651" t="s">
        <v>7076</v>
      </c>
      <c r="I73" s="653">
        <v>19.931428571428569</v>
      </c>
      <c r="J73" s="653">
        <v>380</v>
      </c>
      <c r="K73" s="654">
        <v>7155.8000000000011</v>
      </c>
    </row>
    <row r="74" spans="1:11" ht="14.4" customHeight="1" x14ac:dyDescent="0.3">
      <c r="A74" s="649" t="s">
        <v>595</v>
      </c>
      <c r="B74" s="650" t="s">
        <v>596</v>
      </c>
      <c r="C74" s="651" t="s">
        <v>600</v>
      </c>
      <c r="D74" s="652" t="s">
        <v>3379</v>
      </c>
      <c r="E74" s="651" t="s">
        <v>7834</v>
      </c>
      <c r="F74" s="652" t="s">
        <v>7835</v>
      </c>
      <c r="G74" s="651" t="s">
        <v>7077</v>
      </c>
      <c r="H74" s="651" t="s">
        <v>7078</v>
      </c>
      <c r="I74" s="653">
        <v>21.233333333333334</v>
      </c>
      <c r="J74" s="653">
        <v>125</v>
      </c>
      <c r="K74" s="654">
        <v>2654.05</v>
      </c>
    </row>
    <row r="75" spans="1:11" ht="14.4" customHeight="1" x14ac:dyDescent="0.3">
      <c r="A75" s="649" t="s">
        <v>595</v>
      </c>
      <c r="B75" s="650" t="s">
        <v>596</v>
      </c>
      <c r="C75" s="651" t="s">
        <v>600</v>
      </c>
      <c r="D75" s="652" t="s">
        <v>3379</v>
      </c>
      <c r="E75" s="651" t="s">
        <v>7834</v>
      </c>
      <c r="F75" s="652" t="s">
        <v>7835</v>
      </c>
      <c r="G75" s="651" t="s">
        <v>7079</v>
      </c>
      <c r="H75" s="651" t="s">
        <v>7080</v>
      </c>
      <c r="I75" s="653">
        <v>21.233333333333334</v>
      </c>
      <c r="J75" s="653">
        <v>150</v>
      </c>
      <c r="K75" s="654">
        <v>3185</v>
      </c>
    </row>
    <row r="76" spans="1:11" ht="14.4" customHeight="1" x14ac:dyDescent="0.3">
      <c r="A76" s="649" t="s">
        <v>595</v>
      </c>
      <c r="B76" s="650" t="s">
        <v>596</v>
      </c>
      <c r="C76" s="651" t="s">
        <v>600</v>
      </c>
      <c r="D76" s="652" t="s">
        <v>3379</v>
      </c>
      <c r="E76" s="651" t="s">
        <v>7834</v>
      </c>
      <c r="F76" s="652" t="s">
        <v>7835</v>
      </c>
      <c r="G76" s="651" t="s">
        <v>7081</v>
      </c>
      <c r="H76" s="651" t="s">
        <v>7082</v>
      </c>
      <c r="I76" s="653">
        <v>0.28000000000000003</v>
      </c>
      <c r="J76" s="653">
        <v>500</v>
      </c>
      <c r="K76" s="654">
        <v>141.22</v>
      </c>
    </row>
    <row r="77" spans="1:11" ht="14.4" customHeight="1" x14ac:dyDescent="0.3">
      <c r="A77" s="649" t="s">
        <v>595</v>
      </c>
      <c r="B77" s="650" t="s">
        <v>596</v>
      </c>
      <c r="C77" s="651" t="s">
        <v>600</v>
      </c>
      <c r="D77" s="652" t="s">
        <v>3379</v>
      </c>
      <c r="E77" s="651" t="s">
        <v>7834</v>
      </c>
      <c r="F77" s="652" t="s">
        <v>7835</v>
      </c>
      <c r="G77" s="651" t="s">
        <v>7083</v>
      </c>
      <c r="H77" s="651" t="s">
        <v>7084</v>
      </c>
      <c r="I77" s="653">
        <v>1.21</v>
      </c>
      <c r="J77" s="653">
        <v>1000</v>
      </c>
      <c r="K77" s="654">
        <v>1210</v>
      </c>
    </row>
    <row r="78" spans="1:11" ht="14.4" customHeight="1" x14ac:dyDescent="0.3">
      <c r="A78" s="649" t="s">
        <v>595</v>
      </c>
      <c r="B78" s="650" t="s">
        <v>596</v>
      </c>
      <c r="C78" s="651" t="s">
        <v>600</v>
      </c>
      <c r="D78" s="652" t="s">
        <v>3379</v>
      </c>
      <c r="E78" s="651" t="s">
        <v>7834</v>
      </c>
      <c r="F78" s="652" t="s">
        <v>7835</v>
      </c>
      <c r="G78" s="651" t="s">
        <v>7085</v>
      </c>
      <c r="H78" s="651" t="s">
        <v>7086</v>
      </c>
      <c r="I78" s="653">
        <v>0.47166666666666668</v>
      </c>
      <c r="J78" s="653">
        <v>3000</v>
      </c>
      <c r="K78" s="654">
        <v>1414</v>
      </c>
    </row>
    <row r="79" spans="1:11" ht="14.4" customHeight="1" x14ac:dyDescent="0.3">
      <c r="A79" s="649" t="s">
        <v>595</v>
      </c>
      <c r="B79" s="650" t="s">
        <v>596</v>
      </c>
      <c r="C79" s="651" t="s">
        <v>600</v>
      </c>
      <c r="D79" s="652" t="s">
        <v>3379</v>
      </c>
      <c r="E79" s="651" t="s">
        <v>7834</v>
      </c>
      <c r="F79" s="652" t="s">
        <v>7835</v>
      </c>
      <c r="G79" s="651" t="s">
        <v>7087</v>
      </c>
      <c r="H79" s="651" t="s">
        <v>7088</v>
      </c>
      <c r="I79" s="653">
        <v>2.6025</v>
      </c>
      <c r="J79" s="653">
        <v>1550</v>
      </c>
      <c r="K79" s="654">
        <v>4033.5</v>
      </c>
    </row>
    <row r="80" spans="1:11" ht="14.4" customHeight="1" x14ac:dyDescent="0.3">
      <c r="A80" s="649" t="s">
        <v>595</v>
      </c>
      <c r="B80" s="650" t="s">
        <v>596</v>
      </c>
      <c r="C80" s="651" t="s">
        <v>600</v>
      </c>
      <c r="D80" s="652" t="s">
        <v>3379</v>
      </c>
      <c r="E80" s="651" t="s">
        <v>7834</v>
      </c>
      <c r="F80" s="652" t="s">
        <v>7835</v>
      </c>
      <c r="G80" s="651" t="s">
        <v>7089</v>
      </c>
      <c r="H80" s="651" t="s">
        <v>7090</v>
      </c>
      <c r="I80" s="653">
        <v>2.85</v>
      </c>
      <c r="J80" s="653">
        <v>300</v>
      </c>
      <c r="K80" s="654">
        <v>855</v>
      </c>
    </row>
    <row r="81" spans="1:11" ht="14.4" customHeight="1" x14ac:dyDescent="0.3">
      <c r="A81" s="649" t="s">
        <v>595</v>
      </c>
      <c r="B81" s="650" t="s">
        <v>596</v>
      </c>
      <c r="C81" s="651" t="s">
        <v>600</v>
      </c>
      <c r="D81" s="652" t="s">
        <v>3379</v>
      </c>
      <c r="E81" s="651" t="s">
        <v>7834</v>
      </c>
      <c r="F81" s="652" t="s">
        <v>7835</v>
      </c>
      <c r="G81" s="651" t="s">
        <v>7089</v>
      </c>
      <c r="H81" s="651" t="s">
        <v>7091</v>
      </c>
      <c r="I81" s="653">
        <v>2.9125000000000001</v>
      </c>
      <c r="J81" s="653">
        <v>300</v>
      </c>
      <c r="K81" s="654">
        <v>874</v>
      </c>
    </row>
    <row r="82" spans="1:11" ht="14.4" customHeight="1" x14ac:dyDescent="0.3">
      <c r="A82" s="649" t="s">
        <v>595</v>
      </c>
      <c r="B82" s="650" t="s">
        <v>596</v>
      </c>
      <c r="C82" s="651" t="s">
        <v>600</v>
      </c>
      <c r="D82" s="652" t="s">
        <v>3379</v>
      </c>
      <c r="E82" s="651" t="s">
        <v>7834</v>
      </c>
      <c r="F82" s="652" t="s">
        <v>7835</v>
      </c>
      <c r="G82" s="651" t="s">
        <v>7092</v>
      </c>
      <c r="H82" s="651" t="s">
        <v>7093</v>
      </c>
      <c r="I82" s="653">
        <v>129.55000000000001</v>
      </c>
      <c r="J82" s="653">
        <v>1</v>
      </c>
      <c r="K82" s="654">
        <v>129.55000000000001</v>
      </c>
    </row>
    <row r="83" spans="1:11" ht="14.4" customHeight="1" x14ac:dyDescent="0.3">
      <c r="A83" s="649" t="s">
        <v>595</v>
      </c>
      <c r="B83" s="650" t="s">
        <v>596</v>
      </c>
      <c r="C83" s="651" t="s">
        <v>600</v>
      </c>
      <c r="D83" s="652" t="s">
        <v>3379</v>
      </c>
      <c r="E83" s="651" t="s">
        <v>7834</v>
      </c>
      <c r="F83" s="652" t="s">
        <v>7835</v>
      </c>
      <c r="G83" s="651" t="s">
        <v>7094</v>
      </c>
      <c r="H83" s="651" t="s">
        <v>7095</v>
      </c>
      <c r="I83" s="653">
        <v>36</v>
      </c>
      <c r="J83" s="653">
        <v>50</v>
      </c>
      <c r="K83" s="654">
        <v>1799.75</v>
      </c>
    </row>
    <row r="84" spans="1:11" ht="14.4" customHeight="1" x14ac:dyDescent="0.3">
      <c r="A84" s="649" t="s">
        <v>595</v>
      </c>
      <c r="B84" s="650" t="s">
        <v>596</v>
      </c>
      <c r="C84" s="651" t="s">
        <v>600</v>
      </c>
      <c r="D84" s="652" t="s">
        <v>3379</v>
      </c>
      <c r="E84" s="651" t="s">
        <v>7834</v>
      </c>
      <c r="F84" s="652" t="s">
        <v>7835</v>
      </c>
      <c r="G84" s="651" t="s">
        <v>7096</v>
      </c>
      <c r="H84" s="651" t="s">
        <v>7097</v>
      </c>
      <c r="I84" s="653">
        <v>16.43</v>
      </c>
      <c r="J84" s="653">
        <v>100</v>
      </c>
      <c r="K84" s="654">
        <v>1643.18</v>
      </c>
    </row>
    <row r="85" spans="1:11" ht="14.4" customHeight="1" x14ac:dyDescent="0.3">
      <c r="A85" s="649" t="s">
        <v>595</v>
      </c>
      <c r="B85" s="650" t="s">
        <v>596</v>
      </c>
      <c r="C85" s="651" t="s">
        <v>600</v>
      </c>
      <c r="D85" s="652" t="s">
        <v>3379</v>
      </c>
      <c r="E85" s="651" t="s">
        <v>7834</v>
      </c>
      <c r="F85" s="652" t="s">
        <v>7835</v>
      </c>
      <c r="G85" s="651" t="s">
        <v>7098</v>
      </c>
      <c r="H85" s="651" t="s">
        <v>7099</v>
      </c>
      <c r="I85" s="653">
        <v>20.36</v>
      </c>
      <c r="J85" s="653">
        <v>15</v>
      </c>
      <c r="K85" s="654">
        <v>305.39999999999998</v>
      </c>
    </row>
    <row r="86" spans="1:11" ht="14.4" customHeight="1" x14ac:dyDescent="0.3">
      <c r="A86" s="649" t="s">
        <v>595</v>
      </c>
      <c r="B86" s="650" t="s">
        <v>596</v>
      </c>
      <c r="C86" s="651" t="s">
        <v>600</v>
      </c>
      <c r="D86" s="652" t="s">
        <v>3379</v>
      </c>
      <c r="E86" s="651" t="s">
        <v>7834</v>
      </c>
      <c r="F86" s="652" t="s">
        <v>7835</v>
      </c>
      <c r="G86" s="651" t="s">
        <v>7100</v>
      </c>
      <c r="H86" s="651" t="s">
        <v>7101</v>
      </c>
      <c r="I86" s="653">
        <v>9.6</v>
      </c>
      <c r="J86" s="653">
        <v>100</v>
      </c>
      <c r="K86" s="654">
        <v>960</v>
      </c>
    </row>
    <row r="87" spans="1:11" ht="14.4" customHeight="1" x14ac:dyDescent="0.3">
      <c r="A87" s="649" t="s">
        <v>595</v>
      </c>
      <c r="B87" s="650" t="s">
        <v>596</v>
      </c>
      <c r="C87" s="651" t="s">
        <v>600</v>
      </c>
      <c r="D87" s="652" t="s">
        <v>3379</v>
      </c>
      <c r="E87" s="651" t="s">
        <v>7834</v>
      </c>
      <c r="F87" s="652" t="s">
        <v>7835</v>
      </c>
      <c r="G87" s="651" t="s">
        <v>7102</v>
      </c>
      <c r="H87" s="651" t="s">
        <v>7103</v>
      </c>
      <c r="I87" s="653">
        <v>9.68</v>
      </c>
      <c r="J87" s="653">
        <v>150</v>
      </c>
      <c r="K87" s="654">
        <v>1452</v>
      </c>
    </row>
    <row r="88" spans="1:11" ht="14.4" customHeight="1" x14ac:dyDescent="0.3">
      <c r="A88" s="649" t="s">
        <v>595</v>
      </c>
      <c r="B88" s="650" t="s">
        <v>596</v>
      </c>
      <c r="C88" s="651" t="s">
        <v>600</v>
      </c>
      <c r="D88" s="652" t="s">
        <v>3379</v>
      </c>
      <c r="E88" s="651" t="s">
        <v>7834</v>
      </c>
      <c r="F88" s="652" t="s">
        <v>7835</v>
      </c>
      <c r="G88" s="651" t="s">
        <v>7104</v>
      </c>
      <c r="H88" s="651" t="s">
        <v>7105</v>
      </c>
      <c r="I88" s="653">
        <v>199.7</v>
      </c>
      <c r="J88" s="653">
        <v>2</v>
      </c>
      <c r="K88" s="654">
        <v>399.4</v>
      </c>
    </row>
    <row r="89" spans="1:11" ht="14.4" customHeight="1" x14ac:dyDescent="0.3">
      <c r="A89" s="649" t="s">
        <v>595</v>
      </c>
      <c r="B89" s="650" t="s">
        <v>596</v>
      </c>
      <c r="C89" s="651" t="s">
        <v>600</v>
      </c>
      <c r="D89" s="652" t="s">
        <v>3379</v>
      </c>
      <c r="E89" s="651" t="s">
        <v>7834</v>
      </c>
      <c r="F89" s="652" t="s">
        <v>7835</v>
      </c>
      <c r="G89" s="651" t="s">
        <v>7106</v>
      </c>
      <c r="H89" s="651" t="s">
        <v>7107</v>
      </c>
      <c r="I89" s="653">
        <v>53.24</v>
      </c>
      <c r="J89" s="653">
        <v>2</v>
      </c>
      <c r="K89" s="654">
        <v>106.48</v>
      </c>
    </row>
    <row r="90" spans="1:11" ht="14.4" customHeight="1" x14ac:dyDescent="0.3">
      <c r="A90" s="649" t="s">
        <v>595</v>
      </c>
      <c r="B90" s="650" t="s">
        <v>596</v>
      </c>
      <c r="C90" s="651" t="s">
        <v>600</v>
      </c>
      <c r="D90" s="652" t="s">
        <v>3379</v>
      </c>
      <c r="E90" s="651" t="s">
        <v>7834</v>
      </c>
      <c r="F90" s="652" t="s">
        <v>7835</v>
      </c>
      <c r="G90" s="651" t="s">
        <v>7108</v>
      </c>
      <c r="H90" s="651" t="s">
        <v>7109</v>
      </c>
      <c r="I90" s="653">
        <v>67.760000000000005</v>
      </c>
      <c r="J90" s="653">
        <v>25</v>
      </c>
      <c r="K90" s="654">
        <v>1694</v>
      </c>
    </row>
    <row r="91" spans="1:11" ht="14.4" customHeight="1" x14ac:dyDescent="0.3">
      <c r="A91" s="649" t="s">
        <v>595</v>
      </c>
      <c r="B91" s="650" t="s">
        <v>596</v>
      </c>
      <c r="C91" s="651" t="s">
        <v>600</v>
      </c>
      <c r="D91" s="652" t="s">
        <v>3379</v>
      </c>
      <c r="E91" s="651" t="s">
        <v>7834</v>
      </c>
      <c r="F91" s="652" t="s">
        <v>7835</v>
      </c>
      <c r="G91" s="651" t="s">
        <v>7110</v>
      </c>
      <c r="H91" s="651" t="s">
        <v>7111</v>
      </c>
      <c r="I91" s="653">
        <v>399.3</v>
      </c>
      <c r="J91" s="653">
        <v>72</v>
      </c>
      <c r="K91" s="654">
        <v>28749.600000000002</v>
      </c>
    </row>
    <row r="92" spans="1:11" ht="14.4" customHeight="1" x14ac:dyDescent="0.3">
      <c r="A92" s="649" t="s">
        <v>595</v>
      </c>
      <c r="B92" s="650" t="s">
        <v>596</v>
      </c>
      <c r="C92" s="651" t="s">
        <v>600</v>
      </c>
      <c r="D92" s="652" t="s">
        <v>3379</v>
      </c>
      <c r="E92" s="651" t="s">
        <v>7834</v>
      </c>
      <c r="F92" s="652" t="s">
        <v>7835</v>
      </c>
      <c r="G92" s="651" t="s">
        <v>7112</v>
      </c>
      <c r="H92" s="651" t="s">
        <v>7113</v>
      </c>
      <c r="I92" s="653">
        <v>521.95000000000005</v>
      </c>
      <c r="J92" s="653">
        <v>2</v>
      </c>
      <c r="K92" s="654">
        <v>1043.9000000000001</v>
      </c>
    </row>
    <row r="93" spans="1:11" ht="14.4" customHeight="1" x14ac:dyDescent="0.3">
      <c r="A93" s="649" t="s">
        <v>595</v>
      </c>
      <c r="B93" s="650" t="s">
        <v>596</v>
      </c>
      <c r="C93" s="651" t="s">
        <v>600</v>
      </c>
      <c r="D93" s="652" t="s">
        <v>3379</v>
      </c>
      <c r="E93" s="651" t="s">
        <v>7834</v>
      </c>
      <c r="F93" s="652" t="s">
        <v>7835</v>
      </c>
      <c r="G93" s="651" t="s">
        <v>7114</v>
      </c>
      <c r="H93" s="651" t="s">
        <v>7115</v>
      </c>
      <c r="I93" s="653">
        <v>521.95000000000005</v>
      </c>
      <c r="J93" s="653">
        <v>1</v>
      </c>
      <c r="K93" s="654">
        <v>521.95000000000005</v>
      </c>
    </row>
    <row r="94" spans="1:11" ht="14.4" customHeight="1" x14ac:dyDescent="0.3">
      <c r="A94" s="649" t="s">
        <v>595</v>
      </c>
      <c r="B94" s="650" t="s">
        <v>596</v>
      </c>
      <c r="C94" s="651" t="s">
        <v>600</v>
      </c>
      <c r="D94" s="652" t="s">
        <v>3379</v>
      </c>
      <c r="E94" s="651" t="s">
        <v>7834</v>
      </c>
      <c r="F94" s="652" t="s">
        <v>7835</v>
      </c>
      <c r="G94" s="651" t="s">
        <v>7116</v>
      </c>
      <c r="H94" s="651" t="s">
        <v>7117</v>
      </c>
      <c r="I94" s="653">
        <v>56.51</v>
      </c>
      <c r="J94" s="653">
        <v>10</v>
      </c>
      <c r="K94" s="654">
        <v>565.1</v>
      </c>
    </row>
    <row r="95" spans="1:11" ht="14.4" customHeight="1" x14ac:dyDescent="0.3">
      <c r="A95" s="649" t="s">
        <v>595</v>
      </c>
      <c r="B95" s="650" t="s">
        <v>596</v>
      </c>
      <c r="C95" s="651" t="s">
        <v>600</v>
      </c>
      <c r="D95" s="652" t="s">
        <v>3379</v>
      </c>
      <c r="E95" s="651" t="s">
        <v>7834</v>
      </c>
      <c r="F95" s="652" t="s">
        <v>7835</v>
      </c>
      <c r="G95" s="651" t="s">
        <v>7118</v>
      </c>
      <c r="H95" s="651" t="s">
        <v>7119</v>
      </c>
      <c r="I95" s="653">
        <v>22.65</v>
      </c>
      <c r="J95" s="653">
        <v>2280</v>
      </c>
      <c r="K95" s="654">
        <v>51644.7</v>
      </c>
    </row>
    <row r="96" spans="1:11" ht="14.4" customHeight="1" x14ac:dyDescent="0.3">
      <c r="A96" s="649" t="s">
        <v>595</v>
      </c>
      <c r="B96" s="650" t="s">
        <v>596</v>
      </c>
      <c r="C96" s="651" t="s">
        <v>600</v>
      </c>
      <c r="D96" s="652" t="s">
        <v>3379</v>
      </c>
      <c r="E96" s="651" t="s">
        <v>7834</v>
      </c>
      <c r="F96" s="652" t="s">
        <v>7835</v>
      </c>
      <c r="G96" s="651" t="s">
        <v>7120</v>
      </c>
      <c r="H96" s="651" t="s">
        <v>7121</v>
      </c>
      <c r="I96" s="653">
        <v>20.29</v>
      </c>
      <c r="J96" s="653">
        <v>2624</v>
      </c>
      <c r="K96" s="654">
        <v>53245.479999999996</v>
      </c>
    </row>
    <row r="97" spans="1:11" ht="14.4" customHeight="1" x14ac:dyDescent="0.3">
      <c r="A97" s="649" t="s">
        <v>595</v>
      </c>
      <c r="B97" s="650" t="s">
        <v>596</v>
      </c>
      <c r="C97" s="651" t="s">
        <v>600</v>
      </c>
      <c r="D97" s="652" t="s">
        <v>3379</v>
      </c>
      <c r="E97" s="651" t="s">
        <v>7834</v>
      </c>
      <c r="F97" s="652" t="s">
        <v>7835</v>
      </c>
      <c r="G97" s="651" t="s">
        <v>7122</v>
      </c>
      <c r="H97" s="651" t="s">
        <v>7123</v>
      </c>
      <c r="I97" s="653">
        <v>22.65</v>
      </c>
      <c r="J97" s="653">
        <v>30</v>
      </c>
      <c r="K97" s="654">
        <v>679.5</v>
      </c>
    </row>
    <row r="98" spans="1:11" ht="14.4" customHeight="1" x14ac:dyDescent="0.3">
      <c r="A98" s="649" t="s">
        <v>595</v>
      </c>
      <c r="B98" s="650" t="s">
        <v>596</v>
      </c>
      <c r="C98" s="651" t="s">
        <v>600</v>
      </c>
      <c r="D98" s="652" t="s">
        <v>3379</v>
      </c>
      <c r="E98" s="651" t="s">
        <v>7834</v>
      </c>
      <c r="F98" s="652" t="s">
        <v>7835</v>
      </c>
      <c r="G98" s="651" t="s">
        <v>7124</v>
      </c>
      <c r="H98" s="651" t="s">
        <v>7125</v>
      </c>
      <c r="I98" s="653">
        <v>25.01</v>
      </c>
      <c r="J98" s="653">
        <v>100</v>
      </c>
      <c r="K98" s="654">
        <v>2501.1</v>
      </c>
    </row>
    <row r="99" spans="1:11" ht="14.4" customHeight="1" x14ac:dyDescent="0.3">
      <c r="A99" s="649" t="s">
        <v>595</v>
      </c>
      <c r="B99" s="650" t="s">
        <v>596</v>
      </c>
      <c r="C99" s="651" t="s">
        <v>600</v>
      </c>
      <c r="D99" s="652" t="s">
        <v>3379</v>
      </c>
      <c r="E99" s="651" t="s">
        <v>7834</v>
      </c>
      <c r="F99" s="652" t="s">
        <v>7835</v>
      </c>
      <c r="G99" s="651" t="s">
        <v>7126</v>
      </c>
      <c r="H99" s="651" t="s">
        <v>7127</v>
      </c>
      <c r="I99" s="653">
        <v>10.29</v>
      </c>
      <c r="J99" s="653">
        <v>50</v>
      </c>
      <c r="K99" s="654">
        <v>514.25</v>
      </c>
    </row>
    <row r="100" spans="1:11" ht="14.4" customHeight="1" x14ac:dyDescent="0.3">
      <c r="A100" s="649" t="s">
        <v>595</v>
      </c>
      <c r="B100" s="650" t="s">
        <v>596</v>
      </c>
      <c r="C100" s="651" t="s">
        <v>600</v>
      </c>
      <c r="D100" s="652" t="s">
        <v>3379</v>
      </c>
      <c r="E100" s="651" t="s">
        <v>7836</v>
      </c>
      <c r="F100" s="652" t="s">
        <v>7837</v>
      </c>
      <c r="G100" s="651" t="s">
        <v>7128</v>
      </c>
      <c r="H100" s="651" t="s">
        <v>7129</v>
      </c>
      <c r="I100" s="653">
        <v>117.37</v>
      </c>
      <c r="J100" s="653">
        <v>1</v>
      </c>
      <c r="K100" s="654">
        <v>117.37</v>
      </c>
    </row>
    <row r="101" spans="1:11" ht="14.4" customHeight="1" x14ac:dyDescent="0.3">
      <c r="A101" s="649" t="s">
        <v>595</v>
      </c>
      <c r="B101" s="650" t="s">
        <v>596</v>
      </c>
      <c r="C101" s="651" t="s">
        <v>600</v>
      </c>
      <c r="D101" s="652" t="s">
        <v>3379</v>
      </c>
      <c r="E101" s="651" t="s">
        <v>7838</v>
      </c>
      <c r="F101" s="652" t="s">
        <v>7839</v>
      </c>
      <c r="G101" s="651" t="s">
        <v>7130</v>
      </c>
      <c r="H101" s="651" t="s">
        <v>7131</v>
      </c>
      <c r="I101" s="653">
        <v>8.1666666666666661</v>
      </c>
      <c r="J101" s="653">
        <v>290</v>
      </c>
      <c r="K101" s="654">
        <v>2368.5</v>
      </c>
    </row>
    <row r="102" spans="1:11" ht="14.4" customHeight="1" x14ac:dyDescent="0.3">
      <c r="A102" s="649" t="s">
        <v>595</v>
      </c>
      <c r="B102" s="650" t="s">
        <v>596</v>
      </c>
      <c r="C102" s="651" t="s">
        <v>600</v>
      </c>
      <c r="D102" s="652" t="s">
        <v>3379</v>
      </c>
      <c r="E102" s="651" t="s">
        <v>7838</v>
      </c>
      <c r="F102" s="652" t="s">
        <v>7839</v>
      </c>
      <c r="G102" s="651" t="s">
        <v>7130</v>
      </c>
      <c r="H102" s="651" t="s">
        <v>7132</v>
      </c>
      <c r="I102" s="653">
        <v>8.17</v>
      </c>
      <c r="J102" s="653">
        <v>380</v>
      </c>
      <c r="K102" s="654">
        <v>3104.6</v>
      </c>
    </row>
    <row r="103" spans="1:11" ht="14.4" customHeight="1" x14ac:dyDescent="0.3">
      <c r="A103" s="649" t="s">
        <v>595</v>
      </c>
      <c r="B103" s="650" t="s">
        <v>596</v>
      </c>
      <c r="C103" s="651" t="s">
        <v>600</v>
      </c>
      <c r="D103" s="652" t="s">
        <v>3379</v>
      </c>
      <c r="E103" s="651" t="s">
        <v>7838</v>
      </c>
      <c r="F103" s="652" t="s">
        <v>7839</v>
      </c>
      <c r="G103" s="651" t="s">
        <v>7133</v>
      </c>
      <c r="H103" s="651" t="s">
        <v>7134</v>
      </c>
      <c r="I103" s="653">
        <v>7</v>
      </c>
      <c r="J103" s="653">
        <v>10</v>
      </c>
      <c r="K103" s="654">
        <v>70</v>
      </c>
    </row>
    <row r="104" spans="1:11" ht="14.4" customHeight="1" x14ac:dyDescent="0.3">
      <c r="A104" s="649" t="s">
        <v>595</v>
      </c>
      <c r="B104" s="650" t="s">
        <v>596</v>
      </c>
      <c r="C104" s="651" t="s">
        <v>600</v>
      </c>
      <c r="D104" s="652" t="s">
        <v>3379</v>
      </c>
      <c r="E104" s="651" t="s">
        <v>7840</v>
      </c>
      <c r="F104" s="652" t="s">
        <v>7841</v>
      </c>
      <c r="G104" s="651" t="s">
        <v>7135</v>
      </c>
      <c r="H104" s="651" t="s">
        <v>7136</v>
      </c>
      <c r="I104" s="653">
        <v>0.30249999999999999</v>
      </c>
      <c r="J104" s="653">
        <v>800</v>
      </c>
      <c r="K104" s="654">
        <v>243</v>
      </c>
    </row>
    <row r="105" spans="1:11" ht="14.4" customHeight="1" x14ac:dyDescent="0.3">
      <c r="A105" s="649" t="s">
        <v>595</v>
      </c>
      <c r="B105" s="650" t="s">
        <v>596</v>
      </c>
      <c r="C105" s="651" t="s">
        <v>600</v>
      </c>
      <c r="D105" s="652" t="s">
        <v>3379</v>
      </c>
      <c r="E105" s="651" t="s">
        <v>7840</v>
      </c>
      <c r="F105" s="652" t="s">
        <v>7841</v>
      </c>
      <c r="G105" s="651" t="s">
        <v>7137</v>
      </c>
      <c r="H105" s="651" t="s">
        <v>7138</v>
      </c>
      <c r="I105" s="653">
        <v>0.31</v>
      </c>
      <c r="J105" s="653">
        <v>100</v>
      </c>
      <c r="K105" s="654">
        <v>31</v>
      </c>
    </row>
    <row r="106" spans="1:11" ht="14.4" customHeight="1" x14ac:dyDescent="0.3">
      <c r="A106" s="649" t="s">
        <v>595</v>
      </c>
      <c r="B106" s="650" t="s">
        <v>596</v>
      </c>
      <c r="C106" s="651" t="s">
        <v>600</v>
      </c>
      <c r="D106" s="652" t="s">
        <v>3379</v>
      </c>
      <c r="E106" s="651" t="s">
        <v>7840</v>
      </c>
      <c r="F106" s="652" t="s">
        <v>7841</v>
      </c>
      <c r="G106" s="651" t="s">
        <v>7139</v>
      </c>
      <c r="H106" s="651" t="s">
        <v>7140</v>
      </c>
      <c r="I106" s="653">
        <v>0.47499999999999998</v>
      </c>
      <c r="J106" s="653">
        <v>500</v>
      </c>
      <c r="K106" s="654">
        <v>238</v>
      </c>
    </row>
    <row r="107" spans="1:11" ht="14.4" customHeight="1" x14ac:dyDescent="0.3">
      <c r="A107" s="649" t="s">
        <v>595</v>
      </c>
      <c r="B107" s="650" t="s">
        <v>596</v>
      </c>
      <c r="C107" s="651" t="s">
        <v>600</v>
      </c>
      <c r="D107" s="652" t="s">
        <v>3379</v>
      </c>
      <c r="E107" s="651" t="s">
        <v>7840</v>
      </c>
      <c r="F107" s="652" t="s">
        <v>7841</v>
      </c>
      <c r="G107" s="651" t="s">
        <v>7141</v>
      </c>
      <c r="H107" s="651" t="s">
        <v>7142</v>
      </c>
      <c r="I107" s="653">
        <v>0.33</v>
      </c>
      <c r="J107" s="653">
        <v>2700</v>
      </c>
      <c r="K107" s="654">
        <v>899</v>
      </c>
    </row>
    <row r="108" spans="1:11" ht="14.4" customHeight="1" x14ac:dyDescent="0.3">
      <c r="A108" s="649" t="s">
        <v>595</v>
      </c>
      <c r="B108" s="650" t="s">
        <v>596</v>
      </c>
      <c r="C108" s="651" t="s">
        <v>600</v>
      </c>
      <c r="D108" s="652" t="s">
        <v>3379</v>
      </c>
      <c r="E108" s="651" t="s">
        <v>7842</v>
      </c>
      <c r="F108" s="652" t="s">
        <v>7843</v>
      </c>
      <c r="G108" s="651" t="s">
        <v>7143</v>
      </c>
      <c r="H108" s="651" t="s">
        <v>7144</v>
      </c>
      <c r="I108" s="653">
        <v>0.71666666666666667</v>
      </c>
      <c r="J108" s="653">
        <v>600</v>
      </c>
      <c r="K108" s="654">
        <v>430</v>
      </c>
    </row>
    <row r="109" spans="1:11" ht="14.4" customHeight="1" x14ac:dyDescent="0.3">
      <c r="A109" s="649" t="s">
        <v>595</v>
      </c>
      <c r="B109" s="650" t="s">
        <v>596</v>
      </c>
      <c r="C109" s="651" t="s">
        <v>600</v>
      </c>
      <c r="D109" s="652" t="s">
        <v>3379</v>
      </c>
      <c r="E109" s="651" t="s">
        <v>7842</v>
      </c>
      <c r="F109" s="652" t="s">
        <v>7843</v>
      </c>
      <c r="G109" s="651" t="s">
        <v>7145</v>
      </c>
      <c r="H109" s="651" t="s">
        <v>7146</v>
      </c>
      <c r="I109" s="653">
        <v>7.5</v>
      </c>
      <c r="J109" s="653">
        <v>50</v>
      </c>
      <c r="K109" s="654">
        <v>375</v>
      </c>
    </row>
    <row r="110" spans="1:11" ht="14.4" customHeight="1" x14ac:dyDescent="0.3">
      <c r="A110" s="649" t="s">
        <v>595</v>
      </c>
      <c r="B110" s="650" t="s">
        <v>596</v>
      </c>
      <c r="C110" s="651" t="s">
        <v>600</v>
      </c>
      <c r="D110" s="652" t="s">
        <v>3379</v>
      </c>
      <c r="E110" s="651" t="s">
        <v>7842</v>
      </c>
      <c r="F110" s="652" t="s">
        <v>7843</v>
      </c>
      <c r="G110" s="651" t="s">
        <v>7147</v>
      </c>
      <c r="H110" s="651" t="s">
        <v>7148</v>
      </c>
      <c r="I110" s="653">
        <v>7.5</v>
      </c>
      <c r="J110" s="653">
        <v>50</v>
      </c>
      <c r="K110" s="654">
        <v>375</v>
      </c>
    </row>
    <row r="111" spans="1:11" ht="14.4" customHeight="1" x14ac:dyDescent="0.3">
      <c r="A111" s="649" t="s">
        <v>595</v>
      </c>
      <c r="B111" s="650" t="s">
        <v>596</v>
      </c>
      <c r="C111" s="651" t="s">
        <v>600</v>
      </c>
      <c r="D111" s="652" t="s">
        <v>3379</v>
      </c>
      <c r="E111" s="651" t="s">
        <v>7842</v>
      </c>
      <c r="F111" s="652" t="s">
        <v>7843</v>
      </c>
      <c r="G111" s="651" t="s">
        <v>7149</v>
      </c>
      <c r="H111" s="651" t="s">
        <v>7150</v>
      </c>
      <c r="I111" s="653">
        <v>7.5</v>
      </c>
      <c r="J111" s="653">
        <v>50</v>
      </c>
      <c r="K111" s="654">
        <v>375</v>
      </c>
    </row>
    <row r="112" spans="1:11" ht="14.4" customHeight="1" x14ac:dyDescent="0.3">
      <c r="A112" s="649" t="s">
        <v>595</v>
      </c>
      <c r="B112" s="650" t="s">
        <v>596</v>
      </c>
      <c r="C112" s="651" t="s">
        <v>600</v>
      </c>
      <c r="D112" s="652" t="s">
        <v>3379</v>
      </c>
      <c r="E112" s="651" t="s">
        <v>7842</v>
      </c>
      <c r="F112" s="652" t="s">
        <v>7843</v>
      </c>
      <c r="G112" s="651" t="s">
        <v>7151</v>
      </c>
      <c r="H112" s="651" t="s">
        <v>7152</v>
      </c>
      <c r="I112" s="653">
        <v>0.77500000000000002</v>
      </c>
      <c r="J112" s="653">
        <v>2200</v>
      </c>
      <c r="K112" s="654">
        <v>1705</v>
      </c>
    </row>
    <row r="113" spans="1:11" ht="14.4" customHeight="1" x14ac:dyDescent="0.3">
      <c r="A113" s="649" t="s">
        <v>595</v>
      </c>
      <c r="B113" s="650" t="s">
        <v>596</v>
      </c>
      <c r="C113" s="651" t="s">
        <v>600</v>
      </c>
      <c r="D113" s="652" t="s">
        <v>3379</v>
      </c>
      <c r="E113" s="651" t="s">
        <v>7842</v>
      </c>
      <c r="F113" s="652" t="s">
        <v>7843</v>
      </c>
      <c r="G113" s="651" t="s">
        <v>7153</v>
      </c>
      <c r="H113" s="651" t="s">
        <v>7154</v>
      </c>
      <c r="I113" s="653">
        <v>0.77400000000000002</v>
      </c>
      <c r="J113" s="653">
        <v>8300</v>
      </c>
      <c r="K113" s="654">
        <v>6431</v>
      </c>
    </row>
    <row r="114" spans="1:11" ht="14.4" customHeight="1" x14ac:dyDescent="0.3">
      <c r="A114" s="649" t="s">
        <v>595</v>
      </c>
      <c r="B114" s="650" t="s">
        <v>596</v>
      </c>
      <c r="C114" s="651" t="s">
        <v>600</v>
      </c>
      <c r="D114" s="652" t="s">
        <v>3379</v>
      </c>
      <c r="E114" s="651" t="s">
        <v>7842</v>
      </c>
      <c r="F114" s="652" t="s">
        <v>7843</v>
      </c>
      <c r="G114" s="651" t="s">
        <v>7155</v>
      </c>
      <c r="H114" s="651" t="s">
        <v>7156</v>
      </c>
      <c r="I114" s="653">
        <v>0.77800000000000014</v>
      </c>
      <c r="J114" s="653">
        <v>3000</v>
      </c>
      <c r="K114" s="654">
        <v>2332</v>
      </c>
    </row>
    <row r="115" spans="1:11" ht="14.4" customHeight="1" x14ac:dyDescent="0.3">
      <c r="A115" s="649" t="s">
        <v>595</v>
      </c>
      <c r="B115" s="650" t="s">
        <v>596</v>
      </c>
      <c r="C115" s="651" t="s">
        <v>600</v>
      </c>
      <c r="D115" s="652" t="s">
        <v>3379</v>
      </c>
      <c r="E115" s="651" t="s">
        <v>7842</v>
      </c>
      <c r="F115" s="652" t="s">
        <v>7843</v>
      </c>
      <c r="G115" s="651" t="s">
        <v>7157</v>
      </c>
      <c r="H115" s="651" t="s">
        <v>7158</v>
      </c>
      <c r="I115" s="653">
        <v>0.71</v>
      </c>
      <c r="J115" s="653">
        <v>3800</v>
      </c>
      <c r="K115" s="654">
        <v>2698</v>
      </c>
    </row>
    <row r="116" spans="1:11" ht="14.4" customHeight="1" x14ac:dyDescent="0.3">
      <c r="A116" s="649" t="s">
        <v>595</v>
      </c>
      <c r="B116" s="650" t="s">
        <v>596</v>
      </c>
      <c r="C116" s="651" t="s">
        <v>600</v>
      </c>
      <c r="D116" s="652" t="s">
        <v>3379</v>
      </c>
      <c r="E116" s="651" t="s">
        <v>7842</v>
      </c>
      <c r="F116" s="652" t="s">
        <v>7843</v>
      </c>
      <c r="G116" s="651" t="s">
        <v>7159</v>
      </c>
      <c r="H116" s="651" t="s">
        <v>7160</v>
      </c>
      <c r="I116" s="653">
        <v>0.71</v>
      </c>
      <c r="J116" s="653">
        <v>1600</v>
      </c>
      <c r="K116" s="654">
        <v>1136</v>
      </c>
    </row>
    <row r="117" spans="1:11" ht="14.4" customHeight="1" x14ac:dyDescent="0.3">
      <c r="A117" s="649" t="s">
        <v>595</v>
      </c>
      <c r="B117" s="650" t="s">
        <v>596</v>
      </c>
      <c r="C117" s="651" t="s">
        <v>600</v>
      </c>
      <c r="D117" s="652" t="s">
        <v>3379</v>
      </c>
      <c r="E117" s="651" t="s">
        <v>7842</v>
      </c>
      <c r="F117" s="652" t="s">
        <v>7843</v>
      </c>
      <c r="G117" s="651" t="s">
        <v>7161</v>
      </c>
      <c r="H117" s="651" t="s">
        <v>7162</v>
      </c>
      <c r="I117" s="653">
        <v>0.71</v>
      </c>
      <c r="J117" s="653">
        <v>1400</v>
      </c>
      <c r="K117" s="654">
        <v>994</v>
      </c>
    </row>
    <row r="118" spans="1:11" ht="14.4" customHeight="1" x14ac:dyDescent="0.3">
      <c r="A118" s="649" t="s">
        <v>595</v>
      </c>
      <c r="B118" s="650" t="s">
        <v>596</v>
      </c>
      <c r="C118" s="651" t="s">
        <v>600</v>
      </c>
      <c r="D118" s="652" t="s">
        <v>3379</v>
      </c>
      <c r="E118" s="651" t="s">
        <v>7844</v>
      </c>
      <c r="F118" s="652" t="s">
        <v>7845</v>
      </c>
      <c r="G118" s="651" t="s">
        <v>7163</v>
      </c>
      <c r="H118" s="651" t="s">
        <v>7164</v>
      </c>
      <c r="I118" s="653">
        <v>139.44</v>
      </c>
      <c r="J118" s="653">
        <v>20</v>
      </c>
      <c r="K118" s="654">
        <v>2788.78</v>
      </c>
    </row>
    <row r="119" spans="1:11" ht="14.4" customHeight="1" x14ac:dyDescent="0.3">
      <c r="A119" s="649" t="s">
        <v>595</v>
      </c>
      <c r="B119" s="650" t="s">
        <v>596</v>
      </c>
      <c r="C119" s="651" t="s">
        <v>600</v>
      </c>
      <c r="D119" s="652" t="s">
        <v>3379</v>
      </c>
      <c r="E119" s="651" t="s">
        <v>7844</v>
      </c>
      <c r="F119" s="652" t="s">
        <v>7845</v>
      </c>
      <c r="G119" s="651" t="s">
        <v>7165</v>
      </c>
      <c r="H119" s="651" t="s">
        <v>7166</v>
      </c>
      <c r="I119" s="653">
        <v>152.46</v>
      </c>
      <c r="J119" s="653">
        <v>1</v>
      </c>
      <c r="K119" s="654">
        <v>152.46</v>
      </c>
    </row>
    <row r="120" spans="1:11" ht="14.4" customHeight="1" x14ac:dyDescent="0.3">
      <c r="A120" s="649" t="s">
        <v>595</v>
      </c>
      <c r="B120" s="650" t="s">
        <v>596</v>
      </c>
      <c r="C120" s="651" t="s">
        <v>605</v>
      </c>
      <c r="D120" s="652" t="s">
        <v>3380</v>
      </c>
      <c r="E120" s="651" t="s">
        <v>7832</v>
      </c>
      <c r="F120" s="652" t="s">
        <v>7833</v>
      </c>
      <c r="G120" s="651" t="s">
        <v>7167</v>
      </c>
      <c r="H120" s="651" t="s">
        <v>7168</v>
      </c>
      <c r="I120" s="653">
        <v>4.3899999999999997</v>
      </c>
      <c r="J120" s="653">
        <v>50</v>
      </c>
      <c r="K120" s="654">
        <v>219.5</v>
      </c>
    </row>
    <row r="121" spans="1:11" ht="14.4" customHeight="1" x14ac:dyDescent="0.3">
      <c r="A121" s="649" t="s">
        <v>595</v>
      </c>
      <c r="B121" s="650" t="s">
        <v>596</v>
      </c>
      <c r="C121" s="651" t="s">
        <v>605</v>
      </c>
      <c r="D121" s="652" t="s">
        <v>3380</v>
      </c>
      <c r="E121" s="651" t="s">
        <v>7832</v>
      </c>
      <c r="F121" s="652" t="s">
        <v>7833</v>
      </c>
      <c r="G121" s="651" t="s">
        <v>6942</v>
      </c>
      <c r="H121" s="651" t="s">
        <v>6943</v>
      </c>
      <c r="I121" s="653">
        <v>2.4000000000000004</v>
      </c>
      <c r="J121" s="653">
        <v>460</v>
      </c>
      <c r="K121" s="654">
        <v>1104.4000000000001</v>
      </c>
    </row>
    <row r="122" spans="1:11" ht="14.4" customHeight="1" x14ac:dyDescent="0.3">
      <c r="A122" s="649" t="s">
        <v>595</v>
      </c>
      <c r="B122" s="650" t="s">
        <v>596</v>
      </c>
      <c r="C122" s="651" t="s">
        <v>605</v>
      </c>
      <c r="D122" s="652" t="s">
        <v>3380</v>
      </c>
      <c r="E122" s="651" t="s">
        <v>7832</v>
      </c>
      <c r="F122" s="652" t="s">
        <v>7833</v>
      </c>
      <c r="G122" s="651" t="s">
        <v>7169</v>
      </c>
      <c r="H122" s="651" t="s">
        <v>7170</v>
      </c>
      <c r="I122" s="653">
        <v>5.36</v>
      </c>
      <c r="J122" s="653">
        <v>48</v>
      </c>
      <c r="K122" s="654">
        <v>257.23</v>
      </c>
    </row>
    <row r="123" spans="1:11" ht="14.4" customHeight="1" x14ac:dyDescent="0.3">
      <c r="A123" s="649" t="s">
        <v>595</v>
      </c>
      <c r="B123" s="650" t="s">
        <v>596</v>
      </c>
      <c r="C123" s="651" t="s">
        <v>605</v>
      </c>
      <c r="D123" s="652" t="s">
        <v>3380</v>
      </c>
      <c r="E123" s="651" t="s">
        <v>7832</v>
      </c>
      <c r="F123" s="652" t="s">
        <v>7833</v>
      </c>
      <c r="G123" s="651" t="s">
        <v>6948</v>
      </c>
      <c r="H123" s="651" t="s">
        <v>6949</v>
      </c>
      <c r="I123" s="653">
        <v>27.71</v>
      </c>
      <c r="J123" s="653">
        <v>40</v>
      </c>
      <c r="K123" s="654">
        <v>1108.4000000000001</v>
      </c>
    </row>
    <row r="124" spans="1:11" ht="14.4" customHeight="1" x14ac:dyDescent="0.3">
      <c r="A124" s="649" t="s">
        <v>595</v>
      </c>
      <c r="B124" s="650" t="s">
        <v>596</v>
      </c>
      <c r="C124" s="651" t="s">
        <v>605</v>
      </c>
      <c r="D124" s="652" t="s">
        <v>3380</v>
      </c>
      <c r="E124" s="651" t="s">
        <v>7832</v>
      </c>
      <c r="F124" s="652" t="s">
        <v>7833</v>
      </c>
      <c r="G124" s="651" t="s">
        <v>6952</v>
      </c>
      <c r="H124" s="651" t="s">
        <v>6953</v>
      </c>
      <c r="I124" s="653">
        <v>39.65</v>
      </c>
      <c r="J124" s="653">
        <v>12</v>
      </c>
      <c r="K124" s="654">
        <v>475.8</v>
      </c>
    </row>
    <row r="125" spans="1:11" ht="14.4" customHeight="1" x14ac:dyDescent="0.3">
      <c r="A125" s="649" t="s">
        <v>595</v>
      </c>
      <c r="B125" s="650" t="s">
        <v>596</v>
      </c>
      <c r="C125" s="651" t="s">
        <v>605</v>
      </c>
      <c r="D125" s="652" t="s">
        <v>3380</v>
      </c>
      <c r="E125" s="651" t="s">
        <v>7832</v>
      </c>
      <c r="F125" s="652" t="s">
        <v>7833</v>
      </c>
      <c r="G125" s="651" t="s">
        <v>7171</v>
      </c>
      <c r="H125" s="651" t="s">
        <v>7172</v>
      </c>
      <c r="I125" s="653">
        <v>0.87250000000000005</v>
      </c>
      <c r="J125" s="653">
        <v>400</v>
      </c>
      <c r="K125" s="654">
        <v>349</v>
      </c>
    </row>
    <row r="126" spans="1:11" ht="14.4" customHeight="1" x14ac:dyDescent="0.3">
      <c r="A126" s="649" t="s">
        <v>595</v>
      </c>
      <c r="B126" s="650" t="s">
        <v>596</v>
      </c>
      <c r="C126" s="651" t="s">
        <v>605</v>
      </c>
      <c r="D126" s="652" t="s">
        <v>3380</v>
      </c>
      <c r="E126" s="651" t="s">
        <v>7832</v>
      </c>
      <c r="F126" s="652" t="s">
        <v>7833</v>
      </c>
      <c r="G126" s="651" t="s">
        <v>7173</v>
      </c>
      <c r="H126" s="651" t="s">
        <v>7174</v>
      </c>
      <c r="I126" s="653">
        <v>86.38</v>
      </c>
      <c r="J126" s="653">
        <v>10</v>
      </c>
      <c r="K126" s="654">
        <v>863.8</v>
      </c>
    </row>
    <row r="127" spans="1:11" ht="14.4" customHeight="1" x14ac:dyDescent="0.3">
      <c r="A127" s="649" t="s">
        <v>595</v>
      </c>
      <c r="B127" s="650" t="s">
        <v>596</v>
      </c>
      <c r="C127" s="651" t="s">
        <v>605</v>
      </c>
      <c r="D127" s="652" t="s">
        <v>3380</v>
      </c>
      <c r="E127" s="651" t="s">
        <v>7832</v>
      </c>
      <c r="F127" s="652" t="s">
        <v>7833</v>
      </c>
      <c r="G127" s="651" t="s">
        <v>7175</v>
      </c>
      <c r="H127" s="651" t="s">
        <v>7176</v>
      </c>
      <c r="I127" s="653">
        <v>6.7</v>
      </c>
      <c r="J127" s="653">
        <v>50</v>
      </c>
      <c r="K127" s="654">
        <v>334.82</v>
      </c>
    </row>
    <row r="128" spans="1:11" ht="14.4" customHeight="1" x14ac:dyDescent="0.3">
      <c r="A128" s="649" t="s">
        <v>595</v>
      </c>
      <c r="B128" s="650" t="s">
        <v>596</v>
      </c>
      <c r="C128" s="651" t="s">
        <v>605</v>
      </c>
      <c r="D128" s="652" t="s">
        <v>3380</v>
      </c>
      <c r="E128" s="651" t="s">
        <v>7832</v>
      </c>
      <c r="F128" s="652" t="s">
        <v>7833</v>
      </c>
      <c r="G128" s="651" t="s">
        <v>7177</v>
      </c>
      <c r="H128" s="651" t="s">
        <v>7178</v>
      </c>
      <c r="I128" s="653">
        <v>22.15</v>
      </c>
      <c r="J128" s="653">
        <v>25</v>
      </c>
      <c r="K128" s="654">
        <v>553.75</v>
      </c>
    </row>
    <row r="129" spans="1:11" ht="14.4" customHeight="1" x14ac:dyDescent="0.3">
      <c r="A129" s="649" t="s">
        <v>595</v>
      </c>
      <c r="B129" s="650" t="s">
        <v>596</v>
      </c>
      <c r="C129" s="651" t="s">
        <v>605</v>
      </c>
      <c r="D129" s="652" t="s">
        <v>3380</v>
      </c>
      <c r="E129" s="651" t="s">
        <v>7832</v>
      </c>
      <c r="F129" s="652" t="s">
        <v>7833</v>
      </c>
      <c r="G129" s="651" t="s">
        <v>7179</v>
      </c>
      <c r="H129" s="651" t="s">
        <v>7180</v>
      </c>
      <c r="I129" s="653">
        <v>30.18</v>
      </c>
      <c r="J129" s="653">
        <v>10</v>
      </c>
      <c r="K129" s="654">
        <v>301.8</v>
      </c>
    </row>
    <row r="130" spans="1:11" ht="14.4" customHeight="1" x14ac:dyDescent="0.3">
      <c r="A130" s="649" t="s">
        <v>595</v>
      </c>
      <c r="B130" s="650" t="s">
        <v>596</v>
      </c>
      <c r="C130" s="651" t="s">
        <v>605</v>
      </c>
      <c r="D130" s="652" t="s">
        <v>3380</v>
      </c>
      <c r="E130" s="651" t="s">
        <v>7832</v>
      </c>
      <c r="F130" s="652" t="s">
        <v>7833</v>
      </c>
      <c r="G130" s="651" t="s">
        <v>7181</v>
      </c>
      <c r="H130" s="651" t="s">
        <v>7182</v>
      </c>
      <c r="I130" s="653">
        <v>2.81</v>
      </c>
      <c r="J130" s="653">
        <v>20</v>
      </c>
      <c r="K130" s="654">
        <v>56.2</v>
      </c>
    </row>
    <row r="131" spans="1:11" ht="14.4" customHeight="1" x14ac:dyDescent="0.3">
      <c r="A131" s="649" t="s">
        <v>595</v>
      </c>
      <c r="B131" s="650" t="s">
        <v>596</v>
      </c>
      <c r="C131" s="651" t="s">
        <v>605</v>
      </c>
      <c r="D131" s="652" t="s">
        <v>3380</v>
      </c>
      <c r="E131" s="651" t="s">
        <v>7832</v>
      </c>
      <c r="F131" s="652" t="s">
        <v>7833</v>
      </c>
      <c r="G131" s="651" t="s">
        <v>6960</v>
      </c>
      <c r="H131" s="651" t="s">
        <v>6961</v>
      </c>
      <c r="I131" s="653">
        <v>0.6</v>
      </c>
      <c r="J131" s="653">
        <v>2000</v>
      </c>
      <c r="K131" s="654">
        <v>1200</v>
      </c>
    </row>
    <row r="132" spans="1:11" ht="14.4" customHeight="1" x14ac:dyDescent="0.3">
      <c r="A132" s="649" t="s">
        <v>595</v>
      </c>
      <c r="B132" s="650" t="s">
        <v>596</v>
      </c>
      <c r="C132" s="651" t="s">
        <v>605</v>
      </c>
      <c r="D132" s="652" t="s">
        <v>3380</v>
      </c>
      <c r="E132" s="651" t="s">
        <v>7832</v>
      </c>
      <c r="F132" s="652" t="s">
        <v>7833</v>
      </c>
      <c r="G132" s="651" t="s">
        <v>7183</v>
      </c>
      <c r="H132" s="651" t="s">
        <v>7184</v>
      </c>
      <c r="I132" s="653">
        <v>8.58</v>
      </c>
      <c r="J132" s="653">
        <v>36</v>
      </c>
      <c r="K132" s="654">
        <v>308.88</v>
      </c>
    </row>
    <row r="133" spans="1:11" ht="14.4" customHeight="1" x14ac:dyDescent="0.3">
      <c r="A133" s="649" t="s">
        <v>595</v>
      </c>
      <c r="B133" s="650" t="s">
        <v>596</v>
      </c>
      <c r="C133" s="651" t="s">
        <v>605</v>
      </c>
      <c r="D133" s="652" t="s">
        <v>3380</v>
      </c>
      <c r="E133" s="651" t="s">
        <v>7832</v>
      </c>
      <c r="F133" s="652" t="s">
        <v>7833</v>
      </c>
      <c r="G133" s="651" t="s">
        <v>7185</v>
      </c>
      <c r="H133" s="651" t="s">
        <v>7186</v>
      </c>
      <c r="I133" s="653">
        <v>13.02</v>
      </c>
      <c r="J133" s="653">
        <v>10</v>
      </c>
      <c r="K133" s="654">
        <v>130.19999999999999</v>
      </c>
    </row>
    <row r="134" spans="1:11" ht="14.4" customHeight="1" x14ac:dyDescent="0.3">
      <c r="A134" s="649" t="s">
        <v>595</v>
      </c>
      <c r="B134" s="650" t="s">
        <v>596</v>
      </c>
      <c r="C134" s="651" t="s">
        <v>605</v>
      </c>
      <c r="D134" s="652" t="s">
        <v>3380</v>
      </c>
      <c r="E134" s="651" t="s">
        <v>7832</v>
      </c>
      <c r="F134" s="652" t="s">
        <v>7833</v>
      </c>
      <c r="G134" s="651" t="s">
        <v>6962</v>
      </c>
      <c r="H134" s="651" t="s">
        <v>6963</v>
      </c>
      <c r="I134" s="653">
        <v>28.192</v>
      </c>
      <c r="J134" s="653">
        <v>10</v>
      </c>
      <c r="K134" s="654">
        <v>281.92</v>
      </c>
    </row>
    <row r="135" spans="1:11" ht="14.4" customHeight="1" x14ac:dyDescent="0.3">
      <c r="A135" s="649" t="s">
        <v>595</v>
      </c>
      <c r="B135" s="650" t="s">
        <v>596</v>
      </c>
      <c r="C135" s="651" t="s">
        <v>605</v>
      </c>
      <c r="D135" s="652" t="s">
        <v>3380</v>
      </c>
      <c r="E135" s="651" t="s">
        <v>7832</v>
      </c>
      <c r="F135" s="652" t="s">
        <v>7833</v>
      </c>
      <c r="G135" s="651" t="s">
        <v>7187</v>
      </c>
      <c r="H135" s="651" t="s">
        <v>7188</v>
      </c>
      <c r="I135" s="653">
        <v>3.0166666666666662</v>
      </c>
      <c r="J135" s="653">
        <v>60</v>
      </c>
      <c r="K135" s="654">
        <v>181.4</v>
      </c>
    </row>
    <row r="136" spans="1:11" ht="14.4" customHeight="1" x14ac:dyDescent="0.3">
      <c r="A136" s="649" t="s">
        <v>595</v>
      </c>
      <c r="B136" s="650" t="s">
        <v>596</v>
      </c>
      <c r="C136" s="651" t="s">
        <v>605</v>
      </c>
      <c r="D136" s="652" t="s">
        <v>3380</v>
      </c>
      <c r="E136" s="651" t="s">
        <v>7832</v>
      </c>
      <c r="F136" s="652" t="s">
        <v>7833</v>
      </c>
      <c r="G136" s="651" t="s">
        <v>7189</v>
      </c>
      <c r="H136" s="651" t="s">
        <v>7190</v>
      </c>
      <c r="I136" s="653">
        <v>10.71</v>
      </c>
      <c r="J136" s="653">
        <v>6</v>
      </c>
      <c r="K136" s="654">
        <v>64.260000000000005</v>
      </c>
    </row>
    <row r="137" spans="1:11" ht="14.4" customHeight="1" x14ac:dyDescent="0.3">
      <c r="A137" s="649" t="s">
        <v>595</v>
      </c>
      <c r="B137" s="650" t="s">
        <v>596</v>
      </c>
      <c r="C137" s="651" t="s">
        <v>605</v>
      </c>
      <c r="D137" s="652" t="s">
        <v>3380</v>
      </c>
      <c r="E137" s="651" t="s">
        <v>7832</v>
      </c>
      <c r="F137" s="652" t="s">
        <v>7833</v>
      </c>
      <c r="G137" s="651" t="s">
        <v>7191</v>
      </c>
      <c r="H137" s="651" t="s">
        <v>7192</v>
      </c>
      <c r="I137" s="653">
        <v>1.1749999999999998</v>
      </c>
      <c r="J137" s="653">
        <v>150</v>
      </c>
      <c r="K137" s="654">
        <v>176</v>
      </c>
    </row>
    <row r="138" spans="1:11" ht="14.4" customHeight="1" x14ac:dyDescent="0.3">
      <c r="A138" s="649" t="s">
        <v>595</v>
      </c>
      <c r="B138" s="650" t="s">
        <v>596</v>
      </c>
      <c r="C138" s="651" t="s">
        <v>605</v>
      </c>
      <c r="D138" s="652" t="s">
        <v>3380</v>
      </c>
      <c r="E138" s="651" t="s">
        <v>7832</v>
      </c>
      <c r="F138" s="652" t="s">
        <v>7833</v>
      </c>
      <c r="G138" s="651" t="s">
        <v>7193</v>
      </c>
      <c r="H138" s="651" t="s">
        <v>7194</v>
      </c>
      <c r="I138" s="653">
        <v>46.28</v>
      </c>
      <c r="J138" s="653">
        <v>1</v>
      </c>
      <c r="K138" s="654">
        <v>46.28</v>
      </c>
    </row>
    <row r="139" spans="1:11" ht="14.4" customHeight="1" x14ac:dyDescent="0.3">
      <c r="A139" s="649" t="s">
        <v>595</v>
      </c>
      <c r="B139" s="650" t="s">
        <v>596</v>
      </c>
      <c r="C139" s="651" t="s">
        <v>605</v>
      </c>
      <c r="D139" s="652" t="s">
        <v>3380</v>
      </c>
      <c r="E139" s="651" t="s">
        <v>7832</v>
      </c>
      <c r="F139" s="652" t="s">
        <v>7833</v>
      </c>
      <c r="G139" s="651" t="s">
        <v>6964</v>
      </c>
      <c r="H139" s="651" t="s">
        <v>6965</v>
      </c>
      <c r="I139" s="653">
        <v>19.809999999999999</v>
      </c>
      <c r="J139" s="653">
        <v>10</v>
      </c>
      <c r="K139" s="654">
        <v>198.1</v>
      </c>
    </row>
    <row r="140" spans="1:11" ht="14.4" customHeight="1" x14ac:dyDescent="0.3">
      <c r="A140" s="649" t="s">
        <v>595</v>
      </c>
      <c r="B140" s="650" t="s">
        <v>596</v>
      </c>
      <c r="C140" s="651" t="s">
        <v>605</v>
      </c>
      <c r="D140" s="652" t="s">
        <v>3380</v>
      </c>
      <c r="E140" s="651" t="s">
        <v>7832</v>
      </c>
      <c r="F140" s="652" t="s">
        <v>7833</v>
      </c>
      <c r="G140" s="651" t="s">
        <v>7195</v>
      </c>
      <c r="H140" s="651" t="s">
        <v>7196</v>
      </c>
      <c r="I140" s="653">
        <v>0.56000000000000005</v>
      </c>
      <c r="J140" s="653">
        <v>100</v>
      </c>
      <c r="K140" s="654">
        <v>56</v>
      </c>
    </row>
    <row r="141" spans="1:11" ht="14.4" customHeight="1" x14ac:dyDescent="0.3">
      <c r="A141" s="649" t="s">
        <v>595</v>
      </c>
      <c r="B141" s="650" t="s">
        <v>596</v>
      </c>
      <c r="C141" s="651" t="s">
        <v>605</v>
      </c>
      <c r="D141" s="652" t="s">
        <v>3380</v>
      </c>
      <c r="E141" s="651" t="s">
        <v>7832</v>
      </c>
      <c r="F141" s="652" t="s">
        <v>7833</v>
      </c>
      <c r="G141" s="651" t="s">
        <v>7197</v>
      </c>
      <c r="H141" s="651" t="s">
        <v>7198</v>
      </c>
      <c r="I141" s="653">
        <v>8.01</v>
      </c>
      <c r="J141" s="653">
        <v>350</v>
      </c>
      <c r="K141" s="654">
        <v>2803.57</v>
      </c>
    </row>
    <row r="142" spans="1:11" ht="14.4" customHeight="1" x14ac:dyDescent="0.3">
      <c r="A142" s="649" t="s">
        <v>595</v>
      </c>
      <c r="B142" s="650" t="s">
        <v>596</v>
      </c>
      <c r="C142" s="651" t="s">
        <v>605</v>
      </c>
      <c r="D142" s="652" t="s">
        <v>3380</v>
      </c>
      <c r="E142" s="651" t="s">
        <v>7832</v>
      </c>
      <c r="F142" s="652" t="s">
        <v>7833</v>
      </c>
      <c r="G142" s="651" t="s">
        <v>7199</v>
      </c>
      <c r="H142" s="651" t="s">
        <v>7200</v>
      </c>
      <c r="I142" s="653">
        <v>26.37</v>
      </c>
      <c r="J142" s="653">
        <v>72</v>
      </c>
      <c r="K142" s="654">
        <v>1898.62</v>
      </c>
    </row>
    <row r="143" spans="1:11" ht="14.4" customHeight="1" x14ac:dyDescent="0.3">
      <c r="A143" s="649" t="s">
        <v>595</v>
      </c>
      <c r="B143" s="650" t="s">
        <v>596</v>
      </c>
      <c r="C143" s="651" t="s">
        <v>605</v>
      </c>
      <c r="D143" s="652" t="s">
        <v>3380</v>
      </c>
      <c r="E143" s="651" t="s">
        <v>7832</v>
      </c>
      <c r="F143" s="652" t="s">
        <v>7833</v>
      </c>
      <c r="G143" s="651" t="s">
        <v>6972</v>
      </c>
      <c r="H143" s="651" t="s">
        <v>6973</v>
      </c>
      <c r="I143" s="653">
        <v>0.86</v>
      </c>
      <c r="J143" s="653">
        <v>200</v>
      </c>
      <c r="K143" s="654">
        <v>172</v>
      </c>
    </row>
    <row r="144" spans="1:11" ht="14.4" customHeight="1" x14ac:dyDescent="0.3">
      <c r="A144" s="649" t="s">
        <v>595</v>
      </c>
      <c r="B144" s="650" t="s">
        <v>596</v>
      </c>
      <c r="C144" s="651" t="s">
        <v>605</v>
      </c>
      <c r="D144" s="652" t="s">
        <v>3380</v>
      </c>
      <c r="E144" s="651" t="s">
        <v>7832</v>
      </c>
      <c r="F144" s="652" t="s">
        <v>7833</v>
      </c>
      <c r="G144" s="651" t="s">
        <v>7201</v>
      </c>
      <c r="H144" s="651" t="s">
        <v>7202</v>
      </c>
      <c r="I144" s="653">
        <v>2.0699999999999998</v>
      </c>
      <c r="J144" s="653">
        <v>50</v>
      </c>
      <c r="K144" s="654">
        <v>103.5</v>
      </c>
    </row>
    <row r="145" spans="1:11" ht="14.4" customHeight="1" x14ac:dyDescent="0.3">
      <c r="A145" s="649" t="s">
        <v>595</v>
      </c>
      <c r="B145" s="650" t="s">
        <v>596</v>
      </c>
      <c r="C145" s="651" t="s">
        <v>605</v>
      </c>
      <c r="D145" s="652" t="s">
        <v>3380</v>
      </c>
      <c r="E145" s="651" t="s">
        <v>7832</v>
      </c>
      <c r="F145" s="652" t="s">
        <v>7833</v>
      </c>
      <c r="G145" s="651" t="s">
        <v>7203</v>
      </c>
      <c r="H145" s="651" t="s">
        <v>7204</v>
      </c>
      <c r="I145" s="653">
        <v>1318.4</v>
      </c>
      <c r="J145" s="653">
        <v>1</v>
      </c>
      <c r="K145" s="654">
        <v>1318.4</v>
      </c>
    </row>
    <row r="146" spans="1:11" ht="14.4" customHeight="1" x14ac:dyDescent="0.3">
      <c r="A146" s="649" t="s">
        <v>595</v>
      </c>
      <c r="B146" s="650" t="s">
        <v>596</v>
      </c>
      <c r="C146" s="651" t="s">
        <v>605</v>
      </c>
      <c r="D146" s="652" t="s">
        <v>3380</v>
      </c>
      <c r="E146" s="651" t="s">
        <v>7832</v>
      </c>
      <c r="F146" s="652" t="s">
        <v>7833</v>
      </c>
      <c r="G146" s="651" t="s">
        <v>7205</v>
      </c>
      <c r="H146" s="651" t="s">
        <v>7206</v>
      </c>
      <c r="I146" s="653">
        <v>89.64</v>
      </c>
      <c r="J146" s="653">
        <v>5</v>
      </c>
      <c r="K146" s="654">
        <v>448.18</v>
      </c>
    </row>
    <row r="147" spans="1:11" ht="14.4" customHeight="1" x14ac:dyDescent="0.3">
      <c r="A147" s="649" t="s">
        <v>595</v>
      </c>
      <c r="B147" s="650" t="s">
        <v>596</v>
      </c>
      <c r="C147" s="651" t="s">
        <v>605</v>
      </c>
      <c r="D147" s="652" t="s">
        <v>3380</v>
      </c>
      <c r="E147" s="651" t="s">
        <v>7832</v>
      </c>
      <c r="F147" s="652" t="s">
        <v>7833</v>
      </c>
      <c r="G147" s="651" t="s">
        <v>7207</v>
      </c>
      <c r="H147" s="651" t="s">
        <v>7208</v>
      </c>
      <c r="I147" s="653">
        <v>878.79499999999996</v>
      </c>
      <c r="J147" s="653">
        <v>2</v>
      </c>
      <c r="K147" s="654">
        <v>1757.59</v>
      </c>
    </row>
    <row r="148" spans="1:11" ht="14.4" customHeight="1" x14ac:dyDescent="0.3">
      <c r="A148" s="649" t="s">
        <v>595</v>
      </c>
      <c r="B148" s="650" t="s">
        <v>596</v>
      </c>
      <c r="C148" s="651" t="s">
        <v>605</v>
      </c>
      <c r="D148" s="652" t="s">
        <v>3380</v>
      </c>
      <c r="E148" s="651" t="s">
        <v>7832</v>
      </c>
      <c r="F148" s="652" t="s">
        <v>7833</v>
      </c>
      <c r="G148" s="651" t="s">
        <v>7209</v>
      </c>
      <c r="H148" s="651" t="s">
        <v>7210</v>
      </c>
      <c r="I148" s="653">
        <v>11.74</v>
      </c>
      <c r="J148" s="653">
        <v>1</v>
      </c>
      <c r="K148" s="654">
        <v>11.74</v>
      </c>
    </row>
    <row r="149" spans="1:11" ht="14.4" customHeight="1" x14ac:dyDescent="0.3">
      <c r="A149" s="649" t="s">
        <v>595</v>
      </c>
      <c r="B149" s="650" t="s">
        <v>596</v>
      </c>
      <c r="C149" s="651" t="s">
        <v>605</v>
      </c>
      <c r="D149" s="652" t="s">
        <v>3380</v>
      </c>
      <c r="E149" s="651" t="s">
        <v>7832</v>
      </c>
      <c r="F149" s="652" t="s">
        <v>7833</v>
      </c>
      <c r="G149" s="651" t="s">
        <v>7211</v>
      </c>
      <c r="H149" s="651" t="s">
        <v>7212</v>
      </c>
      <c r="I149" s="653">
        <v>14.09</v>
      </c>
      <c r="J149" s="653">
        <v>1</v>
      </c>
      <c r="K149" s="654">
        <v>14.09</v>
      </c>
    </row>
    <row r="150" spans="1:11" ht="14.4" customHeight="1" x14ac:dyDescent="0.3">
      <c r="A150" s="649" t="s">
        <v>595</v>
      </c>
      <c r="B150" s="650" t="s">
        <v>596</v>
      </c>
      <c r="C150" s="651" t="s">
        <v>605</v>
      </c>
      <c r="D150" s="652" t="s">
        <v>3380</v>
      </c>
      <c r="E150" s="651" t="s">
        <v>7832</v>
      </c>
      <c r="F150" s="652" t="s">
        <v>7833</v>
      </c>
      <c r="G150" s="651" t="s">
        <v>7213</v>
      </c>
      <c r="H150" s="651" t="s">
        <v>7214</v>
      </c>
      <c r="I150" s="653">
        <v>13.04</v>
      </c>
      <c r="J150" s="653">
        <v>20</v>
      </c>
      <c r="K150" s="654">
        <v>260.81</v>
      </c>
    </row>
    <row r="151" spans="1:11" ht="14.4" customHeight="1" x14ac:dyDescent="0.3">
      <c r="A151" s="649" t="s">
        <v>595</v>
      </c>
      <c r="B151" s="650" t="s">
        <v>596</v>
      </c>
      <c r="C151" s="651" t="s">
        <v>605</v>
      </c>
      <c r="D151" s="652" t="s">
        <v>3380</v>
      </c>
      <c r="E151" s="651" t="s">
        <v>7832</v>
      </c>
      <c r="F151" s="652" t="s">
        <v>7833</v>
      </c>
      <c r="G151" s="651" t="s">
        <v>6976</v>
      </c>
      <c r="H151" s="651" t="s">
        <v>6977</v>
      </c>
      <c r="I151" s="653">
        <v>7.1</v>
      </c>
      <c r="J151" s="653">
        <v>5</v>
      </c>
      <c r="K151" s="654">
        <v>35.5</v>
      </c>
    </row>
    <row r="152" spans="1:11" ht="14.4" customHeight="1" x14ac:dyDescent="0.3">
      <c r="A152" s="649" t="s">
        <v>595</v>
      </c>
      <c r="B152" s="650" t="s">
        <v>596</v>
      </c>
      <c r="C152" s="651" t="s">
        <v>605</v>
      </c>
      <c r="D152" s="652" t="s">
        <v>3380</v>
      </c>
      <c r="E152" s="651" t="s">
        <v>7832</v>
      </c>
      <c r="F152" s="652" t="s">
        <v>7833</v>
      </c>
      <c r="G152" s="651" t="s">
        <v>7215</v>
      </c>
      <c r="H152" s="651" t="s">
        <v>7216</v>
      </c>
      <c r="I152" s="653">
        <v>6.05</v>
      </c>
      <c r="J152" s="653">
        <v>10</v>
      </c>
      <c r="K152" s="654">
        <v>60.49</v>
      </c>
    </row>
    <row r="153" spans="1:11" ht="14.4" customHeight="1" x14ac:dyDescent="0.3">
      <c r="A153" s="649" t="s">
        <v>595</v>
      </c>
      <c r="B153" s="650" t="s">
        <v>596</v>
      </c>
      <c r="C153" s="651" t="s">
        <v>605</v>
      </c>
      <c r="D153" s="652" t="s">
        <v>3380</v>
      </c>
      <c r="E153" s="651" t="s">
        <v>7832</v>
      </c>
      <c r="F153" s="652" t="s">
        <v>7833</v>
      </c>
      <c r="G153" s="651" t="s">
        <v>7217</v>
      </c>
      <c r="H153" s="651" t="s">
        <v>7218</v>
      </c>
      <c r="I153" s="653">
        <v>91.85</v>
      </c>
      <c r="J153" s="653">
        <v>1</v>
      </c>
      <c r="K153" s="654">
        <v>91.85</v>
      </c>
    </row>
    <row r="154" spans="1:11" ht="14.4" customHeight="1" x14ac:dyDescent="0.3">
      <c r="A154" s="649" t="s">
        <v>595</v>
      </c>
      <c r="B154" s="650" t="s">
        <v>596</v>
      </c>
      <c r="C154" s="651" t="s">
        <v>605</v>
      </c>
      <c r="D154" s="652" t="s">
        <v>3380</v>
      </c>
      <c r="E154" s="651" t="s">
        <v>7832</v>
      </c>
      <c r="F154" s="652" t="s">
        <v>7833</v>
      </c>
      <c r="G154" s="651" t="s">
        <v>7219</v>
      </c>
      <c r="H154" s="651" t="s">
        <v>7220</v>
      </c>
      <c r="I154" s="653">
        <v>53.01</v>
      </c>
      <c r="J154" s="653">
        <v>10</v>
      </c>
      <c r="K154" s="654">
        <v>530.1</v>
      </c>
    </row>
    <row r="155" spans="1:11" ht="14.4" customHeight="1" x14ac:dyDescent="0.3">
      <c r="A155" s="649" t="s">
        <v>595</v>
      </c>
      <c r="B155" s="650" t="s">
        <v>596</v>
      </c>
      <c r="C155" s="651" t="s">
        <v>605</v>
      </c>
      <c r="D155" s="652" t="s">
        <v>3380</v>
      </c>
      <c r="E155" s="651" t="s">
        <v>7834</v>
      </c>
      <c r="F155" s="652" t="s">
        <v>7835</v>
      </c>
      <c r="G155" s="651" t="s">
        <v>7221</v>
      </c>
      <c r="H155" s="651" t="s">
        <v>7222</v>
      </c>
      <c r="I155" s="653">
        <v>11.62</v>
      </c>
      <c r="J155" s="653">
        <v>120</v>
      </c>
      <c r="K155" s="654">
        <v>1394.4</v>
      </c>
    </row>
    <row r="156" spans="1:11" ht="14.4" customHeight="1" x14ac:dyDescent="0.3">
      <c r="A156" s="649" t="s">
        <v>595</v>
      </c>
      <c r="B156" s="650" t="s">
        <v>596</v>
      </c>
      <c r="C156" s="651" t="s">
        <v>605</v>
      </c>
      <c r="D156" s="652" t="s">
        <v>3380</v>
      </c>
      <c r="E156" s="651" t="s">
        <v>7834</v>
      </c>
      <c r="F156" s="652" t="s">
        <v>7835</v>
      </c>
      <c r="G156" s="651" t="s">
        <v>7223</v>
      </c>
      <c r="H156" s="651" t="s">
        <v>7224</v>
      </c>
      <c r="I156" s="653">
        <v>16.399999999999999</v>
      </c>
      <c r="J156" s="653">
        <v>80</v>
      </c>
      <c r="K156" s="654">
        <v>1312</v>
      </c>
    </row>
    <row r="157" spans="1:11" ht="14.4" customHeight="1" x14ac:dyDescent="0.3">
      <c r="A157" s="649" t="s">
        <v>595</v>
      </c>
      <c r="B157" s="650" t="s">
        <v>596</v>
      </c>
      <c r="C157" s="651" t="s">
        <v>605</v>
      </c>
      <c r="D157" s="652" t="s">
        <v>3380</v>
      </c>
      <c r="E157" s="651" t="s">
        <v>7834</v>
      </c>
      <c r="F157" s="652" t="s">
        <v>7835</v>
      </c>
      <c r="G157" s="651" t="s">
        <v>6984</v>
      </c>
      <c r="H157" s="651" t="s">
        <v>6985</v>
      </c>
      <c r="I157" s="653">
        <v>0.21666666666666667</v>
      </c>
      <c r="J157" s="653">
        <v>800</v>
      </c>
      <c r="K157" s="654">
        <v>173</v>
      </c>
    </row>
    <row r="158" spans="1:11" ht="14.4" customHeight="1" x14ac:dyDescent="0.3">
      <c r="A158" s="649" t="s">
        <v>595</v>
      </c>
      <c r="B158" s="650" t="s">
        <v>596</v>
      </c>
      <c r="C158" s="651" t="s">
        <v>605</v>
      </c>
      <c r="D158" s="652" t="s">
        <v>3380</v>
      </c>
      <c r="E158" s="651" t="s">
        <v>7834</v>
      </c>
      <c r="F158" s="652" t="s">
        <v>7835</v>
      </c>
      <c r="G158" s="651" t="s">
        <v>6986</v>
      </c>
      <c r="H158" s="651" t="s">
        <v>6987</v>
      </c>
      <c r="I158" s="653">
        <v>15.923999999999998</v>
      </c>
      <c r="J158" s="653">
        <v>500</v>
      </c>
      <c r="K158" s="654">
        <v>7962</v>
      </c>
    </row>
    <row r="159" spans="1:11" ht="14.4" customHeight="1" x14ac:dyDescent="0.3">
      <c r="A159" s="649" t="s">
        <v>595</v>
      </c>
      <c r="B159" s="650" t="s">
        <v>596</v>
      </c>
      <c r="C159" s="651" t="s">
        <v>605</v>
      </c>
      <c r="D159" s="652" t="s">
        <v>3380</v>
      </c>
      <c r="E159" s="651" t="s">
        <v>7834</v>
      </c>
      <c r="F159" s="652" t="s">
        <v>7835</v>
      </c>
      <c r="G159" s="651" t="s">
        <v>6988</v>
      </c>
      <c r="H159" s="651" t="s">
        <v>6989</v>
      </c>
      <c r="I159" s="653">
        <v>2.4066666666666667</v>
      </c>
      <c r="J159" s="653">
        <v>150</v>
      </c>
      <c r="K159" s="654">
        <v>361</v>
      </c>
    </row>
    <row r="160" spans="1:11" ht="14.4" customHeight="1" x14ac:dyDescent="0.3">
      <c r="A160" s="649" t="s">
        <v>595</v>
      </c>
      <c r="B160" s="650" t="s">
        <v>596</v>
      </c>
      <c r="C160" s="651" t="s">
        <v>605</v>
      </c>
      <c r="D160" s="652" t="s">
        <v>3380</v>
      </c>
      <c r="E160" s="651" t="s">
        <v>7834</v>
      </c>
      <c r="F160" s="652" t="s">
        <v>7835</v>
      </c>
      <c r="G160" s="651" t="s">
        <v>6990</v>
      </c>
      <c r="H160" s="651" t="s">
        <v>6991</v>
      </c>
      <c r="I160" s="653">
        <v>29.826000000000004</v>
      </c>
      <c r="J160" s="653">
        <v>250</v>
      </c>
      <c r="K160" s="654">
        <v>7456.5</v>
      </c>
    </row>
    <row r="161" spans="1:11" ht="14.4" customHeight="1" x14ac:dyDescent="0.3">
      <c r="A161" s="649" t="s">
        <v>595</v>
      </c>
      <c r="B161" s="650" t="s">
        <v>596</v>
      </c>
      <c r="C161" s="651" t="s">
        <v>605</v>
      </c>
      <c r="D161" s="652" t="s">
        <v>3380</v>
      </c>
      <c r="E161" s="651" t="s">
        <v>7834</v>
      </c>
      <c r="F161" s="652" t="s">
        <v>7835</v>
      </c>
      <c r="G161" s="651" t="s">
        <v>6992</v>
      </c>
      <c r="H161" s="651" t="s">
        <v>6993</v>
      </c>
      <c r="I161" s="653">
        <v>2.7519999999999998</v>
      </c>
      <c r="J161" s="653">
        <v>500</v>
      </c>
      <c r="K161" s="654">
        <v>1376</v>
      </c>
    </row>
    <row r="162" spans="1:11" ht="14.4" customHeight="1" x14ac:dyDescent="0.3">
      <c r="A162" s="649" t="s">
        <v>595</v>
      </c>
      <c r="B162" s="650" t="s">
        <v>596</v>
      </c>
      <c r="C162" s="651" t="s">
        <v>605</v>
      </c>
      <c r="D162" s="652" t="s">
        <v>3380</v>
      </c>
      <c r="E162" s="651" t="s">
        <v>7834</v>
      </c>
      <c r="F162" s="652" t="s">
        <v>7835</v>
      </c>
      <c r="G162" s="651" t="s">
        <v>6996</v>
      </c>
      <c r="H162" s="651" t="s">
        <v>6997</v>
      </c>
      <c r="I162" s="653">
        <v>4.1449999999999996</v>
      </c>
      <c r="J162" s="653">
        <v>200</v>
      </c>
      <c r="K162" s="654">
        <v>828.94</v>
      </c>
    </row>
    <row r="163" spans="1:11" ht="14.4" customHeight="1" x14ac:dyDescent="0.3">
      <c r="A163" s="649" t="s">
        <v>595</v>
      </c>
      <c r="B163" s="650" t="s">
        <v>596</v>
      </c>
      <c r="C163" s="651" t="s">
        <v>605</v>
      </c>
      <c r="D163" s="652" t="s">
        <v>3380</v>
      </c>
      <c r="E163" s="651" t="s">
        <v>7834</v>
      </c>
      <c r="F163" s="652" t="s">
        <v>7835</v>
      </c>
      <c r="G163" s="651" t="s">
        <v>6998</v>
      </c>
      <c r="H163" s="651" t="s">
        <v>6999</v>
      </c>
      <c r="I163" s="653">
        <v>0.96000000000000019</v>
      </c>
      <c r="J163" s="653">
        <v>1200</v>
      </c>
      <c r="K163" s="654">
        <v>1160</v>
      </c>
    </row>
    <row r="164" spans="1:11" ht="14.4" customHeight="1" x14ac:dyDescent="0.3">
      <c r="A164" s="649" t="s">
        <v>595</v>
      </c>
      <c r="B164" s="650" t="s">
        <v>596</v>
      </c>
      <c r="C164" s="651" t="s">
        <v>605</v>
      </c>
      <c r="D164" s="652" t="s">
        <v>3380</v>
      </c>
      <c r="E164" s="651" t="s">
        <v>7834</v>
      </c>
      <c r="F164" s="652" t="s">
        <v>7835</v>
      </c>
      <c r="G164" s="651" t="s">
        <v>7000</v>
      </c>
      <c r="H164" s="651" t="s">
        <v>7001</v>
      </c>
      <c r="I164" s="653">
        <v>1.48</v>
      </c>
      <c r="J164" s="653">
        <v>1800</v>
      </c>
      <c r="K164" s="654">
        <v>2675.67</v>
      </c>
    </row>
    <row r="165" spans="1:11" ht="14.4" customHeight="1" x14ac:dyDescent="0.3">
      <c r="A165" s="649" t="s">
        <v>595</v>
      </c>
      <c r="B165" s="650" t="s">
        <v>596</v>
      </c>
      <c r="C165" s="651" t="s">
        <v>605</v>
      </c>
      <c r="D165" s="652" t="s">
        <v>3380</v>
      </c>
      <c r="E165" s="651" t="s">
        <v>7834</v>
      </c>
      <c r="F165" s="652" t="s">
        <v>7835</v>
      </c>
      <c r="G165" s="651" t="s">
        <v>7002</v>
      </c>
      <c r="H165" s="651" t="s">
        <v>7003</v>
      </c>
      <c r="I165" s="653">
        <v>0.43</v>
      </c>
      <c r="J165" s="653">
        <v>2500</v>
      </c>
      <c r="K165" s="654">
        <v>1075</v>
      </c>
    </row>
    <row r="166" spans="1:11" ht="14.4" customHeight="1" x14ac:dyDescent="0.3">
      <c r="A166" s="649" t="s">
        <v>595</v>
      </c>
      <c r="B166" s="650" t="s">
        <v>596</v>
      </c>
      <c r="C166" s="651" t="s">
        <v>605</v>
      </c>
      <c r="D166" s="652" t="s">
        <v>3380</v>
      </c>
      <c r="E166" s="651" t="s">
        <v>7834</v>
      </c>
      <c r="F166" s="652" t="s">
        <v>7835</v>
      </c>
      <c r="G166" s="651" t="s">
        <v>7004</v>
      </c>
      <c r="H166" s="651" t="s">
        <v>7005</v>
      </c>
      <c r="I166" s="653">
        <v>0.59599999999999997</v>
      </c>
      <c r="J166" s="653">
        <v>2600</v>
      </c>
      <c r="K166" s="654">
        <v>1548</v>
      </c>
    </row>
    <row r="167" spans="1:11" ht="14.4" customHeight="1" x14ac:dyDescent="0.3">
      <c r="A167" s="649" t="s">
        <v>595</v>
      </c>
      <c r="B167" s="650" t="s">
        <v>596</v>
      </c>
      <c r="C167" s="651" t="s">
        <v>605</v>
      </c>
      <c r="D167" s="652" t="s">
        <v>3380</v>
      </c>
      <c r="E167" s="651" t="s">
        <v>7834</v>
      </c>
      <c r="F167" s="652" t="s">
        <v>7835</v>
      </c>
      <c r="G167" s="651" t="s">
        <v>7225</v>
      </c>
      <c r="H167" s="651" t="s">
        <v>7226</v>
      </c>
      <c r="I167" s="653">
        <v>3.1349999999999998</v>
      </c>
      <c r="J167" s="653">
        <v>100</v>
      </c>
      <c r="K167" s="654">
        <v>313.5</v>
      </c>
    </row>
    <row r="168" spans="1:11" ht="14.4" customHeight="1" x14ac:dyDescent="0.3">
      <c r="A168" s="649" t="s">
        <v>595</v>
      </c>
      <c r="B168" s="650" t="s">
        <v>596</v>
      </c>
      <c r="C168" s="651" t="s">
        <v>605</v>
      </c>
      <c r="D168" s="652" t="s">
        <v>3380</v>
      </c>
      <c r="E168" s="651" t="s">
        <v>7834</v>
      </c>
      <c r="F168" s="652" t="s">
        <v>7835</v>
      </c>
      <c r="G168" s="651" t="s">
        <v>7008</v>
      </c>
      <c r="H168" s="651" t="s">
        <v>7009</v>
      </c>
      <c r="I168" s="653">
        <v>6.19</v>
      </c>
      <c r="J168" s="653">
        <v>20</v>
      </c>
      <c r="K168" s="654">
        <v>123.8</v>
      </c>
    </row>
    <row r="169" spans="1:11" ht="14.4" customHeight="1" x14ac:dyDescent="0.3">
      <c r="A169" s="649" t="s">
        <v>595</v>
      </c>
      <c r="B169" s="650" t="s">
        <v>596</v>
      </c>
      <c r="C169" s="651" t="s">
        <v>605</v>
      </c>
      <c r="D169" s="652" t="s">
        <v>3380</v>
      </c>
      <c r="E169" s="651" t="s">
        <v>7834</v>
      </c>
      <c r="F169" s="652" t="s">
        <v>7835</v>
      </c>
      <c r="G169" s="651" t="s">
        <v>7227</v>
      </c>
      <c r="H169" s="651" t="s">
        <v>7228</v>
      </c>
      <c r="I169" s="653">
        <v>6.29</v>
      </c>
      <c r="J169" s="653">
        <v>20</v>
      </c>
      <c r="K169" s="654">
        <v>125.8</v>
      </c>
    </row>
    <row r="170" spans="1:11" ht="14.4" customHeight="1" x14ac:dyDescent="0.3">
      <c r="A170" s="649" t="s">
        <v>595</v>
      </c>
      <c r="B170" s="650" t="s">
        <v>596</v>
      </c>
      <c r="C170" s="651" t="s">
        <v>605</v>
      </c>
      <c r="D170" s="652" t="s">
        <v>3380</v>
      </c>
      <c r="E170" s="651" t="s">
        <v>7834</v>
      </c>
      <c r="F170" s="652" t="s">
        <v>7835</v>
      </c>
      <c r="G170" s="651" t="s">
        <v>7010</v>
      </c>
      <c r="H170" s="651" t="s">
        <v>7011</v>
      </c>
      <c r="I170" s="653">
        <v>3.22</v>
      </c>
      <c r="J170" s="653">
        <v>150</v>
      </c>
      <c r="K170" s="654">
        <v>483</v>
      </c>
    </row>
    <row r="171" spans="1:11" ht="14.4" customHeight="1" x14ac:dyDescent="0.3">
      <c r="A171" s="649" t="s">
        <v>595</v>
      </c>
      <c r="B171" s="650" t="s">
        <v>596</v>
      </c>
      <c r="C171" s="651" t="s">
        <v>605</v>
      </c>
      <c r="D171" s="652" t="s">
        <v>3380</v>
      </c>
      <c r="E171" s="651" t="s">
        <v>7834</v>
      </c>
      <c r="F171" s="652" t="s">
        <v>7835</v>
      </c>
      <c r="G171" s="651" t="s">
        <v>7229</v>
      </c>
      <c r="H171" s="651" t="s">
        <v>7230</v>
      </c>
      <c r="I171" s="653">
        <v>203.76399999999998</v>
      </c>
      <c r="J171" s="653">
        <v>56</v>
      </c>
      <c r="K171" s="654">
        <v>11410.820000000002</v>
      </c>
    </row>
    <row r="172" spans="1:11" ht="14.4" customHeight="1" x14ac:dyDescent="0.3">
      <c r="A172" s="649" t="s">
        <v>595</v>
      </c>
      <c r="B172" s="650" t="s">
        <v>596</v>
      </c>
      <c r="C172" s="651" t="s">
        <v>605</v>
      </c>
      <c r="D172" s="652" t="s">
        <v>3380</v>
      </c>
      <c r="E172" s="651" t="s">
        <v>7834</v>
      </c>
      <c r="F172" s="652" t="s">
        <v>7835</v>
      </c>
      <c r="G172" s="651" t="s">
        <v>7012</v>
      </c>
      <c r="H172" s="651" t="s">
        <v>7013</v>
      </c>
      <c r="I172" s="653">
        <v>68.53</v>
      </c>
      <c r="J172" s="653">
        <v>5</v>
      </c>
      <c r="K172" s="654">
        <v>342.65</v>
      </c>
    </row>
    <row r="173" spans="1:11" ht="14.4" customHeight="1" x14ac:dyDescent="0.3">
      <c r="A173" s="649" t="s">
        <v>595</v>
      </c>
      <c r="B173" s="650" t="s">
        <v>596</v>
      </c>
      <c r="C173" s="651" t="s">
        <v>605</v>
      </c>
      <c r="D173" s="652" t="s">
        <v>3380</v>
      </c>
      <c r="E173" s="651" t="s">
        <v>7834</v>
      </c>
      <c r="F173" s="652" t="s">
        <v>7835</v>
      </c>
      <c r="G173" s="651" t="s">
        <v>7018</v>
      </c>
      <c r="H173" s="651" t="s">
        <v>7019</v>
      </c>
      <c r="I173" s="653">
        <v>21.78</v>
      </c>
      <c r="J173" s="653">
        <v>50</v>
      </c>
      <c r="K173" s="654">
        <v>1089</v>
      </c>
    </row>
    <row r="174" spans="1:11" ht="14.4" customHeight="1" x14ac:dyDescent="0.3">
      <c r="A174" s="649" t="s">
        <v>595</v>
      </c>
      <c r="B174" s="650" t="s">
        <v>596</v>
      </c>
      <c r="C174" s="651" t="s">
        <v>605</v>
      </c>
      <c r="D174" s="652" t="s">
        <v>3380</v>
      </c>
      <c r="E174" s="651" t="s">
        <v>7834</v>
      </c>
      <c r="F174" s="652" t="s">
        <v>7835</v>
      </c>
      <c r="G174" s="651" t="s">
        <v>7231</v>
      </c>
      <c r="H174" s="651" t="s">
        <v>7232</v>
      </c>
      <c r="I174" s="653">
        <v>2.36</v>
      </c>
      <c r="J174" s="653">
        <v>150</v>
      </c>
      <c r="K174" s="654">
        <v>354</v>
      </c>
    </row>
    <row r="175" spans="1:11" ht="14.4" customHeight="1" x14ac:dyDescent="0.3">
      <c r="A175" s="649" t="s">
        <v>595</v>
      </c>
      <c r="B175" s="650" t="s">
        <v>596</v>
      </c>
      <c r="C175" s="651" t="s">
        <v>605</v>
      </c>
      <c r="D175" s="652" t="s">
        <v>3380</v>
      </c>
      <c r="E175" s="651" t="s">
        <v>7834</v>
      </c>
      <c r="F175" s="652" t="s">
        <v>7835</v>
      </c>
      <c r="G175" s="651" t="s">
        <v>7233</v>
      </c>
      <c r="H175" s="651" t="s">
        <v>7234</v>
      </c>
      <c r="I175" s="653">
        <v>16.13</v>
      </c>
      <c r="J175" s="653">
        <v>50</v>
      </c>
      <c r="K175" s="654">
        <v>806.5</v>
      </c>
    </row>
    <row r="176" spans="1:11" ht="14.4" customHeight="1" x14ac:dyDescent="0.3">
      <c r="A176" s="649" t="s">
        <v>595</v>
      </c>
      <c r="B176" s="650" t="s">
        <v>596</v>
      </c>
      <c r="C176" s="651" t="s">
        <v>605</v>
      </c>
      <c r="D176" s="652" t="s">
        <v>3380</v>
      </c>
      <c r="E176" s="651" t="s">
        <v>7834</v>
      </c>
      <c r="F176" s="652" t="s">
        <v>7835</v>
      </c>
      <c r="G176" s="651" t="s">
        <v>7020</v>
      </c>
      <c r="H176" s="651" t="s">
        <v>7021</v>
      </c>
      <c r="I176" s="653">
        <v>28.31</v>
      </c>
      <c r="J176" s="653">
        <v>50</v>
      </c>
      <c r="K176" s="654">
        <v>1415.5</v>
      </c>
    </row>
    <row r="177" spans="1:11" ht="14.4" customHeight="1" x14ac:dyDescent="0.3">
      <c r="A177" s="649" t="s">
        <v>595</v>
      </c>
      <c r="B177" s="650" t="s">
        <v>596</v>
      </c>
      <c r="C177" s="651" t="s">
        <v>605</v>
      </c>
      <c r="D177" s="652" t="s">
        <v>3380</v>
      </c>
      <c r="E177" s="651" t="s">
        <v>7834</v>
      </c>
      <c r="F177" s="652" t="s">
        <v>7835</v>
      </c>
      <c r="G177" s="651" t="s">
        <v>7235</v>
      </c>
      <c r="H177" s="651" t="s">
        <v>7236</v>
      </c>
      <c r="I177" s="653">
        <v>32.67</v>
      </c>
      <c r="J177" s="653">
        <v>50</v>
      </c>
      <c r="K177" s="654">
        <v>1633.5</v>
      </c>
    </row>
    <row r="178" spans="1:11" ht="14.4" customHeight="1" x14ac:dyDescent="0.3">
      <c r="A178" s="649" t="s">
        <v>595</v>
      </c>
      <c r="B178" s="650" t="s">
        <v>596</v>
      </c>
      <c r="C178" s="651" t="s">
        <v>605</v>
      </c>
      <c r="D178" s="652" t="s">
        <v>3380</v>
      </c>
      <c r="E178" s="651" t="s">
        <v>7834</v>
      </c>
      <c r="F178" s="652" t="s">
        <v>7835</v>
      </c>
      <c r="G178" s="651" t="s">
        <v>7026</v>
      </c>
      <c r="H178" s="651" t="s">
        <v>7027</v>
      </c>
      <c r="I178" s="653">
        <v>2.6749999999999998</v>
      </c>
      <c r="J178" s="653">
        <v>100</v>
      </c>
      <c r="K178" s="654">
        <v>267.61</v>
      </c>
    </row>
    <row r="179" spans="1:11" ht="14.4" customHeight="1" x14ac:dyDescent="0.3">
      <c r="A179" s="649" t="s">
        <v>595</v>
      </c>
      <c r="B179" s="650" t="s">
        <v>596</v>
      </c>
      <c r="C179" s="651" t="s">
        <v>605</v>
      </c>
      <c r="D179" s="652" t="s">
        <v>3380</v>
      </c>
      <c r="E179" s="651" t="s">
        <v>7834</v>
      </c>
      <c r="F179" s="652" t="s">
        <v>7835</v>
      </c>
      <c r="G179" s="651" t="s">
        <v>7028</v>
      </c>
      <c r="H179" s="651" t="s">
        <v>7029</v>
      </c>
      <c r="I179" s="653">
        <v>14.3</v>
      </c>
      <c r="J179" s="653">
        <v>140</v>
      </c>
      <c r="K179" s="654">
        <v>2002.26</v>
      </c>
    </row>
    <row r="180" spans="1:11" ht="14.4" customHeight="1" x14ac:dyDescent="0.3">
      <c r="A180" s="649" t="s">
        <v>595</v>
      </c>
      <c r="B180" s="650" t="s">
        <v>596</v>
      </c>
      <c r="C180" s="651" t="s">
        <v>605</v>
      </c>
      <c r="D180" s="652" t="s">
        <v>3380</v>
      </c>
      <c r="E180" s="651" t="s">
        <v>7834</v>
      </c>
      <c r="F180" s="652" t="s">
        <v>7835</v>
      </c>
      <c r="G180" s="651" t="s">
        <v>7030</v>
      </c>
      <c r="H180" s="651" t="s">
        <v>7031</v>
      </c>
      <c r="I180" s="653">
        <v>5.41</v>
      </c>
      <c r="J180" s="653">
        <v>100</v>
      </c>
      <c r="K180" s="654">
        <v>541</v>
      </c>
    </row>
    <row r="181" spans="1:11" ht="14.4" customHeight="1" x14ac:dyDescent="0.3">
      <c r="A181" s="649" t="s">
        <v>595</v>
      </c>
      <c r="B181" s="650" t="s">
        <v>596</v>
      </c>
      <c r="C181" s="651" t="s">
        <v>605</v>
      </c>
      <c r="D181" s="652" t="s">
        <v>3380</v>
      </c>
      <c r="E181" s="651" t="s">
        <v>7834</v>
      </c>
      <c r="F181" s="652" t="s">
        <v>7835</v>
      </c>
      <c r="G181" s="651" t="s">
        <v>7237</v>
      </c>
      <c r="H181" s="651" t="s">
        <v>7238</v>
      </c>
      <c r="I181" s="653">
        <v>2.6349999999999998</v>
      </c>
      <c r="J181" s="653">
        <v>200</v>
      </c>
      <c r="K181" s="654">
        <v>527</v>
      </c>
    </row>
    <row r="182" spans="1:11" ht="14.4" customHeight="1" x14ac:dyDescent="0.3">
      <c r="A182" s="649" t="s">
        <v>595</v>
      </c>
      <c r="B182" s="650" t="s">
        <v>596</v>
      </c>
      <c r="C182" s="651" t="s">
        <v>605</v>
      </c>
      <c r="D182" s="652" t="s">
        <v>3380</v>
      </c>
      <c r="E182" s="651" t="s">
        <v>7834</v>
      </c>
      <c r="F182" s="652" t="s">
        <v>7835</v>
      </c>
      <c r="G182" s="651" t="s">
        <v>7036</v>
      </c>
      <c r="H182" s="651" t="s">
        <v>7037</v>
      </c>
      <c r="I182" s="653">
        <v>14.45</v>
      </c>
      <c r="J182" s="653">
        <v>50</v>
      </c>
      <c r="K182" s="654">
        <v>722.5</v>
      </c>
    </row>
    <row r="183" spans="1:11" ht="14.4" customHeight="1" x14ac:dyDescent="0.3">
      <c r="A183" s="649" t="s">
        <v>595</v>
      </c>
      <c r="B183" s="650" t="s">
        <v>596</v>
      </c>
      <c r="C183" s="651" t="s">
        <v>605</v>
      </c>
      <c r="D183" s="652" t="s">
        <v>3380</v>
      </c>
      <c r="E183" s="651" t="s">
        <v>7834</v>
      </c>
      <c r="F183" s="652" t="s">
        <v>7835</v>
      </c>
      <c r="G183" s="651" t="s">
        <v>7040</v>
      </c>
      <c r="H183" s="651" t="s">
        <v>7041</v>
      </c>
      <c r="I183" s="653">
        <v>2.37</v>
      </c>
      <c r="J183" s="653">
        <v>150</v>
      </c>
      <c r="K183" s="654">
        <v>355.5</v>
      </c>
    </row>
    <row r="184" spans="1:11" ht="14.4" customHeight="1" x14ac:dyDescent="0.3">
      <c r="A184" s="649" t="s">
        <v>595</v>
      </c>
      <c r="B184" s="650" t="s">
        <v>596</v>
      </c>
      <c r="C184" s="651" t="s">
        <v>605</v>
      </c>
      <c r="D184" s="652" t="s">
        <v>3380</v>
      </c>
      <c r="E184" s="651" t="s">
        <v>7834</v>
      </c>
      <c r="F184" s="652" t="s">
        <v>7835</v>
      </c>
      <c r="G184" s="651" t="s">
        <v>7042</v>
      </c>
      <c r="H184" s="651" t="s">
        <v>7043</v>
      </c>
      <c r="I184" s="653">
        <v>1.86</v>
      </c>
      <c r="J184" s="653">
        <v>50</v>
      </c>
      <c r="K184" s="654">
        <v>93</v>
      </c>
    </row>
    <row r="185" spans="1:11" ht="14.4" customHeight="1" x14ac:dyDescent="0.3">
      <c r="A185" s="649" t="s">
        <v>595</v>
      </c>
      <c r="B185" s="650" t="s">
        <v>596</v>
      </c>
      <c r="C185" s="651" t="s">
        <v>605</v>
      </c>
      <c r="D185" s="652" t="s">
        <v>3380</v>
      </c>
      <c r="E185" s="651" t="s">
        <v>7834</v>
      </c>
      <c r="F185" s="652" t="s">
        <v>7835</v>
      </c>
      <c r="G185" s="651" t="s">
        <v>7044</v>
      </c>
      <c r="H185" s="651" t="s">
        <v>7045</v>
      </c>
      <c r="I185" s="653">
        <v>1.77</v>
      </c>
      <c r="J185" s="653">
        <v>50</v>
      </c>
      <c r="K185" s="654">
        <v>88.5</v>
      </c>
    </row>
    <row r="186" spans="1:11" ht="14.4" customHeight="1" x14ac:dyDescent="0.3">
      <c r="A186" s="649" t="s">
        <v>595</v>
      </c>
      <c r="B186" s="650" t="s">
        <v>596</v>
      </c>
      <c r="C186" s="651" t="s">
        <v>605</v>
      </c>
      <c r="D186" s="652" t="s">
        <v>3380</v>
      </c>
      <c r="E186" s="651" t="s">
        <v>7834</v>
      </c>
      <c r="F186" s="652" t="s">
        <v>7835</v>
      </c>
      <c r="G186" s="651" t="s">
        <v>7239</v>
      </c>
      <c r="H186" s="651" t="s">
        <v>7240</v>
      </c>
      <c r="I186" s="653">
        <v>2.4300000000000002</v>
      </c>
      <c r="J186" s="653">
        <v>5</v>
      </c>
      <c r="K186" s="654">
        <v>12.15</v>
      </c>
    </row>
    <row r="187" spans="1:11" ht="14.4" customHeight="1" x14ac:dyDescent="0.3">
      <c r="A187" s="649" t="s">
        <v>595</v>
      </c>
      <c r="B187" s="650" t="s">
        <v>596</v>
      </c>
      <c r="C187" s="651" t="s">
        <v>605</v>
      </c>
      <c r="D187" s="652" t="s">
        <v>3380</v>
      </c>
      <c r="E187" s="651" t="s">
        <v>7834</v>
      </c>
      <c r="F187" s="652" t="s">
        <v>7835</v>
      </c>
      <c r="G187" s="651" t="s">
        <v>7241</v>
      </c>
      <c r="H187" s="651" t="s">
        <v>7242</v>
      </c>
      <c r="I187" s="653">
        <v>4.82</v>
      </c>
      <c r="J187" s="653">
        <v>20</v>
      </c>
      <c r="K187" s="654">
        <v>96.4</v>
      </c>
    </row>
    <row r="188" spans="1:11" ht="14.4" customHeight="1" x14ac:dyDescent="0.3">
      <c r="A188" s="649" t="s">
        <v>595</v>
      </c>
      <c r="B188" s="650" t="s">
        <v>596</v>
      </c>
      <c r="C188" s="651" t="s">
        <v>605</v>
      </c>
      <c r="D188" s="652" t="s">
        <v>3380</v>
      </c>
      <c r="E188" s="651" t="s">
        <v>7834</v>
      </c>
      <c r="F188" s="652" t="s">
        <v>7835</v>
      </c>
      <c r="G188" s="651" t="s">
        <v>7048</v>
      </c>
      <c r="H188" s="651" t="s">
        <v>7049</v>
      </c>
      <c r="I188" s="653">
        <v>2.4066666666666667</v>
      </c>
      <c r="J188" s="653">
        <v>150</v>
      </c>
      <c r="K188" s="654">
        <v>361</v>
      </c>
    </row>
    <row r="189" spans="1:11" ht="14.4" customHeight="1" x14ac:dyDescent="0.3">
      <c r="A189" s="649" t="s">
        <v>595</v>
      </c>
      <c r="B189" s="650" t="s">
        <v>596</v>
      </c>
      <c r="C189" s="651" t="s">
        <v>605</v>
      </c>
      <c r="D189" s="652" t="s">
        <v>3380</v>
      </c>
      <c r="E189" s="651" t="s">
        <v>7834</v>
      </c>
      <c r="F189" s="652" t="s">
        <v>7835</v>
      </c>
      <c r="G189" s="651" t="s">
        <v>7243</v>
      </c>
      <c r="H189" s="651" t="s">
        <v>7244</v>
      </c>
      <c r="I189" s="653">
        <v>19.27</v>
      </c>
      <c r="J189" s="653">
        <v>100</v>
      </c>
      <c r="K189" s="654">
        <v>1927</v>
      </c>
    </row>
    <row r="190" spans="1:11" ht="14.4" customHeight="1" x14ac:dyDescent="0.3">
      <c r="A190" s="649" t="s">
        <v>595</v>
      </c>
      <c r="B190" s="650" t="s">
        <v>596</v>
      </c>
      <c r="C190" s="651" t="s">
        <v>605</v>
      </c>
      <c r="D190" s="652" t="s">
        <v>3380</v>
      </c>
      <c r="E190" s="651" t="s">
        <v>7834</v>
      </c>
      <c r="F190" s="652" t="s">
        <v>7835</v>
      </c>
      <c r="G190" s="651" t="s">
        <v>7245</v>
      </c>
      <c r="H190" s="651" t="s">
        <v>7246</v>
      </c>
      <c r="I190" s="653">
        <v>6.05</v>
      </c>
      <c r="J190" s="653">
        <v>60</v>
      </c>
      <c r="K190" s="654">
        <v>363</v>
      </c>
    </row>
    <row r="191" spans="1:11" ht="14.4" customHeight="1" x14ac:dyDescent="0.3">
      <c r="A191" s="649" t="s">
        <v>595</v>
      </c>
      <c r="B191" s="650" t="s">
        <v>596</v>
      </c>
      <c r="C191" s="651" t="s">
        <v>605</v>
      </c>
      <c r="D191" s="652" t="s">
        <v>3380</v>
      </c>
      <c r="E191" s="651" t="s">
        <v>7834</v>
      </c>
      <c r="F191" s="652" t="s">
        <v>7835</v>
      </c>
      <c r="G191" s="651" t="s">
        <v>7052</v>
      </c>
      <c r="H191" s="651" t="s">
        <v>7053</v>
      </c>
      <c r="I191" s="653">
        <v>5.13</v>
      </c>
      <c r="J191" s="653">
        <v>640</v>
      </c>
      <c r="K191" s="654">
        <v>3283.2</v>
      </c>
    </row>
    <row r="192" spans="1:11" ht="14.4" customHeight="1" x14ac:dyDescent="0.3">
      <c r="A192" s="649" t="s">
        <v>595</v>
      </c>
      <c r="B192" s="650" t="s">
        <v>596</v>
      </c>
      <c r="C192" s="651" t="s">
        <v>605</v>
      </c>
      <c r="D192" s="652" t="s">
        <v>3380</v>
      </c>
      <c r="E192" s="651" t="s">
        <v>7834</v>
      </c>
      <c r="F192" s="652" t="s">
        <v>7835</v>
      </c>
      <c r="G192" s="651" t="s">
        <v>7054</v>
      </c>
      <c r="H192" s="651" t="s">
        <v>7055</v>
      </c>
      <c r="I192" s="653">
        <v>7.95</v>
      </c>
      <c r="J192" s="653">
        <v>1200</v>
      </c>
      <c r="K192" s="654">
        <v>9540</v>
      </c>
    </row>
    <row r="193" spans="1:11" ht="14.4" customHeight="1" x14ac:dyDescent="0.3">
      <c r="A193" s="649" t="s">
        <v>595</v>
      </c>
      <c r="B193" s="650" t="s">
        <v>596</v>
      </c>
      <c r="C193" s="651" t="s">
        <v>605</v>
      </c>
      <c r="D193" s="652" t="s">
        <v>3380</v>
      </c>
      <c r="E193" s="651" t="s">
        <v>7834</v>
      </c>
      <c r="F193" s="652" t="s">
        <v>7835</v>
      </c>
      <c r="G193" s="651" t="s">
        <v>7056</v>
      </c>
      <c r="H193" s="651" t="s">
        <v>7057</v>
      </c>
      <c r="I193" s="653">
        <v>14.299999999999999</v>
      </c>
      <c r="J193" s="653">
        <v>140</v>
      </c>
      <c r="K193" s="654">
        <v>2002.26</v>
      </c>
    </row>
    <row r="194" spans="1:11" ht="14.4" customHeight="1" x14ac:dyDescent="0.3">
      <c r="A194" s="649" t="s">
        <v>595</v>
      </c>
      <c r="B194" s="650" t="s">
        <v>596</v>
      </c>
      <c r="C194" s="651" t="s">
        <v>605</v>
      </c>
      <c r="D194" s="652" t="s">
        <v>3380</v>
      </c>
      <c r="E194" s="651" t="s">
        <v>7834</v>
      </c>
      <c r="F194" s="652" t="s">
        <v>7835</v>
      </c>
      <c r="G194" s="651" t="s">
        <v>7247</v>
      </c>
      <c r="H194" s="651" t="s">
        <v>7248</v>
      </c>
      <c r="I194" s="653">
        <v>17.983333333333334</v>
      </c>
      <c r="J194" s="653">
        <v>150</v>
      </c>
      <c r="K194" s="654">
        <v>2697.5</v>
      </c>
    </row>
    <row r="195" spans="1:11" ht="14.4" customHeight="1" x14ac:dyDescent="0.3">
      <c r="A195" s="649" t="s">
        <v>595</v>
      </c>
      <c r="B195" s="650" t="s">
        <v>596</v>
      </c>
      <c r="C195" s="651" t="s">
        <v>605</v>
      </c>
      <c r="D195" s="652" t="s">
        <v>3380</v>
      </c>
      <c r="E195" s="651" t="s">
        <v>7834</v>
      </c>
      <c r="F195" s="652" t="s">
        <v>7835</v>
      </c>
      <c r="G195" s="651" t="s">
        <v>7058</v>
      </c>
      <c r="H195" s="651" t="s">
        <v>7059</v>
      </c>
      <c r="I195" s="653">
        <v>1.68</v>
      </c>
      <c r="J195" s="653">
        <v>20</v>
      </c>
      <c r="K195" s="654">
        <v>33.6</v>
      </c>
    </row>
    <row r="196" spans="1:11" ht="14.4" customHeight="1" x14ac:dyDescent="0.3">
      <c r="A196" s="649" t="s">
        <v>595</v>
      </c>
      <c r="B196" s="650" t="s">
        <v>596</v>
      </c>
      <c r="C196" s="651" t="s">
        <v>605</v>
      </c>
      <c r="D196" s="652" t="s">
        <v>3380</v>
      </c>
      <c r="E196" s="651" t="s">
        <v>7834</v>
      </c>
      <c r="F196" s="652" t="s">
        <v>7835</v>
      </c>
      <c r="G196" s="651" t="s">
        <v>7060</v>
      </c>
      <c r="H196" s="651" t="s">
        <v>7061</v>
      </c>
      <c r="I196" s="653">
        <v>15</v>
      </c>
      <c r="J196" s="653">
        <v>10</v>
      </c>
      <c r="K196" s="654">
        <v>150</v>
      </c>
    </row>
    <row r="197" spans="1:11" ht="14.4" customHeight="1" x14ac:dyDescent="0.3">
      <c r="A197" s="649" t="s">
        <v>595</v>
      </c>
      <c r="B197" s="650" t="s">
        <v>596</v>
      </c>
      <c r="C197" s="651" t="s">
        <v>605</v>
      </c>
      <c r="D197" s="652" t="s">
        <v>3380</v>
      </c>
      <c r="E197" s="651" t="s">
        <v>7834</v>
      </c>
      <c r="F197" s="652" t="s">
        <v>7835</v>
      </c>
      <c r="G197" s="651" t="s">
        <v>7249</v>
      </c>
      <c r="H197" s="651" t="s">
        <v>7250</v>
      </c>
      <c r="I197" s="653">
        <v>4.43</v>
      </c>
      <c r="J197" s="653">
        <v>100</v>
      </c>
      <c r="K197" s="654">
        <v>442.87</v>
      </c>
    </row>
    <row r="198" spans="1:11" ht="14.4" customHeight="1" x14ac:dyDescent="0.3">
      <c r="A198" s="649" t="s">
        <v>595</v>
      </c>
      <c r="B198" s="650" t="s">
        <v>596</v>
      </c>
      <c r="C198" s="651" t="s">
        <v>605</v>
      </c>
      <c r="D198" s="652" t="s">
        <v>3380</v>
      </c>
      <c r="E198" s="651" t="s">
        <v>7834</v>
      </c>
      <c r="F198" s="652" t="s">
        <v>7835</v>
      </c>
      <c r="G198" s="651" t="s">
        <v>7062</v>
      </c>
      <c r="H198" s="651" t="s">
        <v>7063</v>
      </c>
      <c r="I198" s="653">
        <v>12.11</v>
      </c>
      <c r="J198" s="653">
        <v>10</v>
      </c>
      <c r="K198" s="654">
        <v>121.1</v>
      </c>
    </row>
    <row r="199" spans="1:11" ht="14.4" customHeight="1" x14ac:dyDescent="0.3">
      <c r="A199" s="649" t="s">
        <v>595</v>
      </c>
      <c r="B199" s="650" t="s">
        <v>596</v>
      </c>
      <c r="C199" s="651" t="s">
        <v>605</v>
      </c>
      <c r="D199" s="652" t="s">
        <v>3380</v>
      </c>
      <c r="E199" s="651" t="s">
        <v>7834</v>
      </c>
      <c r="F199" s="652" t="s">
        <v>7835</v>
      </c>
      <c r="G199" s="651" t="s">
        <v>7068</v>
      </c>
      <c r="H199" s="651" t="s">
        <v>7069</v>
      </c>
      <c r="I199" s="653">
        <v>2.8666666666666667</v>
      </c>
      <c r="J199" s="653">
        <v>200</v>
      </c>
      <c r="K199" s="654">
        <v>575.5</v>
      </c>
    </row>
    <row r="200" spans="1:11" ht="14.4" customHeight="1" x14ac:dyDescent="0.3">
      <c r="A200" s="649" t="s">
        <v>595</v>
      </c>
      <c r="B200" s="650" t="s">
        <v>596</v>
      </c>
      <c r="C200" s="651" t="s">
        <v>605</v>
      </c>
      <c r="D200" s="652" t="s">
        <v>3380</v>
      </c>
      <c r="E200" s="651" t="s">
        <v>7834</v>
      </c>
      <c r="F200" s="652" t="s">
        <v>7835</v>
      </c>
      <c r="G200" s="651" t="s">
        <v>7068</v>
      </c>
      <c r="H200" s="651" t="s">
        <v>7070</v>
      </c>
      <c r="I200" s="653">
        <v>2.94</v>
      </c>
      <c r="J200" s="653">
        <v>300</v>
      </c>
      <c r="K200" s="654">
        <v>882</v>
      </c>
    </row>
    <row r="201" spans="1:11" ht="14.4" customHeight="1" x14ac:dyDescent="0.3">
      <c r="A201" s="649" t="s">
        <v>595</v>
      </c>
      <c r="B201" s="650" t="s">
        <v>596</v>
      </c>
      <c r="C201" s="651" t="s">
        <v>605</v>
      </c>
      <c r="D201" s="652" t="s">
        <v>3380</v>
      </c>
      <c r="E201" s="651" t="s">
        <v>7834</v>
      </c>
      <c r="F201" s="652" t="s">
        <v>7835</v>
      </c>
      <c r="G201" s="651" t="s">
        <v>7075</v>
      </c>
      <c r="H201" s="651" t="s">
        <v>7076</v>
      </c>
      <c r="I201" s="653">
        <v>21.23</v>
      </c>
      <c r="J201" s="653">
        <v>50</v>
      </c>
      <c r="K201" s="654">
        <v>1061.5</v>
      </c>
    </row>
    <row r="202" spans="1:11" ht="14.4" customHeight="1" x14ac:dyDescent="0.3">
      <c r="A202" s="649" t="s">
        <v>595</v>
      </c>
      <c r="B202" s="650" t="s">
        <v>596</v>
      </c>
      <c r="C202" s="651" t="s">
        <v>605</v>
      </c>
      <c r="D202" s="652" t="s">
        <v>3380</v>
      </c>
      <c r="E202" s="651" t="s">
        <v>7834</v>
      </c>
      <c r="F202" s="652" t="s">
        <v>7835</v>
      </c>
      <c r="G202" s="651" t="s">
        <v>7077</v>
      </c>
      <c r="H202" s="651" t="s">
        <v>7078</v>
      </c>
      <c r="I202" s="653">
        <v>21.236666666666665</v>
      </c>
      <c r="J202" s="653">
        <v>107</v>
      </c>
      <c r="K202" s="654">
        <v>2272.1799999999998</v>
      </c>
    </row>
    <row r="203" spans="1:11" ht="14.4" customHeight="1" x14ac:dyDescent="0.3">
      <c r="A203" s="649" t="s">
        <v>595</v>
      </c>
      <c r="B203" s="650" t="s">
        <v>596</v>
      </c>
      <c r="C203" s="651" t="s">
        <v>605</v>
      </c>
      <c r="D203" s="652" t="s">
        <v>3380</v>
      </c>
      <c r="E203" s="651" t="s">
        <v>7834</v>
      </c>
      <c r="F203" s="652" t="s">
        <v>7835</v>
      </c>
      <c r="G203" s="651" t="s">
        <v>7079</v>
      </c>
      <c r="H203" s="651" t="s">
        <v>7080</v>
      </c>
      <c r="I203" s="653">
        <v>21.23</v>
      </c>
      <c r="J203" s="653">
        <v>50</v>
      </c>
      <c r="K203" s="654">
        <v>1061.5</v>
      </c>
    </row>
    <row r="204" spans="1:11" ht="14.4" customHeight="1" x14ac:dyDescent="0.3">
      <c r="A204" s="649" t="s">
        <v>595</v>
      </c>
      <c r="B204" s="650" t="s">
        <v>596</v>
      </c>
      <c r="C204" s="651" t="s">
        <v>605</v>
      </c>
      <c r="D204" s="652" t="s">
        <v>3380</v>
      </c>
      <c r="E204" s="651" t="s">
        <v>7834</v>
      </c>
      <c r="F204" s="652" t="s">
        <v>7835</v>
      </c>
      <c r="G204" s="651" t="s">
        <v>7251</v>
      </c>
      <c r="H204" s="651" t="s">
        <v>7252</v>
      </c>
      <c r="I204" s="653">
        <v>6.6550000000000002</v>
      </c>
      <c r="J204" s="653">
        <v>30</v>
      </c>
      <c r="K204" s="654">
        <v>199.7</v>
      </c>
    </row>
    <row r="205" spans="1:11" ht="14.4" customHeight="1" x14ac:dyDescent="0.3">
      <c r="A205" s="649" t="s">
        <v>595</v>
      </c>
      <c r="B205" s="650" t="s">
        <v>596</v>
      </c>
      <c r="C205" s="651" t="s">
        <v>605</v>
      </c>
      <c r="D205" s="652" t="s">
        <v>3380</v>
      </c>
      <c r="E205" s="651" t="s">
        <v>7834</v>
      </c>
      <c r="F205" s="652" t="s">
        <v>7835</v>
      </c>
      <c r="G205" s="651" t="s">
        <v>7253</v>
      </c>
      <c r="H205" s="651" t="s">
        <v>7254</v>
      </c>
      <c r="I205" s="653">
        <v>6.65</v>
      </c>
      <c r="J205" s="653">
        <v>10</v>
      </c>
      <c r="K205" s="654">
        <v>66.5</v>
      </c>
    </row>
    <row r="206" spans="1:11" ht="14.4" customHeight="1" x14ac:dyDescent="0.3">
      <c r="A206" s="649" t="s">
        <v>595</v>
      </c>
      <c r="B206" s="650" t="s">
        <v>596</v>
      </c>
      <c r="C206" s="651" t="s">
        <v>605</v>
      </c>
      <c r="D206" s="652" t="s">
        <v>3380</v>
      </c>
      <c r="E206" s="651" t="s">
        <v>7834</v>
      </c>
      <c r="F206" s="652" t="s">
        <v>7835</v>
      </c>
      <c r="G206" s="651" t="s">
        <v>7085</v>
      </c>
      <c r="H206" s="651" t="s">
        <v>7086</v>
      </c>
      <c r="I206" s="653">
        <v>0.47249999999999998</v>
      </c>
      <c r="J206" s="653">
        <v>1800</v>
      </c>
      <c r="K206" s="654">
        <v>851</v>
      </c>
    </row>
    <row r="207" spans="1:11" ht="14.4" customHeight="1" x14ac:dyDescent="0.3">
      <c r="A207" s="649" t="s">
        <v>595</v>
      </c>
      <c r="B207" s="650" t="s">
        <v>596</v>
      </c>
      <c r="C207" s="651" t="s">
        <v>605</v>
      </c>
      <c r="D207" s="652" t="s">
        <v>3380</v>
      </c>
      <c r="E207" s="651" t="s">
        <v>7834</v>
      </c>
      <c r="F207" s="652" t="s">
        <v>7835</v>
      </c>
      <c r="G207" s="651" t="s">
        <v>7255</v>
      </c>
      <c r="H207" s="651" t="s">
        <v>7256</v>
      </c>
      <c r="I207" s="653">
        <v>2643.85</v>
      </c>
      <c r="J207" s="653">
        <v>1</v>
      </c>
      <c r="K207" s="654">
        <v>2643.85</v>
      </c>
    </row>
    <row r="208" spans="1:11" ht="14.4" customHeight="1" x14ac:dyDescent="0.3">
      <c r="A208" s="649" t="s">
        <v>595</v>
      </c>
      <c r="B208" s="650" t="s">
        <v>596</v>
      </c>
      <c r="C208" s="651" t="s">
        <v>605</v>
      </c>
      <c r="D208" s="652" t="s">
        <v>3380</v>
      </c>
      <c r="E208" s="651" t="s">
        <v>7834</v>
      </c>
      <c r="F208" s="652" t="s">
        <v>7835</v>
      </c>
      <c r="G208" s="651" t="s">
        <v>7100</v>
      </c>
      <c r="H208" s="651" t="s">
        <v>7101</v>
      </c>
      <c r="I208" s="653">
        <v>9.6</v>
      </c>
      <c r="J208" s="653">
        <v>200</v>
      </c>
      <c r="K208" s="654">
        <v>1920</v>
      </c>
    </row>
    <row r="209" spans="1:11" ht="14.4" customHeight="1" x14ac:dyDescent="0.3">
      <c r="A209" s="649" t="s">
        <v>595</v>
      </c>
      <c r="B209" s="650" t="s">
        <v>596</v>
      </c>
      <c r="C209" s="651" t="s">
        <v>605</v>
      </c>
      <c r="D209" s="652" t="s">
        <v>3380</v>
      </c>
      <c r="E209" s="651" t="s">
        <v>7834</v>
      </c>
      <c r="F209" s="652" t="s">
        <v>7835</v>
      </c>
      <c r="G209" s="651" t="s">
        <v>7102</v>
      </c>
      <c r="H209" s="651" t="s">
        <v>7103</v>
      </c>
      <c r="I209" s="653">
        <v>9.68</v>
      </c>
      <c r="J209" s="653">
        <v>200</v>
      </c>
      <c r="K209" s="654">
        <v>1936</v>
      </c>
    </row>
    <row r="210" spans="1:11" ht="14.4" customHeight="1" x14ac:dyDescent="0.3">
      <c r="A210" s="649" t="s">
        <v>595</v>
      </c>
      <c r="B210" s="650" t="s">
        <v>596</v>
      </c>
      <c r="C210" s="651" t="s">
        <v>605</v>
      </c>
      <c r="D210" s="652" t="s">
        <v>3380</v>
      </c>
      <c r="E210" s="651" t="s">
        <v>7834</v>
      </c>
      <c r="F210" s="652" t="s">
        <v>7835</v>
      </c>
      <c r="G210" s="651" t="s">
        <v>7257</v>
      </c>
      <c r="H210" s="651" t="s">
        <v>7258</v>
      </c>
      <c r="I210" s="653">
        <v>342.47</v>
      </c>
      <c r="J210" s="653">
        <v>1</v>
      </c>
      <c r="K210" s="654">
        <v>342.47</v>
      </c>
    </row>
    <row r="211" spans="1:11" ht="14.4" customHeight="1" x14ac:dyDescent="0.3">
      <c r="A211" s="649" t="s">
        <v>595</v>
      </c>
      <c r="B211" s="650" t="s">
        <v>596</v>
      </c>
      <c r="C211" s="651" t="s">
        <v>605</v>
      </c>
      <c r="D211" s="652" t="s">
        <v>3380</v>
      </c>
      <c r="E211" s="651" t="s">
        <v>7838</v>
      </c>
      <c r="F211" s="652" t="s">
        <v>7839</v>
      </c>
      <c r="G211" s="651" t="s">
        <v>7130</v>
      </c>
      <c r="H211" s="651" t="s">
        <v>7131</v>
      </c>
      <c r="I211" s="653">
        <v>8.17</v>
      </c>
      <c r="J211" s="653">
        <v>200</v>
      </c>
      <c r="K211" s="654">
        <v>1634</v>
      </c>
    </row>
    <row r="212" spans="1:11" ht="14.4" customHeight="1" x14ac:dyDescent="0.3">
      <c r="A212" s="649" t="s">
        <v>595</v>
      </c>
      <c r="B212" s="650" t="s">
        <v>596</v>
      </c>
      <c r="C212" s="651" t="s">
        <v>605</v>
      </c>
      <c r="D212" s="652" t="s">
        <v>3380</v>
      </c>
      <c r="E212" s="651" t="s">
        <v>7838</v>
      </c>
      <c r="F212" s="652" t="s">
        <v>7839</v>
      </c>
      <c r="G212" s="651" t="s">
        <v>7130</v>
      </c>
      <c r="H212" s="651" t="s">
        <v>7132</v>
      </c>
      <c r="I212" s="653">
        <v>8.17</v>
      </c>
      <c r="J212" s="653">
        <v>300</v>
      </c>
      <c r="K212" s="654">
        <v>2451</v>
      </c>
    </row>
    <row r="213" spans="1:11" ht="14.4" customHeight="1" x14ac:dyDescent="0.3">
      <c r="A213" s="649" t="s">
        <v>595</v>
      </c>
      <c r="B213" s="650" t="s">
        <v>596</v>
      </c>
      <c r="C213" s="651" t="s">
        <v>605</v>
      </c>
      <c r="D213" s="652" t="s">
        <v>3380</v>
      </c>
      <c r="E213" s="651" t="s">
        <v>7840</v>
      </c>
      <c r="F213" s="652" t="s">
        <v>7841</v>
      </c>
      <c r="G213" s="651" t="s">
        <v>7135</v>
      </c>
      <c r="H213" s="651" t="s">
        <v>7136</v>
      </c>
      <c r="I213" s="653">
        <v>0.30499999999999999</v>
      </c>
      <c r="J213" s="653">
        <v>600</v>
      </c>
      <c r="K213" s="654">
        <v>183</v>
      </c>
    </row>
    <row r="214" spans="1:11" ht="14.4" customHeight="1" x14ac:dyDescent="0.3">
      <c r="A214" s="649" t="s">
        <v>595</v>
      </c>
      <c r="B214" s="650" t="s">
        <v>596</v>
      </c>
      <c r="C214" s="651" t="s">
        <v>605</v>
      </c>
      <c r="D214" s="652" t="s">
        <v>3380</v>
      </c>
      <c r="E214" s="651" t="s">
        <v>7840</v>
      </c>
      <c r="F214" s="652" t="s">
        <v>7841</v>
      </c>
      <c r="G214" s="651" t="s">
        <v>7137</v>
      </c>
      <c r="H214" s="651" t="s">
        <v>7138</v>
      </c>
      <c r="I214" s="653">
        <v>0.3</v>
      </c>
      <c r="J214" s="653">
        <v>200</v>
      </c>
      <c r="K214" s="654">
        <v>60</v>
      </c>
    </row>
    <row r="215" spans="1:11" ht="14.4" customHeight="1" x14ac:dyDescent="0.3">
      <c r="A215" s="649" t="s">
        <v>595</v>
      </c>
      <c r="B215" s="650" t="s">
        <v>596</v>
      </c>
      <c r="C215" s="651" t="s">
        <v>605</v>
      </c>
      <c r="D215" s="652" t="s">
        <v>3380</v>
      </c>
      <c r="E215" s="651" t="s">
        <v>7840</v>
      </c>
      <c r="F215" s="652" t="s">
        <v>7841</v>
      </c>
      <c r="G215" s="651" t="s">
        <v>7141</v>
      </c>
      <c r="H215" s="651" t="s">
        <v>7142</v>
      </c>
      <c r="I215" s="653">
        <v>0.33199999999999996</v>
      </c>
      <c r="J215" s="653">
        <v>1500</v>
      </c>
      <c r="K215" s="654">
        <v>530</v>
      </c>
    </row>
    <row r="216" spans="1:11" ht="14.4" customHeight="1" x14ac:dyDescent="0.3">
      <c r="A216" s="649" t="s">
        <v>595</v>
      </c>
      <c r="B216" s="650" t="s">
        <v>596</v>
      </c>
      <c r="C216" s="651" t="s">
        <v>605</v>
      </c>
      <c r="D216" s="652" t="s">
        <v>3380</v>
      </c>
      <c r="E216" s="651" t="s">
        <v>7840</v>
      </c>
      <c r="F216" s="652" t="s">
        <v>7841</v>
      </c>
      <c r="G216" s="651" t="s">
        <v>7259</v>
      </c>
      <c r="H216" s="651" t="s">
        <v>7260</v>
      </c>
      <c r="I216" s="653">
        <v>1.76</v>
      </c>
      <c r="J216" s="653">
        <v>100</v>
      </c>
      <c r="K216" s="654">
        <v>176</v>
      </c>
    </row>
    <row r="217" spans="1:11" ht="14.4" customHeight="1" x14ac:dyDescent="0.3">
      <c r="A217" s="649" t="s">
        <v>595</v>
      </c>
      <c r="B217" s="650" t="s">
        <v>596</v>
      </c>
      <c r="C217" s="651" t="s">
        <v>605</v>
      </c>
      <c r="D217" s="652" t="s">
        <v>3380</v>
      </c>
      <c r="E217" s="651" t="s">
        <v>7842</v>
      </c>
      <c r="F217" s="652" t="s">
        <v>7843</v>
      </c>
      <c r="G217" s="651" t="s">
        <v>7261</v>
      </c>
      <c r="H217" s="651" t="s">
        <v>7262</v>
      </c>
      <c r="I217" s="653">
        <v>2.44</v>
      </c>
      <c r="J217" s="653">
        <v>300</v>
      </c>
      <c r="K217" s="654">
        <v>732.64</v>
      </c>
    </row>
    <row r="218" spans="1:11" ht="14.4" customHeight="1" x14ac:dyDescent="0.3">
      <c r="A218" s="649" t="s">
        <v>595</v>
      </c>
      <c r="B218" s="650" t="s">
        <v>596</v>
      </c>
      <c r="C218" s="651" t="s">
        <v>605</v>
      </c>
      <c r="D218" s="652" t="s">
        <v>3380</v>
      </c>
      <c r="E218" s="651" t="s">
        <v>7842</v>
      </c>
      <c r="F218" s="652" t="s">
        <v>7843</v>
      </c>
      <c r="G218" s="651" t="s">
        <v>7143</v>
      </c>
      <c r="H218" s="651" t="s">
        <v>7144</v>
      </c>
      <c r="I218" s="653">
        <v>0.73</v>
      </c>
      <c r="J218" s="653">
        <v>500</v>
      </c>
      <c r="K218" s="654">
        <v>364.2</v>
      </c>
    </row>
    <row r="219" spans="1:11" ht="14.4" customHeight="1" x14ac:dyDescent="0.3">
      <c r="A219" s="649" t="s">
        <v>595</v>
      </c>
      <c r="B219" s="650" t="s">
        <v>596</v>
      </c>
      <c r="C219" s="651" t="s">
        <v>605</v>
      </c>
      <c r="D219" s="652" t="s">
        <v>3380</v>
      </c>
      <c r="E219" s="651" t="s">
        <v>7842</v>
      </c>
      <c r="F219" s="652" t="s">
        <v>7843</v>
      </c>
      <c r="G219" s="651" t="s">
        <v>7153</v>
      </c>
      <c r="H219" s="651" t="s">
        <v>7154</v>
      </c>
      <c r="I219" s="653">
        <v>0.77666666666666673</v>
      </c>
      <c r="J219" s="653">
        <v>1400</v>
      </c>
      <c r="K219" s="654">
        <v>1089</v>
      </c>
    </row>
    <row r="220" spans="1:11" ht="14.4" customHeight="1" x14ac:dyDescent="0.3">
      <c r="A220" s="649" t="s">
        <v>595</v>
      </c>
      <c r="B220" s="650" t="s">
        <v>596</v>
      </c>
      <c r="C220" s="651" t="s">
        <v>605</v>
      </c>
      <c r="D220" s="652" t="s">
        <v>3380</v>
      </c>
      <c r="E220" s="651" t="s">
        <v>7842</v>
      </c>
      <c r="F220" s="652" t="s">
        <v>7843</v>
      </c>
      <c r="G220" s="651" t="s">
        <v>7155</v>
      </c>
      <c r="H220" s="651" t="s">
        <v>7156</v>
      </c>
      <c r="I220" s="653">
        <v>0.77500000000000013</v>
      </c>
      <c r="J220" s="653">
        <v>1900</v>
      </c>
      <c r="K220" s="654">
        <v>1473</v>
      </c>
    </row>
    <row r="221" spans="1:11" ht="14.4" customHeight="1" x14ac:dyDescent="0.3">
      <c r="A221" s="649" t="s">
        <v>595</v>
      </c>
      <c r="B221" s="650" t="s">
        <v>596</v>
      </c>
      <c r="C221" s="651" t="s">
        <v>605</v>
      </c>
      <c r="D221" s="652" t="s">
        <v>3380</v>
      </c>
      <c r="E221" s="651" t="s">
        <v>7842</v>
      </c>
      <c r="F221" s="652" t="s">
        <v>7843</v>
      </c>
      <c r="G221" s="651" t="s">
        <v>7157</v>
      </c>
      <c r="H221" s="651" t="s">
        <v>7158</v>
      </c>
      <c r="I221" s="653">
        <v>0.71</v>
      </c>
      <c r="J221" s="653">
        <v>1200</v>
      </c>
      <c r="K221" s="654">
        <v>852</v>
      </c>
    </row>
    <row r="222" spans="1:11" ht="14.4" customHeight="1" x14ac:dyDescent="0.3">
      <c r="A222" s="649" t="s">
        <v>595</v>
      </c>
      <c r="B222" s="650" t="s">
        <v>596</v>
      </c>
      <c r="C222" s="651" t="s">
        <v>605</v>
      </c>
      <c r="D222" s="652" t="s">
        <v>3380</v>
      </c>
      <c r="E222" s="651" t="s">
        <v>7842</v>
      </c>
      <c r="F222" s="652" t="s">
        <v>7843</v>
      </c>
      <c r="G222" s="651" t="s">
        <v>7159</v>
      </c>
      <c r="H222" s="651" t="s">
        <v>7160</v>
      </c>
      <c r="I222" s="653">
        <v>0.71</v>
      </c>
      <c r="J222" s="653">
        <v>1200</v>
      </c>
      <c r="K222" s="654">
        <v>852</v>
      </c>
    </row>
    <row r="223" spans="1:11" ht="14.4" customHeight="1" x14ac:dyDescent="0.3">
      <c r="A223" s="649" t="s">
        <v>595</v>
      </c>
      <c r="B223" s="650" t="s">
        <v>596</v>
      </c>
      <c r="C223" s="651" t="s">
        <v>605</v>
      </c>
      <c r="D223" s="652" t="s">
        <v>3380</v>
      </c>
      <c r="E223" s="651" t="s">
        <v>7842</v>
      </c>
      <c r="F223" s="652" t="s">
        <v>7843</v>
      </c>
      <c r="G223" s="651" t="s">
        <v>7161</v>
      </c>
      <c r="H223" s="651" t="s">
        <v>7162</v>
      </c>
      <c r="I223" s="653">
        <v>0.71</v>
      </c>
      <c r="J223" s="653">
        <v>800</v>
      </c>
      <c r="K223" s="654">
        <v>568</v>
      </c>
    </row>
    <row r="224" spans="1:11" ht="14.4" customHeight="1" x14ac:dyDescent="0.3">
      <c r="A224" s="649" t="s">
        <v>595</v>
      </c>
      <c r="B224" s="650" t="s">
        <v>596</v>
      </c>
      <c r="C224" s="651" t="s">
        <v>605</v>
      </c>
      <c r="D224" s="652" t="s">
        <v>3380</v>
      </c>
      <c r="E224" s="651" t="s">
        <v>7844</v>
      </c>
      <c r="F224" s="652" t="s">
        <v>7845</v>
      </c>
      <c r="G224" s="651" t="s">
        <v>7263</v>
      </c>
      <c r="H224" s="651" t="s">
        <v>7264</v>
      </c>
      <c r="I224" s="653">
        <v>192.39</v>
      </c>
      <c r="J224" s="653">
        <v>1</v>
      </c>
      <c r="K224" s="654">
        <v>192.39</v>
      </c>
    </row>
    <row r="225" spans="1:11" ht="14.4" customHeight="1" x14ac:dyDescent="0.3">
      <c r="A225" s="649" t="s">
        <v>595</v>
      </c>
      <c r="B225" s="650" t="s">
        <v>596</v>
      </c>
      <c r="C225" s="651" t="s">
        <v>608</v>
      </c>
      <c r="D225" s="652" t="s">
        <v>3381</v>
      </c>
      <c r="E225" s="651" t="s">
        <v>7832</v>
      </c>
      <c r="F225" s="652" t="s">
        <v>7833</v>
      </c>
      <c r="G225" s="651" t="s">
        <v>7265</v>
      </c>
      <c r="H225" s="651" t="s">
        <v>7266</v>
      </c>
      <c r="I225" s="653">
        <v>0.39</v>
      </c>
      <c r="J225" s="653">
        <v>300</v>
      </c>
      <c r="K225" s="654">
        <v>117</v>
      </c>
    </row>
    <row r="226" spans="1:11" ht="14.4" customHeight="1" x14ac:dyDescent="0.3">
      <c r="A226" s="649" t="s">
        <v>595</v>
      </c>
      <c r="B226" s="650" t="s">
        <v>596</v>
      </c>
      <c r="C226" s="651" t="s">
        <v>608</v>
      </c>
      <c r="D226" s="652" t="s">
        <v>3381</v>
      </c>
      <c r="E226" s="651" t="s">
        <v>7832</v>
      </c>
      <c r="F226" s="652" t="s">
        <v>7833</v>
      </c>
      <c r="G226" s="651" t="s">
        <v>7167</v>
      </c>
      <c r="H226" s="651" t="s">
        <v>7168</v>
      </c>
      <c r="I226" s="653">
        <v>4.6100000000000003</v>
      </c>
      <c r="J226" s="653">
        <v>50</v>
      </c>
      <c r="K226" s="654">
        <v>230.5</v>
      </c>
    </row>
    <row r="227" spans="1:11" ht="14.4" customHeight="1" x14ac:dyDescent="0.3">
      <c r="A227" s="649" t="s">
        <v>595</v>
      </c>
      <c r="B227" s="650" t="s">
        <v>596</v>
      </c>
      <c r="C227" s="651" t="s">
        <v>608</v>
      </c>
      <c r="D227" s="652" t="s">
        <v>3381</v>
      </c>
      <c r="E227" s="651" t="s">
        <v>7832</v>
      </c>
      <c r="F227" s="652" t="s">
        <v>7833</v>
      </c>
      <c r="G227" s="651" t="s">
        <v>6942</v>
      </c>
      <c r="H227" s="651" t="s">
        <v>6943</v>
      </c>
      <c r="I227" s="653">
        <v>2.3983333333333334</v>
      </c>
      <c r="J227" s="653">
        <v>520</v>
      </c>
      <c r="K227" s="654">
        <v>1247</v>
      </c>
    </row>
    <row r="228" spans="1:11" ht="14.4" customHeight="1" x14ac:dyDescent="0.3">
      <c r="A228" s="649" t="s">
        <v>595</v>
      </c>
      <c r="B228" s="650" t="s">
        <v>596</v>
      </c>
      <c r="C228" s="651" t="s">
        <v>608</v>
      </c>
      <c r="D228" s="652" t="s">
        <v>3381</v>
      </c>
      <c r="E228" s="651" t="s">
        <v>7832</v>
      </c>
      <c r="F228" s="652" t="s">
        <v>7833</v>
      </c>
      <c r="G228" s="651" t="s">
        <v>7267</v>
      </c>
      <c r="H228" s="651" t="s">
        <v>7268</v>
      </c>
      <c r="I228" s="653">
        <v>139.52000000000001</v>
      </c>
      <c r="J228" s="653">
        <v>20</v>
      </c>
      <c r="K228" s="654">
        <v>2790.37</v>
      </c>
    </row>
    <row r="229" spans="1:11" ht="14.4" customHeight="1" x14ac:dyDescent="0.3">
      <c r="A229" s="649" t="s">
        <v>595</v>
      </c>
      <c r="B229" s="650" t="s">
        <v>596</v>
      </c>
      <c r="C229" s="651" t="s">
        <v>608</v>
      </c>
      <c r="D229" s="652" t="s">
        <v>3381</v>
      </c>
      <c r="E229" s="651" t="s">
        <v>7832</v>
      </c>
      <c r="F229" s="652" t="s">
        <v>7833</v>
      </c>
      <c r="G229" s="651" t="s">
        <v>6944</v>
      </c>
      <c r="H229" s="651" t="s">
        <v>6945</v>
      </c>
      <c r="I229" s="653">
        <v>13.96</v>
      </c>
      <c r="J229" s="653">
        <v>8</v>
      </c>
      <c r="K229" s="654">
        <v>111.68</v>
      </c>
    </row>
    <row r="230" spans="1:11" ht="14.4" customHeight="1" x14ac:dyDescent="0.3">
      <c r="A230" s="649" t="s">
        <v>595</v>
      </c>
      <c r="B230" s="650" t="s">
        <v>596</v>
      </c>
      <c r="C230" s="651" t="s">
        <v>608</v>
      </c>
      <c r="D230" s="652" t="s">
        <v>3381</v>
      </c>
      <c r="E230" s="651" t="s">
        <v>7832</v>
      </c>
      <c r="F230" s="652" t="s">
        <v>7833</v>
      </c>
      <c r="G230" s="651" t="s">
        <v>6948</v>
      </c>
      <c r="H230" s="651" t="s">
        <v>6949</v>
      </c>
      <c r="I230" s="653">
        <v>27.594999999999999</v>
      </c>
      <c r="J230" s="653">
        <v>56</v>
      </c>
      <c r="K230" s="654">
        <v>1546.2200000000003</v>
      </c>
    </row>
    <row r="231" spans="1:11" ht="14.4" customHeight="1" x14ac:dyDescent="0.3">
      <c r="A231" s="649" t="s">
        <v>595</v>
      </c>
      <c r="B231" s="650" t="s">
        <v>596</v>
      </c>
      <c r="C231" s="651" t="s">
        <v>608</v>
      </c>
      <c r="D231" s="652" t="s">
        <v>3381</v>
      </c>
      <c r="E231" s="651" t="s">
        <v>7832</v>
      </c>
      <c r="F231" s="652" t="s">
        <v>7833</v>
      </c>
      <c r="G231" s="651" t="s">
        <v>7269</v>
      </c>
      <c r="H231" s="651" t="s">
        <v>7270</v>
      </c>
      <c r="I231" s="653">
        <v>27.21</v>
      </c>
      <c r="J231" s="653">
        <v>3</v>
      </c>
      <c r="K231" s="654">
        <v>81.63</v>
      </c>
    </row>
    <row r="232" spans="1:11" ht="14.4" customHeight="1" x14ac:dyDescent="0.3">
      <c r="A232" s="649" t="s">
        <v>595</v>
      </c>
      <c r="B232" s="650" t="s">
        <v>596</v>
      </c>
      <c r="C232" s="651" t="s">
        <v>608</v>
      </c>
      <c r="D232" s="652" t="s">
        <v>3381</v>
      </c>
      <c r="E232" s="651" t="s">
        <v>7832</v>
      </c>
      <c r="F232" s="652" t="s">
        <v>7833</v>
      </c>
      <c r="G232" s="651" t="s">
        <v>7271</v>
      </c>
      <c r="H232" s="651" t="s">
        <v>7272</v>
      </c>
      <c r="I232" s="653">
        <v>2.98</v>
      </c>
      <c r="J232" s="653">
        <v>100</v>
      </c>
      <c r="K232" s="654">
        <v>298</v>
      </c>
    </row>
    <row r="233" spans="1:11" ht="14.4" customHeight="1" x14ac:dyDescent="0.3">
      <c r="A233" s="649" t="s">
        <v>595</v>
      </c>
      <c r="B233" s="650" t="s">
        <v>596</v>
      </c>
      <c r="C233" s="651" t="s">
        <v>608</v>
      </c>
      <c r="D233" s="652" t="s">
        <v>3381</v>
      </c>
      <c r="E233" s="651" t="s">
        <v>7832</v>
      </c>
      <c r="F233" s="652" t="s">
        <v>7833</v>
      </c>
      <c r="G233" s="651" t="s">
        <v>7273</v>
      </c>
      <c r="H233" s="651" t="s">
        <v>7274</v>
      </c>
      <c r="I233" s="653">
        <v>129.26</v>
      </c>
      <c r="J233" s="653">
        <v>5</v>
      </c>
      <c r="K233" s="654">
        <v>646.29999999999995</v>
      </c>
    </row>
    <row r="234" spans="1:11" ht="14.4" customHeight="1" x14ac:dyDescent="0.3">
      <c r="A234" s="649" t="s">
        <v>595</v>
      </c>
      <c r="B234" s="650" t="s">
        <v>596</v>
      </c>
      <c r="C234" s="651" t="s">
        <v>608</v>
      </c>
      <c r="D234" s="652" t="s">
        <v>3381</v>
      </c>
      <c r="E234" s="651" t="s">
        <v>7832</v>
      </c>
      <c r="F234" s="652" t="s">
        <v>7833</v>
      </c>
      <c r="G234" s="651" t="s">
        <v>7173</v>
      </c>
      <c r="H234" s="651" t="s">
        <v>7174</v>
      </c>
      <c r="I234" s="653">
        <v>86.37</v>
      </c>
      <c r="J234" s="653">
        <v>10</v>
      </c>
      <c r="K234" s="654">
        <v>863.73</v>
      </c>
    </row>
    <row r="235" spans="1:11" ht="14.4" customHeight="1" x14ac:dyDescent="0.3">
      <c r="A235" s="649" t="s">
        <v>595</v>
      </c>
      <c r="B235" s="650" t="s">
        <v>596</v>
      </c>
      <c r="C235" s="651" t="s">
        <v>608</v>
      </c>
      <c r="D235" s="652" t="s">
        <v>3381</v>
      </c>
      <c r="E235" s="651" t="s">
        <v>7832</v>
      </c>
      <c r="F235" s="652" t="s">
        <v>7833</v>
      </c>
      <c r="G235" s="651" t="s">
        <v>7275</v>
      </c>
      <c r="H235" s="651" t="s">
        <v>7276</v>
      </c>
      <c r="I235" s="653">
        <v>61.52</v>
      </c>
      <c r="J235" s="653">
        <v>10</v>
      </c>
      <c r="K235" s="654">
        <v>615.20000000000005</v>
      </c>
    </row>
    <row r="236" spans="1:11" ht="14.4" customHeight="1" x14ac:dyDescent="0.3">
      <c r="A236" s="649" t="s">
        <v>595</v>
      </c>
      <c r="B236" s="650" t="s">
        <v>596</v>
      </c>
      <c r="C236" s="651" t="s">
        <v>608</v>
      </c>
      <c r="D236" s="652" t="s">
        <v>3381</v>
      </c>
      <c r="E236" s="651" t="s">
        <v>7832</v>
      </c>
      <c r="F236" s="652" t="s">
        <v>7833</v>
      </c>
      <c r="G236" s="651" t="s">
        <v>7277</v>
      </c>
      <c r="H236" s="651" t="s">
        <v>7278</v>
      </c>
      <c r="I236" s="653">
        <v>61.21</v>
      </c>
      <c r="J236" s="653">
        <v>2</v>
      </c>
      <c r="K236" s="654">
        <v>122.42</v>
      </c>
    </row>
    <row r="237" spans="1:11" ht="14.4" customHeight="1" x14ac:dyDescent="0.3">
      <c r="A237" s="649" t="s">
        <v>595</v>
      </c>
      <c r="B237" s="650" t="s">
        <v>596</v>
      </c>
      <c r="C237" s="651" t="s">
        <v>608</v>
      </c>
      <c r="D237" s="652" t="s">
        <v>3381</v>
      </c>
      <c r="E237" s="651" t="s">
        <v>7832</v>
      </c>
      <c r="F237" s="652" t="s">
        <v>7833</v>
      </c>
      <c r="G237" s="651" t="s">
        <v>7279</v>
      </c>
      <c r="H237" s="651" t="s">
        <v>7280</v>
      </c>
      <c r="I237" s="653">
        <v>1.1924999999999999</v>
      </c>
      <c r="J237" s="653">
        <v>600</v>
      </c>
      <c r="K237" s="654">
        <v>710</v>
      </c>
    </row>
    <row r="238" spans="1:11" ht="14.4" customHeight="1" x14ac:dyDescent="0.3">
      <c r="A238" s="649" t="s">
        <v>595</v>
      </c>
      <c r="B238" s="650" t="s">
        <v>596</v>
      </c>
      <c r="C238" s="651" t="s">
        <v>608</v>
      </c>
      <c r="D238" s="652" t="s">
        <v>3381</v>
      </c>
      <c r="E238" s="651" t="s">
        <v>7832</v>
      </c>
      <c r="F238" s="652" t="s">
        <v>7833</v>
      </c>
      <c r="G238" s="651" t="s">
        <v>7281</v>
      </c>
      <c r="H238" s="651" t="s">
        <v>7282</v>
      </c>
      <c r="I238" s="653">
        <v>1.38</v>
      </c>
      <c r="J238" s="653">
        <v>500</v>
      </c>
      <c r="K238" s="654">
        <v>690</v>
      </c>
    </row>
    <row r="239" spans="1:11" ht="14.4" customHeight="1" x14ac:dyDescent="0.3">
      <c r="A239" s="649" t="s">
        <v>595</v>
      </c>
      <c r="B239" s="650" t="s">
        <v>596</v>
      </c>
      <c r="C239" s="651" t="s">
        <v>608</v>
      </c>
      <c r="D239" s="652" t="s">
        <v>3381</v>
      </c>
      <c r="E239" s="651" t="s">
        <v>7832</v>
      </c>
      <c r="F239" s="652" t="s">
        <v>7833</v>
      </c>
      <c r="G239" s="651" t="s">
        <v>6960</v>
      </c>
      <c r="H239" s="651" t="s">
        <v>6961</v>
      </c>
      <c r="I239" s="653">
        <v>0.6</v>
      </c>
      <c r="J239" s="653">
        <v>1500</v>
      </c>
      <c r="K239" s="654">
        <v>900</v>
      </c>
    </row>
    <row r="240" spans="1:11" ht="14.4" customHeight="1" x14ac:dyDescent="0.3">
      <c r="A240" s="649" t="s">
        <v>595</v>
      </c>
      <c r="B240" s="650" t="s">
        <v>596</v>
      </c>
      <c r="C240" s="651" t="s">
        <v>608</v>
      </c>
      <c r="D240" s="652" t="s">
        <v>3381</v>
      </c>
      <c r="E240" s="651" t="s">
        <v>7832</v>
      </c>
      <c r="F240" s="652" t="s">
        <v>7833</v>
      </c>
      <c r="G240" s="651" t="s">
        <v>6962</v>
      </c>
      <c r="H240" s="651" t="s">
        <v>6963</v>
      </c>
      <c r="I240" s="653">
        <v>28.150000000000002</v>
      </c>
      <c r="J240" s="653">
        <v>12</v>
      </c>
      <c r="K240" s="654">
        <v>337.8</v>
      </c>
    </row>
    <row r="241" spans="1:11" ht="14.4" customHeight="1" x14ac:dyDescent="0.3">
      <c r="A241" s="649" t="s">
        <v>595</v>
      </c>
      <c r="B241" s="650" t="s">
        <v>596</v>
      </c>
      <c r="C241" s="651" t="s">
        <v>608</v>
      </c>
      <c r="D241" s="652" t="s">
        <v>3381</v>
      </c>
      <c r="E241" s="651" t="s">
        <v>7832</v>
      </c>
      <c r="F241" s="652" t="s">
        <v>7833</v>
      </c>
      <c r="G241" s="651" t="s">
        <v>7191</v>
      </c>
      <c r="H241" s="651" t="s">
        <v>7192</v>
      </c>
      <c r="I241" s="653">
        <v>1.18</v>
      </c>
      <c r="J241" s="653">
        <v>100</v>
      </c>
      <c r="K241" s="654">
        <v>118</v>
      </c>
    </row>
    <row r="242" spans="1:11" ht="14.4" customHeight="1" x14ac:dyDescent="0.3">
      <c r="A242" s="649" t="s">
        <v>595</v>
      </c>
      <c r="B242" s="650" t="s">
        <v>596</v>
      </c>
      <c r="C242" s="651" t="s">
        <v>608</v>
      </c>
      <c r="D242" s="652" t="s">
        <v>3381</v>
      </c>
      <c r="E242" s="651" t="s">
        <v>7832</v>
      </c>
      <c r="F242" s="652" t="s">
        <v>7833</v>
      </c>
      <c r="G242" s="651" t="s">
        <v>6966</v>
      </c>
      <c r="H242" s="651" t="s">
        <v>6967</v>
      </c>
      <c r="I242" s="653">
        <v>26.16</v>
      </c>
      <c r="J242" s="653">
        <v>2</v>
      </c>
      <c r="K242" s="654">
        <v>52.32</v>
      </c>
    </row>
    <row r="243" spans="1:11" ht="14.4" customHeight="1" x14ac:dyDescent="0.3">
      <c r="A243" s="649" t="s">
        <v>595</v>
      </c>
      <c r="B243" s="650" t="s">
        <v>596</v>
      </c>
      <c r="C243" s="651" t="s">
        <v>608</v>
      </c>
      <c r="D243" s="652" t="s">
        <v>3381</v>
      </c>
      <c r="E243" s="651" t="s">
        <v>7832</v>
      </c>
      <c r="F243" s="652" t="s">
        <v>7833</v>
      </c>
      <c r="G243" s="651" t="s">
        <v>7283</v>
      </c>
      <c r="H243" s="651" t="s">
        <v>7284</v>
      </c>
      <c r="I243" s="653">
        <v>0.9275000000000001</v>
      </c>
      <c r="J243" s="653">
        <v>1700</v>
      </c>
      <c r="K243" s="654">
        <v>1576</v>
      </c>
    </row>
    <row r="244" spans="1:11" ht="14.4" customHeight="1" x14ac:dyDescent="0.3">
      <c r="A244" s="649" t="s">
        <v>595</v>
      </c>
      <c r="B244" s="650" t="s">
        <v>596</v>
      </c>
      <c r="C244" s="651" t="s">
        <v>608</v>
      </c>
      <c r="D244" s="652" t="s">
        <v>3381</v>
      </c>
      <c r="E244" s="651" t="s">
        <v>7832</v>
      </c>
      <c r="F244" s="652" t="s">
        <v>7833</v>
      </c>
      <c r="G244" s="651" t="s">
        <v>7197</v>
      </c>
      <c r="H244" s="651" t="s">
        <v>7198</v>
      </c>
      <c r="I244" s="653">
        <v>8.01</v>
      </c>
      <c r="J244" s="653">
        <v>50</v>
      </c>
      <c r="K244" s="654">
        <v>400.53</v>
      </c>
    </row>
    <row r="245" spans="1:11" ht="14.4" customHeight="1" x14ac:dyDescent="0.3">
      <c r="A245" s="649" t="s">
        <v>595</v>
      </c>
      <c r="B245" s="650" t="s">
        <v>596</v>
      </c>
      <c r="C245" s="651" t="s">
        <v>608</v>
      </c>
      <c r="D245" s="652" t="s">
        <v>3381</v>
      </c>
      <c r="E245" s="651" t="s">
        <v>7832</v>
      </c>
      <c r="F245" s="652" t="s">
        <v>7833</v>
      </c>
      <c r="G245" s="651" t="s">
        <v>7285</v>
      </c>
      <c r="H245" s="651" t="s">
        <v>7286</v>
      </c>
      <c r="I245" s="653">
        <v>120.69</v>
      </c>
      <c r="J245" s="653">
        <v>10</v>
      </c>
      <c r="K245" s="654">
        <v>1206.92</v>
      </c>
    </row>
    <row r="246" spans="1:11" ht="14.4" customHeight="1" x14ac:dyDescent="0.3">
      <c r="A246" s="649" t="s">
        <v>595</v>
      </c>
      <c r="B246" s="650" t="s">
        <v>596</v>
      </c>
      <c r="C246" s="651" t="s">
        <v>608</v>
      </c>
      <c r="D246" s="652" t="s">
        <v>3381</v>
      </c>
      <c r="E246" s="651" t="s">
        <v>7832</v>
      </c>
      <c r="F246" s="652" t="s">
        <v>7833</v>
      </c>
      <c r="G246" s="651" t="s">
        <v>7199</v>
      </c>
      <c r="H246" s="651" t="s">
        <v>7200</v>
      </c>
      <c r="I246" s="653">
        <v>26.37</v>
      </c>
      <c r="J246" s="653">
        <v>24</v>
      </c>
      <c r="K246" s="654">
        <v>632.86</v>
      </c>
    </row>
    <row r="247" spans="1:11" ht="14.4" customHeight="1" x14ac:dyDescent="0.3">
      <c r="A247" s="649" t="s">
        <v>595</v>
      </c>
      <c r="B247" s="650" t="s">
        <v>596</v>
      </c>
      <c r="C247" s="651" t="s">
        <v>608</v>
      </c>
      <c r="D247" s="652" t="s">
        <v>3381</v>
      </c>
      <c r="E247" s="651" t="s">
        <v>7832</v>
      </c>
      <c r="F247" s="652" t="s">
        <v>7833</v>
      </c>
      <c r="G247" s="651" t="s">
        <v>7201</v>
      </c>
      <c r="H247" s="651" t="s">
        <v>7202</v>
      </c>
      <c r="I247" s="653">
        <v>2.0699999999999998</v>
      </c>
      <c r="J247" s="653">
        <v>50</v>
      </c>
      <c r="K247" s="654">
        <v>103.5</v>
      </c>
    </row>
    <row r="248" spans="1:11" ht="14.4" customHeight="1" x14ac:dyDescent="0.3">
      <c r="A248" s="649" t="s">
        <v>595</v>
      </c>
      <c r="B248" s="650" t="s">
        <v>596</v>
      </c>
      <c r="C248" s="651" t="s">
        <v>608</v>
      </c>
      <c r="D248" s="652" t="s">
        <v>3381</v>
      </c>
      <c r="E248" s="651" t="s">
        <v>7832</v>
      </c>
      <c r="F248" s="652" t="s">
        <v>7833</v>
      </c>
      <c r="G248" s="651" t="s">
        <v>7287</v>
      </c>
      <c r="H248" s="651" t="s">
        <v>7288</v>
      </c>
      <c r="I248" s="653">
        <v>64.489999999999995</v>
      </c>
      <c r="J248" s="653">
        <v>10</v>
      </c>
      <c r="K248" s="654">
        <v>644.9</v>
      </c>
    </row>
    <row r="249" spans="1:11" ht="14.4" customHeight="1" x14ac:dyDescent="0.3">
      <c r="A249" s="649" t="s">
        <v>595</v>
      </c>
      <c r="B249" s="650" t="s">
        <v>596</v>
      </c>
      <c r="C249" s="651" t="s">
        <v>608</v>
      </c>
      <c r="D249" s="652" t="s">
        <v>3381</v>
      </c>
      <c r="E249" s="651" t="s">
        <v>7832</v>
      </c>
      <c r="F249" s="652" t="s">
        <v>7833</v>
      </c>
      <c r="G249" s="651" t="s">
        <v>7289</v>
      </c>
      <c r="H249" s="651" t="s">
        <v>7290</v>
      </c>
      <c r="I249" s="653">
        <v>115.11333333333334</v>
      </c>
      <c r="J249" s="653">
        <v>15</v>
      </c>
      <c r="K249" s="654">
        <v>1726.69</v>
      </c>
    </row>
    <row r="250" spans="1:11" ht="14.4" customHeight="1" x14ac:dyDescent="0.3">
      <c r="A250" s="649" t="s">
        <v>595</v>
      </c>
      <c r="B250" s="650" t="s">
        <v>596</v>
      </c>
      <c r="C250" s="651" t="s">
        <v>608</v>
      </c>
      <c r="D250" s="652" t="s">
        <v>3381</v>
      </c>
      <c r="E250" s="651" t="s">
        <v>7832</v>
      </c>
      <c r="F250" s="652" t="s">
        <v>7833</v>
      </c>
      <c r="G250" s="651" t="s">
        <v>7291</v>
      </c>
      <c r="H250" s="651" t="s">
        <v>7292</v>
      </c>
      <c r="I250" s="653">
        <v>0.98</v>
      </c>
      <c r="J250" s="653">
        <v>100</v>
      </c>
      <c r="K250" s="654">
        <v>97.75</v>
      </c>
    </row>
    <row r="251" spans="1:11" ht="14.4" customHeight="1" x14ac:dyDescent="0.3">
      <c r="A251" s="649" t="s">
        <v>595</v>
      </c>
      <c r="B251" s="650" t="s">
        <v>596</v>
      </c>
      <c r="C251" s="651" t="s">
        <v>608</v>
      </c>
      <c r="D251" s="652" t="s">
        <v>3381</v>
      </c>
      <c r="E251" s="651" t="s">
        <v>7834</v>
      </c>
      <c r="F251" s="652" t="s">
        <v>7835</v>
      </c>
      <c r="G251" s="651" t="s">
        <v>7221</v>
      </c>
      <c r="H251" s="651" t="s">
        <v>7222</v>
      </c>
      <c r="I251" s="653">
        <v>11.64</v>
      </c>
      <c r="J251" s="653">
        <v>40</v>
      </c>
      <c r="K251" s="654">
        <v>465.6</v>
      </c>
    </row>
    <row r="252" spans="1:11" ht="14.4" customHeight="1" x14ac:dyDescent="0.3">
      <c r="A252" s="649" t="s">
        <v>595</v>
      </c>
      <c r="B252" s="650" t="s">
        <v>596</v>
      </c>
      <c r="C252" s="651" t="s">
        <v>608</v>
      </c>
      <c r="D252" s="652" t="s">
        <v>3381</v>
      </c>
      <c r="E252" s="651" t="s">
        <v>7834</v>
      </c>
      <c r="F252" s="652" t="s">
        <v>7835</v>
      </c>
      <c r="G252" s="651" t="s">
        <v>6982</v>
      </c>
      <c r="H252" s="651" t="s">
        <v>6983</v>
      </c>
      <c r="I252" s="653">
        <v>3.51</v>
      </c>
      <c r="J252" s="653">
        <v>40</v>
      </c>
      <c r="K252" s="654">
        <v>140.4</v>
      </c>
    </row>
    <row r="253" spans="1:11" ht="14.4" customHeight="1" x14ac:dyDescent="0.3">
      <c r="A253" s="649" t="s">
        <v>595</v>
      </c>
      <c r="B253" s="650" t="s">
        <v>596</v>
      </c>
      <c r="C253" s="651" t="s">
        <v>608</v>
      </c>
      <c r="D253" s="652" t="s">
        <v>3381</v>
      </c>
      <c r="E253" s="651" t="s">
        <v>7834</v>
      </c>
      <c r="F253" s="652" t="s">
        <v>7835</v>
      </c>
      <c r="G253" s="651" t="s">
        <v>6984</v>
      </c>
      <c r="H253" s="651" t="s">
        <v>6985</v>
      </c>
      <c r="I253" s="653">
        <v>0.22</v>
      </c>
      <c r="J253" s="653">
        <v>1600</v>
      </c>
      <c r="K253" s="654">
        <v>352</v>
      </c>
    </row>
    <row r="254" spans="1:11" ht="14.4" customHeight="1" x14ac:dyDescent="0.3">
      <c r="A254" s="649" t="s">
        <v>595</v>
      </c>
      <c r="B254" s="650" t="s">
        <v>596</v>
      </c>
      <c r="C254" s="651" t="s">
        <v>608</v>
      </c>
      <c r="D254" s="652" t="s">
        <v>3381</v>
      </c>
      <c r="E254" s="651" t="s">
        <v>7834</v>
      </c>
      <c r="F254" s="652" t="s">
        <v>7835</v>
      </c>
      <c r="G254" s="651" t="s">
        <v>6986</v>
      </c>
      <c r="H254" s="651" t="s">
        <v>6987</v>
      </c>
      <c r="I254" s="653">
        <v>15.922500000000001</v>
      </c>
      <c r="J254" s="653">
        <v>200</v>
      </c>
      <c r="K254" s="654">
        <v>3184.5</v>
      </c>
    </row>
    <row r="255" spans="1:11" ht="14.4" customHeight="1" x14ac:dyDescent="0.3">
      <c r="A255" s="649" t="s">
        <v>595</v>
      </c>
      <c r="B255" s="650" t="s">
        <v>596</v>
      </c>
      <c r="C255" s="651" t="s">
        <v>608</v>
      </c>
      <c r="D255" s="652" t="s">
        <v>3381</v>
      </c>
      <c r="E255" s="651" t="s">
        <v>7834</v>
      </c>
      <c r="F255" s="652" t="s">
        <v>7835</v>
      </c>
      <c r="G255" s="651" t="s">
        <v>6998</v>
      </c>
      <c r="H255" s="651" t="s">
        <v>6999</v>
      </c>
      <c r="I255" s="653">
        <v>0.95833333333333337</v>
      </c>
      <c r="J255" s="653">
        <v>2800</v>
      </c>
      <c r="K255" s="654">
        <v>2700</v>
      </c>
    </row>
    <row r="256" spans="1:11" ht="14.4" customHeight="1" x14ac:dyDescent="0.3">
      <c r="A256" s="649" t="s">
        <v>595</v>
      </c>
      <c r="B256" s="650" t="s">
        <v>596</v>
      </c>
      <c r="C256" s="651" t="s">
        <v>608</v>
      </c>
      <c r="D256" s="652" t="s">
        <v>3381</v>
      </c>
      <c r="E256" s="651" t="s">
        <v>7834</v>
      </c>
      <c r="F256" s="652" t="s">
        <v>7835</v>
      </c>
      <c r="G256" s="651" t="s">
        <v>7000</v>
      </c>
      <c r="H256" s="651" t="s">
        <v>7001</v>
      </c>
      <c r="I256" s="653">
        <v>1.4749999999999999</v>
      </c>
      <c r="J256" s="653">
        <v>1000</v>
      </c>
      <c r="K256" s="654">
        <v>1505</v>
      </c>
    </row>
    <row r="257" spans="1:11" ht="14.4" customHeight="1" x14ac:dyDescent="0.3">
      <c r="A257" s="649" t="s">
        <v>595</v>
      </c>
      <c r="B257" s="650" t="s">
        <v>596</v>
      </c>
      <c r="C257" s="651" t="s">
        <v>608</v>
      </c>
      <c r="D257" s="652" t="s">
        <v>3381</v>
      </c>
      <c r="E257" s="651" t="s">
        <v>7834</v>
      </c>
      <c r="F257" s="652" t="s">
        <v>7835</v>
      </c>
      <c r="G257" s="651" t="s">
        <v>7002</v>
      </c>
      <c r="H257" s="651" t="s">
        <v>7003</v>
      </c>
      <c r="I257" s="653">
        <v>0.41749999999999998</v>
      </c>
      <c r="J257" s="653">
        <v>1200</v>
      </c>
      <c r="K257" s="654">
        <v>501</v>
      </c>
    </row>
    <row r="258" spans="1:11" ht="14.4" customHeight="1" x14ac:dyDescent="0.3">
      <c r="A258" s="649" t="s">
        <v>595</v>
      </c>
      <c r="B258" s="650" t="s">
        <v>596</v>
      </c>
      <c r="C258" s="651" t="s">
        <v>608</v>
      </c>
      <c r="D258" s="652" t="s">
        <v>3381</v>
      </c>
      <c r="E258" s="651" t="s">
        <v>7834</v>
      </c>
      <c r="F258" s="652" t="s">
        <v>7835</v>
      </c>
      <c r="G258" s="651" t="s">
        <v>7004</v>
      </c>
      <c r="H258" s="651" t="s">
        <v>7005</v>
      </c>
      <c r="I258" s="653">
        <v>0.59333333333333338</v>
      </c>
      <c r="J258" s="653">
        <v>2200</v>
      </c>
      <c r="K258" s="654">
        <v>1316</v>
      </c>
    </row>
    <row r="259" spans="1:11" ht="14.4" customHeight="1" x14ac:dyDescent="0.3">
      <c r="A259" s="649" t="s">
        <v>595</v>
      </c>
      <c r="B259" s="650" t="s">
        <v>596</v>
      </c>
      <c r="C259" s="651" t="s">
        <v>608</v>
      </c>
      <c r="D259" s="652" t="s">
        <v>3381</v>
      </c>
      <c r="E259" s="651" t="s">
        <v>7834</v>
      </c>
      <c r="F259" s="652" t="s">
        <v>7835</v>
      </c>
      <c r="G259" s="651" t="s">
        <v>7293</v>
      </c>
      <c r="H259" s="651" t="s">
        <v>7294</v>
      </c>
      <c r="I259" s="653">
        <v>1.84</v>
      </c>
      <c r="J259" s="653">
        <v>40</v>
      </c>
      <c r="K259" s="654">
        <v>73.599999999999994</v>
      </c>
    </row>
    <row r="260" spans="1:11" ht="14.4" customHeight="1" x14ac:dyDescent="0.3">
      <c r="A260" s="649" t="s">
        <v>595</v>
      </c>
      <c r="B260" s="650" t="s">
        <v>596</v>
      </c>
      <c r="C260" s="651" t="s">
        <v>608</v>
      </c>
      <c r="D260" s="652" t="s">
        <v>3381</v>
      </c>
      <c r="E260" s="651" t="s">
        <v>7834</v>
      </c>
      <c r="F260" s="652" t="s">
        <v>7835</v>
      </c>
      <c r="G260" s="651" t="s">
        <v>7295</v>
      </c>
      <c r="H260" s="651" t="s">
        <v>7296</v>
      </c>
      <c r="I260" s="653">
        <v>5.95</v>
      </c>
      <c r="J260" s="653">
        <v>20</v>
      </c>
      <c r="K260" s="654">
        <v>119</v>
      </c>
    </row>
    <row r="261" spans="1:11" ht="14.4" customHeight="1" x14ac:dyDescent="0.3">
      <c r="A261" s="649" t="s">
        <v>595</v>
      </c>
      <c r="B261" s="650" t="s">
        <v>596</v>
      </c>
      <c r="C261" s="651" t="s">
        <v>608</v>
      </c>
      <c r="D261" s="652" t="s">
        <v>3381</v>
      </c>
      <c r="E261" s="651" t="s">
        <v>7834</v>
      </c>
      <c r="F261" s="652" t="s">
        <v>7835</v>
      </c>
      <c r="G261" s="651" t="s">
        <v>7229</v>
      </c>
      <c r="H261" s="651" t="s">
        <v>7230</v>
      </c>
      <c r="I261" s="653">
        <v>203.76499999999999</v>
      </c>
      <c r="J261" s="653">
        <v>60</v>
      </c>
      <c r="K261" s="654">
        <v>12225.900000000001</v>
      </c>
    </row>
    <row r="262" spans="1:11" ht="14.4" customHeight="1" x14ac:dyDescent="0.3">
      <c r="A262" s="649" t="s">
        <v>595</v>
      </c>
      <c r="B262" s="650" t="s">
        <v>596</v>
      </c>
      <c r="C262" s="651" t="s">
        <v>608</v>
      </c>
      <c r="D262" s="652" t="s">
        <v>3381</v>
      </c>
      <c r="E262" s="651" t="s">
        <v>7834</v>
      </c>
      <c r="F262" s="652" t="s">
        <v>7835</v>
      </c>
      <c r="G262" s="651" t="s">
        <v>7012</v>
      </c>
      <c r="H262" s="651" t="s">
        <v>7013</v>
      </c>
      <c r="I262" s="653">
        <v>68.53</v>
      </c>
      <c r="J262" s="653">
        <v>5</v>
      </c>
      <c r="K262" s="654">
        <v>342.65</v>
      </c>
    </row>
    <row r="263" spans="1:11" ht="14.4" customHeight="1" x14ac:dyDescent="0.3">
      <c r="A263" s="649" t="s">
        <v>595</v>
      </c>
      <c r="B263" s="650" t="s">
        <v>596</v>
      </c>
      <c r="C263" s="651" t="s">
        <v>608</v>
      </c>
      <c r="D263" s="652" t="s">
        <v>3381</v>
      </c>
      <c r="E263" s="651" t="s">
        <v>7834</v>
      </c>
      <c r="F263" s="652" t="s">
        <v>7835</v>
      </c>
      <c r="G263" s="651" t="s">
        <v>7297</v>
      </c>
      <c r="H263" s="651" t="s">
        <v>7298</v>
      </c>
      <c r="I263" s="653">
        <v>94.38</v>
      </c>
      <c r="J263" s="653">
        <v>4</v>
      </c>
      <c r="K263" s="654">
        <v>377.52</v>
      </c>
    </row>
    <row r="264" spans="1:11" ht="14.4" customHeight="1" x14ac:dyDescent="0.3">
      <c r="A264" s="649" t="s">
        <v>595</v>
      </c>
      <c r="B264" s="650" t="s">
        <v>596</v>
      </c>
      <c r="C264" s="651" t="s">
        <v>608</v>
      </c>
      <c r="D264" s="652" t="s">
        <v>3381</v>
      </c>
      <c r="E264" s="651" t="s">
        <v>7834</v>
      </c>
      <c r="F264" s="652" t="s">
        <v>7835</v>
      </c>
      <c r="G264" s="651" t="s">
        <v>7030</v>
      </c>
      <c r="H264" s="651" t="s">
        <v>7031</v>
      </c>
      <c r="I264" s="653">
        <v>5.41</v>
      </c>
      <c r="J264" s="653">
        <v>400</v>
      </c>
      <c r="K264" s="654">
        <v>2163.94</v>
      </c>
    </row>
    <row r="265" spans="1:11" ht="14.4" customHeight="1" x14ac:dyDescent="0.3">
      <c r="A265" s="649" t="s">
        <v>595</v>
      </c>
      <c r="B265" s="650" t="s">
        <v>596</v>
      </c>
      <c r="C265" s="651" t="s">
        <v>608</v>
      </c>
      <c r="D265" s="652" t="s">
        <v>3381</v>
      </c>
      <c r="E265" s="651" t="s">
        <v>7834</v>
      </c>
      <c r="F265" s="652" t="s">
        <v>7835</v>
      </c>
      <c r="G265" s="651" t="s">
        <v>7237</v>
      </c>
      <c r="H265" s="651" t="s">
        <v>7238</v>
      </c>
      <c r="I265" s="653">
        <v>2.64</v>
      </c>
      <c r="J265" s="653">
        <v>100</v>
      </c>
      <c r="K265" s="654">
        <v>263.77999999999997</v>
      </c>
    </row>
    <row r="266" spans="1:11" ht="14.4" customHeight="1" x14ac:dyDescent="0.3">
      <c r="A266" s="649" t="s">
        <v>595</v>
      </c>
      <c r="B266" s="650" t="s">
        <v>596</v>
      </c>
      <c r="C266" s="651" t="s">
        <v>608</v>
      </c>
      <c r="D266" s="652" t="s">
        <v>3381</v>
      </c>
      <c r="E266" s="651" t="s">
        <v>7834</v>
      </c>
      <c r="F266" s="652" t="s">
        <v>7835</v>
      </c>
      <c r="G266" s="651" t="s">
        <v>7034</v>
      </c>
      <c r="H266" s="651" t="s">
        <v>7035</v>
      </c>
      <c r="I266" s="653">
        <v>1.81</v>
      </c>
      <c r="J266" s="653">
        <v>200</v>
      </c>
      <c r="K266" s="654">
        <v>362</v>
      </c>
    </row>
    <row r="267" spans="1:11" ht="14.4" customHeight="1" x14ac:dyDescent="0.3">
      <c r="A267" s="649" t="s">
        <v>595</v>
      </c>
      <c r="B267" s="650" t="s">
        <v>596</v>
      </c>
      <c r="C267" s="651" t="s">
        <v>608</v>
      </c>
      <c r="D267" s="652" t="s">
        <v>3381</v>
      </c>
      <c r="E267" s="651" t="s">
        <v>7834</v>
      </c>
      <c r="F267" s="652" t="s">
        <v>7835</v>
      </c>
      <c r="G267" s="651" t="s">
        <v>7038</v>
      </c>
      <c r="H267" s="651" t="s">
        <v>7039</v>
      </c>
      <c r="I267" s="653">
        <v>1.8050000000000002</v>
      </c>
      <c r="J267" s="653">
        <v>100</v>
      </c>
      <c r="K267" s="654">
        <v>180.5</v>
      </c>
    </row>
    <row r="268" spans="1:11" ht="14.4" customHeight="1" x14ac:dyDescent="0.3">
      <c r="A268" s="649" t="s">
        <v>595</v>
      </c>
      <c r="B268" s="650" t="s">
        <v>596</v>
      </c>
      <c r="C268" s="651" t="s">
        <v>608</v>
      </c>
      <c r="D268" s="652" t="s">
        <v>3381</v>
      </c>
      <c r="E268" s="651" t="s">
        <v>7834</v>
      </c>
      <c r="F268" s="652" t="s">
        <v>7835</v>
      </c>
      <c r="G268" s="651" t="s">
        <v>7040</v>
      </c>
      <c r="H268" s="651" t="s">
        <v>7041</v>
      </c>
      <c r="I268" s="653">
        <v>2.3700000000000006</v>
      </c>
      <c r="J268" s="653">
        <v>550</v>
      </c>
      <c r="K268" s="654">
        <v>1303.5</v>
      </c>
    </row>
    <row r="269" spans="1:11" ht="14.4" customHeight="1" x14ac:dyDescent="0.3">
      <c r="A269" s="649" t="s">
        <v>595</v>
      </c>
      <c r="B269" s="650" t="s">
        <v>596</v>
      </c>
      <c r="C269" s="651" t="s">
        <v>608</v>
      </c>
      <c r="D269" s="652" t="s">
        <v>3381</v>
      </c>
      <c r="E269" s="651" t="s">
        <v>7834</v>
      </c>
      <c r="F269" s="652" t="s">
        <v>7835</v>
      </c>
      <c r="G269" s="651" t="s">
        <v>7042</v>
      </c>
      <c r="H269" s="651" t="s">
        <v>7043</v>
      </c>
      <c r="I269" s="653">
        <v>1.78</v>
      </c>
      <c r="J269" s="653">
        <v>150</v>
      </c>
      <c r="K269" s="654">
        <v>267</v>
      </c>
    </row>
    <row r="270" spans="1:11" ht="14.4" customHeight="1" x14ac:dyDescent="0.3">
      <c r="A270" s="649" t="s">
        <v>595</v>
      </c>
      <c r="B270" s="650" t="s">
        <v>596</v>
      </c>
      <c r="C270" s="651" t="s">
        <v>608</v>
      </c>
      <c r="D270" s="652" t="s">
        <v>3381</v>
      </c>
      <c r="E270" s="651" t="s">
        <v>7834</v>
      </c>
      <c r="F270" s="652" t="s">
        <v>7835</v>
      </c>
      <c r="G270" s="651" t="s">
        <v>7299</v>
      </c>
      <c r="H270" s="651" t="s">
        <v>7300</v>
      </c>
      <c r="I270" s="653">
        <v>1.79</v>
      </c>
      <c r="J270" s="653">
        <v>100</v>
      </c>
      <c r="K270" s="654">
        <v>179</v>
      </c>
    </row>
    <row r="271" spans="1:11" ht="14.4" customHeight="1" x14ac:dyDescent="0.3">
      <c r="A271" s="649" t="s">
        <v>595</v>
      </c>
      <c r="B271" s="650" t="s">
        <v>596</v>
      </c>
      <c r="C271" s="651" t="s">
        <v>608</v>
      </c>
      <c r="D271" s="652" t="s">
        <v>3381</v>
      </c>
      <c r="E271" s="651" t="s">
        <v>7834</v>
      </c>
      <c r="F271" s="652" t="s">
        <v>7835</v>
      </c>
      <c r="G271" s="651" t="s">
        <v>7301</v>
      </c>
      <c r="H271" s="651" t="s">
        <v>7302</v>
      </c>
      <c r="I271" s="653">
        <v>2.82</v>
      </c>
      <c r="J271" s="653">
        <v>100</v>
      </c>
      <c r="K271" s="654">
        <v>282</v>
      </c>
    </row>
    <row r="272" spans="1:11" ht="14.4" customHeight="1" x14ac:dyDescent="0.3">
      <c r="A272" s="649" t="s">
        <v>595</v>
      </c>
      <c r="B272" s="650" t="s">
        <v>596</v>
      </c>
      <c r="C272" s="651" t="s">
        <v>608</v>
      </c>
      <c r="D272" s="652" t="s">
        <v>3381</v>
      </c>
      <c r="E272" s="651" t="s">
        <v>7834</v>
      </c>
      <c r="F272" s="652" t="s">
        <v>7835</v>
      </c>
      <c r="G272" s="651" t="s">
        <v>7044</v>
      </c>
      <c r="H272" s="651" t="s">
        <v>7045</v>
      </c>
      <c r="I272" s="653">
        <v>1.7700000000000002</v>
      </c>
      <c r="J272" s="653">
        <v>250</v>
      </c>
      <c r="K272" s="654">
        <v>442.5</v>
      </c>
    </row>
    <row r="273" spans="1:11" ht="14.4" customHeight="1" x14ac:dyDescent="0.3">
      <c r="A273" s="649" t="s">
        <v>595</v>
      </c>
      <c r="B273" s="650" t="s">
        <v>596</v>
      </c>
      <c r="C273" s="651" t="s">
        <v>608</v>
      </c>
      <c r="D273" s="652" t="s">
        <v>3381</v>
      </c>
      <c r="E273" s="651" t="s">
        <v>7834</v>
      </c>
      <c r="F273" s="652" t="s">
        <v>7835</v>
      </c>
      <c r="G273" s="651" t="s">
        <v>7303</v>
      </c>
      <c r="H273" s="651" t="s">
        <v>7304</v>
      </c>
      <c r="I273" s="653">
        <v>1.77</v>
      </c>
      <c r="J273" s="653">
        <v>100</v>
      </c>
      <c r="K273" s="654">
        <v>177</v>
      </c>
    </row>
    <row r="274" spans="1:11" ht="14.4" customHeight="1" x14ac:dyDescent="0.3">
      <c r="A274" s="649" t="s">
        <v>595</v>
      </c>
      <c r="B274" s="650" t="s">
        <v>596</v>
      </c>
      <c r="C274" s="651" t="s">
        <v>608</v>
      </c>
      <c r="D274" s="652" t="s">
        <v>3381</v>
      </c>
      <c r="E274" s="651" t="s">
        <v>7834</v>
      </c>
      <c r="F274" s="652" t="s">
        <v>7835</v>
      </c>
      <c r="G274" s="651" t="s">
        <v>7305</v>
      </c>
      <c r="H274" s="651" t="s">
        <v>7306</v>
      </c>
      <c r="I274" s="653">
        <v>1.77</v>
      </c>
      <c r="J274" s="653">
        <v>50</v>
      </c>
      <c r="K274" s="654">
        <v>88.5</v>
      </c>
    </row>
    <row r="275" spans="1:11" ht="14.4" customHeight="1" x14ac:dyDescent="0.3">
      <c r="A275" s="649" t="s">
        <v>595</v>
      </c>
      <c r="B275" s="650" t="s">
        <v>596</v>
      </c>
      <c r="C275" s="651" t="s">
        <v>608</v>
      </c>
      <c r="D275" s="652" t="s">
        <v>3381</v>
      </c>
      <c r="E275" s="651" t="s">
        <v>7834</v>
      </c>
      <c r="F275" s="652" t="s">
        <v>7835</v>
      </c>
      <c r="G275" s="651" t="s">
        <v>7241</v>
      </c>
      <c r="H275" s="651" t="s">
        <v>7242</v>
      </c>
      <c r="I275" s="653">
        <v>4.8183333333333334</v>
      </c>
      <c r="J275" s="653">
        <v>290</v>
      </c>
      <c r="K275" s="654">
        <v>1397.3</v>
      </c>
    </row>
    <row r="276" spans="1:11" ht="14.4" customHeight="1" x14ac:dyDescent="0.3">
      <c r="A276" s="649" t="s">
        <v>595</v>
      </c>
      <c r="B276" s="650" t="s">
        <v>596</v>
      </c>
      <c r="C276" s="651" t="s">
        <v>608</v>
      </c>
      <c r="D276" s="652" t="s">
        <v>3381</v>
      </c>
      <c r="E276" s="651" t="s">
        <v>7834</v>
      </c>
      <c r="F276" s="652" t="s">
        <v>7835</v>
      </c>
      <c r="G276" s="651" t="s">
        <v>7307</v>
      </c>
      <c r="H276" s="651" t="s">
        <v>7308</v>
      </c>
      <c r="I276" s="653">
        <v>0.02</v>
      </c>
      <c r="J276" s="653">
        <v>50</v>
      </c>
      <c r="K276" s="654">
        <v>1</v>
      </c>
    </row>
    <row r="277" spans="1:11" ht="14.4" customHeight="1" x14ac:dyDescent="0.3">
      <c r="A277" s="649" t="s">
        <v>595</v>
      </c>
      <c r="B277" s="650" t="s">
        <v>596</v>
      </c>
      <c r="C277" s="651" t="s">
        <v>608</v>
      </c>
      <c r="D277" s="652" t="s">
        <v>3381</v>
      </c>
      <c r="E277" s="651" t="s">
        <v>7834</v>
      </c>
      <c r="F277" s="652" t="s">
        <v>7835</v>
      </c>
      <c r="G277" s="651" t="s">
        <v>7309</v>
      </c>
      <c r="H277" s="651" t="s">
        <v>7310</v>
      </c>
      <c r="I277" s="653">
        <v>1.99</v>
      </c>
      <c r="J277" s="653">
        <v>50</v>
      </c>
      <c r="K277" s="654">
        <v>99.5</v>
      </c>
    </row>
    <row r="278" spans="1:11" ht="14.4" customHeight="1" x14ac:dyDescent="0.3">
      <c r="A278" s="649" t="s">
        <v>595</v>
      </c>
      <c r="B278" s="650" t="s">
        <v>596</v>
      </c>
      <c r="C278" s="651" t="s">
        <v>608</v>
      </c>
      <c r="D278" s="652" t="s">
        <v>3381</v>
      </c>
      <c r="E278" s="651" t="s">
        <v>7834</v>
      </c>
      <c r="F278" s="652" t="s">
        <v>7835</v>
      </c>
      <c r="G278" s="651" t="s">
        <v>7311</v>
      </c>
      <c r="H278" s="651" t="s">
        <v>7312</v>
      </c>
      <c r="I278" s="653">
        <v>2.8220000000000005</v>
      </c>
      <c r="J278" s="653">
        <v>350</v>
      </c>
      <c r="K278" s="654">
        <v>986</v>
      </c>
    </row>
    <row r="279" spans="1:11" ht="14.4" customHeight="1" x14ac:dyDescent="0.3">
      <c r="A279" s="649" t="s">
        <v>595</v>
      </c>
      <c r="B279" s="650" t="s">
        <v>596</v>
      </c>
      <c r="C279" s="651" t="s">
        <v>608</v>
      </c>
      <c r="D279" s="652" t="s">
        <v>3381</v>
      </c>
      <c r="E279" s="651" t="s">
        <v>7834</v>
      </c>
      <c r="F279" s="652" t="s">
        <v>7835</v>
      </c>
      <c r="G279" s="651" t="s">
        <v>7313</v>
      </c>
      <c r="H279" s="651" t="s">
        <v>7314</v>
      </c>
      <c r="I279" s="653">
        <v>1.9950000000000001</v>
      </c>
      <c r="J279" s="653">
        <v>100</v>
      </c>
      <c r="K279" s="654">
        <v>199.5</v>
      </c>
    </row>
    <row r="280" spans="1:11" ht="14.4" customHeight="1" x14ac:dyDescent="0.3">
      <c r="A280" s="649" t="s">
        <v>595</v>
      </c>
      <c r="B280" s="650" t="s">
        <v>596</v>
      </c>
      <c r="C280" s="651" t="s">
        <v>608</v>
      </c>
      <c r="D280" s="652" t="s">
        <v>3381</v>
      </c>
      <c r="E280" s="651" t="s">
        <v>7834</v>
      </c>
      <c r="F280" s="652" t="s">
        <v>7835</v>
      </c>
      <c r="G280" s="651" t="s">
        <v>7048</v>
      </c>
      <c r="H280" s="651" t="s">
        <v>7049</v>
      </c>
      <c r="I280" s="653">
        <v>2.4083333333333337</v>
      </c>
      <c r="J280" s="653">
        <v>550</v>
      </c>
      <c r="K280" s="654">
        <v>1325</v>
      </c>
    </row>
    <row r="281" spans="1:11" ht="14.4" customHeight="1" x14ac:dyDescent="0.3">
      <c r="A281" s="649" t="s">
        <v>595</v>
      </c>
      <c r="B281" s="650" t="s">
        <v>596</v>
      </c>
      <c r="C281" s="651" t="s">
        <v>608</v>
      </c>
      <c r="D281" s="652" t="s">
        <v>3381</v>
      </c>
      <c r="E281" s="651" t="s">
        <v>7834</v>
      </c>
      <c r="F281" s="652" t="s">
        <v>7835</v>
      </c>
      <c r="G281" s="651" t="s">
        <v>7052</v>
      </c>
      <c r="H281" s="651" t="s">
        <v>7053</v>
      </c>
      <c r="I281" s="653">
        <v>5.13</v>
      </c>
      <c r="J281" s="653">
        <v>1200</v>
      </c>
      <c r="K281" s="654">
        <v>6156</v>
      </c>
    </row>
    <row r="282" spans="1:11" ht="14.4" customHeight="1" x14ac:dyDescent="0.3">
      <c r="A282" s="649" t="s">
        <v>595</v>
      </c>
      <c r="B282" s="650" t="s">
        <v>596</v>
      </c>
      <c r="C282" s="651" t="s">
        <v>608</v>
      </c>
      <c r="D282" s="652" t="s">
        <v>3381</v>
      </c>
      <c r="E282" s="651" t="s">
        <v>7834</v>
      </c>
      <c r="F282" s="652" t="s">
        <v>7835</v>
      </c>
      <c r="G282" s="651" t="s">
        <v>7054</v>
      </c>
      <c r="H282" s="651" t="s">
        <v>7055</v>
      </c>
      <c r="I282" s="653">
        <v>7.95</v>
      </c>
      <c r="J282" s="653">
        <v>1400</v>
      </c>
      <c r="K282" s="654">
        <v>11130</v>
      </c>
    </row>
    <row r="283" spans="1:11" ht="14.4" customHeight="1" x14ac:dyDescent="0.3">
      <c r="A283" s="649" t="s">
        <v>595</v>
      </c>
      <c r="B283" s="650" t="s">
        <v>596</v>
      </c>
      <c r="C283" s="651" t="s">
        <v>608</v>
      </c>
      <c r="D283" s="652" t="s">
        <v>3381</v>
      </c>
      <c r="E283" s="651" t="s">
        <v>7834</v>
      </c>
      <c r="F283" s="652" t="s">
        <v>7835</v>
      </c>
      <c r="G283" s="651" t="s">
        <v>7315</v>
      </c>
      <c r="H283" s="651" t="s">
        <v>7316</v>
      </c>
      <c r="I283" s="653">
        <v>140.4</v>
      </c>
      <c r="J283" s="653">
        <v>1</v>
      </c>
      <c r="K283" s="654">
        <v>140.4</v>
      </c>
    </row>
    <row r="284" spans="1:11" ht="14.4" customHeight="1" x14ac:dyDescent="0.3">
      <c r="A284" s="649" t="s">
        <v>595</v>
      </c>
      <c r="B284" s="650" t="s">
        <v>596</v>
      </c>
      <c r="C284" s="651" t="s">
        <v>608</v>
      </c>
      <c r="D284" s="652" t="s">
        <v>3381</v>
      </c>
      <c r="E284" s="651" t="s">
        <v>7834</v>
      </c>
      <c r="F284" s="652" t="s">
        <v>7835</v>
      </c>
      <c r="G284" s="651" t="s">
        <v>7247</v>
      </c>
      <c r="H284" s="651" t="s">
        <v>7248</v>
      </c>
      <c r="I284" s="653">
        <v>17.98</v>
      </c>
      <c r="J284" s="653">
        <v>650</v>
      </c>
      <c r="K284" s="654">
        <v>11687</v>
      </c>
    </row>
    <row r="285" spans="1:11" ht="14.4" customHeight="1" x14ac:dyDescent="0.3">
      <c r="A285" s="649" t="s">
        <v>595</v>
      </c>
      <c r="B285" s="650" t="s">
        <v>596</v>
      </c>
      <c r="C285" s="651" t="s">
        <v>608</v>
      </c>
      <c r="D285" s="652" t="s">
        <v>3381</v>
      </c>
      <c r="E285" s="651" t="s">
        <v>7834</v>
      </c>
      <c r="F285" s="652" t="s">
        <v>7835</v>
      </c>
      <c r="G285" s="651" t="s">
        <v>7058</v>
      </c>
      <c r="H285" s="651" t="s">
        <v>7059</v>
      </c>
      <c r="I285" s="653">
        <v>1.68</v>
      </c>
      <c r="J285" s="653">
        <v>100</v>
      </c>
      <c r="K285" s="654">
        <v>168</v>
      </c>
    </row>
    <row r="286" spans="1:11" ht="14.4" customHeight="1" x14ac:dyDescent="0.3">
      <c r="A286" s="649" t="s">
        <v>595</v>
      </c>
      <c r="B286" s="650" t="s">
        <v>596</v>
      </c>
      <c r="C286" s="651" t="s">
        <v>608</v>
      </c>
      <c r="D286" s="652" t="s">
        <v>3381</v>
      </c>
      <c r="E286" s="651" t="s">
        <v>7834</v>
      </c>
      <c r="F286" s="652" t="s">
        <v>7835</v>
      </c>
      <c r="G286" s="651" t="s">
        <v>7060</v>
      </c>
      <c r="H286" s="651" t="s">
        <v>7061</v>
      </c>
      <c r="I286" s="653">
        <v>15.01</v>
      </c>
      <c r="J286" s="653">
        <v>30</v>
      </c>
      <c r="K286" s="654">
        <v>450.29999999999995</v>
      </c>
    </row>
    <row r="287" spans="1:11" ht="14.4" customHeight="1" x14ac:dyDescent="0.3">
      <c r="A287" s="649" t="s">
        <v>595</v>
      </c>
      <c r="B287" s="650" t="s">
        <v>596</v>
      </c>
      <c r="C287" s="651" t="s">
        <v>608</v>
      </c>
      <c r="D287" s="652" t="s">
        <v>3381</v>
      </c>
      <c r="E287" s="651" t="s">
        <v>7834</v>
      </c>
      <c r="F287" s="652" t="s">
        <v>7835</v>
      </c>
      <c r="G287" s="651" t="s">
        <v>7249</v>
      </c>
      <c r="H287" s="651" t="s">
        <v>7250</v>
      </c>
      <c r="I287" s="653">
        <v>4.4249999999999998</v>
      </c>
      <c r="J287" s="653">
        <v>200</v>
      </c>
      <c r="K287" s="654">
        <v>885</v>
      </c>
    </row>
    <row r="288" spans="1:11" ht="14.4" customHeight="1" x14ac:dyDescent="0.3">
      <c r="A288" s="649" t="s">
        <v>595</v>
      </c>
      <c r="B288" s="650" t="s">
        <v>596</v>
      </c>
      <c r="C288" s="651" t="s">
        <v>608</v>
      </c>
      <c r="D288" s="652" t="s">
        <v>3381</v>
      </c>
      <c r="E288" s="651" t="s">
        <v>7834</v>
      </c>
      <c r="F288" s="652" t="s">
        <v>7835</v>
      </c>
      <c r="G288" s="651" t="s">
        <v>7068</v>
      </c>
      <c r="H288" s="651" t="s">
        <v>7069</v>
      </c>
      <c r="I288" s="653">
        <v>2.8666666666666667</v>
      </c>
      <c r="J288" s="653">
        <v>200</v>
      </c>
      <c r="K288" s="654">
        <v>572</v>
      </c>
    </row>
    <row r="289" spans="1:11" ht="14.4" customHeight="1" x14ac:dyDescent="0.3">
      <c r="A289" s="649" t="s">
        <v>595</v>
      </c>
      <c r="B289" s="650" t="s">
        <v>596</v>
      </c>
      <c r="C289" s="651" t="s">
        <v>608</v>
      </c>
      <c r="D289" s="652" t="s">
        <v>3381</v>
      </c>
      <c r="E289" s="651" t="s">
        <v>7834</v>
      </c>
      <c r="F289" s="652" t="s">
        <v>7835</v>
      </c>
      <c r="G289" s="651" t="s">
        <v>7068</v>
      </c>
      <c r="H289" s="651" t="s">
        <v>7070</v>
      </c>
      <c r="I289" s="653">
        <v>2.9433333333333334</v>
      </c>
      <c r="J289" s="653">
        <v>300</v>
      </c>
      <c r="K289" s="654">
        <v>883</v>
      </c>
    </row>
    <row r="290" spans="1:11" ht="14.4" customHeight="1" x14ac:dyDescent="0.3">
      <c r="A290" s="649" t="s">
        <v>595</v>
      </c>
      <c r="B290" s="650" t="s">
        <v>596</v>
      </c>
      <c r="C290" s="651" t="s">
        <v>608</v>
      </c>
      <c r="D290" s="652" t="s">
        <v>3381</v>
      </c>
      <c r="E290" s="651" t="s">
        <v>7834</v>
      </c>
      <c r="F290" s="652" t="s">
        <v>7835</v>
      </c>
      <c r="G290" s="651" t="s">
        <v>7075</v>
      </c>
      <c r="H290" s="651" t="s">
        <v>7076</v>
      </c>
      <c r="I290" s="653">
        <v>18.188333333333333</v>
      </c>
      <c r="J290" s="653">
        <v>261</v>
      </c>
      <c r="K290" s="654">
        <v>4984.6000000000004</v>
      </c>
    </row>
    <row r="291" spans="1:11" ht="14.4" customHeight="1" x14ac:dyDescent="0.3">
      <c r="A291" s="649" t="s">
        <v>595</v>
      </c>
      <c r="B291" s="650" t="s">
        <v>596</v>
      </c>
      <c r="C291" s="651" t="s">
        <v>608</v>
      </c>
      <c r="D291" s="652" t="s">
        <v>3381</v>
      </c>
      <c r="E291" s="651" t="s">
        <v>7834</v>
      </c>
      <c r="F291" s="652" t="s">
        <v>7835</v>
      </c>
      <c r="G291" s="651" t="s">
        <v>7079</v>
      </c>
      <c r="H291" s="651" t="s">
        <v>7080</v>
      </c>
      <c r="I291" s="653">
        <v>21.234999999999999</v>
      </c>
      <c r="J291" s="653">
        <v>70</v>
      </c>
      <c r="K291" s="654">
        <v>1486.3</v>
      </c>
    </row>
    <row r="292" spans="1:11" ht="14.4" customHeight="1" x14ac:dyDescent="0.3">
      <c r="A292" s="649" t="s">
        <v>595</v>
      </c>
      <c r="B292" s="650" t="s">
        <v>596</v>
      </c>
      <c r="C292" s="651" t="s">
        <v>608</v>
      </c>
      <c r="D292" s="652" t="s">
        <v>3381</v>
      </c>
      <c r="E292" s="651" t="s">
        <v>7834</v>
      </c>
      <c r="F292" s="652" t="s">
        <v>7835</v>
      </c>
      <c r="G292" s="651" t="s">
        <v>7317</v>
      </c>
      <c r="H292" s="651" t="s">
        <v>7318</v>
      </c>
      <c r="I292" s="653">
        <v>10.51</v>
      </c>
      <c r="J292" s="653">
        <v>10</v>
      </c>
      <c r="K292" s="654">
        <v>105.1</v>
      </c>
    </row>
    <row r="293" spans="1:11" ht="14.4" customHeight="1" x14ac:dyDescent="0.3">
      <c r="A293" s="649" t="s">
        <v>595</v>
      </c>
      <c r="B293" s="650" t="s">
        <v>596</v>
      </c>
      <c r="C293" s="651" t="s">
        <v>608</v>
      </c>
      <c r="D293" s="652" t="s">
        <v>3381</v>
      </c>
      <c r="E293" s="651" t="s">
        <v>7834</v>
      </c>
      <c r="F293" s="652" t="s">
        <v>7835</v>
      </c>
      <c r="G293" s="651" t="s">
        <v>7085</v>
      </c>
      <c r="H293" s="651" t="s">
        <v>7086</v>
      </c>
      <c r="I293" s="653">
        <v>0.47333333333333333</v>
      </c>
      <c r="J293" s="653">
        <v>2400</v>
      </c>
      <c r="K293" s="654">
        <v>1136</v>
      </c>
    </row>
    <row r="294" spans="1:11" ht="14.4" customHeight="1" x14ac:dyDescent="0.3">
      <c r="A294" s="649" t="s">
        <v>595</v>
      </c>
      <c r="B294" s="650" t="s">
        <v>596</v>
      </c>
      <c r="C294" s="651" t="s">
        <v>608</v>
      </c>
      <c r="D294" s="652" t="s">
        <v>3381</v>
      </c>
      <c r="E294" s="651" t="s">
        <v>7834</v>
      </c>
      <c r="F294" s="652" t="s">
        <v>7835</v>
      </c>
      <c r="G294" s="651" t="s">
        <v>7319</v>
      </c>
      <c r="H294" s="651" t="s">
        <v>7320</v>
      </c>
      <c r="I294" s="653">
        <v>2.6</v>
      </c>
      <c r="J294" s="653">
        <v>200</v>
      </c>
      <c r="K294" s="654">
        <v>520</v>
      </c>
    </row>
    <row r="295" spans="1:11" ht="14.4" customHeight="1" x14ac:dyDescent="0.3">
      <c r="A295" s="649" t="s">
        <v>595</v>
      </c>
      <c r="B295" s="650" t="s">
        <v>596</v>
      </c>
      <c r="C295" s="651" t="s">
        <v>608</v>
      </c>
      <c r="D295" s="652" t="s">
        <v>3381</v>
      </c>
      <c r="E295" s="651" t="s">
        <v>7834</v>
      </c>
      <c r="F295" s="652" t="s">
        <v>7835</v>
      </c>
      <c r="G295" s="651" t="s">
        <v>7089</v>
      </c>
      <c r="H295" s="651" t="s">
        <v>7091</v>
      </c>
      <c r="I295" s="653">
        <v>2.91</v>
      </c>
      <c r="J295" s="653">
        <v>300</v>
      </c>
      <c r="K295" s="654">
        <v>873</v>
      </c>
    </row>
    <row r="296" spans="1:11" ht="14.4" customHeight="1" x14ac:dyDescent="0.3">
      <c r="A296" s="649" t="s">
        <v>595</v>
      </c>
      <c r="B296" s="650" t="s">
        <v>596</v>
      </c>
      <c r="C296" s="651" t="s">
        <v>608</v>
      </c>
      <c r="D296" s="652" t="s">
        <v>3381</v>
      </c>
      <c r="E296" s="651" t="s">
        <v>7834</v>
      </c>
      <c r="F296" s="652" t="s">
        <v>7835</v>
      </c>
      <c r="G296" s="651" t="s">
        <v>7321</v>
      </c>
      <c r="H296" s="651" t="s">
        <v>7322</v>
      </c>
      <c r="I296" s="653">
        <v>15.8</v>
      </c>
      <c r="J296" s="653">
        <v>50</v>
      </c>
      <c r="K296" s="654">
        <v>790</v>
      </c>
    </row>
    <row r="297" spans="1:11" ht="14.4" customHeight="1" x14ac:dyDescent="0.3">
      <c r="A297" s="649" t="s">
        <v>595</v>
      </c>
      <c r="B297" s="650" t="s">
        <v>596</v>
      </c>
      <c r="C297" s="651" t="s">
        <v>608</v>
      </c>
      <c r="D297" s="652" t="s">
        <v>3381</v>
      </c>
      <c r="E297" s="651" t="s">
        <v>7834</v>
      </c>
      <c r="F297" s="652" t="s">
        <v>7835</v>
      </c>
      <c r="G297" s="651" t="s">
        <v>7323</v>
      </c>
      <c r="H297" s="651" t="s">
        <v>7324</v>
      </c>
      <c r="I297" s="653">
        <v>376.51333333333332</v>
      </c>
      <c r="J297" s="653">
        <v>7</v>
      </c>
      <c r="K297" s="654">
        <v>2635.6099999999997</v>
      </c>
    </row>
    <row r="298" spans="1:11" ht="14.4" customHeight="1" x14ac:dyDescent="0.3">
      <c r="A298" s="649" t="s">
        <v>595</v>
      </c>
      <c r="B298" s="650" t="s">
        <v>596</v>
      </c>
      <c r="C298" s="651" t="s">
        <v>608</v>
      </c>
      <c r="D298" s="652" t="s">
        <v>3381</v>
      </c>
      <c r="E298" s="651" t="s">
        <v>7834</v>
      </c>
      <c r="F298" s="652" t="s">
        <v>7835</v>
      </c>
      <c r="G298" s="651" t="s">
        <v>7325</v>
      </c>
      <c r="H298" s="651" t="s">
        <v>7326</v>
      </c>
      <c r="I298" s="653">
        <v>188.685</v>
      </c>
      <c r="J298" s="653">
        <v>4</v>
      </c>
      <c r="K298" s="654">
        <v>754.74</v>
      </c>
    </row>
    <row r="299" spans="1:11" ht="14.4" customHeight="1" x14ac:dyDescent="0.3">
      <c r="A299" s="649" t="s">
        <v>595</v>
      </c>
      <c r="B299" s="650" t="s">
        <v>596</v>
      </c>
      <c r="C299" s="651" t="s">
        <v>608</v>
      </c>
      <c r="D299" s="652" t="s">
        <v>3381</v>
      </c>
      <c r="E299" s="651" t="s">
        <v>7834</v>
      </c>
      <c r="F299" s="652" t="s">
        <v>7835</v>
      </c>
      <c r="G299" s="651" t="s">
        <v>7100</v>
      </c>
      <c r="H299" s="651" t="s">
        <v>7101</v>
      </c>
      <c r="I299" s="653">
        <v>9.6</v>
      </c>
      <c r="J299" s="653">
        <v>100</v>
      </c>
      <c r="K299" s="654">
        <v>960</v>
      </c>
    </row>
    <row r="300" spans="1:11" ht="14.4" customHeight="1" x14ac:dyDescent="0.3">
      <c r="A300" s="649" t="s">
        <v>595</v>
      </c>
      <c r="B300" s="650" t="s">
        <v>596</v>
      </c>
      <c r="C300" s="651" t="s">
        <v>608</v>
      </c>
      <c r="D300" s="652" t="s">
        <v>3381</v>
      </c>
      <c r="E300" s="651" t="s">
        <v>7834</v>
      </c>
      <c r="F300" s="652" t="s">
        <v>7835</v>
      </c>
      <c r="G300" s="651" t="s">
        <v>7327</v>
      </c>
      <c r="H300" s="651" t="s">
        <v>7328</v>
      </c>
      <c r="I300" s="653">
        <v>6.66</v>
      </c>
      <c r="J300" s="653">
        <v>30</v>
      </c>
      <c r="K300" s="654">
        <v>199.65</v>
      </c>
    </row>
    <row r="301" spans="1:11" ht="14.4" customHeight="1" x14ac:dyDescent="0.3">
      <c r="A301" s="649" t="s">
        <v>595</v>
      </c>
      <c r="B301" s="650" t="s">
        <v>596</v>
      </c>
      <c r="C301" s="651" t="s">
        <v>608</v>
      </c>
      <c r="D301" s="652" t="s">
        <v>3381</v>
      </c>
      <c r="E301" s="651" t="s">
        <v>7834</v>
      </c>
      <c r="F301" s="652" t="s">
        <v>7835</v>
      </c>
      <c r="G301" s="651" t="s">
        <v>7329</v>
      </c>
      <c r="H301" s="651" t="s">
        <v>7330</v>
      </c>
      <c r="I301" s="653">
        <v>9.2000000000000011</v>
      </c>
      <c r="J301" s="653">
        <v>1500</v>
      </c>
      <c r="K301" s="654">
        <v>13800</v>
      </c>
    </row>
    <row r="302" spans="1:11" ht="14.4" customHeight="1" x14ac:dyDescent="0.3">
      <c r="A302" s="649" t="s">
        <v>595</v>
      </c>
      <c r="B302" s="650" t="s">
        <v>596</v>
      </c>
      <c r="C302" s="651" t="s">
        <v>608</v>
      </c>
      <c r="D302" s="652" t="s">
        <v>3381</v>
      </c>
      <c r="E302" s="651" t="s">
        <v>7834</v>
      </c>
      <c r="F302" s="652" t="s">
        <v>7835</v>
      </c>
      <c r="G302" s="651" t="s">
        <v>7331</v>
      </c>
      <c r="H302" s="651" t="s">
        <v>7332</v>
      </c>
      <c r="I302" s="653">
        <v>172.5</v>
      </c>
      <c r="J302" s="653">
        <v>1</v>
      </c>
      <c r="K302" s="654">
        <v>172.5</v>
      </c>
    </row>
    <row r="303" spans="1:11" ht="14.4" customHeight="1" x14ac:dyDescent="0.3">
      <c r="A303" s="649" t="s">
        <v>595</v>
      </c>
      <c r="B303" s="650" t="s">
        <v>596</v>
      </c>
      <c r="C303" s="651" t="s">
        <v>608</v>
      </c>
      <c r="D303" s="652" t="s">
        <v>3381</v>
      </c>
      <c r="E303" s="651" t="s">
        <v>7834</v>
      </c>
      <c r="F303" s="652" t="s">
        <v>7835</v>
      </c>
      <c r="G303" s="651" t="s">
        <v>7102</v>
      </c>
      <c r="H303" s="651" t="s">
        <v>7103</v>
      </c>
      <c r="I303" s="653">
        <v>9.68</v>
      </c>
      <c r="J303" s="653">
        <v>350</v>
      </c>
      <c r="K303" s="654">
        <v>3388</v>
      </c>
    </row>
    <row r="304" spans="1:11" ht="14.4" customHeight="1" x14ac:dyDescent="0.3">
      <c r="A304" s="649" t="s">
        <v>595</v>
      </c>
      <c r="B304" s="650" t="s">
        <v>596</v>
      </c>
      <c r="C304" s="651" t="s">
        <v>608</v>
      </c>
      <c r="D304" s="652" t="s">
        <v>3381</v>
      </c>
      <c r="E304" s="651" t="s">
        <v>7834</v>
      </c>
      <c r="F304" s="652" t="s">
        <v>7835</v>
      </c>
      <c r="G304" s="651" t="s">
        <v>7333</v>
      </c>
      <c r="H304" s="651" t="s">
        <v>7334</v>
      </c>
      <c r="I304" s="653">
        <v>21.41</v>
      </c>
      <c r="J304" s="653">
        <v>6</v>
      </c>
      <c r="K304" s="654">
        <v>128.46</v>
      </c>
    </row>
    <row r="305" spans="1:11" ht="14.4" customHeight="1" x14ac:dyDescent="0.3">
      <c r="A305" s="649" t="s">
        <v>595</v>
      </c>
      <c r="B305" s="650" t="s">
        <v>596</v>
      </c>
      <c r="C305" s="651" t="s">
        <v>608</v>
      </c>
      <c r="D305" s="652" t="s">
        <v>3381</v>
      </c>
      <c r="E305" s="651" t="s">
        <v>7834</v>
      </c>
      <c r="F305" s="652" t="s">
        <v>7835</v>
      </c>
      <c r="G305" s="651" t="s">
        <v>7335</v>
      </c>
      <c r="H305" s="651" t="s">
        <v>7336</v>
      </c>
      <c r="I305" s="653">
        <v>288.05</v>
      </c>
      <c r="J305" s="653">
        <v>25</v>
      </c>
      <c r="K305" s="654">
        <v>7201.32</v>
      </c>
    </row>
    <row r="306" spans="1:11" ht="14.4" customHeight="1" x14ac:dyDescent="0.3">
      <c r="A306" s="649" t="s">
        <v>595</v>
      </c>
      <c r="B306" s="650" t="s">
        <v>596</v>
      </c>
      <c r="C306" s="651" t="s">
        <v>608</v>
      </c>
      <c r="D306" s="652" t="s">
        <v>3381</v>
      </c>
      <c r="E306" s="651" t="s">
        <v>7838</v>
      </c>
      <c r="F306" s="652" t="s">
        <v>7839</v>
      </c>
      <c r="G306" s="651" t="s">
        <v>7130</v>
      </c>
      <c r="H306" s="651" t="s">
        <v>7131</v>
      </c>
      <c r="I306" s="653">
        <v>8.17</v>
      </c>
      <c r="J306" s="653">
        <v>500</v>
      </c>
      <c r="K306" s="654">
        <v>4085</v>
      </c>
    </row>
    <row r="307" spans="1:11" ht="14.4" customHeight="1" x14ac:dyDescent="0.3">
      <c r="A307" s="649" t="s">
        <v>595</v>
      </c>
      <c r="B307" s="650" t="s">
        <v>596</v>
      </c>
      <c r="C307" s="651" t="s">
        <v>608</v>
      </c>
      <c r="D307" s="652" t="s">
        <v>3381</v>
      </c>
      <c r="E307" s="651" t="s">
        <v>7838</v>
      </c>
      <c r="F307" s="652" t="s">
        <v>7839</v>
      </c>
      <c r="G307" s="651" t="s">
        <v>7130</v>
      </c>
      <c r="H307" s="651" t="s">
        <v>7132</v>
      </c>
      <c r="I307" s="653">
        <v>8.17</v>
      </c>
      <c r="J307" s="653">
        <v>800</v>
      </c>
      <c r="K307" s="654">
        <v>6536</v>
      </c>
    </row>
    <row r="308" spans="1:11" ht="14.4" customHeight="1" x14ac:dyDescent="0.3">
      <c r="A308" s="649" t="s">
        <v>595</v>
      </c>
      <c r="B308" s="650" t="s">
        <v>596</v>
      </c>
      <c r="C308" s="651" t="s">
        <v>608</v>
      </c>
      <c r="D308" s="652" t="s">
        <v>3381</v>
      </c>
      <c r="E308" s="651" t="s">
        <v>7840</v>
      </c>
      <c r="F308" s="652" t="s">
        <v>7841</v>
      </c>
      <c r="G308" s="651" t="s">
        <v>7135</v>
      </c>
      <c r="H308" s="651" t="s">
        <v>7136</v>
      </c>
      <c r="I308" s="653">
        <v>0.3</v>
      </c>
      <c r="J308" s="653">
        <v>500</v>
      </c>
      <c r="K308" s="654">
        <v>150</v>
      </c>
    </row>
    <row r="309" spans="1:11" ht="14.4" customHeight="1" x14ac:dyDescent="0.3">
      <c r="A309" s="649" t="s">
        <v>595</v>
      </c>
      <c r="B309" s="650" t="s">
        <v>596</v>
      </c>
      <c r="C309" s="651" t="s">
        <v>608</v>
      </c>
      <c r="D309" s="652" t="s">
        <v>3381</v>
      </c>
      <c r="E309" s="651" t="s">
        <v>7840</v>
      </c>
      <c r="F309" s="652" t="s">
        <v>7841</v>
      </c>
      <c r="G309" s="651" t="s">
        <v>7139</v>
      </c>
      <c r="H309" s="651" t="s">
        <v>7140</v>
      </c>
      <c r="I309" s="653">
        <v>0.47749999999999998</v>
      </c>
      <c r="J309" s="653">
        <v>700</v>
      </c>
      <c r="K309" s="654">
        <v>335</v>
      </c>
    </row>
    <row r="310" spans="1:11" ht="14.4" customHeight="1" x14ac:dyDescent="0.3">
      <c r="A310" s="649" t="s">
        <v>595</v>
      </c>
      <c r="B310" s="650" t="s">
        <v>596</v>
      </c>
      <c r="C310" s="651" t="s">
        <v>608</v>
      </c>
      <c r="D310" s="652" t="s">
        <v>3381</v>
      </c>
      <c r="E310" s="651" t="s">
        <v>7840</v>
      </c>
      <c r="F310" s="652" t="s">
        <v>7841</v>
      </c>
      <c r="G310" s="651" t="s">
        <v>7141</v>
      </c>
      <c r="H310" s="651" t="s">
        <v>7142</v>
      </c>
      <c r="I310" s="653">
        <v>0.32833333333333331</v>
      </c>
      <c r="J310" s="653">
        <v>1600</v>
      </c>
      <c r="K310" s="654">
        <v>544</v>
      </c>
    </row>
    <row r="311" spans="1:11" ht="14.4" customHeight="1" x14ac:dyDescent="0.3">
      <c r="A311" s="649" t="s">
        <v>595</v>
      </c>
      <c r="B311" s="650" t="s">
        <v>596</v>
      </c>
      <c r="C311" s="651" t="s">
        <v>608</v>
      </c>
      <c r="D311" s="652" t="s">
        <v>3381</v>
      </c>
      <c r="E311" s="651" t="s">
        <v>7840</v>
      </c>
      <c r="F311" s="652" t="s">
        <v>7841</v>
      </c>
      <c r="G311" s="651" t="s">
        <v>7259</v>
      </c>
      <c r="H311" s="651" t="s">
        <v>7260</v>
      </c>
      <c r="I311" s="653">
        <v>1.75</v>
      </c>
      <c r="J311" s="653">
        <v>100</v>
      </c>
      <c r="K311" s="654">
        <v>175</v>
      </c>
    </row>
    <row r="312" spans="1:11" ht="14.4" customHeight="1" x14ac:dyDescent="0.3">
      <c r="A312" s="649" t="s">
        <v>595</v>
      </c>
      <c r="B312" s="650" t="s">
        <v>596</v>
      </c>
      <c r="C312" s="651" t="s">
        <v>608</v>
      </c>
      <c r="D312" s="652" t="s">
        <v>3381</v>
      </c>
      <c r="E312" s="651" t="s">
        <v>7840</v>
      </c>
      <c r="F312" s="652" t="s">
        <v>7841</v>
      </c>
      <c r="G312" s="651" t="s">
        <v>7337</v>
      </c>
      <c r="H312" s="651" t="s">
        <v>7338</v>
      </c>
      <c r="I312" s="653">
        <v>132.68</v>
      </c>
      <c r="J312" s="653">
        <v>50</v>
      </c>
      <c r="K312" s="654">
        <v>6633.82</v>
      </c>
    </row>
    <row r="313" spans="1:11" ht="14.4" customHeight="1" x14ac:dyDescent="0.3">
      <c r="A313" s="649" t="s">
        <v>595</v>
      </c>
      <c r="B313" s="650" t="s">
        <v>596</v>
      </c>
      <c r="C313" s="651" t="s">
        <v>608</v>
      </c>
      <c r="D313" s="652" t="s">
        <v>3381</v>
      </c>
      <c r="E313" s="651" t="s">
        <v>7842</v>
      </c>
      <c r="F313" s="652" t="s">
        <v>7843</v>
      </c>
      <c r="G313" s="651" t="s">
        <v>7143</v>
      </c>
      <c r="H313" s="651" t="s">
        <v>7144</v>
      </c>
      <c r="I313" s="653">
        <v>0.73</v>
      </c>
      <c r="J313" s="653">
        <v>500</v>
      </c>
      <c r="K313" s="654">
        <v>365</v>
      </c>
    </row>
    <row r="314" spans="1:11" ht="14.4" customHeight="1" x14ac:dyDescent="0.3">
      <c r="A314" s="649" t="s">
        <v>595</v>
      </c>
      <c r="B314" s="650" t="s">
        <v>596</v>
      </c>
      <c r="C314" s="651" t="s">
        <v>608</v>
      </c>
      <c r="D314" s="652" t="s">
        <v>3381</v>
      </c>
      <c r="E314" s="651" t="s">
        <v>7842</v>
      </c>
      <c r="F314" s="652" t="s">
        <v>7843</v>
      </c>
      <c r="G314" s="651" t="s">
        <v>7339</v>
      </c>
      <c r="H314" s="651" t="s">
        <v>7340</v>
      </c>
      <c r="I314" s="653">
        <v>0.73</v>
      </c>
      <c r="J314" s="653">
        <v>400</v>
      </c>
      <c r="K314" s="654">
        <v>292</v>
      </c>
    </row>
    <row r="315" spans="1:11" ht="14.4" customHeight="1" x14ac:dyDescent="0.3">
      <c r="A315" s="649" t="s">
        <v>595</v>
      </c>
      <c r="B315" s="650" t="s">
        <v>596</v>
      </c>
      <c r="C315" s="651" t="s">
        <v>608</v>
      </c>
      <c r="D315" s="652" t="s">
        <v>3381</v>
      </c>
      <c r="E315" s="651" t="s">
        <v>7842</v>
      </c>
      <c r="F315" s="652" t="s">
        <v>7843</v>
      </c>
      <c r="G315" s="651" t="s">
        <v>7149</v>
      </c>
      <c r="H315" s="651" t="s">
        <v>7341</v>
      </c>
      <c r="I315" s="653">
        <v>7.5</v>
      </c>
      <c r="J315" s="653">
        <v>50</v>
      </c>
      <c r="K315" s="654">
        <v>375</v>
      </c>
    </row>
    <row r="316" spans="1:11" ht="14.4" customHeight="1" x14ac:dyDescent="0.3">
      <c r="A316" s="649" t="s">
        <v>595</v>
      </c>
      <c r="B316" s="650" t="s">
        <v>596</v>
      </c>
      <c r="C316" s="651" t="s">
        <v>608</v>
      </c>
      <c r="D316" s="652" t="s">
        <v>3381</v>
      </c>
      <c r="E316" s="651" t="s">
        <v>7842</v>
      </c>
      <c r="F316" s="652" t="s">
        <v>7843</v>
      </c>
      <c r="G316" s="651" t="s">
        <v>7342</v>
      </c>
      <c r="H316" s="651" t="s">
        <v>7343</v>
      </c>
      <c r="I316" s="653">
        <v>7.5</v>
      </c>
      <c r="J316" s="653">
        <v>50</v>
      </c>
      <c r="K316" s="654">
        <v>375</v>
      </c>
    </row>
    <row r="317" spans="1:11" ht="14.4" customHeight="1" x14ac:dyDescent="0.3">
      <c r="A317" s="649" t="s">
        <v>595</v>
      </c>
      <c r="B317" s="650" t="s">
        <v>596</v>
      </c>
      <c r="C317" s="651" t="s">
        <v>608</v>
      </c>
      <c r="D317" s="652" t="s">
        <v>3381</v>
      </c>
      <c r="E317" s="651" t="s">
        <v>7842</v>
      </c>
      <c r="F317" s="652" t="s">
        <v>7843</v>
      </c>
      <c r="G317" s="651" t="s">
        <v>7151</v>
      </c>
      <c r="H317" s="651" t="s">
        <v>7152</v>
      </c>
      <c r="I317" s="653">
        <v>0.77666666666666673</v>
      </c>
      <c r="J317" s="653">
        <v>1400</v>
      </c>
      <c r="K317" s="654">
        <v>1088</v>
      </c>
    </row>
    <row r="318" spans="1:11" ht="14.4" customHeight="1" x14ac:dyDescent="0.3">
      <c r="A318" s="649" t="s">
        <v>595</v>
      </c>
      <c r="B318" s="650" t="s">
        <v>596</v>
      </c>
      <c r="C318" s="651" t="s">
        <v>608</v>
      </c>
      <c r="D318" s="652" t="s">
        <v>3381</v>
      </c>
      <c r="E318" s="651" t="s">
        <v>7842</v>
      </c>
      <c r="F318" s="652" t="s">
        <v>7843</v>
      </c>
      <c r="G318" s="651" t="s">
        <v>7153</v>
      </c>
      <c r="H318" s="651" t="s">
        <v>7154</v>
      </c>
      <c r="I318" s="653">
        <v>0.77249999999999996</v>
      </c>
      <c r="J318" s="653">
        <v>2400</v>
      </c>
      <c r="K318" s="654">
        <v>1856</v>
      </c>
    </row>
    <row r="319" spans="1:11" ht="14.4" customHeight="1" x14ac:dyDescent="0.3">
      <c r="A319" s="649" t="s">
        <v>595</v>
      </c>
      <c r="B319" s="650" t="s">
        <v>596</v>
      </c>
      <c r="C319" s="651" t="s">
        <v>608</v>
      </c>
      <c r="D319" s="652" t="s">
        <v>3381</v>
      </c>
      <c r="E319" s="651" t="s">
        <v>7842</v>
      </c>
      <c r="F319" s="652" t="s">
        <v>7843</v>
      </c>
      <c r="G319" s="651" t="s">
        <v>7155</v>
      </c>
      <c r="H319" s="651" t="s">
        <v>7156</v>
      </c>
      <c r="I319" s="653">
        <v>0.77999999999999992</v>
      </c>
      <c r="J319" s="653">
        <v>800</v>
      </c>
      <c r="K319" s="654">
        <v>624</v>
      </c>
    </row>
    <row r="320" spans="1:11" ht="14.4" customHeight="1" x14ac:dyDescent="0.3">
      <c r="A320" s="649" t="s">
        <v>595</v>
      </c>
      <c r="B320" s="650" t="s">
        <v>596</v>
      </c>
      <c r="C320" s="651" t="s">
        <v>608</v>
      </c>
      <c r="D320" s="652" t="s">
        <v>3381</v>
      </c>
      <c r="E320" s="651" t="s">
        <v>7842</v>
      </c>
      <c r="F320" s="652" t="s">
        <v>7843</v>
      </c>
      <c r="G320" s="651" t="s">
        <v>7157</v>
      </c>
      <c r="H320" s="651" t="s">
        <v>7158</v>
      </c>
      <c r="I320" s="653">
        <v>0.71</v>
      </c>
      <c r="J320" s="653">
        <v>1600</v>
      </c>
      <c r="K320" s="654">
        <v>1136</v>
      </c>
    </row>
    <row r="321" spans="1:11" ht="14.4" customHeight="1" x14ac:dyDescent="0.3">
      <c r="A321" s="649" t="s">
        <v>595</v>
      </c>
      <c r="B321" s="650" t="s">
        <v>596</v>
      </c>
      <c r="C321" s="651" t="s">
        <v>608</v>
      </c>
      <c r="D321" s="652" t="s">
        <v>3381</v>
      </c>
      <c r="E321" s="651" t="s">
        <v>7842</v>
      </c>
      <c r="F321" s="652" t="s">
        <v>7843</v>
      </c>
      <c r="G321" s="651" t="s">
        <v>7159</v>
      </c>
      <c r="H321" s="651" t="s">
        <v>7160</v>
      </c>
      <c r="I321" s="653">
        <v>0.71</v>
      </c>
      <c r="J321" s="653">
        <v>1200</v>
      </c>
      <c r="K321" s="654">
        <v>852</v>
      </c>
    </row>
    <row r="322" spans="1:11" ht="14.4" customHeight="1" x14ac:dyDescent="0.3">
      <c r="A322" s="649" t="s">
        <v>595</v>
      </c>
      <c r="B322" s="650" t="s">
        <v>596</v>
      </c>
      <c r="C322" s="651" t="s">
        <v>608</v>
      </c>
      <c r="D322" s="652" t="s">
        <v>3381</v>
      </c>
      <c r="E322" s="651" t="s">
        <v>7842</v>
      </c>
      <c r="F322" s="652" t="s">
        <v>7843</v>
      </c>
      <c r="G322" s="651" t="s">
        <v>7161</v>
      </c>
      <c r="H322" s="651" t="s">
        <v>7162</v>
      </c>
      <c r="I322" s="653">
        <v>0.71</v>
      </c>
      <c r="J322" s="653">
        <v>1200</v>
      </c>
      <c r="K322" s="654">
        <v>852</v>
      </c>
    </row>
    <row r="323" spans="1:11" ht="14.4" customHeight="1" x14ac:dyDescent="0.3">
      <c r="A323" s="649" t="s">
        <v>595</v>
      </c>
      <c r="B323" s="650" t="s">
        <v>596</v>
      </c>
      <c r="C323" s="651" t="s">
        <v>608</v>
      </c>
      <c r="D323" s="652" t="s">
        <v>3381</v>
      </c>
      <c r="E323" s="651" t="s">
        <v>7844</v>
      </c>
      <c r="F323" s="652" t="s">
        <v>7845</v>
      </c>
      <c r="G323" s="651" t="s">
        <v>7263</v>
      </c>
      <c r="H323" s="651" t="s">
        <v>7264</v>
      </c>
      <c r="I323" s="653">
        <v>188.76</v>
      </c>
      <c r="J323" s="653">
        <v>1</v>
      </c>
      <c r="K323" s="654">
        <v>188.76</v>
      </c>
    </row>
    <row r="324" spans="1:11" ht="14.4" customHeight="1" x14ac:dyDescent="0.3">
      <c r="A324" s="649" t="s">
        <v>595</v>
      </c>
      <c r="B324" s="650" t="s">
        <v>596</v>
      </c>
      <c r="C324" s="651" t="s">
        <v>614</v>
      </c>
      <c r="D324" s="652" t="s">
        <v>3383</v>
      </c>
      <c r="E324" s="651" t="s">
        <v>7832</v>
      </c>
      <c r="F324" s="652" t="s">
        <v>7833</v>
      </c>
      <c r="G324" s="651" t="s">
        <v>6942</v>
      </c>
      <c r="H324" s="651" t="s">
        <v>6943</v>
      </c>
      <c r="I324" s="653">
        <v>2.395</v>
      </c>
      <c r="J324" s="653">
        <v>80</v>
      </c>
      <c r="K324" s="654">
        <v>191.6</v>
      </c>
    </row>
    <row r="325" spans="1:11" ht="14.4" customHeight="1" x14ac:dyDescent="0.3">
      <c r="A325" s="649" t="s">
        <v>595</v>
      </c>
      <c r="B325" s="650" t="s">
        <v>596</v>
      </c>
      <c r="C325" s="651" t="s">
        <v>614</v>
      </c>
      <c r="D325" s="652" t="s">
        <v>3383</v>
      </c>
      <c r="E325" s="651" t="s">
        <v>7832</v>
      </c>
      <c r="F325" s="652" t="s">
        <v>7833</v>
      </c>
      <c r="G325" s="651" t="s">
        <v>6948</v>
      </c>
      <c r="H325" s="651" t="s">
        <v>6949</v>
      </c>
      <c r="I325" s="653">
        <v>28.004999999999999</v>
      </c>
      <c r="J325" s="653">
        <v>48</v>
      </c>
      <c r="K325" s="654">
        <v>1344.24</v>
      </c>
    </row>
    <row r="326" spans="1:11" ht="14.4" customHeight="1" x14ac:dyDescent="0.3">
      <c r="A326" s="649" t="s">
        <v>595</v>
      </c>
      <c r="B326" s="650" t="s">
        <v>596</v>
      </c>
      <c r="C326" s="651" t="s">
        <v>614</v>
      </c>
      <c r="D326" s="652" t="s">
        <v>3383</v>
      </c>
      <c r="E326" s="651" t="s">
        <v>7832</v>
      </c>
      <c r="F326" s="652" t="s">
        <v>7833</v>
      </c>
      <c r="G326" s="651" t="s">
        <v>6958</v>
      </c>
      <c r="H326" s="651" t="s">
        <v>6959</v>
      </c>
      <c r="I326" s="653">
        <v>0.3725</v>
      </c>
      <c r="J326" s="653">
        <v>800</v>
      </c>
      <c r="K326" s="654">
        <v>298</v>
      </c>
    </row>
    <row r="327" spans="1:11" ht="14.4" customHeight="1" x14ac:dyDescent="0.3">
      <c r="A327" s="649" t="s">
        <v>595</v>
      </c>
      <c r="B327" s="650" t="s">
        <v>596</v>
      </c>
      <c r="C327" s="651" t="s">
        <v>614</v>
      </c>
      <c r="D327" s="652" t="s">
        <v>3383</v>
      </c>
      <c r="E327" s="651" t="s">
        <v>7832</v>
      </c>
      <c r="F327" s="652" t="s">
        <v>7833</v>
      </c>
      <c r="G327" s="651" t="s">
        <v>7281</v>
      </c>
      <c r="H327" s="651" t="s">
        <v>7282</v>
      </c>
      <c r="I327" s="653">
        <v>1.38</v>
      </c>
      <c r="J327" s="653">
        <v>100</v>
      </c>
      <c r="K327" s="654">
        <v>138</v>
      </c>
    </row>
    <row r="328" spans="1:11" ht="14.4" customHeight="1" x14ac:dyDescent="0.3">
      <c r="A328" s="649" t="s">
        <v>595</v>
      </c>
      <c r="B328" s="650" t="s">
        <v>596</v>
      </c>
      <c r="C328" s="651" t="s">
        <v>614</v>
      </c>
      <c r="D328" s="652" t="s">
        <v>3383</v>
      </c>
      <c r="E328" s="651" t="s">
        <v>7832</v>
      </c>
      <c r="F328" s="652" t="s">
        <v>7833</v>
      </c>
      <c r="G328" s="651" t="s">
        <v>6960</v>
      </c>
      <c r="H328" s="651" t="s">
        <v>6961</v>
      </c>
      <c r="I328" s="653">
        <v>0.6</v>
      </c>
      <c r="J328" s="653">
        <v>500</v>
      </c>
      <c r="K328" s="654">
        <v>300</v>
      </c>
    </row>
    <row r="329" spans="1:11" ht="14.4" customHeight="1" x14ac:dyDescent="0.3">
      <c r="A329" s="649" t="s">
        <v>595</v>
      </c>
      <c r="B329" s="650" t="s">
        <v>596</v>
      </c>
      <c r="C329" s="651" t="s">
        <v>614</v>
      </c>
      <c r="D329" s="652" t="s">
        <v>3383</v>
      </c>
      <c r="E329" s="651" t="s">
        <v>7832</v>
      </c>
      <c r="F329" s="652" t="s">
        <v>7833</v>
      </c>
      <c r="G329" s="651" t="s">
        <v>6962</v>
      </c>
      <c r="H329" s="651" t="s">
        <v>6963</v>
      </c>
      <c r="I329" s="653">
        <v>27.94</v>
      </c>
      <c r="J329" s="653">
        <v>6</v>
      </c>
      <c r="K329" s="654">
        <v>167.64000000000001</v>
      </c>
    </row>
    <row r="330" spans="1:11" ht="14.4" customHeight="1" x14ac:dyDescent="0.3">
      <c r="A330" s="649" t="s">
        <v>595</v>
      </c>
      <c r="B330" s="650" t="s">
        <v>596</v>
      </c>
      <c r="C330" s="651" t="s">
        <v>614</v>
      </c>
      <c r="D330" s="652" t="s">
        <v>3383</v>
      </c>
      <c r="E330" s="651" t="s">
        <v>7832</v>
      </c>
      <c r="F330" s="652" t="s">
        <v>7833</v>
      </c>
      <c r="G330" s="651" t="s">
        <v>6966</v>
      </c>
      <c r="H330" s="651" t="s">
        <v>6967</v>
      </c>
      <c r="I330" s="653">
        <v>26.16</v>
      </c>
      <c r="J330" s="653">
        <v>12</v>
      </c>
      <c r="K330" s="654">
        <v>313.92</v>
      </c>
    </row>
    <row r="331" spans="1:11" ht="14.4" customHeight="1" x14ac:dyDescent="0.3">
      <c r="A331" s="649" t="s">
        <v>595</v>
      </c>
      <c r="B331" s="650" t="s">
        <v>596</v>
      </c>
      <c r="C331" s="651" t="s">
        <v>614</v>
      </c>
      <c r="D331" s="652" t="s">
        <v>3383</v>
      </c>
      <c r="E331" s="651" t="s">
        <v>7832</v>
      </c>
      <c r="F331" s="652" t="s">
        <v>7833</v>
      </c>
      <c r="G331" s="651" t="s">
        <v>7199</v>
      </c>
      <c r="H331" s="651" t="s">
        <v>7200</v>
      </c>
      <c r="I331" s="653">
        <v>26.37</v>
      </c>
      <c r="J331" s="653">
        <v>12</v>
      </c>
      <c r="K331" s="654">
        <v>316.42</v>
      </c>
    </row>
    <row r="332" spans="1:11" ht="14.4" customHeight="1" x14ac:dyDescent="0.3">
      <c r="A332" s="649" t="s">
        <v>595</v>
      </c>
      <c r="B332" s="650" t="s">
        <v>596</v>
      </c>
      <c r="C332" s="651" t="s">
        <v>614</v>
      </c>
      <c r="D332" s="652" t="s">
        <v>3383</v>
      </c>
      <c r="E332" s="651" t="s">
        <v>7832</v>
      </c>
      <c r="F332" s="652" t="s">
        <v>7833</v>
      </c>
      <c r="G332" s="651" t="s">
        <v>6972</v>
      </c>
      <c r="H332" s="651" t="s">
        <v>6973</v>
      </c>
      <c r="I332" s="653">
        <v>0.85</v>
      </c>
      <c r="J332" s="653">
        <v>100</v>
      </c>
      <c r="K332" s="654">
        <v>85</v>
      </c>
    </row>
    <row r="333" spans="1:11" ht="14.4" customHeight="1" x14ac:dyDescent="0.3">
      <c r="A333" s="649" t="s">
        <v>595</v>
      </c>
      <c r="B333" s="650" t="s">
        <v>596</v>
      </c>
      <c r="C333" s="651" t="s">
        <v>614</v>
      </c>
      <c r="D333" s="652" t="s">
        <v>3383</v>
      </c>
      <c r="E333" s="651" t="s">
        <v>7832</v>
      </c>
      <c r="F333" s="652" t="s">
        <v>7833</v>
      </c>
      <c r="G333" s="651" t="s">
        <v>6974</v>
      </c>
      <c r="H333" s="651" t="s">
        <v>6975</v>
      </c>
      <c r="I333" s="653">
        <v>0.31</v>
      </c>
      <c r="J333" s="653">
        <v>1400</v>
      </c>
      <c r="K333" s="654">
        <v>434</v>
      </c>
    </row>
    <row r="334" spans="1:11" ht="14.4" customHeight="1" x14ac:dyDescent="0.3">
      <c r="A334" s="649" t="s">
        <v>595</v>
      </c>
      <c r="B334" s="650" t="s">
        <v>596</v>
      </c>
      <c r="C334" s="651" t="s">
        <v>614</v>
      </c>
      <c r="D334" s="652" t="s">
        <v>3383</v>
      </c>
      <c r="E334" s="651" t="s">
        <v>7834</v>
      </c>
      <c r="F334" s="652" t="s">
        <v>7835</v>
      </c>
      <c r="G334" s="651" t="s">
        <v>6980</v>
      </c>
      <c r="H334" s="651" t="s">
        <v>6981</v>
      </c>
      <c r="I334" s="653">
        <v>5.0199999999999996</v>
      </c>
      <c r="J334" s="653">
        <v>100</v>
      </c>
      <c r="K334" s="654">
        <v>502</v>
      </c>
    </row>
    <row r="335" spans="1:11" ht="14.4" customHeight="1" x14ac:dyDescent="0.3">
      <c r="A335" s="649" t="s">
        <v>595</v>
      </c>
      <c r="B335" s="650" t="s">
        <v>596</v>
      </c>
      <c r="C335" s="651" t="s">
        <v>614</v>
      </c>
      <c r="D335" s="652" t="s">
        <v>3383</v>
      </c>
      <c r="E335" s="651" t="s">
        <v>7834</v>
      </c>
      <c r="F335" s="652" t="s">
        <v>7835</v>
      </c>
      <c r="G335" s="651" t="s">
        <v>6984</v>
      </c>
      <c r="H335" s="651" t="s">
        <v>6985</v>
      </c>
      <c r="I335" s="653">
        <v>0.22</v>
      </c>
      <c r="J335" s="653">
        <v>1800</v>
      </c>
      <c r="K335" s="654">
        <v>396</v>
      </c>
    </row>
    <row r="336" spans="1:11" ht="14.4" customHeight="1" x14ac:dyDescent="0.3">
      <c r="A336" s="649" t="s">
        <v>595</v>
      </c>
      <c r="B336" s="650" t="s">
        <v>596</v>
      </c>
      <c r="C336" s="651" t="s">
        <v>614</v>
      </c>
      <c r="D336" s="652" t="s">
        <v>3383</v>
      </c>
      <c r="E336" s="651" t="s">
        <v>7834</v>
      </c>
      <c r="F336" s="652" t="s">
        <v>7835</v>
      </c>
      <c r="G336" s="651" t="s">
        <v>6988</v>
      </c>
      <c r="H336" s="651" t="s">
        <v>6989</v>
      </c>
      <c r="I336" s="653">
        <v>2.41</v>
      </c>
      <c r="J336" s="653">
        <v>100</v>
      </c>
      <c r="K336" s="654">
        <v>241</v>
      </c>
    </row>
    <row r="337" spans="1:11" ht="14.4" customHeight="1" x14ac:dyDescent="0.3">
      <c r="A337" s="649" t="s">
        <v>595</v>
      </c>
      <c r="B337" s="650" t="s">
        <v>596</v>
      </c>
      <c r="C337" s="651" t="s">
        <v>614</v>
      </c>
      <c r="D337" s="652" t="s">
        <v>3383</v>
      </c>
      <c r="E337" s="651" t="s">
        <v>7834</v>
      </c>
      <c r="F337" s="652" t="s">
        <v>7835</v>
      </c>
      <c r="G337" s="651" t="s">
        <v>6990</v>
      </c>
      <c r="H337" s="651" t="s">
        <v>6991</v>
      </c>
      <c r="I337" s="653">
        <v>28.35</v>
      </c>
      <c r="J337" s="653">
        <v>100</v>
      </c>
      <c r="K337" s="654">
        <v>2835</v>
      </c>
    </row>
    <row r="338" spans="1:11" ht="14.4" customHeight="1" x14ac:dyDescent="0.3">
      <c r="A338" s="649" t="s">
        <v>595</v>
      </c>
      <c r="B338" s="650" t="s">
        <v>596</v>
      </c>
      <c r="C338" s="651" t="s">
        <v>614</v>
      </c>
      <c r="D338" s="652" t="s">
        <v>3383</v>
      </c>
      <c r="E338" s="651" t="s">
        <v>7834</v>
      </c>
      <c r="F338" s="652" t="s">
        <v>7835</v>
      </c>
      <c r="G338" s="651" t="s">
        <v>6992</v>
      </c>
      <c r="H338" s="651" t="s">
        <v>6993</v>
      </c>
      <c r="I338" s="653">
        <v>2.7533333333333334</v>
      </c>
      <c r="J338" s="653">
        <v>400</v>
      </c>
      <c r="K338" s="654">
        <v>1101</v>
      </c>
    </row>
    <row r="339" spans="1:11" ht="14.4" customHeight="1" x14ac:dyDescent="0.3">
      <c r="A339" s="649" t="s">
        <v>595</v>
      </c>
      <c r="B339" s="650" t="s">
        <v>596</v>
      </c>
      <c r="C339" s="651" t="s">
        <v>614</v>
      </c>
      <c r="D339" s="652" t="s">
        <v>3383</v>
      </c>
      <c r="E339" s="651" t="s">
        <v>7834</v>
      </c>
      <c r="F339" s="652" t="s">
        <v>7835</v>
      </c>
      <c r="G339" s="651" t="s">
        <v>6996</v>
      </c>
      <c r="H339" s="651" t="s">
        <v>6997</v>
      </c>
      <c r="I339" s="653">
        <v>4.1399999999999997</v>
      </c>
      <c r="J339" s="653">
        <v>200</v>
      </c>
      <c r="K339" s="654">
        <v>828</v>
      </c>
    </row>
    <row r="340" spans="1:11" ht="14.4" customHeight="1" x14ac:dyDescent="0.3">
      <c r="A340" s="649" t="s">
        <v>595</v>
      </c>
      <c r="B340" s="650" t="s">
        <v>596</v>
      </c>
      <c r="C340" s="651" t="s">
        <v>614</v>
      </c>
      <c r="D340" s="652" t="s">
        <v>3383</v>
      </c>
      <c r="E340" s="651" t="s">
        <v>7834</v>
      </c>
      <c r="F340" s="652" t="s">
        <v>7835</v>
      </c>
      <c r="G340" s="651" t="s">
        <v>6998</v>
      </c>
      <c r="H340" s="651" t="s">
        <v>6999</v>
      </c>
      <c r="I340" s="653">
        <v>0.93</v>
      </c>
      <c r="J340" s="653">
        <v>100</v>
      </c>
      <c r="K340" s="654">
        <v>93</v>
      </c>
    </row>
    <row r="341" spans="1:11" ht="14.4" customHeight="1" x14ac:dyDescent="0.3">
      <c r="A341" s="649" t="s">
        <v>595</v>
      </c>
      <c r="B341" s="650" t="s">
        <v>596</v>
      </c>
      <c r="C341" s="651" t="s">
        <v>614</v>
      </c>
      <c r="D341" s="652" t="s">
        <v>3383</v>
      </c>
      <c r="E341" s="651" t="s">
        <v>7834</v>
      </c>
      <c r="F341" s="652" t="s">
        <v>7835</v>
      </c>
      <c r="G341" s="651" t="s">
        <v>7002</v>
      </c>
      <c r="H341" s="651" t="s">
        <v>7003</v>
      </c>
      <c r="I341" s="653">
        <v>0.43</v>
      </c>
      <c r="J341" s="653">
        <v>900</v>
      </c>
      <c r="K341" s="654">
        <v>388</v>
      </c>
    </row>
    <row r="342" spans="1:11" ht="14.4" customHeight="1" x14ac:dyDescent="0.3">
      <c r="A342" s="649" t="s">
        <v>595</v>
      </c>
      <c r="B342" s="650" t="s">
        <v>596</v>
      </c>
      <c r="C342" s="651" t="s">
        <v>614</v>
      </c>
      <c r="D342" s="652" t="s">
        <v>3383</v>
      </c>
      <c r="E342" s="651" t="s">
        <v>7834</v>
      </c>
      <c r="F342" s="652" t="s">
        <v>7835</v>
      </c>
      <c r="G342" s="651" t="s">
        <v>7010</v>
      </c>
      <c r="H342" s="651" t="s">
        <v>7011</v>
      </c>
      <c r="I342" s="653">
        <v>3.22</v>
      </c>
      <c r="J342" s="653">
        <v>100</v>
      </c>
      <c r="K342" s="654">
        <v>322</v>
      </c>
    </row>
    <row r="343" spans="1:11" ht="14.4" customHeight="1" x14ac:dyDescent="0.3">
      <c r="A343" s="649" t="s">
        <v>595</v>
      </c>
      <c r="B343" s="650" t="s">
        <v>596</v>
      </c>
      <c r="C343" s="651" t="s">
        <v>614</v>
      </c>
      <c r="D343" s="652" t="s">
        <v>3383</v>
      </c>
      <c r="E343" s="651" t="s">
        <v>7834</v>
      </c>
      <c r="F343" s="652" t="s">
        <v>7835</v>
      </c>
      <c r="G343" s="651" t="s">
        <v>7012</v>
      </c>
      <c r="H343" s="651" t="s">
        <v>7013</v>
      </c>
      <c r="I343" s="653">
        <v>68.510000000000005</v>
      </c>
      <c r="J343" s="653">
        <v>4</v>
      </c>
      <c r="K343" s="654">
        <v>274.04000000000002</v>
      </c>
    </row>
    <row r="344" spans="1:11" ht="14.4" customHeight="1" x14ac:dyDescent="0.3">
      <c r="A344" s="649" t="s">
        <v>595</v>
      </c>
      <c r="B344" s="650" t="s">
        <v>596</v>
      </c>
      <c r="C344" s="651" t="s">
        <v>614</v>
      </c>
      <c r="D344" s="652" t="s">
        <v>3383</v>
      </c>
      <c r="E344" s="651" t="s">
        <v>7834</v>
      </c>
      <c r="F344" s="652" t="s">
        <v>7835</v>
      </c>
      <c r="G344" s="651" t="s">
        <v>7018</v>
      </c>
      <c r="H344" s="651" t="s">
        <v>7019</v>
      </c>
      <c r="I344" s="653">
        <v>21.78</v>
      </c>
      <c r="J344" s="653">
        <v>50</v>
      </c>
      <c r="K344" s="654">
        <v>1089</v>
      </c>
    </row>
    <row r="345" spans="1:11" ht="14.4" customHeight="1" x14ac:dyDescent="0.3">
      <c r="A345" s="649" t="s">
        <v>595</v>
      </c>
      <c r="B345" s="650" t="s">
        <v>596</v>
      </c>
      <c r="C345" s="651" t="s">
        <v>614</v>
      </c>
      <c r="D345" s="652" t="s">
        <v>3383</v>
      </c>
      <c r="E345" s="651" t="s">
        <v>7834</v>
      </c>
      <c r="F345" s="652" t="s">
        <v>7835</v>
      </c>
      <c r="G345" s="651" t="s">
        <v>7030</v>
      </c>
      <c r="H345" s="651" t="s">
        <v>7031</v>
      </c>
      <c r="I345" s="653">
        <v>5.41</v>
      </c>
      <c r="J345" s="653">
        <v>100</v>
      </c>
      <c r="K345" s="654">
        <v>540.73</v>
      </c>
    </row>
    <row r="346" spans="1:11" ht="14.4" customHeight="1" x14ac:dyDescent="0.3">
      <c r="A346" s="649" t="s">
        <v>595</v>
      </c>
      <c r="B346" s="650" t="s">
        <v>596</v>
      </c>
      <c r="C346" s="651" t="s">
        <v>614</v>
      </c>
      <c r="D346" s="652" t="s">
        <v>3383</v>
      </c>
      <c r="E346" s="651" t="s">
        <v>7834</v>
      </c>
      <c r="F346" s="652" t="s">
        <v>7835</v>
      </c>
      <c r="G346" s="651" t="s">
        <v>7344</v>
      </c>
      <c r="H346" s="651" t="s">
        <v>7345</v>
      </c>
      <c r="I346" s="653">
        <v>195.14</v>
      </c>
      <c r="J346" s="653">
        <v>2</v>
      </c>
      <c r="K346" s="654">
        <v>390.28</v>
      </c>
    </row>
    <row r="347" spans="1:11" ht="14.4" customHeight="1" x14ac:dyDescent="0.3">
      <c r="A347" s="649" t="s">
        <v>595</v>
      </c>
      <c r="B347" s="650" t="s">
        <v>596</v>
      </c>
      <c r="C347" s="651" t="s">
        <v>614</v>
      </c>
      <c r="D347" s="652" t="s">
        <v>3383</v>
      </c>
      <c r="E347" s="651" t="s">
        <v>7834</v>
      </c>
      <c r="F347" s="652" t="s">
        <v>7835</v>
      </c>
      <c r="G347" s="651" t="s">
        <v>7346</v>
      </c>
      <c r="H347" s="651" t="s">
        <v>7347</v>
      </c>
      <c r="I347" s="653">
        <v>13.789999999999997</v>
      </c>
      <c r="J347" s="653">
        <v>750</v>
      </c>
      <c r="K347" s="654">
        <v>10345.5</v>
      </c>
    </row>
    <row r="348" spans="1:11" ht="14.4" customHeight="1" x14ac:dyDescent="0.3">
      <c r="A348" s="649" t="s">
        <v>595</v>
      </c>
      <c r="B348" s="650" t="s">
        <v>596</v>
      </c>
      <c r="C348" s="651" t="s">
        <v>614</v>
      </c>
      <c r="D348" s="652" t="s">
        <v>3383</v>
      </c>
      <c r="E348" s="651" t="s">
        <v>7834</v>
      </c>
      <c r="F348" s="652" t="s">
        <v>7835</v>
      </c>
      <c r="G348" s="651" t="s">
        <v>7038</v>
      </c>
      <c r="H348" s="651" t="s">
        <v>7039</v>
      </c>
      <c r="I348" s="653">
        <v>1.8074999999999999</v>
      </c>
      <c r="J348" s="653">
        <v>400</v>
      </c>
      <c r="K348" s="654">
        <v>723</v>
      </c>
    </row>
    <row r="349" spans="1:11" ht="14.4" customHeight="1" x14ac:dyDescent="0.3">
      <c r="A349" s="649" t="s">
        <v>595</v>
      </c>
      <c r="B349" s="650" t="s">
        <v>596</v>
      </c>
      <c r="C349" s="651" t="s">
        <v>614</v>
      </c>
      <c r="D349" s="652" t="s">
        <v>3383</v>
      </c>
      <c r="E349" s="651" t="s">
        <v>7834</v>
      </c>
      <c r="F349" s="652" t="s">
        <v>7835</v>
      </c>
      <c r="G349" s="651" t="s">
        <v>7040</v>
      </c>
      <c r="H349" s="651" t="s">
        <v>7041</v>
      </c>
      <c r="I349" s="653">
        <v>2.3700000000000006</v>
      </c>
      <c r="J349" s="653">
        <v>1550</v>
      </c>
      <c r="K349" s="654">
        <v>3673.5</v>
      </c>
    </row>
    <row r="350" spans="1:11" ht="14.4" customHeight="1" x14ac:dyDescent="0.3">
      <c r="A350" s="649" t="s">
        <v>595</v>
      </c>
      <c r="B350" s="650" t="s">
        <v>596</v>
      </c>
      <c r="C350" s="651" t="s">
        <v>614</v>
      </c>
      <c r="D350" s="652" t="s">
        <v>3383</v>
      </c>
      <c r="E350" s="651" t="s">
        <v>7834</v>
      </c>
      <c r="F350" s="652" t="s">
        <v>7835</v>
      </c>
      <c r="G350" s="651" t="s">
        <v>7042</v>
      </c>
      <c r="H350" s="651" t="s">
        <v>7043</v>
      </c>
      <c r="I350" s="653">
        <v>1.8399999999999999</v>
      </c>
      <c r="J350" s="653">
        <v>550</v>
      </c>
      <c r="K350" s="654">
        <v>1009</v>
      </c>
    </row>
    <row r="351" spans="1:11" ht="14.4" customHeight="1" x14ac:dyDescent="0.3">
      <c r="A351" s="649" t="s">
        <v>595</v>
      </c>
      <c r="B351" s="650" t="s">
        <v>596</v>
      </c>
      <c r="C351" s="651" t="s">
        <v>614</v>
      </c>
      <c r="D351" s="652" t="s">
        <v>3383</v>
      </c>
      <c r="E351" s="651" t="s">
        <v>7834</v>
      </c>
      <c r="F351" s="652" t="s">
        <v>7835</v>
      </c>
      <c r="G351" s="651" t="s">
        <v>7299</v>
      </c>
      <c r="H351" s="651" t="s">
        <v>7300</v>
      </c>
      <c r="I351" s="653">
        <v>1.79</v>
      </c>
      <c r="J351" s="653">
        <v>100</v>
      </c>
      <c r="K351" s="654">
        <v>179</v>
      </c>
    </row>
    <row r="352" spans="1:11" ht="14.4" customHeight="1" x14ac:dyDescent="0.3">
      <c r="A352" s="649" t="s">
        <v>595</v>
      </c>
      <c r="B352" s="650" t="s">
        <v>596</v>
      </c>
      <c r="C352" s="651" t="s">
        <v>614</v>
      </c>
      <c r="D352" s="652" t="s">
        <v>3383</v>
      </c>
      <c r="E352" s="651" t="s">
        <v>7834</v>
      </c>
      <c r="F352" s="652" t="s">
        <v>7835</v>
      </c>
      <c r="G352" s="651" t="s">
        <v>7348</v>
      </c>
      <c r="H352" s="651" t="s">
        <v>7349</v>
      </c>
      <c r="I352" s="653">
        <v>1.91</v>
      </c>
      <c r="J352" s="653">
        <v>100</v>
      </c>
      <c r="K352" s="654">
        <v>191</v>
      </c>
    </row>
    <row r="353" spans="1:11" ht="14.4" customHeight="1" x14ac:dyDescent="0.3">
      <c r="A353" s="649" t="s">
        <v>595</v>
      </c>
      <c r="B353" s="650" t="s">
        <v>596</v>
      </c>
      <c r="C353" s="651" t="s">
        <v>614</v>
      </c>
      <c r="D353" s="652" t="s">
        <v>3383</v>
      </c>
      <c r="E353" s="651" t="s">
        <v>7834</v>
      </c>
      <c r="F353" s="652" t="s">
        <v>7835</v>
      </c>
      <c r="G353" s="651" t="s">
        <v>7044</v>
      </c>
      <c r="H353" s="651" t="s">
        <v>7045</v>
      </c>
      <c r="I353" s="653">
        <v>1.7683333333333333</v>
      </c>
      <c r="J353" s="653">
        <v>1900</v>
      </c>
      <c r="K353" s="654">
        <v>3359</v>
      </c>
    </row>
    <row r="354" spans="1:11" ht="14.4" customHeight="1" x14ac:dyDescent="0.3">
      <c r="A354" s="649" t="s">
        <v>595</v>
      </c>
      <c r="B354" s="650" t="s">
        <v>596</v>
      </c>
      <c r="C354" s="651" t="s">
        <v>614</v>
      </c>
      <c r="D354" s="652" t="s">
        <v>3383</v>
      </c>
      <c r="E354" s="651" t="s">
        <v>7834</v>
      </c>
      <c r="F354" s="652" t="s">
        <v>7835</v>
      </c>
      <c r="G354" s="651" t="s">
        <v>7303</v>
      </c>
      <c r="H354" s="651" t="s">
        <v>7304</v>
      </c>
      <c r="I354" s="653">
        <v>1.8016666666666667</v>
      </c>
      <c r="J354" s="653">
        <v>600</v>
      </c>
      <c r="K354" s="654">
        <v>1087.5</v>
      </c>
    </row>
    <row r="355" spans="1:11" ht="14.4" customHeight="1" x14ac:dyDescent="0.3">
      <c r="A355" s="649" t="s">
        <v>595</v>
      </c>
      <c r="B355" s="650" t="s">
        <v>596</v>
      </c>
      <c r="C355" s="651" t="s">
        <v>614</v>
      </c>
      <c r="D355" s="652" t="s">
        <v>3383</v>
      </c>
      <c r="E355" s="651" t="s">
        <v>7834</v>
      </c>
      <c r="F355" s="652" t="s">
        <v>7835</v>
      </c>
      <c r="G355" s="651" t="s">
        <v>7309</v>
      </c>
      <c r="H355" s="651" t="s">
        <v>7310</v>
      </c>
      <c r="I355" s="653">
        <v>2</v>
      </c>
      <c r="J355" s="653">
        <v>100</v>
      </c>
      <c r="K355" s="654">
        <v>200</v>
      </c>
    </row>
    <row r="356" spans="1:11" ht="14.4" customHeight="1" x14ac:dyDescent="0.3">
      <c r="A356" s="649" t="s">
        <v>595</v>
      </c>
      <c r="B356" s="650" t="s">
        <v>596</v>
      </c>
      <c r="C356" s="651" t="s">
        <v>614</v>
      </c>
      <c r="D356" s="652" t="s">
        <v>3383</v>
      </c>
      <c r="E356" s="651" t="s">
        <v>7834</v>
      </c>
      <c r="F356" s="652" t="s">
        <v>7835</v>
      </c>
      <c r="G356" s="651" t="s">
        <v>7311</v>
      </c>
      <c r="H356" s="651" t="s">
        <v>7312</v>
      </c>
      <c r="I356" s="653">
        <v>2.8359999999999999</v>
      </c>
      <c r="J356" s="653">
        <v>900</v>
      </c>
      <c r="K356" s="654">
        <v>2554.5</v>
      </c>
    </row>
    <row r="357" spans="1:11" ht="14.4" customHeight="1" x14ac:dyDescent="0.3">
      <c r="A357" s="649" t="s">
        <v>595</v>
      </c>
      <c r="B357" s="650" t="s">
        <v>596</v>
      </c>
      <c r="C357" s="651" t="s">
        <v>614</v>
      </c>
      <c r="D357" s="652" t="s">
        <v>3383</v>
      </c>
      <c r="E357" s="651" t="s">
        <v>7834</v>
      </c>
      <c r="F357" s="652" t="s">
        <v>7835</v>
      </c>
      <c r="G357" s="651" t="s">
        <v>7313</v>
      </c>
      <c r="H357" s="651" t="s">
        <v>7314</v>
      </c>
      <c r="I357" s="653">
        <v>2.0774999999999997</v>
      </c>
      <c r="J357" s="653">
        <v>350</v>
      </c>
      <c r="K357" s="654">
        <v>725.5</v>
      </c>
    </row>
    <row r="358" spans="1:11" ht="14.4" customHeight="1" x14ac:dyDescent="0.3">
      <c r="A358" s="649" t="s">
        <v>595</v>
      </c>
      <c r="B358" s="650" t="s">
        <v>596</v>
      </c>
      <c r="C358" s="651" t="s">
        <v>614</v>
      </c>
      <c r="D358" s="652" t="s">
        <v>3383</v>
      </c>
      <c r="E358" s="651" t="s">
        <v>7834</v>
      </c>
      <c r="F358" s="652" t="s">
        <v>7835</v>
      </c>
      <c r="G358" s="651" t="s">
        <v>7046</v>
      </c>
      <c r="H358" s="651" t="s">
        <v>7047</v>
      </c>
      <c r="I358" s="653">
        <v>3.14</v>
      </c>
      <c r="J358" s="653">
        <v>50</v>
      </c>
      <c r="K358" s="654">
        <v>157</v>
      </c>
    </row>
    <row r="359" spans="1:11" ht="14.4" customHeight="1" x14ac:dyDescent="0.3">
      <c r="A359" s="649" t="s">
        <v>595</v>
      </c>
      <c r="B359" s="650" t="s">
        <v>596</v>
      </c>
      <c r="C359" s="651" t="s">
        <v>614</v>
      </c>
      <c r="D359" s="652" t="s">
        <v>3383</v>
      </c>
      <c r="E359" s="651" t="s">
        <v>7834</v>
      </c>
      <c r="F359" s="652" t="s">
        <v>7835</v>
      </c>
      <c r="G359" s="651" t="s">
        <v>7048</v>
      </c>
      <c r="H359" s="651" t="s">
        <v>7049</v>
      </c>
      <c r="I359" s="653">
        <v>2.41</v>
      </c>
      <c r="J359" s="653">
        <v>1700</v>
      </c>
      <c r="K359" s="654">
        <v>4097</v>
      </c>
    </row>
    <row r="360" spans="1:11" ht="14.4" customHeight="1" x14ac:dyDescent="0.3">
      <c r="A360" s="649" t="s">
        <v>595</v>
      </c>
      <c r="B360" s="650" t="s">
        <v>596</v>
      </c>
      <c r="C360" s="651" t="s">
        <v>614</v>
      </c>
      <c r="D360" s="652" t="s">
        <v>3383</v>
      </c>
      <c r="E360" s="651" t="s">
        <v>7834</v>
      </c>
      <c r="F360" s="652" t="s">
        <v>7835</v>
      </c>
      <c r="G360" s="651" t="s">
        <v>7350</v>
      </c>
      <c r="H360" s="651" t="s">
        <v>7351</v>
      </c>
      <c r="I360" s="653">
        <v>4.24</v>
      </c>
      <c r="J360" s="653">
        <v>50</v>
      </c>
      <c r="K360" s="654">
        <v>212</v>
      </c>
    </row>
    <row r="361" spans="1:11" ht="14.4" customHeight="1" x14ac:dyDescent="0.3">
      <c r="A361" s="649" t="s">
        <v>595</v>
      </c>
      <c r="B361" s="650" t="s">
        <v>596</v>
      </c>
      <c r="C361" s="651" t="s">
        <v>614</v>
      </c>
      <c r="D361" s="652" t="s">
        <v>3383</v>
      </c>
      <c r="E361" s="651" t="s">
        <v>7834</v>
      </c>
      <c r="F361" s="652" t="s">
        <v>7835</v>
      </c>
      <c r="G361" s="651" t="s">
        <v>7054</v>
      </c>
      <c r="H361" s="651" t="s">
        <v>7055</v>
      </c>
      <c r="I361" s="653">
        <v>7.95</v>
      </c>
      <c r="J361" s="653">
        <v>40</v>
      </c>
      <c r="K361" s="654">
        <v>318</v>
      </c>
    </row>
    <row r="362" spans="1:11" ht="14.4" customHeight="1" x14ac:dyDescent="0.3">
      <c r="A362" s="649" t="s">
        <v>595</v>
      </c>
      <c r="B362" s="650" t="s">
        <v>596</v>
      </c>
      <c r="C362" s="651" t="s">
        <v>614</v>
      </c>
      <c r="D362" s="652" t="s">
        <v>3383</v>
      </c>
      <c r="E362" s="651" t="s">
        <v>7834</v>
      </c>
      <c r="F362" s="652" t="s">
        <v>7835</v>
      </c>
      <c r="G362" s="651" t="s">
        <v>7352</v>
      </c>
      <c r="H362" s="651" t="s">
        <v>7353</v>
      </c>
      <c r="I362" s="653">
        <v>34.5</v>
      </c>
      <c r="J362" s="653">
        <v>7</v>
      </c>
      <c r="K362" s="654">
        <v>241.51</v>
      </c>
    </row>
    <row r="363" spans="1:11" ht="14.4" customHeight="1" x14ac:dyDescent="0.3">
      <c r="A363" s="649" t="s">
        <v>595</v>
      </c>
      <c r="B363" s="650" t="s">
        <v>596</v>
      </c>
      <c r="C363" s="651" t="s">
        <v>614</v>
      </c>
      <c r="D363" s="652" t="s">
        <v>3383</v>
      </c>
      <c r="E363" s="651" t="s">
        <v>7834</v>
      </c>
      <c r="F363" s="652" t="s">
        <v>7835</v>
      </c>
      <c r="G363" s="651" t="s">
        <v>7247</v>
      </c>
      <c r="H363" s="651" t="s">
        <v>7248</v>
      </c>
      <c r="I363" s="653">
        <v>17.98</v>
      </c>
      <c r="J363" s="653">
        <v>100</v>
      </c>
      <c r="K363" s="654">
        <v>1798</v>
      </c>
    </row>
    <row r="364" spans="1:11" ht="14.4" customHeight="1" x14ac:dyDescent="0.3">
      <c r="A364" s="649" t="s">
        <v>595</v>
      </c>
      <c r="B364" s="650" t="s">
        <v>596</v>
      </c>
      <c r="C364" s="651" t="s">
        <v>614</v>
      </c>
      <c r="D364" s="652" t="s">
        <v>3383</v>
      </c>
      <c r="E364" s="651" t="s">
        <v>7834</v>
      </c>
      <c r="F364" s="652" t="s">
        <v>7835</v>
      </c>
      <c r="G364" s="651" t="s">
        <v>7058</v>
      </c>
      <c r="H364" s="651" t="s">
        <v>7059</v>
      </c>
      <c r="I364" s="653">
        <v>1.68</v>
      </c>
      <c r="J364" s="653">
        <v>100</v>
      </c>
      <c r="K364" s="654">
        <v>168</v>
      </c>
    </row>
    <row r="365" spans="1:11" ht="14.4" customHeight="1" x14ac:dyDescent="0.3">
      <c r="A365" s="649" t="s">
        <v>595</v>
      </c>
      <c r="B365" s="650" t="s">
        <v>596</v>
      </c>
      <c r="C365" s="651" t="s">
        <v>614</v>
      </c>
      <c r="D365" s="652" t="s">
        <v>3383</v>
      </c>
      <c r="E365" s="651" t="s">
        <v>7834</v>
      </c>
      <c r="F365" s="652" t="s">
        <v>7835</v>
      </c>
      <c r="G365" s="651" t="s">
        <v>7249</v>
      </c>
      <c r="H365" s="651" t="s">
        <v>7250</v>
      </c>
      <c r="I365" s="653">
        <v>4.43</v>
      </c>
      <c r="J365" s="653">
        <v>450</v>
      </c>
      <c r="K365" s="654">
        <v>1993.5</v>
      </c>
    </row>
    <row r="366" spans="1:11" ht="14.4" customHeight="1" x14ac:dyDescent="0.3">
      <c r="A366" s="649" t="s">
        <v>595</v>
      </c>
      <c r="B366" s="650" t="s">
        <v>596</v>
      </c>
      <c r="C366" s="651" t="s">
        <v>614</v>
      </c>
      <c r="D366" s="652" t="s">
        <v>3383</v>
      </c>
      <c r="E366" s="651" t="s">
        <v>7834</v>
      </c>
      <c r="F366" s="652" t="s">
        <v>7835</v>
      </c>
      <c r="G366" s="651" t="s">
        <v>7062</v>
      </c>
      <c r="H366" s="651" t="s">
        <v>7063</v>
      </c>
      <c r="I366" s="653">
        <v>12.11</v>
      </c>
      <c r="J366" s="653">
        <v>40</v>
      </c>
      <c r="K366" s="654">
        <v>484.4</v>
      </c>
    </row>
    <row r="367" spans="1:11" ht="14.4" customHeight="1" x14ac:dyDescent="0.3">
      <c r="A367" s="649" t="s">
        <v>595</v>
      </c>
      <c r="B367" s="650" t="s">
        <v>596</v>
      </c>
      <c r="C367" s="651" t="s">
        <v>614</v>
      </c>
      <c r="D367" s="652" t="s">
        <v>3383</v>
      </c>
      <c r="E367" s="651" t="s">
        <v>7834</v>
      </c>
      <c r="F367" s="652" t="s">
        <v>7835</v>
      </c>
      <c r="G367" s="651" t="s">
        <v>7068</v>
      </c>
      <c r="H367" s="651" t="s">
        <v>7069</v>
      </c>
      <c r="I367" s="653">
        <v>2.875</v>
      </c>
      <c r="J367" s="653">
        <v>800</v>
      </c>
      <c r="K367" s="654">
        <v>2307</v>
      </c>
    </row>
    <row r="368" spans="1:11" ht="14.4" customHeight="1" x14ac:dyDescent="0.3">
      <c r="A368" s="649" t="s">
        <v>595</v>
      </c>
      <c r="B368" s="650" t="s">
        <v>596</v>
      </c>
      <c r="C368" s="651" t="s">
        <v>614</v>
      </c>
      <c r="D368" s="652" t="s">
        <v>3383</v>
      </c>
      <c r="E368" s="651" t="s">
        <v>7834</v>
      </c>
      <c r="F368" s="652" t="s">
        <v>7835</v>
      </c>
      <c r="G368" s="651" t="s">
        <v>7068</v>
      </c>
      <c r="H368" s="651" t="s">
        <v>7070</v>
      </c>
      <c r="I368" s="653">
        <v>2.94</v>
      </c>
      <c r="J368" s="653">
        <v>800</v>
      </c>
      <c r="K368" s="654">
        <v>2352</v>
      </c>
    </row>
    <row r="369" spans="1:11" ht="14.4" customHeight="1" x14ac:dyDescent="0.3">
      <c r="A369" s="649" t="s">
        <v>595</v>
      </c>
      <c r="B369" s="650" t="s">
        <v>596</v>
      </c>
      <c r="C369" s="651" t="s">
        <v>614</v>
      </c>
      <c r="D369" s="652" t="s">
        <v>3383</v>
      </c>
      <c r="E369" s="651" t="s">
        <v>7834</v>
      </c>
      <c r="F369" s="652" t="s">
        <v>7835</v>
      </c>
      <c r="G369" s="651" t="s">
        <v>7075</v>
      </c>
      <c r="H369" s="651" t="s">
        <v>7076</v>
      </c>
      <c r="I369" s="653">
        <v>19.409999999999997</v>
      </c>
      <c r="J369" s="653">
        <v>250</v>
      </c>
      <c r="K369" s="654">
        <v>4852.5</v>
      </c>
    </row>
    <row r="370" spans="1:11" ht="14.4" customHeight="1" x14ac:dyDescent="0.3">
      <c r="A370" s="649" t="s">
        <v>595</v>
      </c>
      <c r="B370" s="650" t="s">
        <v>596</v>
      </c>
      <c r="C370" s="651" t="s">
        <v>614</v>
      </c>
      <c r="D370" s="652" t="s">
        <v>3383</v>
      </c>
      <c r="E370" s="651" t="s">
        <v>7834</v>
      </c>
      <c r="F370" s="652" t="s">
        <v>7835</v>
      </c>
      <c r="G370" s="651" t="s">
        <v>7077</v>
      </c>
      <c r="H370" s="651" t="s">
        <v>7078</v>
      </c>
      <c r="I370" s="653">
        <v>21.234999999999999</v>
      </c>
      <c r="J370" s="653">
        <v>100</v>
      </c>
      <c r="K370" s="654">
        <v>2123.5</v>
      </c>
    </row>
    <row r="371" spans="1:11" ht="14.4" customHeight="1" x14ac:dyDescent="0.3">
      <c r="A371" s="649" t="s">
        <v>595</v>
      </c>
      <c r="B371" s="650" t="s">
        <v>596</v>
      </c>
      <c r="C371" s="651" t="s">
        <v>614</v>
      </c>
      <c r="D371" s="652" t="s">
        <v>3383</v>
      </c>
      <c r="E371" s="651" t="s">
        <v>7834</v>
      </c>
      <c r="F371" s="652" t="s">
        <v>7835</v>
      </c>
      <c r="G371" s="651" t="s">
        <v>7079</v>
      </c>
      <c r="H371" s="651" t="s">
        <v>7080</v>
      </c>
      <c r="I371" s="653">
        <v>21.232500000000002</v>
      </c>
      <c r="J371" s="653">
        <v>250</v>
      </c>
      <c r="K371" s="654">
        <v>5308.5</v>
      </c>
    </row>
    <row r="372" spans="1:11" ht="14.4" customHeight="1" x14ac:dyDescent="0.3">
      <c r="A372" s="649" t="s">
        <v>595</v>
      </c>
      <c r="B372" s="650" t="s">
        <v>596</v>
      </c>
      <c r="C372" s="651" t="s">
        <v>614</v>
      </c>
      <c r="D372" s="652" t="s">
        <v>3383</v>
      </c>
      <c r="E372" s="651" t="s">
        <v>7834</v>
      </c>
      <c r="F372" s="652" t="s">
        <v>7835</v>
      </c>
      <c r="G372" s="651" t="s">
        <v>7354</v>
      </c>
      <c r="H372" s="651" t="s">
        <v>7355</v>
      </c>
      <c r="I372" s="653">
        <v>1.42</v>
      </c>
      <c r="J372" s="653">
        <v>500</v>
      </c>
      <c r="K372" s="654">
        <v>710.71</v>
      </c>
    </row>
    <row r="373" spans="1:11" ht="14.4" customHeight="1" x14ac:dyDescent="0.3">
      <c r="A373" s="649" t="s">
        <v>595</v>
      </c>
      <c r="B373" s="650" t="s">
        <v>596</v>
      </c>
      <c r="C373" s="651" t="s">
        <v>614</v>
      </c>
      <c r="D373" s="652" t="s">
        <v>3383</v>
      </c>
      <c r="E373" s="651" t="s">
        <v>7834</v>
      </c>
      <c r="F373" s="652" t="s">
        <v>7835</v>
      </c>
      <c r="G373" s="651" t="s">
        <v>7081</v>
      </c>
      <c r="H373" s="651" t="s">
        <v>7082</v>
      </c>
      <c r="I373" s="653">
        <v>0.3</v>
      </c>
      <c r="J373" s="653">
        <v>100</v>
      </c>
      <c r="K373" s="654">
        <v>30</v>
      </c>
    </row>
    <row r="374" spans="1:11" ht="14.4" customHeight="1" x14ac:dyDescent="0.3">
      <c r="A374" s="649" t="s">
        <v>595</v>
      </c>
      <c r="B374" s="650" t="s">
        <v>596</v>
      </c>
      <c r="C374" s="651" t="s">
        <v>614</v>
      </c>
      <c r="D374" s="652" t="s">
        <v>3383</v>
      </c>
      <c r="E374" s="651" t="s">
        <v>7834</v>
      </c>
      <c r="F374" s="652" t="s">
        <v>7835</v>
      </c>
      <c r="G374" s="651" t="s">
        <v>7083</v>
      </c>
      <c r="H374" s="651" t="s">
        <v>7084</v>
      </c>
      <c r="I374" s="653">
        <v>1.21</v>
      </c>
      <c r="J374" s="653">
        <v>300</v>
      </c>
      <c r="K374" s="654">
        <v>363</v>
      </c>
    </row>
    <row r="375" spans="1:11" ht="14.4" customHeight="1" x14ac:dyDescent="0.3">
      <c r="A375" s="649" t="s">
        <v>595</v>
      </c>
      <c r="B375" s="650" t="s">
        <v>596</v>
      </c>
      <c r="C375" s="651" t="s">
        <v>614</v>
      </c>
      <c r="D375" s="652" t="s">
        <v>3383</v>
      </c>
      <c r="E375" s="651" t="s">
        <v>7834</v>
      </c>
      <c r="F375" s="652" t="s">
        <v>7835</v>
      </c>
      <c r="G375" s="651" t="s">
        <v>7085</v>
      </c>
      <c r="H375" s="651" t="s">
        <v>7086</v>
      </c>
      <c r="I375" s="653">
        <v>0.47</v>
      </c>
      <c r="J375" s="653">
        <v>100</v>
      </c>
      <c r="K375" s="654">
        <v>47</v>
      </c>
    </row>
    <row r="376" spans="1:11" ht="14.4" customHeight="1" x14ac:dyDescent="0.3">
      <c r="A376" s="649" t="s">
        <v>595</v>
      </c>
      <c r="B376" s="650" t="s">
        <v>596</v>
      </c>
      <c r="C376" s="651" t="s">
        <v>614</v>
      </c>
      <c r="D376" s="652" t="s">
        <v>3383</v>
      </c>
      <c r="E376" s="651" t="s">
        <v>7834</v>
      </c>
      <c r="F376" s="652" t="s">
        <v>7835</v>
      </c>
      <c r="G376" s="651" t="s">
        <v>7089</v>
      </c>
      <c r="H376" s="651" t="s">
        <v>7091</v>
      </c>
      <c r="I376" s="653">
        <v>2.92</v>
      </c>
      <c r="J376" s="653">
        <v>150</v>
      </c>
      <c r="K376" s="654">
        <v>438</v>
      </c>
    </row>
    <row r="377" spans="1:11" ht="14.4" customHeight="1" x14ac:dyDescent="0.3">
      <c r="A377" s="649" t="s">
        <v>595</v>
      </c>
      <c r="B377" s="650" t="s">
        <v>596</v>
      </c>
      <c r="C377" s="651" t="s">
        <v>614</v>
      </c>
      <c r="D377" s="652" t="s">
        <v>3383</v>
      </c>
      <c r="E377" s="651" t="s">
        <v>7834</v>
      </c>
      <c r="F377" s="652" t="s">
        <v>7835</v>
      </c>
      <c r="G377" s="651" t="s">
        <v>7356</v>
      </c>
      <c r="H377" s="651" t="s">
        <v>7357</v>
      </c>
      <c r="I377" s="653">
        <v>1.07</v>
      </c>
      <c r="J377" s="653">
        <v>2000</v>
      </c>
      <c r="K377" s="654">
        <v>2130.12</v>
      </c>
    </row>
    <row r="378" spans="1:11" ht="14.4" customHeight="1" x14ac:dyDescent="0.3">
      <c r="A378" s="649" t="s">
        <v>595</v>
      </c>
      <c r="B378" s="650" t="s">
        <v>596</v>
      </c>
      <c r="C378" s="651" t="s">
        <v>614</v>
      </c>
      <c r="D378" s="652" t="s">
        <v>3383</v>
      </c>
      <c r="E378" s="651" t="s">
        <v>7834</v>
      </c>
      <c r="F378" s="652" t="s">
        <v>7835</v>
      </c>
      <c r="G378" s="651" t="s">
        <v>7358</v>
      </c>
      <c r="H378" s="651" t="s">
        <v>7359</v>
      </c>
      <c r="I378" s="653">
        <v>4.63</v>
      </c>
      <c r="J378" s="653">
        <v>50</v>
      </c>
      <c r="K378" s="654">
        <v>231.5</v>
      </c>
    </row>
    <row r="379" spans="1:11" ht="14.4" customHeight="1" x14ac:dyDescent="0.3">
      <c r="A379" s="649" t="s">
        <v>595</v>
      </c>
      <c r="B379" s="650" t="s">
        <v>596</v>
      </c>
      <c r="C379" s="651" t="s">
        <v>614</v>
      </c>
      <c r="D379" s="652" t="s">
        <v>3383</v>
      </c>
      <c r="E379" s="651" t="s">
        <v>7834</v>
      </c>
      <c r="F379" s="652" t="s">
        <v>7835</v>
      </c>
      <c r="G379" s="651" t="s">
        <v>7360</v>
      </c>
      <c r="H379" s="651" t="s">
        <v>7361</v>
      </c>
      <c r="I379" s="653">
        <v>451.33</v>
      </c>
      <c r="J379" s="653">
        <v>10</v>
      </c>
      <c r="K379" s="654">
        <v>4513.3</v>
      </c>
    </row>
    <row r="380" spans="1:11" ht="14.4" customHeight="1" x14ac:dyDescent="0.3">
      <c r="A380" s="649" t="s">
        <v>595</v>
      </c>
      <c r="B380" s="650" t="s">
        <v>596</v>
      </c>
      <c r="C380" s="651" t="s">
        <v>614</v>
      </c>
      <c r="D380" s="652" t="s">
        <v>3383</v>
      </c>
      <c r="E380" s="651" t="s">
        <v>7834</v>
      </c>
      <c r="F380" s="652" t="s">
        <v>7835</v>
      </c>
      <c r="G380" s="651" t="s">
        <v>7362</v>
      </c>
      <c r="H380" s="651" t="s">
        <v>7363</v>
      </c>
      <c r="I380" s="653">
        <v>836.36</v>
      </c>
      <c r="J380" s="653">
        <v>12</v>
      </c>
      <c r="K380" s="654">
        <v>10036.349999999999</v>
      </c>
    </row>
    <row r="381" spans="1:11" ht="14.4" customHeight="1" x14ac:dyDescent="0.3">
      <c r="A381" s="649" t="s">
        <v>595</v>
      </c>
      <c r="B381" s="650" t="s">
        <v>596</v>
      </c>
      <c r="C381" s="651" t="s">
        <v>614</v>
      </c>
      <c r="D381" s="652" t="s">
        <v>3383</v>
      </c>
      <c r="E381" s="651" t="s">
        <v>7834</v>
      </c>
      <c r="F381" s="652" t="s">
        <v>7835</v>
      </c>
      <c r="G381" s="651" t="s">
        <v>7364</v>
      </c>
      <c r="H381" s="651" t="s">
        <v>7365</v>
      </c>
      <c r="I381" s="653">
        <v>4.665</v>
      </c>
      <c r="J381" s="653">
        <v>200</v>
      </c>
      <c r="K381" s="654">
        <v>933.06999999999994</v>
      </c>
    </row>
    <row r="382" spans="1:11" ht="14.4" customHeight="1" x14ac:dyDescent="0.3">
      <c r="A382" s="649" t="s">
        <v>595</v>
      </c>
      <c r="B382" s="650" t="s">
        <v>596</v>
      </c>
      <c r="C382" s="651" t="s">
        <v>614</v>
      </c>
      <c r="D382" s="652" t="s">
        <v>3383</v>
      </c>
      <c r="E382" s="651" t="s">
        <v>7834</v>
      </c>
      <c r="F382" s="652" t="s">
        <v>7835</v>
      </c>
      <c r="G382" s="651" t="s">
        <v>7366</v>
      </c>
      <c r="H382" s="651" t="s">
        <v>7367</v>
      </c>
      <c r="I382" s="653">
        <v>38.520000000000003</v>
      </c>
      <c r="J382" s="653">
        <v>500</v>
      </c>
      <c r="K382" s="654">
        <v>19260.190000000002</v>
      </c>
    </row>
    <row r="383" spans="1:11" ht="14.4" customHeight="1" x14ac:dyDescent="0.3">
      <c r="A383" s="649" t="s">
        <v>595</v>
      </c>
      <c r="B383" s="650" t="s">
        <v>596</v>
      </c>
      <c r="C383" s="651" t="s">
        <v>614</v>
      </c>
      <c r="D383" s="652" t="s">
        <v>3383</v>
      </c>
      <c r="E383" s="651" t="s">
        <v>7834</v>
      </c>
      <c r="F383" s="652" t="s">
        <v>7835</v>
      </c>
      <c r="G383" s="651" t="s">
        <v>7368</v>
      </c>
      <c r="H383" s="651" t="s">
        <v>7369</v>
      </c>
      <c r="I383" s="653">
        <v>859</v>
      </c>
      <c r="J383" s="653">
        <v>1</v>
      </c>
      <c r="K383" s="654">
        <v>859</v>
      </c>
    </row>
    <row r="384" spans="1:11" ht="14.4" customHeight="1" x14ac:dyDescent="0.3">
      <c r="A384" s="649" t="s">
        <v>595</v>
      </c>
      <c r="B384" s="650" t="s">
        <v>596</v>
      </c>
      <c r="C384" s="651" t="s">
        <v>614</v>
      </c>
      <c r="D384" s="652" t="s">
        <v>3383</v>
      </c>
      <c r="E384" s="651" t="s">
        <v>7834</v>
      </c>
      <c r="F384" s="652" t="s">
        <v>7835</v>
      </c>
      <c r="G384" s="651" t="s">
        <v>7370</v>
      </c>
      <c r="H384" s="651" t="s">
        <v>7371</v>
      </c>
      <c r="I384" s="653">
        <v>1558</v>
      </c>
      <c r="J384" s="653">
        <v>8</v>
      </c>
      <c r="K384" s="654">
        <v>12464</v>
      </c>
    </row>
    <row r="385" spans="1:11" ht="14.4" customHeight="1" x14ac:dyDescent="0.3">
      <c r="A385" s="649" t="s">
        <v>595</v>
      </c>
      <c r="B385" s="650" t="s">
        <v>596</v>
      </c>
      <c r="C385" s="651" t="s">
        <v>614</v>
      </c>
      <c r="D385" s="652" t="s">
        <v>3383</v>
      </c>
      <c r="E385" s="651" t="s">
        <v>7834</v>
      </c>
      <c r="F385" s="652" t="s">
        <v>7835</v>
      </c>
      <c r="G385" s="651" t="s">
        <v>7372</v>
      </c>
      <c r="H385" s="651" t="s">
        <v>7373</v>
      </c>
      <c r="I385" s="653">
        <v>2504.6999999999998</v>
      </c>
      <c r="J385" s="653">
        <v>1</v>
      </c>
      <c r="K385" s="654">
        <v>2504.6999999999998</v>
      </c>
    </row>
    <row r="386" spans="1:11" ht="14.4" customHeight="1" x14ac:dyDescent="0.3">
      <c r="A386" s="649" t="s">
        <v>595</v>
      </c>
      <c r="B386" s="650" t="s">
        <v>596</v>
      </c>
      <c r="C386" s="651" t="s">
        <v>614</v>
      </c>
      <c r="D386" s="652" t="s">
        <v>3383</v>
      </c>
      <c r="E386" s="651" t="s">
        <v>7834</v>
      </c>
      <c r="F386" s="652" t="s">
        <v>7835</v>
      </c>
      <c r="G386" s="651" t="s">
        <v>7374</v>
      </c>
      <c r="H386" s="651" t="s">
        <v>7375</v>
      </c>
      <c r="I386" s="653">
        <v>1270.5</v>
      </c>
      <c r="J386" s="653">
        <v>2</v>
      </c>
      <c r="K386" s="654">
        <v>2541</v>
      </c>
    </row>
    <row r="387" spans="1:11" ht="14.4" customHeight="1" x14ac:dyDescent="0.3">
      <c r="A387" s="649" t="s">
        <v>595</v>
      </c>
      <c r="B387" s="650" t="s">
        <v>596</v>
      </c>
      <c r="C387" s="651" t="s">
        <v>614</v>
      </c>
      <c r="D387" s="652" t="s">
        <v>3383</v>
      </c>
      <c r="E387" s="651" t="s">
        <v>7834</v>
      </c>
      <c r="F387" s="652" t="s">
        <v>7835</v>
      </c>
      <c r="G387" s="651" t="s">
        <v>7376</v>
      </c>
      <c r="H387" s="651" t="s">
        <v>7377</v>
      </c>
      <c r="I387" s="653">
        <v>66.209999999999994</v>
      </c>
      <c r="J387" s="653">
        <v>34</v>
      </c>
      <c r="K387" s="654">
        <v>2251.14</v>
      </c>
    </row>
    <row r="388" spans="1:11" ht="14.4" customHeight="1" x14ac:dyDescent="0.3">
      <c r="A388" s="649" t="s">
        <v>595</v>
      </c>
      <c r="B388" s="650" t="s">
        <v>596</v>
      </c>
      <c r="C388" s="651" t="s">
        <v>614</v>
      </c>
      <c r="D388" s="652" t="s">
        <v>3383</v>
      </c>
      <c r="E388" s="651" t="s">
        <v>7838</v>
      </c>
      <c r="F388" s="652" t="s">
        <v>7839</v>
      </c>
      <c r="G388" s="651" t="s">
        <v>7130</v>
      </c>
      <c r="H388" s="651" t="s">
        <v>7131</v>
      </c>
      <c r="I388" s="653">
        <v>8.1649999999999991</v>
      </c>
      <c r="J388" s="653">
        <v>100</v>
      </c>
      <c r="K388" s="654">
        <v>816.5</v>
      </c>
    </row>
    <row r="389" spans="1:11" ht="14.4" customHeight="1" x14ac:dyDescent="0.3">
      <c r="A389" s="649" t="s">
        <v>595</v>
      </c>
      <c r="B389" s="650" t="s">
        <v>596</v>
      </c>
      <c r="C389" s="651" t="s">
        <v>614</v>
      </c>
      <c r="D389" s="652" t="s">
        <v>3383</v>
      </c>
      <c r="E389" s="651" t="s">
        <v>7838</v>
      </c>
      <c r="F389" s="652" t="s">
        <v>7839</v>
      </c>
      <c r="G389" s="651" t="s">
        <v>7130</v>
      </c>
      <c r="H389" s="651" t="s">
        <v>7132</v>
      </c>
      <c r="I389" s="653">
        <v>8.17</v>
      </c>
      <c r="J389" s="653">
        <v>50</v>
      </c>
      <c r="K389" s="654">
        <v>408.5</v>
      </c>
    </row>
    <row r="390" spans="1:11" ht="14.4" customHeight="1" x14ac:dyDescent="0.3">
      <c r="A390" s="649" t="s">
        <v>595</v>
      </c>
      <c r="B390" s="650" t="s">
        <v>596</v>
      </c>
      <c r="C390" s="651" t="s">
        <v>614</v>
      </c>
      <c r="D390" s="652" t="s">
        <v>3383</v>
      </c>
      <c r="E390" s="651" t="s">
        <v>7840</v>
      </c>
      <c r="F390" s="652" t="s">
        <v>7841</v>
      </c>
      <c r="G390" s="651" t="s">
        <v>7135</v>
      </c>
      <c r="H390" s="651" t="s">
        <v>7136</v>
      </c>
      <c r="I390" s="653">
        <v>0.3075</v>
      </c>
      <c r="J390" s="653">
        <v>600</v>
      </c>
      <c r="K390" s="654">
        <v>185</v>
      </c>
    </row>
    <row r="391" spans="1:11" ht="14.4" customHeight="1" x14ac:dyDescent="0.3">
      <c r="A391" s="649" t="s">
        <v>595</v>
      </c>
      <c r="B391" s="650" t="s">
        <v>596</v>
      </c>
      <c r="C391" s="651" t="s">
        <v>614</v>
      </c>
      <c r="D391" s="652" t="s">
        <v>3383</v>
      </c>
      <c r="E391" s="651" t="s">
        <v>7840</v>
      </c>
      <c r="F391" s="652" t="s">
        <v>7841</v>
      </c>
      <c r="G391" s="651" t="s">
        <v>7137</v>
      </c>
      <c r="H391" s="651" t="s">
        <v>7138</v>
      </c>
      <c r="I391" s="653">
        <v>0.31</v>
      </c>
      <c r="J391" s="653">
        <v>100</v>
      </c>
      <c r="K391" s="654">
        <v>31</v>
      </c>
    </row>
    <row r="392" spans="1:11" ht="14.4" customHeight="1" x14ac:dyDescent="0.3">
      <c r="A392" s="649" t="s">
        <v>595</v>
      </c>
      <c r="B392" s="650" t="s">
        <v>596</v>
      </c>
      <c r="C392" s="651" t="s">
        <v>614</v>
      </c>
      <c r="D392" s="652" t="s">
        <v>3383</v>
      </c>
      <c r="E392" s="651" t="s">
        <v>7840</v>
      </c>
      <c r="F392" s="652" t="s">
        <v>7841</v>
      </c>
      <c r="G392" s="651" t="s">
        <v>7139</v>
      </c>
      <c r="H392" s="651" t="s">
        <v>7140</v>
      </c>
      <c r="I392" s="653">
        <v>0.48</v>
      </c>
      <c r="J392" s="653">
        <v>400</v>
      </c>
      <c r="K392" s="654">
        <v>192</v>
      </c>
    </row>
    <row r="393" spans="1:11" ht="14.4" customHeight="1" x14ac:dyDescent="0.3">
      <c r="A393" s="649" t="s">
        <v>595</v>
      </c>
      <c r="B393" s="650" t="s">
        <v>596</v>
      </c>
      <c r="C393" s="651" t="s">
        <v>614</v>
      </c>
      <c r="D393" s="652" t="s">
        <v>3383</v>
      </c>
      <c r="E393" s="651" t="s">
        <v>7840</v>
      </c>
      <c r="F393" s="652" t="s">
        <v>7841</v>
      </c>
      <c r="G393" s="651" t="s">
        <v>7141</v>
      </c>
      <c r="H393" s="651" t="s">
        <v>7142</v>
      </c>
      <c r="I393" s="653">
        <v>0.31</v>
      </c>
      <c r="J393" s="653">
        <v>200</v>
      </c>
      <c r="K393" s="654">
        <v>62</v>
      </c>
    </row>
    <row r="394" spans="1:11" ht="14.4" customHeight="1" x14ac:dyDescent="0.3">
      <c r="A394" s="649" t="s">
        <v>595</v>
      </c>
      <c r="B394" s="650" t="s">
        <v>596</v>
      </c>
      <c r="C394" s="651" t="s">
        <v>614</v>
      </c>
      <c r="D394" s="652" t="s">
        <v>3383</v>
      </c>
      <c r="E394" s="651" t="s">
        <v>7840</v>
      </c>
      <c r="F394" s="652" t="s">
        <v>7841</v>
      </c>
      <c r="G394" s="651" t="s">
        <v>7259</v>
      </c>
      <c r="H394" s="651" t="s">
        <v>7260</v>
      </c>
      <c r="I394" s="653">
        <v>1.75</v>
      </c>
      <c r="J394" s="653">
        <v>800</v>
      </c>
      <c r="K394" s="654">
        <v>1400</v>
      </c>
    </row>
    <row r="395" spans="1:11" ht="14.4" customHeight="1" x14ac:dyDescent="0.3">
      <c r="A395" s="649" t="s">
        <v>595</v>
      </c>
      <c r="B395" s="650" t="s">
        <v>596</v>
      </c>
      <c r="C395" s="651" t="s">
        <v>614</v>
      </c>
      <c r="D395" s="652" t="s">
        <v>3383</v>
      </c>
      <c r="E395" s="651" t="s">
        <v>7840</v>
      </c>
      <c r="F395" s="652" t="s">
        <v>7841</v>
      </c>
      <c r="G395" s="651" t="s">
        <v>7378</v>
      </c>
      <c r="H395" s="651" t="s">
        <v>7379</v>
      </c>
      <c r="I395" s="653">
        <v>1.7524999999999999</v>
      </c>
      <c r="J395" s="653">
        <v>800</v>
      </c>
      <c r="K395" s="654">
        <v>1402</v>
      </c>
    </row>
    <row r="396" spans="1:11" ht="14.4" customHeight="1" x14ac:dyDescent="0.3">
      <c r="A396" s="649" t="s">
        <v>595</v>
      </c>
      <c r="B396" s="650" t="s">
        <v>596</v>
      </c>
      <c r="C396" s="651" t="s">
        <v>614</v>
      </c>
      <c r="D396" s="652" t="s">
        <v>3383</v>
      </c>
      <c r="E396" s="651" t="s">
        <v>7842</v>
      </c>
      <c r="F396" s="652" t="s">
        <v>7843</v>
      </c>
      <c r="G396" s="651" t="s">
        <v>7143</v>
      </c>
      <c r="H396" s="651" t="s">
        <v>7144</v>
      </c>
      <c r="I396" s="653">
        <v>0.73</v>
      </c>
      <c r="J396" s="653">
        <v>100</v>
      </c>
      <c r="K396" s="654">
        <v>72.599999999999994</v>
      </c>
    </row>
    <row r="397" spans="1:11" ht="14.4" customHeight="1" x14ac:dyDescent="0.3">
      <c r="A397" s="649" t="s">
        <v>595</v>
      </c>
      <c r="B397" s="650" t="s">
        <v>596</v>
      </c>
      <c r="C397" s="651" t="s">
        <v>614</v>
      </c>
      <c r="D397" s="652" t="s">
        <v>3383</v>
      </c>
      <c r="E397" s="651" t="s">
        <v>7842</v>
      </c>
      <c r="F397" s="652" t="s">
        <v>7843</v>
      </c>
      <c r="G397" s="651" t="s">
        <v>7151</v>
      </c>
      <c r="H397" s="651" t="s">
        <v>7152</v>
      </c>
      <c r="I397" s="653">
        <v>0.77</v>
      </c>
      <c r="J397" s="653">
        <v>200</v>
      </c>
      <c r="K397" s="654">
        <v>154</v>
      </c>
    </row>
    <row r="398" spans="1:11" ht="14.4" customHeight="1" x14ac:dyDescent="0.3">
      <c r="A398" s="649" t="s">
        <v>595</v>
      </c>
      <c r="B398" s="650" t="s">
        <v>596</v>
      </c>
      <c r="C398" s="651" t="s">
        <v>614</v>
      </c>
      <c r="D398" s="652" t="s">
        <v>3383</v>
      </c>
      <c r="E398" s="651" t="s">
        <v>7842</v>
      </c>
      <c r="F398" s="652" t="s">
        <v>7843</v>
      </c>
      <c r="G398" s="651" t="s">
        <v>7153</v>
      </c>
      <c r="H398" s="651" t="s">
        <v>7154</v>
      </c>
      <c r="I398" s="653">
        <v>0.77200000000000002</v>
      </c>
      <c r="J398" s="653">
        <v>3800</v>
      </c>
      <c r="K398" s="654">
        <v>2930</v>
      </c>
    </row>
    <row r="399" spans="1:11" ht="14.4" customHeight="1" x14ac:dyDescent="0.3">
      <c r="A399" s="649" t="s">
        <v>595</v>
      </c>
      <c r="B399" s="650" t="s">
        <v>596</v>
      </c>
      <c r="C399" s="651" t="s">
        <v>614</v>
      </c>
      <c r="D399" s="652" t="s">
        <v>3383</v>
      </c>
      <c r="E399" s="651" t="s">
        <v>7842</v>
      </c>
      <c r="F399" s="652" t="s">
        <v>7843</v>
      </c>
      <c r="G399" s="651" t="s">
        <v>7155</v>
      </c>
      <c r="H399" s="651" t="s">
        <v>7156</v>
      </c>
      <c r="I399" s="653">
        <v>0.77</v>
      </c>
      <c r="J399" s="653">
        <v>500</v>
      </c>
      <c r="K399" s="654">
        <v>385</v>
      </c>
    </row>
    <row r="400" spans="1:11" ht="14.4" customHeight="1" x14ac:dyDescent="0.3">
      <c r="A400" s="649" t="s">
        <v>595</v>
      </c>
      <c r="B400" s="650" t="s">
        <v>596</v>
      </c>
      <c r="C400" s="651" t="s">
        <v>614</v>
      </c>
      <c r="D400" s="652" t="s">
        <v>3383</v>
      </c>
      <c r="E400" s="651" t="s">
        <v>7842</v>
      </c>
      <c r="F400" s="652" t="s">
        <v>7843</v>
      </c>
      <c r="G400" s="651" t="s">
        <v>7380</v>
      </c>
      <c r="H400" s="651" t="s">
        <v>7381</v>
      </c>
      <c r="I400" s="653">
        <v>1.9</v>
      </c>
      <c r="J400" s="653">
        <v>200</v>
      </c>
      <c r="K400" s="654">
        <v>379.94</v>
      </c>
    </row>
    <row r="401" spans="1:11" ht="14.4" customHeight="1" x14ac:dyDescent="0.3">
      <c r="A401" s="649" t="s">
        <v>595</v>
      </c>
      <c r="B401" s="650" t="s">
        <v>596</v>
      </c>
      <c r="C401" s="651" t="s">
        <v>614</v>
      </c>
      <c r="D401" s="652" t="s">
        <v>3383</v>
      </c>
      <c r="E401" s="651" t="s">
        <v>7842</v>
      </c>
      <c r="F401" s="652" t="s">
        <v>7843</v>
      </c>
      <c r="G401" s="651" t="s">
        <v>7157</v>
      </c>
      <c r="H401" s="651" t="s">
        <v>7158</v>
      </c>
      <c r="I401" s="653">
        <v>0.71</v>
      </c>
      <c r="J401" s="653">
        <v>1200</v>
      </c>
      <c r="K401" s="654">
        <v>852</v>
      </c>
    </row>
    <row r="402" spans="1:11" ht="14.4" customHeight="1" x14ac:dyDescent="0.3">
      <c r="A402" s="649" t="s">
        <v>595</v>
      </c>
      <c r="B402" s="650" t="s">
        <v>596</v>
      </c>
      <c r="C402" s="651" t="s">
        <v>614</v>
      </c>
      <c r="D402" s="652" t="s">
        <v>3383</v>
      </c>
      <c r="E402" s="651" t="s">
        <v>7842</v>
      </c>
      <c r="F402" s="652" t="s">
        <v>7843</v>
      </c>
      <c r="G402" s="651" t="s">
        <v>7159</v>
      </c>
      <c r="H402" s="651" t="s">
        <v>7160</v>
      </c>
      <c r="I402" s="653">
        <v>0.71</v>
      </c>
      <c r="J402" s="653">
        <v>400</v>
      </c>
      <c r="K402" s="654">
        <v>284</v>
      </c>
    </row>
    <row r="403" spans="1:11" ht="14.4" customHeight="1" x14ac:dyDescent="0.3">
      <c r="A403" s="649" t="s">
        <v>595</v>
      </c>
      <c r="B403" s="650" t="s">
        <v>596</v>
      </c>
      <c r="C403" s="651" t="s">
        <v>614</v>
      </c>
      <c r="D403" s="652" t="s">
        <v>3383</v>
      </c>
      <c r="E403" s="651" t="s">
        <v>7842</v>
      </c>
      <c r="F403" s="652" t="s">
        <v>7843</v>
      </c>
      <c r="G403" s="651" t="s">
        <v>7161</v>
      </c>
      <c r="H403" s="651" t="s">
        <v>7162</v>
      </c>
      <c r="I403" s="653">
        <v>0.71</v>
      </c>
      <c r="J403" s="653">
        <v>200</v>
      </c>
      <c r="K403" s="654">
        <v>142</v>
      </c>
    </row>
    <row r="404" spans="1:11" ht="14.4" customHeight="1" x14ac:dyDescent="0.3">
      <c r="A404" s="649" t="s">
        <v>595</v>
      </c>
      <c r="B404" s="650" t="s">
        <v>596</v>
      </c>
      <c r="C404" s="651" t="s">
        <v>614</v>
      </c>
      <c r="D404" s="652" t="s">
        <v>3383</v>
      </c>
      <c r="E404" s="651" t="s">
        <v>7844</v>
      </c>
      <c r="F404" s="652" t="s">
        <v>7845</v>
      </c>
      <c r="G404" s="651" t="s">
        <v>7263</v>
      </c>
      <c r="H404" s="651" t="s">
        <v>7264</v>
      </c>
      <c r="I404" s="653">
        <v>192.39</v>
      </c>
      <c r="J404" s="653">
        <v>5</v>
      </c>
      <c r="K404" s="654">
        <v>961.94999999999993</v>
      </c>
    </row>
    <row r="405" spans="1:11" ht="14.4" customHeight="1" x14ac:dyDescent="0.3">
      <c r="A405" s="649" t="s">
        <v>595</v>
      </c>
      <c r="B405" s="650" t="s">
        <v>596</v>
      </c>
      <c r="C405" s="651" t="s">
        <v>614</v>
      </c>
      <c r="D405" s="652" t="s">
        <v>3383</v>
      </c>
      <c r="E405" s="651" t="s">
        <v>7844</v>
      </c>
      <c r="F405" s="652" t="s">
        <v>7845</v>
      </c>
      <c r="G405" s="651" t="s">
        <v>7382</v>
      </c>
      <c r="H405" s="651" t="s">
        <v>7383</v>
      </c>
      <c r="I405" s="653">
        <v>3984</v>
      </c>
      <c r="J405" s="653">
        <v>1.5</v>
      </c>
      <c r="K405" s="654">
        <v>5976</v>
      </c>
    </row>
    <row r="406" spans="1:11" ht="14.4" customHeight="1" x14ac:dyDescent="0.3">
      <c r="A406" s="649" t="s">
        <v>595</v>
      </c>
      <c r="B406" s="650" t="s">
        <v>596</v>
      </c>
      <c r="C406" s="651" t="s">
        <v>614</v>
      </c>
      <c r="D406" s="652" t="s">
        <v>3383</v>
      </c>
      <c r="E406" s="651" t="s">
        <v>7844</v>
      </c>
      <c r="F406" s="652" t="s">
        <v>7845</v>
      </c>
      <c r="G406" s="651" t="s">
        <v>7384</v>
      </c>
      <c r="H406" s="651" t="s">
        <v>7385</v>
      </c>
      <c r="I406" s="653">
        <v>609.5</v>
      </c>
      <c r="J406" s="653">
        <v>1</v>
      </c>
      <c r="K406" s="654">
        <v>609.5</v>
      </c>
    </row>
    <row r="407" spans="1:11" ht="14.4" customHeight="1" x14ac:dyDescent="0.3">
      <c r="A407" s="649" t="s">
        <v>595</v>
      </c>
      <c r="B407" s="650" t="s">
        <v>596</v>
      </c>
      <c r="C407" s="651" t="s">
        <v>617</v>
      </c>
      <c r="D407" s="652" t="s">
        <v>3384</v>
      </c>
      <c r="E407" s="651" t="s">
        <v>7832</v>
      </c>
      <c r="F407" s="652" t="s">
        <v>7833</v>
      </c>
      <c r="G407" s="651" t="s">
        <v>6942</v>
      </c>
      <c r="H407" s="651" t="s">
        <v>6943</v>
      </c>
      <c r="I407" s="653">
        <v>2.3933333333333331</v>
      </c>
      <c r="J407" s="653">
        <v>60</v>
      </c>
      <c r="K407" s="654">
        <v>143.6</v>
      </c>
    </row>
    <row r="408" spans="1:11" ht="14.4" customHeight="1" x14ac:dyDescent="0.3">
      <c r="A408" s="649" t="s">
        <v>595</v>
      </c>
      <c r="B408" s="650" t="s">
        <v>596</v>
      </c>
      <c r="C408" s="651" t="s">
        <v>617</v>
      </c>
      <c r="D408" s="652" t="s">
        <v>3384</v>
      </c>
      <c r="E408" s="651" t="s">
        <v>7832</v>
      </c>
      <c r="F408" s="652" t="s">
        <v>7833</v>
      </c>
      <c r="G408" s="651" t="s">
        <v>6948</v>
      </c>
      <c r="H408" s="651" t="s">
        <v>6949</v>
      </c>
      <c r="I408" s="653">
        <v>27.71</v>
      </c>
      <c r="J408" s="653">
        <v>62</v>
      </c>
      <c r="K408" s="654">
        <v>1714.56</v>
      </c>
    </row>
    <row r="409" spans="1:11" ht="14.4" customHeight="1" x14ac:dyDescent="0.3">
      <c r="A409" s="649" t="s">
        <v>595</v>
      </c>
      <c r="B409" s="650" t="s">
        <v>596</v>
      </c>
      <c r="C409" s="651" t="s">
        <v>617</v>
      </c>
      <c r="D409" s="652" t="s">
        <v>3384</v>
      </c>
      <c r="E409" s="651" t="s">
        <v>7832</v>
      </c>
      <c r="F409" s="652" t="s">
        <v>7833</v>
      </c>
      <c r="G409" s="651" t="s">
        <v>7177</v>
      </c>
      <c r="H409" s="651" t="s">
        <v>7178</v>
      </c>
      <c r="I409" s="653">
        <v>22.15</v>
      </c>
      <c r="J409" s="653">
        <v>25</v>
      </c>
      <c r="K409" s="654">
        <v>553.75</v>
      </c>
    </row>
    <row r="410" spans="1:11" ht="14.4" customHeight="1" x14ac:dyDescent="0.3">
      <c r="A410" s="649" t="s">
        <v>595</v>
      </c>
      <c r="B410" s="650" t="s">
        <v>596</v>
      </c>
      <c r="C410" s="651" t="s">
        <v>617</v>
      </c>
      <c r="D410" s="652" t="s">
        <v>3384</v>
      </c>
      <c r="E410" s="651" t="s">
        <v>7832</v>
      </c>
      <c r="F410" s="652" t="s">
        <v>7833</v>
      </c>
      <c r="G410" s="651" t="s">
        <v>7179</v>
      </c>
      <c r="H410" s="651" t="s">
        <v>7180</v>
      </c>
      <c r="I410" s="653">
        <v>30.18</v>
      </c>
      <c r="J410" s="653">
        <v>1</v>
      </c>
      <c r="K410" s="654">
        <v>30.18</v>
      </c>
    </row>
    <row r="411" spans="1:11" ht="14.4" customHeight="1" x14ac:dyDescent="0.3">
      <c r="A411" s="649" t="s">
        <v>595</v>
      </c>
      <c r="B411" s="650" t="s">
        <v>596</v>
      </c>
      <c r="C411" s="651" t="s">
        <v>617</v>
      </c>
      <c r="D411" s="652" t="s">
        <v>3384</v>
      </c>
      <c r="E411" s="651" t="s">
        <v>7832</v>
      </c>
      <c r="F411" s="652" t="s">
        <v>7833</v>
      </c>
      <c r="G411" s="651" t="s">
        <v>6962</v>
      </c>
      <c r="H411" s="651" t="s">
        <v>6963</v>
      </c>
      <c r="I411" s="653">
        <v>27.94</v>
      </c>
      <c r="J411" s="653">
        <v>28</v>
      </c>
      <c r="K411" s="654">
        <v>782.31999999999994</v>
      </c>
    </row>
    <row r="412" spans="1:11" ht="14.4" customHeight="1" x14ac:dyDescent="0.3">
      <c r="A412" s="649" t="s">
        <v>595</v>
      </c>
      <c r="B412" s="650" t="s">
        <v>596</v>
      </c>
      <c r="C412" s="651" t="s">
        <v>617</v>
      </c>
      <c r="D412" s="652" t="s">
        <v>3384</v>
      </c>
      <c r="E412" s="651" t="s">
        <v>7832</v>
      </c>
      <c r="F412" s="652" t="s">
        <v>7833</v>
      </c>
      <c r="G412" s="651" t="s">
        <v>6974</v>
      </c>
      <c r="H412" s="651" t="s">
        <v>6975</v>
      </c>
      <c r="I412" s="653">
        <v>0.315</v>
      </c>
      <c r="J412" s="653">
        <v>1300</v>
      </c>
      <c r="K412" s="654">
        <v>408</v>
      </c>
    </row>
    <row r="413" spans="1:11" ht="14.4" customHeight="1" x14ac:dyDescent="0.3">
      <c r="A413" s="649" t="s">
        <v>595</v>
      </c>
      <c r="B413" s="650" t="s">
        <v>596</v>
      </c>
      <c r="C413" s="651" t="s">
        <v>617</v>
      </c>
      <c r="D413" s="652" t="s">
        <v>3384</v>
      </c>
      <c r="E413" s="651" t="s">
        <v>7834</v>
      </c>
      <c r="F413" s="652" t="s">
        <v>7835</v>
      </c>
      <c r="G413" s="651" t="s">
        <v>6984</v>
      </c>
      <c r="H413" s="651" t="s">
        <v>6985</v>
      </c>
      <c r="I413" s="653">
        <v>0.22</v>
      </c>
      <c r="J413" s="653">
        <v>2700</v>
      </c>
      <c r="K413" s="654">
        <v>594</v>
      </c>
    </row>
    <row r="414" spans="1:11" ht="14.4" customHeight="1" x14ac:dyDescent="0.3">
      <c r="A414" s="649" t="s">
        <v>595</v>
      </c>
      <c r="B414" s="650" t="s">
        <v>596</v>
      </c>
      <c r="C414" s="651" t="s">
        <v>617</v>
      </c>
      <c r="D414" s="652" t="s">
        <v>3384</v>
      </c>
      <c r="E414" s="651" t="s">
        <v>7834</v>
      </c>
      <c r="F414" s="652" t="s">
        <v>7835</v>
      </c>
      <c r="G414" s="651" t="s">
        <v>6996</v>
      </c>
      <c r="H414" s="651" t="s">
        <v>6997</v>
      </c>
      <c r="I414" s="653">
        <v>4.1500000000000004</v>
      </c>
      <c r="J414" s="653">
        <v>100</v>
      </c>
      <c r="K414" s="654">
        <v>415</v>
      </c>
    </row>
    <row r="415" spans="1:11" ht="14.4" customHeight="1" x14ac:dyDescent="0.3">
      <c r="A415" s="649" t="s">
        <v>595</v>
      </c>
      <c r="B415" s="650" t="s">
        <v>596</v>
      </c>
      <c r="C415" s="651" t="s">
        <v>617</v>
      </c>
      <c r="D415" s="652" t="s">
        <v>3384</v>
      </c>
      <c r="E415" s="651" t="s">
        <v>7834</v>
      </c>
      <c r="F415" s="652" t="s">
        <v>7835</v>
      </c>
      <c r="G415" s="651" t="s">
        <v>7002</v>
      </c>
      <c r="H415" s="651" t="s">
        <v>7003</v>
      </c>
      <c r="I415" s="653">
        <v>0.41666666666666669</v>
      </c>
      <c r="J415" s="653">
        <v>300</v>
      </c>
      <c r="K415" s="654">
        <v>125</v>
      </c>
    </row>
    <row r="416" spans="1:11" ht="14.4" customHeight="1" x14ac:dyDescent="0.3">
      <c r="A416" s="649" t="s">
        <v>595</v>
      </c>
      <c r="B416" s="650" t="s">
        <v>596</v>
      </c>
      <c r="C416" s="651" t="s">
        <v>617</v>
      </c>
      <c r="D416" s="652" t="s">
        <v>3384</v>
      </c>
      <c r="E416" s="651" t="s">
        <v>7834</v>
      </c>
      <c r="F416" s="652" t="s">
        <v>7835</v>
      </c>
      <c r="G416" s="651" t="s">
        <v>7004</v>
      </c>
      <c r="H416" s="651" t="s">
        <v>7005</v>
      </c>
      <c r="I416" s="653">
        <v>0.57999999999999996</v>
      </c>
      <c r="J416" s="653">
        <v>100</v>
      </c>
      <c r="K416" s="654">
        <v>58</v>
      </c>
    </row>
    <row r="417" spans="1:11" ht="14.4" customHeight="1" x14ac:dyDescent="0.3">
      <c r="A417" s="649" t="s">
        <v>595</v>
      </c>
      <c r="B417" s="650" t="s">
        <v>596</v>
      </c>
      <c r="C417" s="651" t="s">
        <v>617</v>
      </c>
      <c r="D417" s="652" t="s">
        <v>3384</v>
      </c>
      <c r="E417" s="651" t="s">
        <v>7834</v>
      </c>
      <c r="F417" s="652" t="s">
        <v>7835</v>
      </c>
      <c r="G417" s="651" t="s">
        <v>7231</v>
      </c>
      <c r="H417" s="651" t="s">
        <v>7232</v>
      </c>
      <c r="I417" s="653">
        <v>2.46</v>
      </c>
      <c r="J417" s="653">
        <v>150</v>
      </c>
      <c r="K417" s="654">
        <v>369</v>
      </c>
    </row>
    <row r="418" spans="1:11" ht="14.4" customHeight="1" x14ac:dyDescent="0.3">
      <c r="A418" s="649" t="s">
        <v>595</v>
      </c>
      <c r="B418" s="650" t="s">
        <v>596</v>
      </c>
      <c r="C418" s="651" t="s">
        <v>617</v>
      </c>
      <c r="D418" s="652" t="s">
        <v>3384</v>
      </c>
      <c r="E418" s="651" t="s">
        <v>7834</v>
      </c>
      <c r="F418" s="652" t="s">
        <v>7835</v>
      </c>
      <c r="G418" s="651" t="s">
        <v>7036</v>
      </c>
      <c r="H418" s="651" t="s">
        <v>7037</v>
      </c>
      <c r="I418" s="653">
        <v>14.456666666666669</v>
      </c>
      <c r="J418" s="653">
        <v>300</v>
      </c>
      <c r="K418" s="654">
        <v>4336.9699999999993</v>
      </c>
    </row>
    <row r="419" spans="1:11" ht="14.4" customHeight="1" x14ac:dyDescent="0.3">
      <c r="A419" s="649" t="s">
        <v>595</v>
      </c>
      <c r="B419" s="650" t="s">
        <v>596</v>
      </c>
      <c r="C419" s="651" t="s">
        <v>617</v>
      </c>
      <c r="D419" s="652" t="s">
        <v>3384</v>
      </c>
      <c r="E419" s="651" t="s">
        <v>7834</v>
      </c>
      <c r="F419" s="652" t="s">
        <v>7835</v>
      </c>
      <c r="G419" s="651" t="s">
        <v>7040</v>
      </c>
      <c r="H419" s="651" t="s">
        <v>7041</v>
      </c>
      <c r="I419" s="653">
        <v>2.3700000000000006</v>
      </c>
      <c r="J419" s="653">
        <v>500</v>
      </c>
      <c r="K419" s="654">
        <v>1185</v>
      </c>
    </row>
    <row r="420" spans="1:11" ht="14.4" customHeight="1" x14ac:dyDescent="0.3">
      <c r="A420" s="649" t="s">
        <v>595</v>
      </c>
      <c r="B420" s="650" t="s">
        <v>596</v>
      </c>
      <c r="C420" s="651" t="s">
        <v>617</v>
      </c>
      <c r="D420" s="652" t="s">
        <v>3384</v>
      </c>
      <c r="E420" s="651" t="s">
        <v>7834</v>
      </c>
      <c r="F420" s="652" t="s">
        <v>7835</v>
      </c>
      <c r="G420" s="651" t="s">
        <v>7048</v>
      </c>
      <c r="H420" s="651" t="s">
        <v>7049</v>
      </c>
      <c r="I420" s="653">
        <v>2.41</v>
      </c>
      <c r="J420" s="653">
        <v>650</v>
      </c>
      <c r="K420" s="654">
        <v>1566.5</v>
      </c>
    </row>
    <row r="421" spans="1:11" ht="14.4" customHeight="1" x14ac:dyDescent="0.3">
      <c r="A421" s="649" t="s">
        <v>595</v>
      </c>
      <c r="B421" s="650" t="s">
        <v>596</v>
      </c>
      <c r="C421" s="651" t="s">
        <v>617</v>
      </c>
      <c r="D421" s="652" t="s">
        <v>3384</v>
      </c>
      <c r="E421" s="651" t="s">
        <v>7834</v>
      </c>
      <c r="F421" s="652" t="s">
        <v>7835</v>
      </c>
      <c r="G421" s="651" t="s">
        <v>7062</v>
      </c>
      <c r="H421" s="651" t="s">
        <v>7063</v>
      </c>
      <c r="I421" s="653">
        <v>12.104999999999999</v>
      </c>
      <c r="J421" s="653">
        <v>80</v>
      </c>
      <c r="K421" s="654">
        <v>968.40000000000009</v>
      </c>
    </row>
    <row r="422" spans="1:11" ht="14.4" customHeight="1" x14ac:dyDescent="0.3">
      <c r="A422" s="649" t="s">
        <v>595</v>
      </c>
      <c r="B422" s="650" t="s">
        <v>596</v>
      </c>
      <c r="C422" s="651" t="s">
        <v>617</v>
      </c>
      <c r="D422" s="652" t="s">
        <v>3384</v>
      </c>
      <c r="E422" s="651" t="s">
        <v>7834</v>
      </c>
      <c r="F422" s="652" t="s">
        <v>7835</v>
      </c>
      <c r="G422" s="651" t="s">
        <v>7068</v>
      </c>
      <c r="H422" s="651" t="s">
        <v>7069</v>
      </c>
      <c r="I422" s="653">
        <v>2.8633333333333333</v>
      </c>
      <c r="J422" s="653">
        <v>500</v>
      </c>
      <c r="K422" s="654">
        <v>1434</v>
      </c>
    </row>
    <row r="423" spans="1:11" ht="14.4" customHeight="1" x14ac:dyDescent="0.3">
      <c r="A423" s="649" t="s">
        <v>595</v>
      </c>
      <c r="B423" s="650" t="s">
        <v>596</v>
      </c>
      <c r="C423" s="651" t="s">
        <v>617</v>
      </c>
      <c r="D423" s="652" t="s">
        <v>3384</v>
      </c>
      <c r="E423" s="651" t="s">
        <v>7834</v>
      </c>
      <c r="F423" s="652" t="s">
        <v>7835</v>
      </c>
      <c r="G423" s="651" t="s">
        <v>7068</v>
      </c>
      <c r="H423" s="651" t="s">
        <v>7070</v>
      </c>
      <c r="I423" s="653">
        <v>2.94</v>
      </c>
      <c r="J423" s="653">
        <v>600</v>
      </c>
      <c r="K423" s="654">
        <v>1764</v>
      </c>
    </row>
    <row r="424" spans="1:11" ht="14.4" customHeight="1" x14ac:dyDescent="0.3">
      <c r="A424" s="649" t="s">
        <v>595</v>
      </c>
      <c r="B424" s="650" t="s">
        <v>596</v>
      </c>
      <c r="C424" s="651" t="s">
        <v>617</v>
      </c>
      <c r="D424" s="652" t="s">
        <v>3384</v>
      </c>
      <c r="E424" s="651" t="s">
        <v>7840</v>
      </c>
      <c r="F424" s="652" t="s">
        <v>7841</v>
      </c>
      <c r="G424" s="651" t="s">
        <v>7135</v>
      </c>
      <c r="H424" s="651" t="s">
        <v>7136</v>
      </c>
      <c r="I424" s="653">
        <v>0.3</v>
      </c>
      <c r="J424" s="653">
        <v>600</v>
      </c>
      <c r="K424" s="654">
        <v>180</v>
      </c>
    </row>
    <row r="425" spans="1:11" ht="14.4" customHeight="1" x14ac:dyDescent="0.3">
      <c r="A425" s="649" t="s">
        <v>595</v>
      </c>
      <c r="B425" s="650" t="s">
        <v>596</v>
      </c>
      <c r="C425" s="651" t="s">
        <v>617</v>
      </c>
      <c r="D425" s="652" t="s">
        <v>3384</v>
      </c>
      <c r="E425" s="651" t="s">
        <v>7840</v>
      </c>
      <c r="F425" s="652" t="s">
        <v>7841</v>
      </c>
      <c r="G425" s="651" t="s">
        <v>7137</v>
      </c>
      <c r="H425" s="651" t="s">
        <v>7138</v>
      </c>
      <c r="I425" s="653">
        <v>0.31</v>
      </c>
      <c r="J425" s="653">
        <v>100</v>
      </c>
      <c r="K425" s="654">
        <v>31</v>
      </c>
    </row>
    <row r="426" spans="1:11" ht="14.4" customHeight="1" x14ac:dyDescent="0.3">
      <c r="A426" s="649" t="s">
        <v>595</v>
      </c>
      <c r="B426" s="650" t="s">
        <v>596</v>
      </c>
      <c r="C426" s="651" t="s">
        <v>617</v>
      </c>
      <c r="D426" s="652" t="s">
        <v>3384</v>
      </c>
      <c r="E426" s="651" t="s">
        <v>7840</v>
      </c>
      <c r="F426" s="652" t="s">
        <v>7841</v>
      </c>
      <c r="G426" s="651" t="s">
        <v>7139</v>
      </c>
      <c r="H426" s="651" t="s">
        <v>7140</v>
      </c>
      <c r="I426" s="653">
        <v>0.48</v>
      </c>
      <c r="J426" s="653">
        <v>100</v>
      </c>
      <c r="K426" s="654">
        <v>48</v>
      </c>
    </row>
    <row r="427" spans="1:11" ht="14.4" customHeight="1" x14ac:dyDescent="0.3">
      <c r="A427" s="649" t="s">
        <v>595</v>
      </c>
      <c r="B427" s="650" t="s">
        <v>596</v>
      </c>
      <c r="C427" s="651" t="s">
        <v>617</v>
      </c>
      <c r="D427" s="652" t="s">
        <v>3384</v>
      </c>
      <c r="E427" s="651" t="s">
        <v>7840</v>
      </c>
      <c r="F427" s="652" t="s">
        <v>7841</v>
      </c>
      <c r="G427" s="651" t="s">
        <v>7259</v>
      </c>
      <c r="H427" s="651" t="s">
        <v>7260</v>
      </c>
      <c r="I427" s="653">
        <v>1.7533333333333332</v>
      </c>
      <c r="J427" s="653">
        <v>600</v>
      </c>
      <c r="K427" s="654">
        <v>1052</v>
      </c>
    </row>
    <row r="428" spans="1:11" ht="14.4" customHeight="1" x14ac:dyDescent="0.3">
      <c r="A428" s="649" t="s">
        <v>595</v>
      </c>
      <c r="B428" s="650" t="s">
        <v>596</v>
      </c>
      <c r="C428" s="651" t="s">
        <v>617</v>
      </c>
      <c r="D428" s="652" t="s">
        <v>3384</v>
      </c>
      <c r="E428" s="651" t="s">
        <v>7840</v>
      </c>
      <c r="F428" s="652" t="s">
        <v>7841</v>
      </c>
      <c r="G428" s="651" t="s">
        <v>7378</v>
      </c>
      <c r="H428" s="651" t="s">
        <v>7379</v>
      </c>
      <c r="I428" s="653">
        <v>1.7566666666666666</v>
      </c>
      <c r="J428" s="653">
        <v>600</v>
      </c>
      <c r="K428" s="654">
        <v>1054</v>
      </c>
    </row>
    <row r="429" spans="1:11" ht="14.4" customHeight="1" x14ac:dyDescent="0.3">
      <c r="A429" s="649" t="s">
        <v>595</v>
      </c>
      <c r="B429" s="650" t="s">
        <v>596</v>
      </c>
      <c r="C429" s="651" t="s">
        <v>617</v>
      </c>
      <c r="D429" s="652" t="s">
        <v>3384</v>
      </c>
      <c r="E429" s="651" t="s">
        <v>7842</v>
      </c>
      <c r="F429" s="652" t="s">
        <v>7843</v>
      </c>
      <c r="G429" s="651" t="s">
        <v>7153</v>
      </c>
      <c r="H429" s="651" t="s">
        <v>7154</v>
      </c>
      <c r="I429" s="653">
        <v>0.77400000000000002</v>
      </c>
      <c r="J429" s="653">
        <v>1900</v>
      </c>
      <c r="K429" s="654">
        <v>1469</v>
      </c>
    </row>
    <row r="430" spans="1:11" ht="14.4" customHeight="1" x14ac:dyDescent="0.3">
      <c r="A430" s="649" t="s">
        <v>595</v>
      </c>
      <c r="B430" s="650" t="s">
        <v>596</v>
      </c>
      <c r="C430" s="651" t="s">
        <v>617</v>
      </c>
      <c r="D430" s="652" t="s">
        <v>3384</v>
      </c>
      <c r="E430" s="651" t="s">
        <v>7842</v>
      </c>
      <c r="F430" s="652" t="s">
        <v>7843</v>
      </c>
      <c r="G430" s="651" t="s">
        <v>7155</v>
      </c>
      <c r="H430" s="651" t="s">
        <v>7156</v>
      </c>
      <c r="I430" s="653">
        <v>0.77250000000000008</v>
      </c>
      <c r="J430" s="653">
        <v>700</v>
      </c>
      <c r="K430" s="654">
        <v>541</v>
      </c>
    </row>
    <row r="431" spans="1:11" ht="14.4" customHeight="1" x14ac:dyDescent="0.3">
      <c r="A431" s="649" t="s">
        <v>595</v>
      </c>
      <c r="B431" s="650" t="s">
        <v>596</v>
      </c>
      <c r="C431" s="651" t="s">
        <v>617</v>
      </c>
      <c r="D431" s="652" t="s">
        <v>3384</v>
      </c>
      <c r="E431" s="651" t="s">
        <v>7842</v>
      </c>
      <c r="F431" s="652" t="s">
        <v>7843</v>
      </c>
      <c r="G431" s="651" t="s">
        <v>7157</v>
      </c>
      <c r="H431" s="651" t="s">
        <v>7158</v>
      </c>
      <c r="I431" s="653">
        <v>0.71</v>
      </c>
      <c r="J431" s="653">
        <v>800</v>
      </c>
      <c r="K431" s="654">
        <v>568</v>
      </c>
    </row>
    <row r="432" spans="1:11" ht="14.4" customHeight="1" x14ac:dyDescent="0.3">
      <c r="A432" s="649" t="s">
        <v>595</v>
      </c>
      <c r="B432" s="650" t="s">
        <v>596</v>
      </c>
      <c r="C432" s="651" t="s">
        <v>617</v>
      </c>
      <c r="D432" s="652" t="s">
        <v>3384</v>
      </c>
      <c r="E432" s="651" t="s">
        <v>7842</v>
      </c>
      <c r="F432" s="652" t="s">
        <v>7843</v>
      </c>
      <c r="G432" s="651" t="s">
        <v>7159</v>
      </c>
      <c r="H432" s="651" t="s">
        <v>7160</v>
      </c>
      <c r="I432" s="653">
        <v>0.71</v>
      </c>
      <c r="J432" s="653">
        <v>200</v>
      </c>
      <c r="K432" s="654">
        <v>142</v>
      </c>
    </row>
    <row r="433" spans="1:11" ht="14.4" customHeight="1" x14ac:dyDescent="0.3">
      <c r="A433" s="649" t="s">
        <v>595</v>
      </c>
      <c r="B433" s="650" t="s">
        <v>596</v>
      </c>
      <c r="C433" s="651" t="s">
        <v>617</v>
      </c>
      <c r="D433" s="652" t="s">
        <v>3384</v>
      </c>
      <c r="E433" s="651" t="s">
        <v>7844</v>
      </c>
      <c r="F433" s="652" t="s">
        <v>7845</v>
      </c>
      <c r="G433" s="651" t="s">
        <v>7263</v>
      </c>
      <c r="H433" s="651" t="s">
        <v>7264</v>
      </c>
      <c r="I433" s="653">
        <v>191.48249999999999</v>
      </c>
      <c r="J433" s="653">
        <v>9</v>
      </c>
      <c r="K433" s="654">
        <v>1724.25</v>
      </c>
    </row>
    <row r="434" spans="1:11" ht="14.4" customHeight="1" x14ac:dyDescent="0.3">
      <c r="A434" s="649" t="s">
        <v>595</v>
      </c>
      <c r="B434" s="650" t="s">
        <v>596</v>
      </c>
      <c r="C434" s="651" t="s">
        <v>617</v>
      </c>
      <c r="D434" s="652" t="s">
        <v>3384</v>
      </c>
      <c r="E434" s="651" t="s">
        <v>7844</v>
      </c>
      <c r="F434" s="652" t="s">
        <v>7845</v>
      </c>
      <c r="G434" s="651" t="s">
        <v>7382</v>
      </c>
      <c r="H434" s="651" t="s">
        <v>7383</v>
      </c>
      <c r="I434" s="653">
        <v>3984</v>
      </c>
      <c r="J434" s="653">
        <v>3</v>
      </c>
      <c r="K434" s="654">
        <v>11952</v>
      </c>
    </row>
    <row r="435" spans="1:11" ht="14.4" customHeight="1" x14ac:dyDescent="0.3">
      <c r="A435" s="649" t="s">
        <v>595</v>
      </c>
      <c r="B435" s="650" t="s">
        <v>596</v>
      </c>
      <c r="C435" s="651" t="s">
        <v>620</v>
      </c>
      <c r="D435" s="652" t="s">
        <v>3385</v>
      </c>
      <c r="E435" s="651" t="s">
        <v>7832</v>
      </c>
      <c r="F435" s="652" t="s">
        <v>7833</v>
      </c>
      <c r="G435" s="651" t="s">
        <v>6942</v>
      </c>
      <c r="H435" s="651" t="s">
        <v>6943</v>
      </c>
      <c r="I435" s="653">
        <v>2.39</v>
      </c>
      <c r="J435" s="653">
        <v>460</v>
      </c>
      <c r="K435" s="654">
        <v>1099.4000000000001</v>
      </c>
    </row>
    <row r="436" spans="1:11" ht="14.4" customHeight="1" x14ac:dyDescent="0.3">
      <c r="A436" s="649" t="s">
        <v>595</v>
      </c>
      <c r="B436" s="650" t="s">
        <v>596</v>
      </c>
      <c r="C436" s="651" t="s">
        <v>620</v>
      </c>
      <c r="D436" s="652" t="s">
        <v>3385</v>
      </c>
      <c r="E436" s="651" t="s">
        <v>7832</v>
      </c>
      <c r="F436" s="652" t="s">
        <v>7833</v>
      </c>
      <c r="G436" s="651" t="s">
        <v>7169</v>
      </c>
      <c r="H436" s="651" t="s">
        <v>7170</v>
      </c>
      <c r="I436" s="653">
        <v>5.36</v>
      </c>
      <c r="J436" s="653">
        <v>48</v>
      </c>
      <c r="K436" s="654">
        <v>257.26</v>
      </c>
    </row>
    <row r="437" spans="1:11" ht="14.4" customHeight="1" x14ac:dyDescent="0.3">
      <c r="A437" s="649" t="s">
        <v>595</v>
      </c>
      <c r="B437" s="650" t="s">
        <v>596</v>
      </c>
      <c r="C437" s="651" t="s">
        <v>620</v>
      </c>
      <c r="D437" s="652" t="s">
        <v>3385</v>
      </c>
      <c r="E437" s="651" t="s">
        <v>7832</v>
      </c>
      <c r="F437" s="652" t="s">
        <v>7833</v>
      </c>
      <c r="G437" s="651" t="s">
        <v>6948</v>
      </c>
      <c r="H437" s="651" t="s">
        <v>6949</v>
      </c>
      <c r="I437" s="653">
        <v>27.71</v>
      </c>
      <c r="J437" s="653">
        <v>96</v>
      </c>
      <c r="K437" s="654">
        <v>2660.16</v>
      </c>
    </row>
    <row r="438" spans="1:11" ht="14.4" customHeight="1" x14ac:dyDescent="0.3">
      <c r="A438" s="649" t="s">
        <v>595</v>
      </c>
      <c r="B438" s="650" t="s">
        <v>596</v>
      </c>
      <c r="C438" s="651" t="s">
        <v>620</v>
      </c>
      <c r="D438" s="652" t="s">
        <v>3385</v>
      </c>
      <c r="E438" s="651" t="s">
        <v>7832</v>
      </c>
      <c r="F438" s="652" t="s">
        <v>7833</v>
      </c>
      <c r="G438" s="651" t="s">
        <v>7386</v>
      </c>
      <c r="H438" s="651" t="s">
        <v>7387</v>
      </c>
      <c r="I438" s="653">
        <v>0.99</v>
      </c>
      <c r="J438" s="653">
        <v>40</v>
      </c>
      <c r="K438" s="654">
        <v>39.6</v>
      </c>
    </row>
    <row r="439" spans="1:11" ht="14.4" customHeight="1" x14ac:dyDescent="0.3">
      <c r="A439" s="649" t="s">
        <v>595</v>
      </c>
      <c r="B439" s="650" t="s">
        <v>596</v>
      </c>
      <c r="C439" s="651" t="s">
        <v>620</v>
      </c>
      <c r="D439" s="652" t="s">
        <v>3385</v>
      </c>
      <c r="E439" s="651" t="s">
        <v>7832</v>
      </c>
      <c r="F439" s="652" t="s">
        <v>7833</v>
      </c>
      <c r="G439" s="651" t="s">
        <v>7388</v>
      </c>
      <c r="H439" s="651" t="s">
        <v>7389</v>
      </c>
      <c r="I439" s="653">
        <v>1.0900000000000001</v>
      </c>
      <c r="J439" s="653">
        <v>1500</v>
      </c>
      <c r="K439" s="654">
        <v>1638.8</v>
      </c>
    </row>
    <row r="440" spans="1:11" ht="14.4" customHeight="1" x14ac:dyDescent="0.3">
      <c r="A440" s="649" t="s">
        <v>595</v>
      </c>
      <c r="B440" s="650" t="s">
        <v>596</v>
      </c>
      <c r="C440" s="651" t="s">
        <v>620</v>
      </c>
      <c r="D440" s="652" t="s">
        <v>3385</v>
      </c>
      <c r="E440" s="651" t="s">
        <v>7832</v>
      </c>
      <c r="F440" s="652" t="s">
        <v>7833</v>
      </c>
      <c r="G440" s="651" t="s">
        <v>6960</v>
      </c>
      <c r="H440" s="651" t="s">
        <v>6961</v>
      </c>
      <c r="I440" s="653">
        <v>0.6</v>
      </c>
      <c r="J440" s="653">
        <v>11500</v>
      </c>
      <c r="K440" s="654">
        <v>6900</v>
      </c>
    </row>
    <row r="441" spans="1:11" ht="14.4" customHeight="1" x14ac:dyDescent="0.3">
      <c r="A441" s="649" t="s">
        <v>595</v>
      </c>
      <c r="B441" s="650" t="s">
        <v>596</v>
      </c>
      <c r="C441" s="651" t="s">
        <v>620</v>
      </c>
      <c r="D441" s="652" t="s">
        <v>3385</v>
      </c>
      <c r="E441" s="651" t="s">
        <v>7832</v>
      </c>
      <c r="F441" s="652" t="s">
        <v>7833</v>
      </c>
      <c r="G441" s="651" t="s">
        <v>7390</v>
      </c>
      <c r="H441" s="651" t="s">
        <v>7391</v>
      </c>
      <c r="I441" s="653">
        <v>0.62</v>
      </c>
      <c r="J441" s="653">
        <v>8000</v>
      </c>
      <c r="K441" s="654">
        <v>4921.25</v>
      </c>
    </row>
    <row r="442" spans="1:11" ht="14.4" customHeight="1" x14ac:dyDescent="0.3">
      <c r="A442" s="649" t="s">
        <v>595</v>
      </c>
      <c r="B442" s="650" t="s">
        <v>596</v>
      </c>
      <c r="C442" s="651" t="s">
        <v>620</v>
      </c>
      <c r="D442" s="652" t="s">
        <v>3385</v>
      </c>
      <c r="E442" s="651" t="s">
        <v>7832</v>
      </c>
      <c r="F442" s="652" t="s">
        <v>7833</v>
      </c>
      <c r="G442" s="651" t="s">
        <v>7392</v>
      </c>
      <c r="H442" s="651" t="s">
        <v>7393</v>
      </c>
      <c r="I442" s="653">
        <v>3.95</v>
      </c>
      <c r="J442" s="653">
        <v>250</v>
      </c>
      <c r="K442" s="654">
        <v>987.5</v>
      </c>
    </row>
    <row r="443" spans="1:11" ht="14.4" customHeight="1" x14ac:dyDescent="0.3">
      <c r="A443" s="649" t="s">
        <v>595</v>
      </c>
      <c r="B443" s="650" t="s">
        <v>596</v>
      </c>
      <c r="C443" s="651" t="s">
        <v>620</v>
      </c>
      <c r="D443" s="652" t="s">
        <v>3385</v>
      </c>
      <c r="E443" s="651" t="s">
        <v>7832</v>
      </c>
      <c r="F443" s="652" t="s">
        <v>7833</v>
      </c>
      <c r="G443" s="651" t="s">
        <v>7185</v>
      </c>
      <c r="H443" s="651" t="s">
        <v>7186</v>
      </c>
      <c r="I443" s="653">
        <v>13.016666666666666</v>
      </c>
      <c r="J443" s="653">
        <v>15</v>
      </c>
      <c r="K443" s="654">
        <v>195.24999999999997</v>
      </c>
    </row>
    <row r="444" spans="1:11" ht="14.4" customHeight="1" x14ac:dyDescent="0.3">
      <c r="A444" s="649" t="s">
        <v>595</v>
      </c>
      <c r="B444" s="650" t="s">
        <v>596</v>
      </c>
      <c r="C444" s="651" t="s">
        <v>620</v>
      </c>
      <c r="D444" s="652" t="s">
        <v>3385</v>
      </c>
      <c r="E444" s="651" t="s">
        <v>7832</v>
      </c>
      <c r="F444" s="652" t="s">
        <v>7833</v>
      </c>
      <c r="G444" s="651" t="s">
        <v>6962</v>
      </c>
      <c r="H444" s="651" t="s">
        <v>6963</v>
      </c>
      <c r="I444" s="653">
        <v>28.36</v>
      </c>
      <c r="J444" s="653">
        <v>17</v>
      </c>
      <c r="K444" s="654">
        <v>482.51</v>
      </c>
    </row>
    <row r="445" spans="1:11" ht="14.4" customHeight="1" x14ac:dyDescent="0.3">
      <c r="A445" s="649" t="s">
        <v>595</v>
      </c>
      <c r="B445" s="650" t="s">
        <v>596</v>
      </c>
      <c r="C445" s="651" t="s">
        <v>620</v>
      </c>
      <c r="D445" s="652" t="s">
        <v>3385</v>
      </c>
      <c r="E445" s="651" t="s">
        <v>7832</v>
      </c>
      <c r="F445" s="652" t="s">
        <v>7833</v>
      </c>
      <c r="G445" s="651" t="s">
        <v>7394</v>
      </c>
      <c r="H445" s="651" t="s">
        <v>7395</v>
      </c>
      <c r="I445" s="653">
        <v>159.55000000000001</v>
      </c>
      <c r="J445" s="653">
        <v>5</v>
      </c>
      <c r="K445" s="654">
        <v>797.76</v>
      </c>
    </row>
    <row r="446" spans="1:11" ht="14.4" customHeight="1" x14ac:dyDescent="0.3">
      <c r="A446" s="649" t="s">
        <v>595</v>
      </c>
      <c r="B446" s="650" t="s">
        <v>596</v>
      </c>
      <c r="C446" s="651" t="s">
        <v>620</v>
      </c>
      <c r="D446" s="652" t="s">
        <v>3385</v>
      </c>
      <c r="E446" s="651" t="s">
        <v>7832</v>
      </c>
      <c r="F446" s="652" t="s">
        <v>7833</v>
      </c>
      <c r="G446" s="651" t="s">
        <v>7396</v>
      </c>
      <c r="H446" s="651" t="s">
        <v>7397</v>
      </c>
      <c r="I446" s="653">
        <v>9.99</v>
      </c>
      <c r="J446" s="653">
        <v>14</v>
      </c>
      <c r="K446" s="654">
        <v>139.86000000000001</v>
      </c>
    </row>
    <row r="447" spans="1:11" ht="14.4" customHeight="1" x14ac:dyDescent="0.3">
      <c r="A447" s="649" t="s">
        <v>595</v>
      </c>
      <c r="B447" s="650" t="s">
        <v>596</v>
      </c>
      <c r="C447" s="651" t="s">
        <v>620</v>
      </c>
      <c r="D447" s="652" t="s">
        <v>3385</v>
      </c>
      <c r="E447" s="651" t="s">
        <v>7832</v>
      </c>
      <c r="F447" s="652" t="s">
        <v>7833</v>
      </c>
      <c r="G447" s="651" t="s">
        <v>7398</v>
      </c>
      <c r="H447" s="651" t="s">
        <v>7399</v>
      </c>
      <c r="I447" s="653">
        <v>98.37</v>
      </c>
      <c r="J447" s="653">
        <v>5</v>
      </c>
      <c r="K447" s="654">
        <v>491.85</v>
      </c>
    </row>
    <row r="448" spans="1:11" ht="14.4" customHeight="1" x14ac:dyDescent="0.3">
      <c r="A448" s="649" t="s">
        <v>595</v>
      </c>
      <c r="B448" s="650" t="s">
        <v>596</v>
      </c>
      <c r="C448" s="651" t="s">
        <v>620</v>
      </c>
      <c r="D448" s="652" t="s">
        <v>3385</v>
      </c>
      <c r="E448" s="651" t="s">
        <v>7832</v>
      </c>
      <c r="F448" s="652" t="s">
        <v>7833</v>
      </c>
      <c r="G448" s="651" t="s">
        <v>7197</v>
      </c>
      <c r="H448" s="651" t="s">
        <v>7198</v>
      </c>
      <c r="I448" s="653">
        <v>8.01</v>
      </c>
      <c r="J448" s="653">
        <v>500</v>
      </c>
      <c r="K448" s="654">
        <v>4005.1</v>
      </c>
    </row>
    <row r="449" spans="1:11" ht="14.4" customHeight="1" x14ac:dyDescent="0.3">
      <c r="A449" s="649" t="s">
        <v>595</v>
      </c>
      <c r="B449" s="650" t="s">
        <v>596</v>
      </c>
      <c r="C449" s="651" t="s">
        <v>620</v>
      </c>
      <c r="D449" s="652" t="s">
        <v>3385</v>
      </c>
      <c r="E449" s="651" t="s">
        <v>7832</v>
      </c>
      <c r="F449" s="652" t="s">
        <v>7833</v>
      </c>
      <c r="G449" s="651" t="s">
        <v>7285</v>
      </c>
      <c r="H449" s="651" t="s">
        <v>7286</v>
      </c>
      <c r="I449" s="653">
        <v>120.69</v>
      </c>
      <c r="J449" s="653">
        <v>20</v>
      </c>
      <c r="K449" s="654">
        <v>2413.85</v>
      </c>
    </row>
    <row r="450" spans="1:11" ht="14.4" customHeight="1" x14ac:dyDescent="0.3">
      <c r="A450" s="649" t="s">
        <v>595</v>
      </c>
      <c r="B450" s="650" t="s">
        <v>596</v>
      </c>
      <c r="C450" s="651" t="s">
        <v>620</v>
      </c>
      <c r="D450" s="652" t="s">
        <v>3385</v>
      </c>
      <c r="E450" s="651" t="s">
        <v>7832</v>
      </c>
      <c r="F450" s="652" t="s">
        <v>7833</v>
      </c>
      <c r="G450" s="651" t="s">
        <v>7199</v>
      </c>
      <c r="H450" s="651" t="s">
        <v>7200</v>
      </c>
      <c r="I450" s="653">
        <v>26.37</v>
      </c>
      <c r="J450" s="653">
        <v>96</v>
      </c>
      <c r="K450" s="654">
        <v>2531.5099999999998</v>
      </c>
    </row>
    <row r="451" spans="1:11" ht="14.4" customHeight="1" x14ac:dyDescent="0.3">
      <c r="A451" s="649" t="s">
        <v>595</v>
      </c>
      <c r="B451" s="650" t="s">
        <v>596</v>
      </c>
      <c r="C451" s="651" t="s">
        <v>620</v>
      </c>
      <c r="D451" s="652" t="s">
        <v>3385</v>
      </c>
      <c r="E451" s="651" t="s">
        <v>7832</v>
      </c>
      <c r="F451" s="652" t="s">
        <v>7833</v>
      </c>
      <c r="G451" s="651" t="s">
        <v>6972</v>
      </c>
      <c r="H451" s="651" t="s">
        <v>6973</v>
      </c>
      <c r="I451" s="653">
        <v>0.85799999999999998</v>
      </c>
      <c r="J451" s="653">
        <v>600</v>
      </c>
      <c r="K451" s="654">
        <v>514</v>
      </c>
    </row>
    <row r="452" spans="1:11" ht="14.4" customHeight="1" x14ac:dyDescent="0.3">
      <c r="A452" s="649" t="s">
        <v>595</v>
      </c>
      <c r="B452" s="650" t="s">
        <v>596</v>
      </c>
      <c r="C452" s="651" t="s">
        <v>620</v>
      </c>
      <c r="D452" s="652" t="s">
        <v>3385</v>
      </c>
      <c r="E452" s="651" t="s">
        <v>7832</v>
      </c>
      <c r="F452" s="652" t="s">
        <v>7833</v>
      </c>
      <c r="G452" s="651" t="s">
        <v>7400</v>
      </c>
      <c r="H452" s="651" t="s">
        <v>7401</v>
      </c>
      <c r="I452" s="653">
        <v>991.7</v>
      </c>
      <c r="J452" s="653">
        <v>1</v>
      </c>
      <c r="K452" s="654">
        <v>991.7</v>
      </c>
    </row>
    <row r="453" spans="1:11" ht="14.4" customHeight="1" x14ac:dyDescent="0.3">
      <c r="A453" s="649" t="s">
        <v>595</v>
      </c>
      <c r="B453" s="650" t="s">
        <v>596</v>
      </c>
      <c r="C453" s="651" t="s">
        <v>620</v>
      </c>
      <c r="D453" s="652" t="s">
        <v>3385</v>
      </c>
      <c r="E453" s="651" t="s">
        <v>7832</v>
      </c>
      <c r="F453" s="652" t="s">
        <v>7833</v>
      </c>
      <c r="G453" s="651" t="s">
        <v>7289</v>
      </c>
      <c r="H453" s="651" t="s">
        <v>7290</v>
      </c>
      <c r="I453" s="653">
        <v>115.12</v>
      </c>
      <c r="J453" s="653">
        <v>15</v>
      </c>
      <c r="K453" s="654">
        <v>1726.87</v>
      </c>
    </row>
    <row r="454" spans="1:11" ht="14.4" customHeight="1" x14ac:dyDescent="0.3">
      <c r="A454" s="649" t="s">
        <v>595</v>
      </c>
      <c r="B454" s="650" t="s">
        <v>596</v>
      </c>
      <c r="C454" s="651" t="s">
        <v>620</v>
      </c>
      <c r="D454" s="652" t="s">
        <v>3385</v>
      </c>
      <c r="E454" s="651" t="s">
        <v>7832</v>
      </c>
      <c r="F454" s="652" t="s">
        <v>7833</v>
      </c>
      <c r="G454" s="651" t="s">
        <v>7402</v>
      </c>
      <c r="H454" s="651" t="s">
        <v>7403</v>
      </c>
      <c r="I454" s="653">
        <v>1318.3</v>
      </c>
      <c r="J454" s="653">
        <v>1</v>
      </c>
      <c r="K454" s="654">
        <v>1318.3</v>
      </c>
    </row>
    <row r="455" spans="1:11" ht="14.4" customHeight="1" x14ac:dyDescent="0.3">
      <c r="A455" s="649" t="s">
        <v>595</v>
      </c>
      <c r="B455" s="650" t="s">
        <v>596</v>
      </c>
      <c r="C455" s="651" t="s">
        <v>620</v>
      </c>
      <c r="D455" s="652" t="s">
        <v>3385</v>
      </c>
      <c r="E455" s="651" t="s">
        <v>7832</v>
      </c>
      <c r="F455" s="652" t="s">
        <v>7833</v>
      </c>
      <c r="G455" s="651" t="s">
        <v>7404</v>
      </c>
      <c r="H455" s="651" t="s">
        <v>7405</v>
      </c>
      <c r="I455" s="653">
        <v>154.97</v>
      </c>
      <c r="J455" s="653">
        <v>5</v>
      </c>
      <c r="K455" s="654">
        <v>774.87</v>
      </c>
    </row>
    <row r="456" spans="1:11" ht="14.4" customHeight="1" x14ac:dyDescent="0.3">
      <c r="A456" s="649" t="s">
        <v>595</v>
      </c>
      <c r="B456" s="650" t="s">
        <v>596</v>
      </c>
      <c r="C456" s="651" t="s">
        <v>620</v>
      </c>
      <c r="D456" s="652" t="s">
        <v>3385</v>
      </c>
      <c r="E456" s="651" t="s">
        <v>7832</v>
      </c>
      <c r="F456" s="652" t="s">
        <v>7833</v>
      </c>
      <c r="G456" s="651" t="s">
        <v>7406</v>
      </c>
      <c r="H456" s="651" t="s">
        <v>7407</v>
      </c>
      <c r="I456" s="653">
        <v>5.27</v>
      </c>
      <c r="J456" s="653">
        <v>10</v>
      </c>
      <c r="K456" s="654">
        <v>52.7</v>
      </c>
    </row>
    <row r="457" spans="1:11" ht="14.4" customHeight="1" x14ac:dyDescent="0.3">
      <c r="A457" s="649" t="s">
        <v>595</v>
      </c>
      <c r="B457" s="650" t="s">
        <v>596</v>
      </c>
      <c r="C457" s="651" t="s">
        <v>620</v>
      </c>
      <c r="D457" s="652" t="s">
        <v>3385</v>
      </c>
      <c r="E457" s="651" t="s">
        <v>7832</v>
      </c>
      <c r="F457" s="652" t="s">
        <v>7833</v>
      </c>
      <c r="G457" s="651" t="s">
        <v>7217</v>
      </c>
      <c r="H457" s="651" t="s">
        <v>7218</v>
      </c>
      <c r="I457" s="653">
        <v>91.844999999999999</v>
      </c>
      <c r="J457" s="653">
        <v>21</v>
      </c>
      <c r="K457" s="654">
        <v>1928.77</v>
      </c>
    </row>
    <row r="458" spans="1:11" ht="14.4" customHeight="1" x14ac:dyDescent="0.3">
      <c r="A458" s="649" t="s">
        <v>595</v>
      </c>
      <c r="B458" s="650" t="s">
        <v>596</v>
      </c>
      <c r="C458" s="651" t="s">
        <v>620</v>
      </c>
      <c r="D458" s="652" t="s">
        <v>3385</v>
      </c>
      <c r="E458" s="651" t="s">
        <v>7834</v>
      </c>
      <c r="F458" s="652" t="s">
        <v>7835</v>
      </c>
      <c r="G458" s="651" t="s">
        <v>6980</v>
      </c>
      <c r="H458" s="651" t="s">
        <v>6981</v>
      </c>
      <c r="I458" s="653">
        <v>5.0199999999999996</v>
      </c>
      <c r="J458" s="653">
        <v>100</v>
      </c>
      <c r="K458" s="654">
        <v>502</v>
      </c>
    </row>
    <row r="459" spans="1:11" ht="14.4" customHeight="1" x14ac:dyDescent="0.3">
      <c r="A459" s="649" t="s">
        <v>595</v>
      </c>
      <c r="B459" s="650" t="s">
        <v>596</v>
      </c>
      <c r="C459" s="651" t="s">
        <v>620</v>
      </c>
      <c r="D459" s="652" t="s">
        <v>3385</v>
      </c>
      <c r="E459" s="651" t="s">
        <v>7834</v>
      </c>
      <c r="F459" s="652" t="s">
        <v>7835</v>
      </c>
      <c r="G459" s="651" t="s">
        <v>7408</v>
      </c>
      <c r="H459" s="651" t="s">
        <v>7409</v>
      </c>
      <c r="I459" s="653">
        <v>18.39</v>
      </c>
      <c r="J459" s="653">
        <v>12</v>
      </c>
      <c r="K459" s="654">
        <v>220.73</v>
      </c>
    </row>
    <row r="460" spans="1:11" ht="14.4" customHeight="1" x14ac:dyDescent="0.3">
      <c r="A460" s="649" t="s">
        <v>595</v>
      </c>
      <c r="B460" s="650" t="s">
        <v>596</v>
      </c>
      <c r="C460" s="651" t="s">
        <v>620</v>
      </c>
      <c r="D460" s="652" t="s">
        <v>3385</v>
      </c>
      <c r="E460" s="651" t="s">
        <v>7834</v>
      </c>
      <c r="F460" s="652" t="s">
        <v>7835</v>
      </c>
      <c r="G460" s="651" t="s">
        <v>7410</v>
      </c>
      <c r="H460" s="651" t="s">
        <v>7411</v>
      </c>
      <c r="I460" s="653">
        <v>1.42</v>
      </c>
      <c r="J460" s="653">
        <v>1000</v>
      </c>
      <c r="K460" s="654">
        <v>1423.03</v>
      </c>
    </row>
    <row r="461" spans="1:11" ht="14.4" customHeight="1" x14ac:dyDescent="0.3">
      <c r="A461" s="649" t="s">
        <v>595</v>
      </c>
      <c r="B461" s="650" t="s">
        <v>596</v>
      </c>
      <c r="C461" s="651" t="s">
        <v>620</v>
      </c>
      <c r="D461" s="652" t="s">
        <v>3385</v>
      </c>
      <c r="E461" s="651" t="s">
        <v>7834</v>
      </c>
      <c r="F461" s="652" t="s">
        <v>7835</v>
      </c>
      <c r="G461" s="651" t="s">
        <v>6986</v>
      </c>
      <c r="H461" s="651" t="s">
        <v>6987</v>
      </c>
      <c r="I461" s="653">
        <v>15.924999999999999</v>
      </c>
      <c r="J461" s="653">
        <v>250</v>
      </c>
      <c r="K461" s="654">
        <v>3981.5</v>
      </c>
    </row>
    <row r="462" spans="1:11" ht="14.4" customHeight="1" x14ac:dyDescent="0.3">
      <c r="A462" s="649" t="s">
        <v>595</v>
      </c>
      <c r="B462" s="650" t="s">
        <v>596</v>
      </c>
      <c r="C462" s="651" t="s">
        <v>620</v>
      </c>
      <c r="D462" s="652" t="s">
        <v>3385</v>
      </c>
      <c r="E462" s="651" t="s">
        <v>7834</v>
      </c>
      <c r="F462" s="652" t="s">
        <v>7835</v>
      </c>
      <c r="G462" s="651" t="s">
        <v>6988</v>
      </c>
      <c r="H462" s="651" t="s">
        <v>6989</v>
      </c>
      <c r="I462" s="653">
        <v>2.4050000000000002</v>
      </c>
      <c r="J462" s="653">
        <v>100</v>
      </c>
      <c r="K462" s="654">
        <v>240.5</v>
      </c>
    </row>
    <row r="463" spans="1:11" ht="14.4" customHeight="1" x14ac:dyDescent="0.3">
      <c r="A463" s="649" t="s">
        <v>595</v>
      </c>
      <c r="B463" s="650" t="s">
        <v>596</v>
      </c>
      <c r="C463" s="651" t="s">
        <v>620</v>
      </c>
      <c r="D463" s="652" t="s">
        <v>3385</v>
      </c>
      <c r="E463" s="651" t="s">
        <v>7834</v>
      </c>
      <c r="F463" s="652" t="s">
        <v>7835</v>
      </c>
      <c r="G463" s="651" t="s">
        <v>6990</v>
      </c>
      <c r="H463" s="651" t="s">
        <v>6991</v>
      </c>
      <c r="I463" s="653">
        <v>30.24</v>
      </c>
      <c r="J463" s="653">
        <v>50</v>
      </c>
      <c r="K463" s="654">
        <v>1512</v>
      </c>
    </row>
    <row r="464" spans="1:11" ht="14.4" customHeight="1" x14ac:dyDescent="0.3">
      <c r="A464" s="649" t="s">
        <v>595</v>
      </c>
      <c r="B464" s="650" t="s">
        <v>596</v>
      </c>
      <c r="C464" s="651" t="s">
        <v>620</v>
      </c>
      <c r="D464" s="652" t="s">
        <v>3385</v>
      </c>
      <c r="E464" s="651" t="s">
        <v>7834</v>
      </c>
      <c r="F464" s="652" t="s">
        <v>7835</v>
      </c>
      <c r="G464" s="651" t="s">
        <v>6992</v>
      </c>
      <c r="H464" s="651" t="s">
        <v>6993</v>
      </c>
      <c r="I464" s="653">
        <v>2.75</v>
      </c>
      <c r="J464" s="653">
        <v>1800</v>
      </c>
      <c r="K464" s="654">
        <v>4950</v>
      </c>
    </row>
    <row r="465" spans="1:11" ht="14.4" customHeight="1" x14ac:dyDescent="0.3">
      <c r="A465" s="649" t="s">
        <v>595</v>
      </c>
      <c r="B465" s="650" t="s">
        <v>596</v>
      </c>
      <c r="C465" s="651" t="s">
        <v>620</v>
      </c>
      <c r="D465" s="652" t="s">
        <v>3385</v>
      </c>
      <c r="E465" s="651" t="s">
        <v>7834</v>
      </c>
      <c r="F465" s="652" t="s">
        <v>7835</v>
      </c>
      <c r="G465" s="651" t="s">
        <v>7412</v>
      </c>
      <c r="H465" s="651" t="s">
        <v>7413</v>
      </c>
      <c r="I465" s="653">
        <v>38.450000000000003</v>
      </c>
      <c r="J465" s="653">
        <v>5</v>
      </c>
      <c r="K465" s="654">
        <v>192.25</v>
      </c>
    </row>
    <row r="466" spans="1:11" ht="14.4" customHeight="1" x14ac:dyDescent="0.3">
      <c r="A466" s="649" t="s">
        <v>595</v>
      </c>
      <c r="B466" s="650" t="s">
        <v>596</v>
      </c>
      <c r="C466" s="651" t="s">
        <v>620</v>
      </c>
      <c r="D466" s="652" t="s">
        <v>3385</v>
      </c>
      <c r="E466" s="651" t="s">
        <v>7834</v>
      </c>
      <c r="F466" s="652" t="s">
        <v>7835</v>
      </c>
      <c r="G466" s="651" t="s">
        <v>6996</v>
      </c>
      <c r="H466" s="651" t="s">
        <v>6997</v>
      </c>
      <c r="I466" s="653">
        <v>4.1449999999999996</v>
      </c>
      <c r="J466" s="653">
        <v>250</v>
      </c>
      <c r="K466" s="654">
        <v>1036</v>
      </c>
    </row>
    <row r="467" spans="1:11" ht="14.4" customHeight="1" x14ac:dyDescent="0.3">
      <c r="A467" s="649" t="s">
        <v>595</v>
      </c>
      <c r="B467" s="650" t="s">
        <v>596</v>
      </c>
      <c r="C467" s="651" t="s">
        <v>620</v>
      </c>
      <c r="D467" s="652" t="s">
        <v>3385</v>
      </c>
      <c r="E467" s="651" t="s">
        <v>7834</v>
      </c>
      <c r="F467" s="652" t="s">
        <v>7835</v>
      </c>
      <c r="G467" s="651" t="s">
        <v>6998</v>
      </c>
      <c r="H467" s="651" t="s">
        <v>6999</v>
      </c>
      <c r="I467" s="653">
        <v>0.95666666666666655</v>
      </c>
      <c r="J467" s="653">
        <v>7900</v>
      </c>
      <c r="K467" s="654">
        <v>7511</v>
      </c>
    </row>
    <row r="468" spans="1:11" ht="14.4" customHeight="1" x14ac:dyDescent="0.3">
      <c r="A468" s="649" t="s">
        <v>595</v>
      </c>
      <c r="B468" s="650" t="s">
        <v>596</v>
      </c>
      <c r="C468" s="651" t="s">
        <v>620</v>
      </c>
      <c r="D468" s="652" t="s">
        <v>3385</v>
      </c>
      <c r="E468" s="651" t="s">
        <v>7834</v>
      </c>
      <c r="F468" s="652" t="s">
        <v>7835</v>
      </c>
      <c r="G468" s="651" t="s">
        <v>7000</v>
      </c>
      <c r="H468" s="651" t="s">
        <v>7001</v>
      </c>
      <c r="I468" s="653">
        <v>1.4714285714285713</v>
      </c>
      <c r="J468" s="653">
        <v>4800</v>
      </c>
      <c r="K468" s="654">
        <v>7047</v>
      </c>
    </row>
    <row r="469" spans="1:11" ht="14.4" customHeight="1" x14ac:dyDescent="0.3">
      <c r="A469" s="649" t="s">
        <v>595</v>
      </c>
      <c r="B469" s="650" t="s">
        <v>596</v>
      </c>
      <c r="C469" s="651" t="s">
        <v>620</v>
      </c>
      <c r="D469" s="652" t="s">
        <v>3385</v>
      </c>
      <c r="E469" s="651" t="s">
        <v>7834</v>
      </c>
      <c r="F469" s="652" t="s">
        <v>7835</v>
      </c>
      <c r="G469" s="651" t="s">
        <v>7002</v>
      </c>
      <c r="H469" s="651" t="s">
        <v>7003</v>
      </c>
      <c r="I469" s="653">
        <v>0.47</v>
      </c>
      <c r="J469" s="653">
        <v>500</v>
      </c>
      <c r="K469" s="654">
        <v>235</v>
      </c>
    </row>
    <row r="470" spans="1:11" ht="14.4" customHeight="1" x14ac:dyDescent="0.3">
      <c r="A470" s="649" t="s">
        <v>595</v>
      </c>
      <c r="B470" s="650" t="s">
        <v>596</v>
      </c>
      <c r="C470" s="651" t="s">
        <v>620</v>
      </c>
      <c r="D470" s="652" t="s">
        <v>3385</v>
      </c>
      <c r="E470" s="651" t="s">
        <v>7834</v>
      </c>
      <c r="F470" s="652" t="s">
        <v>7835</v>
      </c>
      <c r="G470" s="651" t="s">
        <v>7004</v>
      </c>
      <c r="H470" s="651" t="s">
        <v>7005</v>
      </c>
      <c r="I470" s="653">
        <v>0.59599999999999997</v>
      </c>
      <c r="J470" s="653">
        <v>3200</v>
      </c>
      <c r="K470" s="654">
        <v>1904</v>
      </c>
    </row>
    <row r="471" spans="1:11" ht="14.4" customHeight="1" x14ac:dyDescent="0.3">
      <c r="A471" s="649" t="s">
        <v>595</v>
      </c>
      <c r="B471" s="650" t="s">
        <v>596</v>
      </c>
      <c r="C471" s="651" t="s">
        <v>620</v>
      </c>
      <c r="D471" s="652" t="s">
        <v>3385</v>
      </c>
      <c r="E471" s="651" t="s">
        <v>7834</v>
      </c>
      <c r="F471" s="652" t="s">
        <v>7835</v>
      </c>
      <c r="G471" s="651" t="s">
        <v>7006</v>
      </c>
      <c r="H471" s="651" t="s">
        <v>7007</v>
      </c>
      <c r="I471" s="653">
        <v>22.53</v>
      </c>
      <c r="J471" s="653">
        <v>40</v>
      </c>
      <c r="K471" s="654">
        <v>901.2</v>
      </c>
    </row>
    <row r="472" spans="1:11" ht="14.4" customHeight="1" x14ac:dyDescent="0.3">
      <c r="A472" s="649" t="s">
        <v>595</v>
      </c>
      <c r="B472" s="650" t="s">
        <v>596</v>
      </c>
      <c r="C472" s="651" t="s">
        <v>620</v>
      </c>
      <c r="D472" s="652" t="s">
        <v>3385</v>
      </c>
      <c r="E472" s="651" t="s">
        <v>7834</v>
      </c>
      <c r="F472" s="652" t="s">
        <v>7835</v>
      </c>
      <c r="G472" s="651" t="s">
        <v>7006</v>
      </c>
      <c r="H472" s="651" t="s">
        <v>7414</v>
      </c>
      <c r="I472" s="653">
        <v>22.53</v>
      </c>
      <c r="J472" s="653">
        <v>15</v>
      </c>
      <c r="K472" s="654">
        <v>337.95</v>
      </c>
    </row>
    <row r="473" spans="1:11" ht="14.4" customHeight="1" x14ac:dyDescent="0.3">
      <c r="A473" s="649" t="s">
        <v>595</v>
      </c>
      <c r="B473" s="650" t="s">
        <v>596</v>
      </c>
      <c r="C473" s="651" t="s">
        <v>620</v>
      </c>
      <c r="D473" s="652" t="s">
        <v>3385</v>
      </c>
      <c r="E473" s="651" t="s">
        <v>7834</v>
      </c>
      <c r="F473" s="652" t="s">
        <v>7835</v>
      </c>
      <c r="G473" s="651" t="s">
        <v>7010</v>
      </c>
      <c r="H473" s="651" t="s">
        <v>7011</v>
      </c>
      <c r="I473" s="653">
        <v>3.22</v>
      </c>
      <c r="J473" s="653">
        <v>100</v>
      </c>
      <c r="K473" s="654">
        <v>322</v>
      </c>
    </row>
    <row r="474" spans="1:11" ht="14.4" customHeight="1" x14ac:dyDescent="0.3">
      <c r="A474" s="649" t="s">
        <v>595</v>
      </c>
      <c r="B474" s="650" t="s">
        <v>596</v>
      </c>
      <c r="C474" s="651" t="s">
        <v>620</v>
      </c>
      <c r="D474" s="652" t="s">
        <v>3385</v>
      </c>
      <c r="E474" s="651" t="s">
        <v>7834</v>
      </c>
      <c r="F474" s="652" t="s">
        <v>7835</v>
      </c>
      <c r="G474" s="651" t="s">
        <v>7012</v>
      </c>
      <c r="H474" s="651" t="s">
        <v>7013</v>
      </c>
      <c r="I474" s="653">
        <v>68.525000000000006</v>
      </c>
      <c r="J474" s="653">
        <v>30</v>
      </c>
      <c r="K474" s="654">
        <v>2055.8000000000002</v>
      </c>
    </row>
    <row r="475" spans="1:11" ht="14.4" customHeight="1" x14ac:dyDescent="0.3">
      <c r="A475" s="649" t="s">
        <v>595</v>
      </c>
      <c r="B475" s="650" t="s">
        <v>596</v>
      </c>
      <c r="C475" s="651" t="s">
        <v>620</v>
      </c>
      <c r="D475" s="652" t="s">
        <v>3385</v>
      </c>
      <c r="E475" s="651" t="s">
        <v>7834</v>
      </c>
      <c r="F475" s="652" t="s">
        <v>7835</v>
      </c>
      <c r="G475" s="651" t="s">
        <v>7020</v>
      </c>
      <c r="H475" s="651" t="s">
        <v>7021</v>
      </c>
      <c r="I475" s="653">
        <v>29.98</v>
      </c>
      <c r="J475" s="653">
        <v>50</v>
      </c>
      <c r="K475" s="654">
        <v>1499</v>
      </c>
    </row>
    <row r="476" spans="1:11" ht="14.4" customHeight="1" x14ac:dyDescent="0.3">
      <c r="A476" s="649" t="s">
        <v>595</v>
      </c>
      <c r="B476" s="650" t="s">
        <v>596</v>
      </c>
      <c r="C476" s="651" t="s">
        <v>620</v>
      </c>
      <c r="D476" s="652" t="s">
        <v>3385</v>
      </c>
      <c r="E476" s="651" t="s">
        <v>7834</v>
      </c>
      <c r="F476" s="652" t="s">
        <v>7835</v>
      </c>
      <c r="G476" s="651" t="s">
        <v>7297</v>
      </c>
      <c r="H476" s="651" t="s">
        <v>7298</v>
      </c>
      <c r="I476" s="653">
        <v>94.38</v>
      </c>
      <c r="J476" s="653">
        <v>6</v>
      </c>
      <c r="K476" s="654">
        <v>566.28</v>
      </c>
    </row>
    <row r="477" spans="1:11" ht="14.4" customHeight="1" x14ac:dyDescent="0.3">
      <c r="A477" s="649" t="s">
        <v>595</v>
      </c>
      <c r="B477" s="650" t="s">
        <v>596</v>
      </c>
      <c r="C477" s="651" t="s">
        <v>620</v>
      </c>
      <c r="D477" s="652" t="s">
        <v>3385</v>
      </c>
      <c r="E477" s="651" t="s">
        <v>7834</v>
      </c>
      <c r="F477" s="652" t="s">
        <v>7835</v>
      </c>
      <c r="G477" s="651" t="s">
        <v>7026</v>
      </c>
      <c r="H477" s="651" t="s">
        <v>7027</v>
      </c>
      <c r="I477" s="653">
        <v>2.67</v>
      </c>
      <c r="J477" s="653">
        <v>50</v>
      </c>
      <c r="K477" s="654">
        <v>133.69999999999999</v>
      </c>
    </row>
    <row r="478" spans="1:11" ht="14.4" customHeight="1" x14ac:dyDescent="0.3">
      <c r="A478" s="649" t="s">
        <v>595</v>
      </c>
      <c r="B478" s="650" t="s">
        <v>596</v>
      </c>
      <c r="C478" s="651" t="s">
        <v>620</v>
      </c>
      <c r="D478" s="652" t="s">
        <v>3385</v>
      </c>
      <c r="E478" s="651" t="s">
        <v>7834</v>
      </c>
      <c r="F478" s="652" t="s">
        <v>7835</v>
      </c>
      <c r="G478" s="651" t="s">
        <v>7415</v>
      </c>
      <c r="H478" s="651" t="s">
        <v>7416</v>
      </c>
      <c r="I478" s="653">
        <v>1.84</v>
      </c>
      <c r="J478" s="653">
        <v>10</v>
      </c>
      <c r="K478" s="654">
        <v>18.399999999999999</v>
      </c>
    </row>
    <row r="479" spans="1:11" ht="14.4" customHeight="1" x14ac:dyDescent="0.3">
      <c r="A479" s="649" t="s">
        <v>595</v>
      </c>
      <c r="B479" s="650" t="s">
        <v>596</v>
      </c>
      <c r="C479" s="651" t="s">
        <v>620</v>
      </c>
      <c r="D479" s="652" t="s">
        <v>3385</v>
      </c>
      <c r="E479" s="651" t="s">
        <v>7834</v>
      </c>
      <c r="F479" s="652" t="s">
        <v>7835</v>
      </c>
      <c r="G479" s="651" t="s">
        <v>7028</v>
      </c>
      <c r="H479" s="651" t="s">
        <v>7029</v>
      </c>
      <c r="I479" s="653">
        <v>14.3</v>
      </c>
      <c r="J479" s="653">
        <v>40</v>
      </c>
      <c r="K479" s="654">
        <v>572.09</v>
      </c>
    </row>
    <row r="480" spans="1:11" ht="14.4" customHeight="1" x14ac:dyDescent="0.3">
      <c r="A480" s="649" t="s">
        <v>595</v>
      </c>
      <c r="B480" s="650" t="s">
        <v>596</v>
      </c>
      <c r="C480" s="651" t="s">
        <v>620</v>
      </c>
      <c r="D480" s="652" t="s">
        <v>3385</v>
      </c>
      <c r="E480" s="651" t="s">
        <v>7834</v>
      </c>
      <c r="F480" s="652" t="s">
        <v>7835</v>
      </c>
      <c r="G480" s="651" t="s">
        <v>7030</v>
      </c>
      <c r="H480" s="651" t="s">
        <v>7031</v>
      </c>
      <c r="I480" s="653">
        <v>5.41</v>
      </c>
      <c r="J480" s="653">
        <v>1100</v>
      </c>
      <c r="K480" s="654">
        <v>5949.9299999999994</v>
      </c>
    </row>
    <row r="481" spans="1:11" ht="14.4" customHeight="1" x14ac:dyDescent="0.3">
      <c r="A481" s="649" t="s">
        <v>595</v>
      </c>
      <c r="B481" s="650" t="s">
        <v>596</v>
      </c>
      <c r="C481" s="651" t="s">
        <v>620</v>
      </c>
      <c r="D481" s="652" t="s">
        <v>3385</v>
      </c>
      <c r="E481" s="651" t="s">
        <v>7834</v>
      </c>
      <c r="F481" s="652" t="s">
        <v>7835</v>
      </c>
      <c r="G481" s="651" t="s">
        <v>7417</v>
      </c>
      <c r="H481" s="651" t="s">
        <v>7418</v>
      </c>
      <c r="I481" s="653">
        <v>2.34</v>
      </c>
      <c r="J481" s="653">
        <v>300</v>
      </c>
      <c r="K481" s="654">
        <v>702</v>
      </c>
    </row>
    <row r="482" spans="1:11" ht="14.4" customHeight="1" x14ac:dyDescent="0.3">
      <c r="A482" s="649" t="s">
        <v>595</v>
      </c>
      <c r="B482" s="650" t="s">
        <v>596</v>
      </c>
      <c r="C482" s="651" t="s">
        <v>620</v>
      </c>
      <c r="D482" s="652" t="s">
        <v>3385</v>
      </c>
      <c r="E482" s="651" t="s">
        <v>7834</v>
      </c>
      <c r="F482" s="652" t="s">
        <v>7835</v>
      </c>
      <c r="G482" s="651" t="s">
        <v>7419</v>
      </c>
      <c r="H482" s="651" t="s">
        <v>7420</v>
      </c>
      <c r="I482" s="653">
        <v>175.16</v>
      </c>
      <c r="J482" s="653">
        <v>6</v>
      </c>
      <c r="K482" s="654">
        <v>1050.96</v>
      </c>
    </row>
    <row r="483" spans="1:11" ht="14.4" customHeight="1" x14ac:dyDescent="0.3">
      <c r="A483" s="649" t="s">
        <v>595</v>
      </c>
      <c r="B483" s="650" t="s">
        <v>596</v>
      </c>
      <c r="C483" s="651" t="s">
        <v>620</v>
      </c>
      <c r="D483" s="652" t="s">
        <v>3385</v>
      </c>
      <c r="E483" s="651" t="s">
        <v>7834</v>
      </c>
      <c r="F483" s="652" t="s">
        <v>7835</v>
      </c>
      <c r="G483" s="651" t="s">
        <v>7036</v>
      </c>
      <c r="H483" s="651" t="s">
        <v>7037</v>
      </c>
      <c r="I483" s="653">
        <v>14.45</v>
      </c>
      <c r="J483" s="653">
        <v>50</v>
      </c>
      <c r="K483" s="654">
        <v>722.71</v>
      </c>
    </row>
    <row r="484" spans="1:11" ht="14.4" customHeight="1" x14ac:dyDescent="0.3">
      <c r="A484" s="649" t="s">
        <v>595</v>
      </c>
      <c r="B484" s="650" t="s">
        <v>596</v>
      </c>
      <c r="C484" s="651" t="s">
        <v>620</v>
      </c>
      <c r="D484" s="652" t="s">
        <v>3385</v>
      </c>
      <c r="E484" s="651" t="s">
        <v>7834</v>
      </c>
      <c r="F484" s="652" t="s">
        <v>7835</v>
      </c>
      <c r="G484" s="651" t="s">
        <v>7038</v>
      </c>
      <c r="H484" s="651" t="s">
        <v>7039</v>
      </c>
      <c r="I484" s="653">
        <v>1.8</v>
      </c>
      <c r="J484" s="653">
        <v>100</v>
      </c>
      <c r="K484" s="654">
        <v>180</v>
      </c>
    </row>
    <row r="485" spans="1:11" ht="14.4" customHeight="1" x14ac:dyDescent="0.3">
      <c r="A485" s="649" t="s">
        <v>595</v>
      </c>
      <c r="B485" s="650" t="s">
        <v>596</v>
      </c>
      <c r="C485" s="651" t="s">
        <v>620</v>
      </c>
      <c r="D485" s="652" t="s">
        <v>3385</v>
      </c>
      <c r="E485" s="651" t="s">
        <v>7834</v>
      </c>
      <c r="F485" s="652" t="s">
        <v>7835</v>
      </c>
      <c r="G485" s="651" t="s">
        <v>7040</v>
      </c>
      <c r="H485" s="651" t="s">
        <v>7041</v>
      </c>
      <c r="I485" s="653">
        <v>2.3719999999999999</v>
      </c>
      <c r="J485" s="653">
        <v>1150</v>
      </c>
      <c r="K485" s="654">
        <v>2728</v>
      </c>
    </row>
    <row r="486" spans="1:11" ht="14.4" customHeight="1" x14ac:dyDescent="0.3">
      <c r="A486" s="649" t="s">
        <v>595</v>
      </c>
      <c r="B486" s="650" t="s">
        <v>596</v>
      </c>
      <c r="C486" s="651" t="s">
        <v>620</v>
      </c>
      <c r="D486" s="652" t="s">
        <v>3385</v>
      </c>
      <c r="E486" s="651" t="s">
        <v>7834</v>
      </c>
      <c r="F486" s="652" t="s">
        <v>7835</v>
      </c>
      <c r="G486" s="651" t="s">
        <v>7042</v>
      </c>
      <c r="H486" s="651" t="s">
        <v>7043</v>
      </c>
      <c r="I486" s="653">
        <v>1.78</v>
      </c>
      <c r="J486" s="653">
        <v>150</v>
      </c>
      <c r="K486" s="654">
        <v>267</v>
      </c>
    </row>
    <row r="487" spans="1:11" ht="14.4" customHeight="1" x14ac:dyDescent="0.3">
      <c r="A487" s="649" t="s">
        <v>595</v>
      </c>
      <c r="B487" s="650" t="s">
        <v>596</v>
      </c>
      <c r="C487" s="651" t="s">
        <v>620</v>
      </c>
      <c r="D487" s="652" t="s">
        <v>3385</v>
      </c>
      <c r="E487" s="651" t="s">
        <v>7834</v>
      </c>
      <c r="F487" s="652" t="s">
        <v>7835</v>
      </c>
      <c r="G487" s="651" t="s">
        <v>7299</v>
      </c>
      <c r="H487" s="651" t="s">
        <v>7300</v>
      </c>
      <c r="I487" s="653">
        <v>1.7925</v>
      </c>
      <c r="J487" s="653">
        <v>200</v>
      </c>
      <c r="K487" s="654">
        <v>358.5</v>
      </c>
    </row>
    <row r="488" spans="1:11" ht="14.4" customHeight="1" x14ac:dyDescent="0.3">
      <c r="A488" s="649" t="s">
        <v>595</v>
      </c>
      <c r="B488" s="650" t="s">
        <v>596</v>
      </c>
      <c r="C488" s="651" t="s">
        <v>620</v>
      </c>
      <c r="D488" s="652" t="s">
        <v>3385</v>
      </c>
      <c r="E488" s="651" t="s">
        <v>7834</v>
      </c>
      <c r="F488" s="652" t="s">
        <v>7835</v>
      </c>
      <c r="G488" s="651" t="s">
        <v>7348</v>
      </c>
      <c r="H488" s="651" t="s">
        <v>7349</v>
      </c>
      <c r="I488" s="653">
        <v>1.91</v>
      </c>
      <c r="J488" s="653">
        <v>50</v>
      </c>
      <c r="K488" s="654">
        <v>95.5</v>
      </c>
    </row>
    <row r="489" spans="1:11" ht="14.4" customHeight="1" x14ac:dyDescent="0.3">
      <c r="A489" s="649" t="s">
        <v>595</v>
      </c>
      <c r="B489" s="650" t="s">
        <v>596</v>
      </c>
      <c r="C489" s="651" t="s">
        <v>620</v>
      </c>
      <c r="D489" s="652" t="s">
        <v>3385</v>
      </c>
      <c r="E489" s="651" t="s">
        <v>7834</v>
      </c>
      <c r="F489" s="652" t="s">
        <v>7835</v>
      </c>
      <c r="G489" s="651" t="s">
        <v>7044</v>
      </c>
      <c r="H489" s="651" t="s">
        <v>7045</v>
      </c>
      <c r="I489" s="653">
        <v>1.77</v>
      </c>
      <c r="J489" s="653">
        <v>400</v>
      </c>
      <c r="K489" s="654">
        <v>708</v>
      </c>
    </row>
    <row r="490" spans="1:11" ht="14.4" customHeight="1" x14ac:dyDescent="0.3">
      <c r="A490" s="649" t="s">
        <v>595</v>
      </c>
      <c r="B490" s="650" t="s">
        <v>596</v>
      </c>
      <c r="C490" s="651" t="s">
        <v>620</v>
      </c>
      <c r="D490" s="652" t="s">
        <v>3385</v>
      </c>
      <c r="E490" s="651" t="s">
        <v>7834</v>
      </c>
      <c r="F490" s="652" t="s">
        <v>7835</v>
      </c>
      <c r="G490" s="651" t="s">
        <v>7239</v>
      </c>
      <c r="H490" s="651" t="s">
        <v>7240</v>
      </c>
      <c r="I490" s="653">
        <v>2.4300000000000002</v>
      </c>
      <c r="J490" s="653">
        <v>50</v>
      </c>
      <c r="K490" s="654">
        <v>121.5</v>
      </c>
    </row>
    <row r="491" spans="1:11" ht="14.4" customHeight="1" x14ac:dyDescent="0.3">
      <c r="A491" s="649" t="s">
        <v>595</v>
      </c>
      <c r="B491" s="650" t="s">
        <v>596</v>
      </c>
      <c r="C491" s="651" t="s">
        <v>620</v>
      </c>
      <c r="D491" s="652" t="s">
        <v>3385</v>
      </c>
      <c r="E491" s="651" t="s">
        <v>7834</v>
      </c>
      <c r="F491" s="652" t="s">
        <v>7835</v>
      </c>
      <c r="G491" s="651" t="s">
        <v>7421</v>
      </c>
      <c r="H491" s="651" t="s">
        <v>7422</v>
      </c>
      <c r="I491" s="653">
        <v>2.52</v>
      </c>
      <c r="J491" s="653">
        <v>62</v>
      </c>
      <c r="K491" s="654">
        <v>156.4</v>
      </c>
    </row>
    <row r="492" spans="1:11" ht="14.4" customHeight="1" x14ac:dyDescent="0.3">
      <c r="A492" s="649" t="s">
        <v>595</v>
      </c>
      <c r="B492" s="650" t="s">
        <v>596</v>
      </c>
      <c r="C492" s="651" t="s">
        <v>620</v>
      </c>
      <c r="D492" s="652" t="s">
        <v>3385</v>
      </c>
      <c r="E492" s="651" t="s">
        <v>7834</v>
      </c>
      <c r="F492" s="652" t="s">
        <v>7835</v>
      </c>
      <c r="G492" s="651" t="s">
        <v>7313</v>
      </c>
      <c r="H492" s="651" t="s">
        <v>7314</v>
      </c>
      <c r="I492" s="653">
        <v>1.99</v>
      </c>
      <c r="J492" s="653">
        <v>400</v>
      </c>
      <c r="K492" s="654">
        <v>796</v>
      </c>
    </row>
    <row r="493" spans="1:11" ht="14.4" customHeight="1" x14ac:dyDescent="0.3">
      <c r="A493" s="649" t="s">
        <v>595</v>
      </c>
      <c r="B493" s="650" t="s">
        <v>596</v>
      </c>
      <c r="C493" s="651" t="s">
        <v>620</v>
      </c>
      <c r="D493" s="652" t="s">
        <v>3385</v>
      </c>
      <c r="E493" s="651" t="s">
        <v>7834</v>
      </c>
      <c r="F493" s="652" t="s">
        <v>7835</v>
      </c>
      <c r="G493" s="651" t="s">
        <v>7048</v>
      </c>
      <c r="H493" s="651" t="s">
        <v>7049</v>
      </c>
      <c r="I493" s="653">
        <v>2.41</v>
      </c>
      <c r="J493" s="653">
        <v>1150</v>
      </c>
      <c r="K493" s="654">
        <v>2771.5</v>
      </c>
    </row>
    <row r="494" spans="1:11" ht="14.4" customHeight="1" x14ac:dyDescent="0.3">
      <c r="A494" s="649" t="s">
        <v>595</v>
      </c>
      <c r="B494" s="650" t="s">
        <v>596</v>
      </c>
      <c r="C494" s="651" t="s">
        <v>620</v>
      </c>
      <c r="D494" s="652" t="s">
        <v>3385</v>
      </c>
      <c r="E494" s="651" t="s">
        <v>7834</v>
      </c>
      <c r="F494" s="652" t="s">
        <v>7835</v>
      </c>
      <c r="G494" s="651" t="s">
        <v>7350</v>
      </c>
      <c r="H494" s="651" t="s">
        <v>7351</v>
      </c>
      <c r="I494" s="653">
        <v>4.24</v>
      </c>
      <c r="J494" s="653">
        <v>200</v>
      </c>
      <c r="K494" s="654">
        <v>848</v>
      </c>
    </row>
    <row r="495" spans="1:11" ht="14.4" customHeight="1" x14ac:dyDescent="0.3">
      <c r="A495" s="649" t="s">
        <v>595</v>
      </c>
      <c r="B495" s="650" t="s">
        <v>596</v>
      </c>
      <c r="C495" s="651" t="s">
        <v>620</v>
      </c>
      <c r="D495" s="652" t="s">
        <v>3385</v>
      </c>
      <c r="E495" s="651" t="s">
        <v>7834</v>
      </c>
      <c r="F495" s="652" t="s">
        <v>7835</v>
      </c>
      <c r="G495" s="651" t="s">
        <v>7423</v>
      </c>
      <c r="H495" s="651" t="s">
        <v>7424</v>
      </c>
      <c r="I495" s="653">
        <v>176.02</v>
      </c>
      <c r="J495" s="653">
        <v>6</v>
      </c>
      <c r="K495" s="654">
        <v>1056.1199999999999</v>
      </c>
    </row>
    <row r="496" spans="1:11" ht="14.4" customHeight="1" x14ac:dyDescent="0.3">
      <c r="A496" s="649" t="s">
        <v>595</v>
      </c>
      <c r="B496" s="650" t="s">
        <v>596</v>
      </c>
      <c r="C496" s="651" t="s">
        <v>620</v>
      </c>
      <c r="D496" s="652" t="s">
        <v>3385</v>
      </c>
      <c r="E496" s="651" t="s">
        <v>7834</v>
      </c>
      <c r="F496" s="652" t="s">
        <v>7835</v>
      </c>
      <c r="G496" s="651" t="s">
        <v>7052</v>
      </c>
      <c r="H496" s="651" t="s">
        <v>7053</v>
      </c>
      <c r="I496" s="653">
        <v>5.13</v>
      </c>
      <c r="J496" s="653">
        <v>1160</v>
      </c>
      <c r="K496" s="654">
        <v>5950.8</v>
      </c>
    </row>
    <row r="497" spans="1:11" ht="14.4" customHeight="1" x14ac:dyDescent="0.3">
      <c r="A497" s="649" t="s">
        <v>595</v>
      </c>
      <c r="B497" s="650" t="s">
        <v>596</v>
      </c>
      <c r="C497" s="651" t="s">
        <v>620</v>
      </c>
      <c r="D497" s="652" t="s">
        <v>3385</v>
      </c>
      <c r="E497" s="651" t="s">
        <v>7834</v>
      </c>
      <c r="F497" s="652" t="s">
        <v>7835</v>
      </c>
      <c r="G497" s="651" t="s">
        <v>7054</v>
      </c>
      <c r="H497" s="651" t="s">
        <v>7055</v>
      </c>
      <c r="I497" s="653">
        <v>7.95</v>
      </c>
      <c r="J497" s="653">
        <v>1220</v>
      </c>
      <c r="K497" s="654">
        <v>9699</v>
      </c>
    </row>
    <row r="498" spans="1:11" ht="14.4" customHeight="1" x14ac:dyDescent="0.3">
      <c r="A498" s="649" t="s">
        <v>595</v>
      </c>
      <c r="B498" s="650" t="s">
        <v>596</v>
      </c>
      <c r="C498" s="651" t="s">
        <v>620</v>
      </c>
      <c r="D498" s="652" t="s">
        <v>3385</v>
      </c>
      <c r="E498" s="651" t="s">
        <v>7834</v>
      </c>
      <c r="F498" s="652" t="s">
        <v>7835</v>
      </c>
      <c r="G498" s="651" t="s">
        <v>7056</v>
      </c>
      <c r="H498" s="651" t="s">
        <v>7057</v>
      </c>
      <c r="I498" s="653">
        <v>14.3</v>
      </c>
      <c r="J498" s="653">
        <v>40</v>
      </c>
      <c r="K498" s="654">
        <v>572.09</v>
      </c>
    </row>
    <row r="499" spans="1:11" ht="14.4" customHeight="1" x14ac:dyDescent="0.3">
      <c r="A499" s="649" t="s">
        <v>595</v>
      </c>
      <c r="B499" s="650" t="s">
        <v>596</v>
      </c>
      <c r="C499" s="651" t="s">
        <v>620</v>
      </c>
      <c r="D499" s="652" t="s">
        <v>3385</v>
      </c>
      <c r="E499" s="651" t="s">
        <v>7834</v>
      </c>
      <c r="F499" s="652" t="s">
        <v>7835</v>
      </c>
      <c r="G499" s="651" t="s">
        <v>7425</v>
      </c>
      <c r="H499" s="651" t="s">
        <v>7426</v>
      </c>
      <c r="I499" s="653">
        <v>13.12</v>
      </c>
      <c r="J499" s="653">
        <v>20</v>
      </c>
      <c r="K499" s="654">
        <v>262.39999999999998</v>
      </c>
    </row>
    <row r="500" spans="1:11" ht="14.4" customHeight="1" x14ac:dyDescent="0.3">
      <c r="A500" s="649" t="s">
        <v>595</v>
      </c>
      <c r="B500" s="650" t="s">
        <v>596</v>
      </c>
      <c r="C500" s="651" t="s">
        <v>620</v>
      </c>
      <c r="D500" s="652" t="s">
        <v>3385</v>
      </c>
      <c r="E500" s="651" t="s">
        <v>7834</v>
      </c>
      <c r="F500" s="652" t="s">
        <v>7835</v>
      </c>
      <c r="G500" s="651" t="s">
        <v>7247</v>
      </c>
      <c r="H500" s="651" t="s">
        <v>7248</v>
      </c>
      <c r="I500" s="653">
        <v>17.98</v>
      </c>
      <c r="J500" s="653">
        <v>350</v>
      </c>
      <c r="K500" s="654">
        <v>6293</v>
      </c>
    </row>
    <row r="501" spans="1:11" ht="14.4" customHeight="1" x14ac:dyDescent="0.3">
      <c r="A501" s="649" t="s">
        <v>595</v>
      </c>
      <c r="B501" s="650" t="s">
        <v>596</v>
      </c>
      <c r="C501" s="651" t="s">
        <v>620</v>
      </c>
      <c r="D501" s="652" t="s">
        <v>3385</v>
      </c>
      <c r="E501" s="651" t="s">
        <v>7834</v>
      </c>
      <c r="F501" s="652" t="s">
        <v>7835</v>
      </c>
      <c r="G501" s="651" t="s">
        <v>7058</v>
      </c>
      <c r="H501" s="651" t="s">
        <v>7059</v>
      </c>
      <c r="I501" s="653">
        <v>1.68</v>
      </c>
      <c r="J501" s="653">
        <v>100</v>
      </c>
      <c r="K501" s="654">
        <v>168</v>
      </c>
    </row>
    <row r="502" spans="1:11" ht="14.4" customHeight="1" x14ac:dyDescent="0.3">
      <c r="A502" s="649" t="s">
        <v>595</v>
      </c>
      <c r="B502" s="650" t="s">
        <v>596</v>
      </c>
      <c r="C502" s="651" t="s">
        <v>620</v>
      </c>
      <c r="D502" s="652" t="s">
        <v>3385</v>
      </c>
      <c r="E502" s="651" t="s">
        <v>7834</v>
      </c>
      <c r="F502" s="652" t="s">
        <v>7835</v>
      </c>
      <c r="G502" s="651" t="s">
        <v>7427</v>
      </c>
      <c r="H502" s="651" t="s">
        <v>7428</v>
      </c>
      <c r="I502" s="653">
        <v>2.11</v>
      </c>
      <c r="J502" s="653">
        <v>10</v>
      </c>
      <c r="K502" s="654">
        <v>21.1</v>
      </c>
    </row>
    <row r="503" spans="1:11" ht="14.4" customHeight="1" x14ac:dyDescent="0.3">
      <c r="A503" s="649" t="s">
        <v>595</v>
      </c>
      <c r="B503" s="650" t="s">
        <v>596</v>
      </c>
      <c r="C503" s="651" t="s">
        <v>620</v>
      </c>
      <c r="D503" s="652" t="s">
        <v>3385</v>
      </c>
      <c r="E503" s="651" t="s">
        <v>7834</v>
      </c>
      <c r="F503" s="652" t="s">
        <v>7835</v>
      </c>
      <c r="G503" s="651" t="s">
        <v>7249</v>
      </c>
      <c r="H503" s="651" t="s">
        <v>7250</v>
      </c>
      <c r="I503" s="653">
        <v>4.4283333333333337</v>
      </c>
      <c r="J503" s="653">
        <v>350</v>
      </c>
      <c r="K503" s="654">
        <v>1549.8</v>
      </c>
    </row>
    <row r="504" spans="1:11" ht="14.4" customHeight="1" x14ac:dyDescent="0.3">
      <c r="A504" s="649" t="s">
        <v>595</v>
      </c>
      <c r="B504" s="650" t="s">
        <v>596</v>
      </c>
      <c r="C504" s="651" t="s">
        <v>620</v>
      </c>
      <c r="D504" s="652" t="s">
        <v>3385</v>
      </c>
      <c r="E504" s="651" t="s">
        <v>7834</v>
      </c>
      <c r="F504" s="652" t="s">
        <v>7835</v>
      </c>
      <c r="G504" s="651" t="s">
        <v>7062</v>
      </c>
      <c r="H504" s="651" t="s">
        <v>7063</v>
      </c>
      <c r="I504" s="653">
        <v>12.1</v>
      </c>
      <c r="J504" s="653">
        <v>20</v>
      </c>
      <c r="K504" s="654">
        <v>242</v>
      </c>
    </row>
    <row r="505" spans="1:11" ht="14.4" customHeight="1" x14ac:dyDescent="0.3">
      <c r="A505" s="649" t="s">
        <v>595</v>
      </c>
      <c r="B505" s="650" t="s">
        <v>596</v>
      </c>
      <c r="C505" s="651" t="s">
        <v>620</v>
      </c>
      <c r="D505" s="652" t="s">
        <v>3385</v>
      </c>
      <c r="E505" s="651" t="s">
        <v>7834</v>
      </c>
      <c r="F505" s="652" t="s">
        <v>7835</v>
      </c>
      <c r="G505" s="651" t="s">
        <v>7064</v>
      </c>
      <c r="H505" s="651" t="s">
        <v>7065</v>
      </c>
      <c r="I505" s="653">
        <v>25.515000000000001</v>
      </c>
      <c r="J505" s="653">
        <v>80</v>
      </c>
      <c r="K505" s="654">
        <v>2041.1999999999998</v>
      </c>
    </row>
    <row r="506" spans="1:11" ht="14.4" customHeight="1" x14ac:dyDescent="0.3">
      <c r="A506" s="649" t="s">
        <v>595</v>
      </c>
      <c r="B506" s="650" t="s">
        <v>596</v>
      </c>
      <c r="C506" s="651" t="s">
        <v>620</v>
      </c>
      <c r="D506" s="652" t="s">
        <v>3385</v>
      </c>
      <c r="E506" s="651" t="s">
        <v>7834</v>
      </c>
      <c r="F506" s="652" t="s">
        <v>7835</v>
      </c>
      <c r="G506" s="651" t="s">
        <v>7068</v>
      </c>
      <c r="H506" s="651" t="s">
        <v>7069</v>
      </c>
      <c r="I506" s="653">
        <v>2.8666666666666667</v>
      </c>
      <c r="J506" s="653">
        <v>200</v>
      </c>
      <c r="K506" s="654">
        <v>572</v>
      </c>
    </row>
    <row r="507" spans="1:11" ht="14.4" customHeight="1" x14ac:dyDescent="0.3">
      <c r="A507" s="649" t="s">
        <v>595</v>
      </c>
      <c r="B507" s="650" t="s">
        <v>596</v>
      </c>
      <c r="C507" s="651" t="s">
        <v>620</v>
      </c>
      <c r="D507" s="652" t="s">
        <v>3385</v>
      </c>
      <c r="E507" s="651" t="s">
        <v>7834</v>
      </c>
      <c r="F507" s="652" t="s">
        <v>7835</v>
      </c>
      <c r="G507" s="651" t="s">
        <v>7068</v>
      </c>
      <c r="H507" s="651" t="s">
        <v>7070</v>
      </c>
      <c r="I507" s="653">
        <v>2.9433333333333334</v>
      </c>
      <c r="J507" s="653">
        <v>300</v>
      </c>
      <c r="K507" s="654">
        <v>883</v>
      </c>
    </row>
    <row r="508" spans="1:11" ht="14.4" customHeight="1" x14ac:dyDescent="0.3">
      <c r="A508" s="649" t="s">
        <v>595</v>
      </c>
      <c r="B508" s="650" t="s">
        <v>596</v>
      </c>
      <c r="C508" s="651" t="s">
        <v>620</v>
      </c>
      <c r="D508" s="652" t="s">
        <v>3385</v>
      </c>
      <c r="E508" s="651" t="s">
        <v>7834</v>
      </c>
      <c r="F508" s="652" t="s">
        <v>7835</v>
      </c>
      <c r="G508" s="651" t="s">
        <v>7071</v>
      </c>
      <c r="H508" s="651" t="s">
        <v>7072</v>
      </c>
      <c r="I508" s="653">
        <v>20.37</v>
      </c>
      <c r="J508" s="653">
        <v>10</v>
      </c>
      <c r="K508" s="654">
        <v>203.66</v>
      </c>
    </row>
    <row r="509" spans="1:11" ht="14.4" customHeight="1" x14ac:dyDescent="0.3">
      <c r="A509" s="649" t="s">
        <v>595</v>
      </c>
      <c r="B509" s="650" t="s">
        <v>596</v>
      </c>
      <c r="C509" s="651" t="s">
        <v>620</v>
      </c>
      <c r="D509" s="652" t="s">
        <v>3385</v>
      </c>
      <c r="E509" s="651" t="s">
        <v>7834</v>
      </c>
      <c r="F509" s="652" t="s">
        <v>7835</v>
      </c>
      <c r="G509" s="651" t="s">
        <v>7073</v>
      </c>
      <c r="H509" s="651" t="s">
        <v>7074</v>
      </c>
      <c r="I509" s="653">
        <v>5.2</v>
      </c>
      <c r="J509" s="653">
        <v>100</v>
      </c>
      <c r="K509" s="654">
        <v>520</v>
      </c>
    </row>
    <row r="510" spans="1:11" ht="14.4" customHeight="1" x14ac:dyDescent="0.3">
      <c r="A510" s="649" t="s">
        <v>595</v>
      </c>
      <c r="B510" s="650" t="s">
        <v>596</v>
      </c>
      <c r="C510" s="651" t="s">
        <v>620</v>
      </c>
      <c r="D510" s="652" t="s">
        <v>3385</v>
      </c>
      <c r="E510" s="651" t="s">
        <v>7834</v>
      </c>
      <c r="F510" s="652" t="s">
        <v>7835</v>
      </c>
      <c r="G510" s="651" t="s">
        <v>7429</v>
      </c>
      <c r="H510" s="651" t="s">
        <v>7430</v>
      </c>
      <c r="I510" s="653">
        <v>13.21</v>
      </c>
      <c r="J510" s="653">
        <v>10</v>
      </c>
      <c r="K510" s="654">
        <v>132.1</v>
      </c>
    </row>
    <row r="511" spans="1:11" ht="14.4" customHeight="1" x14ac:dyDescent="0.3">
      <c r="A511" s="649" t="s">
        <v>595</v>
      </c>
      <c r="B511" s="650" t="s">
        <v>596</v>
      </c>
      <c r="C511" s="651" t="s">
        <v>620</v>
      </c>
      <c r="D511" s="652" t="s">
        <v>3385</v>
      </c>
      <c r="E511" s="651" t="s">
        <v>7834</v>
      </c>
      <c r="F511" s="652" t="s">
        <v>7835</v>
      </c>
      <c r="G511" s="651" t="s">
        <v>7431</v>
      </c>
      <c r="H511" s="651" t="s">
        <v>7432</v>
      </c>
      <c r="I511" s="653">
        <v>13.2</v>
      </c>
      <c r="J511" s="653">
        <v>10</v>
      </c>
      <c r="K511" s="654">
        <v>132</v>
      </c>
    </row>
    <row r="512" spans="1:11" ht="14.4" customHeight="1" x14ac:dyDescent="0.3">
      <c r="A512" s="649" t="s">
        <v>595</v>
      </c>
      <c r="B512" s="650" t="s">
        <v>596</v>
      </c>
      <c r="C512" s="651" t="s">
        <v>620</v>
      </c>
      <c r="D512" s="652" t="s">
        <v>3385</v>
      </c>
      <c r="E512" s="651" t="s">
        <v>7834</v>
      </c>
      <c r="F512" s="652" t="s">
        <v>7835</v>
      </c>
      <c r="G512" s="651" t="s">
        <v>7075</v>
      </c>
      <c r="H512" s="651" t="s">
        <v>7076</v>
      </c>
      <c r="I512" s="653">
        <v>16.6675</v>
      </c>
      <c r="J512" s="653">
        <v>400</v>
      </c>
      <c r="K512" s="654">
        <v>6667</v>
      </c>
    </row>
    <row r="513" spans="1:11" ht="14.4" customHeight="1" x14ac:dyDescent="0.3">
      <c r="A513" s="649" t="s">
        <v>595</v>
      </c>
      <c r="B513" s="650" t="s">
        <v>596</v>
      </c>
      <c r="C513" s="651" t="s">
        <v>620</v>
      </c>
      <c r="D513" s="652" t="s">
        <v>3385</v>
      </c>
      <c r="E513" s="651" t="s">
        <v>7834</v>
      </c>
      <c r="F513" s="652" t="s">
        <v>7835</v>
      </c>
      <c r="G513" s="651" t="s">
        <v>7077</v>
      </c>
      <c r="H513" s="651" t="s">
        <v>7078</v>
      </c>
      <c r="I513" s="653">
        <v>21.234000000000002</v>
      </c>
      <c r="J513" s="653">
        <v>417</v>
      </c>
      <c r="K513" s="654">
        <v>8854.91</v>
      </c>
    </row>
    <row r="514" spans="1:11" ht="14.4" customHeight="1" x14ac:dyDescent="0.3">
      <c r="A514" s="649" t="s">
        <v>595</v>
      </c>
      <c r="B514" s="650" t="s">
        <v>596</v>
      </c>
      <c r="C514" s="651" t="s">
        <v>620</v>
      </c>
      <c r="D514" s="652" t="s">
        <v>3385</v>
      </c>
      <c r="E514" s="651" t="s">
        <v>7834</v>
      </c>
      <c r="F514" s="652" t="s">
        <v>7835</v>
      </c>
      <c r="G514" s="651" t="s">
        <v>7079</v>
      </c>
      <c r="H514" s="651" t="s">
        <v>7080</v>
      </c>
      <c r="I514" s="653">
        <v>21.234999999999999</v>
      </c>
      <c r="J514" s="653">
        <v>250</v>
      </c>
      <c r="K514" s="654">
        <v>5308.5</v>
      </c>
    </row>
    <row r="515" spans="1:11" ht="14.4" customHeight="1" x14ac:dyDescent="0.3">
      <c r="A515" s="649" t="s">
        <v>595</v>
      </c>
      <c r="B515" s="650" t="s">
        <v>596</v>
      </c>
      <c r="C515" s="651" t="s">
        <v>620</v>
      </c>
      <c r="D515" s="652" t="s">
        <v>3385</v>
      </c>
      <c r="E515" s="651" t="s">
        <v>7834</v>
      </c>
      <c r="F515" s="652" t="s">
        <v>7835</v>
      </c>
      <c r="G515" s="651" t="s">
        <v>7083</v>
      </c>
      <c r="H515" s="651" t="s">
        <v>7084</v>
      </c>
      <c r="I515" s="653">
        <v>1.21</v>
      </c>
      <c r="J515" s="653">
        <v>100</v>
      </c>
      <c r="K515" s="654">
        <v>121</v>
      </c>
    </row>
    <row r="516" spans="1:11" ht="14.4" customHeight="1" x14ac:dyDescent="0.3">
      <c r="A516" s="649" t="s">
        <v>595</v>
      </c>
      <c r="B516" s="650" t="s">
        <v>596</v>
      </c>
      <c r="C516" s="651" t="s">
        <v>620</v>
      </c>
      <c r="D516" s="652" t="s">
        <v>3385</v>
      </c>
      <c r="E516" s="651" t="s">
        <v>7834</v>
      </c>
      <c r="F516" s="652" t="s">
        <v>7835</v>
      </c>
      <c r="G516" s="651" t="s">
        <v>7433</v>
      </c>
      <c r="H516" s="651" t="s">
        <v>7434</v>
      </c>
      <c r="I516" s="653">
        <v>0.46999999999999992</v>
      </c>
      <c r="J516" s="653">
        <v>3600</v>
      </c>
      <c r="K516" s="654">
        <v>1692</v>
      </c>
    </row>
    <row r="517" spans="1:11" ht="14.4" customHeight="1" x14ac:dyDescent="0.3">
      <c r="A517" s="649" t="s">
        <v>595</v>
      </c>
      <c r="B517" s="650" t="s">
        <v>596</v>
      </c>
      <c r="C517" s="651" t="s">
        <v>620</v>
      </c>
      <c r="D517" s="652" t="s">
        <v>3385</v>
      </c>
      <c r="E517" s="651" t="s">
        <v>7834</v>
      </c>
      <c r="F517" s="652" t="s">
        <v>7835</v>
      </c>
      <c r="G517" s="651" t="s">
        <v>7435</v>
      </c>
      <c r="H517" s="651" t="s">
        <v>7436</v>
      </c>
      <c r="I517" s="653">
        <v>4.03</v>
      </c>
      <c r="J517" s="653">
        <v>1300</v>
      </c>
      <c r="K517" s="654">
        <v>5239</v>
      </c>
    </row>
    <row r="518" spans="1:11" ht="14.4" customHeight="1" x14ac:dyDescent="0.3">
      <c r="A518" s="649" t="s">
        <v>595</v>
      </c>
      <c r="B518" s="650" t="s">
        <v>596</v>
      </c>
      <c r="C518" s="651" t="s">
        <v>620</v>
      </c>
      <c r="D518" s="652" t="s">
        <v>3385</v>
      </c>
      <c r="E518" s="651" t="s">
        <v>7834</v>
      </c>
      <c r="F518" s="652" t="s">
        <v>7835</v>
      </c>
      <c r="G518" s="651" t="s">
        <v>7089</v>
      </c>
      <c r="H518" s="651" t="s">
        <v>7090</v>
      </c>
      <c r="I518" s="653">
        <v>2.83</v>
      </c>
      <c r="J518" s="653">
        <v>150</v>
      </c>
      <c r="K518" s="654">
        <v>422</v>
      </c>
    </row>
    <row r="519" spans="1:11" ht="14.4" customHeight="1" x14ac:dyDescent="0.3">
      <c r="A519" s="649" t="s">
        <v>595</v>
      </c>
      <c r="B519" s="650" t="s">
        <v>596</v>
      </c>
      <c r="C519" s="651" t="s">
        <v>620</v>
      </c>
      <c r="D519" s="652" t="s">
        <v>3385</v>
      </c>
      <c r="E519" s="651" t="s">
        <v>7834</v>
      </c>
      <c r="F519" s="652" t="s">
        <v>7835</v>
      </c>
      <c r="G519" s="651" t="s">
        <v>7089</v>
      </c>
      <c r="H519" s="651" t="s">
        <v>7091</v>
      </c>
      <c r="I519" s="653">
        <v>2.91</v>
      </c>
      <c r="J519" s="653">
        <v>50</v>
      </c>
      <c r="K519" s="654">
        <v>145.5</v>
      </c>
    </row>
    <row r="520" spans="1:11" ht="14.4" customHeight="1" x14ac:dyDescent="0.3">
      <c r="A520" s="649" t="s">
        <v>595</v>
      </c>
      <c r="B520" s="650" t="s">
        <v>596</v>
      </c>
      <c r="C520" s="651" t="s">
        <v>620</v>
      </c>
      <c r="D520" s="652" t="s">
        <v>3385</v>
      </c>
      <c r="E520" s="651" t="s">
        <v>7834</v>
      </c>
      <c r="F520" s="652" t="s">
        <v>7835</v>
      </c>
      <c r="G520" s="651" t="s">
        <v>7437</v>
      </c>
      <c r="H520" s="651" t="s">
        <v>7438</v>
      </c>
      <c r="I520" s="653">
        <v>44.38</v>
      </c>
      <c r="J520" s="653">
        <v>100</v>
      </c>
      <c r="K520" s="654">
        <v>4438.1399999999994</v>
      </c>
    </row>
    <row r="521" spans="1:11" ht="14.4" customHeight="1" x14ac:dyDescent="0.3">
      <c r="A521" s="649" t="s">
        <v>595</v>
      </c>
      <c r="B521" s="650" t="s">
        <v>596</v>
      </c>
      <c r="C521" s="651" t="s">
        <v>620</v>
      </c>
      <c r="D521" s="652" t="s">
        <v>3385</v>
      </c>
      <c r="E521" s="651" t="s">
        <v>7834</v>
      </c>
      <c r="F521" s="652" t="s">
        <v>7835</v>
      </c>
      <c r="G521" s="651" t="s">
        <v>7439</v>
      </c>
      <c r="H521" s="651" t="s">
        <v>7440</v>
      </c>
      <c r="I521" s="653">
        <v>24.2</v>
      </c>
      <c r="J521" s="653">
        <v>100</v>
      </c>
      <c r="K521" s="654">
        <v>2420</v>
      </c>
    </row>
    <row r="522" spans="1:11" ht="14.4" customHeight="1" x14ac:dyDescent="0.3">
      <c r="A522" s="649" t="s">
        <v>595</v>
      </c>
      <c r="B522" s="650" t="s">
        <v>596</v>
      </c>
      <c r="C522" s="651" t="s">
        <v>620</v>
      </c>
      <c r="D522" s="652" t="s">
        <v>3385</v>
      </c>
      <c r="E522" s="651" t="s">
        <v>7834</v>
      </c>
      <c r="F522" s="652" t="s">
        <v>7835</v>
      </c>
      <c r="G522" s="651" t="s">
        <v>7441</v>
      </c>
      <c r="H522" s="651" t="s">
        <v>7442</v>
      </c>
      <c r="I522" s="653">
        <v>4.1900000000000004</v>
      </c>
      <c r="J522" s="653">
        <v>500</v>
      </c>
      <c r="K522" s="654">
        <v>2095.0100000000002</v>
      </c>
    </row>
    <row r="523" spans="1:11" ht="14.4" customHeight="1" x14ac:dyDescent="0.3">
      <c r="A523" s="649" t="s">
        <v>595</v>
      </c>
      <c r="B523" s="650" t="s">
        <v>596</v>
      </c>
      <c r="C523" s="651" t="s">
        <v>620</v>
      </c>
      <c r="D523" s="652" t="s">
        <v>3385</v>
      </c>
      <c r="E523" s="651" t="s">
        <v>7834</v>
      </c>
      <c r="F523" s="652" t="s">
        <v>7835</v>
      </c>
      <c r="G523" s="651" t="s">
        <v>7098</v>
      </c>
      <c r="H523" s="651" t="s">
        <v>7099</v>
      </c>
      <c r="I523" s="653">
        <v>20.37</v>
      </c>
      <c r="J523" s="653">
        <v>10</v>
      </c>
      <c r="K523" s="654">
        <v>203.71</v>
      </c>
    </row>
    <row r="524" spans="1:11" ht="14.4" customHeight="1" x14ac:dyDescent="0.3">
      <c r="A524" s="649" t="s">
        <v>595</v>
      </c>
      <c r="B524" s="650" t="s">
        <v>596</v>
      </c>
      <c r="C524" s="651" t="s">
        <v>620</v>
      </c>
      <c r="D524" s="652" t="s">
        <v>3385</v>
      </c>
      <c r="E524" s="651" t="s">
        <v>7834</v>
      </c>
      <c r="F524" s="652" t="s">
        <v>7835</v>
      </c>
      <c r="G524" s="651" t="s">
        <v>7100</v>
      </c>
      <c r="H524" s="651" t="s">
        <v>7101</v>
      </c>
      <c r="I524" s="653">
        <v>9.5949999999999989</v>
      </c>
      <c r="J524" s="653">
        <v>400</v>
      </c>
      <c r="K524" s="654">
        <v>3838</v>
      </c>
    </row>
    <row r="525" spans="1:11" ht="14.4" customHeight="1" x14ac:dyDescent="0.3">
      <c r="A525" s="649" t="s">
        <v>595</v>
      </c>
      <c r="B525" s="650" t="s">
        <v>596</v>
      </c>
      <c r="C525" s="651" t="s">
        <v>620</v>
      </c>
      <c r="D525" s="652" t="s">
        <v>3385</v>
      </c>
      <c r="E525" s="651" t="s">
        <v>7834</v>
      </c>
      <c r="F525" s="652" t="s">
        <v>7835</v>
      </c>
      <c r="G525" s="651" t="s">
        <v>7329</v>
      </c>
      <c r="H525" s="651" t="s">
        <v>7330</v>
      </c>
      <c r="I525" s="653">
        <v>9.1999999999999993</v>
      </c>
      <c r="J525" s="653">
        <v>150</v>
      </c>
      <c r="K525" s="654">
        <v>1380</v>
      </c>
    </row>
    <row r="526" spans="1:11" ht="14.4" customHeight="1" x14ac:dyDescent="0.3">
      <c r="A526" s="649" t="s">
        <v>595</v>
      </c>
      <c r="B526" s="650" t="s">
        <v>596</v>
      </c>
      <c r="C526" s="651" t="s">
        <v>620</v>
      </c>
      <c r="D526" s="652" t="s">
        <v>3385</v>
      </c>
      <c r="E526" s="651" t="s">
        <v>7834</v>
      </c>
      <c r="F526" s="652" t="s">
        <v>7835</v>
      </c>
      <c r="G526" s="651" t="s">
        <v>7331</v>
      </c>
      <c r="H526" s="651" t="s">
        <v>7332</v>
      </c>
      <c r="I526" s="653">
        <v>172.5</v>
      </c>
      <c r="J526" s="653">
        <v>1</v>
      </c>
      <c r="K526" s="654">
        <v>172.5</v>
      </c>
    </row>
    <row r="527" spans="1:11" ht="14.4" customHeight="1" x14ac:dyDescent="0.3">
      <c r="A527" s="649" t="s">
        <v>595</v>
      </c>
      <c r="B527" s="650" t="s">
        <v>596</v>
      </c>
      <c r="C527" s="651" t="s">
        <v>620</v>
      </c>
      <c r="D527" s="652" t="s">
        <v>3385</v>
      </c>
      <c r="E527" s="651" t="s">
        <v>7834</v>
      </c>
      <c r="F527" s="652" t="s">
        <v>7835</v>
      </c>
      <c r="G527" s="651" t="s">
        <v>7102</v>
      </c>
      <c r="H527" s="651" t="s">
        <v>7103</v>
      </c>
      <c r="I527" s="653">
        <v>9.68</v>
      </c>
      <c r="J527" s="653">
        <v>1300</v>
      </c>
      <c r="K527" s="654">
        <v>12584</v>
      </c>
    </row>
    <row r="528" spans="1:11" ht="14.4" customHeight="1" x14ac:dyDescent="0.3">
      <c r="A528" s="649" t="s">
        <v>595</v>
      </c>
      <c r="B528" s="650" t="s">
        <v>596</v>
      </c>
      <c r="C528" s="651" t="s">
        <v>620</v>
      </c>
      <c r="D528" s="652" t="s">
        <v>3385</v>
      </c>
      <c r="E528" s="651" t="s">
        <v>7834</v>
      </c>
      <c r="F528" s="652" t="s">
        <v>7835</v>
      </c>
      <c r="G528" s="651" t="s">
        <v>7443</v>
      </c>
      <c r="H528" s="651" t="s">
        <v>7444</v>
      </c>
      <c r="I528" s="653">
        <v>307.35000000000002</v>
      </c>
      <c r="J528" s="653">
        <v>20</v>
      </c>
      <c r="K528" s="654">
        <v>6146.98</v>
      </c>
    </row>
    <row r="529" spans="1:11" ht="14.4" customHeight="1" x14ac:dyDescent="0.3">
      <c r="A529" s="649" t="s">
        <v>595</v>
      </c>
      <c r="B529" s="650" t="s">
        <v>596</v>
      </c>
      <c r="C529" s="651" t="s">
        <v>620</v>
      </c>
      <c r="D529" s="652" t="s">
        <v>3385</v>
      </c>
      <c r="E529" s="651" t="s">
        <v>7834</v>
      </c>
      <c r="F529" s="652" t="s">
        <v>7835</v>
      </c>
      <c r="G529" s="651" t="s">
        <v>7374</v>
      </c>
      <c r="H529" s="651" t="s">
        <v>7375</v>
      </c>
      <c r="I529" s="653">
        <v>1270.5</v>
      </c>
      <c r="J529" s="653">
        <v>2</v>
      </c>
      <c r="K529" s="654">
        <v>2541</v>
      </c>
    </row>
    <row r="530" spans="1:11" ht="14.4" customHeight="1" x14ac:dyDescent="0.3">
      <c r="A530" s="649" t="s">
        <v>595</v>
      </c>
      <c r="B530" s="650" t="s">
        <v>596</v>
      </c>
      <c r="C530" s="651" t="s">
        <v>620</v>
      </c>
      <c r="D530" s="652" t="s">
        <v>3385</v>
      </c>
      <c r="E530" s="651" t="s">
        <v>7836</v>
      </c>
      <c r="F530" s="652" t="s">
        <v>7837</v>
      </c>
      <c r="G530" s="651" t="s">
        <v>7445</v>
      </c>
      <c r="H530" s="651" t="s">
        <v>7446</v>
      </c>
      <c r="I530" s="653">
        <v>95</v>
      </c>
      <c r="J530" s="653">
        <v>1</v>
      </c>
      <c r="K530" s="654">
        <v>95</v>
      </c>
    </row>
    <row r="531" spans="1:11" ht="14.4" customHeight="1" x14ac:dyDescent="0.3">
      <c r="A531" s="649" t="s">
        <v>595</v>
      </c>
      <c r="B531" s="650" t="s">
        <v>596</v>
      </c>
      <c r="C531" s="651" t="s">
        <v>620</v>
      </c>
      <c r="D531" s="652" t="s">
        <v>3385</v>
      </c>
      <c r="E531" s="651" t="s">
        <v>7836</v>
      </c>
      <c r="F531" s="652" t="s">
        <v>7837</v>
      </c>
      <c r="G531" s="651" t="s">
        <v>7447</v>
      </c>
      <c r="H531" s="651" t="s">
        <v>7448</v>
      </c>
      <c r="I531" s="653">
        <v>0.44</v>
      </c>
      <c r="J531" s="653">
        <v>400</v>
      </c>
      <c r="K531" s="654">
        <v>176</v>
      </c>
    </row>
    <row r="532" spans="1:11" ht="14.4" customHeight="1" x14ac:dyDescent="0.3">
      <c r="A532" s="649" t="s">
        <v>595</v>
      </c>
      <c r="B532" s="650" t="s">
        <v>596</v>
      </c>
      <c r="C532" s="651" t="s">
        <v>620</v>
      </c>
      <c r="D532" s="652" t="s">
        <v>3385</v>
      </c>
      <c r="E532" s="651" t="s">
        <v>7836</v>
      </c>
      <c r="F532" s="652" t="s">
        <v>7837</v>
      </c>
      <c r="G532" s="651" t="s">
        <v>7449</v>
      </c>
      <c r="H532" s="651" t="s">
        <v>7450</v>
      </c>
      <c r="I532" s="653">
        <v>1.4</v>
      </c>
      <c r="J532" s="653">
        <v>200</v>
      </c>
      <c r="K532" s="654">
        <v>280</v>
      </c>
    </row>
    <row r="533" spans="1:11" ht="14.4" customHeight="1" x14ac:dyDescent="0.3">
      <c r="A533" s="649" t="s">
        <v>595</v>
      </c>
      <c r="B533" s="650" t="s">
        <v>596</v>
      </c>
      <c r="C533" s="651" t="s">
        <v>620</v>
      </c>
      <c r="D533" s="652" t="s">
        <v>3385</v>
      </c>
      <c r="E533" s="651" t="s">
        <v>7836</v>
      </c>
      <c r="F533" s="652" t="s">
        <v>7837</v>
      </c>
      <c r="G533" s="651" t="s">
        <v>7128</v>
      </c>
      <c r="H533" s="651" t="s">
        <v>7129</v>
      </c>
      <c r="I533" s="653">
        <v>117.37</v>
      </c>
      <c r="J533" s="653">
        <v>1</v>
      </c>
      <c r="K533" s="654">
        <v>117.37</v>
      </c>
    </row>
    <row r="534" spans="1:11" ht="14.4" customHeight="1" x14ac:dyDescent="0.3">
      <c r="A534" s="649" t="s">
        <v>595</v>
      </c>
      <c r="B534" s="650" t="s">
        <v>596</v>
      </c>
      <c r="C534" s="651" t="s">
        <v>620</v>
      </c>
      <c r="D534" s="652" t="s">
        <v>3385</v>
      </c>
      <c r="E534" s="651" t="s">
        <v>7846</v>
      </c>
      <c r="F534" s="652" t="s">
        <v>7847</v>
      </c>
      <c r="G534" s="651" t="s">
        <v>7451</v>
      </c>
      <c r="H534" s="651" t="s">
        <v>7452</v>
      </c>
      <c r="I534" s="653">
        <v>9680</v>
      </c>
      <c r="J534" s="653">
        <v>1</v>
      </c>
      <c r="K534" s="654">
        <v>9680</v>
      </c>
    </row>
    <row r="535" spans="1:11" ht="14.4" customHeight="1" x14ac:dyDescent="0.3">
      <c r="A535" s="649" t="s">
        <v>595</v>
      </c>
      <c r="B535" s="650" t="s">
        <v>596</v>
      </c>
      <c r="C535" s="651" t="s">
        <v>620</v>
      </c>
      <c r="D535" s="652" t="s">
        <v>3385</v>
      </c>
      <c r="E535" s="651" t="s">
        <v>7846</v>
      </c>
      <c r="F535" s="652" t="s">
        <v>7847</v>
      </c>
      <c r="G535" s="651" t="s">
        <v>7453</v>
      </c>
      <c r="H535" s="651" t="s">
        <v>7454</v>
      </c>
      <c r="I535" s="653">
        <v>4629.2579999999998</v>
      </c>
      <c r="J535" s="653">
        <v>5</v>
      </c>
      <c r="K535" s="654">
        <v>23146.29</v>
      </c>
    </row>
    <row r="536" spans="1:11" ht="14.4" customHeight="1" x14ac:dyDescent="0.3">
      <c r="A536" s="649" t="s">
        <v>595</v>
      </c>
      <c r="B536" s="650" t="s">
        <v>596</v>
      </c>
      <c r="C536" s="651" t="s">
        <v>620</v>
      </c>
      <c r="D536" s="652" t="s">
        <v>3385</v>
      </c>
      <c r="E536" s="651" t="s">
        <v>7846</v>
      </c>
      <c r="F536" s="652" t="s">
        <v>7847</v>
      </c>
      <c r="G536" s="651" t="s">
        <v>7455</v>
      </c>
      <c r="H536" s="651" t="s">
        <v>7456</v>
      </c>
      <c r="I536" s="653">
        <v>7841.18</v>
      </c>
      <c r="J536" s="653">
        <v>1</v>
      </c>
      <c r="K536" s="654">
        <v>7841.18</v>
      </c>
    </row>
    <row r="537" spans="1:11" ht="14.4" customHeight="1" x14ac:dyDescent="0.3">
      <c r="A537" s="649" t="s">
        <v>595</v>
      </c>
      <c r="B537" s="650" t="s">
        <v>596</v>
      </c>
      <c r="C537" s="651" t="s">
        <v>620</v>
      </c>
      <c r="D537" s="652" t="s">
        <v>3385</v>
      </c>
      <c r="E537" s="651" t="s">
        <v>7846</v>
      </c>
      <c r="F537" s="652" t="s">
        <v>7847</v>
      </c>
      <c r="G537" s="651" t="s">
        <v>7457</v>
      </c>
      <c r="H537" s="651" t="s">
        <v>7458</v>
      </c>
      <c r="I537" s="653">
        <v>4620.17</v>
      </c>
      <c r="J537" s="653">
        <v>1</v>
      </c>
      <c r="K537" s="654">
        <v>4620.17</v>
      </c>
    </row>
    <row r="538" spans="1:11" ht="14.4" customHeight="1" x14ac:dyDescent="0.3">
      <c r="A538" s="649" t="s">
        <v>595</v>
      </c>
      <c r="B538" s="650" t="s">
        <v>596</v>
      </c>
      <c r="C538" s="651" t="s">
        <v>620</v>
      </c>
      <c r="D538" s="652" t="s">
        <v>3385</v>
      </c>
      <c r="E538" s="651" t="s">
        <v>7838</v>
      </c>
      <c r="F538" s="652" t="s">
        <v>7839</v>
      </c>
      <c r="G538" s="651" t="s">
        <v>7130</v>
      </c>
      <c r="H538" s="651" t="s">
        <v>7131</v>
      </c>
      <c r="I538" s="653">
        <v>8.1633333333333322</v>
      </c>
      <c r="J538" s="653">
        <v>600</v>
      </c>
      <c r="K538" s="654">
        <v>4898</v>
      </c>
    </row>
    <row r="539" spans="1:11" ht="14.4" customHeight="1" x14ac:dyDescent="0.3">
      <c r="A539" s="649" t="s">
        <v>595</v>
      </c>
      <c r="B539" s="650" t="s">
        <v>596</v>
      </c>
      <c r="C539" s="651" t="s">
        <v>620</v>
      </c>
      <c r="D539" s="652" t="s">
        <v>3385</v>
      </c>
      <c r="E539" s="651" t="s">
        <v>7838</v>
      </c>
      <c r="F539" s="652" t="s">
        <v>7839</v>
      </c>
      <c r="G539" s="651" t="s">
        <v>7130</v>
      </c>
      <c r="H539" s="651" t="s">
        <v>7132</v>
      </c>
      <c r="I539" s="653">
        <v>8.17</v>
      </c>
      <c r="J539" s="653">
        <v>600</v>
      </c>
      <c r="K539" s="654">
        <v>4902</v>
      </c>
    </row>
    <row r="540" spans="1:11" ht="14.4" customHeight="1" x14ac:dyDescent="0.3">
      <c r="A540" s="649" t="s">
        <v>595</v>
      </c>
      <c r="B540" s="650" t="s">
        <v>596</v>
      </c>
      <c r="C540" s="651" t="s">
        <v>620</v>
      </c>
      <c r="D540" s="652" t="s">
        <v>3385</v>
      </c>
      <c r="E540" s="651" t="s">
        <v>7838</v>
      </c>
      <c r="F540" s="652" t="s">
        <v>7839</v>
      </c>
      <c r="G540" s="651" t="s">
        <v>7133</v>
      </c>
      <c r="H540" s="651" t="s">
        <v>7134</v>
      </c>
      <c r="I540" s="653">
        <v>7.01</v>
      </c>
      <c r="J540" s="653">
        <v>100</v>
      </c>
      <c r="K540" s="654">
        <v>701</v>
      </c>
    </row>
    <row r="541" spans="1:11" ht="14.4" customHeight="1" x14ac:dyDescent="0.3">
      <c r="A541" s="649" t="s">
        <v>595</v>
      </c>
      <c r="B541" s="650" t="s">
        <v>596</v>
      </c>
      <c r="C541" s="651" t="s">
        <v>620</v>
      </c>
      <c r="D541" s="652" t="s">
        <v>3385</v>
      </c>
      <c r="E541" s="651" t="s">
        <v>7838</v>
      </c>
      <c r="F541" s="652" t="s">
        <v>7839</v>
      </c>
      <c r="G541" s="651" t="s">
        <v>7459</v>
      </c>
      <c r="H541" s="651" t="s">
        <v>7460</v>
      </c>
      <c r="I541" s="653">
        <v>3097.6</v>
      </c>
      <c r="J541" s="653">
        <v>1</v>
      </c>
      <c r="K541" s="654">
        <v>3097.6</v>
      </c>
    </row>
    <row r="542" spans="1:11" ht="14.4" customHeight="1" x14ac:dyDescent="0.3">
      <c r="A542" s="649" t="s">
        <v>595</v>
      </c>
      <c r="B542" s="650" t="s">
        <v>596</v>
      </c>
      <c r="C542" s="651" t="s">
        <v>620</v>
      </c>
      <c r="D542" s="652" t="s">
        <v>3385</v>
      </c>
      <c r="E542" s="651" t="s">
        <v>7840</v>
      </c>
      <c r="F542" s="652" t="s">
        <v>7841</v>
      </c>
      <c r="G542" s="651" t="s">
        <v>7461</v>
      </c>
      <c r="H542" s="651" t="s">
        <v>7462</v>
      </c>
      <c r="I542" s="653">
        <v>318.06</v>
      </c>
      <c r="J542" s="653">
        <v>65</v>
      </c>
      <c r="K542" s="654">
        <v>20673.940000000002</v>
      </c>
    </row>
    <row r="543" spans="1:11" ht="14.4" customHeight="1" x14ac:dyDescent="0.3">
      <c r="A543" s="649" t="s">
        <v>595</v>
      </c>
      <c r="B543" s="650" t="s">
        <v>596</v>
      </c>
      <c r="C543" s="651" t="s">
        <v>620</v>
      </c>
      <c r="D543" s="652" t="s">
        <v>3385</v>
      </c>
      <c r="E543" s="651" t="s">
        <v>7840</v>
      </c>
      <c r="F543" s="652" t="s">
        <v>7841</v>
      </c>
      <c r="G543" s="651" t="s">
        <v>7135</v>
      </c>
      <c r="H543" s="651" t="s">
        <v>7136</v>
      </c>
      <c r="I543" s="653">
        <v>0.31</v>
      </c>
      <c r="J543" s="653">
        <v>700</v>
      </c>
      <c r="K543" s="654">
        <v>217</v>
      </c>
    </row>
    <row r="544" spans="1:11" ht="14.4" customHeight="1" x14ac:dyDescent="0.3">
      <c r="A544" s="649" t="s">
        <v>595</v>
      </c>
      <c r="B544" s="650" t="s">
        <v>596</v>
      </c>
      <c r="C544" s="651" t="s">
        <v>620</v>
      </c>
      <c r="D544" s="652" t="s">
        <v>3385</v>
      </c>
      <c r="E544" s="651" t="s">
        <v>7840</v>
      </c>
      <c r="F544" s="652" t="s">
        <v>7841</v>
      </c>
      <c r="G544" s="651" t="s">
        <v>7463</v>
      </c>
      <c r="H544" s="651" t="s">
        <v>7464</v>
      </c>
      <c r="I544" s="653">
        <v>0.3</v>
      </c>
      <c r="J544" s="653">
        <v>400</v>
      </c>
      <c r="K544" s="654">
        <v>120</v>
      </c>
    </row>
    <row r="545" spans="1:11" ht="14.4" customHeight="1" x14ac:dyDescent="0.3">
      <c r="A545" s="649" t="s">
        <v>595</v>
      </c>
      <c r="B545" s="650" t="s">
        <v>596</v>
      </c>
      <c r="C545" s="651" t="s">
        <v>620</v>
      </c>
      <c r="D545" s="652" t="s">
        <v>3385</v>
      </c>
      <c r="E545" s="651" t="s">
        <v>7840</v>
      </c>
      <c r="F545" s="652" t="s">
        <v>7841</v>
      </c>
      <c r="G545" s="651" t="s">
        <v>7137</v>
      </c>
      <c r="H545" s="651" t="s">
        <v>7138</v>
      </c>
      <c r="I545" s="653">
        <v>0.31</v>
      </c>
      <c r="J545" s="653">
        <v>300</v>
      </c>
      <c r="K545" s="654">
        <v>93</v>
      </c>
    </row>
    <row r="546" spans="1:11" ht="14.4" customHeight="1" x14ac:dyDescent="0.3">
      <c r="A546" s="649" t="s">
        <v>595</v>
      </c>
      <c r="B546" s="650" t="s">
        <v>596</v>
      </c>
      <c r="C546" s="651" t="s">
        <v>620</v>
      </c>
      <c r="D546" s="652" t="s">
        <v>3385</v>
      </c>
      <c r="E546" s="651" t="s">
        <v>7840</v>
      </c>
      <c r="F546" s="652" t="s">
        <v>7841</v>
      </c>
      <c r="G546" s="651" t="s">
        <v>7139</v>
      </c>
      <c r="H546" s="651" t="s">
        <v>7140</v>
      </c>
      <c r="I546" s="653">
        <v>0.47666666666666663</v>
      </c>
      <c r="J546" s="653">
        <v>1400</v>
      </c>
      <c r="K546" s="654">
        <v>666</v>
      </c>
    </row>
    <row r="547" spans="1:11" ht="14.4" customHeight="1" x14ac:dyDescent="0.3">
      <c r="A547" s="649" t="s">
        <v>595</v>
      </c>
      <c r="B547" s="650" t="s">
        <v>596</v>
      </c>
      <c r="C547" s="651" t="s">
        <v>620</v>
      </c>
      <c r="D547" s="652" t="s">
        <v>3385</v>
      </c>
      <c r="E547" s="651" t="s">
        <v>7840</v>
      </c>
      <c r="F547" s="652" t="s">
        <v>7841</v>
      </c>
      <c r="G547" s="651" t="s">
        <v>7465</v>
      </c>
      <c r="H547" s="651" t="s">
        <v>7466</v>
      </c>
      <c r="I547" s="653">
        <v>195.9</v>
      </c>
      <c r="J547" s="653">
        <v>55</v>
      </c>
      <c r="K547" s="654">
        <v>10774.45</v>
      </c>
    </row>
    <row r="548" spans="1:11" ht="14.4" customHeight="1" x14ac:dyDescent="0.3">
      <c r="A548" s="649" t="s">
        <v>595</v>
      </c>
      <c r="B548" s="650" t="s">
        <v>596</v>
      </c>
      <c r="C548" s="651" t="s">
        <v>620</v>
      </c>
      <c r="D548" s="652" t="s">
        <v>3385</v>
      </c>
      <c r="E548" s="651" t="s">
        <v>7840</v>
      </c>
      <c r="F548" s="652" t="s">
        <v>7841</v>
      </c>
      <c r="G548" s="651" t="s">
        <v>7141</v>
      </c>
      <c r="H548" s="651" t="s">
        <v>7142</v>
      </c>
      <c r="I548" s="653">
        <v>0.33</v>
      </c>
      <c r="J548" s="653">
        <v>6300</v>
      </c>
      <c r="K548" s="654">
        <v>2101</v>
      </c>
    </row>
    <row r="549" spans="1:11" ht="14.4" customHeight="1" x14ac:dyDescent="0.3">
      <c r="A549" s="649" t="s">
        <v>595</v>
      </c>
      <c r="B549" s="650" t="s">
        <v>596</v>
      </c>
      <c r="C549" s="651" t="s">
        <v>620</v>
      </c>
      <c r="D549" s="652" t="s">
        <v>3385</v>
      </c>
      <c r="E549" s="651" t="s">
        <v>7840</v>
      </c>
      <c r="F549" s="652" t="s">
        <v>7841</v>
      </c>
      <c r="G549" s="651" t="s">
        <v>7378</v>
      </c>
      <c r="H549" s="651" t="s">
        <v>7379</v>
      </c>
      <c r="I549" s="653">
        <v>1.75</v>
      </c>
      <c r="J549" s="653">
        <v>100</v>
      </c>
      <c r="K549" s="654">
        <v>175</v>
      </c>
    </row>
    <row r="550" spans="1:11" ht="14.4" customHeight="1" x14ac:dyDescent="0.3">
      <c r="A550" s="649" t="s">
        <v>595</v>
      </c>
      <c r="B550" s="650" t="s">
        <v>596</v>
      </c>
      <c r="C550" s="651" t="s">
        <v>620</v>
      </c>
      <c r="D550" s="652" t="s">
        <v>3385</v>
      </c>
      <c r="E550" s="651" t="s">
        <v>7840</v>
      </c>
      <c r="F550" s="652" t="s">
        <v>7841</v>
      </c>
      <c r="G550" s="651" t="s">
        <v>7337</v>
      </c>
      <c r="H550" s="651" t="s">
        <v>7338</v>
      </c>
      <c r="I550" s="653">
        <v>132.68</v>
      </c>
      <c r="J550" s="653">
        <v>50</v>
      </c>
      <c r="K550" s="654">
        <v>6633.82</v>
      </c>
    </row>
    <row r="551" spans="1:11" ht="14.4" customHeight="1" x14ac:dyDescent="0.3">
      <c r="A551" s="649" t="s">
        <v>595</v>
      </c>
      <c r="B551" s="650" t="s">
        <v>596</v>
      </c>
      <c r="C551" s="651" t="s">
        <v>620</v>
      </c>
      <c r="D551" s="652" t="s">
        <v>3385</v>
      </c>
      <c r="E551" s="651" t="s">
        <v>7840</v>
      </c>
      <c r="F551" s="652" t="s">
        <v>7841</v>
      </c>
      <c r="G551" s="651" t="s">
        <v>7467</v>
      </c>
      <c r="H551" s="651" t="s">
        <v>7468</v>
      </c>
      <c r="I551" s="653">
        <v>125.48</v>
      </c>
      <c r="J551" s="653">
        <v>12</v>
      </c>
      <c r="K551" s="654">
        <v>1505.72</v>
      </c>
    </row>
    <row r="552" spans="1:11" ht="14.4" customHeight="1" x14ac:dyDescent="0.3">
      <c r="A552" s="649" t="s">
        <v>595</v>
      </c>
      <c r="B552" s="650" t="s">
        <v>596</v>
      </c>
      <c r="C552" s="651" t="s">
        <v>620</v>
      </c>
      <c r="D552" s="652" t="s">
        <v>3385</v>
      </c>
      <c r="E552" s="651" t="s">
        <v>7840</v>
      </c>
      <c r="F552" s="652" t="s">
        <v>7841</v>
      </c>
      <c r="G552" s="651" t="s">
        <v>7469</v>
      </c>
      <c r="H552" s="651" t="s">
        <v>7470</v>
      </c>
      <c r="I552" s="653">
        <v>790.61500000000001</v>
      </c>
      <c r="J552" s="653">
        <v>15</v>
      </c>
      <c r="K552" s="654">
        <v>11859.2</v>
      </c>
    </row>
    <row r="553" spans="1:11" ht="14.4" customHeight="1" x14ac:dyDescent="0.3">
      <c r="A553" s="649" t="s">
        <v>595</v>
      </c>
      <c r="B553" s="650" t="s">
        <v>596</v>
      </c>
      <c r="C553" s="651" t="s">
        <v>620</v>
      </c>
      <c r="D553" s="652" t="s">
        <v>3385</v>
      </c>
      <c r="E553" s="651" t="s">
        <v>7840</v>
      </c>
      <c r="F553" s="652" t="s">
        <v>7841</v>
      </c>
      <c r="G553" s="651" t="s">
        <v>7471</v>
      </c>
      <c r="H553" s="651" t="s">
        <v>7472</v>
      </c>
      <c r="I553" s="653">
        <v>318.06</v>
      </c>
      <c r="J553" s="653">
        <v>20</v>
      </c>
      <c r="K553" s="654">
        <v>6361.2</v>
      </c>
    </row>
    <row r="554" spans="1:11" ht="14.4" customHeight="1" x14ac:dyDescent="0.3">
      <c r="A554" s="649" t="s">
        <v>595</v>
      </c>
      <c r="B554" s="650" t="s">
        <v>596</v>
      </c>
      <c r="C554" s="651" t="s">
        <v>620</v>
      </c>
      <c r="D554" s="652" t="s">
        <v>3385</v>
      </c>
      <c r="E554" s="651" t="s">
        <v>7842</v>
      </c>
      <c r="F554" s="652" t="s">
        <v>7843</v>
      </c>
      <c r="G554" s="651" t="s">
        <v>7473</v>
      </c>
      <c r="H554" s="651" t="s">
        <v>7474</v>
      </c>
      <c r="I554" s="653">
        <v>16.210000000000004</v>
      </c>
      <c r="J554" s="653">
        <v>850</v>
      </c>
      <c r="K554" s="654">
        <v>13781.300000000001</v>
      </c>
    </row>
    <row r="555" spans="1:11" ht="14.4" customHeight="1" x14ac:dyDescent="0.3">
      <c r="A555" s="649" t="s">
        <v>595</v>
      </c>
      <c r="B555" s="650" t="s">
        <v>596</v>
      </c>
      <c r="C555" s="651" t="s">
        <v>620</v>
      </c>
      <c r="D555" s="652" t="s">
        <v>3385</v>
      </c>
      <c r="E555" s="651" t="s">
        <v>7842</v>
      </c>
      <c r="F555" s="652" t="s">
        <v>7843</v>
      </c>
      <c r="G555" s="651" t="s">
        <v>7147</v>
      </c>
      <c r="H555" s="651" t="s">
        <v>7475</v>
      </c>
      <c r="I555" s="653">
        <v>7.5</v>
      </c>
      <c r="J555" s="653">
        <v>400</v>
      </c>
      <c r="K555" s="654">
        <v>3000</v>
      </c>
    </row>
    <row r="556" spans="1:11" ht="14.4" customHeight="1" x14ac:dyDescent="0.3">
      <c r="A556" s="649" t="s">
        <v>595</v>
      </c>
      <c r="B556" s="650" t="s">
        <v>596</v>
      </c>
      <c r="C556" s="651" t="s">
        <v>620</v>
      </c>
      <c r="D556" s="652" t="s">
        <v>3385</v>
      </c>
      <c r="E556" s="651" t="s">
        <v>7842</v>
      </c>
      <c r="F556" s="652" t="s">
        <v>7843</v>
      </c>
      <c r="G556" s="651" t="s">
        <v>7476</v>
      </c>
      <c r="H556" s="651" t="s">
        <v>7477</v>
      </c>
      <c r="I556" s="653">
        <v>11.010000000000002</v>
      </c>
      <c r="J556" s="653">
        <v>820</v>
      </c>
      <c r="K556" s="654">
        <v>9028.2000000000007</v>
      </c>
    </row>
    <row r="557" spans="1:11" ht="14.4" customHeight="1" x14ac:dyDescent="0.3">
      <c r="A557" s="649" t="s">
        <v>595</v>
      </c>
      <c r="B557" s="650" t="s">
        <v>596</v>
      </c>
      <c r="C557" s="651" t="s">
        <v>620</v>
      </c>
      <c r="D557" s="652" t="s">
        <v>3385</v>
      </c>
      <c r="E557" s="651" t="s">
        <v>7842</v>
      </c>
      <c r="F557" s="652" t="s">
        <v>7843</v>
      </c>
      <c r="G557" s="651" t="s">
        <v>7151</v>
      </c>
      <c r="H557" s="651" t="s">
        <v>7152</v>
      </c>
      <c r="I557" s="653">
        <v>0.77249999999999996</v>
      </c>
      <c r="J557" s="653">
        <v>3500</v>
      </c>
      <c r="K557" s="654">
        <v>2700</v>
      </c>
    </row>
    <row r="558" spans="1:11" ht="14.4" customHeight="1" x14ac:dyDescent="0.3">
      <c r="A558" s="649" t="s">
        <v>595</v>
      </c>
      <c r="B558" s="650" t="s">
        <v>596</v>
      </c>
      <c r="C558" s="651" t="s">
        <v>620</v>
      </c>
      <c r="D558" s="652" t="s">
        <v>3385</v>
      </c>
      <c r="E558" s="651" t="s">
        <v>7842</v>
      </c>
      <c r="F558" s="652" t="s">
        <v>7843</v>
      </c>
      <c r="G558" s="651" t="s">
        <v>7153</v>
      </c>
      <c r="H558" s="651" t="s">
        <v>7154</v>
      </c>
      <c r="I558" s="653">
        <v>0.77249999999999996</v>
      </c>
      <c r="J558" s="653">
        <v>4000</v>
      </c>
      <c r="K558" s="654">
        <v>3090</v>
      </c>
    </row>
    <row r="559" spans="1:11" ht="14.4" customHeight="1" x14ac:dyDescent="0.3">
      <c r="A559" s="649" t="s">
        <v>595</v>
      </c>
      <c r="B559" s="650" t="s">
        <v>596</v>
      </c>
      <c r="C559" s="651" t="s">
        <v>620</v>
      </c>
      <c r="D559" s="652" t="s">
        <v>3385</v>
      </c>
      <c r="E559" s="651" t="s">
        <v>7842</v>
      </c>
      <c r="F559" s="652" t="s">
        <v>7843</v>
      </c>
      <c r="G559" s="651" t="s">
        <v>7157</v>
      </c>
      <c r="H559" s="651" t="s">
        <v>7158</v>
      </c>
      <c r="I559" s="653">
        <v>0.71</v>
      </c>
      <c r="J559" s="653">
        <v>2600</v>
      </c>
      <c r="K559" s="654">
        <v>1846</v>
      </c>
    </row>
    <row r="560" spans="1:11" ht="14.4" customHeight="1" x14ac:dyDescent="0.3">
      <c r="A560" s="649" t="s">
        <v>595</v>
      </c>
      <c r="B560" s="650" t="s">
        <v>596</v>
      </c>
      <c r="C560" s="651" t="s">
        <v>620</v>
      </c>
      <c r="D560" s="652" t="s">
        <v>3385</v>
      </c>
      <c r="E560" s="651" t="s">
        <v>7842</v>
      </c>
      <c r="F560" s="652" t="s">
        <v>7843</v>
      </c>
      <c r="G560" s="651" t="s">
        <v>7161</v>
      </c>
      <c r="H560" s="651" t="s">
        <v>7162</v>
      </c>
      <c r="I560" s="653">
        <v>0.71</v>
      </c>
      <c r="J560" s="653">
        <v>2600</v>
      </c>
      <c r="K560" s="654">
        <v>1846</v>
      </c>
    </row>
    <row r="561" spans="1:11" ht="14.4" customHeight="1" x14ac:dyDescent="0.3">
      <c r="A561" s="649" t="s">
        <v>595</v>
      </c>
      <c r="B561" s="650" t="s">
        <v>596</v>
      </c>
      <c r="C561" s="651" t="s">
        <v>620</v>
      </c>
      <c r="D561" s="652" t="s">
        <v>3385</v>
      </c>
      <c r="E561" s="651" t="s">
        <v>7844</v>
      </c>
      <c r="F561" s="652" t="s">
        <v>7845</v>
      </c>
      <c r="G561" s="651" t="s">
        <v>7478</v>
      </c>
      <c r="H561" s="651" t="s">
        <v>7479</v>
      </c>
      <c r="I561" s="653">
        <v>273.87037017172639</v>
      </c>
      <c r="J561" s="653">
        <v>3</v>
      </c>
      <c r="K561" s="654">
        <v>821.61111051517923</v>
      </c>
    </row>
    <row r="562" spans="1:11" ht="14.4" customHeight="1" x14ac:dyDescent="0.3">
      <c r="A562" s="649" t="s">
        <v>595</v>
      </c>
      <c r="B562" s="650" t="s">
        <v>596</v>
      </c>
      <c r="C562" s="651" t="s">
        <v>620</v>
      </c>
      <c r="D562" s="652" t="s">
        <v>3385</v>
      </c>
      <c r="E562" s="651" t="s">
        <v>7844</v>
      </c>
      <c r="F562" s="652" t="s">
        <v>7845</v>
      </c>
      <c r="G562" s="651" t="s">
        <v>7480</v>
      </c>
      <c r="H562" s="651" t="s">
        <v>7481</v>
      </c>
      <c r="I562" s="653">
        <v>1390.4399999999996</v>
      </c>
      <c r="J562" s="653">
        <v>2</v>
      </c>
      <c r="K562" s="654">
        <v>2780.8799999999992</v>
      </c>
    </row>
    <row r="563" spans="1:11" ht="14.4" customHeight="1" x14ac:dyDescent="0.3">
      <c r="A563" s="649" t="s">
        <v>595</v>
      </c>
      <c r="B563" s="650" t="s">
        <v>596</v>
      </c>
      <c r="C563" s="651" t="s">
        <v>620</v>
      </c>
      <c r="D563" s="652" t="s">
        <v>3385</v>
      </c>
      <c r="E563" s="651" t="s">
        <v>7844</v>
      </c>
      <c r="F563" s="652" t="s">
        <v>7845</v>
      </c>
      <c r="G563" s="651" t="s">
        <v>7163</v>
      </c>
      <c r="H563" s="651" t="s">
        <v>7164</v>
      </c>
      <c r="I563" s="653">
        <v>149.77222222222224</v>
      </c>
      <c r="J563" s="653">
        <v>200</v>
      </c>
      <c r="K563" s="654">
        <v>30677.37</v>
      </c>
    </row>
    <row r="564" spans="1:11" ht="14.4" customHeight="1" x14ac:dyDescent="0.3">
      <c r="A564" s="649" t="s">
        <v>595</v>
      </c>
      <c r="B564" s="650" t="s">
        <v>596</v>
      </c>
      <c r="C564" s="651" t="s">
        <v>620</v>
      </c>
      <c r="D564" s="652" t="s">
        <v>3385</v>
      </c>
      <c r="E564" s="651" t="s">
        <v>7844</v>
      </c>
      <c r="F564" s="652" t="s">
        <v>7845</v>
      </c>
      <c r="G564" s="651" t="s">
        <v>7263</v>
      </c>
      <c r="H564" s="651" t="s">
        <v>7264</v>
      </c>
      <c r="I564" s="653">
        <v>192.39</v>
      </c>
      <c r="J564" s="653">
        <v>2</v>
      </c>
      <c r="K564" s="654">
        <v>384.78</v>
      </c>
    </row>
    <row r="565" spans="1:11" ht="14.4" customHeight="1" x14ac:dyDescent="0.3">
      <c r="A565" s="649" t="s">
        <v>595</v>
      </c>
      <c r="B565" s="650" t="s">
        <v>596</v>
      </c>
      <c r="C565" s="651" t="s">
        <v>620</v>
      </c>
      <c r="D565" s="652" t="s">
        <v>3385</v>
      </c>
      <c r="E565" s="651" t="s">
        <v>7844</v>
      </c>
      <c r="F565" s="652" t="s">
        <v>7845</v>
      </c>
      <c r="G565" s="651" t="s">
        <v>7165</v>
      </c>
      <c r="H565" s="651" t="s">
        <v>7166</v>
      </c>
      <c r="I565" s="653">
        <v>152.46</v>
      </c>
      <c r="J565" s="653">
        <v>12</v>
      </c>
      <c r="K565" s="654">
        <v>1829.52</v>
      </c>
    </row>
    <row r="566" spans="1:11" ht="14.4" customHeight="1" x14ac:dyDescent="0.3">
      <c r="A566" s="649" t="s">
        <v>595</v>
      </c>
      <c r="B566" s="650" t="s">
        <v>596</v>
      </c>
      <c r="C566" s="651" t="s">
        <v>620</v>
      </c>
      <c r="D566" s="652" t="s">
        <v>3385</v>
      </c>
      <c r="E566" s="651" t="s">
        <v>7844</v>
      </c>
      <c r="F566" s="652" t="s">
        <v>7845</v>
      </c>
      <c r="G566" s="651" t="s">
        <v>7482</v>
      </c>
      <c r="H566" s="651" t="s">
        <v>7483</v>
      </c>
      <c r="I566" s="653">
        <v>105.8</v>
      </c>
      <c r="J566" s="653">
        <v>5</v>
      </c>
      <c r="K566" s="654">
        <v>529</v>
      </c>
    </row>
    <row r="567" spans="1:11" ht="14.4" customHeight="1" x14ac:dyDescent="0.3">
      <c r="A567" s="649" t="s">
        <v>595</v>
      </c>
      <c r="B567" s="650" t="s">
        <v>596</v>
      </c>
      <c r="C567" s="651" t="s">
        <v>620</v>
      </c>
      <c r="D567" s="652" t="s">
        <v>3385</v>
      </c>
      <c r="E567" s="651" t="s">
        <v>7844</v>
      </c>
      <c r="F567" s="652" t="s">
        <v>7845</v>
      </c>
      <c r="G567" s="651" t="s">
        <v>7484</v>
      </c>
      <c r="H567" s="651" t="s">
        <v>7485</v>
      </c>
      <c r="I567" s="653">
        <v>53.24</v>
      </c>
      <c r="J567" s="653">
        <v>4</v>
      </c>
      <c r="K567" s="654">
        <v>212.96</v>
      </c>
    </row>
    <row r="568" spans="1:11" ht="14.4" customHeight="1" x14ac:dyDescent="0.3">
      <c r="A568" s="649" t="s">
        <v>595</v>
      </c>
      <c r="B568" s="650" t="s">
        <v>596</v>
      </c>
      <c r="C568" s="651" t="s">
        <v>623</v>
      </c>
      <c r="D568" s="652" t="s">
        <v>3386</v>
      </c>
      <c r="E568" s="651" t="s">
        <v>7832</v>
      </c>
      <c r="F568" s="652" t="s">
        <v>7833</v>
      </c>
      <c r="G568" s="651" t="s">
        <v>6942</v>
      </c>
      <c r="H568" s="651" t="s">
        <v>6943</v>
      </c>
      <c r="I568" s="653">
        <v>2.39</v>
      </c>
      <c r="J568" s="653">
        <v>60</v>
      </c>
      <c r="K568" s="654">
        <v>143.4</v>
      </c>
    </row>
    <row r="569" spans="1:11" ht="14.4" customHeight="1" x14ac:dyDescent="0.3">
      <c r="A569" s="649" t="s">
        <v>595</v>
      </c>
      <c r="B569" s="650" t="s">
        <v>596</v>
      </c>
      <c r="C569" s="651" t="s">
        <v>623</v>
      </c>
      <c r="D569" s="652" t="s">
        <v>3386</v>
      </c>
      <c r="E569" s="651" t="s">
        <v>7832</v>
      </c>
      <c r="F569" s="652" t="s">
        <v>7833</v>
      </c>
      <c r="G569" s="651" t="s">
        <v>7486</v>
      </c>
      <c r="H569" s="651" t="s">
        <v>7487</v>
      </c>
      <c r="I569" s="653">
        <v>2.39</v>
      </c>
      <c r="J569" s="653">
        <v>100</v>
      </c>
      <c r="K569" s="654">
        <v>239</v>
      </c>
    </row>
    <row r="570" spans="1:11" ht="14.4" customHeight="1" x14ac:dyDescent="0.3">
      <c r="A570" s="649" t="s">
        <v>595</v>
      </c>
      <c r="B570" s="650" t="s">
        <v>596</v>
      </c>
      <c r="C570" s="651" t="s">
        <v>623</v>
      </c>
      <c r="D570" s="652" t="s">
        <v>3386</v>
      </c>
      <c r="E570" s="651" t="s">
        <v>7832</v>
      </c>
      <c r="F570" s="652" t="s">
        <v>7833</v>
      </c>
      <c r="G570" s="651" t="s">
        <v>7488</v>
      </c>
      <c r="H570" s="651" t="s">
        <v>7489</v>
      </c>
      <c r="I570" s="653">
        <v>8.68</v>
      </c>
      <c r="J570" s="653">
        <v>200</v>
      </c>
      <c r="K570" s="654">
        <v>1735.35</v>
      </c>
    </row>
    <row r="571" spans="1:11" ht="14.4" customHeight="1" x14ac:dyDescent="0.3">
      <c r="A571" s="649" t="s">
        <v>595</v>
      </c>
      <c r="B571" s="650" t="s">
        <v>596</v>
      </c>
      <c r="C571" s="651" t="s">
        <v>623</v>
      </c>
      <c r="D571" s="652" t="s">
        <v>3386</v>
      </c>
      <c r="E571" s="651" t="s">
        <v>7832</v>
      </c>
      <c r="F571" s="652" t="s">
        <v>7833</v>
      </c>
      <c r="G571" s="651" t="s">
        <v>7189</v>
      </c>
      <c r="H571" s="651" t="s">
        <v>7190</v>
      </c>
      <c r="I571" s="653">
        <v>10.71</v>
      </c>
      <c r="J571" s="653">
        <v>24</v>
      </c>
      <c r="K571" s="654">
        <v>257.04000000000002</v>
      </c>
    </row>
    <row r="572" spans="1:11" ht="14.4" customHeight="1" x14ac:dyDescent="0.3">
      <c r="A572" s="649" t="s">
        <v>595</v>
      </c>
      <c r="B572" s="650" t="s">
        <v>596</v>
      </c>
      <c r="C572" s="651" t="s">
        <v>623</v>
      </c>
      <c r="D572" s="652" t="s">
        <v>3386</v>
      </c>
      <c r="E572" s="651" t="s">
        <v>7832</v>
      </c>
      <c r="F572" s="652" t="s">
        <v>7833</v>
      </c>
      <c r="G572" s="651" t="s">
        <v>7289</v>
      </c>
      <c r="H572" s="651" t="s">
        <v>7290</v>
      </c>
      <c r="I572" s="653">
        <v>115.11</v>
      </c>
      <c r="J572" s="653">
        <v>10</v>
      </c>
      <c r="K572" s="654">
        <v>1151.0999999999999</v>
      </c>
    </row>
    <row r="573" spans="1:11" ht="14.4" customHeight="1" x14ac:dyDescent="0.3">
      <c r="A573" s="649" t="s">
        <v>595</v>
      </c>
      <c r="B573" s="650" t="s">
        <v>596</v>
      </c>
      <c r="C573" s="651" t="s">
        <v>623</v>
      </c>
      <c r="D573" s="652" t="s">
        <v>3386</v>
      </c>
      <c r="E573" s="651" t="s">
        <v>7834</v>
      </c>
      <c r="F573" s="652" t="s">
        <v>7835</v>
      </c>
      <c r="G573" s="651" t="s">
        <v>6980</v>
      </c>
      <c r="H573" s="651" t="s">
        <v>6981</v>
      </c>
      <c r="I573" s="653">
        <v>5.0199999999999996</v>
      </c>
      <c r="J573" s="653">
        <v>900</v>
      </c>
      <c r="K573" s="654">
        <v>4518</v>
      </c>
    </row>
    <row r="574" spans="1:11" ht="14.4" customHeight="1" x14ac:dyDescent="0.3">
      <c r="A574" s="649" t="s">
        <v>595</v>
      </c>
      <c r="B574" s="650" t="s">
        <v>596</v>
      </c>
      <c r="C574" s="651" t="s">
        <v>623</v>
      </c>
      <c r="D574" s="652" t="s">
        <v>3386</v>
      </c>
      <c r="E574" s="651" t="s">
        <v>7834</v>
      </c>
      <c r="F574" s="652" t="s">
        <v>7835</v>
      </c>
      <c r="G574" s="651" t="s">
        <v>6982</v>
      </c>
      <c r="H574" s="651" t="s">
        <v>6983</v>
      </c>
      <c r="I574" s="653">
        <v>3.51</v>
      </c>
      <c r="J574" s="653">
        <v>50</v>
      </c>
      <c r="K574" s="654">
        <v>175.5</v>
      </c>
    </row>
    <row r="575" spans="1:11" ht="14.4" customHeight="1" x14ac:dyDescent="0.3">
      <c r="A575" s="649" t="s">
        <v>595</v>
      </c>
      <c r="B575" s="650" t="s">
        <v>596</v>
      </c>
      <c r="C575" s="651" t="s">
        <v>623</v>
      </c>
      <c r="D575" s="652" t="s">
        <v>3386</v>
      </c>
      <c r="E575" s="651" t="s">
        <v>7834</v>
      </c>
      <c r="F575" s="652" t="s">
        <v>7835</v>
      </c>
      <c r="G575" s="651" t="s">
        <v>7010</v>
      </c>
      <c r="H575" s="651" t="s">
        <v>7011</v>
      </c>
      <c r="I575" s="653">
        <v>3.22</v>
      </c>
      <c r="J575" s="653">
        <v>100</v>
      </c>
      <c r="K575" s="654">
        <v>322</v>
      </c>
    </row>
    <row r="576" spans="1:11" ht="14.4" customHeight="1" x14ac:dyDescent="0.3">
      <c r="A576" s="649" t="s">
        <v>595</v>
      </c>
      <c r="B576" s="650" t="s">
        <v>596</v>
      </c>
      <c r="C576" s="651" t="s">
        <v>623</v>
      </c>
      <c r="D576" s="652" t="s">
        <v>3386</v>
      </c>
      <c r="E576" s="651" t="s">
        <v>7834</v>
      </c>
      <c r="F576" s="652" t="s">
        <v>7835</v>
      </c>
      <c r="G576" s="651" t="s">
        <v>7038</v>
      </c>
      <c r="H576" s="651" t="s">
        <v>7039</v>
      </c>
      <c r="I576" s="653">
        <v>1.8</v>
      </c>
      <c r="J576" s="653">
        <v>20</v>
      </c>
      <c r="K576" s="654">
        <v>36</v>
      </c>
    </row>
    <row r="577" spans="1:11" ht="14.4" customHeight="1" x14ac:dyDescent="0.3">
      <c r="A577" s="649" t="s">
        <v>595</v>
      </c>
      <c r="B577" s="650" t="s">
        <v>596</v>
      </c>
      <c r="C577" s="651" t="s">
        <v>623</v>
      </c>
      <c r="D577" s="652" t="s">
        <v>3386</v>
      </c>
      <c r="E577" s="651" t="s">
        <v>7834</v>
      </c>
      <c r="F577" s="652" t="s">
        <v>7835</v>
      </c>
      <c r="G577" s="651" t="s">
        <v>7040</v>
      </c>
      <c r="H577" s="651" t="s">
        <v>7041</v>
      </c>
      <c r="I577" s="653">
        <v>2.3733333333333335</v>
      </c>
      <c r="J577" s="653">
        <v>400</v>
      </c>
      <c r="K577" s="654">
        <v>950</v>
      </c>
    </row>
    <row r="578" spans="1:11" ht="14.4" customHeight="1" x14ac:dyDescent="0.3">
      <c r="A578" s="649" t="s">
        <v>595</v>
      </c>
      <c r="B578" s="650" t="s">
        <v>596</v>
      </c>
      <c r="C578" s="651" t="s">
        <v>623</v>
      </c>
      <c r="D578" s="652" t="s">
        <v>3386</v>
      </c>
      <c r="E578" s="651" t="s">
        <v>7834</v>
      </c>
      <c r="F578" s="652" t="s">
        <v>7835</v>
      </c>
      <c r="G578" s="651" t="s">
        <v>7042</v>
      </c>
      <c r="H578" s="651" t="s">
        <v>7043</v>
      </c>
      <c r="I578" s="653">
        <v>1.88</v>
      </c>
      <c r="J578" s="653">
        <v>150</v>
      </c>
      <c r="K578" s="654">
        <v>283</v>
      </c>
    </row>
    <row r="579" spans="1:11" ht="14.4" customHeight="1" x14ac:dyDescent="0.3">
      <c r="A579" s="649" t="s">
        <v>595</v>
      </c>
      <c r="B579" s="650" t="s">
        <v>596</v>
      </c>
      <c r="C579" s="651" t="s">
        <v>623</v>
      </c>
      <c r="D579" s="652" t="s">
        <v>3386</v>
      </c>
      <c r="E579" s="651" t="s">
        <v>7834</v>
      </c>
      <c r="F579" s="652" t="s">
        <v>7835</v>
      </c>
      <c r="G579" s="651" t="s">
        <v>7299</v>
      </c>
      <c r="H579" s="651" t="s">
        <v>7300</v>
      </c>
      <c r="I579" s="653">
        <v>1.8</v>
      </c>
      <c r="J579" s="653">
        <v>5</v>
      </c>
      <c r="K579" s="654">
        <v>9</v>
      </c>
    </row>
    <row r="580" spans="1:11" ht="14.4" customHeight="1" x14ac:dyDescent="0.3">
      <c r="A580" s="649" t="s">
        <v>595</v>
      </c>
      <c r="B580" s="650" t="s">
        <v>596</v>
      </c>
      <c r="C580" s="651" t="s">
        <v>623</v>
      </c>
      <c r="D580" s="652" t="s">
        <v>3386</v>
      </c>
      <c r="E580" s="651" t="s">
        <v>7834</v>
      </c>
      <c r="F580" s="652" t="s">
        <v>7835</v>
      </c>
      <c r="G580" s="651" t="s">
        <v>7348</v>
      </c>
      <c r="H580" s="651" t="s">
        <v>7349</v>
      </c>
      <c r="I580" s="653">
        <v>1.91</v>
      </c>
      <c r="J580" s="653">
        <v>10</v>
      </c>
      <c r="K580" s="654">
        <v>19.100000000000001</v>
      </c>
    </row>
    <row r="581" spans="1:11" ht="14.4" customHeight="1" x14ac:dyDescent="0.3">
      <c r="A581" s="649" t="s">
        <v>595</v>
      </c>
      <c r="B581" s="650" t="s">
        <v>596</v>
      </c>
      <c r="C581" s="651" t="s">
        <v>623</v>
      </c>
      <c r="D581" s="652" t="s">
        <v>3386</v>
      </c>
      <c r="E581" s="651" t="s">
        <v>7834</v>
      </c>
      <c r="F581" s="652" t="s">
        <v>7835</v>
      </c>
      <c r="G581" s="651" t="s">
        <v>7044</v>
      </c>
      <c r="H581" s="651" t="s">
        <v>7045</v>
      </c>
      <c r="I581" s="653">
        <v>1.7650000000000001</v>
      </c>
      <c r="J581" s="653">
        <v>150</v>
      </c>
      <c r="K581" s="654">
        <v>265</v>
      </c>
    </row>
    <row r="582" spans="1:11" ht="14.4" customHeight="1" x14ac:dyDescent="0.3">
      <c r="A582" s="649" t="s">
        <v>595</v>
      </c>
      <c r="B582" s="650" t="s">
        <v>596</v>
      </c>
      <c r="C582" s="651" t="s">
        <v>623</v>
      </c>
      <c r="D582" s="652" t="s">
        <v>3386</v>
      </c>
      <c r="E582" s="651" t="s">
        <v>7834</v>
      </c>
      <c r="F582" s="652" t="s">
        <v>7835</v>
      </c>
      <c r="G582" s="651" t="s">
        <v>7309</v>
      </c>
      <c r="H582" s="651" t="s">
        <v>7310</v>
      </c>
      <c r="I582" s="653">
        <v>1.99</v>
      </c>
      <c r="J582" s="653">
        <v>10</v>
      </c>
      <c r="K582" s="654">
        <v>19.899999999999999</v>
      </c>
    </row>
    <row r="583" spans="1:11" ht="14.4" customHeight="1" x14ac:dyDescent="0.3">
      <c r="A583" s="649" t="s">
        <v>595</v>
      </c>
      <c r="B583" s="650" t="s">
        <v>596</v>
      </c>
      <c r="C583" s="651" t="s">
        <v>623</v>
      </c>
      <c r="D583" s="652" t="s">
        <v>3386</v>
      </c>
      <c r="E583" s="651" t="s">
        <v>7834</v>
      </c>
      <c r="F583" s="652" t="s">
        <v>7835</v>
      </c>
      <c r="G583" s="651" t="s">
        <v>7313</v>
      </c>
      <c r="H583" s="651" t="s">
        <v>7314</v>
      </c>
      <c r="I583" s="653">
        <v>2.1</v>
      </c>
      <c r="J583" s="653">
        <v>100</v>
      </c>
      <c r="K583" s="654">
        <v>210</v>
      </c>
    </row>
    <row r="584" spans="1:11" ht="14.4" customHeight="1" x14ac:dyDescent="0.3">
      <c r="A584" s="649" t="s">
        <v>595</v>
      </c>
      <c r="B584" s="650" t="s">
        <v>596</v>
      </c>
      <c r="C584" s="651" t="s">
        <v>623</v>
      </c>
      <c r="D584" s="652" t="s">
        <v>3386</v>
      </c>
      <c r="E584" s="651" t="s">
        <v>7834</v>
      </c>
      <c r="F584" s="652" t="s">
        <v>7835</v>
      </c>
      <c r="G584" s="651" t="s">
        <v>7046</v>
      </c>
      <c r="H584" s="651" t="s">
        <v>7047</v>
      </c>
      <c r="I584" s="653">
        <v>3.14</v>
      </c>
      <c r="J584" s="653">
        <v>15</v>
      </c>
      <c r="K584" s="654">
        <v>47.1</v>
      </c>
    </row>
    <row r="585" spans="1:11" ht="14.4" customHeight="1" x14ac:dyDescent="0.3">
      <c r="A585" s="649" t="s">
        <v>595</v>
      </c>
      <c r="B585" s="650" t="s">
        <v>596</v>
      </c>
      <c r="C585" s="651" t="s">
        <v>623</v>
      </c>
      <c r="D585" s="652" t="s">
        <v>3386</v>
      </c>
      <c r="E585" s="651" t="s">
        <v>7834</v>
      </c>
      <c r="F585" s="652" t="s">
        <v>7835</v>
      </c>
      <c r="G585" s="651" t="s">
        <v>7048</v>
      </c>
      <c r="H585" s="651" t="s">
        <v>7049</v>
      </c>
      <c r="I585" s="653">
        <v>2.41</v>
      </c>
      <c r="J585" s="653">
        <v>250</v>
      </c>
      <c r="K585" s="654">
        <v>602.5</v>
      </c>
    </row>
    <row r="586" spans="1:11" ht="14.4" customHeight="1" x14ac:dyDescent="0.3">
      <c r="A586" s="649" t="s">
        <v>595</v>
      </c>
      <c r="B586" s="650" t="s">
        <v>596</v>
      </c>
      <c r="C586" s="651" t="s">
        <v>623</v>
      </c>
      <c r="D586" s="652" t="s">
        <v>3386</v>
      </c>
      <c r="E586" s="651" t="s">
        <v>7834</v>
      </c>
      <c r="F586" s="652" t="s">
        <v>7835</v>
      </c>
      <c r="G586" s="651" t="s">
        <v>7350</v>
      </c>
      <c r="H586" s="651" t="s">
        <v>7351</v>
      </c>
      <c r="I586" s="653">
        <v>4.24</v>
      </c>
      <c r="J586" s="653">
        <v>50</v>
      </c>
      <c r="K586" s="654">
        <v>212</v>
      </c>
    </row>
    <row r="587" spans="1:11" ht="14.4" customHeight="1" x14ac:dyDescent="0.3">
      <c r="A587" s="649" t="s">
        <v>595</v>
      </c>
      <c r="B587" s="650" t="s">
        <v>596</v>
      </c>
      <c r="C587" s="651" t="s">
        <v>623</v>
      </c>
      <c r="D587" s="652" t="s">
        <v>3386</v>
      </c>
      <c r="E587" s="651" t="s">
        <v>7834</v>
      </c>
      <c r="F587" s="652" t="s">
        <v>7835</v>
      </c>
      <c r="G587" s="651" t="s">
        <v>7490</v>
      </c>
      <c r="H587" s="651" t="s">
        <v>7491</v>
      </c>
      <c r="I587" s="653">
        <v>220.22</v>
      </c>
      <c r="J587" s="653">
        <v>20</v>
      </c>
      <c r="K587" s="654">
        <v>4404.3999999999996</v>
      </c>
    </row>
    <row r="588" spans="1:11" ht="14.4" customHeight="1" x14ac:dyDescent="0.3">
      <c r="A588" s="649" t="s">
        <v>595</v>
      </c>
      <c r="B588" s="650" t="s">
        <v>596</v>
      </c>
      <c r="C588" s="651" t="s">
        <v>623</v>
      </c>
      <c r="D588" s="652" t="s">
        <v>3386</v>
      </c>
      <c r="E588" s="651" t="s">
        <v>7834</v>
      </c>
      <c r="F588" s="652" t="s">
        <v>7835</v>
      </c>
      <c r="G588" s="651" t="s">
        <v>7249</v>
      </c>
      <c r="H588" s="651" t="s">
        <v>7250</v>
      </c>
      <c r="I588" s="653">
        <v>4.43</v>
      </c>
      <c r="J588" s="653">
        <v>100</v>
      </c>
      <c r="K588" s="654">
        <v>443</v>
      </c>
    </row>
    <row r="589" spans="1:11" ht="14.4" customHeight="1" x14ac:dyDescent="0.3">
      <c r="A589" s="649" t="s">
        <v>595</v>
      </c>
      <c r="B589" s="650" t="s">
        <v>596</v>
      </c>
      <c r="C589" s="651" t="s">
        <v>623</v>
      </c>
      <c r="D589" s="652" t="s">
        <v>3386</v>
      </c>
      <c r="E589" s="651" t="s">
        <v>7834</v>
      </c>
      <c r="F589" s="652" t="s">
        <v>7835</v>
      </c>
      <c r="G589" s="651" t="s">
        <v>7068</v>
      </c>
      <c r="H589" s="651" t="s">
        <v>7069</v>
      </c>
      <c r="I589" s="653">
        <v>2.91</v>
      </c>
      <c r="J589" s="653">
        <v>50</v>
      </c>
      <c r="K589" s="654">
        <v>145.5</v>
      </c>
    </row>
    <row r="590" spans="1:11" ht="14.4" customHeight="1" x14ac:dyDescent="0.3">
      <c r="A590" s="649" t="s">
        <v>595</v>
      </c>
      <c r="B590" s="650" t="s">
        <v>596</v>
      </c>
      <c r="C590" s="651" t="s">
        <v>623</v>
      </c>
      <c r="D590" s="652" t="s">
        <v>3386</v>
      </c>
      <c r="E590" s="651" t="s">
        <v>7834</v>
      </c>
      <c r="F590" s="652" t="s">
        <v>7835</v>
      </c>
      <c r="G590" s="651" t="s">
        <v>7068</v>
      </c>
      <c r="H590" s="651" t="s">
        <v>7070</v>
      </c>
      <c r="I590" s="653">
        <v>2.94</v>
      </c>
      <c r="J590" s="653">
        <v>250</v>
      </c>
      <c r="K590" s="654">
        <v>735</v>
      </c>
    </row>
    <row r="591" spans="1:11" ht="14.4" customHeight="1" x14ac:dyDescent="0.3">
      <c r="A591" s="649" t="s">
        <v>595</v>
      </c>
      <c r="B591" s="650" t="s">
        <v>596</v>
      </c>
      <c r="C591" s="651" t="s">
        <v>623</v>
      </c>
      <c r="D591" s="652" t="s">
        <v>3386</v>
      </c>
      <c r="E591" s="651" t="s">
        <v>7834</v>
      </c>
      <c r="F591" s="652" t="s">
        <v>7835</v>
      </c>
      <c r="G591" s="651" t="s">
        <v>7075</v>
      </c>
      <c r="H591" s="651" t="s">
        <v>7076</v>
      </c>
      <c r="I591" s="653">
        <v>21.24</v>
      </c>
      <c r="J591" s="653">
        <v>50</v>
      </c>
      <c r="K591" s="654">
        <v>1062</v>
      </c>
    </row>
    <row r="592" spans="1:11" ht="14.4" customHeight="1" x14ac:dyDescent="0.3">
      <c r="A592" s="649" t="s">
        <v>595</v>
      </c>
      <c r="B592" s="650" t="s">
        <v>596</v>
      </c>
      <c r="C592" s="651" t="s">
        <v>623</v>
      </c>
      <c r="D592" s="652" t="s">
        <v>3386</v>
      </c>
      <c r="E592" s="651" t="s">
        <v>7834</v>
      </c>
      <c r="F592" s="652" t="s">
        <v>7835</v>
      </c>
      <c r="G592" s="651" t="s">
        <v>7077</v>
      </c>
      <c r="H592" s="651" t="s">
        <v>7078</v>
      </c>
      <c r="I592" s="653">
        <v>21.23</v>
      </c>
      <c r="J592" s="653">
        <v>18</v>
      </c>
      <c r="K592" s="654">
        <v>382.14</v>
      </c>
    </row>
    <row r="593" spans="1:11" ht="14.4" customHeight="1" x14ac:dyDescent="0.3">
      <c r="A593" s="649" t="s">
        <v>595</v>
      </c>
      <c r="B593" s="650" t="s">
        <v>596</v>
      </c>
      <c r="C593" s="651" t="s">
        <v>623</v>
      </c>
      <c r="D593" s="652" t="s">
        <v>3386</v>
      </c>
      <c r="E593" s="651" t="s">
        <v>7834</v>
      </c>
      <c r="F593" s="652" t="s">
        <v>7835</v>
      </c>
      <c r="G593" s="651" t="s">
        <v>7079</v>
      </c>
      <c r="H593" s="651" t="s">
        <v>7080</v>
      </c>
      <c r="I593" s="653">
        <v>21.24</v>
      </c>
      <c r="J593" s="653">
        <v>50</v>
      </c>
      <c r="K593" s="654">
        <v>1062</v>
      </c>
    </row>
    <row r="594" spans="1:11" ht="14.4" customHeight="1" x14ac:dyDescent="0.3">
      <c r="A594" s="649" t="s">
        <v>595</v>
      </c>
      <c r="B594" s="650" t="s">
        <v>596</v>
      </c>
      <c r="C594" s="651" t="s">
        <v>623</v>
      </c>
      <c r="D594" s="652" t="s">
        <v>3386</v>
      </c>
      <c r="E594" s="651" t="s">
        <v>7834</v>
      </c>
      <c r="F594" s="652" t="s">
        <v>7835</v>
      </c>
      <c r="G594" s="651" t="s">
        <v>7354</v>
      </c>
      <c r="H594" s="651" t="s">
        <v>7355</v>
      </c>
      <c r="I594" s="653">
        <v>1.38</v>
      </c>
      <c r="J594" s="653">
        <v>1000</v>
      </c>
      <c r="K594" s="654">
        <v>1382.15</v>
      </c>
    </row>
    <row r="595" spans="1:11" ht="14.4" customHeight="1" x14ac:dyDescent="0.3">
      <c r="A595" s="649" t="s">
        <v>595</v>
      </c>
      <c r="B595" s="650" t="s">
        <v>596</v>
      </c>
      <c r="C595" s="651" t="s">
        <v>623</v>
      </c>
      <c r="D595" s="652" t="s">
        <v>3386</v>
      </c>
      <c r="E595" s="651" t="s">
        <v>7834</v>
      </c>
      <c r="F595" s="652" t="s">
        <v>7835</v>
      </c>
      <c r="G595" s="651" t="s">
        <v>7081</v>
      </c>
      <c r="H595" s="651" t="s">
        <v>7082</v>
      </c>
      <c r="I595" s="653">
        <v>0.29000000000000004</v>
      </c>
      <c r="J595" s="653">
        <v>1400</v>
      </c>
      <c r="K595" s="654">
        <v>404.36</v>
      </c>
    </row>
    <row r="596" spans="1:11" ht="14.4" customHeight="1" x14ac:dyDescent="0.3">
      <c r="A596" s="649" t="s">
        <v>595</v>
      </c>
      <c r="B596" s="650" t="s">
        <v>596</v>
      </c>
      <c r="C596" s="651" t="s">
        <v>623</v>
      </c>
      <c r="D596" s="652" t="s">
        <v>3386</v>
      </c>
      <c r="E596" s="651" t="s">
        <v>7834</v>
      </c>
      <c r="F596" s="652" t="s">
        <v>7835</v>
      </c>
      <c r="G596" s="651" t="s">
        <v>7492</v>
      </c>
      <c r="H596" s="651" t="s">
        <v>7493</v>
      </c>
      <c r="I596" s="653">
        <v>1072.06</v>
      </c>
      <c r="J596" s="653">
        <v>5</v>
      </c>
      <c r="K596" s="654">
        <v>5360.3</v>
      </c>
    </row>
    <row r="597" spans="1:11" ht="14.4" customHeight="1" x14ac:dyDescent="0.3">
      <c r="A597" s="649" t="s">
        <v>595</v>
      </c>
      <c r="B597" s="650" t="s">
        <v>596</v>
      </c>
      <c r="C597" s="651" t="s">
        <v>623</v>
      </c>
      <c r="D597" s="652" t="s">
        <v>3386</v>
      </c>
      <c r="E597" s="651" t="s">
        <v>7838</v>
      </c>
      <c r="F597" s="652" t="s">
        <v>7839</v>
      </c>
      <c r="G597" s="651" t="s">
        <v>7130</v>
      </c>
      <c r="H597" s="651" t="s">
        <v>7132</v>
      </c>
      <c r="I597" s="653">
        <v>8.17</v>
      </c>
      <c r="J597" s="653">
        <v>50</v>
      </c>
      <c r="K597" s="654">
        <v>408.5</v>
      </c>
    </row>
    <row r="598" spans="1:11" ht="14.4" customHeight="1" x14ac:dyDescent="0.3">
      <c r="A598" s="649" t="s">
        <v>595</v>
      </c>
      <c r="B598" s="650" t="s">
        <v>596</v>
      </c>
      <c r="C598" s="651" t="s">
        <v>623</v>
      </c>
      <c r="D598" s="652" t="s">
        <v>3386</v>
      </c>
      <c r="E598" s="651" t="s">
        <v>7840</v>
      </c>
      <c r="F598" s="652" t="s">
        <v>7841</v>
      </c>
      <c r="G598" s="651" t="s">
        <v>7141</v>
      </c>
      <c r="H598" s="651" t="s">
        <v>7142</v>
      </c>
      <c r="I598" s="653">
        <v>0.35333333333333333</v>
      </c>
      <c r="J598" s="653">
        <v>4800</v>
      </c>
      <c r="K598" s="654">
        <v>1760</v>
      </c>
    </row>
    <row r="599" spans="1:11" ht="14.4" customHeight="1" x14ac:dyDescent="0.3">
      <c r="A599" s="649" t="s">
        <v>595</v>
      </c>
      <c r="B599" s="650" t="s">
        <v>596</v>
      </c>
      <c r="C599" s="651" t="s">
        <v>623</v>
      </c>
      <c r="D599" s="652" t="s">
        <v>3386</v>
      </c>
      <c r="E599" s="651" t="s">
        <v>7842</v>
      </c>
      <c r="F599" s="652" t="s">
        <v>7843</v>
      </c>
      <c r="G599" s="651" t="s">
        <v>7147</v>
      </c>
      <c r="H599" s="651" t="s">
        <v>7475</v>
      </c>
      <c r="I599" s="653">
        <v>7.5</v>
      </c>
      <c r="J599" s="653">
        <v>100</v>
      </c>
      <c r="K599" s="654">
        <v>750</v>
      </c>
    </row>
    <row r="600" spans="1:11" ht="14.4" customHeight="1" x14ac:dyDescent="0.3">
      <c r="A600" s="649" t="s">
        <v>595</v>
      </c>
      <c r="B600" s="650" t="s">
        <v>596</v>
      </c>
      <c r="C600" s="651" t="s">
        <v>623</v>
      </c>
      <c r="D600" s="652" t="s">
        <v>3386</v>
      </c>
      <c r="E600" s="651" t="s">
        <v>7842</v>
      </c>
      <c r="F600" s="652" t="s">
        <v>7843</v>
      </c>
      <c r="G600" s="651" t="s">
        <v>7151</v>
      </c>
      <c r="H600" s="651" t="s">
        <v>7152</v>
      </c>
      <c r="I600" s="653">
        <v>0.77</v>
      </c>
      <c r="J600" s="653">
        <v>600</v>
      </c>
      <c r="K600" s="654">
        <v>462</v>
      </c>
    </row>
    <row r="601" spans="1:11" ht="14.4" customHeight="1" x14ac:dyDescent="0.3">
      <c r="A601" s="649" t="s">
        <v>595</v>
      </c>
      <c r="B601" s="650" t="s">
        <v>596</v>
      </c>
      <c r="C601" s="651" t="s">
        <v>623</v>
      </c>
      <c r="D601" s="652" t="s">
        <v>3386</v>
      </c>
      <c r="E601" s="651" t="s">
        <v>7842</v>
      </c>
      <c r="F601" s="652" t="s">
        <v>7843</v>
      </c>
      <c r="G601" s="651" t="s">
        <v>7153</v>
      </c>
      <c r="H601" s="651" t="s">
        <v>7154</v>
      </c>
      <c r="I601" s="653">
        <v>0.77</v>
      </c>
      <c r="J601" s="653">
        <v>1000</v>
      </c>
      <c r="K601" s="654">
        <v>770</v>
      </c>
    </row>
    <row r="602" spans="1:11" ht="14.4" customHeight="1" x14ac:dyDescent="0.3">
      <c r="A602" s="649" t="s">
        <v>595</v>
      </c>
      <c r="B602" s="650" t="s">
        <v>596</v>
      </c>
      <c r="C602" s="651" t="s">
        <v>623</v>
      </c>
      <c r="D602" s="652" t="s">
        <v>3386</v>
      </c>
      <c r="E602" s="651" t="s">
        <v>7842</v>
      </c>
      <c r="F602" s="652" t="s">
        <v>7843</v>
      </c>
      <c r="G602" s="651" t="s">
        <v>7155</v>
      </c>
      <c r="H602" s="651" t="s">
        <v>7156</v>
      </c>
      <c r="I602" s="653">
        <v>0.77</v>
      </c>
      <c r="J602" s="653">
        <v>1200</v>
      </c>
      <c r="K602" s="654">
        <v>924</v>
      </c>
    </row>
    <row r="603" spans="1:11" ht="14.4" customHeight="1" x14ac:dyDescent="0.3">
      <c r="A603" s="649" t="s">
        <v>595</v>
      </c>
      <c r="B603" s="650" t="s">
        <v>596</v>
      </c>
      <c r="C603" s="651" t="s">
        <v>623</v>
      </c>
      <c r="D603" s="652" t="s">
        <v>3386</v>
      </c>
      <c r="E603" s="651" t="s">
        <v>7842</v>
      </c>
      <c r="F603" s="652" t="s">
        <v>7843</v>
      </c>
      <c r="G603" s="651" t="s">
        <v>7157</v>
      </c>
      <c r="H603" s="651" t="s">
        <v>7158</v>
      </c>
      <c r="I603" s="653">
        <v>0.71</v>
      </c>
      <c r="J603" s="653">
        <v>2000</v>
      </c>
      <c r="K603" s="654">
        <v>1420</v>
      </c>
    </row>
    <row r="604" spans="1:11" ht="14.4" customHeight="1" x14ac:dyDescent="0.3">
      <c r="A604" s="649" t="s">
        <v>595</v>
      </c>
      <c r="B604" s="650" t="s">
        <v>596</v>
      </c>
      <c r="C604" s="651" t="s">
        <v>623</v>
      </c>
      <c r="D604" s="652" t="s">
        <v>3386</v>
      </c>
      <c r="E604" s="651" t="s">
        <v>7842</v>
      </c>
      <c r="F604" s="652" t="s">
        <v>7843</v>
      </c>
      <c r="G604" s="651" t="s">
        <v>7159</v>
      </c>
      <c r="H604" s="651" t="s">
        <v>7160</v>
      </c>
      <c r="I604" s="653">
        <v>0.71</v>
      </c>
      <c r="J604" s="653">
        <v>1200</v>
      </c>
      <c r="K604" s="654">
        <v>852</v>
      </c>
    </row>
    <row r="605" spans="1:11" ht="14.4" customHeight="1" x14ac:dyDescent="0.3">
      <c r="A605" s="649" t="s">
        <v>595</v>
      </c>
      <c r="B605" s="650" t="s">
        <v>596</v>
      </c>
      <c r="C605" s="651" t="s">
        <v>623</v>
      </c>
      <c r="D605" s="652" t="s">
        <v>3386</v>
      </c>
      <c r="E605" s="651" t="s">
        <v>7842</v>
      </c>
      <c r="F605" s="652" t="s">
        <v>7843</v>
      </c>
      <c r="G605" s="651" t="s">
        <v>7161</v>
      </c>
      <c r="H605" s="651" t="s">
        <v>7162</v>
      </c>
      <c r="I605" s="653">
        <v>0.71</v>
      </c>
      <c r="J605" s="653">
        <v>400</v>
      </c>
      <c r="K605" s="654">
        <v>284</v>
      </c>
    </row>
    <row r="606" spans="1:11" ht="14.4" customHeight="1" x14ac:dyDescent="0.3">
      <c r="A606" s="649" t="s">
        <v>595</v>
      </c>
      <c r="B606" s="650" t="s">
        <v>596</v>
      </c>
      <c r="C606" s="651" t="s">
        <v>623</v>
      </c>
      <c r="D606" s="652" t="s">
        <v>3386</v>
      </c>
      <c r="E606" s="651" t="s">
        <v>7844</v>
      </c>
      <c r="F606" s="652" t="s">
        <v>7845</v>
      </c>
      <c r="G606" s="651" t="s">
        <v>7163</v>
      </c>
      <c r="H606" s="651" t="s">
        <v>7164</v>
      </c>
      <c r="I606" s="653">
        <v>139.44</v>
      </c>
      <c r="J606" s="653">
        <v>20</v>
      </c>
      <c r="K606" s="654">
        <v>2788.76</v>
      </c>
    </row>
    <row r="607" spans="1:11" ht="14.4" customHeight="1" x14ac:dyDescent="0.3">
      <c r="A607" s="649" t="s">
        <v>595</v>
      </c>
      <c r="B607" s="650" t="s">
        <v>596</v>
      </c>
      <c r="C607" s="651" t="s">
        <v>626</v>
      </c>
      <c r="D607" s="652" t="s">
        <v>3387</v>
      </c>
      <c r="E607" s="651" t="s">
        <v>7832</v>
      </c>
      <c r="F607" s="652" t="s">
        <v>7833</v>
      </c>
      <c r="G607" s="651" t="s">
        <v>7265</v>
      </c>
      <c r="H607" s="651" t="s">
        <v>7266</v>
      </c>
      <c r="I607" s="653">
        <v>0.39166666666666677</v>
      </c>
      <c r="J607" s="653">
        <v>800</v>
      </c>
      <c r="K607" s="654">
        <v>313</v>
      </c>
    </row>
    <row r="608" spans="1:11" ht="14.4" customHeight="1" x14ac:dyDescent="0.3">
      <c r="A608" s="649" t="s">
        <v>595</v>
      </c>
      <c r="B608" s="650" t="s">
        <v>596</v>
      </c>
      <c r="C608" s="651" t="s">
        <v>626</v>
      </c>
      <c r="D608" s="652" t="s">
        <v>3387</v>
      </c>
      <c r="E608" s="651" t="s">
        <v>7832</v>
      </c>
      <c r="F608" s="652" t="s">
        <v>7833</v>
      </c>
      <c r="G608" s="651" t="s">
        <v>7494</v>
      </c>
      <c r="H608" s="651" t="s">
        <v>7495</v>
      </c>
      <c r="I608" s="653">
        <v>123.05</v>
      </c>
      <c r="J608" s="653">
        <v>10</v>
      </c>
      <c r="K608" s="654">
        <v>1230.5</v>
      </c>
    </row>
    <row r="609" spans="1:11" ht="14.4" customHeight="1" x14ac:dyDescent="0.3">
      <c r="A609" s="649" t="s">
        <v>595</v>
      </c>
      <c r="B609" s="650" t="s">
        <v>596</v>
      </c>
      <c r="C609" s="651" t="s">
        <v>626</v>
      </c>
      <c r="D609" s="652" t="s">
        <v>3387</v>
      </c>
      <c r="E609" s="651" t="s">
        <v>7832</v>
      </c>
      <c r="F609" s="652" t="s">
        <v>7833</v>
      </c>
      <c r="G609" s="651" t="s">
        <v>7167</v>
      </c>
      <c r="H609" s="651" t="s">
        <v>7168</v>
      </c>
      <c r="I609" s="653">
        <v>4.5366666666666662</v>
      </c>
      <c r="J609" s="653">
        <v>350</v>
      </c>
      <c r="K609" s="654">
        <v>1580.62</v>
      </c>
    </row>
    <row r="610" spans="1:11" ht="14.4" customHeight="1" x14ac:dyDescent="0.3">
      <c r="A610" s="649" t="s">
        <v>595</v>
      </c>
      <c r="B610" s="650" t="s">
        <v>596</v>
      </c>
      <c r="C610" s="651" t="s">
        <v>626</v>
      </c>
      <c r="D610" s="652" t="s">
        <v>3387</v>
      </c>
      <c r="E610" s="651" t="s">
        <v>7832</v>
      </c>
      <c r="F610" s="652" t="s">
        <v>7833</v>
      </c>
      <c r="G610" s="651" t="s">
        <v>6942</v>
      </c>
      <c r="H610" s="651" t="s">
        <v>6943</v>
      </c>
      <c r="I610" s="653">
        <v>2.415</v>
      </c>
      <c r="J610" s="653">
        <v>900</v>
      </c>
      <c r="K610" s="654">
        <v>2156</v>
      </c>
    </row>
    <row r="611" spans="1:11" ht="14.4" customHeight="1" x14ac:dyDescent="0.3">
      <c r="A611" s="649" t="s">
        <v>595</v>
      </c>
      <c r="B611" s="650" t="s">
        <v>596</v>
      </c>
      <c r="C611" s="651" t="s">
        <v>626</v>
      </c>
      <c r="D611" s="652" t="s">
        <v>3387</v>
      </c>
      <c r="E611" s="651" t="s">
        <v>7832</v>
      </c>
      <c r="F611" s="652" t="s">
        <v>7833</v>
      </c>
      <c r="G611" s="651" t="s">
        <v>7267</v>
      </c>
      <c r="H611" s="651" t="s">
        <v>7268</v>
      </c>
      <c r="I611" s="653">
        <v>139.51499999999999</v>
      </c>
      <c r="J611" s="653">
        <v>30</v>
      </c>
      <c r="K611" s="654">
        <v>4185.4800000000005</v>
      </c>
    </row>
    <row r="612" spans="1:11" ht="14.4" customHeight="1" x14ac:dyDescent="0.3">
      <c r="A612" s="649" t="s">
        <v>595</v>
      </c>
      <c r="B612" s="650" t="s">
        <v>596</v>
      </c>
      <c r="C612" s="651" t="s">
        <v>626</v>
      </c>
      <c r="D612" s="652" t="s">
        <v>3387</v>
      </c>
      <c r="E612" s="651" t="s">
        <v>7832</v>
      </c>
      <c r="F612" s="652" t="s">
        <v>7833</v>
      </c>
      <c r="G612" s="651" t="s">
        <v>7169</v>
      </c>
      <c r="H612" s="651" t="s">
        <v>7170</v>
      </c>
      <c r="I612" s="653">
        <v>5.36</v>
      </c>
      <c r="J612" s="653">
        <v>24</v>
      </c>
      <c r="K612" s="654">
        <v>128.63999999999999</v>
      </c>
    </row>
    <row r="613" spans="1:11" ht="14.4" customHeight="1" x14ac:dyDescent="0.3">
      <c r="A613" s="649" t="s">
        <v>595</v>
      </c>
      <c r="B613" s="650" t="s">
        <v>596</v>
      </c>
      <c r="C613" s="651" t="s">
        <v>626</v>
      </c>
      <c r="D613" s="652" t="s">
        <v>3387</v>
      </c>
      <c r="E613" s="651" t="s">
        <v>7832</v>
      </c>
      <c r="F613" s="652" t="s">
        <v>7833</v>
      </c>
      <c r="G613" s="651" t="s">
        <v>6944</v>
      </c>
      <c r="H613" s="651" t="s">
        <v>6945</v>
      </c>
      <c r="I613" s="653">
        <v>14.05</v>
      </c>
      <c r="J613" s="653">
        <v>10</v>
      </c>
      <c r="K613" s="654">
        <v>140.5</v>
      </c>
    </row>
    <row r="614" spans="1:11" ht="14.4" customHeight="1" x14ac:dyDescent="0.3">
      <c r="A614" s="649" t="s">
        <v>595</v>
      </c>
      <c r="B614" s="650" t="s">
        <v>596</v>
      </c>
      <c r="C614" s="651" t="s">
        <v>626</v>
      </c>
      <c r="D614" s="652" t="s">
        <v>3387</v>
      </c>
      <c r="E614" s="651" t="s">
        <v>7832</v>
      </c>
      <c r="F614" s="652" t="s">
        <v>7833</v>
      </c>
      <c r="G614" s="651" t="s">
        <v>7496</v>
      </c>
      <c r="H614" s="651" t="s">
        <v>7497</v>
      </c>
      <c r="I614" s="653">
        <v>8.5299999999999994</v>
      </c>
      <c r="J614" s="653">
        <v>10</v>
      </c>
      <c r="K614" s="654">
        <v>85.3</v>
      </c>
    </row>
    <row r="615" spans="1:11" ht="14.4" customHeight="1" x14ac:dyDescent="0.3">
      <c r="A615" s="649" t="s">
        <v>595</v>
      </c>
      <c r="B615" s="650" t="s">
        <v>596</v>
      </c>
      <c r="C615" s="651" t="s">
        <v>626</v>
      </c>
      <c r="D615" s="652" t="s">
        <v>3387</v>
      </c>
      <c r="E615" s="651" t="s">
        <v>7832</v>
      </c>
      <c r="F615" s="652" t="s">
        <v>7833</v>
      </c>
      <c r="G615" s="651" t="s">
        <v>6948</v>
      </c>
      <c r="H615" s="651" t="s">
        <v>6949</v>
      </c>
      <c r="I615" s="653">
        <v>27.642000000000003</v>
      </c>
      <c r="J615" s="653">
        <v>336</v>
      </c>
      <c r="K615" s="654">
        <v>9291.84</v>
      </c>
    </row>
    <row r="616" spans="1:11" ht="14.4" customHeight="1" x14ac:dyDescent="0.3">
      <c r="A616" s="649" t="s">
        <v>595</v>
      </c>
      <c r="B616" s="650" t="s">
        <v>596</v>
      </c>
      <c r="C616" s="651" t="s">
        <v>626</v>
      </c>
      <c r="D616" s="652" t="s">
        <v>3387</v>
      </c>
      <c r="E616" s="651" t="s">
        <v>7832</v>
      </c>
      <c r="F616" s="652" t="s">
        <v>7833</v>
      </c>
      <c r="G616" s="651" t="s">
        <v>7498</v>
      </c>
      <c r="H616" s="651" t="s">
        <v>7499</v>
      </c>
      <c r="I616" s="653">
        <v>3.91</v>
      </c>
      <c r="J616" s="653">
        <v>700</v>
      </c>
      <c r="K616" s="654">
        <v>2737</v>
      </c>
    </row>
    <row r="617" spans="1:11" ht="14.4" customHeight="1" x14ac:dyDescent="0.3">
      <c r="A617" s="649" t="s">
        <v>595</v>
      </c>
      <c r="B617" s="650" t="s">
        <v>596</v>
      </c>
      <c r="C617" s="651" t="s">
        <v>626</v>
      </c>
      <c r="D617" s="652" t="s">
        <v>3387</v>
      </c>
      <c r="E617" s="651" t="s">
        <v>7832</v>
      </c>
      <c r="F617" s="652" t="s">
        <v>7833</v>
      </c>
      <c r="G617" s="651" t="s">
        <v>7171</v>
      </c>
      <c r="H617" s="651" t="s">
        <v>7172</v>
      </c>
      <c r="I617" s="653">
        <v>0.87</v>
      </c>
      <c r="J617" s="653">
        <v>200</v>
      </c>
      <c r="K617" s="654">
        <v>174</v>
      </c>
    </row>
    <row r="618" spans="1:11" ht="14.4" customHeight="1" x14ac:dyDescent="0.3">
      <c r="A618" s="649" t="s">
        <v>595</v>
      </c>
      <c r="B618" s="650" t="s">
        <v>596</v>
      </c>
      <c r="C618" s="651" t="s">
        <v>626</v>
      </c>
      <c r="D618" s="652" t="s">
        <v>3387</v>
      </c>
      <c r="E618" s="651" t="s">
        <v>7832</v>
      </c>
      <c r="F618" s="652" t="s">
        <v>7833</v>
      </c>
      <c r="G618" s="651" t="s">
        <v>7273</v>
      </c>
      <c r="H618" s="651" t="s">
        <v>7274</v>
      </c>
      <c r="I618" s="653">
        <v>129.26</v>
      </c>
      <c r="J618" s="653">
        <v>10</v>
      </c>
      <c r="K618" s="654">
        <v>1292.5999999999999</v>
      </c>
    </row>
    <row r="619" spans="1:11" ht="14.4" customHeight="1" x14ac:dyDescent="0.3">
      <c r="A619" s="649" t="s">
        <v>595</v>
      </c>
      <c r="B619" s="650" t="s">
        <v>596</v>
      </c>
      <c r="C619" s="651" t="s">
        <v>626</v>
      </c>
      <c r="D619" s="652" t="s">
        <v>3387</v>
      </c>
      <c r="E619" s="651" t="s">
        <v>7832</v>
      </c>
      <c r="F619" s="652" t="s">
        <v>7833</v>
      </c>
      <c r="G619" s="651" t="s">
        <v>6956</v>
      </c>
      <c r="H619" s="651" t="s">
        <v>6957</v>
      </c>
      <c r="I619" s="653">
        <v>0.27500000000000002</v>
      </c>
      <c r="J619" s="653">
        <v>3900</v>
      </c>
      <c r="K619" s="654">
        <v>1078</v>
      </c>
    </row>
    <row r="620" spans="1:11" ht="14.4" customHeight="1" x14ac:dyDescent="0.3">
      <c r="A620" s="649" t="s">
        <v>595</v>
      </c>
      <c r="B620" s="650" t="s">
        <v>596</v>
      </c>
      <c r="C620" s="651" t="s">
        <v>626</v>
      </c>
      <c r="D620" s="652" t="s">
        <v>3387</v>
      </c>
      <c r="E620" s="651" t="s">
        <v>7832</v>
      </c>
      <c r="F620" s="652" t="s">
        <v>7833</v>
      </c>
      <c r="G620" s="651" t="s">
        <v>7386</v>
      </c>
      <c r="H620" s="651" t="s">
        <v>7387</v>
      </c>
      <c r="I620" s="653">
        <v>0.99</v>
      </c>
      <c r="J620" s="653">
        <v>40</v>
      </c>
      <c r="K620" s="654">
        <v>39.6</v>
      </c>
    </row>
    <row r="621" spans="1:11" ht="14.4" customHeight="1" x14ac:dyDescent="0.3">
      <c r="A621" s="649" t="s">
        <v>595</v>
      </c>
      <c r="B621" s="650" t="s">
        <v>596</v>
      </c>
      <c r="C621" s="651" t="s">
        <v>626</v>
      </c>
      <c r="D621" s="652" t="s">
        <v>3387</v>
      </c>
      <c r="E621" s="651" t="s">
        <v>7832</v>
      </c>
      <c r="F621" s="652" t="s">
        <v>7833</v>
      </c>
      <c r="G621" s="651" t="s">
        <v>7277</v>
      </c>
      <c r="H621" s="651" t="s">
        <v>7278</v>
      </c>
      <c r="I621" s="653">
        <v>61.2</v>
      </c>
      <c r="J621" s="653">
        <v>2</v>
      </c>
      <c r="K621" s="654">
        <v>122.4</v>
      </c>
    </row>
    <row r="622" spans="1:11" ht="14.4" customHeight="1" x14ac:dyDescent="0.3">
      <c r="A622" s="649" t="s">
        <v>595</v>
      </c>
      <c r="B622" s="650" t="s">
        <v>596</v>
      </c>
      <c r="C622" s="651" t="s">
        <v>626</v>
      </c>
      <c r="D622" s="652" t="s">
        <v>3387</v>
      </c>
      <c r="E622" s="651" t="s">
        <v>7832</v>
      </c>
      <c r="F622" s="652" t="s">
        <v>7833</v>
      </c>
      <c r="G622" s="651" t="s">
        <v>7500</v>
      </c>
      <c r="H622" s="651" t="s">
        <v>7501</v>
      </c>
      <c r="I622" s="653">
        <v>25.55</v>
      </c>
      <c r="J622" s="653">
        <v>24</v>
      </c>
      <c r="K622" s="654">
        <v>613.20000000000005</v>
      </c>
    </row>
    <row r="623" spans="1:11" ht="14.4" customHeight="1" x14ac:dyDescent="0.3">
      <c r="A623" s="649" t="s">
        <v>595</v>
      </c>
      <c r="B623" s="650" t="s">
        <v>596</v>
      </c>
      <c r="C623" s="651" t="s">
        <v>626</v>
      </c>
      <c r="D623" s="652" t="s">
        <v>3387</v>
      </c>
      <c r="E623" s="651" t="s">
        <v>7832</v>
      </c>
      <c r="F623" s="652" t="s">
        <v>7833</v>
      </c>
      <c r="G623" s="651" t="s">
        <v>7179</v>
      </c>
      <c r="H623" s="651" t="s">
        <v>7180</v>
      </c>
      <c r="I623" s="653">
        <v>30.17</v>
      </c>
      <c r="J623" s="653">
        <v>50</v>
      </c>
      <c r="K623" s="654">
        <v>1508.5</v>
      </c>
    </row>
    <row r="624" spans="1:11" ht="14.4" customHeight="1" x14ac:dyDescent="0.3">
      <c r="A624" s="649" t="s">
        <v>595</v>
      </c>
      <c r="B624" s="650" t="s">
        <v>596</v>
      </c>
      <c r="C624" s="651" t="s">
        <v>626</v>
      </c>
      <c r="D624" s="652" t="s">
        <v>3387</v>
      </c>
      <c r="E624" s="651" t="s">
        <v>7832</v>
      </c>
      <c r="F624" s="652" t="s">
        <v>7833</v>
      </c>
      <c r="G624" s="651" t="s">
        <v>7502</v>
      </c>
      <c r="H624" s="651" t="s">
        <v>7503</v>
      </c>
      <c r="I624" s="653">
        <v>12.02</v>
      </c>
      <c r="J624" s="653">
        <v>60</v>
      </c>
      <c r="K624" s="654">
        <v>721.42</v>
      </c>
    </row>
    <row r="625" spans="1:11" ht="14.4" customHeight="1" x14ac:dyDescent="0.3">
      <c r="A625" s="649" t="s">
        <v>595</v>
      </c>
      <c r="B625" s="650" t="s">
        <v>596</v>
      </c>
      <c r="C625" s="651" t="s">
        <v>626</v>
      </c>
      <c r="D625" s="652" t="s">
        <v>3387</v>
      </c>
      <c r="E625" s="651" t="s">
        <v>7832</v>
      </c>
      <c r="F625" s="652" t="s">
        <v>7833</v>
      </c>
      <c r="G625" s="651" t="s">
        <v>7504</v>
      </c>
      <c r="H625" s="651" t="s">
        <v>7505</v>
      </c>
      <c r="I625" s="653">
        <v>1.84</v>
      </c>
      <c r="J625" s="653">
        <v>2100</v>
      </c>
      <c r="K625" s="654">
        <v>3864</v>
      </c>
    </row>
    <row r="626" spans="1:11" ht="14.4" customHeight="1" x14ac:dyDescent="0.3">
      <c r="A626" s="649" t="s">
        <v>595</v>
      </c>
      <c r="B626" s="650" t="s">
        <v>596</v>
      </c>
      <c r="C626" s="651" t="s">
        <v>626</v>
      </c>
      <c r="D626" s="652" t="s">
        <v>3387</v>
      </c>
      <c r="E626" s="651" t="s">
        <v>7832</v>
      </c>
      <c r="F626" s="652" t="s">
        <v>7833</v>
      </c>
      <c r="G626" s="651" t="s">
        <v>7506</v>
      </c>
      <c r="H626" s="651" t="s">
        <v>7507</v>
      </c>
      <c r="I626" s="653">
        <v>112.71</v>
      </c>
      <c r="J626" s="653">
        <v>10</v>
      </c>
      <c r="K626" s="654">
        <v>1127.0999999999999</v>
      </c>
    </row>
    <row r="627" spans="1:11" ht="14.4" customHeight="1" x14ac:dyDescent="0.3">
      <c r="A627" s="649" t="s">
        <v>595</v>
      </c>
      <c r="B627" s="650" t="s">
        <v>596</v>
      </c>
      <c r="C627" s="651" t="s">
        <v>626</v>
      </c>
      <c r="D627" s="652" t="s">
        <v>3387</v>
      </c>
      <c r="E627" s="651" t="s">
        <v>7832</v>
      </c>
      <c r="F627" s="652" t="s">
        <v>7833</v>
      </c>
      <c r="G627" s="651" t="s">
        <v>6960</v>
      </c>
      <c r="H627" s="651" t="s">
        <v>6961</v>
      </c>
      <c r="I627" s="653">
        <v>0.6</v>
      </c>
      <c r="J627" s="653">
        <v>1450</v>
      </c>
      <c r="K627" s="654">
        <v>870</v>
      </c>
    </row>
    <row r="628" spans="1:11" ht="14.4" customHeight="1" x14ac:dyDescent="0.3">
      <c r="A628" s="649" t="s">
        <v>595</v>
      </c>
      <c r="B628" s="650" t="s">
        <v>596</v>
      </c>
      <c r="C628" s="651" t="s">
        <v>626</v>
      </c>
      <c r="D628" s="652" t="s">
        <v>3387</v>
      </c>
      <c r="E628" s="651" t="s">
        <v>7832</v>
      </c>
      <c r="F628" s="652" t="s">
        <v>7833</v>
      </c>
      <c r="G628" s="651" t="s">
        <v>7508</v>
      </c>
      <c r="H628" s="651" t="s">
        <v>7509</v>
      </c>
      <c r="I628" s="653">
        <v>1.33</v>
      </c>
      <c r="J628" s="653">
        <v>2000</v>
      </c>
      <c r="K628" s="654">
        <v>2663</v>
      </c>
    </row>
    <row r="629" spans="1:11" ht="14.4" customHeight="1" x14ac:dyDescent="0.3">
      <c r="A629" s="649" t="s">
        <v>595</v>
      </c>
      <c r="B629" s="650" t="s">
        <v>596</v>
      </c>
      <c r="C629" s="651" t="s">
        <v>626</v>
      </c>
      <c r="D629" s="652" t="s">
        <v>3387</v>
      </c>
      <c r="E629" s="651" t="s">
        <v>7832</v>
      </c>
      <c r="F629" s="652" t="s">
        <v>7833</v>
      </c>
      <c r="G629" s="651" t="s">
        <v>7392</v>
      </c>
      <c r="H629" s="651" t="s">
        <v>7393</v>
      </c>
      <c r="I629" s="653">
        <v>3.9450000000000003</v>
      </c>
      <c r="J629" s="653">
        <v>1500</v>
      </c>
      <c r="K629" s="654">
        <v>5919.2</v>
      </c>
    </row>
    <row r="630" spans="1:11" ht="14.4" customHeight="1" x14ac:dyDescent="0.3">
      <c r="A630" s="649" t="s">
        <v>595</v>
      </c>
      <c r="B630" s="650" t="s">
        <v>596</v>
      </c>
      <c r="C630" s="651" t="s">
        <v>626</v>
      </c>
      <c r="D630" s="652" t="s">
        <v>3387</v>
      </c>
      <c r="E630" s="651" t="s">
        <v>7832</v>
      </c>
      <c r="F630" s="652" t="s">
        <v>7833</v>
      </c>
      <c r="G630" s="651" t="s">
        <v>7185</v>
      </c>
      <c r="H630" s="651" t="s">
        <v>7186</v>
      </c>
      <c r="I630" s="653">
        <v>13.02</v>
      </c>
      <c r="J630" s="653">
        <v>3</v>
      </c>
      <c r="K630" s="654">
        <v>39.06</v>
      </c>
    </row>
    <row r="631" spans="1:11" ht="14.4" customHeight="1" x14ac:dyDescent="0.3">
      <c r="A631" s="649" t="s">
        <v>595</v>
      </c>
      <c r="B631" s="650" t="s">
        <v>596</v>
      </c>
      <c r="C631" s="651" t="s">
        <v>626</v>
      </c>
      <c r="D631" s="652" t="s">
        <v>3387</v>
      </c>
      <c r="E631" s="651" t="s">
        <v>7832</v>
      </c>
      <c r="F631" s="652" t="s">
        <v>7833</v>
      </c>
      <c r="G631" s="651" t="s">
        <v>6962</v>
      </c>
      <c r="H631" s="651" t="s">
        <v>6963</v>
      </c>
      <c r="I631" s="653">
        <v>28.148333333333337</v>
      </c>
      <c r="J631" s="653">
        <v>31</v>
      </c>
      <c r="K631" s="654">
        <v>874</v>
      </c>
    </row>
    <row r="632" spans="1:11" ht="14.4" customHeight="1" x14ac:dyDescent="0.3">
      <c r="A632" s="649" t="s">
        <v>595</v>
      </c>
      <c r="B632" s="650" t="s">
        <v>596</v>
      </c>
      <c r="C632" s="651" t="s">
        <v>626</v>
      </c>
      <c r="D632" s="652" t="s">
        <v>3387</v>
      </c>
      <c r="E632" s="651" t="s">
        <v>7832</v>
      </c>
      <c r="F632" s="652" t="s">
        <v>7833</v>
      </c>
      <c r="G632" s="651" t="s">
        <v>7394</v>
      </c>
      <c r="H632" s="651" t="s">
        <v>7395</v>
      </c>
      <c r="I632" s="653">
        <v>159.55000000000001</v>
      </c>
      <c r="J632" s="653">
        <v>20</v>
      </c>
      <c r="K632" s="654">
        <v>3191.01</v>
      </c>
    </row>
    <row r="633" spans="1:11" ht="14.4" customHeight="1" x14ac:dyDescent="0.3">
      <c r="A633" s="649" t="s">
        <v>595</v>
      </c>
      <c r="B633" s="650" t="s">
        <v>596</v>
      </c>
      <c r="C633" s="651" t="s">
        <v>626</v>
      </c>
      <c r="D633" s="652" t="s">
        <v>3387</v>
      </c>
      <c r="E633" s="651" t="s">
        <v>7832</v>
      </c>
      <c r="F633" s="652" t="s">
        <v>7833</v>
      </c>
      <c r="G633" s="651" t="s">
        <v>7187</v>
      </c>
      <c r="H633" s="651" t="s">
        <v>7188</v>
      </c>
      <c r="I633" s="653">
        <v>3</v>
      </c>
      <c r="J633" s="653">
        <v>200</v>
      </c>
      <c r="K633" s="654">
        <v>600</v>
      </c>
    </row>
    <row r="634" spans="1:11" ht="14.4" customHeight="1" x14ac:dyDescent="0.3">
      <c r="A634" s="649" t="s">
        <v>595</v>
      </c>
      <c r="B634" s="650" t="s">
        <v>596</v>
      </c>
      <c r="C634" s="651" t="s">
        <v>626</v>
      </c>
      <c r="D634" s="652" t="s">
        <v>3387</v>
      </c>
      <c r="E634" s="651" t="s">
        <v>7832</v>
      </c>
      <c r="F634" s="652" t="s">
        <v>7833</v>
      </c>
      <c r="G634" s="651" t="s">
        <v>7191</v>
      </c>
      <c r="H634" s="651" t="s">
        <v>7192</v>
      </c>
      <c r="I634" s="653">
        <v>1.1714285714285713</v>
      </c>
      <c r="J634" s="653">
        <v>1416</v>
      </c>
      <c r="K634" s="654">
        <v>1658.72</v>
      </c>
    </row>
    <row r="635" spans="1:11" ht="14.4" customHeight="1" x14ac:dyDescent="0.3">
      <c r="A635" s="649" t="s">
        <v>595</v>
      </c>
      <c r="B635" s="650" t="s">
        <v>596</v>
      </c>
      <c r="C635" s="651" t="s">
        <v>626</v>
      </c>
      <c r="D635" s="652" t="s">
        <v>3387</v>
      </c>
      <c r="E635" s="651" t="s">
        <v>7832</v>
      </c>
      <c r="F635" s="652" t="s">
        <v>7833</v>
      </c>
      <c r="G635" s="651" t="s">
        <v>7396</v>
      </c>
      <c r="H635" s="651" t="s">
        <v>7397</v>
      </c>
      <c r="I635" s="653">
        <v>9.99</v>
      </c>
      <c r="J635" s="653">
        <v>20</v>
      </c>
      <c r="K635" s="654">
        <v>199.8</v>
      </c>
    </row>
    <row r="636" spans="1:11" ht="14.4" customHeight="1" x14ac:dyDescent="0.3">
      <c r="A636" s="649" t="s">
        <v>595</v>
      </c>
      <c r="B636" s="650" t="s">
        <v>596</v>
      </c>
      <c r="C636" s="651" t="s">
        <v>626</v>
      </c>
      <c r="D636" s="652" t="s">
        <v>3387</v>
      </c>
      <c r="E636" s="651" t="s">
        <v>7832</v>
      </c>
      <c r="F636" s="652" t="s">
        <v>7833</v>
      </c>
      <c r="G636" s="651" t="s">
        <v>7193</v>
      </c>
      <c r="H636" s="651" t="s">
        <v>7194</v>
      </c>
      <c r="I636" s="653">
        <v>46.28</v>
      </c>
      <c r="J636" s="653">
        <v>2</v>
      </c>
      <c r="K636" s="654">
        <v>92.56</v>
      </c>
    </row>
    <row r="637" spans="1:11" ht="14.4" customHeight="1" x14ac:dyDescent="0.3">
      <c r="A637" s="649" t="s">
        <v>595</v>
      </c>
      <c r="B637" s="650" t="s">
        <v>596</v>
      </c>
      <c r="C637" s="651" t="s">
        <v>626</v>
      </c>
      <c r="D637" s="652" t="s">
        <v>3387</v>
      </c>
      <c r="E637" s="651" t="s">
        <v>7832</v>
      </c>
      <c r="F637" s="652" t="s">
        <v>7833</v>
      </c>
      <c r="G637" s="651" t="s">
        <v>6966</v>
      </c>
      <c r="H637" s="651" t="s">
        <v>6967</v>
      </c>
      <c r="I637" s="653">
        <v>26.166666666666668</v>
      </c>
      <c r="J637" s="653">
        <v>13</v>
      </c>
      <c r="K637" s="654">
        <v>340.18</v>
      </c>
    </row>
    <row r="638" spans="1:11" ht="14.4" customHeight="1" x14ac:dyDescent="0.3">
      <c r="A638" s="649" t="s">
        <v>595</v>
      </c>
      <c r="B638" s="650" t="s">
        <v>596</v>
      </c>
      <c r="C638" s="651" t="s">
        <v>626</v>
      </c>
      <c r="D638" s="652" t="s">
        <v>3387</v>
      </c>
      <c r="E638" s="651" t="s">
        <v>7832</v>
      </c>
      <c r="F638" s="652" t="s">
        <v>7833</v>
      </c>
      <c r="G638" s="651" t="s">
        <v>7510</v>
      </c>
      <c r="H638" s="651" t="s">
        <v>7511</v>
      </c>
      <c r="I638" s="653">
        <v>283.02</v>
      </c>
      <c r="J638" s="653">
        <v>10</v>
      </c>
      <c r="K638" s="654">
        <v>2830.15</v>
      </c>
    </row>
    <row r="639" spans="1:11" ht="14.4" customHeight="1" x14ac:dyDescent="0.3">
      <c r="A639" s="649" t="s">
        <v>595</v>
      </c>
      <c r="B639" s="650" t="s">
        <v>596</v>
      </c>
      <c r="C639" s="651" t="s">
        <v>626</v>
      </c>
      <c r="D639" s="652" t="s">
        <v>3387</v>
      </c>
      <c r="E639" s="651" t="s">
        <v>7832</v>
      </c>
      <c r="F639" s="652" t="s">
        <v>7833</v>
      </c>
      <c r="G639" s="651" t="s">
        <v>7512</v>
      </c>
      <c r="H639" s="651" t="s">
        <v>7513</v>
      </c>
      <c r="I639" s="653">
        <v>259.89999999999998</v>
      </c>
      <c r="J639" s="653">
        <v>1</v>
      </c>
      <c r="K639" s="654">
        <v>259.89999999999998</v>
      </c>
    </row>
    <row r="640" spans="1:11" ht="14.4" customHeight="1" x14ac:dyDescent="0.3">
      <c r="A640" s="649" t="s">
        <v>595</v>
      </c>
      <c r="B640" s="650" t="s">
        <v>596</v>
      </c>
      <c r="C640" s="651" t="s">
        <v>626</v>
      </c>
      <c r="D640" s="652" t="s">
        <v>3387</v>
      </c>
      <c r="E640" s="651" t="s">
        <v>7832</v>
      </c>
      <c r="F640" s="652" t="s">
        <v>7833</v>
      </c>
      <c r="G640" s="651" t="s">
        <v>7197</v>
      </c>
      <c r="H640" s="651" t="s">
        <v>7198</v>
      </c>
      <c r="I640" s="653">
        <v>8.0114285714285707</v>
      </c>
      <c r="J640" s="653">
        <v>950</v>
      </c>
      <c r="K640" s="654">
        <v>7610.02</v>
      </c>
    </row>
    <row r="641" spans="1:11" ht="14.4" customHeight="1" x14ac:dyDescent="0.3">
      <c r="A641" s="649" t="s">
        <v>595</v>
      </c>
      <c r="B641" s="650" t="s">
        <v>596</v>
      </c>
      <c r="C641" s="651" t="s">
        <v>626</v>
      </c>
      <c r="D641" s="652" t="s">
        <v>3387</v>
      </c>
      <c r="E641" s="651" t="s">
        <v>7832</v>
      </c>
      <c r="F641" s="652" t="s">
        <v>7833</v>
      </c>
      <c r="G641" s="651" t="s">
        <v>7285</v>
      </c>
      <c r="H641" s="651" t="s">
        <v>7286</v>
      </c>
      <c r="I641" s="653">
        <v>120.69</v>
      </c>
      <c r="J641" s="653">
        <v>20</v>
      </c>
      <c r="K641" s="654">
        <v>2413.85</v>
      </c>
    </row>
    <row r="642" spans="1:11" ht="14.4" customHeight="1" x14ac:dyDescent="0.3">
      <c r="A642" s="649" t="s">
        <v>595</v>
      </c>
      <c r="B642" s="650" t="s">
        <v>596</v>
      </c>
      <c r="C642" s="651" t="s">
        <v>626</v>
      </c>
      <c r="D642" s="652" t="s">
        <v>3387</v>
      </c>
      <c r="E642" s="651" t="s">
        <v>7832</v>
      </c>
      <c r="F642" s="652" t="s">
        <v>7833</v>
      </c>
      <c r="G642" s="651" t="s">
        <v>7514</v>
      </c>
      <c r="H642" s="651" t="s">
        <v>7515</v>
      </c>
      <c r="I642" s="653">
        <v>1.59</v>
      </c>
      <c r="J642" s="653">
        <v>975</v>
      </c>
      <c r="K642" s="654">
        <v>1551.5</v>
      </c>
    </row>
    <row r="643" spans="1:11" ht="14.4" customHeight="1" x14ac:dyDescent="0.3">
      <c r="A643" s="649" t="s">
        <v>595</v>
      </c>
      <c r="B643" s="650" t="s">
        <v>596</v>
      </c>
      <c r="C643" s="651" t="s">
        <v>626</v>
      </c>
      <c r="D643" s="652" t="s">
        <v>3387</v>
      </c>
      <c r="E643" s="651" t="s">
        <v>7832</v>
      </c>
      <c r="F643" s="652" t="s">
        <v>7833</v>
      </c>
      <c r="G643" s="651" t="s">
        <v>7516</v>
      </c>
      <c r="H643" s="651" t="s">
        <v>7517</v>
      </c>
      <c r="I643" s="653">
        <v>95.6</v>
      </c>
      <c r="J643" s="653">
        <v>10</v>
      </c>
      <c r="K643" s="654">
        <v>956</v>
      </c>
    </row>
    <row r="644" spans="1:11" ht="14.4" customHeight="1" x14ac:dyDescent="0.3">
      <c r="A644" s="649" t="s">
        <v>595</v>
      </c>
      <c r="B644" s="650" t="s">
        <v>596</v>
      </c>
      <c r="C644" s="651" t="s">
        <v>626</v>
      </c>
      <c r="D644" s="652" t="s">
        <v>3387</v>
      </c>
      <c r="E644" s="651" t="s">
        <v>7832</v>
      </c>
      <c r="F644" s="652" t="s">
        <v>7833</v>
      </c>
      <c r="G644" s="651" t="s">
        <v>6968</v>
      </c>
      <c r="H644" s="651" t="s">
        <v>6969</v>
      </c>
      <c r="I644" s="653">
        <v>9.73</v>
      </c>
      <c r="J644" s="653">
        <v>24</v>
      </c>
      <c r="K644" s="654">
        <v>233.52</v>
      </c>
    </row>
    <row r="645" spans="1:11" ht="14.4" customHeight="1" x14ac:dyDescent="0.3">
      <c r="A645" s="649" t="s">
        <v>595</v>
      </c>
      <c r="B645" s="650" t="s">
        <v>596</v>
      </c>
      <c r="C645" s="651" t="s">
        <v>626</v>
      </c>
      <c r="D645" s="652" t="s">
        <v>3387</v>
      </c>
      <c r="E645" s="651" t="s">
        <v>7832</v>
      </c>
      <c r="F645" s="652" t="s">
        <v>7833</v>
      </c>
      <c r="G645" s="651" t="s">
        <v>6970</v>
      </c>
      <c r="H645" s="651" t="s">
        <v>6971</v>
      </c>
      <c r="I645" s="653">
        <v>7.49</v>
      </c>
      <c r="J645" s="653">
        <v>24</v>
      </c>
      <c r="K645" s="654">
        <v>179.76</v>
      </c>
    </row>
    <row r="646" spans="1:11" ht="14.4" customHeight="1" x14ac:dyDescent="0.3">
      <c r="A646" s="649" t="s">
        <v>595</v>
      </c>
      <c r="B646" s="650" t="s">
        <v>596</v>
      </c>
      <c r="C646" s="651" t="s">
        <v>626</v>
      </c>
      <c r="D646" s="652" t="s">
        <v>3387</v>
      </c>
      <c r="E646" s="651" t="s">
        <v>7832</v>
      </c>
      <c r="F646" s="652" t="s">
        <v>7833</v>
      </c>
      <c r="G646" s="651" t="s">
        <v>7201</v>
      </c>
      <c r="H646" s="651" t="s">
        <v>7202</v>
      </c>
      <c r="I646" s="653">
        <v>2.0699999999999998</v>
      </c>
      <c r="J646" s="653">
        <v>100</v>
      </c>
      <c r="K646" s="654">
        <v>207</v>
      </c>
    </row>
    <row r="647" spans="1:11" ht="14.4" customHeight="1" x14ac:dyDescent="0.3">
      <c r="A647" s="649" t="s">
        <v>595</v>
      </c>
      <c r="B647" s="650" t="s">
        <v>596</v>
      </c>
      <c r="C647" s="651" t="s">
        <v>626</v>
      </c>
      <c r="D647" s="652" t="s">
        <v>3387</v>
      </c>
      <c r="E647" s="651" t="s">
        <v>7832</v>
      </c>
      <c r="F647" s="652" t="s">
        <v>7833</v>
      </c>
      <c r="G647" s="651" t="s">
        <v>7205</v>
      </c>
      <c r="H647" s="651" t="s">
        <v>7206</v>
      </c>
      <c r="I647" s="653">
        <v>89.64</v>
      </c>
      <c r="J647" s="653">
        <v>20</v>
      </c>
      <c r="K647" s="654">
        <v>1792.72</v>
      </c>
    </row>
    <row r="648" spans="1:11" ht="14.4" customHeight="1" x14ac:dyDescent="0.3">
      <c r="A648" s="649" t="s">
        <v>595</v>
      </c>
      <c r="B648" s="650" t="s">
        <v>596</v>
      </c>
      <c r="C648" s="651" t="s">
        <v>626</v>
      </c>
      <c r="D648" s="652" t="s">
        <v>3387</v>
      </c>
      <c r="E648" s="651" t="s">
        <v>7832</v>
      </c>
      <c r="F648" s="652" t="s">
        <v>7833</v>
      </c>
      <c r="G648" s="651" t="s">
        <v>7518</v>
      </c>
      <c r="H648" s="651" t="s">
        <v>7519</v>
      </c>
      <c r="I648" s="653">
        <v>1.59</v>
      </c>
      <c r="J648" s="653">
        <v>700</v>
      </c>
      <c r="K648" s="654">
        <v>1110.92</v>
      </c>
    </row>
    <row r="649" spans="1:11" ht="14.4" customHeight="1" x14ac:dyDescent="0.3">
      <c r="A649" s="649" t="s">
        <v>595</v>
      </c>
      <c r="B649" s="650" t="s">
        <v>596</v>
      </c>
      <c r="C649" s="651" t="s">
        <v>626</v>
      </c>
      <c r="D649" s="652" t="s">
        <v>3387</v>
      </c>
      <c r="E649" s="651" t="s">
        <v>7832</v>
      </c>
      <c r="F649" s="652" t="s">
        <v>7833</v>
      </c>
      <c r="G649" s="651" t="s">
        <v>7289</v>
      </c>
      <c r="H649" s="651" t="s">
        <v>7290</v>
      </c>
      <c r="I649" s="653">
        <v>115.12</v>
      </c>
      <c r="J649" s="653">
        <v>10</v>
      </c>
      <c r="K649" s="654">
        <v>1151.1600000000001</v>
      </c>
    </row>
    <row r="650" spans="1:11" ht="14.4" customHeight="1" x14ac:dyDescent="0.3">
      <c r="A650" s="649" t="s">
        <v>595</v>
      </c>
      <c r="B650" s="650" t="s">
        <v>596</v>
      </c>
      <c r="C650" s="651" t="s">
        <v>626</v>
      </c>
      <c r="D650" s="652" t="s">
        <v>3387</v>
      </c>
      <c r="E650" s="651" t="s">
        <v>7832</v>
      </c>
      <c r="F650" s="652" t="s">
        <v>7833</v>
      </c>
      <c r="G650" s="651" t="s">
        <v>7520</v>
      </c>
      <c r="H650" s="651" t="s">
        <v>7521</v>
      </c>
      <c r="I650" s="653">
        <v>261.05</v>
      </c>
      <c r="J650" s="653">
        <v>10</v>
      </c>
      <c r="K650" s="654">
        <v>2610.5</v>
      </c>
    </row>
    <row r="651" spans="1:11" ht="14.4" customHeight="1" x14ac:dyDescent="0.3">
      <c r="A651" s="649" t="s">
        <v>595</v>
      </c>
      <c r="B651" s="650" t="s">
        <v>596</v>
      </c>
      <c r="C651" s="651" t="s">
        <v>626</v>
      </c>
      <c r="D651" s="652" t="s">
        <v>3387</v>
      </c>
      <c r="E651" s="651" t="s">
        <v>7832</v>
      </c>
      <c r="F651" s="652" t="s">
        <v>7833</v>
      </c>
      <c r="G651" s="651" t="s">
        <v>7522</v>
      </c>
      <c r="H651" s="651" t="s">
        <v>7523</v>
      </c>
      <c r="I651" s="653">
        <v>69.05</v>
      </c>
      <c r="J651" s="653">
        <v>20</v>
      </c>
      <c r="K651" s="654">
        <v>1381.04</v>
      </c>
    </row>
    <row r="652" spans="1:11" ht="14.4" customHeight="1" x14ac:dyDescent="0.3">
      <c r="A652" s="649" t="s">
        <v>595</v>
      </c>
      <c r="B652" s="650" t="s">
        <v>596</v>
      </c>
      <c r="C652" s="651" t="s">
        <v>626</v>
      </c>
      <c r="D652" s="652" t="s">
        <v>3387</v>
      </c>
      <c r="E652" s="651" t="s">
        <v>7832</v>
      </c>
      <c r="F652" s="652" t="s">
        <v>7833</v>
      </c>
      <c r="G652" s="651" t="s">
        <v>7524</v>
      </c>
      <c r="H652" s="651" t="s">
        <v>7525</v>
      </c>
      <c r="I652" s="653">
        <v>55.37</v>
      </c>
      <c r="J652" s="653">
        <v>10</v>
      </c>
      <c r="K652" s="654">
        <v>553.73</v>
      </c>
    </row>
    <row r="653" spans="1:11" ht="14.4" customHeight="1" x14ac:dyDescent="0.3">
      <c r="A653" s="649" t="s">
        <v>595</v>
      </c>
      <c r="B653" s="650" t="s">
        <v>596</v>
      </c>
      <c r="C653" s="651" t="s">
        <v>626</v>
      </c>
      <c r="D653" s="652" t="s">
        <v>3387</v>
      </c>
      <c r="E653" s="651" t="s">
        <v>7832</v>
      </c>
      <c r="F653" s="652" t="s">
        <v>7833</v>
      </c>
      <c r="G653" s="651" t="s">
        <v>7526</v>
      </c>
      <c r="H653" s="651" t="s">
        <v>7527</v>
      </c>
      <c r="I653" s="653">
        <v>186.23</v>
      </c>
      <c r="J653" s="653">
        <v>25</v>
      </c>
      <c r="K653" s="654">
        <v>4655.8</v>
      </c>
    </row>
    <row r="654" spans="1:11" ht="14.4" customHeight="1" x14ac:dyDescent="0.3">
      <c r="A654" s="649" t="s">
        <v>595</v>
      </c>
      <c r="B654" s="650" t="s">
        <v>596</v>
      </c>
      <c r="C654" s="651" t="s">
        <v>626</v>
      </c>
      <c r="D654" s="652" t="s">
        <v>3387</v>
      </c>
      <c r="E654" s="651" t="s">
        <v>7832</v>
      </c>
      <c r="F654" s="652" t="s">
        <v>7833</v>
      </c>
      <c r="G654" s="651" t="s">
        <v>7207</v>
      </c>
      <c r="H654" s="651" t="s">
        <v>7208</v>
      </c>
      <c r="I654" s="653">
        <v>878.79</v>
      </c>
      <c r="J654" s="653">
        <v>1</v>
      </c>
      <c r="K654" s="654">
        <v>878.79</v>
      </c>
    </row>
    <row r="655" spans="1:11" ht="14.4" customHeight="1" x14ac:dyDescent="0.3">
      <c r="A655" s="649" t="s">
        <v>595</v>
      </c>
      <c r="B655" s="650" t="s">
        <v>596</v>
      </c>
      <c r="C655" s="651" t="s">
        <v>626</v>
      </c>
      <c r="D655" s="652" t="s">
        <v>3387</v>
      </c>
      <c r="E655" s="651" t="s">
        <v>7832</v>
      </c>
      <c r="F655" s="652" t="s">
        <v>7833</v>
      </c>
      <c r="G655" s="651" t="s">
        <v>7528</v>
      </c>
      <c r="H655" s="651" t="s">
        <v>7529</v>
      </c>
      <c r="I655" s="653">
        <v>8.7200000000000006</v>
      </c>
      <c r="J655" s="653">
        <v>100</v>
      </c>
      <c r="K655" s="654">
        <v>872.45</v>
      </c>
    </row>
    <row r="656" spans="1:11" ht="14.4" customHeight="1" x14ac:dyDescent="0.3">
      <c r="A656" s="649" t="s">
        <v>595</v>
      </c>
      <c r="B656" s="650" t="s">
        <v>596</v>
      </c>
      <c r="C656" s="651" t="s">
        <v>626</v>
      </c>
      <c r="D656" s="652" t="s">
        <v>3387</v>
      </c>
      <c r="E656" s="651" t="s">
        <v>7832</v>
      </c>
      <c r="F656" s="652" t="s">
        <v>7833</v>
      </c>
      <c r="G656" s="651" t="s">
        <v>7404</v>
      </c>
      <c r="H656" s="651" t="s">
        <v>7405</v>
      </c>
      <c r="I656" s="653">
        <v>154.97</v>
      </c>
      <c r="J656" s="653">
        <v>7</v>
      </c>
      <c r="K656" s="654">
        <v>1084.8</v>
      </c>
    </row>
    <row r="657" spans="1:11" ht="14.4" customHeight="1" x14ac:dyDescent="0.3">
      <c r="A657" s="649" t="s">
        <v>595</v>
      </c>
      <c r="B657" s="650" t="s">
        <v>596</v>
      </c>
      <c r="C657" s="651" t="s">
        <v>626</v>
      </c>
      <c r="D657" s="652" t="s">
        <v>3387</v>
      </c>
      <c r="E657" s="651" t="s">
        <v>7832</v>
      </c>
      <c r="F657" s="652" t="s">
        <v>7833</v>
      </c>
      <c r="G657" s="651" t="s">
        <v>7213</v>
      </c>
      <c r="H657" s="651" t="s">
        <v>7214</v>
      </c>
      <c r="I657" s="653">
        <v>13.04</v>
      </c>
      <c r="J657" s="653">
        <v>20</v>
      </c>
      <c r="K657" s="654">
        <v>260.82</v>
      </c>
    </row>
    <row r="658" spans="1:11" ht="14.4" customHeight="1" x14ac:dyDescent="0.3">
      <c r="A658" s="649" t="s">
        <v>595</v>
      </c>
      <c r="B658" s="650" t="s">
        <v>596</v>
      </c>
      <c r="C658" s="651" t="s">
        <v>626</v>
      </c>
      <c r="D658" s="652" t="s">
        <v>3387</v>
      </c>
      <c r="E658" s="651" t="s">
        <v>7832</v>
      </c>
      <c r="F658" s="652" t="s">
        <v>7833</v>
      </c>
      <c r="G658" s="651" t="s">
        <v>7530</v>
      </c>
      <c r="H658" s="651" t="s">
        <v>7531</v>
      </c>
      <c r="I658" s="653">
        <v>170.62</v>
      </c>
      <c r="J658" s="653">
        <v>1</v>
      </c>
      <c r="K658" s="654">
        <v>170.62</v>
      </c>
    </row>
    <row r="659" spans="1:11" ht="14.4" customHeight="1" x14ac:dyDescent="0.3">
      <c r="A659" s="649" t="s">
        <v>595</v>
      </c>
      <c r="B659" s="650" t="s">
        <v>596</v>
      </c>
      <c r="C659" s="651" t="s">
        <v>626</v>
      </c>
      <c r="D659" s="652" t="s">
        <v>3387</v>
      </c>
      <c r="E659" s="651" t="s">
        <v>7832</v>
      </c>
      <c r="F659" s="652" t="s">
        <v>7833</v>
      </c>
      <c r="G659" s="651" t="s">
        <v>7532</v>
      </c>
      <c r="H659" s="651" t="s">
        <v>7533</v>
      </c>
      <c r="I659" s="653">
        <v>120.61</v>
      </c>
      <c r="J659" s="653">
        <v>20</v>
      </c>
      <c r="K659" s="654">
        <v>2412.2399999999998</v>
      </c>
    </row>
    <row r="660" spans="1:11" ht="14.4" customHeight="1" x14ac:dyDescent="0.3">
      <c r="A660" s="649" t="s">
        <v>595</v>
      </c>
      <c r="B660" s="650" t="s">
        <v>596</v>
      </c>
      <c r="C660" s="651" t="s">
        <v>626</v>
      </c>
      <c r="D660" s="652" t="s">
        <v>3387</v>
      </c>
      <c r="E660" s="651" t="s">
        <v>7832</v>
      </c>
      <c r="F660" s="652" t="s">
        <v>7833</v>
      </c>
      <c r="G660" s="651" t="s">
        <v>7534</v>
      </c>
      <c r="H660" s="651" t="s">
        <v>7535</v>
      </c>
      <c r="I660" s="653">
        <v>380.88</v>
      </c>
      <c r="J660" s="653">
        <v>5</v>
      </c>
      <c r="K660" s="654">
        <v>1904.4</v>
      </c>
    </row>
    <row r="661" spans="1:11" ht="14.4" customHeight="1" x14ac:dyDescent="0.3">
      <c r="A661" s="649" t="s">
        <v>595</v>
      </c>
      <c r="B661" s="650" t="s">
        <v>596</v>
      </c>
      <c r="C661" s="651" t="s">
        <v>626</v>
      </c>
      <c r="D661" s="652" t="s">
        <v>3387</v>
      </c>
      <c r="E661" s="651" t="s">
        <v>7832</v>
      </c>
      <c r="F661" s="652" t="s">
        <v>7833</v>
      </c>
      <c r="G661" s="651" t="s">
        <v>7536</v>
      </c>
      <c r="H661" s="651" t="s">
        <v>7537</v>
      </c>
      <c r="I661" s="653">
        <v>4.5199999999999996</v>
      </c>
      <c r="J661" s="653">
        <v>1000</v>
      </c>
      <c r="K661" s="654">
        <v>4519.5</v>
      </c>
    </row>
    <row r="662" spans="1:11" ht="14.4" customHeight="1" x14ac:dyDescent="0.3">
      <c r="A662" s="649" t="s">
        <v>595</v>
      </c>
      <c r="B662" s="650" t="s">
        <v>596</v>
      </c>
      <c r="C662" s="651" t="s">
        <v>626</v>
      </c>
      <c r="D662" s="652" t="s">
        <v>3387</v>
      </c>
      <c r="E662" s="651" t="s">
        <v>7832</v>
      </c>
      <c r="F662" s="652" t="s">
        <v>7833</v>
      </c>
      <c r="G662" s="651" t="s">
        <v>7538</v>
      </c>
      <c r="H662" s="651" t="s">
        <v>7539</v>
      </c>
      <c r="I662" s="653">
        <v>61.56</v>
      </c>
      <c r="J662" s="653">
        <v>5</v>
      </c>
      <c r="K662" s="654">
        <v>307.8</v>
      </c>
    </row>
    <row r="663" spans="1:11" ht="14.4" customHeight="1" x14ac:dyDescent="0.3">
      <c r="A663" s="649" t="s">
        <v>595</v>
      </c>
      <c r="B663" s="650" t="s">
        <v>596</v>
      </c>
      <c r="C663" s="651" t="s">
        <v>626</v>
      </c>
      <c r="D663" s="652" t="s">
        <v>3387</v>
      </c>
      <c r="E663" s="651" t="s">
        <v>7832</v>
      </c>
      <c r="F663" s="652" t="s">
        <v>7833</v>
      </c>
      <c r="G663" s="651" t="s">
        <v>7540</v>
      </c>
      <c r="H663" s="651" t="s">
        <v>7541</v>
      </c>
      <c r="I663" s="653">
        <v>235.13</v>
      </c>
      <c r="J663" s="653">
        <v>30</v>
      </c>
      <c r="K663" s="654">
        <v>7053.9000000000005</v>
      </c>
    </row>
    <row r="664" spans="1:11" ht="14.4" customHeight="1" x14ac:dyDescent="0.3">
      <c r="A664" s="649" t="s">
        <v>595</v>
      </c>
      <c r="B664" s="650" t="s">
        <v>596</v>
      </c>
      <c r="C664" s="651" t="s">
        <v>626</v>
      </c>
      <c r="D664" s="652" t="s">
        <v>3387</v>
      </c>
      <c r="E664" s="651" t="s">
        <v>7832</v>
      </c>
      <c r="F664" s="652" t="s">
        <v>7833</v>
      </c>
      <c r="G664" s="651" t="s">
        <v>7542</v>
      </c>
      <c r="H664" s="651" t="s">
        <v>7543</v>
      </c>
      <c r="I664" s="653">
        <v>72.675000000000011</v>
      </c>
      <c r="J664" s="653">
        <v>15</v>
      </c>
      <c r="K664" s="654">
        <v>1090.0999999999999</v>
      </c>
    </row>
    <row r="665" spans="1:11" ht="14.4" customHeight="1" x14ac:dyDescent="0.3">
      <c r="A665" s="649" t="s">
        <v>595</v>
      </c>
      <c r="B665" s="650" t="s">
        <v>596</v>
      </c>
      <c r="C665" s="651" t="s">
        <v>626</v>
      </c>
      <c r="D665" s="652" t="s">
        <v>3387</v>
      </c>
      <c r="E665" s="651" t="s">
        <v>7832</v>
      </c>
      <c r="F665" s="652" t="s">
        <v>7833</v>
      </c>
      <c r="G665" s="651" t="s">
        <v>7544</v>
      </c>
      <c r="H665" s="651" t="s">
        <v>7545</v>
      </c>
      <c r="I665" s="653">
        <v>84.63</v>
      </c>
      <c r="J665" s="653">
        <v>10</v>
      </c>
      <c r="K665" s="654">
        <v>846.3</v>
      </c>
    </row>
    <row r="666" spans="1:11" ht="14.4" customHeight="1" x14ac:dyDescent="0.3">
      <c r="A666" s="649" t="s">
        <v>595</v>
      </c>
      <c r="B666" s="650" t="s">
        <v>596</v>
      </c>
      <c r="C666" s="651" t="s">
        <v>626</v>
      </c>
      <c r="D666" s="652" t="s">
        <v>3387</v>
      </c>
      <c r="E666" s="651" t="s">
        <v>7832</v>
      </c>
      <c r="F666" s="652" t="s">
        <v>7833</v>
      </c>
      <c r="G666" s="651" t="s">
        <v>7546</v>
      </c>
      <c r="H666" s="651" t="s">
        <v>7547</v>
      </c>
      <c r="I666" s="653">
        <v>499.36</v>
      </c>
      <c r="J666" s="653">
        <v>2</v>
      </c>
      <c r="K666" s="654">
        <v>998.72</v>
      </c>
    </row>
    <row r="667" spans="1:11" ht="14.4" customHeight="1" x14ac:dyDescent="0.3">
      <c r="A667" s="649" t="s">
        <v>595</v>
      </c>
      <c r="B667" s="650" t="s">
        <v>596</v>
      </c>
      <c r="C667" s="651" t="s">
        <v>626</v>
      </c>
      <c r="D667" s="652" t="s">
        <v>3387</v>
      </c>
      <c r="E667" s="651" t="s">
        <v>7834</v>
      </c>
      <c r="F667" s="652" t="s">
        <v>7835</v>
      </c>
      <c r="G667" s="651" t="s">
        <v>7221</v>
      </c>
      <c r="H667" s="651" t="s">
        <v>7222</v>
      </c>
      <c r="I667" s="653">
        <v>11.64</v>
      </c>
      <c r="J667" s="653">
        <v>400</v>
      </c>
      <c r="K667" s="654">
        <v>4656</v>
      </c>
    </row>
    <row r="668" spans="1:11" ht="14.4" customHeight="1" x14ac:dyDescent="0.3">
      <c r="A668" s="649" t="s">
        <v>595</v>
      </c>
      <c r="B668" s="650" t="s">
        <v>596</v>
      </c>
      <c r="C668" s="651" t="s">
        <v>626</v>
      </c>
      <c r="D668" s="652" t="s">
        <v>3387</v>
      </c>
      <c r="E668" s="651" t="s">
        <v>7834</v>
      </c>
      <c r="F668" s="652" t="s">
        <v>7835</v>
      </c>
      <c r="G668" s="651" t="s">
        <v>6980</v>
      </c>
      <c r="H668" s="651" t="s">
        <v>6981</v>
      </c>
      <c r="I668" s="653">
        <v>5.0149999999999997</v>
      </c>
      <c r="J668" s="653">
        <v>800</v>
      </c>
      <c r="K668" s="654">
        <v>4013.4</v>
      </c>
    </row>
    <row r="669" spans="1:11" ht="14.4" customHeight="1" x14ac:dyDescent="0.3">
      <c r="A669" s="649" t="s">
        <v>595</v>
      </c>
      <c r="B669" s="650" t="s">
        <v>596</v>
      </c>
      <c r="C669" s="651" t="s">
        <v>626</v>
      </c>
      <c r="D669" s="652" t="s">
        <v>3387</v>
      </c>
      <c r="E669" s="651" t="s">
        <v>7834</v>
      </c>
      <c r="F669" s="652" t="s">
        <v>7835</v>
      </c>
      <c r="G669" s="651" t="s">
        <v>7548</v>
      </c>
      <c r="H669" s="651" t="s">
        <v>7549</v>
      </c>
      <c r="I669" s="653">
        <v>260.13666666666666</v>
      </c>
      <c r="J669" s="653">
        <v>50</v>
      </c>
      <c r="K669" s="654">
        <v>13006.8</v>
      </c>
    </row>
    <row r="670" spans="1:11" ht="14.4" customHeight="1" x14ac:dyDescent="0.3">
      <c r="A670" s="649" t="s">
        <v>595</v>
      </c>
      <c r="B670" s="650" t="s">
        <v>596</v>
      </c>
      <c r="C670" s="651" t="s">
        <v>626</v>
      </c>
      <c r="D670" s="652" t="s">
        <v>3387</v>
      </c>
      <c r="E670" s="651" t="s">
        <v>7834</v>
      </c>
      <c r="F670" s="652" t="s">
        <v>7835</v>
      </c>
      <c r="G670" s="651" t="s">
        <v>7550</v>
      </c>
      <c r="H670" s="651" t="s">
        <v>7551</v>
      </c>
      <c r="I670" s="653">
        <v>268.62</v>
      </c>
      <c r="J670" s="653">
        <v>10</v>
      </c>
      <c r="K670" s="654">
        <v>2686.2</v>
      </c>
    </row>
    <row r="671" spans="1:11" ht="14.4" customHeight="1" x14ac:dyDescent="0.3">
      <c r="A671" s="649" t="s">
        <v>595</v>
      </c>
      <c r="B671" s="650" t="s">
        <v>596</v>
      </c>
      <c r="C671" s="651" t="s">
        <v>626</v>
      </c>
      <c r="D671" s="652" t="s">
        <v>3387</v>
      </c>
      <c r="E671" s="651" t="s">
        <v>7834</v>
      </c>
      <c r="F671" s="652" t="s">
        <v>7835</v>
      </c>
      <c r="G671" s="651" t="s">
        <v>7408</v>
      </c>
      <c r="H671" s="651" t="s">
        <v>7409</v>
      </c>
      <c r="I671" s="653">
        <v>18.39</v>
      </c>
      <c r="J671" s="653">
        <v>24</v>
      </c>
      <c r="K671" s="654">
        <v>441.38</v>
      </c>
    </row>
    <row r="672" spans="1:11" ht="14.4" customHeight="1" x14ac:dyDescent="0.3">
      <c r="A672" s="649" t="s">
        <v>595</v>
      </c>
      <c r="B672" s="650" t="s">
        <v>596</v>
      </c>
      <c r="C672" s="651" t="s">
        <v>626</v>
      </c>
      <c r="D672" s="652" t="s">
        <v>3387</v>
      </c>
      <c r="E672" s="651" t="s">
        <v>7834</v>
      </c>
      <c r="F672" s="652" t="s">
        <v>7835</v>
      </c>
      <c r="G672" s="651" t="s">
        <v>6982</v>
      </c>
      <c r="H672" s="651" t="s">
        <v>6983</v>
      </c>
      <c r="I672" s="653">
        <v>3.51</v>
      </c>
      <c r="J672" s="653">
        <v>50</v>
      </c>
      <c r="K672" s="654">
        <v>175.5</v>
      </c>
    </row>
    <row r="673" spans="1:11" ht="14.4" customHeight="1" x14ac:dyDescent="0.3">
      <c r="A673" s="649" t="s">
        <v>595</v>
      </c>
      <c r="B673" s="650" t="s">
        <v>596</v>
      </c>
      <c r="C673" s="651" t="s">
        <v>626</v>
      </c>
      <c r="D673" s="652" t="s">
        <v>3387</v>
      </c>
      <c r="E673" s="651" t="s">
        <v>7834</v>
      </c>
      <c r="F673" s="652" t="s">
        <v>7835</v>
      </c>
      <c r="G673" s="651" t="s">
        <v>6984</v>
      </c>
      <c r="H673" s="651" t="s">
        <v>6985</v>
      </c>
      <c r="I673" s="653">
        <v>0.22</v>
      </c>
      <c r="J673" s="653">
        <v>400</v>
      </c>
      <c r="K673" s="654">
        <v>88</v>
      </c>
    </row>
    <row r="674" spans="1:11" ht="14.4" customHeight="1" x14ac:dyDescent="0.3">
      <c r="A674" s="649" t="s">
        <v>595</v>
      </c>
      <c r="B674" s="650" t="s">
        <v>596</v>
      </c>
      <c r="C674" s="651" t="s">
        <v>626</v>
      </c>
      <c r="D674" s="652" t="s">
        <v>3387</v>
      </c>
      <c r="E674" s="651" t="s">
        <v>7834</v>
      </c>
      <c r="F674" s="652" t="s">
        <v>7835</v>
      </c>
      <c r="G674" s="651" t="s">
        <v>7410</v>
      </c>
      <c r="H674" s="651" t="s">
        <v>7411</v>
      </c>
      <c r="I674" s="653">
        <v>1.42</v>
      </c>
      <c r="J674" s="653">
        <v>400</v>
      </c>
      <c r="K674" s="654">
        <v>569.25</v>
      </c>
    </row>
    <row r="675" spans="1:11" ht="14.4" customHeight="1" x14ac:dyDescent="0.3">
      <c r="A675" s="649" t="s">
        <v>595</v>
      </c>
      <c r="B675" s="650" t="s">
        <v>596</v>
      </c>
      <c r="C675" s="651" t="s">
        <v>626</v>
      </c>
      <c r="D675" s="652" t="s">
        <v>3387</v>
      </c>
      <c r="E675" s="651" t="s">
        <v>7834</v>
      </c>
      <c r="F675" s="652" t="s">
        <v>7835</v>
      </c>
      <c r="G675" s="651" t="s">
        <v>7410</v>
      </c>
      <c r="H675" s="651" t="s">
        <v>7552</v>
      </c>
      <c r="I675" s="653">
        <v>1.42</v>
      </c>
      <c r="J675" s="653">
        <v>800</v>
      </c>
      <c r="K675" s="654">
        <v>1138.5999999999999</v>
      </c>
    </row>
    <row r="676" spans="1:11" ht="14.4" customHeight="1" x14ac:dyDescent="0.3">
      <c r="A676" s="649" t="s">
        <v>595</v>
      </c>
      <c r="B676" s="650" t="s">
        <v>596</v>
      </c>
      <c r="C676" s="651" t="s">
        <v>626</v>
      </c>
      <c r="D676" s="652" t="s">
        <v>3387</v>
      </c>
      <c r="E676" s="651" t="s">
        <v>7834</v>
      </c>
      <c r="F676" s="652" t="s">
        <v>7835</v>
      </c>
      <c r="G676" s="651" t="s">
        <v>7553</v>
      </c>
      <c r="H676" s="651" t="s">
        <v>7554</v>
      </c>
      <c r="I676" s="653">
        <v>5.0199999999999996</v>
      </c>
      <c r="J676" s="653">
        <v>100</v>
      </c>
      <c r="K676" s="654">
        <v>502.16</v>
      </c>
    </row>
    <row r="677" spans="1:11" ht="14.4" customHeight="1" x14ac:dyDescent="0.3">
      <c r="A677" s="649" t="s">
        <v>595</v>
      </c>
      <c r="B677" s="650" t="s">
        <v>596</v>
      </c>
      <c r="C677" s="651" t="s">
        <v>626</v>
      </c>
      <c r="D677" s="652" t="s">
        <v>3387</v>
      </c>
      <c r="E677" s="651" t="s">
        <v>7834</v>
      </c>
      <c r="F677" s="652" t="s">
        <v>7835</v>
      </c>
      <c r="G677" s="651" t="s">
        <v>6986</v>
      </c>
      <c r="H677" s="651" t="s">
        <v>6987</v>
      </c>
      <c r="I677" s="653">
        <v>15.921666666666667</v>
      </c>
      <c r="J677" s="653">
        <v>1700</v>
      </c>
      <c r="K677" s="654">
        <v>27066</v>
      </c>
    </row>
    <row r="678" spans="1:11" ht="14.4" customHeight="1" x14ac:dyDescent="0.3">
      <c r="A678" s="649" t="s">
        <v>595</v>
      </c>
      <c r="B678" s="650" t="s">
        <v>596</v>
      </c>
      <c r="C678" s="651" t="s">
        <v>626</v>
      </c>
      <c r="D678" s="652" t="s">
        <v>3387</v>
      </c>
      <c r="E678" s="651" t="s">
        <v>7834</v>
      </c>
      <c r="F678" s="652" t="s">
        <v>7835</v>
      </c>
      <c r="G678" s="651" t="s">
        <v>6990</v>
      </c>
      <c r="H678" s="651" t="s">
        <v>6991</v>
      </c>
      <c r="I678" s="653">
        <v>29.876666666666669</v>
      </c>
      <c r="J678" s="653">
        <v>450</v>
      </c>
      <c r="K678" s="654">
        <v>13497.5</v>
      </c>
    </row>
    <row r="679" spans="1:11" ht="14.4" customHeight="1" x14ac:dyDescent="0.3">
      <c r="A679" s="649" t="s">
        <v>595</v>
      </c>
      <c r="B679" s="650" t="s">
        <v>596</v>
      </c>
      <c r="C679" s="651" t="s">
        <v>626</v>
      </c>
      <c r="D679" s="652" t="s">
        <v>3387</v>
      </c>
      <c r="E679" s="651" t="s">
        <v>7834</v>
      </c>
      <c r="F679" s="652" t="s">
        <v>7835</v>
      </c>
      <c r="G679" s="651" t="s">
        <v>6992</v>
      </c>
      <c r="H679" s="651" t="s">
        <v>6993</v>
      </c>
      <c r="I679" s="653">
        <v>2.7516666666666665</v>
      </c>
      <c r="J679" s="653">
        <v>1700</v>
      </c>
      <c r="K679" s="654">
        <v>4677</v>
      </c>
    </row>
    <row r="680" spans="1:11" ht="14.4" customHeight="1" x14ac:dyDescent="0.3">
      <c r="A680" s="649" t="s">
        <v>595</v>
      </c>
      <c r="B680" s="650" t="s">
        <v>596</v>
      </c>
      <c r="C680" s="651" t="s">
        <v>626</v>
      </c>
      <c r="D680" s="652" t="s">
        <v>3387</v>
      </c>
      <c r="E680" s="651" t="s">
        <v>7834</v>
      </c>
      <c r="F680" s="652" t="s">
        <v>7835</v>
      </c>
      <c r="G680" s="651" t="s">
        <v>6996</v>
      </c>
      <c r="H680" s="651" t="s">
        <v>6997</v>
      </c>
      <c r="I680" s="653">
        <v>4.1399999999999997</v>
      </c>
      <c r="J680" s="653">
        <v>250</v>
      </c>
      <c r="K680" s="654">
        <v>1035</v>
      </c>
    </row>
    <row r="681" spans="1:11" ht="14.4" customHeight="1" x14ac:dyDescent="0.3">
      <c r="A681" s="649" t="s">
        <v>595</v>
      </c>
      <c r="B681" s="650" t="s">
        <v>596</v>
      </c>
      <c r="C681" s="651" t="s">
        <v>626</v>
      </c>
      <c r="D681" s="652" t="s">
        <v>3387</v>
      </c>
      <c r="E681" s="651" t="s">
        <v>7834</v>
      </c>
      <c r="F681" s="652" t="s">
        <v>7835</v>
      </c>
      <c r="G681" s="651" t="s">
        <v>6998</v>
      </c>
      <c r="H681" s="651" t="s">
        <v>6999</v>
      </c>
      <c r="I681" s="653">
        <v>0.95500000000000007</v>
      </c>
      <c r="J681" s="653">
        <v>7200</v>
      </c>
      <c r="K681" s="654">
        <v>6876</v>
      </c>
    </row>
    <row r="682" spans="1:11" ht="14.4" customHeight="1" x14ac:dyDescent="0.3">
      <c r="A682" s="649" t="s">
        <v>595</v>
      </c>
      <c r="B682" s="650" t="s">
        <v>596</v>
      </c>
      <c r="C682" s="651" t="s">
        <v>626</v>
      </c>
      <c r="D682" s="652" t="s">
        <v>3387</v>
      </c>
      <c r="E682" s="651" t="s">
        <v>7834</v>
      </c>
      <c r="F682" s="652" t="s">
        <v>7835</v>
      </c>
      <c r="G682" s="651" t="s">
        <v>7000</v>
      </c>
      <c r="H682" s="651" t="s">
        <v>7001</v>
      </c>
      <c r="I682" s="653">
        <v>1.4624999999999999</v>
      </c>
      <c r="J682" s="653">
        <v>8800</v>
      </c>
      <c r="K682" s="654">
        <v>12976</v>
      </c>
    </row>
    <row r="683" spans="1:11" ht="14.4" customHeight="1" x14ac:dyDescent="0.3">
      <c r="A683" s="649" t="s">
        <v>595</v>
      </c>
      <c r="B683" s="650" t="s">
        <v>596</v>
      </c>
      <c r="C683" s="651" t="s">
        <v>626</v>
      </c>
      <c r="D683" s="652" t="s">
        <v>3387</v>
      </c>
      <c r="E683" s="651" t="s">
        <v>7834</v>
      </c>
      <c r="F683" s="652" t="s">
        <v>7835</v>
      </c>
      <c r="G683" s="651" t="s">
        <v>7002</v>
      </c>
      <c r="H683" s="651" t="s">
        <v>7003</v>
      </c>
      <c r="I683" s="653">
        <v>0.42</v>
      </c>
      <c r="J683" s="653">
        <v>2500</v>
      </c>
      <c r="K683" s="654">
        <v>1050</v>
      </c>
    </row>
    <row r="684" spans="1:11" ht="14.4" customHeight="1" x14ac:dyDescent="0.3">
      <c r="A684" s="649" t="s">
        <v>595</v>
      </c>
      <c r="B684" s="650" t="s">
        <v>596</v>
      </c>
      <c r="C684" s="651" t="s">
        <v>626</v>
      </c>
      <c r="D684" s="652" t="s">
        <v>3387</v>
      </c>
      <c r="E684" s="651" t="s">
        <v>7834</v>
      </c>
      <c r="F684" s="652" t="s">
        <v>7835</v>
      </c>
      <c r="G684" s="651" t="s">
        <v>7004</v>
      </c>
      <c r="H684" s="651" t="s">
        <v>7005</v>
      </c>
      <c r="I684" s="653">
        <v>0.57666666666666666</v>
      </c>
      <c r="J684" s="653">
        <v>6000</v>
      </c>
      <c r="K684" s="654">
        <v>3460</v>
      </c>
    </row>
    <row r="685" spans="1:11" ht="14.4" customHeight="1" x14ac:dyDescent="0.3">
      <c r="A685" s="649" t="s">
        <v>595</v>
      </c>
      <c r="B685" s="650" t="s">
        <v>596</v>
      </c>
      <c r="C685" s="651" t="s">
        <v>626</v>
      </c>
      <c r="D685" s="652" t="s">
        <v>3387</v>
      </c>
      <c r="E685" s="651" t="s">
        <v>7834</v>
      </c>
      <c r="F685" s="652" t="s">
        <v>7835</v>
      </c>
      <c r="G685" s="651" t="s">
        <v>7225</v>
      </c>
      <c r="H685" s="651" t="s">
        <v>7226</v>
      </c>
      <c r="I685" s="653">
        <v>3.1300000000000003</v>
      </c>
      <c r="J685" s="653">
        <v>150</v>
      </c>
      <c r="K685" s="654">
        <v>469.5</v>
      </c>
    </row>
    <row r="686" spans="1:11" ht="14.4" customHeight="1" x14ac:dyDescent="0.3">
      <c r="A686" s="649" t="s">
        <v>595</v>
      </c>
      <c r="B686" s="650" t="s">
        <v>596</v>
      </c>
      <c r="C686" s="651" t="s">
        <v>626</v>
      </c>
      <c r="D686" s="652" t="s">
        <v>3387</v>
      </c>
      <c r="E686" s="651" t="s">
        <v>7834</v>
      </c>
      <c r="F686" s="652" t="s">
        <v>7835</v>
      </c>
      <c r="G686" s="651" t="s">
        <v>7555</v>
      </c>
      <c r="H686" s="651" t="s">
        <v>7556</v>
      </c>
      <c r="I686" s="653">
        <v>29.86</v>
      </c>
      <c r="J686" s="653">
        <v>100</v>
      </c>
      <c r="K686" s="654">
        <v>2986.2799999999997</v>
      </c>
    </row>
    <row r="687" spans="1:11" ht="14.4" customHeight="1" x14ac:dyDescent="0.3">
      <c r="A687" s="649" t="s">
        <v>595</v>
      </c>
      <c r="B687" s="650" t="s">
        <v>596</v>
      </c>
      <c r="C687" s="651" t="s">
        <v>626</v>
      </c>
      <c r="D687" s="652" t="s">
        <v>3387</v>
      </c>
      <c r="E687" s="651" t="s">
        <v>7834</v>
      </c>
      <c r="F687" s="652" t="s">
        <v>7835</v>
      </c>
      <c r="G687" s="651" t="s">
        <v>7010</v>
      </c>
      <c r="H687" s="651" t="s">
        <v>7011</v>
      </c>
      <c r="I687" s="653">
        <v>3.22</v>
      </c>
      <c r="J687" s="653">
        <v>200</v>
      </c>
      <c r="K687" s="654">
        <v>644</v>
      </c>
    </row>
    <row r="688" spans="1:11" ht="14.4" customHeight="1" x14ac:dyDescent="0.3">
      <c r="A688" s="649" t="s">
        <v>595</v>
      </c>
      <c r="B688" s="650" t="s">
        <v>596</v>
      </c>
      <c r="C688" s="651" t="s">
        <v>626</v>
      </c>
      <c r="D688" s="652" t="s">
        <v>3387</v>
      </c>
      <c r="E688" s="651" t="s">
        <v>7834</v>
      </c>
      <c r="F688" s="652" t="s">
        <v>7835</v>
      </c>
      <c r="G688" s="651" t="s">
        <v>7229</v>
      </c>
      <c r="H688" s="651" t="s">
        <v>7230</v>
      </c>
      <c r="I688" s="653">
        <v>203.77</v>
      </c>
      <c r="J688" s="653">
        <v>60</v>
      </c>
      <c r="K688" s="654">
        <v>12226.2</v>
      </c>
    </row>
    <row r="689" spans="1:11" ht="14.4" customHeight="1" x14ac:dyDescent="0.3">
      <c r="A689" s="649" t="s">
        <v>595</v>
      </c>
      <c r="B689" s="650" t="s">
        <v>596</v>
      </c>
      <c r="C689" s="651" t="s">
        <v>626</v>
      </c>
      <c r="D689" s="652" t="s">
        <v>3387</v>
      </c>
      <c r="E689" s="651" t="s">
        <v>7834</v>
      </c>
      <c r="F689" s="652" t="s">
        <v>7835</v>
      </c>
      <c r="G689" s="651" t="s">
        <v>7012</v>
      </c>
      <c r="H689" s="651" t="s">
        <v>7013</v>
      </c>
      <c r="I689" s="653">
        <v>68.53</v>
      </c>
      <c r="J689" s="653">
        <v>2</v>
      </c>
      <c r="K689" s="654">
        <v>137.06</v>
      </c>
    </row>
    <row r="690" spans="1:11" ht="14.4" customHeight="1" x14ac:dyDescent="0.3">
      <c r="A690" s="649" t="s">
        <v>595</v>
      </c>
      <c r="B690" s="650" t="s">
        <v>596</v>
      </c>
      <c r="C690" s="651" t="s">
        <v>626</v>
      </c>
      <c r="D690" s="652" t="s">
        <v>3387</v>
      </c>
      <c r="E690" s="651" t="s">
        <v>7834</v>
      </c>
      <c r="F690" s="652" t="s">
        <v>7835</v>
      </c>
      <c r="G690" s="651" t="s">
        <v>7016</v>
      </c>
      <c r="H690" s="651" t="s">
        <v>7017</v>
      </c>
      <c r="I690" s="653">
        <v>80.015999999999991</v>
      </c>
      <c r="J690" s="653">
        <v>225</v>
      </c>
      <c r="K690" s="654">
        <v>18003.599999999999</v>
      </c>
    </row>
    <row r="691" spans="1:11" ht="14.4" customHeight="1" x14ac:dyDescent="0.3">
      <c r="A691" s="649" t="s">
        <v>595</v>
      </c>
      <c r="B691" s="650" t="s">
        <v>596</v>
      </c>
      <c r="C691" s="651" t="s">
        <v>626</v>
      </c>
      <c r="D691" s="652" t="s">
        <v>3387</v>
      </c>
      <c r="E691" s="651" t="s">
        <v>7834</v>
      </c>
      <c r="F691" s="652" t="s">
        <v>7835</v>
      </c>
      <c r="G691" s="651" t="s">
        <v>7231</v>
      </c>
      <c r="H691" s="651" t="s">
        <v>7232</v>
      </c>
      <c r="I691" s="653">
        <v>2.41</v>
      </c>
      <c r="J691" s="653">
        <v>350</v>
      </c>
      <c r="K691" s="654">
        <v>846</v>
      </c>
    </row>
    <row r="692" spans="1:11" ht="14.4" customHeight="1" x14ac:dyDescent="0.3">
      <c r="A692" s="649" t="s">
        <v>595</v>
      </c>
      <c r="B692" s="650" t="s">
        <v>596</v>
      </c>
      <c r="C692" s="651" t="s">
        <v>626</v>
      </c>
      <c r="D692" s="652" t="s">
        <v>3387</v>
      </c>
      <c r="E692" s="651" t="s">
        <v>7834</v>
      </c>
      <c r="F692" s="652" t="s">
        <v>7835</v>
      </c>
      <c r="G692" s="651" t="s">
        <v>7022</v>
      </c>
      <c r="H692" s="651" t="s">
        <v>7023</v>
      </c>
      <c r="I692" s="653">
        <v>43.39</v>
      </c>
      <c r="J692" s="653">
        <v>105</v>
      </c>
      <c r="K692" s="654">
        <v>4555.9000000000005</v>
      </c>
    </row>
    <row r="693" spans="1:11" ht="14.4" customHeight="1" x14ac:dyDescent="0.3">
      <c r="A693" s="649" t="s">
        <v>595</v>
      </c>
      <c r="B693" s="650" t="s">
        <v>596</v>
      </c>
      <c r="C693" s="651" t="s">
        <v>626</v>
      </c>
      <c r="D693" s="652" t="s">
        <v>3387</v>
      </c>
      <c r="E693" s="651" t="s">
        <v>7834</v>
      </c>
      <c r="F693" s="652" t="s">
        <v>7835</v>
      </c>
      <c r="G693" s="651" t="s">
        <v>7024</v>
      </c>
      <c r="H693" s="651" t="s">
        <v>7025</v>
      </c>
      <c r="I693" s="653">
        <v>5.5649999999999995</v>
      </c>
      <c r="J693" s="653">
        <v>1000</v>
      </c>
      <c r="K693" s="654">
        <v>5565</v>
      </c>
    </row>
    <row r="694" spans="1:11" ht="14.4" customHeight="1" x14ac:dyDescent="0.3">
      <c r="A694" s="649" t="s">
        <v>595</v>
      </c>
      <c r="B694" s="650" t="s">
        <v>596</v>
      </c>
      <c r="C694" s="651" t="s">
        <v>626</v>
      </c>
      <c r="D694" s="652" t="s">
        <v>3387</v>
      </c>
      <c r="E694" s="651" t="s">
        <v>7834</v>
      </c>
      <c r="F694" s="652" t="s">
        <v>7835</v>
      </c>
      <c r="G694" s="651" t="s">
        <v>7557</v>
      </c>
      <c r="H694" s="651" t="s">
        <v>7558</v>
      </c>
      <c r="I694" s="653">
        <v>71.39</v>
      </c>
      <c r="J694" s="653">
        <v>225</v>
      </c>
      <c r="K694" s="654">
        <v>16062.75</v>
      </c>
    </row>
    <row r="695" spans="1:11" ht="14.4" customHeight="1" x14ac:dyDescent="0.3">
      <c r="A695" s="649" t="s">
        <v>595</v>
      </c>
      <c r="B695" s="650" t="s">
        <v>596</v>
      </c>
      <c r="C695" s="651" t="s">
        <v>626</v>
      </c>
      <c r="D695" s="652" t="s">
        <v>3387</v>
      </c>
      <c r="E695" s="651" t="s">
        <v>7834</v>
      </c>
      <c r="F695" s="652" t="s">
        <v>7835</v>
      </c>
      <c r="G695" s="651" t="s">
        <v>7559</v>
      </c>
      <c r="H695" s="651" t="s">
        <v>7560</v>
      </c>
      <c r="I695" s="653">
        <v>49.693333333333328</v>
      </c>
      <c r="J695" s="653">
        <v>60</v>
      </c>
      <c r="K695" s="654">
        <v>2981.44</v>
      </c>
    </row>
    <row r="696" spans="1:11" ht="14.4" customHeight="1" x14ac:dyDescent="0.3">
      <c r="A696" s="649" t="s">
        <v>595</v>
      </c>
      <c r="B696" s="650" t="s">
        <v>596</v>
      </c>
      <c r="C696" s="651" t="s">
        <v>626</v>
      </c>
      <c r="D696" s="652" t="s">
        <v>3387</v>
      </c>
      <c r="E696" s="651" t="s">
        <v>7834</v>
      </c>
      <c r="F696" s="652" t="s">
        <v>7835</v>
      </c>
      <c r="G696" s="651" t="s">
        <v>7235</v>
      </c>
      <c r="H696" s="651" t="s">
        <v>7561</v>
      </c>
      <c r="I696" s="653">
        <v>32.67</v>
      </c>
      <c r="J696" s="653">
        <v>200</v>
      </c>
      <c r="K696" s="654">
        <v>6534</v>
      </c>
    </row>
    <row r="697" spans="1:11" ht="14.4" customHeight="1" x14ac:dyDescent="0.3">
      <c r="A697" s="649" t="s">
        <v>595</v>
      </c>
      <c r="B697" s="650" t="s">
        <v>596</v>
      </c>
      <c r="C697" s="651" t="s">
        <v>626</v>
      </c>
      <c r="D697" s="652" t="s">
        <v>3387</v>
      </c>
      <c r="E697" s="651" t="s">
        <v>7834</v>
      </c>
      <c r="F697" s="652" t="s">
        <v>7835</v>
      </c>
      <c r="G697" s="651" t="s">
        <v>7028</v>
      </c>
      <c r="H697" s="651" t="s">
        <v>7029</v>
      </c>
      <c r="I697" s="653">
        <v>14.301666666666668</v>
      </c>
      <c r="J697" s="653">
        <v>200</v>
      </c>
      <c r="K697" s="654">
        <v>2860.67</v>
      </c>
    </row>
    <row r="698" spans="1:11" ht="14.4" customHeight="1" x14ac:dyDescent="0.3">
      <c r="A698" s="649" t="s">
        <v>595</v>
      </c>
      <c r="B698" s="650" t="s">
        <v>596</v>
      </c>
      <c r="C698" s="651" t="s">
        <v>626</v>
      </c>
      <c r="D698" s="652" t="s">
        <v>3387</v>
      </c>
      <c r="E698" s="651" t="s">
        <v>7834</v>
      </c>
      <c r="F698" s="652" t="s">
        <v>7835</v>
      </c>
      <c r="G698" s="651" t="s">
        <v>7030</v>
      </c>
      <c r="H698" s="651" t="s">
        <v>7031</v>
      </c>
      <c r="I698" s="653">
        <v>5.41</v>
      </c>
      <c r="J698" s="653">
        <v>800</v>
      </c>
      <c r="K698" s="654">
        <v>4327.46</v>
      </c>
    </row>
    <row r="699" spans="1:11" ht="14.4" customHeight="1" x14ac:dyDescent="0.3">
      <c r="A699" s="649" t="s">
        <v>595</v>
      </c>
      <c r="B699" s="650" t="s">
        <v>596</v>
      </c>
      <c r="C699" s="651" t="s">
        <v>626</v>
      </c>
      <c r="D699" s="652" t="s">
        <v>3387</v>
      </c>
      <c r="E699" s="651" t="s">
        <v>7834</v>
      </c>
      <c r="F699" s="652" t="s">
        <v>7835</v>
      </c>
      <c r="G699" s="651" t="s">
        <v>7419</v>
      </c>
      <c r="H699" s="651" t="s">
        <v>7420</v>
      </c>
      <c r="I699" s="653">
        <v>175.56</v>
      </c>
      <c r="J699" s="653">
        <v>2</v>
      </c>
      <c r="K699" s="654">
        <v>351.12</v>
      </c>
    </row>
    <row r="700" spans="1:11" ht="14.4" customHeight="1" x14ac:dyDescent="0.3">
      <c r="A700" s="649" t="s">
        <v>595</v>
      </c>
      <c r="B700" s="650" t="s">
        <v>596</v>
      </c>
      <c r="C700" s="651" t="s">
        <v>626</v>
      </c>
      <c r="D700" s="652" t="s">
        <v>3387</v>
      </c>
      <c r="E700" s="651" t="s">
        <v>7834</v>
      </c>
      <c r="F700" s="652" t="s">
        <v>7835</v>
      </c>
      <c r="G700" s="651" t="s">
        <v>7237</v>
      </c>
      <c r="H700" s="651" t="s">
        <v>7238</v>
      </c>
      <c r="I700" s="653">
        <v>2.6357142857142861</v>
      </c>
      <c r="J700" s="653">
        <v>900</v>
      </c>
      <c r="K700" s="654">
        <v>2370.7800000000002</v>
      </c>
    </row>
    <row r="701" spans="1:11" ht="14.4" customHeight="1" x14ac:dyDescent="0.3">
      <c r="A701" s="649" t="s">
        <v>595</v>
      </c>
      <c r="B701" s="650" t="s">
        <v>596</v>
      </c>
      <c r="C701" s="651" t="s">
        <v>626</v>
      </c>
      <c r="D701" s="652" t="s">
        <v>3387</v>
      </c>
      <c r="E701" s="651" t="s">
        <v>7834</v>
      </c>
      <c r="F701" s="652" t="s">
        <v>7835</v>
      </c>
      <c r="G701" s="651" t="s">
        <v>7562</v>
      </c>
      <c r="H701" s="651" t="s">
        <v>7563</v>
      </c>
      <c r="I701" s="653">
        <v>64.13</v>
      </c>
      <c r="J701" s="653">
        <v>24</v>
      </c>
      <c r="K701" s="654">
        <v>1539.12</v>
      </c>
    </row>
    <row r="702" spans="1:11" ht="14.4" customHeight="1" x14ac:dyDescent="0.3">
      <c r="A702" s="649" t="s">
        <v>595</v>
      </c>
      <c r="B702" s="650" t="s">
        <v>596</v>
      </c>
      <c r="C702" s="651" t="s">
        <v>626</v>
      </c>
      <c r="D702" s="652" t="s">
        <v>3387</v>
      </c>
      <c r="E702" s="651" t="s">
        <v>7834</v>
      </c>
      <c r="F702" s="652" t="s">
        <v>7835</v>
      </c>
      <c r="G702" s="651" t="s">
        <v>7346</v>
      </c>
      <c r="H702" s="651" t="s">
        <v>7347</v>
      </c>
      <c r="I702" s="653">
        <v>13.79</v>
      </c>
      <c r="J702" s="653">
        <v>120</v>
      </c>
      <c r="K702" s="654">
        <v>1655.28</v>
      </c>
    </row>
    <row r="703" spans="1:11" ht="14.4" customHeight="1" x14ac:dyDescent="0.3">
      <c r="A703" s="649" t="s">
        <v>595</v>
      </c>
      <c r="B703" s="650" t="s">
        <v>596</v>
      </c>
      <c r="C703" s="651" t="s">
        <v>626</v>
      </c>
      <c r="D703" s="652" t="s">
        <v>3387</v>
      </c>
      <c r="E703" s="651" t="s">
        <v>7834</v>
      </c>
      <c r="F703" s="652" t="s">
        <v>7835</v>
      </c>
      <c r="G703" s="651" t="s">
        <v>7032</v>
      </c>
      <c r="H703" s="651" t="s">
        <v>7033</v>
      </c>
      <c r="I703" s="653">
        <v>166.75</v>
      </c>
      <c r="J703" s="653">
        <v>30</v>
      </c>
      <c r="K703" s="654">
        <v>4485</v>
      </c>
    </row>
    <row r="704" spans="1:11" ht="14.4" customHeight="1" x14ac:dyDescent="0.3">
      <c r="A704" s="649" t="s">
        <v>595</v>
      </c>
      <c r="B704" s="650" t="s">
        <v>596</v>
      </c>
      <c r="C704" s="651" t="s">
        <v>626</v>
      </c>
      <c r="D704" s="652" t="s">
        <v>3387</v>
      </c>
      <c r="E704" s="651" t="s">
        <v>7834</v>
      </c>
      <c r="F704" s="652" t="s">
        <v>7835</v>
      </c>
      <c r="G704" s="651" t="s">
        <v>7036</v>
      </c>
      <c r="H704" s="651" t="s">
        <v>7037</v>
      </c>
      <c r="I704" s="653">
        <v>14.45</v>
      </c>
      <c r="J704" s="653">
        <v>50</v>
      </c>
      <c r="K704" s="654">
        <v>722.5</v>
      </c>
    </row>
    <row r="705" spans="1:11" ht="14.4" customHeight="1" x14ac:dyDescent="0.3">
      <c r="A705" s="649" t="s">
        <v>595</v>
      </c>
      <c r="B705" s="650" t="s">
        <v>596</v>
      </c>
      <c r="C705" s="651" t="s">
        <v>626</v>
      </c>
      <c r="D705" s="652" t="s">
        <v>3387</v>
      </c>
      <c r="E705" s="651" t="s">
        <v>7834</v>
      </c>
      <c r="F705" s="652" t="s">
        <v>7835</v>
      </c>
      <c r="G705" s="651" t="s">
        <v>7038</v>
      </c>
      <c r="H705" s="651" t="s">
        <v>7039</v>
      </c>
      <c r="I705" s="653">
        <v>1.81</v>
      </c>
      <c r="J705" s="653">
        <v>10</v>
      </c>
      <c r="K705" s="654">
        <v>18.100000000000001</v>
      </c>
    </row>
    <row r="706" spans="1:11" ht="14.4" customHeight="1" x14ac:dyDescent="0.3">
      <c r="A706" s="649" t="s">
        <v>595</v>
      </c>
      <c r="B706" s="650" t="s">
        <v>596</v>
      </c>
      <c r="C706" s="651" t="s">
        <v>626</v>
      </c>
      <c r="D706" s="652" t="s">
        <v>3387</v>
      </c>
      <c r="E706" s="651" t="s">
        <v>7834</v>
      </c>
      <c r="F706" s="652" t="s">
        <v>7835</v>
      </c>
      <c r="G706" s="651" t="s">
        <v>7040</v>
      </c>
      <c r="H706" s="651" t="s">
        <v>7041</v>
      </c>
      <c r="I706" s="653">
        <v>2.37</v>
      </c>
      <c r="J706" s="653">
        <v>450</v>
      </c>
      <c r="K706" s="654">
        <v>1066.5</v>
      </c>
    </row>
    <row r="707" spans="1:11" ht="14.4" customHeight="1" x14ac:dyDescent="0.3">
      <c r="A707" s="649" t="s">
        <v>595</v>
      </c>
      <c r="B707" s="650" t="s">
        <v>596</v>
      </c>
      <c r="C707" s="651" t="s">
        <v>626</v>
      </c>
      <c r="D707" s="652" t="s">
        <v>3387</v>
      </c>
      <c r="E707" s="651" t="s">
        <v>7834</v>
      </c>
      <c r="F707" s="652" t="s">
        <v>7835</v>
      </c>
      <c r="G707" s="651" t="s">
        <v>7042</v>
      </c>
      <c r="H707" s="651" t="s">
        <v>7043</v>
      </c>
      <c r="I707" s="653">
        <v>1.8399999999999999</v>
      </c>
      <c r="J707" s="653">
        <v>100</v>
      </c>
      <c r="K707" s="654">
        <v>184</v>
      </c>
    </row>
    <row r="708" spans="1:11" ht="14.4" customHeight="1" x14ac:dyDescent="0.3">
      <c r="A708" s="649" t="s">
        <v>595</v>
      </c>
      <c r="B708" s="650" t="s">
        <v>596</v>
      </c>
      <c r="C708" s="651" t="s">
        <v>626</v>
      </c>
      <c r="D708" s="652" t="s">
        <v>3387</v>
      </c>
      <c r="E708" s="651" t="s">
        <v>7834</v>
      </c>
      <c r="F708" s="652" t="s">
        <v>7835</v>
      </c>
      <c r="G708" s="651" t="s">
        <v>7044</v>
      </c>
      <c r="H708" s="651" t="s">
        <v>7045</v>
      </c>
      <c r="I708" s="653">
        <v>1.7650000000000001</v>
      </c>
      <c r="J708" s="653">
        <v>100</v>
      </c>
      <c r="K708" s="654">
        <v>176.5</v>
      </c>
    </row>
    <row r="709" spans="1:11" ht="14.4" customHeight="1" x14ac:dyDescent="0.3">
      <c r="A709" s="649" t="s">
        <v>595</v>
      </c>
      <c r="B709" s="650" t="s">
        <v>596</v>
      </c>
      <c r="C709" s="651" t="s">
        <v>626</v>
      </c>
      <c r="D709" s="652" t="s">
        <v>3387</v>
      </c>
      <c r="E709" s="651" t="s">
        <v>7834</v>
      </c>
      <c r="F709" s="652" t="s">
        <v>7835</v>
      </c>
      <c r="G709" s="651" t="s">
        <v>7309</v>
      </c>
      <c r="H709" s="651" t="s">
        <v>7310</v>
      </c>
      <c r="I709" s="653">
        <v>1.99</v>
      </c>
      <c r="J709" s="653">
        <v>10</v>
      </c>
      <c r="K709" s="654">
        <v>19.899999999999999</v>
      </c>
    </row>
    <row r="710" spans="1:11" ht="14.4" customHeight="1" x14ac:dyDescent="0.3">
      <c r="A710" s="649" t="s">
        <v>595</v>
      </c>
      <c r="B710" s="650" t="s">
        <v>596</v>
      </c>
      <c r="C710" s="651" t="s">
        <v>626</v>
      </c>
      <c r="D710" s="652" t="s">
        <v>3387</v>
      </c>
      <c r="E710" s="651" t="s">
        <v>7834</v>
      </c>
      <c r="F710" s="652" t="s">
        <v>7835</v>
      </c>
      <c r="G710" s="651" t="s">
        <v>7313</v>
      </c>
      <c r="H710" s="651" t="s">
        <v>7314</v>
      </c>
      <c r="I710" s="653">
        <v>2.0549999999999997</v>
      </c>
      <c r="J710" s="653">
        <v>150</v>
      </c>
      <c r="K710" s="654">
        <v>305.5</v>
      </c>
    </row>
    <row r="711" spans="1:11" ht="14.4" customHeight="1" x14ac:dyDescent="0.3">
      <c r="A711" s="649" t="s">
        <v>595</v>
      </c>
      <c r="B711" s="650" t="s">
        <v>596</v>
      </c>
      <c r="C711" s="651" t="s">
        <v>626</v>
      </c>
      <c r="D711" s="652" t="s">
        <v>3387</v>
      </c>
      <c r="E711" s="651" t="s">
        <v>7834</v>
      </c>
      <c r="F711" s="652" t="s">
        <v>7835</v>
      </c>
      <c r="G711" s="651" t="s">
        <v>7048</v>
      </c>
      <c r="H711" s="651" t="s">
        <v>7049</v>
      </c>
      <c r="I711" s="653">
        <v>2.41</v>
      </c>
      <c r="J711" s="653">
        <v>300</v>
      </c>
      <c r="K711" s="654">
        <v>723</v>
      </c>
    </row>
    <row r="712" spans="1:11" ht="14.4" customHeight="1" x14ac:dyDescent="0.3">
      <c r="A712" s="649" t="s">
        <v>595</v>
      </c>
      <c r="B712" s="650" t="s">
        <v>596</v>
      </c>
      <c r="C712" s="651" t="s">
        <v>626</v>
      </c>
      <c r="D712" s="652" t="s">
        <v>3387</v>
      </c>
      <c r="E712" s="651" t="s">
        <v>7834</v>
      </c>
      <c r="F712" s="652" t="s">
        <v>7835</v>
      </c>
      <c r="G712" s="651" t="s">
        <v>7350</v>
      </c>
      <c r="H712" s="651" t="s">
        <v>7351</v>
      </c>
      <c r="I712" s="653">
        <v>4.24</v>
      </c>
      <c r="J712" s="653">
        <v>50</v>
      </c>
      <c r="K712" s="654">
        <v>212</v>
      </c>
    </row>
    <row r="713" spans="1:11" ht="14.4" customHeight="1" x14ac:dyDescent="0.3">
      <c r="A713" s="649" t="s">
        <v>595</v>
      </c>
      <c r="B713" s="650" t="s">
        <v>596</v>
      </c>
      <c r="C713" s="651" t="s">
        <v>626</v>
      </c>
      <c r="D713" s="652" t="s">
        <v>3387</v>
      </c>
      <c r="E713" s="651" t="s">
        <v>7834</v>
      </c>
      <c r="F713" s="652" t="s">
        <v>7835</v>
      </c>
      <c r="G713" s="651" t="s">
        <v>7564</v>
      </c>
      <c r="H713" s="651" t="s">
        <v>7565</v>
      </c>
      <c r="I713" s="653">
        <v>187.45</v>
      </c>
      <c r="J713" s="653">
        <v>40</v>
      </c>
      <c r="K713" s="654">
        <v>7498.12</v>
      </c>
    </row>
    <row r="714" spans="1:11" ht="14.4" customHeight="1" x14ac:dyDescent="0.3">
      <c r="A714" s="649" t="s">
        <v>595</v>
      </c>
      <c r="B714" s="650" t="s">
        <v>596</v>
      </c>
      <c r="C714" s="651" t="s">
        <v>626</v>
      </c>
      <c r="D714" s="652" t="s">
        <v>3387</v>
      </c>
      <c r="E714" s="651" t="s">
        <v>7834</v>
      </c>
      <c r="F714" s="652" t="s">
        <v>7835</v>
      </c>
      <c r="G714" s="651" t="s">
        <v>7564</v>
      </c>
      <c r="H714" s="651" t="s">
        <v>7566</v>
      </c>
      <c r="I714" s="653">
        <v>187.45</v>
      </c>
      <c r="J714" s="653">
        <v>40</v>
      </c>
      <c r="K714" s="654">
        <v>7498.13</v>
      </c>
    </row>
    <row r="715" spans="1:11" ht="14.4" customHeight="1" x14ac:dyDescent="0.3">
      <c r="A715" s="649" t="s">
        <v>595</v>
      </c>
      <c r="B715" s="650" t="s">
        <v>596</v>
      </c>
      <c r="C715" s="651" t="s">
        <v>626</v>
      </c>
      <c r="D715" s="652" t="s">
        <v>3387</v>
      </c>
      <c r="E715" s="651" t="s">
        <v>7834</v>
      </c>
      <c r="F715" s="652" t="s">
        <v>7835</v>
      </c>
      <c r="G715" s="651" t="s">
        <v>7567</v>
      </c>
      <c r="H715" s="651" t="s">
        <v>7568</v>
      </c>
      <c r="I715" s="653">
        <v>365.28</v>
      </c>
      <c r="J715" s="653">
        <v>20</v>
      </c>
      <c r="K715" s="654">
        <v>7305.5</v>
      </c>
    </row>
    <row r="716" spans="1:11" ht="14.4" customHeight="1" x14ac:dyDescent="0.3">
      <c r="A716" s="649" t="s">
        <v>595</v>
      </c>
      <c r="B716" s="650" t="s">
        <v>596</v>
      </c>
      <c r="C716" s="651" t="s">
        <v>626</v>
      </c>
      <c r="D716" s="652" t="s">
        <v>3387</v>
      </c>
      <c r="E716" s="651" t="s">
        <v>7834</v>
      </c>
      <c r="F716" s="652" t="s">
        <v>7835</v>
      </c>
      <c r="G716" s="651" t="s">
        <v>7245</v>
      </c>
      <c r="H716" s="651" t="s">
        <v>7246</v>
      </c>
      <c r="I716" s="653">
        <v>5.58</v>
      </c>
      <c r="J716" s="653">
        <v>100</v>
      </c>
      <c r="K716" s="654">
        <v>558</v>
      </c>
    </row>
    <row r="717" spans="1:11" ht="14.4" customHeight="1" x14ac:dyDescent="0.3">
      <c r="A717" s="649" t="s">
        <v>595</v>
      </c>
      <c r="B717" s="650" t="s">
        <v>596</v>
      </c>
      <c r="C717" s="651" t="s">
        <v>626</v>
      </c>
      <c r="D717" s="652" t="s">
        <v>3387</v>
      </c>
      <c r="E717" s="651" t="s">
        <v>7834</v>
      </c>
      <c r="F717" s="652" t="s">
        <v>7835</v>
      </c>
      <c r="G717" s="651" t="s">
        <v>7569</v>
      </c>
      <c r="H717" s="651" t="s">
        <v>7570</v>
      </c>
      <c r="I717" s="653">
        <v>21.22</v>
      </c>
      <c r="J717" s="653">
        <v>25</v>
      </c>
      <c r="K717" s="654">
        <v>530.59</v>
      </c>
    </row>
    <row r="718" spans="1:11" ht="14.4" customHeight="1" x14ac:dyDescent="0.3">
      <c r="A718" s="649" t="s">
        <v>595</v>
      </c>
      <c r="B718" s="650" t="s">
        <v>596</v>
      </c>
      <c r="C718" s="651" t="s">
        <v>626</v>
      </c>
      <c r="D718" s="652" t="s">
        <v>3387</v>
      </c>
      <c r="E718" s="651" t="s">
        <v>7834</v>
      </c>
      <c r="F718" s="652" t="s">
        <v>7835</v>
      </c>
      <c r="G718" s="651" t="s">
        <v>7571</v>
      </c>
      <c r="H718" s="651" t="s">
        <v>7572</v>
      </c>
      <c r="I718" s="653">
        <v>1.605</v>
      </c>
      <c r="J718" s="653">
        <v>250</v>
      </c>
      <c r="K718" s="654">
        <v>406.5</v>
      </c>
    </row>
    <row r="719" spans="1:11" ht="14.4" customHeight="1" x14ac:dyDescent="0.3">
      <c r="A719" s="649" t="s">
        <v>595</v>
      </c>
      <c r="B719" s="650" t="s">
        <v>596</v>
      </c>
      <c r="C719" s="651" t="s">
        <v>626</v>
      </c>
      <c r="D719" s="652" t="s">
        <v>3387</v>
      </c>
      <c r="E719" s="651" t="s">
        <v>7834</v>
      </c>
      <c r="F719" s="652" t="s">
        <v>7835</v>
      </c>
      <c r="G719" s="651" t="s">
        <v>7573</v>
      </c>
      <c r="H719" s="651" t="s">
        <v>7574</v>
      </c>
      <c r="I719" s="653">
        <v>71.87</v>
      </c>
      <c r="J719" s="653">
        <v>10</v>
      </c>
      <c r="K719" s="654">
        <v>718.67</v>
      </c>
    </row>
    <row r="720" spans="1:11" ht="14.4" customHeight="1" x14ac:dyDescent="0.3">
      <c r="A720" s="649" t="s">
        <v>595</v>
      </c>
      <c r="B720" s="650" t="s">
        <v>596</v>
      </c>
      <c r="C720" s="651" t="s">
        <v>626</v>
      </c>
      <c r="D720" s="652" t="s">
        <v>3387</v>
      </c>
      <c r="E720" s="651" t="s">
        <v>7834</v>
      </c>
      <c r="F720" s="652" t="s">
        <v>7835</v>
      </c>
      <c r="G720" s="651" t="s">
        <v>7575</v>
      </c>
      <c r="H720" s="651" t="s">
        <v>7576</v>
      </c>
      <c r="I720" s="653">
        <v>31.07</v>
      </c>
      <c r="J720" s="653">
        <v>25</v>
      </c>
      <c r="K720" s="654">
        <v>776.82</v>
      </c>
    </row>
    <row r="721" spans="1:11" ht="14.4" customHeight="1" x14ac:dyDescent="0.3">
      <c r="A721" s="649" t="s">
        <v>595</v>
      </c>
      <c r="B721" s="650" t="s">
        <v>596</v>
      </c>
      <c r="C721" s="651" t="s">
        <v>626</v>
      </c>
      <c r="D721" s="652" t="s">
        <v>3387</v>
      </c>
      <c r="E721" s="651" t="s">
        <v>7834</v>
      </c>
      <c r="F721" s="652" t="s">
        <v>7835</v>
      </c>
      <c r="G721" s="651" t="s">
        <v>7052</v>
      </c>
      <c r="H721" s="651" t="s">
        <v>7053</v>
      </c>
      <c r="I721" s="653">
        <v>5.13</v>
      </c>
      <c r="J721" s="653">
        <v>1200</v>
      </c>
      <c r="K721" s="654">
        <v>6156</v>
      </c>
    </row>
    <row r="722" spans="1:11" ht="14.4" customHeight="1" x14ac:dyDescent="0.3">
      <c r="A722" s="649" t="s">
        <v>595</v>
      </c>
      <c r="B722" s="650" t="s">
        <v>596</v>
      </c>
      <c r="C722" s="651" t="s">
        <v>626</v>
      </c>
      <c r="D722" s="652" t="s">
        <v>3387</v>
      </c>
      <c r="E722" s="651" t="s">
        <v>7834</v>
      </c>
      <c r="F722" s="652" t="s">
        <v>7835</v>
      </c>
      <c r="G722" s="651" t="s">
        <v>7054</v>
      </c>
      <c r="H722" s="651" t="s">
        <v>7055</v>
      </c>
      <c r="I722" s="653">
        <v>7.95</v>
      </c>
      <c r="J722" s="653">
        <v>1800</v>
      </c>
      <c r="K722" s="654">
        <v>14310</v>
      </c>
    </row>
    <row r="723" spans="1:11" ht="14.4" customHeight="1" x14ac:dyDescent="0.3">
      <c r="A723" s="649" t="s">
        <v>595</v>
      </c>
      <c r="B723" s="650" t="s">
        <v>596</v>
      </c>
      <c r="C723" s="651" t="s">
        <v>626</v>
      </c>
      <c r="D723" s="652" t="s">
        <v>3387</v>
      </c>
      <c r="E723" s="651" t="s">
        <v>7834</v>
      </c>
      <c r="F723" s="652" t="s">
        <v>7835</v>
      </c>
      <c r="G723" s="651" t="s">
        <v>7056</v>
      </c>
      <c r="H723" s="651" t="s">
        <v>7057</v>
      </c>
      <c r="I723" s="653">
        <v>14.302000000000001</v>
      </c>
      <c r="J723" s="653">
        <v>180</v>
      </c>
      <c r="K723" s="654">
        <v>2574.54</v>
      </c>
    </row>
    <row r="724" spans="1:11" ht="14.4" customHeight="1" x14ac:dyDescent="0.3">
      <c r="A724" s="649" t="s">
        <v>595</v>
      </c>
      <c r="B724" s="650" t="s">
        <v>596</v>
      </c>
      <c r="C724" s="651" t="s">
        <v>626</v>
      </c>
      <c r="D724" s="652" t="s">
        <v>3387</v>
      </c>
      <c r="E724" s="651" t="s">
        <v>7834</v>
      </c>
      <c r="F724" s="652" t="s">
        <v>7835</v>
      </c>
      <c r="G724" s="651" t="s">
        <v>7577</v>
      </c>
      <c r="H724" s="651" t="s">
        <v>7578</v>
      </c>
      <c r="I724" s="653">
        <v>84.903333333333322</v>
      </c>
      <c r="J724" s="653">
        <v>60</v>
      </c>
      <c r="K724" s="654">
        <v>5094.0899999999992</v>
      </c>
    </row>
    <row r="725" spans="1:11" ht="14.4" customHeight="1" x14ac:dyDescent="0.3">
      <c r="A725" s="649" t="s">
        <v>595</v>
      </c>
      <c r="B725" s="650" t="s">
        <v>596</v>
      </c>
      <c r="C725" s="651" t="s">
        <v>626</v>
      </c>
      <c r="D725" s="652" t="s">
        <v>3387</v>
      </c>
      <c r="E725" s="651" t="s">
        <v>7834</v>
      </c>
      <c r="F725" s="652" t="s">
        <v>7835</v>
      </c>
      <c r="G725" s="651" t="s">
        <v>7579</v>
      </c>
      <c r="H725" s="651" t="s">
        <v>7580</v>
      </c>
      <c r="I725" s="653">
        <v>274.43</v>
      </c>
      <c r="J725" s="653">
        <v>3</v>
      </c>
      <c r="K725" s="654">
        <v>823.28</v>
      </c>
    </row>
    <row r="726" spans="1:11" ht="14.4" customHeight="1" x14ac:dyDescent="0.3">
      <c r="A726" s="649" t="s">
        <v>595</v>
      </c>
      <c r="B726" s="650" t="s">
        <v>596</v>
      </c>
      <c r="C726" s="651" t="s">
        <v>626</v>
      </c>
      <c r="D726" s="652" t="s">
        <v>3387</v>
      </c>
      <c r="E726" s="651" t="s">
        <v>7834</v>
      </c>
      <c r="F726" s="652" t="s">
        <v>7835</v>
      </c>
      <c r="G726" s="651" t="s">
        <v>7247</v>
      </c>
      <c r="H726" s="651" t="s">
        <v>7248</v>
      </c>
      <c r="I726" s="653">
        <v>17.98</v>
      </c>
      <c r="J726" s="653">
        <v>250</v>
      </c>
      <c r="K726" s="654">
        <v>4495</v>
      </c>
    </row>
    <row r="727" spans="1:11" ht="14.4" customHeight="1" x14ac:dyDescent="0.3">
      <c r="A727" s="649" t="s">
        <v>595</v>
      </c>
      <c r="B727" s="650" t="s">
        <v>596</v>
      </c>
      <c r="C727" s="651" t="s">
        <v>626</v>
      </c>
      <c r="D727" s="652" t="s">
        <v>3387</v>
      </c>
      <c r="E727" s="651" t="s">
        <v>7834</v>
      </c>
      <c r="F727" s="652" t="s">
        <v>7835</v>
      </c>
      <c r="G727" s="651" t="s">
        <v>7058</v>
      </c>
      <c r="H727" s="651" t="s">
        <v>7059</v>
      </c>
      <c r="I727" s="653">
        <v>1.68</v>
      </c>
      <c r="J727" s="653">
        <v>100</v>
      </c>
      <c r="K727" s="654">
        <v>168</v>
      </c>
    </row>
    <row r="728" spans="1:11" ht="14.4" customHeight="1" x14ac:dyDescent="0.3">
      <c r="A728" s="649" t="s">
        <v>595</v>
      </c>
      <c r="B728" s="650" t="s">
        <v>596</v>
      </c>
      <c r="C728" s="651" t="s">
        <v>626</v>
      </c>
      <c r="D728" s="652" t="s">
        <v>3387</v>
      </c>
      <c r="E728" s="651" t="s">
        <v>7834</v>
      </c>
      <c r="F728" s="652" t="s">
        <v>7835</v>
      </c>
      <c r="G728" s="651" t="s">
        <v>7581</v>
      </c>
      <c r="H728" s="651" t="s">
        <v>7582</v>
      </c>
      <c r="I728" s="653">
        <v>2.3959999999999999</v>
      </c>
      <c r="J728" s="653">
        <v>1410</v>
      </c>
      <c r="K728" s="654">
        <v>3378.6</v>
      </c>
    </row>
    <row r="729" spans="1:11" ht="14.4" customHeight="1" x14ac:dyDescent="0.3">
      <c r="A729" s="649" t="s">
        <v>595</v>
      </c>
      <c r="B729" s="650" t="s">
        <v>596</v>
      </c>
      <c r="C729" s="651" t="s">
        <v>626</v>
      </c>
      <c r="D729" s="652" t="s">
        <v>3387</v>
      </c>
      <c r="E729" s="651" t="s">
        <v>7834</v>
      </c>
      <c r="F729" s="652" t="s">
        <v>7835</v>
      </c>
      <c r="G729" s="651" t="s">
        <v>7249</v>
      </c>
      <c r="H729" s="651" t="s">
        <v>7250</v>
      </c>
      <c r="I729" s="653">
        <v>4.43</v>
      </c>
      <c r="J729" s="653">
        <v>250</v>
      </c>
      <c r="K729" s="654">
        <v>1107.5</v>
      </c>
    </row>
    <row r="730" spans="1:11" ht="14.4" customHeight="1" x14ac:dyDescent="0.3">
      <c r="A730" s="649" t="s">
        <v>595</v>
      </c>
      <c r="B730" s="650" t="s">
        <v>596</v>
      </c>
      <c r="C730" s="651" t="s">
        <v>626</v>
      </c>
      <c r="D730" s="652" t="s">
        <v>3387</v>
      </c>
      <c r="E730" s="651" t="s">
        <v>7834</v>
      </c>
      <c r="F730" s="652" t="s">
        <v>7835</v>
      </c>
      <c r="G730" s="651" t="s">
        <v>7583</v>
      </c>
      <c r="H730" s="651" t="s">
        <v>7584</v>
      </c>
      <c r="I730" s="653">
        <v>696.96</v>
      </c>
      <c r="J730" s="653">
        <v>2</v>
      </c>
      <c r="K730" s="654">
        <v>1393.92</v>
      </c>
    </row>
    <row r="731" spans="1:11" ht="14.4" customHeight="1" x14ac:dyDescent="0.3">
      <c r="A731" s="649" t="s">
        <v>595</v>
      </c>
      <c r="B731" s="650" t="s">
        <v>596</v>
      </c>
      <c r="C731" s="651" t="s">
        <v>626</v>
      </c>
      <c r="D731" s="652" t="s">
        <v>3387</v>
      </c>
      <c r="E731" s="651" t="s">
        <v>7834</v>
      </c>
      <c r="F731" s="652" t="s">
        <v>7835</v>
      </c>
      <c r="G731" s="651" t="s">
        <v>7062</v>
      </c>
      <c r="H731" s="651" t="s">
        <v>7063</v>
      </c>
      <c r="I731" s="653">
        <v>12.11</v>
      </c>
      <c r="J731" s="653">
        <v>70</v>
      </c>
      <c r="K731" s="654">
        <v>847.7</v>
      </c>
    </row>
    <row r="732" spans="1:11" ht="14.4" customHeight="1" x14ac:dyDescent="0.3">
      <c r="A732" s="649" t="s">
        <v>595</v>
      </c>
      <c r="B732" s="650" t="s">
        <v>596</v>
      </c>
      <c r="C732" s="651" t="s">
        <v>626</v>
      </c>
      <c r="D732" s="652" t="s">
        <v>3387</v>
      </c>
      <c r="E732" s="651" t="s">
        <v>7834</v>
      </c>
      <c r="F732" s="652" t="s">
        <v>7835</v>
      </c>
      <c r="G732" s="651" t="s">
        <v>7064</v>
      </c>
      <c r="H732" s="651" t="s">
        <v>7065</v>
      </c>
      <c r="I732" s="653">
        <v>25.53</v>
      </c>
      <c r="J732" s="653">
        <v>60</v>
      </c>
      <c r="K732" s="654">
        <v>1531.8</v>
      </c>
    </row>
    <row r="733" spans="1:11" ht="14.4" customHeight="1" x14ac:dyDescent="0.3">
      <c r="A733" s="649" t="s">
        <v>595</v>
      </c>
      <c r="B733" s="650" t="s">
        <v>596</v>
      </c>
      <c r="C733" s="651" t="s">
        <v>626</v>
      </c>
      <c r="D733" s="652" t="s">
        <v>3387</v>
      </c>
      <c r="E733" s="651" t="s">
        <v>7834</v>
      </c>
      <c r="F733" s="652" t="s">
        <v>7835</v>
      </c>
      <c r="G733" s="651" t="s">
        <v>7585</v>
      </c>
      <c r="H733" s="651" t="s">
        <v>7586</v>
      </c>
      <c r="I733" s="653">
        <v>8.9550000000000001</v>
      </c>
      <c r="J733" s="653">
        <v>400</v>
      </c>
      <c r="K733" s="654">
        <v>3582</v>
      </c>
    </row>
    <row r="734" spans="1:11" ht="14.4" customHeight="1" x14ac:dyDescent="0.3">
      <c r="A734" s="649" t="s">
        <v>595</v>
      </c>
      <c r="B734" s="650" t="s">
        <v>596</v>
      </c>
      <c r="C734" s="651" t="s">
        <v>626</v>
      </c>
      <c r="D734" s="652" t="s">
        <v>3387</v>
      </c>
      <c r="E734" s="651" t="s">
        <v>7834</v>
      </c>
      <c r="F734" s="652" t="s">
        <v>7835</v>
      </c>
      <c r="G734" s="651" t="s">
        <v>7066</v>
      </c>
      <c r="H734" s="651" t="s">
        <v>7587</v>
      </c>
      <c r="I734" s="653">
        <v>210.54</v>
      </c>
      <c r="J734" s="653">
        <v>3</v>
      </c>
      <c r="K734" s="654">
        <v>631.62</v>
      </c>
    </row>
    <row r="735" spans="1:11" ht="14.4" customHeight="1" x14ac:dyDescent="0.3">
      <c r="A735" s="649" t="s">
        <v>595</v>
      </c>
      <c r="B735" s="650" t="s">
        <v>596</v>
      </c>
      <c r="C735" s="651" t="s">
        <v>626</v>
      </c>
      <c r="D735" s="652" t="s">
        <v>3387</v>
      </c>
      <c r="E735" s="651" t="s">
        <v>7834</v>
      </c>
      <c r="F735" s="652" t="s">
        <v>7835</v>
      </c>
      <c r="G735" s="651" t="s">
        <v>7068</v>
      </c>
      <c r="H735" s="651" t="s">
        <v>7070</v>
      </c>
      <c r="I735" s="653">
        <v>2.94</v>
      </c>
      <c r="J735" s="653">
        <v>150</v>
      </c>
      <c r="K735" s="654">
        <v>441</v>
      </c>
    </row>
    <row r="736" spans="1:11" ht="14.4" customHeight="1" x14ac:dyDescent="0.3">
      <c r="A736" s="649" t="s">
        <v>595</v>
      </c>
      <c r="B736" s="650" t="s">
        <v>596</v>
      </c>
      <c r="C736" s="651" t="s">
        <v>626</v>
      </c>
      <c r="D736" s="652" t="s">
        <v>3387</v>
      </c>
      <c r="E736" s="651" t="s">
        <v>7834</v>
      </c>
      <c r="F736" s="652" t="s">
        <v>7835</v>
      </c>
      <c r="G736" s="651" t="s">
        <v>7073</v>
      </c>
      <c r="H736" s="651" t="s">
        <v>7074</v>
      </c>
      <c r="I736" s="653">
        <v>5.2066666666666661</v>
      </c>
      <c r="J736" s="653">
        <v>1700</v>
      </c>
      <c r="K736" s="654">
        <v>8851.9000000000015</v>
      </c>
    </row>
    <row r="737" spans="1:11" ht="14.4" customHeight="1" x14ac:dyDescent="0.3">
      <c r="A737" s="649" t="s">
        <v>595</v>
      </c>
      <c r="B737" s="650" t="s">
        <v>596</v>
      </c>
      <c r="C737" s="651" t="s">
        <v>626</v>
      </c>
      <c r="D737" s="652" t="s">
        <v>3387</v>
      </c>
      <c r="E737" s="651" t="s">
        <v>7834</v>
      </c>
      <c r="F737" s="652" t="s">
        <v>7835</v>
      </c>
      <c r="G737" s="651" t="s">
        <v>7429</v>
      </c>
      <c r="H737" s="651" t="s">
        <v>7430</v>
      </c>
      <c r="I737" s="653">
        <v>13.205</v>
      </c>
      <c r="J737" s="653">
        <v>20</v>
      </c>
      <c r="K737" s="654">
        <v>264.10000000000002</v>
      </c>
    </row>
    <row r="738" spans="1:11" ht="14.4" customHeight="1" x14ac:dyDescent="0.3">
      <c r="A738" s="649" t="s">
        <v>595</v>
      </c>
      <c r="B738" s="650" t="s">
        <v>596</v>
      </c>
      <c r="C738" s="651" t="s">
        <v>626</v>
      </c>
      <c r="D738" s="652" t="s">
        <v>3387</v>
      </c>
      <c r="E738" s="651" t="s">
        <v>7834</v>
      </c>
      <c r="F738" s="652" t="s">
        <v>7835</v>
      </c>
      <c r="G738" s="651" t="s">
        <v>7588</v>
      </c>
      <c r="H738" s="651" t="s">
        <v>7589</v>
      </c>
      <c r="I738" s="653">
        <v>13.2</v>
      </c>
      <c r="J738" s="653">
        <v>10</v>
      </c>
      <c r="K738" s="654">
        <v>132</v>
      </c>
    </row>
    <row r="739" spans="1:11" ht="14.4" customHeight="1" x14ac:dyDescent="0.3">
      <c r="A739" s="649" t="s">
        <v>595</v>
      </c>
      <c r="B739" s="650" t="s">
        <v>596</v>
      </c>
      <c r="C739" s="651" t="s">
        <v>626</v>
      </c>
      <c r="D739" s="652" t="s">
        <v>3387</v>
      </c>
      <c r="E739" s="651" t="s">
        <v>7834</v>
      </c>
      <c r="F739" s="652" t="s">
        <v>7835</v>
      </c>
      <c r="G739" s="651" t="s">
        <v>7590</v>
      </c>
      <c r="H739" s="651" t="s">
        <v>7591</v>
      </c>
      <c r="I739" s="653">
        <v>13.2</v>
      </c>
      <c r="J739" s="653">
        <v>10</v>
      </c>
      <c r="K739" s="654">
        <v>132</v>
      </c>
    </row>
    <row r="740" spans="1:11" ht="14.4" customHeight="1" x14ac:dyDescent="0.3">
      <c r="A740" s="649" t="s">
        <v>595</v>
      </c>
      <c r="B740" s="650" t="s">
        <v>596</v>
      </c>
      <c r="C740" s="651" t="s">
        <v>626</v>
      </c>
      <c r="D740" s="652" t="s">
        <v>3387</v>
      </c>
      <c r="E740" s="651" t="s">
        <v>7834</v>
      </c>
      <c r="F740" s="652" t="s">
        <v>7835</v>
      </c>
      <c r="G740" s="651" t="s">
        <v>7592</v>
      </c>
      <c r="H740" s="651" t="s">
        <v>7593</v>
      </c>
      <c r="I740" s="653">
        <v>1.56</v>
      </c>
      <c r="J740" s="653">
        <v>75</v>
      </c>
      <c r="K740" s="654">
        <v>117</v>
      </c>
    </row>
    <row r="741" spans="1:11" ht="14.4" customHeight="1" x14ac:dyDescent="0.3">
      <c r="A741" s="649" t="s">
        <v>595</v>
      </c>
      <c r="B741" s="650" t="s">
        <v>596</v>
      </c>
      <c r="C741" s="651" t="s">
        <v>626</v>
      </c>
      <c r="D741" s="652" t="s">
        <v>3387</v>
      </c>
      <c r="E741" s="651" t="s">
        <v>7834</v>
      </c>
      <c r="F741" s="652" t="s">
        <v>7835</v>
      </c>
      <c r="G741" s="651" t="s">
        <v>7075</v>
      </c>
      <c r="H741" s="651" t="s">
        <v>7076</v>
      </c>
      <c r="I741" s="653">
        <v>15.143333333333333</v>
      </c>
      <c r="J741" s="653">
        <v>150</v>
      </c>
      <c r="K741" s="654">
        <v>2271.5</v>
      </c>
    </row>
    <row r="742" spans="1:11" ht="14.4" customHeight="1" x14ac:dyDescent="0.3">
      <c r="A742" s="649" t="s">
        <v>595</v>
      </c>
      <c r="B742" s="650" t="s">
        <v>596</v>
      </c>
      <c r="C742" s="651" t="s">
        <v>626</v>
      </c>
      <c r="D742" s="652" t="s">
        <v>3387</v>
      </c>
      <c r="E742" s="651" t="s">
        <v>7834</v>
      </c>
      <c r="F742" s="652" t="s">
        <v>7835</v>
      </c>
      <c r="G742" s="651" t="s">
        <v>7077</v>
      </c>
      <c r="H742" s="651" t="s">
        <v>7078</v>
      </c>
      <c r="I742" s="653">
        <v>21.234999999999999</v>
      </c>
      <c r="J742" s="653">
        <v>100</v>
      </c>
      <c r="K742" s="654">
        <v>2123.5</v>
      </c>
    </row>
    <row r="743" spans="1:11" ht="14.4" customHeight="1" x14ac:dyDescent="0.3">
      <c r="A743" s="649" t="s">
        <v>595</v>
      </c>
      <c r="B743" s="650" t="s">
        <v>596</v>
      </c>
      <c r="C743" s="651" t="s">
        <v>626</v>
      </c>
      <c r="D743" s="652" t="s">
        <v>3387</v>
      </c>
      <c r="E743" s="651" t="s">
        <v>7834</v>
      </c>
      <c r="F743" s="652" t="s">
        <v>7835</v>
      </c>
      <c r="G743" s="651" t="s">
        <v>7079</v>
      </c>
      <c r="H743" s="651" t="s">
        <v>7080</v>
      </c>
      <c r="I743" s="653">
        <v>21.24</v>
      </c>
      <c r="J743" s="653">
        <v>250</v>
      </c>
      <c r="K743" s="654">
        <v>5310</v>
      </c>
    </row>
    <row r="744" spans="1:11" ht="14.4" customHeight="1" x14ac:dyDescent="0.3">
      <c r="A744" s="649" t="s">
        <v>595</v>
      </c>
      <c r="B744" s="650" t="s">
        <v>596</v>
      </c>
      <c r="C744" s="651" t="s">
        <v>626</v>
      </c>
      <c r="D744" s="652" t="s">
        <v>3387</v>
      </c>
      <c r="E744" s="651" t="s">
        <v>7834</v>
      </c>
      <c r="F744" s="652" t="s">
        <v>7835</v>
      </c>
      <c r="G744" s="651" t="s">
        <v>7354</v>
      </c>
      <c r="H744" s="651" t="s">
        <v>7355</v>
      </c>
      <c r="I744" s="653">
        <v>1.37</v>
      </c>
      <c r="J744" s="653">
        <v>2000</v>
      </c>
      <c r="K744" s="654">
        <v>2740.81</v>
      </c>
    </row>
    <row r="745" spans="1:11" ht="14.4" customHeight="1" x14ac:dyDescent="0.3">
      <c r="A745" s="649" t="s">
        <v>595</v>
      </c>
      <c r="B745" s="650" t="s">
        <v>596</v>
      </c>
      <c r="C745" s="651" t="s">
        <v>626</v>
      </c>
      <c r="D745" s="652" t="s">
        <v>3387</v>
      </c>
      <c r="E745" s="651" t="s">
        <v>7834</v>
      </c>
      <c r="F745" s="652" t="s">
        <v>7835</v>
      </c>
      <c r="G745" s="651" t="s">
        <v>7081</v>
      </c>
      <c r="H745" s="651" t="s">
        <v>7082</v>
      </c>
      <c r="I745" s="653">
        <v>0.29333333333333339</v>
      </c>
      <c r="J745" s="653">
        <v>1500</v>
      </c>
      <c r="K745" s="654">
        <v>442.32</v>
      </c>
    </row>
    <row r="746" spans="1:11" ht="14.4" customHeight="1" x14ac:dyDescent="0.3">
      <c r="A746" s="649" t="s">
        <v>595</v>
      </c>
      <c r="B746" s="650" t="s">
        <v>596</v>
      </c>
      <c r="C746" s="651" t="s">
        <v>626</v>
      </c>
      <c r="D746" s="652" t="s">
        <v>3387</v>
      </c>
      <c r="E746" s="651" t="s">
        <v>7834</v>
      </c>
      <c r="F746" s="652" t="s">
        <v>7835</v>
      </c>
      <c r="G746" s="651" t="s">
        <v>7594</v>
      </c>
      <c r="H746" s="651" t="s">
        <v>7595</v>
      </c>
      <c r="I746" s="653">
        <v>1045.44</v>
      </c>
      <c r="J746" s="653">
        <v>10</v>
      </c>
      <c r="K746" s="654">
        <v>10454.4</v>
      </c>
    </row>
    <row r="747" spans="1:11" ht="14.4" customHeight="1" x14ac:dyDescent="0.3">
      <c r="A747" s="649" t="s">
        <v>595</v>
      </c>
      <c r="B747" s="650" t="s">
        <v>596</v>
      </c>
      <c r="C747" s="651" t="s">
        <v>626</v>
      </c>
      <c r="D747" s="652" t="s">
        <v>3387</v>
      </c>
      <c r="E747" s="651" t="s">
        <v>7834</v>
      </c>
      <c r="F747" s="652" t="s">
        <v>7835</v>
      </c>
      <c r="G747" s="651" t="s">
        <v>7083</v>
      </c>
      <c r="H747" s="651" t="s">
        <v>7084</v>
      </c>
      <c r="I747" s="653">
        <v>1.21</v>
      </c>
      <c r="J747" s="653">
        <v>200</v>
      </c>
      <c r="K747" s="654">
        <v>242</v>
      </c>
    </row>
    <row r="748" spans="1:11" ht="14.4" customHeight="1" x14ac:dyDescent="0.3">
      <c r="A748" s="649" t="s">
        <v>595</v>
      </c>
      <c r="B748" s="650" t="s">
        <v>596</v>
      </c>
      <c r="C748" s="651" t="s">
        <v>626</v>
      </c>
      <c r="D748" s="652" t="s">
        <v>3387</v>
      </c>
      <c r="E748" s="651" t="s">
        <v>7834</v>
      </c>
      <c r="F748" s="652" t="s">
        <v>7835</v>
      </c>
      <c r="G748" s="651" t="s">
        <v>7251</v>
      </c>
      <c r="H748" s="651" t="s">
        <v>7252</v>
      </c>
      <c r="I748" s="653">
        <v>6.65</v>
      </c>
      <c r="J748" s="653">
        <v>20</v>
      </c>
      <c r="K748" s="654">
        <v>133.1</v>
      </c>
    </row>
    <row r="749" spans="1:11" ht="14.4" customHeight="1" x14ac:dyDescent="0.3">
      <c r="A749" s="649" t="s">
        <v>595</v>
      </c>
      <c r="B749" s="650" t="s">
        <v>596</v>
      </c>
      <c r="C749" s="651" t="s">
        <v>626</v>
      </c>
      <c r="D749" s="652" t="s">
        <v>3387</v>
      </c>
      <c r="E749" s="651" t="s">
        <v>7834</v>
      </c>
      <c r="F749" s="652" t="s">
        <v>7835</v>
      </c>
      <c r="G749" s="651" t="s">
        <v>7085</v>
      </c>
      <c r="H749" s="651" t="s">
        <v>7086</v>
      </c>
      <c r="I749" s="653">
        <v>0.47333333333333333</v>
      </c>
      <c r="J749" s="653">
        <v>6400</v>
      </c>
      <c r="K749" s="654">
        <v>3030</v>
      </c>
    </row>
    <row r="750" spans="1:11" ht="14.4" customHeight="1" x14ac:dyDescent="0.3">
      <c r="A750" s="649" t="s">
        <v>595</v>
      </c>
      <c r="B750" s="650" t="s">
        <v>596</v>
      </c>
      <c r="C750" s="651" t="s">
        <v>626</v>
      </c>
      <c r="D750" s="652" t="s">
        <v>3387</v>
      </c>
      <c r="E750" s="651" t="s">
        <v>7834</v>
      </c>
      <c r="F750" s="652" t="s">
        <v>7835</v>
      </c>
      <c r="G750" s="651" t="s">
        <v>7596</v>
      </c>
      <c r="H750" s="651" t="s">
        <v>7597</v>
      </c>
      <c r="I750" s="653">
        <v>630.01</v>
      </c>
      <c r="J750" s="653">
        <v>20</v>
      </c>
      <c r="K750" s="654">
        <v>12600.14</v>
      </c>
    </row>
    <row r="751" spans="1:11" ht="14.4" customHeight="1" x14ac:dyDescent="0.3">
      <c r="A751" s="649" t="s">
        <v>595</v>
      </c>
      <c r="B751" s="650" t="s">
        <v>596</v>
      </c>
      <c r="C751" s="651" t="s">
        <v>626</v>
      </c>
      <c r="D751" s="652" t="s">
        <v>3387</v>
      </c>
      <c r="E751" s="651" t="s">
        <v>7834</v>
      </c>
      <c r="F751" s="652" t="s">
        <v>7835</v>
      </c>
      <c r="G751" s="651" t="s">
        <v>7435</v>
      </c>
      <c r="H751" s="651" t="s">
        <v>7436</v>
      </c>
      <c r="I751" s="653">
        <v>4.03</v>
      </c>
      <c r="J751" s="653">
        <v>700</v>
      </c>
      <c r="K751" s="654">
        <v>2821</v>
      </c>
    </row>
    <row r="752" spans="1:11" ht="14.4" customHeight="1" x14ac:dyDescent="0.3">
      <c r="A752" s="649" t="s">
        <v>595</v>
      </c>
      <c r="B752" s="650" t="s">
        <v>596</v>
      </c>
      <c r="C752" s="651" t="s">
        <v>626</v>
      </c>
      <c r="D752" s="652" t="s">
        <v>3387</v>
      </c>
      <c r="E752" s="651" t="s">
        <v>7834</v>
      </c>
      <c r="F752" s="652" t="s">
        <v>7835</v>
      </c>
      <c r="G752" s="651" t="s">
        <v>7598</v>
      </c>
      <c r="H752" s="651" t="s">
        <v>7599</v>
      </c>
      <c r="I752" s="653">
        <v>2.6</v>
      </c>
      <c r="J752" s="653">
        <v>600</v>
      </c>
      <c r="K752" s="654">
        <v>1561.1</v>
      </c>
    </row>
    <row r="753" spans="1:11" ht="14.4" customHeight="1" x14ac:dyDescent="0.3">
      <c r="A753" s="649" t="s">
        <v>595</v>
      </c>
      <c r="B753" s="650" t="s">
        <v>596</v>
      </c>
      <c r="C753" s="651" t="s">
        <v>626</v>
      </c>
      <c r="D753" s="652" t="s">
        <v>3387</v>
      </c>
      <c r="E753" s="651" t="s">
        <v>7834</v>
      </c>
      <c r="F753" s="652" t="s">
        <v>7835</v>
      </c>
      <c r="G753" s="651" t="s">
        <v>7087</v>
      </c>
      <c r="H753" s="651" t="s">
        <v>7088</v>
      </c>
      <c r="I753" s="653">
        <v>2.6</v>
      </c>
      <c r="J753" s="653">
        <v>6280</v>
      </c>
      <c r="K753" s="654">
        <v>16333.8</v>
      </c>
    </row>
    <row r="754" spans="1:11" ht="14.4" customHeight="1" x14ac:dyDescent="0.3">
      <c r="A754" s="649" t="s">
        <v>595</v>
      </c>
      <c r="B754" s="650" t="s">
        <v>596</v>
      </c>
      <c r="C754" s="651" t="s">
        <v>626</v>
      </c>
      <c r="D754" s="652" t="s">
        <v>3387</v>
      </c>
      <c r="E754" s="651" t="s">
        <v>7834</v>
      </c>
      <c r="F754" s="652" t="s">
        <v>7835</v>
      </c>
      <c r="G754" s="651" t="s">
        <v>7600</v>
      </c>
      <c r="H754" s="651" t="s">
        <v>7601</v>
      </c>
      <c r="I754" s="653">
        <v>227.48</v>
      </c>
      <c r="J754" s="653">
        <v>30</v>
      </c>
      <c r="K754" s="654">
        <v>6824.4</v>
      </c>
    </row>
    <row r="755" spans="1:11" ht="14.4" customHeight="1" x14ac:dyDescent="0.3">
      <c r="A755" s="649" t="s">
        <v>595</v>
      </c>
      <c r="B755" s="650" t="s">
        <v>596</v>
      </c>
      <c r="C755" s="651" t="s">
        <v>626</v>
      </c>
      <c r="D755" s="652" t="s">
        <v>3387</v>
      </c>
      <c r="E755" s="651" t="s">
        <v>7834</v>
      </c>
      <c r="F755" s="652" t="s">
        <v>7835</v>
      </c>
      <c r="G755" s="651" t="s">
        <v>7602</v>
      </c>
      <c r="H755" s="651" t="s">
        <v>7603</v>
      </c>
      <c r="I755" s="653">
        <v>227.48</v>
      </c>
      <c r="J755" s="653">
        <v>20</v>
      </c>
      <c r="K755" s="654">
        <v>4549.6000000000004</v>
      </c>
    </row>
    <row r="756" spans="1:11" ht="14.4" customHeight="1" x14ac:dyDescent="0.3">
      <c r="A756" s="649" t="s">
        <v>595</v>
      </c>
      <c r="B756" s="650" t="s">
        <v>596</v>
      </c>
      <c r="C756" s="651" t="s">
        <v>626</v>
      </c>
      <c r="D756" s="652" t="s">
        <v>3387</v>
      </c>
      <c r="E756" s="651" t="s">
        <v>7834</v>
      </c>
      <c r="F756" s="652" t="s">
        <v>7835</v>
      </c>
      <c r="G756" s="651" t="s">
        <v>7604</v>
      </c>
      <c r="H756" s="651" t="s">
        <v>7605</v>
      </c>
      <c r="I756" s="653">
        <v>4.3600000000000003</v>
      </c>
      <c r="J756" s="653">
        <v>1000</v>
      </c>
      <c r="K756" s="654">
        <v>4356</v>
      </c>
    </row>
    <row r="757" spans="1:11" ht="14.4" customHeight="1" x14ac:dyDescent="0.3">
      <c r="A757" s="649" t="s">
        <v>595</v>
      </c>
      <c r="B757" s="650" t="s">
        <v>596</v>
      </c>
      <c r="C757" s="651" t="s">
        <v>626</v>
      </c>
      <c r="D757" s="652" t="s">
        <v>3387</v>
      </c>
      <c r="E757" s="651" t="s">
        <v>7834</v>
      </c>
      <c r="F757" s="652" t="s">
        <v>7835</v>
      </c>
      <c r="G757" s="651" t="s">
        <v>7606</v>
      </c>
      <c r="H757" s="651" t="s">
        <v>7607</v>
      </c>
      <c r="I757" s="653">
        <v>105.03</v>
      </c>
      <c r="J757" s="653">
        <v>20</v>
      </c>
      <c r="K757" s="654">
        <v>2100.56</v>
      </c>
    </row>
    <row r="758" spans="1:11" ht="14.4" customHeight="1" x14ac:dyDescent="0.3">
      <c r="A758" s="649" t="s">
        <v>595</v>
      </c>
      <c r="B758" s="650" t="s">
        <v>596</v>
      </c>
      <c r="C758" s="651" t="s">
        <v>626</v>
      </c>
      <c r="D758" s="652" t="s">
        <v>3387</v>
      </c>
      <c r="E758" s="651" t="s">
        <v>7834</v>
      </c>
      <c r="F758" s="652" t="s">
        <v>7835</v>
      </c>
      <c r="G758" s="651" t="s">
        <v>7608</v>
      </c>
      <c r="H758" s="651" t="s">
        <v>7609</v>
      </c>
      <c r="I758" s="653">
        <v>92.08</v>
      </c>
      <c r="J758" s="653">
        <v>40</v>
      </c>
      <c r="K758" s="654">
        <v>3683</v>
      </c>
    </row>
    <row r="759" spans="1:11" ht="14.4" customHeight="1" x14ac:dyDescent="0.3">
      <c r="A759" s="649" t="s">
        <v>595</v>
      </c>
      <c r="B759" s="650" t="s">
        <v>596</v>
      </c>
      <c r="C759" s="651" t="s">
        <v>626</v>
      </c>
      <c r="D759" s="652" t="s">
        <v>3387</v>
      </c>
      <c r="E759" s="651" t="s">
        <v>7834</v>
      </c>
      <c r="F759" s="652" t="s">
        <v>7835</v>
      </c>
      <c r="G759" s="651" t="s">
        <v>7610</v>
      </c>
      <c r="H759" s="651" t="s">
        <v>7611</v>
      </c>
      <c r="I759" s="653">
        <v>43.56</v>
      </c>
      <c r="J759" s="653">
        <v>83</v>
      </c>
      <c r="K759" s="654">
        <v>3615.4799999999996</v>
      </c>
    </row>
    <row r="760" spans="1:11" ht="14.4" customHeight="1" x14ac:dyDescent="0.3">
      <c r="A760" s="649" t="s">
        <v>595</v>
      </c>
      <c r="B760" s="650" t="s">
        <v>596</v>
      </c>
      <c r="C760" s="651" t="s">
        <v>626</v>
      </c>
      <c r="D760" s="652" t="s">
        <v>3387</v>
      </c>
      <c r="E760" s="651" t="s">
        <v>7834</v>
      </c>
      <c r="F760" s="652" t="s">
        <v>7835</v>
      </c>
      <c r="G760" s="651" t="s">
        <v>7610</v>
      </c>
      <c r="H760" s="651" t="s">
        <v>7612</v>
      </c>
      <c r="I760" s="653">
        <v>43.56</v>
      </c>
      <c r="J760" s="653">
        <v>7</v>
      </c>
      <c r="K760" s="654">
        <v>304.92</v>
      </c>
    </row>
    <row r="761" spans="1:11" ht="14.4" customHeight="1" x14ac:dyDescent="0.3">
      <c r="A761" s="649" t="s">
        <v>595</v>
      </c>
      <c r="B761" s="650" t="s">
        <v>596</v>
      </c>
      <c r="C761" s="651" t="s">
        <v>626</v>
      </c>
      <c r="D761" s="652" t="s">
        <v>3387</v>
      </c>
      <c r="E761" s="651" t="s">
        <v>7834</v>
      </c>
      <c r="F761" s="652" t="s">
        <v>7835</v>
      </c>
      <c r="G761" s="651" t="s">
        <v>7437</v>
      </c>
      <c r="H761" s="651" t="s">
        <v>7438</v>
      </c>
      <c r="I761" s="653">
        <v>44.383333333333333</v>
      </c>
      <c r="J761" s="653">
        <v>145</v>
      </c>
      <c r="K761" s="654">
        <v>6435.65</v>
      </c>
    </row>
    <row r="762" spans="1:11" ht="14.4" customHeight="1" x14ac:dyDescent="0.3">
      <c r="A762" s="649" t="s">
        <v>595</v>
      </c>
      <c r="B762" s="650" t="s">
        <v>596</v>
      </c>
      <c r="C762" s="651" t="s">
        <v>626</v>
      </c>
      <c r="D762" s="652" t="s">
        <v>3387</v>
      </c>
      <c r="E762" s="651" t="s">
        <v>7834</v>
      </c>
      <c r="F762" s="652" t="s">
        <v>7835</v>
      </c>
      <c r="G762" s="651" t="s">
        <v>7613</v>
      </c>
      <c r="H762" s="651" t="s">
        <v>7614</v>
      </c>
      <c r="I762" s="653">
        <v>362.56</v>
      </c>
      <c r="J762" s="653">
        <v>50</v>
      </c>
      <c r="K762" s="654">
        <v>18128.02</v>
      </c>
    </row>
    <row r="763" spans="1:11" ht="14.4" customHeight="1" x14ac:dyDescent="0.3">
      <c r="A763" s="649" t="s">
        <v>595</v>
      </c>
      <c r="B763" s="650" t="s">
        <v>596</v>
      </c>
      <c r="C763" s="651" t="s">
        <v>626</v>
      </c>
      <c r="D763" s="652" t="s">
        <v>3387</v>
      </c>
      <c r="E763" s="651" t="s">
        <v>7834</v>
      </c>
      <c r="F763" s="652" t="s">
        <v>7835</v>
      </c>
      <c r="G763" s="651" t="s">
        <v>7439</v>
      </c>
      <c r="H763" s="651" t="s">
        <v>7440</v>
      </c>
      <c r="I763" s="653">
        <v>24.2</v>
      </c>
      <c r="J763" s="653">
        <v>100</v>
      </c>
      <c r="K763" s="654">
        <v>2420</v>
      </c>
    </row>
    <row r="764" spans="1:11" ht="14.4" customHeight="1" x14ac:dyDescent="0.3">
      <c r="A764" s="649" t="s">
        <v>595</v>
      </c>
      <c r="B764" s="650" t="s">
        <v>596</v>
      </c>
      <c r="C764" s="651" t="s">
        <v>626</v>
      </c>
      <c r="D764" s="652" t="s">
        <v>3387</v>
      </c>
      <c r="E764" s="651" t="s">
        <v>7834</v>
      </c>
      <c r="F764" s="652" t="s">
        <v>7835</v>
      </c>
      <c r="G764" s="651" t="s">
        <v>7358</v>
      </c>
      <c r="H764" s="651" t="s">
        <v>7359</v>
      </c>
      <c r="I764" s="653">
        <v>4.625</v>
      </c>
      <c r="J764" s="653">
        <v>10</v>
      </c>
      <c r="K764" s="654">
        <v>46.2</v>
      </c>
    </row>
    <row r="765" spans="1:11" ht="14.4" customHeight="1" x14ac:dyDescent="0.3">
      <c r="A765" s="649" t="s">
        <v>595</v>
      </c>
      <c r="B765" s="650" t="s">
        <v>596</v>
      </c>
      <c r="C765" s="651" t="s">
        <v>626</v>
      </c>
      <c r="D765" s="652" t="s">
        <v>3387</v>
      </c>
      <c r="E765" s="651" t="s">
        <v>7834</v>
      </c>
      <c r="F765" s="652" t="s">
        <v>7835</v>
      </c>
      <c r="G765" s="651" t="s">
        <v>7615</v>
      </c>
      <c r="H765" s="651" t="s">
        <v>7616</v>
      </c>
      <c r="I765" s="653">
        <v>2702.5299999999997</v>
      </c>
      <c r="J765" s="653">
        <v>4</v>
      </c>
      <c r="K765" s="654">
        <v>10810.119999999999</v>
      </c>
    </row>
    <row r="766" spans="1:11" ht="14.4" customHeight="1" x14ac:dyDescent="0.3">
      <c r="A766" s="649" t="s">
        <v>595</v>
      </c>
      <c r="B766" s="650" t="s">
        <v>596</v>
      </c>
      <c r="C766" s="651" t="s">
        <v>626</v>
      </c>
      <c r="D766" s="652" t="s">
        <v>3387</v>
      </c>
      <c r="E766" s="651" t="s">
        <v>7834</v>
      </c>
      <c r="F766" s="652" t="s">
        <v>7835</v>
      </c>
      <c r="G766" s="651" t="s">
        <v>7617</v>
      </c>
      <c r="H766" s="651" t="s">
        <v>7618</v>
      </c>
      <c r="I766" s="653">
        <v>1270.5</v>
      </c>
      <c r="J766" s="653">
        <v>1</v>
      </c>
      <c r="K766" s="654">
        <v>1270.5</v>
      </c>
    </row>
    <row r="767" spans="1:11" ht="14.4" customHeight="1" x14ac:dyDescent="0.3">
      <c r="A767" s="649" t="s">
        <v>595</v>
      </c>
      <c r="B767" s="650" t="s">
        <v>596</v>
      </c>
      <c r="C767" s="651" t="s">
        <v>626</v>
      </c>
      <c r="D767" s="652" t="s">
        <v>3387</v>
      </c>
      <c r="E767" s="651" t="s">
        <v>7834</v>
      </c>
      <c r="F767" s="652" t="s">
        <v>7835</v>
      </c>
      <c r="G767" s="651" t="s">
        <v>7619</v>
      </c>
      <c r="H767" s="651" t="s">
        <v>7620</v>
      </c>
      <c r="I767" s="653">
        <v>99.24</v>
      </c>
      <c r="J767" s="653">
        <v>50</v>
      </c>
      <c r="K767" s="654">
        <v>4962.21</v>
      </c>
    </row>
    <row r="768" spans="1:11" ht="14.4" customHeight="1" x14ac:dyDescent="0.3">
      <c r="A768" s="649" t="s">
        <v>595</v>
      </c>
      <c r="B768" s="650" t="s">
        <v>596</v>
      </c>
      <c r="C768" s="651" t="s">
        <v>626</v>
      </c>
      <c r="D768" s="652" t="s">
        <v>3387</v>
      </c>
      <c r="E768" s="651" t="s">
        <v>7834</v>
      </c>
      <c r="F768" s="652" t="s">
        <v>7835</v>
      </c>
      <c r="G768" s="651" t="s">
        <v>7621</v>
      </c>
      <c r="H768" s="651" t="s">
        <v>7622</v>
      </c>
      <c r="I768" s="653">
        <v>214.17</v>
      </c>
      <c r="J768" s="653">
        <v>10</v>
      </c>
      <c r="K768" s="654">
        <v>2141.6999999999998</v>
      </c>
    </row>
    <row r="769" spans="1:11" ht="14.4" customHeight="1" x14ac:dyDescent="0.3">
      <c r="A769" s="649" t="s">
        <v>595</v>
      </c>
      <c r="B769" s="650" t="s">
        <v>596</v>
      </c>
      <c r="C769" s="651" t="s">
        <v>626</v>
      </c>
      <c r="D769" s="652" t="s">
        <v>3387</v>
      </c>
      <c r="E769" s="651" t="s">
        <v>7834</v>
      </c>
      <c r="F769" s="652" t="s">
        <v>7835</v>
      </c>
      <c r="G769" s="651" t="s">
        <v>7623</v>
      </c>
      <c r="H769" s="651" t="s">
        <v>7624</v>
      </c>
      <c r="I769" s="653">
        <v>699.38</v>
      </c>
      <c r="J769" s="653">
        <v>2</v>
      </c>
      <c r="K769" s="654">
        <v>1398.76</v>
      </c>
    </row>
    <row r="770" spans="1:11" ht="14.4" customHeight="1" x14ac:dyDescent="0.3">
      <c r="A770" s="649" t="s">
        <v>595</v>
      </c>
      <c r="B770" s="650" t="s">
        <v>596</v>
      </c>
      <c r="C770" s="651" t="s">
        <v>626</v>
      </c>
      <c r="D770" s="652" t="s">
        <v>3387</v>
      </c>
      <c r="E770" s="651" t="s">
        <v>7834</v>
      </c>
      <c r="F770" s="652" t="s">
        <v>7835</v>
      </c>
      <c r="G770" s="651" t="s">
        <v>7625</v>
      </c>
      <c r="H770" s="651" t="s">
        <v>7626</v>
      </c>
      <c r="I770" s="653">
        <v>1040.5999999999999</v>
      </c>
      <c r="J770" s="653">
        <v>10</v>
      </c>
      <c r="K770" s="654">
        <v>10406</v>
      </c>
    </row>
    <row r="771" spans="1:11" ht="14.4" customHeight="1" x14ac:dyDescent="0.3">
      <c r="A771" s="649" t="s">
        <v>595</v>
      </c>
      <c r="B771" s="650" t="s">
        <v>596</v>
      </c>
      <c r="C771" s="651" t="s">
        <v>626</v>
      </c>
      <c r="D771" s="652" t="s">
        <v>3387</v>
      </c>
      <c r="E771" s="651" t="s">
        <v>7834</v>
      </c>
      <c r="F771" s="652" t="s">
        <v>7835</v>
      </c>
      <c r="G771" s="651" t="s">
        <v>7627</v>
      </c>
      <c r="H771" s="651" t="s">
        <v>7628</v>
      </c>
      <c r="I771" s="653">
        <v>8349</v>
      </c>
      <c r="J771" s="653">
        <v>1</v>
      </c>
      <c r="K771" s="654">
        <v>8349</v>
      </c>
    </row>
    <row r="772" spans="1:11" ht="14.4" customHeight="1" x14ac:dyDescent="0.3">
      <c r="A772" s="649" t="s">
        <v>595</v>
      </c>
      <c r="B772" s="650" t="s">
        <v>596</v>
      </c>
      <c r="C772" s="651" t="s">
        <v>626</v>
      </c>
      <c r="D772" s="652" t="s">
        <v>3387</v>
      </c>
      <c r="E772" s="651" t="s">
        <v>7834</v>
      </c>
      <c r="F772" s="652" t="s">
        <v>7835</v>
      </c>
      <c r="G772" s="651" t="s">
        <v>7100</v>
      </c>
      <c r="H772" s="651" t="s">
        <v>7101</v>
      </c>
      <c r="I772" s="653">
        <v>9.59</v>
      </c>
      <c r="J772" s="653">
        <v>600</v>
      </c>
      <c r="K772" s="654">
        <v>5754</v>
      </c>
    </row>
    <row r="773" spans="1:11" ht="14.4" customHeight="1" x14ac:dyDescent="0.3">
      <c r="A773" s="649" t="s">
        <v>595</v>
      </c>
      <c r="B773" s="650" t="s">
        <v>596</v>
      </c>
      <c r="C773" s="651" t="s">
        <v>626</v>
      </c>
      <c r="D773" s="652" t="s">
        <v>3387</v>
      </c>
      <c r="E773" s="651" t="s">
        <v>7834</v>
      </c>
      <c r="F773" s="652" t="s">
        <v>7835</v>
      </c>
      <c r="G773" s="651" t="s">
        <v>7329</v>
      </c>
      <c r="H773" s="651" t="s">
        <v>7330</v>
      </c>
      <c r="I773" s="653">
        <v>9.1999999999999993</v>
      </c>
      <c r="J773" s="653">
        <v>750</v>
      </c>
      <c r="K773" s="654">
        <v>6900</v>
      </c>
    </row>
    <row r="774" spans="1:11" ht="14.4" customHeight="1" x14ac:dyDescent="0.3">
      <c r="A774" s="649" t="s">
        <v>595</v>
      </c>
      <c r="B774" s="650" t="s">
        <v>596</v>
      </c>
      <c r="C774" s="651" t="s">
        <v>626</v>
      </c>
      <c r="D774" s="652" t="s">
        <v>3387</v>
      </c>
      <c r="E774" s="651" t="s">
        <v>7834</v>
      </c>
      <c r="F774" s="652" t="s">
        <v>7835</v>
      </c>
      <c r="G774" s="651" t="s">
        <v>7331</v>
      </c>
      <c r="H774" s="651" t="s">
        <v>7332</v>
      </c>
      <c r="I774" s="653">
        <v>172.5</v>
      </c>
      <c r="J774" s="653">
        <v>3</v>
      </c>
      <c r="K774" s="654">
        <v>517.5</v>
      </c>
    </row>
    <row r="775" spans="1:11" ht="14.4" customHeight="1" x14ac:dyDescent="0.3">
      <c r="A775" s="649" t="s">
        <v>595</v>
      </c>
      <c r="B775" s="650" t="s">
        <v>596</v>
      </c>
      <c r="C775" s="651" t="s">
        <v>626</v>
      </c>
      <c r="D775" s="652" t="s">
        <v>3387</v>
      </c>
      <c r="E775" s="651" t="s">
        <v>7834</v>
      </c>
      <c r="F775" s="652" t="s">
        <v>7835</v>
      </c>
      <c r="G775" s="651" t="s">
        <v>7629</v>
      </c>
      <c r="H775" s="651" t="s">
        <v>7630</v>
      </c>
      <c r="I775" s="653">
        <v>163.9</v>
      </c>
      <c r="J775" s="653">
        <v>10</v>
      </c>
      <c r="K775" s="654">
        <v>1639</v>
      </c>
    </row>
    <row r="776" spans="1:11" ht="14.4" customHeight="1" x14ac:dyDescent="0.3">
      <c r="A776" s="649" t="s">
        <v>595</v>
      </c>
      <c r="B776" s="650" t="s">
        <v>596</v>
      </c>
      <c r="C776" s="651" t="s">
        <v>626</v>
      </c>
      <c r="D776" s="652" t="s">
        <v>3387</v>
      </c>
      <c r="E776" s="651" t="s">
        <v>7834</v>
      </c>
      <c r="F776" s="652" t="s">
        <v>7835</v>
      </c>
      <c r="G776" s="651" t="s">
        <v>7631</v>
      </c>
      <c r="H776" s="651" t="s">
        <v>7632</v>
      </c>
      <c r="I776" s="653">
        <v>2585.5</v>
      </c>
      <c r="J776" s="653">
        <v>2</v>
      </c>
      <c r="K776" s="654">
        <v>5171</v>
      </c>
    </row>
    <row r="777" spans="1:11" ht="14.4" customHeight="1" x14ac:dyDescent="0.3">
      <c r="A777" s="649" t="s">
        <v>595</v>
      </c>
      <c r="B777" s="650" t="s">
        <v>596</v>
      </c>
      <c r="C777" s="651" t="s">
        <v>626</v>
      </c>
      <c r="D777" s="652" t="s">
        <v>3387</v>
      </c>
      <c r="E777" s="651" t="s">
        <v>7834</v>
      </c>
      <c r="F777" s="652" t="s">
        <v>7835</v>
      </c>
      <c r="G777" s="651" t="s">
        <v>7633</v>
      </c>
      <c r="H777" s="651" t="s">
        <v>7634</v>
      </c>
      <c r="I777" s="653">
        <v>204.49</v>
      </c>
      <c r="J777" s="653">
        <v>10</v>
      </c>
      <c r="K777" s="654">
        <v>2044.9</v>
      </c>
    </row>
    <row r="778" spans="1:11" ht="14.4" customHeight="1" x14ac:dyDescent="0.3">
      <c r="A778" s="649" t="s">
        <v>595</v>
      </c>
      <c r="B778" s="650" t="s">
        <v>596</v>
      </c>
      <c r="C778" s="651" t="s">
        <v>626</v>
      </c>
      <c r="D778" s="652" t="s">
        <v>3387</v>
      </c>
      <c r="E778" s="651" t="s">
        <v>7834</v>
      </c>
      <c r="F778" s="652" t="s">
        <v>7835</v>
      </c>
      <c r="G778" s="651" t="s">
        <v>7110</v>
      </c>
      <c r="H778" s="651" t="s">
        <v>7111</v>
      </c>
      <c r="I778" s="653">
        <v>399.3</v>
      </c>
      <c r="J778" s="653">
        <v>24</v>
      </c>
      <c r="K778" s="654">
        <v>9583.2000000000007</v>
      </c>
    </row>
    <row r="779" spans="1:11" ht="14.4" customHeight="1" x14ac:dyDescent="0.3">
      <c r="A779" s="649" t="s">
        <v>595</v>
      </c>
      <c r="B779" s="650" t="s">
        <v>596</v>
      </c>
      <c r="C779" s="651" t="s">
        <v>626</v>
      </c>
      <c r="D779" s="652" t="s">
        <v>3387</v>
      </c>
      <c r="E779" s="651" t="s">
        <v>7834</v>
      </c>
      <c r="F779" s="652" t="s">
        <v>7835</v>
      </c>
      <c r="G779" s="651" t="s">
        <v>7635</v>
      </c>
      <c r="H779" s="651" t="s">
        <v>7636</v>
      </c>
      <c r="I779" s="653">
        <v>1234.2</v>
      </c>
      <c r="J779" s="653">
        <v>5</v>
      </c>
      <c r="K779" s="654">
        <v>6171</v>
      </c>
    </row>
    <row r="780" spans="1:11" ht="14.4" customHeight="1" x14ac:dyDescent="0.3">
      <c r="A780" s="649" t="s">
        <v>595</v>
      </c>
      <c r="B780" s="650" t="s">
        <v>596</v>
      </c>
      <c r="C780" s="651" t="s">
        <v>626</v>
      </c>
      <c r="D780" s="652" t="s">
        <v>3387</v>
      </c>
      <c r="E780" s="651" t="s">
        <v>7834</v>
      </c>
      <c r="F780" s="652" t="s">
        <v>7835</v>
      </c>
      <c r="G780" s="651" t="s">
        <v>7637</v>
      </c>
      <c r="H780" s="651" t="s">
        <v>7638</v>
      </c>
      <c r="I780" s="653">
        <v>17.059999999999999</v>
      </c>
      <c r="J780" s="653">
        <v>30</v>
      </c>
      <c r="K780" s="654">
        <v>511.83</v>
      </c>
    </row>
    <row r="781" spans="1:11" ht="14.4" customHeight="1" x14ac:dyDescent="0.3">
      <c r="A781" s="649" t="s">
        <v>595</v>
      </c>
      <c r="B781" s="650" t="s">
        <v>596</v>
      </c>
      <c r="C781" s="651" t="s">
        <v>626</v>
      </c>
      <c r="D781" s="652" t="s">
        <v>3387</v>
      </c>
      <c r="E781" s="651" t="s">
        <v>7834</v>
      </c>
      <c r="F781" s="652" t="s">
        <v>7835</v>
      </c>
      <c r="G781" s="651" t="s">
        <v>7639</v>
      </c>
      <c r="H781" s="651" t="s">
        <v>7640</v>
      </c>
      <c r="I781" s="653">
        <v>39.93</v>
      </c>
      <c r="J781" s="653">
        <v>600</v>
      </c>
      <c r="K781" s="654">
        <v>23958</v>
      </c>
    </row>
    <row r="782" spans="1:11" ht="14.4" customHeight="1" x14ac:dyDescent="0.3">
      <c r="A782" s="649" t="s">
        <v>595</v>
      </c>
      <c r="B782" s="650" t="s">
        <v>596</v>
      </c>
      <c r="C782" s="651" t="s">
        <v>626</v>
      </c>
      <c r="D782" s="652" t="s">
        <v>3387</v>
      </c>
      <c r="E782" s="651" t="s">
        <v>7834</v>
      </c>
      <c r="F782" s="652" t="s">
        <v>7835</v>
      </c>
      <c r="G782" s="651" t="s">
        <v>7641</v>
      </c>
      <c r="H782" s="651" t="s">
        <v>7642</v>
      </c>
      <c r="I782" s="653">
        <v>64.13</v>
      </c>
      <c r="J782" s="653">
        <v>12</v>
      </c>
      <c r="K782" s="654">
        <v>769.56</v>
      </c>
    </row>
    <row r="783" spans="1:11" ht="14.4" customHeight="1" x14ac:dyDescent="0.3">
      <c r="A783" s="649" t="s">
        <v>595</v>
      </c>
      <c r="B783" s="650" t="s">
        <v>596</v>
      </c>
      <c r="C783" s="651" t="s">
        <v>626</v>
      </c>
      <c r="D783" s="652" t="s">
        <v>3387</v>
      </c>
      <c r="E783" s="651" t="s">
        <v>7834</v>
      </c>
      <c r="F783" s="652" t="s">
        <v>7835</v>
      </c>
      <c r="G783" s="651" t="s">
        <v>7643</v>
      </c>
      <c r="H783" s="651" t="s">
        <v>7644</v>
      </c>
      <c r="I783" s="653">
        <v>98.8</v>
      </c>
      <c r="J783" s="653">
        <v>60</v>
      </c>
      <c r="K783" s="654">
        <v>5927.79</v>
      </c>
    </row>
    <row r="784" spans="1:11" ht="14.4" customHeight="1" x14ac:dyDescent="0.3">
      <c r="A784" s="649" t="s">
        <v>595</v>
      </c>
      <c r="B784" s="650" t="s">
        <v>596</v>
      </c>
      <c r="C784" s="651" t="s">
        <v>626</v>
      </c>
      <c r="D784" s="652" t="s">
        <v>3387</v>
      </c>
      <c r="E784" s="651" t="s">
        <v>7834</v>
      </c>
      <c r="F784" s="652" t="s">
        <v>7835</v>
      </c>
      <c r="G784" s="651" t="s">
        <v>7645</v>
      </c>
      <c r="H784" s="651" t="s">
        <v>7646</v>
      </c>
      <c r="I784" s="653">
        <v>40.01</v>
      </c>
      <c r="J784" s="653">
        <v>100</v>
      </c>
      <c r="K784" s="654">
        <v>4001.47</v>
      </c>
    </row>
    <row r="785" spans="1:11" ht="14.4" customHeight="1" x14ac:dyDescent="0.3">
      <c r="A785" s="649" t="s">
        <v>595</v>
      </c>
      <c r="B785" s="650" t="s">
        <v>596</v>
      </c>
      <c r="C785" s="651" t="s">
        <v>626</v>
      </c>
      <c r="D785" s="652" t="s">
        <v>3387</v>
      </c>
      <c r="E785" s="651" t="s">
        <v>7834</v>
      </c>
      <c r="F785" s="652" t="s">
        <v>7835</v>
      </c>
      <c r="G785" s="651" t="s">
        <v>7647</v>
      </c>
      <c r="H785" s="651" t="s">
        <v>7648</v>
      </c>
      <c r="I785" s="653">
        <v>26.26</v>
      </c>
      <c r="J785" s="653">
        <v>300</v>
      </c>
      <c r="K785" s="654">
        <v>7877.1</v>
      </c>
    </row>
    <row r="786" spans="1:11" ht="14.4" customHeight="1" x14ac:dyDescent="0.3">
      <c r="A786" s="649" t="s">
        <v>595</v>
      </c>
      <c r="B786" s="650" t="s">
        <v>596</v>
      </c>
      <c r="C786" s="651" t="s">
        <v>626</v>
      </c>
      <c r="D786" s="652" t="s">
        <v>3387</v>
      </c>
      <c r="E786" s="651" t="s">
        <v>7834</v>
      </c>
      <c r="F786" s="652" t="s">
        <v>7835</v>
      </c>
      <c r="G786" s="651" t="s">
        <v>7649</v>
      </c>
      <c r="H786" s="651" t="s">
        <v>7650</v>
      </c>
      <c r="I786" s="653">
        <v>2585.5</v>
      </c>
      <c r="J786" s="653">
        <v>1</v>
      </c>
      <c r="K786" s="654">
        <v>2585.5</v>
      </c>
    </row>
    <row r="787" spans="1:11" ht="14.4" customHeight="1" x14ac:dyDescent="0.3">
      <c r="A787" s="649" t="s">
        <v>595</v>
      </c>
      <c r="B787" s="650" t="s">
        <v>596</v>
      </c>
      <c r="C787" s="651" t="s">
        <v>626</v>
      </c>
      <c r="D787" s="652" t="s">
        <v>3387</v>
      </c>
      <c r="E787" s="651" t="s">
        <v>7834</v>
      </c>
      <c r="F787" s="652" t="s">
        <v>7835</v>
      </c>
      <c r="G787" s="651" t="s">
        <v>7651</v>
      </c>
      <c r="H787" s="651" t="s">
        <v>7652</v>
      </c>
      <c r="I787" s="653">
        <v>24.2</v>
      </c>
      <c r="J787" s="653">
        <v>50</v>
      </c>
      <c r="K787" s="654">
        <v>1210</v>
      </c>
    </row>
    <row r="788" spans="1:11" ht="14.4" customHeight="1" x14ac:dyDescent="0.3">
      <c r="A788" s="649" t="s">
        <v>595</v>
      </c>
      <c r="B788" s="650" t="s">
        <v>596</v>
      </c>
      <c r="C788" s="651" t="s">
        <v>626</v>
      </c>
      <c r="D788" s="652" t="s">
        <v>3387</v>
      </c>
      <c r="E788" s="651" t="s">
        <v>7834</v>
      </c>
      <c r="F788" s="652" t="s">
        <v>7835</v>
      </c>
      <c r="G788" s="651" t="s">
        <v>7653</v>
      </c>
      <c r="H788" s="651" t="s">
        <v>7654</v>
      </c>
      <c r="I788" s="653">
        <v>2585.5</v>
      </c>
      <c r="J788" s="653">
        <v>1</v>
      </c>
      <c r="K788" s="654">
        <v>2585.5</v>
      </c>
    </row>
    <row r="789" spans="1:11" ht="14.4" customHeight="1" x14ac:dyDescent="0.3">
      <c r="A789" s="649" t="s">
        <v>595</v>
      </c>
      <c r="B789" s="650" t="s">
        <v>596</v>
      </c>
      <c r="C789" s="651" t="s">
        <v>626</v>
      </c>
      <c r="D789" s="652" t="s">
        <v>3387</v>
      </c>
      <c r="E789" s="651" t="s">
        <v>7834</v>
      </c>
      <c r="F789" s="652" t="s">
        <v>7835</v>
      </c>
      <c r="G789" s="651" t="s">
        <v>7655</v>
      </c>
      <c r="H789" s="651" t="s">
        <v>7656</v>
      </c>
      <c r="I789" s="653">
        <v>272.2</v>
      </c>
      <c r="J789" s="653">
        <v>4</v>
      </c>
      <c r="K789" s="654">
        <v>1088.8</v>
      </c>
    </row>
    <row r="790" spans="1:11" ht="14.4" customHeight="1" x14ac:dyDescent="0.3">
      <c r="A790" s="649" t="s">
        <v>595</v>
      </c>
      <c r="B790" s="650" t="s">
        <v>596</v>
      </c>
      <c r="C790" s="651" t="s">
        <v>626</v>
      </c>
      <c r="D790" s="652" t="s">
        <v>3387</v>
      </c>
      <c r="E790" s="651" t="s">
        <v>7834</v>
      </c>
      <c r="F790" s="652" t="s">
        <v>7835</v>
      </c>
      <c r="G790" s="651" t="s">
        <v>7657</v>
      </c>
      <c r="H790" s="651" t="s">
        <v>7658</v>
      </c>
      <c r="I790" s="653">
        <v>399.3</v>
      </c>
      <c r="J790" s="653">
        <v>24</v>
      </c>
      <c r="K790" s="654">
        <v>9583.2000000000007</v>
      </c>
    </row>
    <row r="791" spans="1:11" ht="14.4" customHeight="1" x14ac:dyDescent="0.3">
      <c r="A791" s="649" t="s">
        <v>595</v>
      </c>
      <c r="B791" s="650" t="s">
        <v>596</v>
      </c>
      <c r="C791" s="651" t="s">
        <v>626</v>
      </c>
      <c r="D791" s="652" t="s">
        <v>3387</v>
      </c>
      <c r="E791" s="651" t="s">
        <v>7834</v>
      </c>
      <c r="F791" s="652" t="s">
        <v>7835</v>
      </c>
      <c r="G791" s="651" t="s">
        <v>7659</v>
      </c>
      <c r="H791" s="651" t="s">
        <v>7660</v>
      </c>
      <c r="I791" s="653">
        <v>8947.9500000000007</v>
      </c>
      <c r="J791" s="653">
        <v>3</v>
      </c>
      <c r="K791" s="654">
        <v>26843.850000000002</v>
      </c>
    </row>
    <row r="792" spans="1:11" ht="14.4" customHeight="1" x14ac:dyDescent="0.3">
      <c r="A792" s="649" t="s">
        <v>595</v>
      </c>
      <c r="B792" s="650" t="s">
        <v>596</v>
      </c>
      <c r="C792" s="651" t="s">
        <v>626</v>
      </c>
      <c r="D792" s="652" t="s">
        <v>3387</v>
      </c>
      <c r="E792" s="651" t="s">
        <v>7834</v>
      </c>
      <c r="F792" s="652" t="s">
        <v>7835</v>
      </c>
      <c r="G792" s="651" t="s">
        <v>7661</v>
      </c>
      <c r="H792" s="651" t="s">
        <v>7662</v>
      </c>
      <c r="I792" s="653">
        <v>33.76</v>
      </c>
      <c r="J792" s="653">
        <v>10</v>
      </c>
      <c r="K792" s="654">
        <v>337.6</v>
      </c>
    </row>
    <row r="793" spans="1:11" ht="14.4" customHeight="1" x14ac:dyDescent="0.3">
      <c r="A793" s="649" t="s">
        <v>595</v>
      </c>
      <c r="B793" s="650" t="s">
        <v>596</v>
      </c>
      <c r="C793" s="651" t="s">
        <v>626</v>
      </c>
      <c r="D793" s="652" t="s">
        <v>3387</v>
      </c>
      <c r="E793" s="651" t="s">
        <v>7834</v>
      </c>
      <c r="F793" s="652" t="s">
        <v>7835</v>
      </c>
      <c r="G793" s="651" t="s">
        <v>7663</v>
      </c>
      <c r="H793" s="651" t="s">
        <v>7664</v>
      </c>
      <c r="I793" s="653">
        <v>71.87</v>
      </c>
      <c r="J793" s="653">
        <v>10</v>
      </c>
      <c r="K793" s="654">
        <v>718.67</v>
      </c>
    </row>
    <row r="794" spans="1:11" ht="14.4" customHeight="1" x14ac:dyDescent="0.3">
      <c r="A794" s="649" t="s">
        <v>595</v>
      </c>
      <c r="B794" s="650" t="s">
        <v>596</v>
      </c>
      <c r="C794" s="651" t="s">
        <v>626</v>
      </c>
      <c r="D794" s="652" t="s">
        <v>3387</v>
      </c>
      <c r="E794" s="651" t="s">
        <v>7834</v>
      </c>
      <c r="F794" s="652" t="s">
        <v>7835</v>
      </c>
      <c r="G794" s="651" t="s">
        <v>7665</v>
      </c>
      <c r="H794" s="651" t="s">
        <v>7666</v>
      </c>
      <c r="I794" s="653">
        <v>193.6</v>
      </c>
      <c r="J794" s="653">
        <v>5</v>
      </c>
      <c r="K794" s="654">
        <v>968</v>
      </c>
    </row>
    <row r="795" spans="1:11" ht="14.4" customHeight="1" x14ac:dyDescent="0.3">
      <c r="A795" s="649" t="s">
        <v>595</v>
      </c>
      <c r="B795" s="650" t="s">
        <v>596</v>
      </c>
      <c r="C795" s="651" t="s">
        <v>626</v>
      </c>
      <c r="D795" s="652" t="s">
        <v>3387</v>
      </c>
      <c r="E795" s="651" t="s">
        <v>7834</v>
      </c>
      <c r="F795" s="652" t="s">
        <v>7835</v>
      </c>
      <c r="G795" s="651" t="s">
        <v>7667</v>
      </c>
      <c r="H795" s="651" t="s">
        <v>7668</v>
      </c>
      <c r="I795" s="653">
        <v>224.25</v>
      </c>
      <c r="J795" s="653">
        <v>4</v>
      </c>
      <c r="K795" s="654">
        <v>897</v>
      </c>
    </row>
    <row r="796" spans="1:11" ht="14.4" customHeight="1" x14ac:dyDescent="0.3">
      <c r="A796" s="649" t="s">
        <v>595</v>
      </c>
      <c r="B796" s="650" t="s">
        <v>596</v>
      </c>
      <c r="C796" s="651" t="s">
        <v>626</v>
      </c>
      <c r="D796" s="652" t="s">
        <v>3387</v>
      </c>
      <c r="E796" s="651" t="s">
        <v>7834</v>
      </c>
      <c r="F796" s="652" t="s">
        <v>7835</v>
      </c>
      <c r="G796" s="651" t="s">
        <v>7669</v>
      </c>
      <c r="H796" s="651" t="s">
        <v>7670</v>
      </c>
      <c r="I796" s="653">
        <v>43.26</v>
      </c>
      <c r="J796" s="653">
        <v>50</v>
      </c>
      <c r="K796" s="654">
        <v>2163</v>
      </c>
    </row>
    <row r="797" spans="1:11" ht="14.4" customHeight="1" x14ac:dyDescent="0.3">
      <c r="A797" s="649" t="s">
        <v>595</v>
      </c>
      <c r="B797" s="650" t="s">
        <v>596</v>
      </c>
      <c r="C797" s="651" t="s">
        <v>626</v>
      </c>
      <c r="D797" s="652" t="s">
        <v>3387</v>
      </c>
      <c r="E797" s="651" t="s">
        <v>7834</v>
      </c>
      <c r="F797" s="652" t="s">
        <v>7835</v>
      </c>
      <c r="G797" s="651" t="s">
        <v>7671</v>
      </c>
      <c r="H797" s="651" t="s">
        <v>7672</v>
      </c>
      <c r="I797" s="653">
        <v>12.06</v>
      </c>
      <c r="J797" s="653">
        <v>400</v>
      </c>
      <c r="K797" s="654">
        <v>4824</v>
      </c>
    </row>
    <row r="798" spans="1:11" ht="14.4" customHeight="1" x14ac:dyDescent="0.3">
      <c r="A798" s="649" t="s">
        <v>595</v>
      </c>
      <c r="B798" s="650" t="s">
        <v>596</v>
      </c>
      <c r="C798" s="651" t="s">
        <v>626</v>
      </c>
      <c r="D798" s="652" t="s">
        <v>3387</v>
      </c>
      <c r="E798" s="651" t="s">
        <v>7834</v>
      </c>
      <c r="F798" s="652" t="s">
        <v>7835</v>
      </c>
      <c r="G798" s="651" t="s">
        <v>7673</v>
      </c>
      <c r="H798" s="651" t="s">
        <v>7674</v>
      </c>
      <c r="I798" s="653">
        <v>193.6</v>
      </c>
      <c r="J798" s="653">
        <v>20</v>
      </c>
      <c r="K798" s="654">
        <v>3872</v>
      </c>
    </row>
    <row r="799" spans="1:11" ht="14.4" customHeight="1" x14ac:dyDescent="0.3">
      <c r="A799" s="649" t="s">
        <v>595</v>
      </c>
      <c r="B799" s="650" t="s">
        <v>596</v>
      </c>
      <c r="C799" s="651" t="s">
        <v>626</v>
      </c>
      <c r="D799" s="652" t="s">
        <v>3387</v>
      </c>
      <c r="E799" s="651" t="s">
        <v>7834</v>
      </c>
      <c r="F799" s="652" t="s">
        <v>7835</v>
      </c>
      <c r="G799" s="651" t="s">
        <v>7675</v>
      </c>
      <c r="H799" s="651" t="s">
        <v>7676</v>
      </c>
      <c r="I799" s="653">
        <v>34.4</v>
      </c>
      <c r="J799" s="653">
        <v>530</v>
      </c>
      <c r="K799" s="654">
        <v>18231.95</v>
      </c>
    </row>
    <row r="800" spans="1:11" ht="14.4" customHeight="1" x14ac:dyDescent="0.3">
      <c r="A800" s="649" t="s">
        <v>595</v>
      </c>
      <c r="B800" s="650" t="s">
        <v>596</v>
      </c>
      <c r="C800" s="651" t="s">
        <v>626</v>
      </c>
      <c r="D800" s="652" t="s">
        <v>3387</v>
      </c>
      <c r="E800" s="651" t="s">
        <v>7834</v>
      </c>
      <c r="F800" s="652" t="s">
        <v>7835</v>
      </c>
      <c r="G800" s="651" t="s">
        <v>7677</v>
      </c>
      <c r="H800" s="651" t="s">
        <v>7678</v>
      </c>
      <c r="I800" s="653">
        <v>33.76</v>
      </c>
      <c r="J800" s="653">
        <v>10</v>
      </c>
      <c r="K800" s="654">
        <v>337.6</v>
      </c>
    </row>
    <row r="801" spans="1:11" ht="14.4" customHeight="1" x14ac:dyDescent="0.3">
      <c r="A801" s="649" t="s">
        <v>595</v>
      </c>
      <c r="B801" s="650" t="s">
        <v>596</v>
      </c>
      <c r="C801" s="651" t="s">
        <v>626</v>
      </c>
      <c r="D801" s="652" t="s">
        <v>3387</v>
      </c>
      <c r="E801" s="651" t="s">
        <v>7846</v>
      </c>
      <c r="F801" s="652" t="s">
        <v>7847</v>
      </c>
      <c r="G801" s="651" t="s">
        <v>7679</v>
      </c>
      <c r="H801" s="651" t="s">
        <v>7680</v>
      </c>
      <c r="I801" s="653">
        <v>928.2</v>
      </c>
      <c r="J801" s="653">
        <v>10</v>
      </c>
      <c r="K801" s="654">
        <v>9282.0300000000007</v>
      </c>
    </row>
    <row r="802" spans="1:11" ht="14.4" customHeight="1" x14ac:dyDescent="0.3">
      <c r="A802" s="649" t="s">
        <v>595</v>
      </c>
      <c r="B802" s="650" t="s">
        <v>596</v>
      </c>
      <c r="C802" s="651" t="s">
        <v>626</v>
      </c>
      <c r="D802" s="652" t="s">
        <v>3387</v>
      </c>
      <c r="E802" s="651" t="s">
        <v>7846</v>
      </c>
      <c r="F802" s="652" t="s">
        <v>7847</v>
      </c>
      <c r="G802" s="651" t="s">
        <v>7681</v>
      </c>
      <c r="H802" s="651" t="s">
        <v>7682</v>
      </c>
      <c r="I802" s="653">
        <v>568.79</v>
      </c>
      <c r="J802" s="653">
        <v>10</v>
      </c>
      <c r="K802" s="654">
        <v>5687.85</v>
      </c>
    </row>
    <row r="803" spans="1:11" ht="14.4" customHeight="1" x14ac:dyDescent="0.3">
      <c r="A803" s="649" t="s">
        <v>595</v>
      </c>
      <c r="B803" s="650" t="s">
        <v>596</v>
      </c>
      <c r="C803" s="651" t="s">
        <v>626</v>
      </c>
      <c r="D803" s="652" t="s">
        <v>3387</v>
      </c>
      <c r="E803" s="651" t="s">
        <v>7846</v>
      </c>
      <c r="F803" s="652" t="s">
        <v>7847</v>
      </c>
      <c r="G803" s="651" t="s">
        <v>7453</v>
      </c>
      <c r="H803" s="651" t="s">
        <v>7454</v>
      </c>
      <c r="I803" s="653">
        <v>4629.26</v>
      </c>
      <c r="J803" s="653">
        <v>2</v>
      </c>
      <c r="K803" s="654">
        <v>9258.51</v>
      </c>
    </row>
    <row r="804" spans="1:11" ht="14.4" customHeight="1" x14ac:dyDescent="0.3">
      <c r="A804" s="649" t="s">
        <v>595</v>
      </c>
      <c r="B804" s="650" t="s">
        <v>596</v>
      </c>
      <c r="C804" s="651" t="s">
        <v>626</v>
      </c>
      <c r="D804" s="652" t="s">
        <v>3387</v>
      </c>
      <c r="E804" s="651" t="s">
        <v>7846</v>
      </c>
      <c r="F804" s="652" t="s">
        <v>7847</v>
      </c>
      <c r="G804" s="651" t="s">
        <v>7683</v>
      </c>
      <c r="H804" s="651" t="s">
        <v>7684</v>
      </c>
      <c r="I804" s="653">
        <v>442.39</v>
      </c>
      <c r="J804" s="653">
        <v>10</v>
      </c>
      <c r="K804" s="654">
        <v>4423.88</v>
      </c>
    </row>
    <row r="805" spans="1:11" ht="14.4" customHeight="1" x14ac:dyDescent="0.3">
      <c r="A805" s="649" t="s">
        <v>595</v>
      </c>
      <c r="B805" s="650" t="s">
        <v>596</v>
      </c>
      <c r="C805" s="651" t="s">
        <v>626</v>
      </c>
      <c r="D805" s="652" t="s">
        <v>3387</v>
      </c>
      <c r="E805" s="651" t="s">
        <v>7846</v>
      </c>
      <c r="F805" s="652" t="s">
        <v>7847</v>
      </c>
      <c r="G805" s="651" t="s">
        <v>7685</v>
      </c>
      <c r="H805" s="651" t="s">
        <v>7686</v>
      </c>
      <c r="I805" s="653">
        <v>1276.55</v>
      </c>
      <c r="J805" s="653">
        <v>10</v>
      </c>
      <c r="K805" s="654">
        <v>12765.5</v>
      </c>
    </row>
    <row r="806" spans="1:11" ht="14.4" customHeight="1" x14ac:dyDescent="0.3">
      <c r="A806" s="649" t="s">
        <v>595</v>
      </c>
      <c r="B806" s="650" t="s">
        <v>596</v>
      </c>
      <c r="C806" s="651" t="s">
        <v>626</v>
      </c>
      <c r="D806" s="652" t="s">
        <v>3387</v>
      </c>
      <c r="E806" s="651" t="s">
        <v>7846</v>
      </c>
      <c r="F806" s="652" t="s">
        <v>7847</v>
      </c>
      <c r="G806" s="651" t="s">
        <v>7687</v>
      </c>
      <c r="H806" s="651" t="s">
        <v>7688</v>
      </c>
      <c r="I806" s="653">
        <v>319.91000000000003</v>
      </c>
      <c r="J806" s="653">
        <v>20</v>
      </c>
      <c r="K806" s="654">
        <v>6398.24</v>
      </c>
    </row>
    <row r="807" spans="1:11" ht="14.4" customHeight="1" x14ac:dyDescent="0.3">
      <c r="A807" s="649" t="s">
        <v>595</v>
      </c>
      <c r="B807" s="650" t="s">
        <v>596</v>
      </c>
      <c r="C807" s="651" t="s">
        <v>626</v>
      </c>
      <c r="D807" s="652" t="s">
        <v>3387</v>
      </c>
      <c r="E807" s="651" t="s">
        <v>7846</v>
      </c>
      <c r="F807" s="652" t="s">
        <v>7847</v>
      </c>
      <c r="G807" s="651" t="s">
        <v>7689</v>
      </c>
      <c r="H807" s="651" t="s">
        <v>7690</v>
      </c>
      <c r="I807" s="653">
        <v>1203.42</v>
      </c>
      <c r="J807" s="653">
        <v>10</v>
      </c>
      <c r="K807" s="654">
        <v>12034.18</v>
      </c>
    </row>
    <row r="808" spans="1:11" ht="14.4" customHeight="1" x14ac:dyDescent="0.3">
      <c r="A808" s="649" t="s">
        <v>595</v>
      </c>
      <c r="B808" s="650" t="s">
        <v>596</v>
      </c>
      <c r="C808" s="651" t="s">
        <v>626</v>
      </c>
      <c r="D808" s="652" t="s">
        <v>3387</v>
      </c>
      <c r="E808" s="651" t="s">
        <v>7838</v>
      </c>
      <c r="F808" s="652" t="s">
        <v>7839</v>
      </c>
      <c r="G808" s="651" t="s">
        <v>7130</v>
      </c>
      <c r="H808" s="651" t="s">
        <v>7131</v>
      </c>
      <c r="I808" s="653">
        <v>8.17</v>
      </c>
      <c r="J808" s="653">
        <v>1200</v>
      </c>
      <c r="K808" s="654">
        <v>9804</v>
      </c>
    </row>
    <row r="809" spans="1:11" ht="14.4" customHeight="1" x14ac:dyDescent="0.3">
      <c r="A809" s="649" t="s">
        <v>595</v>
      </c>
      <c r="B809" s="650" t="s">
        <v>596</v>
      </c>
      <c r="C809" s="651" t="s">
        <v>626</v>
      </c>
      <c r="D809" s="652" t="s">
        <v>3387</v>
      </c>
      <c r="E809" s="651" t="s">
        <v>7838</v>
      </c>
      <c r="F809" s="652" t="s">
        <v>7839</v>
      </c>
      <c r="G809" s="651" t="s">
        <v>7130</v>
      </c>
      <c r="H809" s="651" t="s">
        <v>7132</v>
      </c>
      <c r="I809" s="653">
        <v>8.17</v>
      </c>
      <c r="J809" s="653">
        <v>1200</v>
      </c>
      <c r="K809" s="654">
        <v>9804</v>
      </c>
    </row>
    <row r="810" spans="1:11" ht="14.4" customHeight="1" x14ac:dyDescent="0.3">
      <c r="A810" s="649" t="s">
        <v>595</v>
      </c>
      <c r="B810" s="650" t="s">
        <v>596</v>
      </c>
      <c r="C810" s="651" t="s">
        <v>626</v>
      </c>
      <c r="D810" s="652" t="s">
        <v>3387</v>
      </c>
      <c r="E810" s="651" t="s">
        <v>7838</v>
      </c>
      <c r="F810" s="652" t="s">
        <v>7839</v>
      </c>
      <c r="G810" s="651" t="s">
        <v>7133</v>
      </c>
      <c r="H810" s="651" t="s">
        <v>7134</v>
      </c>
      <c r="I810" s="653">
        <v>7.0233333333333334</v>
      </c>
      <c r="J810" s="653">
        <v>350</v>
      </c>
      <c r="K810" s="654">
        <v>2455</v>
      </c>
    </row>
    <row r="811" spans="1:11" ht="14.4" customHeight="1" x14ac:dyDescent="0.3">
      <c r="A811" s="649" t="s">
        <v>595</v>
      </c>
      <c r="B811" s="650" t="s">
        <v>596</v>
      </c>
      <c r="C811" s="651" t="s">
        <v>626</v>
      </c>
      <c r="D811" s="652" t="s">
        <v>3387</v>
      </c>
      <c r="E811" s="651" t="s">
        <v>7838</v>
      </c>
      <c r="F811" s="652" t="s">
        <v>7839</v>
      </c>
      <c r="G811" s="651" t="s">
        <v>7691</v>
      </c>
      <c r="H811" s="651" t="s">
        <v>7692</v>
      </c>
      <c r="I811" s="653">
        <v>3097.6</v>
      </c>
      <c r="J811" s="653">
        <v>1</v>
      </c>
      <c r="K811" s="654">
        <v>3097.6</v>
      </c>
    </row>
    <row r="812" spans="1:11" ht="14.4" customHeight="1" x14ac:dyDescent="0.3">
      <c r="A812" s="649" t="s">
        <v>595</v>
      </c>
      <c r="B812" s="650" t="s">
        <v>596</v>
      </c>
      <c r="C812" s="651" t="s">
        <v>626</v>
      </c>
      <c r="D812" s="652" t="s">
        <v>3387</v>
      </c>
      <c r="E812" s="651" t="s">
        <v>7848</v>
      </c>
      <c r="F812" s="652" t="s">
        <v>7849</v>
      </c>
      <c r="G812" s="651" t="s">
        <v>7693</v>
      </c>
      <c r="H812" s="651" t="s">
        <v>7694</v>
      </c>
      <c r="I812" s="653">
        <v>40.57</v>
      </c>
      <c r="J812" s="653">
        <v>36</v>
      </c>
      <c r="K812" s="654">
        <v>1460.5</v>
      </c>
    </row>
    <row r="813" spans="1:11" ht="14.4" customHeight="1" x14ac:dyDescent="0.3">
      <c r="A813" s="649" t="s">
        <v>595</v>
      </c>
      <c r="B813" s="650" t="s">
        <v>596</v>
      </c>
      <c r="C813" s="651" t="s">
        <v>626</v>
      </c>
      <c r="D813" s="652" t="s">
        <v>3387</v>
      </c>
      <c r="E813" s="651" t="s">
        <v>7840</v>
      </c>
      <c r="F813" s="652" t="s">
        <v>7841</v>
      </c>
      <c r="G813" s="651" t="s">
        <v>7141</v>
      </c>
      <c r="H813" s="651" t="s">
        <v>7142</v>
      </c>
      <c r="I813" s="653">
        <v>0.30333333333333329</v>
      </c>
      <c r="J813" s="653">
        <v>4000</v>
      </c>
      <c r="K813" s="654">
        <v>1210</v>
      </c>
    </row>
    <row r="814" spans="1:11" ht="14.4" customHeight="1" x14ac:dyDescent="0.3">
      <c r="A814" s="649" t="s">
        <v>595</v>
      </c>
      <c r="B814" s="650" t="s">
        <v>596</v>
      </c>
      <c r="C814" s="651" t="s">
        <v>626</v>
      </c>
      <c r="D814" s="652" t="s">
        <v>3387</v>
      </c>
      <c r="E814" s="651" t="s">
        <v>7840</v>
      </c>
      <c r="F814" s="652" t="s">
        <v>7841</v>
      </c>
      <c r="G814" s="651" t="s">
        <v>7337</v>
      </c>
      <c r="H814" s="651" t="s">
        <v>7338</v>
      </c>
      <c r="I814" s="653">
        <v>132.68</v>
      </c>
      <c r="J814" s="653">
        <v>25</v>
      </c>
      <c r="K814" s="654">
        <v>3316.91</v>
      </c>
    </row>
    <row r="815" spans="1:11" ht="14.4" customHeight="1" x14ac:dyDescent="0.3">
      <c r="A815" s="649" t="s">
        <v>595</v>
      </c>
      <c r="B815" s="650" t="s">
        <v>596</v>
      </c>
      <c r="C815" s="651" t="s">
        <v>626</v>
      </c>
      <c r="D815" s="652" t="s">
        <v>3387</v>
      </c>
      <c r="E815" s="651" t="s">
        <v>7842</v>
      </c>
      <c r="F815" s="652" t="s">
        <v>7843</v>
      </c>
      <c r="G815" s="651" t="s">
        <v>7145</v>
      </c>
      <c r="H815" s="651" t="s">
        <v>7695</v>
      </c>
      <c r="I815" s="653">
        <v>7.496666666666667</v>
      </c>
      <c r="J815" s="653">
        <v>150</v>
      </c>
      <c r="K815" s="654">
        <v>1124.5</v>
      </c>
    </row>
    <row r="816" spans="1:11" ht="14.4" customHeight="1" x14ac:dyDescent="0.3">
      <c r="A816" s="649" t="s">
        <v>595</v>
      </c>
      <c r="B816" s="650" t="s">
        <v>596</v>
      </c>
      <c r="C816" s="651" t="s">
        <v>626</v>
      </c>
      <c r="D816" s="652" t="s">
        <v>3387</v>
      </c>
      <c r="E816" s="651" t="s">
        <v>7842</v>
      </c>
      <c r="F816" s="652" t="s">
        <v>7843</v>
      </c>
      <c r="G816" s="651" t="s">
        <v>7696</v>
      </c>
      <c r="H816" s="651" t="s">
        <v>7697</v>
      </c>
      <c r="I816" s="653">
        <v>7.5</v>
      </c>
      <c r="J816" s="653">
        <v>100</v>
      </c>
      <c r="K816" s="654">
        <v>750</v>
      </c>
    </row>
    <row r="817" spans="1:11" ht="14.4" customHeight="1" x14ac:dyDescent="0.3">
      <c r="A817" s="649" t="s">
        <v>595</v>
      </c>
      <c r="B817" s="650" t="s">
        <v>596</v>
      </c>
      <c r="C817" s="651" t="s">
        <v>626</v>
      </c>
      <c r="D817" s="652" t="s">
        <v>3387</v>
      </c>
      <c r="E817" s="651" t="s">
        <v>7842</v>
      </c>
      <c r="F817" s="652" t="s">
        <v>7843</v>
      </c>
      <c r="G817" s="651" t="s">
        <v>7147</v>
      </c>
      <c r="H817" s="651" t="s">
        <v>7148</v>
      </c>
      <c r="I817" s="653">
        <v>7.5</v>
      </c>
      <c r="J817" s="653">
        <v>150</v>
      </c>
      <c r="K817" s="654">
        <v>1125</v>
      </c>
    </row>
    <row r="818" spans="1:11" ht="14.4" customHeight="1" x14ac:dyDescent="0.3">
      <c r="A818" s="649" t="s">
        <v>595</v>
      </c>
      <c r="B818" s="650" t="s">
        <v>596</v>
      </c>
      <c r="C818" s="651" t="s">
        <v>626</v>
      </c>
      <c r="D818" s="652" t="s">
        <v>3387</v>
      </c>
      <c r="E818" s="651" t="s">
        <v>7842</v>
      </c>
      <c r="F818" s="652" t="s">
        <v>7843</v>
      </c>
      <c r="G818" s="651" t="s">
        <v>7149</v>
      </c>
      <c r="H818" s="651" t="s">
        <v>7150</v>
      </c>
      <c r="I818" s="653">
        <v>7.5</v>
      </c>
      <c r="J818" s="653">
        <v>100</v>
      </c>
      <c r="K818" s="654">
        <v>750</v>
      </c>
    </row>
    <row r="819" spans="1:11" ht="14.4" customHeight="1" x14ac:dyDescent="0.3">
      <c r="A819" s="649" t="s">
        <v>595</v>
      </c>
      <c r="B819" s="650" t="s">
        <v>596</v>
      </c>
      <c r="C819" s="651" t="s">
        <v>626</v>
      </c>
      <c r="D819" s="652" t="s">
        <v>3387</v>
      </c>
      <c r="E819" s="651" t="s">
        <v>7842</v>
      </c>
      <c r="F819" s="652" t="s">
        <v>7843</v>
      </c>
      <c r="G819" s="651" t="s">
        <v>7149</v>
      </c>
      <c r="H819" s="651" t="s">
        <v>7341</v>
      </c>
      <c r="I819" s="653">
        <v>7.5</v>
      </c>
      <c r="J819" s="653">
        <v>50</v>
      </c>
      <c r="K819" s="654">
        <v>375</v>
      </c>
    </row>
    <row r="820" spans="1:11" ht="14.4" customHeight="1" x14ac:dyDescent="0.3">
      <c r="A820" s="649" t="s">
        <v>595</v>
      </c>
      <c r="B820" s="650" t="s">
        <v>596</v>
      </c>
      <c r="C820" s="651" t="s">
        <v>626</v>
      </c>
      <c r="D820" s="652" t="s">
        <v>3387</v>
      </c>
      <c r="E820" s="651" t="s">
        <v>7842</v>
      </c>
      <c r="F820" s="652" t="s">
        <v>7843</v>
      </c>
      <c r="G820" s="651" t="s">
        <v>7342</v>
      </c>
      <c r="H820" s="651" t="s">
        <v>7343</v>
      </c>
      <c r="I820" s="653">
        <v>7.5</v>
      </c>
      <c r="J820" s="653">
        <v>50</v>
      </c>
      <c r="K820" s="654">
        <v>375</v>
      </c>
    </row>
    <row r="821" spans="1:11" ht="14.4" customHeight="1" x14ac:dyDescent="0.3">
      <c r="A821" s="649" t="s">
        <v>595</v>
      </c>
      <c r="B821" s="650" t="s">
        <v>596</v>
      </c>
      <c r="C821" s="651" t="s">
        <v>626</v>
      </c>
      <c r="D821" s="652" t="s">
        <v>3387</v>
      </c>
      <c r="E821" s="651" t="s">
        <v>7842</v>
      </c>
      <c r="F821" s="652" t="s">
        <v>7843</v>
      </c>
      <c r="G821" s="651" t="s">
        <v>7698</v>
      </c>
      <c r="H821" s="651" t="s">
        <v>7699</v>
      </c>
      <c r="I821" s="653">
        <v>7.503333333333333</v>
      </c>
      <c r="J821" s="653">
        <v>150</v>
      </c>
      <c r="K821" s="654">
        <v>1125.5</v>
      </c>
    </row>
    <row r="822" spans="1:11" ht="14.4" customHeight="1" x14ac:dyDescent="0.3">
      <c r="A822" s="649" t="s">
        <v>595</v>
      </c>
      <c r="B822" s="650" t="s">
        <v>596</v>
      </c>
      <c r="C822" s="651" t="s">
        <v>626</v>
      </c>
      <c r="D822" s="652" t="s">
        <v>3387</v>
      </c>
      <c r="E822" s="651" t="s">
        <v>7842</v>
      </c>
      <c r="F822" s="652" t="s">
        <v>7843</v>
      </c>
      <c r="G822" s="651" t="s">
        <v>7151</v>
      </c>
      <c r="H822" s="651" t="s">
        <v>7152</v>
      </c>
      <c r="I822" s="653">
        <v>0.77333333333333343</v>
      </c>
      <c r="J822" s="653">
        <v>1800</v>
      </c>
      <c r="K822" s="654">
        <v>1392</v>
      </c>
    </row>
    <row r="823" spans="1:11" ht="14.4" customHeight="1" x14ac:dyDescent="0.3">
      <c r="A823" s="649" t="s">
        <v>595</v>
      </c>
      <c r="B823" s="650" t="s">
        <v>596</v>
      </c>
      <c r="C823" s="651" t="s">
        <v>626</v>
      </c>
      <c r="D823" s="652" t="s">
        <v>3387</v>
      </c>
      <c r="E823" s="651" t="s">
        <v>7842</v>
      </c>
      <c r="F823" s="652" t="s">
        <v>7843</v>
      </c>
      <c r="G823" s="651" t="s">
        <v>7153</v>
      </c>
      <c r="H823" s="651" t="s">
        <v>7154</v>
      </c>
      <c r="I823" s="653">
        <v>0.77</v>
      </c>
      <c r="J823" s="653">
        <v>32000</v>
      </c>
      <c r="K823" s="654">
        <v>24640</v>
      </c>
    </row>
    <row r="824" spans="1:11" ht="14.4" customHeight="1" x14ac:dyDescent="0.3">
      <c r="A824" s="649" t="s">
        <v>595</v>
      </c>
      <c r="B824" s="650" t="s">
        <v>596</v>
      </c>
      <c r="C824" s="651" t="s">
        <v>626</v>
      </c>
      <c r="D824" s="652" t="s">
        <v>3387</v>
      </c>
      <c r="E824" s="651" t="s">
        <v>7842</v>
      </c>
      <c r="F824" s="652" t="s">
        <v>7843</v>
      </c>
      <c r="G824" s="651" t="s">
        <v>7155</v>
      </c>
      <c r="H824" s="651" t="s">
        <v>7156</v>
      </c>
      <c r="I824" s="653">
        <v>0.77333333333333343</v>
      </c>
      <c r="J824" s="653">
        <v>3600</v>
      </c>
      <c r="K824" s="654">
        <v>2784</v>
      </c>
    </row>
    <row r="825" spans="1:11" ht="14.4" customHeight="1" x14ac:dyDescent="0.3">
      <c r="A825" s="649" t="s">
        <v>595</v>
      </c>
      <c r="B825" s="650" t="s">
        <v>596</v>
      </c>
      <c r="C825" s="651" t="s">
        <v>626</v>
      </c>
      <c r="D825" s="652" t="s">
        <v>3387</v>
      </c>
      <c r="E825" s="651" t="s">
        <v>7842</v>
      </c>
      <c r="F825" s="652" t="s">
        <v>7843</v>
      </c>
      <c r="G825" s="651" t="s">
        <v>7157</v>
      </c>
      <c r="H825" s="651" t="s">
        <v>7158</v>
      </c>
      <c r="I825" s="653">
        <v>0.71</v>
      </c>
      <c r="J825" s="653">
        <v>16000</v>
      </c>
      <c r="K825" s="654">
        <v>11360</v>
      </c>
    </row>
    <row r="826" spans="1:11" ht="14.4" customHeight="1" x14ac:dyDescent="0.3">
      <c r="A826" s="649" t="s">
        <v>595</v>
      </c>
      <c r="B826" s="650" t="s">
        <v>596</v>
      </c>
      <c r="C826" s="651" t="s">
        <v>626</v>
      </c>
      <c r="D826" s="652" t="s">
        <v>3387</v>
      </c>
      <c r="E826" s="651" t="s">
        <v>7842</v>
      </c>
      <c r="F826" s="652" t="s">
        <v>7843</v>
      </c>
      <c r="G826" s="651" t="s">
        <v>7159</v>
      </c>
      <c r="H826" s="651" t="s">
        <v>7160</v>
      </c>
      <c r="I826" s="653">
        <v>0.71</v>
      </c>
      <c r="J826" s="653">
        <v>1200</v>
      </c>
      <c r="K826" s="654">
        <v>852</v>
      </c>
    </row>
    <row r="827" spans="1:11" ht="14.4" customHeight="1" x14ac:dyDescent="0.3">
      <c r="A827" s="649" t="s">
        <v>595</v>
      </c>
      <c r="B827" s="650" t="s">
        <v>596</v>
      </c>
      <c r="C827" s="651" t="s">
        <v>626</v>
      </c>
      <c r="D827" s="652" t="s">
        <v>3387</v>
      </c>
      <c r="E827" s="651" t="s">
        <v>7842</v>
      </c>
      <c r="F827" s="652" t="s">
        <v>7843</v>
      </c>
      <c r="G827" s="651" t="s">
        <v>7161</v>
      </c>
      <c r="H827" s="651" t="s">
        <v>7162</v>
      </c>
      <c r="I827" s="653">
        <v>0.71</v>
      </c>
      <c r="J827" s="653">
        <v>400</v>
      </c>
      <c r="K827" s="654">
        <v>284</v>
      </c>
    </row>
    <row r="828" spans="1:11" ht="14.4" customHeight="1" x14ac:dyDescent="0.3">
      <c r="A828" s="649" t="s">
        <v>595</v>
      </c>
      <c r="B828" s="650" t="s">
        <v>596</v>
      </c>
      <c r="C828" s="651" t="s">
        <v>626</v>
      </c>
      <c r="D828" s="652" t="s">
        <v>3387</v>
      </c>
      <c r="E828" s="651" t="s">
        <v>7844</v>
      </c>
      <c r="F828" s="652" t="s">
        <v>7845</v>
      </c>
      <c r="G828" s="651" t="s">
        <v>7700</v>
      </c>
      <c r="H828" s="651" t="s">
        <v>7701</v>
      </c>
      <c r="I828" s="653">
        <v>139.44</v>
      </c>
      <c r="J828" s="653">
        <v>20</v>
      </c>
      <c r="K828" s="654">
        <v>2788.78</v>
      </c>
    </row>
    <row r="829" spans="1:11" ht="14.4" customHeight="1" x14ac:dyDescent="0.3">
      <c r="A829" s="649" t="s">
        <v>595</v>
      </c>
      <c r="B829" s="650" t="s">
        <v>596</v>
      </c>
      <c r="C829" s="651" t="s">
        <v>626</v>
      </c>
      <c r="D829" s="652" t="s">
        <v>3387</v>
      </c>
      <c r="E829" s="651" t="s">
        <v>7844</v>
      </c>
      <c r="F829" s="652" t="s">
        <v>7845</v>
      </c>
      <c r="G829" s="651" t="s">
        <v>7163</v>
      </c>
      <c r="H829" s="651" t="s">
        <v>7164</v>
      </c>
      <c r="I829" s="653">
        <v>139.44250000000002</v>
      </c>
      <c r="J829" s="653">
        <v>130</v>
      </c>
      <c r="K829" s="654">
        <v>18127.629999999997</v>
      </c>
    </row>
    <row r="830" spans="1:11" ht="14.4" customHeight="1" x14ac:dyDescent="0.3">
      <c r="A830" s="649" t="s">
        <v>595</v>
      </c>
      <c r="B830" s="650" t="s">
        <v>596</v>
      </c>
      <c r="C830" s="651" t="s">
        <v>626</v>
      </c>
      <c r="D830" s="652" t="s">
        <v>3387</v>
      </c>
      <c r="E830" s="651" t="s">
        <v>7844</v>
      </c>
      <c r="F830" s="652" t="s">
        <v>7845</v>
      </c>
      <c r="G830" s="651" t="s">
        <v>7702</v>
      </c>
      <c r="H830" s="651" t="s">
        <v>7703</v>
      </c>
      <c r="I830" s="653">
        <v>139.435</v>
      </c>
      <c r="J830" s="653">
        <v>20</v>
      </c>
      <c r="K830" s="654">
        <v>2788.66</v>
      </c>
    </row>
    <row r="831" spans="1:11" ht="14.4" customHeight="1" x14ac:dyDescent="0.3">
      <c r="A831" s="649" t="s">
        <v>595</v>
      </c>
      <c r="B831" s="650" t="s">
        <v>596</v>
      </c>
      <c r="C831" s="651" t="s">
        <v>626</v>
      </c>
      <c r="D831" s="652" t="s">
        <v>3387</v>
      </c>
      <c r="E831" s="651" t="s">
        <v>7844</v>
      </c>
      <c r="F831" s="652" t="s">
        <v>7845</v>
      </c>
      <c r="G831" s="651" t="s">
        <v>7263</v>
      </c>
      <c r="H831" s="651" t="s">
        <v>7264</v>
      </c>
      <c r="I831" s="653">
        <v>188.76</v>
      </c>
      <c r="J831" s="653">
        <v>1</v>
      </c>
      <c r="K831" s="654">
        <v>188.76</v>
      </c>
    </row>
    <row r="832" spans="1:11" ht="14.4" customHeight="1" x14ac:dyDescent="0.3">
      <c r="A832" s="649" t="s">
        <v>595</v>
      </c>
      <c r="B832" s="650" t="s">
        <v>596</v>
      </c>
      <c r="C832" s="651" t="s">
        <v>626</v>
      </c>
      <c r="D832" s="652" t="s">
        <v>3387</v>
      </c>
      <c r="E832" s="651" t="s">
        <v>7844</v>
      </c>
      <c r="F832" s="652" t="s">
        <v>7845</v>
      </c>
      <c r="G832" s="651" t="s">
        <v>7165</v>
      </c>
      <c r="H832" s="651" t="s">
        <v>7166</v>
      </c>
      <c r="I832" s="653">
        <v>152.46</v>
      </c>
      <c r="J832" s="653">
        <v>1</v>
      </c>
      <c r="K832" s="654">
        <v>152.46</v>
      </c>
    </row>
    <row r="833" spans="1:11" ht="14.4" customHeight="1" x14ac:dyDescent="0.3">
      <c r="A833" s="649" t="s">
        <v>595</v>
      </c>
      <c r="B833" s="650" t="s">
        <v>596</v>
      </c>
      <c r="C833" s="651" t="s">
        <v>626</v>
      </c>
      <c r="D833" s="652" t="s">
        <v>3387</v>
      </c>
      <c r="E833" s="651" t="s">
        <v>7844</v>
      </c>
      <c r="F833" s="652" t="s">
        <v>7845</v>
      </c>
      <c r="G833" s="651" t="s">
        <v>7482</v>
      </c>
      <c r="H833" s="651" t="s">
        <v>7483</v>
      </c>
      <c r="I833" s="653">
        <v>103.5</v>
      </c>
      <c r="J833" s="653">
        <v>5</v>
      </c>
      <c r="K833" s="654">
        <v>522.09999999999991</v>
      </c>
    </row>
    <row r="834" spans="1:11" ht="14.4" customHeight="1" x14ac:dyDescent="0.3">
      <c r="A834" s="649" t="s">
        <v>595</v>
      </c>
      <c r="B834" s="650" t="s">
        <v>596</v>
      </c>
      <c r="C834" s="651" t="s">
        <v>626</v>
      </c>
      <c r="D834" s="652" t="s">
        <v>3387</v>
      </c>
      <c r="E834" s="651" t="s">
        <v>7844</v>
      </c>
      <c r="F834" s="652" t="s">
        <v>7845</v>
      </c>
      <c r="G834" s="651" t="s">
        <v>7704</v>
      </c>
      <c r="H834" s="651" t="s">
        <v>7705</v>
      </c>
      <c r="I834" s="653">
        <v>2746.7</v>
      </c>
      <c r="J834" s="653">
        <v>5</v>
      </c>
      <c r="K834" s="654">
        <v>13733.5</v>
      </c>
    </row>
    <row r="835" spans="1:11" ht="14.4" customHeight="1" x14ac:dyDescent="0.3">
      <c r="A835" s="649" t="s">
        <v>595</v>
      </c>
      <c r="B835" s="650" t="s">
        <v>596</v>
      </c>
      <c r="C835" s="651" t="s">
        <v>626</v>
      </c>
      <c r="D835" s="652" t="s">
        <v>3387</v>
      </c>
      <c r="E835" s="651" t="s">
        <v>7844</v>
      </c>
      <c r="F835" s="652" t="s">
        <v>7845</v>
      </c>
      <c r="G835" s="651" t="s">
        <v>7706</v>
      </c>
      <c r="H835" s="651" t="s">
        <v>7707</v>
      </c>
      <c r="I835" s="653">
        <v>6352.5</v>
      </c>
      <c r="J835" s="653">
        <v>7</v>
      </c>
      <c r="K835" s="654">
        <v>44467.5</v>
      </c>
    </row>
    <row r="836" spans="1:11" ht="14.4" customHeight="1" x14ac:dyDescent="0.3">
      <c r="A836" s="649" t="s">
        <v>595</v>
      </c>
      <c r="B836" s="650" t="s">
        <v>596</v>
      </c>
      <c r="C836" s="651" t="s">
        <v>626</v>
      </c>
      <c r="D836" s="652" t="s">
        <v>3387</v>
      </c>
      <c r="E836" s="651" t="s">
        <v>7844</v>
      </c>
      <c r="F836" s="652" t="s">
        <v>7845</v>
      </c>
      <c r="G836" s="651" t="s">
        <v>7708</v>
      </c>
      <c r="H836" s="651" t="s">
        <v>7709</v>
      </c>
      <c r="I836" s="653">
        <v>8470</v>
      </c>
      <c r="J836" s="653">
        <v>6</v>
      </c>
      <c r="K836" s="654">
        <v>50820</v>
      </c>
    </row>
    <row r="837" spans="1:11" ht="14.4" customHeight="1" x14ac:dyDescent="0.3">
      <c r="A837" s="649" t="s">
        <v>595</v>
      </c>
      <c r="B837" s="650" t="s">
        <v>596</v>
      </c>
      <c r="C837" s="651" t="s">
        <v>626</v>
      </c>
      <c r="D837" s="652" t="s">
        <v>3387</v>
      </c>
      <c r="E837" s="651" t="s">
        <v>7844</v>
      </c>
      <c r="F837" s="652" t="s">
        <v>7845</v>
      </c>
      <c r="G837" s="651" t="s">
        <v>7710</v>
      </c>
      <c r="H837" s="651" t="s">
        <v>7711</v>
      </c>
      <c r="I837" s="653">
        <v>363</v>
      </c>
      <c r="J837" s="653">
        <v>17</v>
      </c>
      <c r="K837" s="654">
        <v>6171</v>
      </c>
    </row>
    <row r="838" spans="1:11" ht="14.4" customHeight="1" x14ac:dyDescent="0.3">
      <c r="A838" s="649" t="s">
        <v>595</v>
      </c>
      <c r="B838" s="650" t="s">
        <v>596</v>
      </c>
      <c r="C838" s="651" t="s">
        <v>626</v>
      </c>
      <c r="D838" s="652" t="s">
        <v>3387</v>
      </c>
      <c r="E838" s="651" t="s">
        <v>7844</v>
      </c>
      <c r="F838" s="652" t="s">
        <v>7845</v>
      </c>
      <c r="G838" s="651" t="s">
        <v>7712</v>
      </c>
      <c r="H838" s="651" t="s">
        <v>7713</v>
      </c>
      <c r="I838" s="653">
        <v>786.5</v>
      </c>
      <c r="J838" s="653">
        <v>3</v>
      </c>
      <c r="K838" s="654">
        <v>2359.5</v>
      </c>
    </row>
    <row r="839" spans="1:11" ht="14.4" customHeight="1" x14ac:dyDescent="0.3">
      <c r="A839" s="649" t="s">
        <v>595</v>
      </c>
      <c r="B839" s="650" t="s">
        <v>596</v>
      </c>
      <c r="C839" s="651" t="s">
        <v>626</v>
      </c>
      <c r="D839" s="652" t="s">
        <v>3387</v>
      </c>
      <c r="E839" s="651" t="s">
        <v>7844</v>
      </c>
      <c r="F839" s="652" t="s">
        <v>7845</v>
      </c>
      <c r="G839" s="651" t="s">
        <v>7714</v>
      </c>
      <c r="H839" s="651" t="s">
        <v>7715</v>
      </c>
      <c r="I839" s="653">
        <v>3630</v>
      </c>
      <c r="J839" s="653">
        <v>2</v>
      </c>
      <c r="K839" s="654">
        <v>7260</v>
      </c>
    </row>
    <row r="840" spans="1:11" ht="14.4" customHeight="1" x14ac:dyDescent="0.3">
      <c r="A840" s="649" t="s">
        <v>595</v>
      </c>
      <c r="B840" s="650" t="s">
        <v>596</v>
      </c>
      <c r="C840" s="651" t="s">
        <v>626</v>
      </c>
      <c r="D840" s="652" t="s">
        <v>3387</v>
      </c>
      <c r="E840" s="651" t="s">
        <v>7844</v>
      </c>
      <c r="F840" s="652" t="s">
        <v>7845</v>
      </c>
      <c r="G840" s="651" t="s">
        <v>7716</v>
      </c>
      <c r="H840" s="651" t="s">
        <v>7717</v>
      </c>
      <c r="I840" s="653">
        <v>3630</v>
      </c>
      <c r="J840" s="653">
        <v>2</v>
      </c>
      <c r="K840" s="654">
        <v>7260</v>
      </c>
    </row>
    <row r="841" spans="1:11" ht="14.4" customHeight="1" x14ac:dyDescent="0.3">
      <c r="A841" s="649" t="s">
        <v>595</v>
      </c>
      <c r="B841" s="650" t="s">
        <v>596</v>
      </c>
      <c r="C841" s="651" t="s">
        <v>626</v>
      </c>
      <c r="D841" s="652" t="s">
        <v>3387</v>
      </c>
      <c r="E841" s="651" t="s">
        <v>7844</v>
      </c>
      <c r="F841" s="652" t="s">
        <v>7845</v>
      </c>
      <c r="G841" s="651" t="s">
        <v>7718</v>
      </c>
      <c r="H841" s="651" t="s">
        <v>7719</v>
      </c>
      <c r="I841" s="653">
        <v>1548.8</v>
      </c>
      <c r="J841" s="653">
        <v>2</v>
      </c>
      <c r="K841" s="654">
        <v>3097.6</v>
      </c>
    </row>
    <row r="842" spans="1:11" ht="14.4" customHeight="1" x14ac:dyDescent="0.3">
      <c r="A842" s="649" t="s">
        <v>595</v>
      </c>
      <c r="B842" s="650" t="s">
        <v>596</v>
      </c>
      <c r="C842" s="651" t="s">
        <v>626</v>
      </c>
      <c r="D842" s="652" t="s">
        <v>3387</v>
      </c>
      <c r="E842" s="651" t="s">
        <v>7844</v>
      </c>
      <c r="F842" s="652" t="s">
        <v>7845</v>
      </c>
      <c r="G842" s="651" t="s">
        <v>7720</v>
      </c>
      <c r="H842" s="651" t="s">
        <v>7721</v>
      </c>
      <c r="I842" s="653">
        <v>847</v>
      </c>
      <c r="J842" s="653">
        <v>10</v>
      </c>
      <c r="K842" s="654">
        <v>8470</v>
      </c>
    </row>
    <row r="843" spans="1:11" ht="14.4" customHeight="1" x14ac:dyDescent="0.3">
      <c r="A843" s="649" t="s">
        <v>595</v>
      </c>
      <c r="B843" s="650" t="s">
        <v>596</v>
      </c>
      <c r="C843" s="651" t="s">
        <v>626</v>
      </c>
      <c r="D843" s="652" t="s">
        <v>3387</v>
      </c>
      <c r="E843" s="651" t="s">
        <v>7844</v>
      </c>
      <c r="F843" s="652" t="s">
        <v>7845</v>
      </c>
      <c r="G843" s="651" t="s">
        <v>7722</v>
      </c>
      <c r="H843" s="651" t="s">
        <v>7723</v>
      </c>
      <c r="I843" s="653">
        <v>3630</v>
      </c>
      <c r="J843" s="653">
        <v>2</v>
      </c>
      <c r="K843" s="654">
        <v>7260</v>
      </c>
    </row>
    <row r="844" spans="1:11" ht="14.4" customHeight="1" x14ac:dyDescent="0.3">
      <c r="A844" s="649" t="s">
        <v>595</v>
      </c>
      <c r="B844" s="650" t="s">
        <v>596</v>
      </c>
      <c r="C844" s="651" t="s">
        <v>7724</v>
      </c>
      <c r="D844" s="652" t="s">
        <v>7850</v>
      </c>
      <c r="E844" s="651" t="s">
        <v>7842</v>
      </c>
      <c r="F844" s="652" t="s">
        <v>7843</v>
      </c>
      <c r="G844" s="651" t="s">
        <v>7155</v>
      </c>
      <c r="H844" s="651" t="s">
        <v>7156</v>
      </c>
      <c r="I844" s="653">
        <v>0.78</v>
      </c>
      <c r="J844" s="653">
        <v>1000</v>
      </c>
      <c r="K844" s="654">
        <v>780</v>
      </c>
    </row>
    <row r="845" spans="1:11" ht="14.4" customHeight="1" x14ac:dyDescent="0.3">
      <c r="A845" s="649" t="s">
        <v>595</v>
      </c>
      <c r="B845" s="650" t="s">
        <v>596</v>
      </c>
      <c r="C845" s="651" t="s">
        <v>7724</v>
      </c>
      <c r="D845" s="652" t="s">
        <v>7850</v>
      </c>
      <c r="E845" s="651" t="s">
        <v>7844</v>
      </c>
      <c r="F845" s="652" t="s">
        <v>7845</v>
      </c>
      <c r="G845" s="651" t="s">
        <v>7725</v>
      </c>
      <c r="H845" s="651" t="s">
        <v>7726</v>
      </c>
      <c r="I845" s="653">
        <v>1645.6065416065501</v>
      </c>
      <c r="J845" s="653">
        <v>0.2</v>
      </c>
      <c r="K845" s="654">
        <v>329.12130832131004</v>
      </c>
    </row>
    <row r="846" spans="1:11" ht="14.4" customHeight="1" x14ac:dyDescent="0.3">
      <c r="A846" s="649" t="s">
        <v>595</v>
      </c>
      <c r="B846" s="650" t="s">
        <v>596</v>
      </c>
      <c r="C846" s="651" t="s">
        <v>7724</v>
      </c>
      <c r="D846" s="652" t="s">
        <v>7850</v>
      </c>
      <c r="E846" s="651" t="s">
        <v>7844</v>
      </c>
      <c r="F846" s="652" t="s">
        <v>7845</v>
      </c>
      <c r="G846" s="651" t="s">
        <v>7727</v>
      </c>
      <c r="H846" s="651" t="s">
        <v>7728</v>
      </c>
      <c r="I846" s="653">
        <v>229.9</v>
      </c>
      <c r="J846" s="653">
        <v>1</v>
      </c>
      <c r="K846" s="654">
        <v>229.90000000000003</v>
      </c>
    </row>
    <row r="847" spans="1:11" ht="14.4" customHeight="1" x14ac:dyDescent="0.3">
      <c r="A847" s="649" t="s">
        <v>595</v>
      </c>
      <c r="B847" s="650" t="s">
        <v>596</v>
      </c>
      <c r="C847" s="651" t="s">
        <v>7724</v>
      </c>
      <c r="D847" s="652" t="s">
        <v>7850</v>
      </c>
      <c r="E847" s="651" t="s">
        <v>7844</v>
      </c>
      <c r="F847" s="652" t="s">
        <v>7845</v>
      </c>
      <c r="G847" s="651" t="s">
        <v>7729</v>
      </c>
      <c r="H847" s="651" t="s">
        <v>7730</v>
      </c>
      <c r="I847" s="653">
        <v>0.47</v>
      </c>
      <c r="J847" s="653">
        <v>1000</v>
      </c>
      <c r="K847" s="654">
        <v>466.43</v>
      </c>
    </row>
    <row r="848" spans="1:11" ht="14.4" customHeight="1" x14ac:dyDescent="0.3">
      <c r="A848" s="649" t="s">
        <v>595</v>
      </c>
      <c r="B848" s="650" t="s">
        <v>596</v>
      </c>
      <c r="C848" s="651" t="s">
        <v>7731</v>
      </c>
      <c r="D848" s="652" t="s">
        <v>7851</v>
      </c>
      <c r="E848" s="651" t="s">
        <v>7832</v>
      </c>
      <c r="F848" s="652" t="s">
        <v>7833</v>
      </c>
      <c r="G848" s="651" t="s">
        <v>6948</v>
      </c>
      <c r="H848" s="651" t="s">
        <v>6949</v>
      </c>
      <c r="I848" s="653">
        <v>27.37</v>
      </c>
      <c r="J848" s="653">
        <v>20</v>
      </c>
      <c r="K848" s="654">
        <v>547.4</v>
      </c>
    </row>
    <row r="849" spans="1:11" ht="14.4" customHeight="1" x14ac:dyDescent="0.3">
      <c r="A849" s="649" t="s">
        <v>595</v>
      </c>
      <c r="B849" s="650" t="s">
        <v>596</v>
      </c>
      <c r="C849" s="651" t="s">
        <v>7731</v>
      </c>
      <c r="D849" s="652" t="s">
        <v>7851</v>
      </c>
      <c r="E849" s="651" t="s">
        <v>7834</v>
      </c>
      <c r="F849" s="652" t="s">
        <v>7835</v>
      </c>
      <c r="G849" s="651" t="s">
        <v>7000</v>
      </c>
      <c r="H849" s="651" t="s">
        <v>7001</v>
      </c>
      <c r="I849" s="653">
        <v>1.44</v>
      </c>
      <c r="J849" s="653">
        <v>1000</v>
      </c>
      <c r="K849" s="654">
        <v>1440</v>
      </c>
    </row>
    <row r="850" spans="1:11" ht="14.4" customHeight="1" x14ac:dyDescent="0.3">
      <c r="A850" s="649" t="s">
        <v>595</v>
      </c>
      <c r="B850" s="650" t="s">
        <v>596</v>
      </c>
      <c r="C850" s="651" t="s">
        <v>7731</v>
      </c>
      <c r="D850" s="652" t="s">
        <v>7851</v>
      </c>
      <c r="E850" s="651" t="s">
        <v>7834</v>
      </c>
      <c r="F850" s="652" t="s">
        <v>7835</v>
      </c>
      <c r="G850" s="651" t="s">
        <v>7732</v>
      </c>
      <c r="H850" s="651" t="s">
        <v>7733</v>
      </c>
      <c r="I850" s="653">
        <v>0.8</v>
      </c>
      <c r="J850" s="653">
        <v>5000</v>
      </c>
      <c r="K850" s="654">
        <v>3998.57</v>
      </c>
    </row>
    <row r="851" spans="1:11" ht="14.4" customHeight="1" x14ac:dyDescent="0.3">
      <c r="A851" s="649" t="s">
        <v>595</v>
      </c>
      <c r="B851" s="650" t="s">
        <v>596</v>
      </c>
      <c r="C851" s="651" t="s">
        <v>7731</v>
      </c>
      <c r="D851" s="652" t="s">
        <v>7851</v>
      </c>
      <c r="E851" s="651" t="s">
        <v>7834</v>
      </c>
      <c r="F851" s="652" t="s">
        <v>7835</v>
      </c>
      <c r="G851" s="651" t="s">
        <v>7734</v>
      </c>
      <c r="H851" s="651" t="s">
        <v>7735</v>
      </c>
      <c r="I851" s="653">
        <v>503.36</v>
      </c>
      <c r="J851" s="653">
        <v>5</v>
      </c>
      <c r="K851" s="654">
        <v>2516.8000000000002</v>
      </c>
    </row>
    <row r="852" spans="1:11" ht="14.4" customHeight="1" x14ac:dyDescent="0.3">
      <c r="A852" s="649" t="s">
        <v>595</v>
      </c>
      <c r="B852" s="650" t="s">
        <v>596</v>
      </c>
      <c r="C852" s="651" t="s">
        <v>7731</v>
      </c>
      <c r="D852" s="652" t="s">
        <v>7851</v>
      </c>
      <c r="E852" s="651" t="s">
        <v>7834</v>
      </c>
      <c r="F852" s="652" t="s">
        <v>7835</v>
      </c>
      <c r="G852" s="651" t="s">
        <v>7736</v>
      </c>
      <c r="H852" s="651" t="s">
        <v>7737</v>
      </c>
      <c r="I852" s="653">
        <v>383.93</v>
      </c>
      <c r="J852" s="653">
        <v>3</v>
      </c>
      <c r="K852" s="654">
        <v>1151.8</v>
      </c>
    </row>
    <row r="853" spans="1:11" ht="14.4" customHeight="1" x14ac:dyDescent="0.3">
      <c r="A853" s="649" t="s">
        <v>595</v>
      </c>
      <c r="B853" s="650" t="s">
        <v>596</v>
      </c>
      <c r="C853" s="651" t="s">
        <v>7731</v>
      </c>
      <c r="D853" s="652" t="s">
        <v>7851</v>
      </c>
      <c r="E853" s="651" t="s">
        <v>7834</v>
      </c>
      <c r="F853" s="652" t="s">
        <v>7835</v>
      </c>
      <c r="G853" s="651" t="s">
        <v>7738</v>
      </c>
      <c r="H853" s="651" t="s">
        <v>7739</v>
      </c>
      <c r="I853" s="653">
        <v>8.35</v>
      </c>
      <c r="J853" s="653">
        <v>400</v>
      </c>
      <c r="K853" s="654">
        <v>3339.8</v>
      </c>
    </row>
    <row r="854" spans="1:11" ht="14.4" customHeight="1" x14ac:dyDescent="0.3">
      <c r="A854" s="649" t="s">
        <v>595</v>
      </c>
      <c r="B854" s="650" t="s">
        <v>596</v>
      </c>
      <c r="C854" s="651" t="s">
        <v>7731</v>
      </c>
      <c r="D854" s="652" t="s">
        <v>7851</v>
      </c>
      <c r="E854" s="651" t="s">
        <v>7836</v>
      </c>
      <c r="F854" s="652" t="s">
        <v>7837</v>
      </c>
      <c r="G854" s="651" t="s">
        <v>7740</v>
      </c>
      <c r="H854" s="651" t="s">
        <v>7741</v>
      </c>
      <c r="I854" s="653">
        <v>4.05</v>
      </c>
      <c r="J854" s="653">
        <v>2880</v>
      </c>
      <c r="K854" s="654">
        <v>11668.27</v>
      </c>
    </row>
    <row r="855" spans="1:11" ht="14.4" customHeight="1" x14ac:dyDescent="0.3">
      <c r="A855" s="649" t="s">
        <v>595</v>
      </c>
      <c r="B855" s="650" t="s">
        <v>596</v>
      </c>
      <c r="C855" s="651" t="s">
        <v>7731</v>
      </c>
      <c r="D855" s="652" t="s">
        <v>7851</v>
      </c>
      <c r="E855" s="651" t="s">
        <v>7836</v>
      </c>
      <c r="F855" s="652" t="s">
        <v>7837</v>
      </c>
      <c r="G855" s="651" t="s">
        <v>7742</v>
      </c>
      <c r="H855" s="651" t="s">
        <v>7743</v>
      </c>
      <c r="I855" s="653">
        <v>8.44</v>
      </c>
      <c r="J855" s="653">
        <v>300</v>
      </c>
      <c r="K855" s="654">
        <v>2530.84</v>
      </c>
    </row>
    <row r="856" spans="1:11" ht="14.4" customHeight="1" x14ac:dyDescent="0.3">
      <c r="A856" s="649" t="s">
        <v>595</v>
      </c>
      <c r="B856" s="650" t="s">
        <v>596</v>
      </c>
      <c r="C856" s="651" t="s">
        <v>7731</v>
      </c>
      <c r="D856" s="652" t="s">
        <v>7851</v>
      </c>
      <c r="E856" s="651" t="s">
        <v>7836</v>
      </c>
      <c r="F856" s="652" t="s">
        <v>7837</v>
      </c>
      <c r="G856" s="651" t="s">
        <v>7744</v>
      </c>
      <c r="H856" s="651" t="s">
        <v>7745</v>
      </c>
      <c r="I856" s="653">
        <v>4.05</v>
      </c>
      <c r="J856" s="653">
        <v>1920</v>
      </c>
      <c r="K856" s="654">
        <v>7778.85</v>
      </c>
    </row>
    <row r="857" spans="1:11" ht="14.4" customHeight="1" x14ac:dyDescent="0.3">
      <c r="A857" s="649" t="s">
        <v>595</v>
      </c>
      <c r="B857" s="650" t="s">
        <v>596</v>
      </c>
      <c r="C857" s="651" t="s">
        <v>7731</v>
      </c>
      <c r="D857" s="652" t="s">
        <v>7851</v>
      </c>
      <c r="E857" s="651" t="s">
        <v>7836</v>
      </c>
      <c r="F857" s="652" t="s">
        <v>7837</v>
      </c>
      <c r="G857" s="651" t="s">
        <v>7746</v>
      </c>
      <c r="H857" s="651" t="s">
        <v>7747</v>
      </c>
      <c r="I857" s="653">
        <v>0.8</v>
      </c>
      <c r="J857" s="653">
        <v>2000</v>
      </c>
      <c r="K857" s="654">
        <v>1599.43</v>
      </c>
    </row>
    <row r="858" spans="1:11" ht="14.4" customHeight="1" x14ac:dyDescent="0.3">
      <c r="A858" s="649" t="s">
        <v>595</v>
      </c>
      <c r="B858" s="650" t="s">
        <v>596</v>
      </c>
      <c r="C858" s="651" t="s">
        <v>7731</v>
      </c>
      <c r="D858" s="652" t="s">
        <v>7851</v>
      </c>
      <c r="E858" s="651" t="s">
        <v>7836</v>
      </c>
      <c r="F858" s="652" t="s">
        <v>7837</v>
      </c>
      <c r="G858" s="651" t="s">
        <v>7748</v>
      </c>
      <c r="H858" s="651" t="s">
        <v>7749</v>
      </c>
      <c r="I858" s="653">
        <v>0.88</v>
      </c>
      <c r="J858" s="653">
        <v>2000</v>
      </c>
      <c r="K858" s="654">
        <v>1756.19</v>
      </c>
    </row>
    <row r="859" spans="1:11" ht="14.4" customHeight="1" x14ac:dyDescent="0.3">
      <c r="A859" s="649" t="s">
        <v>595</v>
      </c>
      <c r="B859" s="650" t="s">
        <v>596</v>
      </c>
      <c r="C859" s="651" t="s">
        <v>7731</v>
      </c>
      <c r="D859" s="652" t="s">
        <v>7851</v>
      </c>
      <c r="E859" s="651" t="s">
        <v>7836</v>
      </c>
      <c r="F859" s="652" t="s">
        <v>7837</v>
      </c>
      <c r="G859" s="651" t="s">
        <v>7750</v>
      </c>
      <c r="H859" s="651" t="s">
        <v>7751</v>
      </c>
      <c r="I859" s="653">
        <v>1.43</v>
      </c>
      <c r="J859" s="653">
        <v>1000</v>
      </c>
      <c r="K859" s="654">
        <v>1433.73</v>
      </c>
    </row>
    <row r="860" spans="1:11" ht="14.4" customHeight="1" x14ac:dyDescent="0.3">
      <c r="A860" s="649" t="s">
        <v>595</v>
      </c>
      <c r="B860" s="650" t="s">
        <v>596</v>
      </c>
      <c r="C860" s="651" t="s">
        <v>7731</v>
      </c>
      <c r="D860" s="652" t="s">
        <v>7851</v>
      </c>
      <c r="E860" s="651" t="s">
        <v>7836</v>
      </c>
      <c r="F860" s="652" t="s">
        <v>7837</v>
      </c>
      <c r="G860" s="651" t="s">
        <v>7752</v>
      </c>
      <c r="H860" s="651" t="s">
        <v>7753</v>
      </c>
      <c r="I860" s="653">
        <v>7.05</v>
      </c>
      <c r="J860" s="653">
        <v>3200</v>
      </c>
      <c r="K860" s="654">
        <v>22554.400000000001</v>
      </c>
    </row>
    <row r="861" spans="1:11" ht="14.4" customHeight="1" x14ac:dyDescent="0.3">
      <c r="A861" s="649" t="s">
        <v>595</v>
      </c>
      <c r="B861" s="650" t="s">
        <v>596</v>
      </c>
      <c r="C861" s="651" t="s">
        <v>7731</v>
      </c>
      <c r="D861" s="652" t="s">
        <v>7851</v>
      </c>
      <c r="E861" s="651" t="s">
        <v>7836</v>
      </c>
      <c r="F861" s="652" t="s">
        <v>7837</v>
      </c>
      <c r="G861" s="651" t="s">
        <v>7754</v>
      </c>
      <c r="H861" s="651" t="s">
        <v>7755</v>
      </c>
      <c r="I861" s="653">
        <v>4.34</v>
      </c>
      <c r="J861" s="653">
        <v>2880</v>
      </c>
      <c r="K861" s="654">
        <v>12501.72</v>
      </c>
    </row>
    <row r="862" spans="1:11" ht="14.4" customHeight="1" x14ac:dyDescent="0.3">
      <c r="A862" s="649" t="s">
        <v>595</v>
      </c>
      <c r="B862" s="650" t="s">
        <v>596</v>
      </c>
      <c r="C862" s="651" t="s">
        <v>7731</v>
      </c>
      <c r="D862" s="652" t="s">
        <v>7851</v>
      </c>
      <c r="E862" s="651" t="s">
        <v>7840</v>
      </c>
      <c r="F862" s="652" t="s">
        <v>7841</v>
      </c>
      <c r="G862" s="651" t="s">
        <v>7141</v>
      </c>
      <c r="H862" s="651" t="s">
        <v>7142</v>
      </c>
      <c r="I862" s="653">
        <v>0.3</v>
      </c>
      <c r="J862" s="653">
        <v>500</v>
      </c>
      <c r="K862" s="654">
        <v>150</v>
      </c>
    </row>
    <row r="863" spans="1:11" ht="14.4" customHeight="1" x14ac:dyDescent="0.3">
      <c r="A863" s="649" t="s">
        <v>595</v>
      </c>
      <c r="B863" s="650" t="s">
        <v>596</v>
      </c>
      <c r="C863" s="651" t="s">
        <v>7731</v>
      </c>
      <c r="D863" s="652" t="s">
        <v>7851</v>
      </c>
      <c r="E863" s="651" t="s">
        <v>7842</v>
      </c>
      <c r="F863" s="652" t="s">
        <v>7843</v>
      </c>
      <c r="G863" s="651" t="s">
        <v>7153</v>
      </c>
      <c r="H863" s="651" t="s">
        <v>7154</v>
      </c>
      <c r="I863" s="653">
        <v>0.78</v>
      </c>
      <c r="J863" s="653">
        <v>2000</v>
      </c>
      <c r="K863" s="654">
        <v>1560</v>
      </c>
    </row>
    <row r="864" spans="1:11" ht="14.4" customHeight="1" x14ac:dyDescent="0.3">
      <c r="A864" s="649" t="s">
        <v>595</v>
      </c>
      <c r="B864" s="650" t="s">
        <v>596</v>
      </c>
      <c r="C864" s="651" t="s">
        <v>7731</v>
      </c>
      <c r="D864" s="652" t="s">
        <v>7851</v>
      </c>
      <c r="E864" s="651" t="s">
        <v>7844</v>
      </c>
      <c r="F864" s="652" t="s">
        <v>7845</v>
      </c>
      <c r="G864" s="651" t="s">
        <v>7756</v>
      </c>
      <c r="H864" s="651" t="s">
        <v>7757</v>
      </c>
      <c r="I864" s="653">
        <v>1003.67</v>
      </c>
      <c r="J864" s="653">
        <v>10</v>
      </c>
      <c r="K864" s="654">
        <v>10036.700000000001</v>
      </c>
    </row>
    <row r="865" spans="1:11" ht="14.4" customHeight="1" x14ac:dyDescent="0.3">
      <c r="A865" s="649" t="s">
        <v>595</v>
      </c>
      <c r="B865" s="650" t="s">
        <v>596</v>
      </c>
      <c r="C865" s="651" t="s">
        <v>7731</v>
      </c>
      <c r="D865" s="652" t="s">
        <v>7851</v>
      </c>
      <c r="E865" s="651" t="s">
        <v>7844</v>
      </c>
      <c r="F865" s="652" t="s">
        <v>7845</v>
      </c>
      <c r="G865" s="651" t="s">
        <v>7758</v>
      </c>
      <c r="H865" s="651" t="s">
        <v>7759</v>
      </c>
      <c r="I865" s="653">
        <v>107.69</v>
      </c>
      <c r="J865" s="653">
        <v>3</v>
      </c>
      <c r="K865" s="654">
        <v>323.07</v>
      </c>
    </row>
    <row r="866" spans="1:11" ht="14.4" customHeight="1" x14ac:dyDescent="0.3">
      <c r="A866" s="649" t="s">
        <v>595</v>
      </c>
      <c r="B866" s="650" t="s">
        <v>596</v>
      </c>
      <c r="C866" s="651" t="s">
        <v>7731</v>
      </c>
      <c r="D866" s="652" t="s">
        <v>7851</v>
      </c>
      <c r="E866" s="651" t="s">
        <v>7844</v>
      </c>
      <c r="F866" s="652" t="s">
        <v>7845</v>
      </c>
      <c r="G866" s="651" t="s">
        <v>7760</v>
      </c>
      <c r="H866" s="651" t="s">
        <v>7761</v>
      </c>
      <c r="I866" s="653">
        <v>140.36000000000001</v>
      </c>
      <c r="J866" s="653">
        <v>1</v>
      </c>
      <c r="K866" s="654">
        <v>140.36000000000001</v>
      </c>
    </row>
    <row r="867" spans="1:11" ht="14.4" customHeight="1" x14ac:dyDescent="0.3">
      <c r="A867" s="649" t="s">
        <v>595</v>
      </c>
      <c r="B867" s="650" t="s">
        <v>596</v>
      </c>
      <c r="C867" s="651" t="s">
        <v>7731</v>
      </c>
      <c r="D867" s="652" t="s">
        <v>7851</v>
      </c>
      <c r="E867" s="651" t="s">
        <v>7844</v>
      </c>
      <c r="F867" s="652" t="s">
        <v>7845</v>
      </c>
      <c r="G867" s="651" t="s">
        <v>7762</v>
      </c>
      <c r="H867" s="651" t="s">
        <v>7763</v>
      </c>
      <c r="I867" s="653">
        <v>606.63</v>
      </c>
      <c r="J867" s="653">
        <v>30</v>
      </c>
      <c r="K867" s="654">
        <v>18199</v>
      </c>
    </row>
    <row r="868" spans="1:11" ht="14.4" customHeight="1" x14ac:dyDescent="0.3">
      <c r="A868" s="649" t="s">
        <v>595</v>
      </c>
      <c r="B868" s="650" t="s">
        <v>596</v>
      </c>
      <c r="C868" s="651" t="s">
        <v>7731</v>
      </c>
      <c r="D868" s="652" t="s">
        <v>7851</v>
      </c>
      <c r="E868" s="651" t="s">
        <v>7844</v>
      </c>
      <c r="F868" s="652" t="s">
        <v>7845</v>
      </c>
      <c r="G868" s="651" t="s">
        <v>7764</v>
      </c>
      <c r="H868" s="651" t="s">
        <v>7765</v>
      </c>
      <c r="I868" s="653">
        <v>588.53</v>
      </c>
      <c r="J868" s="653">
        <v>10</v>
      </c>
      <c r="K868" s="654">
        <v>5885.3</v>
      </c>
    </row>
    <row r="869" spans="1:11" ht="14.4" customHeight="1" x14ac:dyDescent="0.3">
      <c r="A869" s="649" t="s">
        <v>595</v>
      </c>
      <c r="B869" s="650" t="s">
        <v>596</v>
      </c>
      <c r="C869" s="651" t="s">
        <v>7731</v>
      </c>
      <c r="D869" s="652" t="s">
        <v>7851</v>
      </c>
      <c r="E869" s="651" t="s">
        <v>7844</v>
      </c>
      <c r="F869" s="652" t="s">
        <v>7845</v>
      </c>
      <c r="G869" s="651" t="s">
        <v>7766</v>
      </c>
      <c r="H869" s="651" t="s">
        <v>7767</v>
      </c>
      <c r="I869" s="653">
        <v>3194.4</v>
      </c>
      <c r="J869" s="653">
        <v>16</v>
      </c>
      <c r="K869" s="654">
        <v>51110.400000000001</v>
      </c>
    </row>
    <row r="870" spans="1:11" ht="14.4" customHeight="1" x14ac:dyDescent="0.3">
      <c r="A870" s="649" t="s">
        <v>595</v>
      </c>
      <c r="B870" s="650" t="s">
        <v>596</v>
      </c>
      <c r="C870" s="651" t="s">
        <v>7731</v>
      </c>
      <c r="D870" s="652" t="s">
        <v>7851</v>
      </c>
      <c r="E870" s="651" t="s">
        <v>7844</v>
      </c>
      <c r="F870" s="652" t="s">
        <v>7845</v>
      </c>
      <c r="G870" s="651" t="s">
        <v>7768</v>
      </c>
      <c r="H870" s="651" t="s">
        <v>7769</v>
      </c>
      <c r="I870" s="653">
        <v>15017</v>
      </c>
      <c r="J870" s="653">
        <v>1</v>
      </c>
      <c r="K870" s="654">
        <v>15017</v>
      </c>
    </row>
    <row r="871" spans="1:11" ht="14.4" customHeight="1" x14ac:dyDescent="0.3">
      <c r="A871" s="649" t="s">
        <v>595</v>
      </c>
      <c r="B871" s="650" t="s">
        <v>596</v>
      </c>
      <c r="C871" s="651" t="s">
        <v>7731</v>
      </c>
      <c r="D871" s="652" t="s">
        <v>7851</v>
      </c>
      <c r="E871" s="651" t="s">
        <v>7844</v>
      </c>
      <c r="F871" s="652" t="s">
        <v>7845</v>
      </c>
      <c r="G871" s="651" t="s">
        <v>7770</v>
      </c>
      <c r="H871" s="651" t="s">
        <v>7771</v>
      </c>
      <c r="I871" s="653">
        <v>162.13999999999999</v>
      </c>
      <c r="J871" s="653">
        <v>1</v>
      </c>
      <c r="K871" s="654">
        <v>162.13999999999999</v>
      </c>
    </row>
    <row r="872" spans="1:11" ht="14.4" customHeight="1" x14ac:dyDescent="0.3">
      <c r="A872" s="649" t="s">
        <v>595</v>
      </c>
      <c r="B872" s="650" t="s">
        <v>596</v>
      </c>
      <c r="C872" s="651" t="s">
        <v>7731</v>
      </c>
      <c r="D872" s="652" t="s">
        <v>7851</v>
      </c>
      <c r="E872" s="651" t="s">
        <v>7844</v>
      </c>
      <c r="F872" s="652" t="s">
        <v>7845</v>
      </c>
      <c r="G872" s="651" t="s">
        <v>7772</v>
      </c>
      <c r="H872" s="651" t="s">
        <v>7773</v>
      </c>
      <c r="I872" s="653">
        <v>185.13</v>
      </c>
      <c r="J872" s="653">
        <v>6</v>
      </c>
      <c r="K872" s="654">
        <v>1110.78</v>
      </c>
    </row>
    <row r="873" spans="1:11" ht="14.4" customHeight="1" x14ac:dyDescent="0.3">
      <c r="A873" s="649" t="s">
        <v>595</v>
      </c>
      <c r="B873" s="650" t="s">
        <v>596</v>
      </c>
      <c r="C873" s="651" t="s">
        <v>7731</v>
      </c>
      <c r="D873" s="652" t="s">
        <v>7851</v>
      </c>
      <c r="E873" s="651" t="s">
        <v>7844</v>
      </c>
      <c r="F873" s="652" t="s">
        <v>7845</v>
      </c>
      <c r="G873" s="651" t="s">
        <v>7774</v>
      </c>
      <c r="H873" s="651" t="s">
        <v>7775</v>
      </c>
      <c r="I873" s="653">
        <v>1132.56</v>
      </c>
      <c r="J873" s="653">
        <v>2</v>
      </c>
      <c r="K873" s="654">
        <v>2265.12</v>
      </c>
    </row>
    <row r="874" spans="1:11" ht="14.4" customHeight="1" x14ac:dyDescent="0.3">
      <c r="A874" s="649" t="s">
        <v>595</v>
      </c>
      <c r="B874" s="650" t="s">
        <v>596</v>
      </c>
      <c r="C874" s="651" t="s">
        <v>7731</v>
      </c>
      <c r="D874" s="652" t="s">
        <v>7851</v>
      </c>
      <c r="E874" s="651" t="s">
        <v>7844</v>
      </c>
      <c r="F874" s="652" t="s">
        <v>7845</v>
      </c>
      <c r="G874" s="651" t="s">
        <v>7776</v>
      </c>
      <c r="H874" s="651" t="s">
        <v>7777</v>
      </c>
      <c r="I874" s="653">
        <v>97662</v>
      </c>
      <c r="J874" s="653">
        <v>1</v>
      </c>
      <c r="K874" s="654">
        <v>97662</v>
      </c>
    </row>
    <row r="875" spans="1:11" ht="14.4" customHeight="1" x14ac:dyDescent="0.3">
      <c r="A875" s="649" t="s">
        <v>595</v>
      </c>
      <c r="B875" s="650" t="s">
        <v>596</v>
      </c>
      <c r="C875" s="651" t="s">
        <v>7731</v>
      </c>
      <c r="D875" s="652" t="s">
        <v>7851</v>
      </c>
      <c r="E875" s="651" t="s">
        <v>7844</v>
      </c>
      <c r="F875" s="652" t="s">
        <v>7845</v>
      </c>
      <c r="G875" s="651" t="s">
        <v>7778</v>
      </c>
      <c r="H875" s="651" t="s">
        <v>7779</v>
      </c>
      <c r="I875" s="653">
        <v>13585.99</v>
      </c>
      <c r="J875" s="653">
        <v>1</v>
      </c>
      <c r="K875" s="654">
        <v>13585.99</v>
      </c>
    </row>
    <row r="876" spans="1:11" ht="14.4" customHeight="1" x14ac:dyDescent="0.3">
      <c r="A876" s="649" t="s">
        <v>595</v>
      </c>
      <c r="B876" s="650" t="s">
        <v>596</v>
      </c>
      <c r="C876" s="651" t="s">
        <v>7731</v>
      </c>
      <c r="D876" s="652" t="s">
        <v>7851</v>
      </c>
      <c r="E876" s="651" t="s">
        <v>7844</v>
      </c>
      <c r="F876" s="652" t="s">
        <v>7845</v>
      </c>
      <c r="G876" s="651" t="s">
        <v>7780</v>
      </c>
      <c r="H876" s="651" t="s">
        <v>7781</v>
      </c>
      <c r="I876" s="653">
        <v>1528.24</v>
      </c>
      <c r="J876" s="653">
        <v>1</v>
      </c>
      <c r="K876" s="654">
        <v>1528.24</v>
      </c>
    </row>
    <row r="877" spans="1:11" ht="14.4" customHeight="1" x14ac:dyDescent="0.3">
      <c r="A877" s="649" t="s">
        <v>595</v>
      </c>
      <c r="B877" s="650" t="s">
        <v>596</v>
      </c>
      <c r="C877" s="651" t="s">
        <v>7731</v>
      </c>
      <c r="D877" s="652" t="s">
        <v>7851</v>
      </c>
      <c r="E877" s="651" t="s">
        <v>7844</v>
      </c>
      <c r="F877" s="652" t="s">
        <v>7845</v>
      </c>
      <c r="G877" s="651" t="s">
        <v>7782</v>
      </c>
      <c r="H877" s="651" t="s">
        <v>7783</v>
      </c>
      <c r="I877" s="653">
        <v>1528.24</v>
      </c>
      <c r="J877" s="653">
        <v>1</v>
      </c>
      <c r="K877" s="654">
        <v>1528.24</v>
      </c>
    </row>
    <row r="878" spans="1:11" ht="14.4" customHeight="1" x14ac:dyDescent="0.3">
      <c r="A878" s="649" t="s">
        <v>595</v>
      </c>
      <c r="B878" s="650" t="s">
        <v>596</v>
      </c>
      <c r="C878" s="651" t="s">
        <v>7731</v>
      </c>
      <c r="D878" s="652" t="s">
        <v>7851</v>
      </c>
      <c r="E878" s="651" t="s">
        <v>7844</v>
      </c>
      <c r="F878" s="652" t="s">
        <v>7845</v>
      </c>
      <c r="G878" s="651" t="s">
        <v>7784</v>
      </c>
      <c r="H878" s="651" t="s">
        <v>7785</v>
      </c>
      <c r="I878" s="653">
        <v>1528.24</v>
      </c>
      <c r="J878" s="653">
        <v>1</v>
      </c>
      <c r="K878" s="654">
        <v>1528.24</v>
      </c>
    </row>
    <row r="879" spans="1:11" ht="14.4" customHeight="1" x14ac:dyDescent="0.3">
      <c r="A879" s="649" t="s">
        <v>595</v>
      </c>
      <c r="B879" s="650" t="s">
        <v>596</v>
      </c>
      <c r="C879" s="651" t="s">
        <v>7731</v>
      </c>
      <c r="D879" s="652" t="s">
        <v>7851</v>
      </c>
      <c r="E879" s="651" t="s">
        <v>7844</v>
      </c>
      <c r="F879" s="652" t="s">
        <v>7845</v>
      </c>
      <c r="G879" s="651" t="s">
        <v>7786</v>
      </c>
      <c r="H879" s="651" t="s">
        <v>7787</v>
      </c>
      <c r="I879" s="653">
        <v>7623.05</v>
      </c>
      <c r="J879" s="653">
        <v>1</v>
      </c>
      <c r="K879" s="654">
        <v>7623.05</v>
      </c>
    </row>
    <row r="880" spans="1:11" ht="14.4" customHeight="1" x14ac:dyDescent="0.3">
      <c r="A880" s="649" t="s">
        <v>595</v>
      </c>
      <c r="B880" s="650" t="s">
        <v>596</v>
      </c>
      <c r="C880" s="651" t="s">
        <v>7731</v>
      </c>
      <c r="D880" s="652" t="s">
        <v>7851</v>
      </c>
      <c r="E880" s="651" t="s">
        <v>7844</v>
      </c>
      <c r="F880" s="652" t="s">
        <v>7845</v>
      </c>
      <c r="G880" s="651" t="s">
        <v>7788</v>
      </c>
      <c r="H880" s="651" t="s">
        <v>7789</v>
      </c>
      <c r="I880" s="653">
        <v>1528.24</v>
      </c>
      <c r="J880" s="653">
        <v>1</v>
      </c>
      <c r="K880" s="654">
        <v>1528.24</v>
      </c>
    </row>
    <row r="881" spans="1:11" ht="14.4" customHeight="1" x14ac:dyDescent="0.3">
      <c r="A881" s="649" t="s">
        <v>595</v>
      </c>
      <c r="B881" s="650" t="s">
        <v>596</v>
      </c>
      <c r="C881" s="651" t="s">
        <v>632</v>
      </c>
      <c r="D881" s="652" t="s">
        <v>3388</v>
      </c>
      <c r="E881" s="651" t="s">
        <v>7832</v>
      </c>
      <c r="F881" s="652" t="s">
        <v>7833</v>
      </c>
      <c r="G881" s="651" t="s">
        <v>7790</v>
      </c>
      <c r="H881" s="651" t="s">
        <v>7791</v>
      </c>
      <c r="I881" s="653">
        <v>2.2749999999999999</v>
      </c>
      <c r="J881" s="653">
        <v>120</v>
      </c>
      <c r="K881" s="654">
        <v>273.2</v>
      </c>
    </row>
    <row r="882" spans="1:11" ht="14.4" customHeight="1" x14ac:dyDescent="0.3">
      <c r="A882" s="649" t="s">
        <v>595</v>
      </c>
      <c r="B882" s="650" t="s">
        <v>596</v>
      </c>
      <c r="C882" s="651" t="s">
        <v>632</v>
      </c>
      <c r="D882" s="652" t="s">
        <v>3388</v>
      </c>
      <c r="E882" s="651" t="s">
        <v>7832</v>
      </c>
      <c r="F882" s="652" t="s">
        <v>7833</v>
      </c>
      <c r="G882" s="651" t="s">
        <v>6958</v>
      </c>
      <c r="H882" s="651" t="s">
        <v>6959</v>
      </c>
      <c r="I882" s="653">
        <v>0.37</v>
      </c>
      <c r="J882" s="653">
        <v>1100</v>
      </c>
      <c r="K882" s="654">
        <v>461</v>
      </c>
    </row>
    <row r="883" spans="1:11" ht="14.4" customHeight="1" x14ac:dyDescent="0.3">
      <c r="A883" s="649" t="s">
        <v>595</v>
      </c>
      <c r="B883" s="650" t="s">
        <v>596</v>
      </c>
      <c r="C883" s="651" t="s">
        <v>632</v>
      </c>
      <c r="D883" s="652" t="s">
        <v>3388</v>
      </c>
      <c r="E883" s="651" t="s">
        <v>7832</v>
      </c>
      <c r="F883" s="652" t="s">
        <v>7833</v>
      </c>
      <c r="G883" s="651" t="s">
        <v>7508</v>
      </c>
      <c r="H883" s="651" t="s">
        <v>7509</v>
      </c>
      <c r="I883" s="653">
        <v>1.33</v>
      </c>
      <c r="J883" s="653">
        <v>1000</v>
      </c>
      <c r="K883" s="654">
        <v>1330</v>
      </c>
    </row>
    <row r="884" spans="1:11" ht="14.4" customHeight="1" x14ac:dyDescent="0.3">
      <c r="A884" s="649" t="s">
        <v>595</v>
      </c>
      <c r="B884" s="650" t="s">
        <v>596</v>
      </c>
      <c r="C884" s="651" t="s">
        <v>632</v>
      </c>
      <c r="D884" s="652" t="s">
        <v>3388</v>
      </c>
      <c r="E884" s="651" t="s">
        <v>7832</v>
      </c>
      <c r="F884" s="652" t="s">
        <v>7833</v>
      </c>
      <c r="G884" s="651" t="s">
        <v>7792</v>
      </c>
      <c r="H884" s="651" t="s">
        <v>7793</v>
      </c>
      <c r="I884" s="653">
        <v>1253.52</v>
      </c>
      <c r="J884" s="653">
        <v>1</v>
      </c>
      <c r="K884" s="654">
        <v>1253.52</v>
      </c>
    </row>
    <row r="885" spans="1:11" ht="14.4" customHeight="1" x14ac:dyDescent="0.3">
      <c r="A885" s="649" t="s">
        <v>595</v>
      </c>
      <c r="B885" s="650" t="s">
        <v>596</v>
      </c>
      <c r="C885" s="651" t="s">
        <v>632</v>
      </c>
      <c r="D885" s="652" t="s">
        <v>3388</v>
      </c>
      <c r="E885" s="651" t="s">
        <v>7832</v>
      </c>
      <c r="F885" s="652" t="s">
        <v>7833</v>
      </c>
      <c r="G885" s="651" t="s">
        <v>7203</v>
      </c>
      <c r="H885" s="651" t="s">
        <v>7204</v>
      </c>
      <c r="I885" s="653">
        <v>1318.48</v>
      </c>
      <c r="J885" s="653">
        <v>1</v>
      </c>
      <c r="K885" s="654">
        <v>1318.48</v>
      </c>
    </row>
    <row r="886" spans="1:11" ht="14.4" customHeight="1" x14ac:dyDescent="0.3">
      <c r="A886" s="649" t="s">
        <v>595</v>
      </c>
      <c r="B886" s="650" t="s">
        <v>596</v>
      </c>
      <c r="C886" s="651" t="s">
        <v>632</v>
      </c>
      <c r="D886" s="652" t="s">
        <v>3388</v>
      </c>
      <c r="E886" s="651" t="s">
        <v>7834</v>
      </c>
      <c r="F886" s="652" t="s">
        <v>7835</v>
      </c>
      <c r="G886" s="651" t="s">
        <v>6998</v>
      </c>
      <c r="H886" s="651" t="s">
        <v>6999</v>
      </c>
      <c r="I886" s="653">
        <v>0.94</v>
      </c>
      <c r="J886" s="653">
        <v>100</v>
      </c>
      <c r="K886" s="654">
        <v>94</v>
      </c>
    </row>
    <row r="887" spans="1:11" ht="14.4" customHeight="1" x14ac:dyDescent="0.3">
      <c r="A887" s="649" t="s">
        <v>595</v>
      </c>
      <c r="B887" s="650" t="s">
        <v>596</v>
      </c>
      <c r="C887" s="651" t="s">
        <v>632</v>
      </c>
      <c r="D887" s="652" t="s">
        <v>3388</v>
      </c>
      <c r="E887" s="651" t="s">
        <v>7834</v>
      </c>
      <c r="F887" s="652" t="s">
        <v>7835</v>
      </c>
      <c r="G887" s="651" t="s">
        <v>7000</v>
      </c>
      <c r="H887" s="651" t="s">
        <v>7001</v>
      </c>
      <c r="I887" s="653">
        <v>1.44</v>
      </c>
      <c r="J887" s="653">
        <v>100</v>
      </c>
      <c r="K887" s="654">
        <v>144</v>
      </c>
    </row>
    <row r="888" spans="1:11" ht="14.4" customHeight="1" x14ac:dyDescent="0.3">
      <c r="A888" s="649" t="s">
        <v>595</v>
      </c>
      <c r="B888" s="650" t="s">
        <v>596</v>
      </c>
      <c r="C888" s="651" t="s">
        <v>632</v>
      </c>
      <c r="D888" s="652" t="s">
        <v>3388</v>
      </c>
      <c r="E888" s="651" t="s">
        <v>7834</v>
      </c>
      <c r="F888" s="652" t="s">
        <v>7835</v>
      </c>
      <c r="G888" s="651" t="s">
        <v>7002</v>
      </c>
      <c r="H888" s="651" t="s">
        <v>7003</v>
      </c>
      <c r="I888" s="653">
        <v>0.42</v>
      </c>
      <c r="J888" s="653">
        <v>100</v>
      </c>
      <c r="K888" s="654">
        <v>42</v>
      </c>
    </row>
    <row r="889" spans="1:11" ht="14.4" customHeight="1" x14ac:dyDescent="0.3">
      <c r="A889" s="649" t="s">
        <v>595</v>
      </c>
      <c r="B889" s="650" t="s">
        <v>596</v>
      </c>
      <c r="C889" s="651" t="s">
        <v>632</v>
      </c>
      <c r="D889" s="652" t="s">
        <v>3388</v>
      </c>
      <c r="E889" s="651" t="s">
        <v>7834</v>
      </c>
      <c r="F889" s="652" t="s">
        <v>7835</v>
      </c>
      <c r="G889" s="651" t="s">
        <v>7004</v>
      </c>
      <c r="H889" s="651" t="s">
        <v>7005</v>
      </c>
      <c r="I889" s="653">
        <v>0.57999999999999996</v>
      </c>
      <c r="J889" s="653">
        <v>100</v>
      </c>
      <c r="K889" s="654">
        <v>58</v>
      </c>
    </row>
    <row r="890" spans="1:11" ht="14.4" customHeight="1" x14ac:dyDescent="0.3">
      <c r="A890" s="649" t="s">
        <v>595</v>
      </c>
      <c r="B890" s="650" t="s">
        <v>596</v>
      </c>
      <c r="C890" s="651" t="s">
        <v>632</v>
      </c>
      <c r="D890" s="652" t="s">
        <v>3388</v>
      </c>
      <c r="E890" s="651" t="s">
        <v>7834</v>
      </c>
      <c r="F890" s="652" t="s">
        <v>7835</v>
      </c>
      <c r="G890" s="651" t="s">
        <v>7024</v>
      </c>
      <c r="H890" s="651" t="s">
        <v>7025</v>
      </c>
      <c r="I890" s="653">
        <v>5.56</v>
      </c>
      <c r="J890" s="653">
        <v>50</v>
      </c>
      <c r="K890" s="654">
        <v>278</v>
      </c>
    </row>
    <row r="891" spans="1:11" ht="14.4" customHeight="1" x14ac:dyDescent="0.3">
      <c r="A891" s="649" t="s">
        <v>595</v>
      </c>
      <c r="B891" s="650" t="s">
        <v>596</v>
      </c>
      <c r="C891" s="651" t="s">
        <v>632</v>
      </c>
      <c r="D891" s="652" t="s">
        <v>3388</v>
      </c>
      <c r="E891" s="651" t="s">
        <v>7834</v>
      </c>
      <c r="F891" s="652" t="s">
        <v>7835</v>
      </c>
      <c r="G891" s="651" t="s">
        <v>7032</v>
      </c>
      <c r="H891" s="651" t="s">
        <v>7033</v>
      </c>
      <c r="I891" s="653">
        <v>115</v>
      </c>
      <c r="J891" s="653">
        <v>18</v>
      </c>
      <c r="K891" s="654">
        <v>2070</v>
      </c>
    </row>
    <row r="892" spans="1:11" ht="14.4" customHeight="1" x14ac:dyDescent="0.3">
      <c r="A892" s="649" t="s">
        <v>595</v>
      </c>
      <c r="B892" s="650" t="s">
        <v>596</v>
      </c>
      <c r="C892" s="651" t="s">
        <v>632</v>
      </c>
      <c r="D892" s="652" t="s">
        <v>3388</v>
      </c>
      <c r="E892" s="651" t="s">
        <v>7834</v>
      </c>
      <c r="F892" s="652" t="s">
        <v>7835</v>
      </c>
      <c r="G892" s="651" t="s">
        <v>7068</v>
      </c>
      <c r="H892" s="651" t="s">
        <v>7070</v>
      </c>
      <c r="I892" s="653">
        <v>2.94</v>
      </c>
      <c r="J892" s="653">
        <v>200</v>
      </c>
      <c r="K892" s="654">
        <v>588</v>
      </c>
    </row>
    <row r="893" spans="1:11" ht="14.4" customHeight="1" x14ac:dyDescent="0.3">
      <c r="A893" s="649" t="s">
        <v>595</v>
      </c>
      <c r="B893" s="650" t="s">
        <v>596</v>
      </c>
      <c r="C893" s="651" t="s">
        <v>632</v>
      </c>
      <c r="D893" s="652" t="s">
        <v>3388</v>
      </c>
      <c r="E893" s="651" t="s">
        <v>7834</v>
      </c>
      <c r="F893" s="652" t="s">
        <v>7835</v>
      </c>
      <c r="G893" s="651" t="s">
        <v>7431</v>
      </c>
      <c r="H893" s="651" t="s">
        <v>7432</v>
      </c>
      <c r="I893" s="653">
        <v>13.2</v>
      </c>
      <c r="J893" s="653">
        <v>20</v>
      </c>
      <c r="K893" s="654">
        <v>264</v>
      </c>
    </row>
    <row r="894" spans="1:11" ht="14.4" customHeight="1" x14ac:dyDescent="0.3">
      <c r="A894" s="649" t="s">
        <v>595</v>
      </c>
      <c r="B894" s="650" t="s">
        <v>596</v>
      </c>
      <c r="C894" s="651" t="s">
        <v>632</v>
      </c>
      <c r="D894" s="652" t="s">
        <v>3388</v>
      </c>
      <c r="E894" s="651" t="s">
        <v>7834</v>
      </c>
      <c r="F894" s="652" t="s">
        <v>7835</v>
      </c>
      <c r="G894" s="651" t="s">
        <v>7794</v>
      </c>
      <c r="H894" s="651" t="s">
        <v>7795</v>
      </c>
      <c r="I894" s="653">
        <v>13.2</v>
      </c>
      <c r="J894" s="653">
        <v>20</v>
      </c>
      <c r="K894" s="654">
        <v>264</v>
      </c>
    </row>
    <row r="895" spans="1:11" ht="14.4" customHeight="1" x14ac:dyDescent="0.3">
      <c r="A895" s="649" t="s">
        <v>595</v>
      </c>
      <c r="B895" s="650" t="s">
        <v>596</v>
      </c>
      <c r="C895" s="651" t="s">
        <v>632</v>
      </c>
      <c r="D895" s="652" t="s">
        <v>3388</v>
      </c>
      <c r="E895" s="651" t="s">
        <v>7834</v>
      </c>
      <c r="F895" s="652" t="s">
        <v>7835</v>
      </c>
      <c r="G895" s="651" t="s">
        <v>7089</v>
      </c>
      <c r="H895" s="651" t="s">
        <v>7091</v>
      </c>
      <c r="I895" s="653">
        <v>2.91</v>
      </c>
      <c r="J895" s="653">
        <v>100</v>
      </c>
      <c r="K895" s="654">
        <v>291</v>
      </c>
    </row>
    <row r="896" spans="1:11" ht="14.4" customHeight="1" x14ac:dyDescent="0.3">
      <c r="A896" s="649" t="s">
        <v>595</v>
      </c>
      <c r="B896" s="650" t="s">
        <v>596</v>
      </c>
      <c r="C896" s="651" t="s">
        <v>632</v>
      </c>
      <c r="D896" s="652" t="s">
        <v>3388</v>
      </c>
      <c r="E896" s="651" t="s">
        <v>7834</v>
      </c>
      <c r="F896" s="652" t="s">
        <v>7835</v>
      </c>
      <c r="G896" s="651" t="s">
        <v>7796</v>
      </c>
      <c r="H896" s="651" t="s">
        <v>7797</v>
      </c>
      <c r="I896" s="653">
        <v>461.98</v>
      </c>
      <c r="J896" s="653">
        <v>60</v>
      </c>
      <c r="K896" s="654">
        <v>27718.559999999998</v>
      </c>
    </row>
    <row r="897" spans="1:11" ht="14.4" customHeight="1" x14ac:dyDescent="0.3">
      <c r="A897" s="649" t="s">
        <v>595</v>
      </c>
      <c r="B897" s="650" t="s">
        <v>596</v>
      </c>
      <c r="C897" s="651" t="s">
        <v>632</v>
      </c>
      <c r="D897" s="652" t="s">
        <v>3388</v>
      </c>
      <c r="E897" s="651" t="s">
        <v>7834</v>
      </c>
      <c r="F897" s="652" t="s">
        <v>7835</v>
      </c>
      <c r="G897" s="651" t="s">
        <v>7439</v>
      </c>
      <c r="H897" s="651" t="s">
        <v>7440</v>
      </c>
      <c r="I897" s="653">
        <v>24.2</v>
      </c>
      <c r="J897" s="653">
        <v>50</v>
      </c>
      <c r="K897" s="654">
        <v>1210</v>
      </c>
    </row>
    <row r="898" spans="1:11" ht="14.4" customHeight="1" x14ac:dyDescent="0.3">
      <c r="A898" s="649" t="s">
        <v>595</v>
      </c>
      <c r="B898" s="650" t="s">
        <v>596</v>
      </c>
      <c r="C898" s="651" t="s">
        <v>632</v>
      </c>
      <c r="D898" s="652" t="s">
        <v>3388</v>
      </c>
      <c r="E898" s="651" t="s">
        <v>7834</v>
      </c>
      <c r="F898" s="652" t="s">
        <v>7835</v>
      </c>
      <c r="G898" s="651" t="s">
        <v>7255</v>
      </c>
      <c r="H898" s="651" t="s">
        <v>7256</v>
      </c>
      <c r="I898" s="653">
        <v>2643.85</v>
      </c>
      <c r="J898" s="653">
        <v>2</v>
      </c>
      <c r="K898" s="654">
        <v>5287.7</v>
      </c>
    </row>
    <row r="899" spans="1:11" ht="14.4" customHeight="1" x14ac:dyDescent="0.3">
      <c r="A899" s="649" t="s">
        <v>595</v>
      </c>
      <c r="B899" s="650" t="s">
        <v>596</v>
      </c>
      <c r="C899" s="651" t="s">
        <v>632</v>
      </c>
      <c r="D899" s="652" t="s">
        <v>3388</v>
      </c>
      <c r="E899" s="651" t="s">
        <v>7834</v>
      </c>
      <c r="F899" s="652" t="s">
        <v>7835</v>
      </c>
      <c r="G899" s="651" t="s">
        <v>7798</v>
      </c>
      <c r="H899" s="651" t="s">
        <v>7799</v>
      </c>
      <c r="I899" s="653">
        <v>110.11</v>
      </c>
      <c r="J899" s="653">
        <v>1</v>
      </c>
      <c r="K899" s="654">
        <v>110.11</v>
      </c>
    </row>
    <row r="900" spans="1:11" ht="14.4" customHeight="1" x14ac:dyDescent="0.3">
      <c r="A900" s="649" t="s">
        <v>595</v>
      </c>
      <c r="B900" s="650" t="s">
        <v>596</v>
      </c>
      <c r="C900" s="651" t="s">
        <v>632</v>
      </c>
      <c r="D900" s="652" t="s">
        <v>3388</v>
      </c>
      <c r="E900" s="651" t="s">
        <v>7834</v>
      </c>
      <c r="F900" s="652" t="s">
        <v>7835</v>
      </c>
      <c r="G900" s="651" t="s">
        <v>7800</v>
      </c>
      <c r="H900" s="651" t="s">
        <v>7801</v>
      </c>
      <c r="I900" s="653">
        <v>2758.85</v>
      </c>
      <c r="J900" s="653">
        <v>1</v>
      </c>
      <c r="K900" s="654">
        <v>2758.85</v>
      </c>
    </row>
    <row r="901" spans="1:11" ht="14.4" customHeight="1" x14ac:dyDescent="0.3">
      <c r="A901" s="649" t="s">
        <v>595</v>
      </c>
      <c r="B901" s="650" t="s">
        <v>596</v>
      </c>
      <c r="C901" s="651" t="s">
        <v>632</v>
      </c>
      <c r="D901" s="652" t="s">
        <v>3388</v>
      </c>
      <c r="E901" s="651" t="s">
        <v>7834</v>
      </c>
      <c r="F901" s="652" t="s">
        <v>7835</v>
      </c>
      <c r="G901" s="651" t="s">
        <v>7802</v>
      </c>
      <c r="H901" s="651" t="s">
        <v>7803</v>
      </c>
      <c r="I901" s="653">
        <v>2643.85</v>
      </c>
      <c r="J901" s="653">
        <v>1</v>
      </c>
      <c r="K901" s="654">
        <v>2643.85</v>
      </c>
    </row>
    <row r="902" spans="1:11" ht="14.4" customHeight="1" x14ac:dyDescent="0.3">
      <c r="A902" s="649" t="s">
        <v>595</v>
      </c>
      <c r="B902" s="650" t="s">
        <v>596</v>
      </c>
      <c r="C902" s="651" t="s">
        <v>632</v>
      </c>
      <c r="D902" s="652" t="s">
        <v>3388</v>
      </c>
      <c r="E902" s="651" t="s">
        <v>7834</v>
      </c>
      <c r="F902" s="652" t="s">
        <v>7835</v>
      </c>
      <c r="G902" s="651" t="s">
        <v>7804</v>
      </c>
      <c r="H902" s="651" t="s">
        <v>7805</v>
      </c>
      <c r="I902" s="653">
        <v>272.25</v>
      </c>
      <c r="J902" s="653">
        <v>160</v>
      </c>
      <c r="K902" s="654">
        <v>43560</v>
      </c>
    </row>
    <row r="903" spans="1:11" ht="14.4" customHeight="1" x14ac:dyDescent="0.3">
      <c r="A903" s="649" t="s">
        <v>595</v>
      </c>
      <c r="B903" s="650" t="s">
        <v>596</v>
      </c>
      <c r="C903" s="651" t="s">
        <v>632</v>
      </c>
      <c r="D903" s="652" t="s">
        <v>3388</v>
      </c>
      <c r="E903" s="651" t="s">
        <v>7834</v>
      </c>
      <c r="F903" s="652" t="s">
        <v>7835</v>
      </c>
      <c r="G903" s="651" t="s">
        <v>7806</v>
      </c>
      <c r="H903" s="651" t="s">
        <v>7807</v>
      </c>
      <c r="I903" s="653">
        <v>2758.85</v>
      </c>
      <c r="J903" s="653">
        <v>1</v>
      </c>
      <c r="K903" s="654">
        <v>2758.85</v>
      </c>
    </row>
    <row r="904" spans="1:11" ht="14.4" customHeight="1" x14ac:dyDescent="0.3">
      <c r="A904" s="649" t="s">
        <v>595</v>
      </c>
      <c r="B904" s="650" t="s">
        <v>596</v>
      </c>
      <c r="C904" s="651" t="s">
        <v>632</v>
      </c>
      <c r="D904" s="652" t="s">
        <v>3388</v>
      </c>
      <c r="E904" s="651" t="s">
        <v>7834</v>
      </c>
      <c r="F904" s="652" t="s">
        <v>7835</v>
      </c>
      <c r="G904" s="651" t="s">
        <v>7808</v>
      </c>
      <c r="H904" s="651" t="s">
        <v>7809</v>
      </c>
      <c r="I904" s="653">
        <v>2643.85</v>
      </c>
      <c r="J904" s="653">
        <v>1</v>
      </c>
      <c r="K904" s="654">
        <v>2643.85</v>
      </c>
    </row>
    <row r="905" spans="1:11" ht="14.4" customHeight="1" x14ac:dyDescent="0.3">
      <c r="A905" s="649" t="s">
        <v>595</v>
      </c>
      <c r="B905" s="650" t="s">
        <v>596</v>
      </c>
      <c r="C905" s="651" t="s">
        <v>632</v>
      </c>
      <c r="D905" s="652" t="s">
        <v>3388</v>
      </c>
      <c r="E905" s="651" t="s">
        <v>7834</v>
      </c>
      <c r="F905" s="652" t="s">
        <v>7835</v>
      </c>
      <c r="G905" s="651" t="s">
        <v>7810</v>
      </c>
      <c r="H905" s="651" t="s">
        <v>7811</v>
      </c>
      <c r="I905" s="653">
        <v>173.03</v>
      </c>
      <c r="J905" s="653">
        <v>2</v>
      </c>
      <c r="K905" s="654">
        <v>346.06</v>
      </c>
    </row>
    <row r="906" spans="1:11" ht="14.4" customHeight="1" x14ac:dyDescent="0.3">
      <c r="A906" s="649" t="s">
        <v>595</v>
      </c>
      <c r="B906" s="650" t="s">
        <v>596</v>
      </c>
      <c r="C906" s="651" t="s">
        <v>632</v>
      </c>
      <c r="D906" s="652" t="s">
        <v>3388</v>
      </c>
      <c r="E906" s="651" t="s">
        <v>7834</v>
      </c>
      <c r="F906" s="652" t="s">
        <v>7835</v>
      </c>
      <c r="G906" s="651" t="s">
        <v>7812</v>
      </c>
      <c r="H906" s="651" t="s">
        <v>7813</v>
      </c>
      <c r="I906" s="653">
        <v>677.6</v>
      </c>
      <c r="J906" s="653">
        <v>2</v>
      </c>
      <c r="K906" s="654">
        <v>1355.2</v>
      </c>
    </row>
    <row r="907" spans="1:11" ht="14.4" customHeight="1" x14ac:dyDescent="0.3">
      <c r="A907" s="649" t="s">
        <v>595</v>
      </c>
      <c r="B907" s="650" t="s">
        <v>596</v>
      </c>
      <c r="C907" s="651" t="s">
        <v>632</v>
      </c>
      <c r="D907" s="652" t="s">
        <v>3388</v>
      </c>
      <c r="E907" s="651" t="s">
        <v>7834</v>
      </c>
      <c r="F907" s="652" t="s">
        <v>7835</v>
      </c>
      <c r="G907" s="651" t="s">
        <v>7814</v>
      </c>
      <c r="H907" s="651" t="s">
        <v>7815</v>
      </c>
      <c r="I907" s="653">
        <v>482.79</v>
      </c>
      <c r="J907" s="653">
        <v>10</v>
      </c>
      <c r="K907" s="654">
        <v>4827.8999999999996</v>
      </c>
    </row>
    <row r="908" spans="1:11" ht="14.4" customHeight="1" x14ac:dyDescent="0.3">
      <c r="A908" s="649" t="s">
        <v>595</v>
      </c>
      <c r="B908" s="650" t="s">
        <v>596</v>
      </c>
      <c r="C908" s="651" t="s">
        <v>632</v>
      </c>
      <c r="D908" s="652" t="s">
        <v>3388</v>
      </c>
      <c r="E908" s="651" t="s">
        <v>7834</v>
      </c>
      <c r="F908" s="652" t="s">
        <v>7835</v>
      </c>
      <c r="G908" s="651" t="s">
        <v>7816</v>
      </c>
      <c r="H908" s="651" t="s">
        <v>7817</v>
      </c>
      <c r="I908" s="653">
        <v>183.92</v>
      </c>
      <c r="J908" s="653">
        <v>1</v>
      </c>
      <c r="K908" s="654">
        <v>183.92</v>
      </c>
    </row>
    <row r="909" spans="1:11" ht="14.4" customHeight="1" x14ac:dyDescent="0.3">
      <c r="A909" s="649" t="s">
        <v>595</v>
      </c>
      <c r="B909" s="650" t="s">
        <v>596</v>
      </c>
      <c r="C909" s="651" t="s">
        <v>632</v>
      </c>
      <c r="D909" s="652" t="s">
        <v>3388</v>
      </c>
      <c r="E909" s="651" t="s">
        <v>7834</v>
      </c>
      <c r="F909" s="652" t="s">
        <v>7835</v>
      </c>
      <c r="G909" s="651" t="s">
        <v>7818</v>
      </c>
      <c r="H909" s="651" t="s">
        <v>7819</v>
      </c>
      <c r="I909" s="653">
        <v>3523.52</v>
      </c>
      <c r="J909" s="653">
        <v>1</v>
      </c>
      <c r="K909" s="654">
        <v>3523.52</v>
      </c>
    </row>
    <row r="910" spans="1:11" ht="14.4" customHeight="1" x14ac:dyDescent="0.3">
      <c r="A910" s="649" t="s">
        <v>595</v>
      </c>
      <c r="B910" s="650" t="s">
        <v>596</v>
      </c>
      <c r="C910" s="651" t="s">
        <v>632</v>
      </c>
      <c r="D910" s="652" t="s">
        <v>3388</v>
      </c>
      <c r="E910" s="651" t="s">
        <v>7834</v>
      </c>
      <c r="F910" s="652" t="s">
        <v>7835</v>
      </c>
      <c r="G910" s="651" t="s">
        <v>7671</v>
      </c>
      <c r="H910" s="651" t="s">
        <v>7672</v>
      </c>
      <c r="I910" s="653">
        <v>12.06</v>
      </c>
      <c r="J910" s="653">
        <v>120</v>
      </c>
      <c r="K910" s="654">
        <v>1447.2</v>
      </c>
    </row>
    <row r="911" spans="1:11" ht="14.4" customHeight="1" x14ac:dyDescent="0.3">
      <c r="A911" s="649" t="s">
        <v>595</v>
      </c>
      <c r="B911" s="650" t="s">
        <v>596</v>
      </c>
      <c r="C911" s="651" t="s">
        <v>632</v>
      </c>
      <c r="D911" s="652" t="s">
        <v>3388</v>
      </c>
      <c r="E911" s="651" t="s">
        <v>7846</v>
      </c>
      <c r="F911" s="652" t="s">
        <v>7847</v>
      </c>
      <c r="G911" s="651" t="s">
        <v>7820</v>
      </c>
      <c r="H911" s="651" t="s">
        <v>7821</v>
      </c>
      <c r="I911" s="653">
        <v>1734.66</v>
      </c>
      <c r="J911" s="653">
        <v>10</v>
      </c>
      <c r="K911" s="654">
        <v>17346.560000000001</v>
      </c>
    </row>
    <row r="912" spans="1:11" ht="14.4" customHeight="1" x14ac:dyDescent="0.3">
      <c r="A912" s="649" t="s">
        <v>595</v>
      </c>
      <c r="B912" s="650" t="s">
        <v>596</v>
      </c>
      <c r="C912" s="651" t="s">
        <v>632</v>
      </c>
      <c r="D912" s="652" t="s">
        <v>3388</v>
      </c>
      <c r="E912" s="651" t="s">
        <v>7842</v>
      </c>
      <c r="F912" s="652" t="s">
        <v>7843</v>
      </c>
      <c r="G912" s="651" t="s">
        <v>7822</v>
      </c>
      <c r="H912" s="651" t="s">
        <v>7823</v>
      </c>
      <c r="I912" s="653">
        <v>2.44</v>
      </c>
      <c r="J912" s="653">
        <v>400</v>
      </c>
      <c r="K912" s="654">
        <v>976.86</v>
      </c>
    </row>
    <row r="913" spans="1:11" ht="14.4" customHeight="1" x14ac:dyDescent="0.3">
      <c r="A913" s="649" t="s">
        <v>595</v>
      </c>
      <c r="B913" s="650" t="s">
        <v>596</v>
      </c>
      <c r="C913" s="651" t="s">
        <v>632</v>
      </c>
      <c r="D913" s="652" t="s">
        <v>3388</v>
      </c>
      <c r="E913" s="651" t="s">
        <v>7842</v>
      </c>
      <c r="F913" s="652" t="s">
        <v>7843</v>
      </c>
      <c r="G913" s="651" t="s">
        <v>7261</v>
      </c>
      <c r="H913" s="651" t="s">
        <v>7262</v>
      </c>
      <c r="I913" s="653">
        <v>2.44</v>
      </c>
      <c r="J913" s="653">
        <v>900</v>
      </c>
      <c r="K913" s="654">
        <v>2197.9299999999998</v>
      </c>
    </row>
    <row r="914" spans="1:11" ht="14.4" customHeight="1" x14ac:dyDescent="0.3">
      <c r="A914" s="649" t="s">
        <v>595</v>
      </c>
      <c r="B914" s="650" t="s">
        <v>596</v>
      </c>
      <c r="C914" s="651" t="s">
        <v>632</v>
      </c>
      <c r="D914" s="652" t="s">
        <v>3388</v>
      </c>
      <c r="E914" s="651" t="s">
        <v>7842</v>
      </c>
      <c r="F914" s="652" t="s">
        <v>7843</v>
      </c>
      <c r="G914" s="651" t="s">
        <v>7824</v>
      </c>
      <c r="H914" s="651" t="s">
        <v>7825</v>
      </c>
      <c r="I914" s="653">
        <v>2.44</v>
      </c>
      <c r="J914" s="653">
        <v>1300</v>
      </c>
      <c r="K914" s="654">
        <v>3174.7799999999997</v>
      </c>
    </row>
    <row r="915" spans="1:11" ht="14.4" customHeight="1" x14ac:dyDescent="0.3">
      <c r="A915" s="649" t="s">
        <v>595</v>
      </c>
      <c r="B915" s="650" t="s">
        <v>596</v>
      </c>
      <c r="C915" s="651" t="s">
        <v>632</v>
      </c>
      <c r="D915" s="652" t="s">
        <v>3388</v>
      </c>
      <c r="E915" s="651" t="s">
        <v>7842</v>
      </c>
      <c r="F915" s="652" t="s">
        <v>7843</v>
      </c>
      <c r="G915" s="651" t="s">
        <v>7149</v>
      </c>
      <c r="H915" s="651" t="s">
        <v>7341</v>
      </c>
      <c r="I915" s="653">
        <v>7.5</v>
      </c>
      <c r="J915" s="653">
        <v>150</v>
      </c>
      <c r="K915" s="654">
        <v>1125</v>
      </c>
    </row>
    <row r="916" spans="1:11" ht="14.4" customHeight="1" x14ac:dyDescent="0.3">
      <c r="A916" s="649" t="s">
        <v>595</v>
      </c>
      <c r="B916" s="650" t="s">
        <v>596</v>
      </c>
      <c r="C916" s="651" t="s">
        <v>632</v>
      </c>
      <c r="D916" s="652" t="s">
        <v>3388</v>
      </c>
      <c r="E916" s="651" t="s">
        <v>7842</v>
      </c>
      <c r="F916" s="652" t="s">
        <v>7843</v>
      </c>
      <c r="G916" s="651" t="s">
        <v>7826</v>
      </c>
      <c r="H916" s="651" t="s">
        <v>7827</v>
      </c>
      <c r="I916" s="653">
        <v>11.01</v>
      </c>
      <c r="J916" s="653">
        <v>50</v>
      </c>
      <c r="K916" s="654">
        <v>550.5</v>
      </c>
    </row>
    <row r="917" spans="1:11" ht="14.4" customHeight="1" x14ac:dyDescent="0.3">
      <c r="A917" s="649" t="s">
        <v>595</v>
      </c>
      <c r="B917" s="650" t="s">
        <v>596</v>
      </c>
      <c r="C917" s="651" t="s">
        <v>632</v>
      </c>
      <c r="D917" s="652" t="s">
        <v>3388</v>
      </c>
      <c r="E917" s="651" t="s">
        <v>7844</v>
      </c>
      <c r="F917" s="652" t="s">
        <v>7845</v>
      </c>
      <c r="G917" s="651" t="s">
        <v>7828</v>
      </c>
      <c r="H917" s="651" t="s">
        <v>7829</v>
      </c>
      <c r="I917" s="653">
        <v>273.45999999999998</v>
      </c>
      <c r="J917" s="653">
        <v>4</v>
      </c>
      <c r="K917" s="654">
        <v>1093.8399999999999</v>
      </c>
    </row>
    <row r="918" spans="1:11" ht="14.4" customHeight="1" x14ac:dyDescent="0.3">
      <c r="A918" s="649" t="s">
        <v>595</v>
      </c>
      <c r="B918" s="650" t="s">
        <v>596</v>
      </c>
      <c r="C918" s="651" t="s">
        <v>632</v>
      </c>
      <c r="D918" s="652" t="s">
        <v>3388</v>
      </c>
      <c r="E918" s="651" t="s">
        <v>7844</v>
      </c>
      <c r="F918" s="652" t="s">
        <v>7845</v>
      </c>
      <c r="G918" s="651" t="s">
        <v>7830</v>
      </c>
      <c r="H918" s="651" t="s">
        <v>7831</v>
      </c>
      <c r="I918" s="653">
        <v>102.84999999999998</v>
      </c>
      <c r="J918" s="653">
        <v>3</v>
      </c>
      <c r="K918" s="654">
        <v>308.54999999999995</v>
      </c>
    </row>
    <row r="919" spans="1:11" ht="14.4" customHeight="1" thickBot="1" x14ac:dyDescent="0.35">
      <c r="A919" s="655" t="s">
        <v>595</v>
      </c>
      <c r="B919" s="656" t="s">
        <v>596</v>
      </c>
      <c r="C919" s="657" t="s">
        <v>611</v>
      </c>
      <c r="D919" s="658" t="s">
        <v>3382</v>
      </c>
      <c r="E919" s="657" t="s">
        <v>7842</v>
      </c>
      <c r="F919" s="658" t="s">
        <v>7843</v>
      </c>
      <c r="G919" s="657" t="s">
        <v>7151</v>
      </c>
      <c r="H919" s="657" t="s">
        <v>7152</v>
      </c>
      <c r="I919" s="659">
        <v>0.78</v>
      </c>
      <c r="J919" s="659">
        <v>500</v>
      </c>
      <c r="K919" s="660">
        <v>390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0" width="13.109375" hidden="1" customWidth="1"/>
    <col min="21" max="21" width="13.109375" customWidth="1"/>
    <col min="22" max="28" width="13.109375" hidden="1" customWidth="1"/>
    <col min="29" max="29" width="13.109375" customWidth="1"/>
    <col min="30" max="31" width="13.109375" hidden="1" customWidth="1"/>
    <col min="32" max="34" width="13.109375" customWidth="1"/>
  </cols>
  <sheetData>
    <row r="1" spans="1:35" ht="18.600000000000001" thickBot="1" x14ac:dyDescent="0.4">
      <c r="A1" s="540" t="s">
        <v>131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502"/>
      <c r="Z1" s="502"/>
      <c r="AA1" s="502"/>
      <c r="AB1" s="502"/>
      <c r="AC1" s="502"/>
      <c r="AD1" s="502"/>
      <c r="AE1" s="502"/>
      <c r="AF1" s="502"/>
      <c r="AG1" s="502"/>
      <c r="AH1" s="502"/>
    </row>
    <row r="2" spans="1:35" ht="15" thickBot="1" x14ac:dyDescent="0.35">
      <c r="A2" s="383" t="s">
        <v>333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</row>
    <row r="3" spans="1:35" x14ac:dyDescent="0.3">
      <c r="A3" s="402" t="s">
        <v>274</v>
      </c>
      <c r="B3" s="541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386">
        <v>930</v>
      </c>
      <c r="AH3" s="751">
        <v>940</v>
      </c>
      <c r="AI3" s="767"/>
    </row>
    <row r="4" spans="1:35" ht="36.6" outlineLevel="1" thickBot="1" x14ac:dyDescent="0.35">
      <c r="A4" s="403">
        <v>2014</v>
      </c>
      <c r="B4" s="542"/>
      <c r="C4" s="387" t="s">
        <v>255</v>
      </c>
      <c r="D4" s="388" t="s">
        <v>256</v>
      </c>
      <c r="E4" s="388" t="s">
        <v>257</v>
      </c>
      <c r="F4" s="406" t="s">
        <v>286</v>
      </c>
      <c r="G4" s="406" t="s">
        <v>287</v>
      </c>
      <c r="H4" s="406" t="s">
        <v>288</v>
      </c>
      <c r="I4" s="406" t="s">
        <v>289</v>
      </c>
      <c r="J4" s="406" t="s">
        <v>290</v>
      </c>
      <c r="K4" s="406" t="s">
        <v>291</v>
      </c>
      <c r="L4" s="406" t="s">
        <v>292</v>
      </c>
      <c r="M4" s="406" t="s">
        <v>293</v>
      </c>
      <c r="N4" s="406" t="s">
        <v>294</v>
      </c>
      <c r="O4" s="406" t="s">
        <v>295</v>
      </c>
      <c r="P4" s="406" t="s">
        <v>296</v>
      </c>
      <c r="Q4" s="406" t="s">
        <v>297</v>
      </c>
      <c r="R4" s="406" t="s">
        <v>298</v>
      </c>
      <c r="S4" s="406" t="s">
        <v>299</v>
      </c>
      <c r="T4" s="406" t="s">
        <v>300</v>
      </c>
      <c r="U4" s="406" t="s">
        <v>301</v>
      </c>
      <c r="V4" s="406" t="s">
        <v>302</v>
      </c>
      <c r="W4" s="406" t="s">
        <v>311</v>
      </c>
      <c r="X4" s="406" t="s">
        <v>303</v>
      </c>
      <c r="Y4" s="406" t="s">
        <v>312</v>
      </c>
      <c r="Z4" s="406" t="s">
        <v>304</v>
      </c>
      <c r="AA4" s="406" t="s">
        <v>305</v>
      </c>
      <c r="AB4" s="406" t="s">
        <v>306</v>
      </c>
      <c r="AC4" s="406" t="s">
        <v>307</v>
      </c>
      <c r="AD4" s="406" t="s">
        <v>308</v>
      </c>
      <c r="AE4" s="388" t="s">
        <v>309</v>
      </c>
      <c r="AF4" s="388" t="s">
        <v>310</v>
      </c>
      <c r="AG4" s="388" t="s">
        <v>276</v>
      </c>
      <c r="AH4" s="752" t="s">
        <v>258</v>
      </c>
      <c r="AI4" s="767"/>
    </row>
    <row r="5" spans="1:35" x14ac:dyDescent="0.3">
      <c r="A5" s="389" t="s">
        <v>259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753"/>
      <c r="AI5" s="767"/>
    </row>
    <row r="6" spans="1:35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150.4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27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106.1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13.3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430">
        <f xml:space="preserve">
TRUNC(IF($A$4&lt;=12,SUMIFS('ON Data'!AM:AM,'ON Data'!$D:$D,$A$4,'ON Data'!$E:$E,1),SUMIFS('ON Data'!AM:AM,'ON Data'!$E:$E,1)/'ON Data'!$D$3),1)</f>
        <v>3</v>
      </c>
      <c r="AH6" s="754">
        <f xml:space="preserve">
TRUNC(IF($A$4&lt;=12,SUMIFS('ON Data'!AN:AN,'ON Data'!$D:$D,$A$4,'ON Data'!$E:$E,1),SUMIFS('ON Data'!AN:AN,'ON Data'!$E:$E,1)/'ON Data'!$D$3),1)</f>
        <v>1</v>
      </c>
      <c r="AI6" s="767"/>
    </row>
    <row r="7" spans="1:35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754"/>
      <c r="AI7" s="767"/>
    </row>
    <row r="8" spans="1:35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754"/>
      <c r="AI8" s="767"/>
    </row>
    <row r="9" spans="1:35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755"/>
      <c r="AI9" s="767"/>
    </row>
    <row r="10" spans="1:35" x14ac:dyDescent="0.3">
      <c r="A10" s="392" t="s">
        <v>260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756"/>
      <c r="AI10" s="767"/>
    </row>
    <row r="11" spans="1:35" x14ac:dyDescent="0.3">
      <c r="A11" s="393" t="s">
        <v>261</v>
      </c>
      <c r="B11" s="410">
        <f xml:space="preserve">
IF($A$4&lt;=12,SUMIFS('ON Data'!F:F,'ON Data'!$D:$D,$A$4,'ON Data'!$E:$E,2),SUMIFS('ON Data'!F:F,'ON Data'!$E:$E,2))</f>
        <v>130474.84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25009.439999999999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89785.07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66.039999999999992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11833.51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32.799999999999997</v>
      </c>
      <c r="AG11" s="412">
        <f xml:space="preserve">
IF($A$4&lt;=12,SUMIFS('ON Data'!AM:AM,'ON Data'!$D:$D,$A$4,'ON Data'!$E:$E,2),SUMIFS('ON Data'!AM:AM,'ON Data'!$E:$E,2))</f>
        <v>2716</v>
      </c>
      <c r="AH11" s="757">
        <f xml:space="preserve">
IF($A$4&lt;=12,SUMIFS('ON Data'!AN:AN,'ON Data'!$D:$D,$A$4,'ON Data'!$E:$E,2),SUMIFS('ON Data'!AN:AN,'ON Data'!$E:$E,2))</f>
        <v>1032</v>
      </c>
      <c r="AI11" s="767"/>
    </row>
    <row r="12" spans="1:35" x14ac:dyDescent="0.3">
      <c r="A12" s="393" t="s">
        <v>262</v>
      </c>
      <c r="B12" s="410">
        <f xml:space="preserve">
IF($A$4&lt;=12,SUMIFS('ON Data'!F:F,'ON Data'!$D:$D,$A$4,'ON Data'!$E:$E,3),SUMIFS('ON Data'!F:F,'ON Data'!$E:$E,3))</f>
        <v>4130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2949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1181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412">
        <f xml:space="preserve">
IF($A$4&lt;=12,SUMIFS('ON Data'!AM:AM,'ON Data'!$D:$D,$A$4,'ON Data'!$E:$E,3),SUMIFS('ON Data'!AM:AM,'ON Data'!$E:$E,3))</f>
        <v>0</v>
      </c>
      <c r="AH12" s="757">
        <f xml:space="preserve">
IF($A$4&lt;=12,SUMIFS('ON Data'!AN:AN,'ON Data'!$D:$D,$A$4,'ON Data'!$E:$E,3),SUMIFS('ON Data'!AN:AN,'ON Data'!$E:$E,3))</f>
        <v>0</v>
      </c>
      <c r="AI12" s="767"/>
    </row>
    <row r="13" spans="1:35" x14ac:dyDescent="0.3">
      <c r="A13" s="393" t="s">
        <v>269</v>
      </c>
      <c r="B13" s="410">
        <f xml:space="preserve">
IF($A$4&lt;=12,SUMIFS('ON Data'!F:F,'ON Data'!$D:$D,$A$4,'ON Data'!$E:$E,4),SUMIFS('ON Data'!F:F,'ON Data'!$E:$E,4))</f>
        <v>3533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2015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868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577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412">
        <f xml:space="preserve">
IF($A$4&lt;=12,SUMIFS('ON Data'!AM:AM,'ON Data'!$D:$D,$A$4,'ON Data'!$E:$E,4),SUMIFS('ON Data'!AM:AM,'ON Data'!$E:$E,4))</f>
        <v>0</v>
      </c>
      <c r="AH13" s="757">
        <f xml:space="preserve">
IF($A$4&lt;=12,SUMIFS('ON Data'!AN:AN,'ON Data'!$D:$D,$A$4,'ON Data'!$E:$E,4),SUMIFS('ON Data'!AN:AN,'ON Data'!$E:$E,4))</f>
        <v>73</v>
      </c>
      <c r="AI13" s="767"/>
    </row>
    <row r="14" spans="1:35" ht="15" thickBot="1" x14ac:dyDescent="0.35">
      <c r="A14" s="394" t="s">
        <v>263</v>
      </c>
      <c r="B14" s="413">
        <f xml:space="preserve">
IF($A$4&lt;=12,SUMIFS('ON Data'!F:F,'ON Data'!$D:$D,$A$4,'ON Data'!$E:$E,5),SUMIFS('ON Data'!F:F,'ON Data'!$E:$E,5))</f>
        <v>1269</v>
      </c>
      <c r="C14" s="414">
        <f xml:space="preserve">
IF($A$4&lt;=12,SUMIFS('ON Data'!G:G,'ON Data'!$D:$D,$A$4,'ON Data'!$E:$E,5),SUMIFS('ON Data'!G:G,'ON Data'!$E:$E,5))</f>
        <v>1269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415">
        <f xml:space="preserve">
IF($A$4&lt;=12,SUMIFS('ON Data'!AM:AM,'ON Data'!$D:$D,$A$4,'ON Data'!$E:$E,5),SUMIFS('ON Data'!AM:AM,'ON Data'!$E:$E,5))</f>
        <v>0</v>
      </c>
      <c r="AH14" s="758">
        <f xml:space="preserve">
IF($A$4&lt;=12,SUMIFS('ON Data'!AN:AN,'ON Data'!$D:$D,$A$4,'ON Data'!$E:$E,5),SUMIFS('ON Data'!AN:AN,'ON Data'!$E:$E,5))</f>
        <v>0</v>
      </c>
      <c r="AI14" s="767"/>
    </row>
    <row r="15" spans="1:35" x14ac:dyDescent="0.3">
      <c r="A15" s="289" t="s">
        <v>273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759"/>
      <c r="AI15" s="767"/>
    </row>
    <row r="16" spans="1:35" x14ac:dyDescent="0.3">
      <c r="A16" s="395" t="s">
        <v>264</v>
      </c>
      <c r="B16" s="410">
        <f xml:space="preserve">
IF($A$4&lt;=12,SUMIFS('ON Data'!F:F,'ON Data'!$D:$D,$A$4,'ON Data'!$E:$E,7),SUMIFS('ON Data'!F:F,'ON Data'!$E:$E,7))</f>
        <v>202912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172681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30231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412">
        <f xml:space="preserve">
IF($A$4&lt;=12,SUMIFS('ON Data'!AM:AM,'ON Data'!$D:$D,$A$4,'ON Data'!$E:$E,7),SUMIFS('ON Data'!AM:AM,'ON Data'!$E:$E,7))</f>
        <v>0</v>
      </c>
      <c r="AH16" s="757">
        <f xml:space="preserve">
IF($A$4&lt;=12,SUMIFS('ON Data'!AN:AN,'ON Data'!$D:$D,$A$4,'ON Data'!$E:$E,7),SUMIFS('ON Data'!AN:AN,'ON Data'!$E:$E,7))</f>
        <v>0</v>
      </c>
      <c r="AI16" s="767"/>
    </row>
    <row r="17" spans="1:35" x14ac:dyDescent="0.3">
      <c r="A17" s="395" t="s">
        <v>265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412">
        <f xml:space="preserve">
IF($A$4&lt;=12,SUMIFS('ON Data'!AM:AM,'ON Data'!$D:$D,$A$4,'ON Data'!$E:$E,8),SUMIFS('ON Data'!AM:AM,'ON Data'!$E:$E,8))</f>
        <v>0</v>
      </c>
      <c r="AH17" s="757">
        <f xml:space="preserve">
IF($A$4&lt;=12,SUMIFS('ON Data'!AN:AN,'ON Data'!$D:$D,$A$4,'ON Data'!$E:$E,8),SUMIFS('ON Data'!AN:AN,'ON Data'!$E:$E,8))</f>
        <v>0</v>
      </c>
      <c r="AI17" s="767"/>
    </row>
    <row r="18" spans="1:35" x14ac:dyDescent="0.3">
      <c r="A18" s="395" t="s">
        <v>266</v>
      </c>
      <c r="B18" s="410">
        <f xml:space="preserve">
B19-B16-B17</f>
        <v>273458</v>
      </c>
      <c r="C18" s="411">
        <f t="shared" ref="C18" si="0" xml:space="preserve">
C19-C16-C17</f>
        <v>0</v>
      </c>
      <c r="D18" s="412">
        <f t="shared" ref="D18:AH18" si="1" xml:space="preserve">
D19-D16-D17</f>
        <v>104752</v>
      </c>
      <c r="E18" s="412">
        <f t="shared" si="1"/>
        <v>0</v>
      </c>
      <c r="F18" s="412">
        <f t="shared" si="1"/>
        <v>148050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6880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412">
        <f t="shared" si="1"/>
        <v>13776</v>
      </c>
      <c r="AH18" s="757">
        <f t="shared" si="1"/>
        <v>0</v>
      </c>
      <c r="AI18" s="767"/>
    </row>
    <row r="19" spans="1:35" ht="15" thickBot="1" x14ac:dyDescent="0.35">
      <c r="A19" s="396" t="s">
        <v>267</v>
      </c>
      <c r="B19" s="419">
        <f xml:space="preserve">
IF($A$4&lt;=12,SUMIFS('ON Data'!F:F,'ON Data'!$D:$D,$A$4,'ON Data'!$E:$E,9),SUMIFS('ON Data'!F:F,'ON Data'!$E:$E,9))</f>
        <v>476370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277433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178281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6880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421">
        <f xml:space="preserve">
IF($A$4&lt;=12,SUMIFS('ON Data'!AM:AM,'ON Data'!$D:$D,$A$4,'ON Data'!$E:$E,9),SUMIFS('ON Data'!AM:AM,'ON Data'!$E:$E,9))</f>
        <v>13776</v>
      </c>
      <c r="AH19" s="760">
        <f xml:space="preserve">
IF($A$4&lt;=12,SUMIFS('ON Data'!AN:AN,'ON Data'!$D:$D,$A$4,'ON Data'!$E:$E,9),SUMIFS('ON Data'!AN:AN,'ON Data'!$E:$E,9))</f>
        <v>0</v>
      </c>
      <c r="AI19" s="767"/>
    </row>
    <row r="20" spans="1:35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30939510</v>
      </c>
      <c r="C20" s="423">
        <f xml:space="preserve">
IF($A$4&lt;=12,SUMIFS('ON Data'!G:G,'ON Data'!$D:$D,$A$4,'ON Data'!$E:$E,6),SUMIFS('ON Data'!G:G,'ON Data'!$E:$E,6))</f>
        <v>412550</v>
      </c>
      <c r="D20" s="424">
        <f xml:space="preserve">
IF($A$4&lt;=12,SUMIFS('ON Data'!H:H,'ON Data'!$D:$D,$A$4,'ON Data'!$E:$E,6),SUMIFS('ON Data'!H:H,'ON Data'!$E:$E,6))</f>
        <v>11199323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17516123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12499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1356178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4389</v>
      </c>
      <c r="AG20" s="424">
        <f xml:space="preserve">
IF($A$4&lt;=12,SUMIFS('ON Data'!AM:AM,'ON Data'!$D:$D,$A$4,'ON Data'!$E:$E,6),SUMIFS('ON Data'!AM:AM,'ON Data'!$E:$E,6))</f>
        <v>359033</v>
      </c>
      <c r="AH20" s="761">
        <f xml:space="preserve">
IF($A$4&lt;=12,SUMIFS('ON Data'!AN:AN,'ON Data'!$D:$D,$A$4,'ON Data'!$E:$E,6),SUMIFS('ON Data'!AN:AN,'ON Data'!$E:$E,6))</f>
        <v>79415</v>
      </c>
      <c r="AI20" s="767"/>
    </row>
    <row r="21" spans="1:35" ht="15" hidden="1" outlineLevel="1" thickBot="1" x14ac:dyDescent="0.35">
      <c r="A21" s="390" t="s">
        <v>132</v>
      </c>
      <c r="B21" s="410"/>
      <c r="C21" s="411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  <c r="V21" s="412"/>
      <c r="W21" s="412"/>
      <c r="X21" s="412"/>
      <c r="Y21" s="412"/>
      <c r="Z21" s="412"/>
      <c r="AA21" s="412"/>
      <c r="AB21" s="412"/>
      <c r="AC21" s="412"/>
      <c r="AD21" s="412"/>
      <c r="AE21" s="412"/>
      <c r="AF21" s="412"/>
      <c r="AG21" s="412"/>
      <c r="AH21" s="757"/>
      <c r="AI21" s="767"/>
    </row>
    <row r="22" spans="1:35" ht="15" hidden="1" outlineLevel="1" thickBot="1" x14ac:dyDescent="0.35">
      <c r="A22" s="390" t="s">
        <v>96</v>
      </c>
      <c r="B22" s="410"/>
      <c r="C22" s="411"/>
      <c r="D22" s="412"/>
      <c r="E22" s="412"/>
      <c r="F22" s="412"/>
      <c r="G22" s="412"/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2"/>
      <c r="S22" s="412"/>
      <c r="T22" s="412"/>
      <c r="U22" s="412"/>
      <c r="V22" s="412"/>
      <c r="W22" s="412"/>
      <c r="X22" s="412"/>
      <c r="Y22" s="412"/>
      <c r="Z22" s="412"/>
      <c r="AA22" s="412"/>
      <c r="AB22" s="412"/>
      <c r="AC22" s="412"/>
      <c r="AD22" s="412"/>
      <c r="AE22" s="412"/>
      <c r="AF22" s="412"/>
      <c r="AG22" s="412"/>
      <c r="AH22" s="757"/>
      <c r="AI22" s="767"/>
    </row>
    <row r="23" spans="1:35" ht="15" hidden="1" outlineLevel="1" thickBot="1" x14ac:dyDescent="0.35">
      <c r="A23" s="398" t="s">
        <v>69</v>
      </c>
      <c r="B23" s="413"/>
      <c r="C23" s="414"/>
      <c r="D23" s="415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5"/>
      <c r="U23" s="415"/>
      <c r="V23" s="415"/>
      <c r="W23" s="415"/>
      <c r="X23" s="415"/>
      <c r="Y23" s="415"/>
      <c r="Z23" s="415"/>
      <c r="AA23" s="415"/>
      <c r="AB23" s="415"/>
      <c r="AC23" s="415"/>
      <c r="AD23" s="415"/>
      <c r="AE23" s="415"/>
      <c r="AF23" s="415"/>
      <c r="AG23" s="415"/>
      <c r="AH23" s="758"/>
      <c r="AI23" s="767"/>
    </row>
    <row r="24" spans="1:35" x14ac:dyDescent="0.3">
      <c r="A24" s="392" t="s">
        <v>268</v>
      </c>
      <c r="B24" s="439" t="s">
        <v>3</v>
      </c>
      <c r="C24" s="768" t="s">
        <v>279</v>
      </c>
      <c r="D24" s="742"/>
      <c r="E24" s="743"/>
      <c r="F24" s="743" t="s">
        <v>280</v>
      </c>
      <c r="G24" s="743"/>
      <c r="H24" s="743"/>
      <c r="I24" s="743"/>
      <c r="J24" s="743"/>
      <c r="K24" s="743"/>
      <c r="L24" s="743"/>
      <c r="M24" s="743"/>
      <c r="N24" s="743"/>
      <c r="O24" s="743"/>
      <c r="P24" s="743"/>
      <c r="Q24" s="743"/>
      <c r="R24" s="743"/>
      <c r="S24" s="743"/>
      <c r="T24" s="743"/>
      <c r="U24" s="743"/>
      <c r="V24" s="743"/>
      <c r="W24" s="743"/>
      <c r="X24" s="743"/>
      <c r="Y24" s="743"/>
      <c r="Z24" s="743"/>
      <c r="AA24" s="743"/>
      <c r="AB24" s="743"/>
      <c r="AC24" s="743"/>
      <c r="AD24" s="743"/>
      <c r="AE24" s="743"/>
      <c r="AF24" s="743"/>
      <c r="AG24" s="743" t="s">
        <v>281</v>
      </c>
      <c r="AH24" s="762"/>
      <c r="AI24" s="767"/>
    </row>
    <row r="25" spans="1:35" x14ac:dyDescent="0.3">
      <c r="A25" s="393" t="s">
        <v>94</v>
      </c>
      <c r="B25" s="410">
        <f xml:space="preserve">
SUM(C25:AH25)</f>
        <v>88423</v>
      </c>
      <c r="C25" s="769">
        <f xml:space="preserve">
IF($A$4&lt;=12,SUMIFS('ON Data'!H:H,'ON Data'!$D:$D,$A$4,'ON Data'!$E:$E,10),SUMIFS('ON Data'!H:H,'ON Data'!$E:$E,10))</f>
        <v>17750</v>
      </c>
      <c r="D25" s="744"/>
      <c r="E25" s="745"/>
      <c r="F25" s="745">
        <f xml:space="preserve">
IF($A$4&lt;=12,SUMIFS('ON Data'!K:K,'ON Data'!$D:$D,$A$4,'ON Data'!$E:$E,10),SUMIFS('ON Data'!K:K,'ON Data'!$E:$E,10))</f>
        <v>70673</v>
      </c>
      <c r="G25" s="745"/>
      <c r="H25" s="745"/>
      <c r="I25" s="745"/>
      <c r="J25" s="745"/>
      <c r="K25" s="745"/>
      <c r="L25" s="745"/>
      <c r="M25" s="745"/>
      <c r="N25" s="745"/>
      <c r="O25" s="745"/>
      <c r="P25" s="745"/>
      <c r="Q25" s="745"/>
      <c r="R25" s="745"/>
      <c r="S25" s="745"/>
      <c r="T25" s="745"/>
      <c r="U25" s="745"/>
      <c r="V25" s="745"/>
      <c r="W25" s="745"/>
      <c r="X25" s="745"/>
      <c r="Y25" s="745"/>
      <c r="Z25" s="745"/>
      <c r="AA25" s="745"/>
      <c r="AB25" s="745"/>
      <c r="AC25" s="745"/>
      <c r="AD25" s="745"/>
      <c r="AE25" s="745"/>
      <c r="AF25" s="745"/>
      <c r="AG25" s="745">
        <f xml:space="preserve">
IF($A$4&lt;=12,SUMIFS('ON Data'!AM:AM,'ON Data'!$D:$D,$A$4,'ON Data'!$E:$E,10),SUMIFS('ON Data'!AM:AM,'ON Data'!$E:$E,10))</f>
        <v>0</v>
      </c>
      <c r="AH25" s="763"/>
      <c r="AI25" s="767"/>
    </row>
    <row r="26" spans="1:35" x14ac:dyDescent="0.3">
      <c r="A26" s="399" t="s">
        <v>278</v>
      </c>
      <c r="B26" s="419">
        <f xml:space="preserve">
SUM(C26:AH26)</f>
        <v>102102</v>
      </c>
      <c r="C26" s="769">
        <f xml:space="preserve">
IF($A$4&lt;=12,SUMIFS('ON Data'!H:H,'ON Data'!$D:$D,$A$4,'ON Data'!$E:$E,11),SUMIFS('ON Data'!H:H,'ON Data'!$E:$E,11))</f>
        <v>50102.000000000007</v>
      </c>
      <c r="D26" s="744"/>
      <c r="E26" s="745"/>
      <c r="F26" s="746">
        <f xml:space="preserve">
IF($A$4&lt;=12,SUMIFS('ON Data'!K:K,'ON Data'!$D:$D,$A$4,'ON Data'!$E:$E,11),SUMIFS('ON Data'!K:K,'ON Data'!$E:$E,11))</f>
        <v>51999.999999999993</v>
      </c>
      <c r="G26" s="746"/>
      <c r="H26" s="746"/>
      <c r="I26" s="746"/>
      <c r="J26" s="746"/>
      <c r="K26" s="746"/>
      <c r="L26" s="746"/>
      <c r="M26" s="746"/>
      <c r="N26" s="746"/>
      <c r="O26" s="746"/>
      <c r="P26" s="746"/>
      <c r="Q26" s="746"/>
      <c r="R26" s="746"/>
      <c r="S26" s="746"/>
      <c r="T26" s="746"/>
      <c r="U26" s="746"/>
      <c r="V26" s="746"/>
      <c r="W26" s="746"/>
      <c r="X26" s="746"/>
      <c r="Y26" s="746"/>
      <c r="Z26" s="746"/>
      <c r="AA26" s="746"/>
      <c r="AB26" s="746"/>
      <c r="AC26" s="746"/>
      <c r="AD26" s="746"/>
      <c r="AE26" s="746"/>
      <c r="AF26" s="746"/>
      <c r="AG26" s="745">
        <f xml:space="preserve">
IF($A$4&lt;=12,SUMIFS('ON Data'!AM:AM,'ON Data'!$D:$D,$A$4,'ON Data'!$E:$E,11),SUMIFS('ON Data'!AM:AM,'ON Data'!$E:$E,11))</f>
        <v>0</v>
      </c>
      <c r="AH26" s="764"/>
      <c r="AI26" s="767"/>
    </row>
    <row r="27" spans="1:35" x14ac:dyDescent="0.3">
      <c r="A27" s="399" t="s">
        <v>96</v>
      </c>
      <c r="B27" s="440">
        <f xml:space="preserve">
IF(B26=0,0,B25/B26)</f>
        <v>0.86602613073201307</v>
      </c>
      <c r="C27" s="770">
        <f xml:space="preserve">
IF(C26=0,0,C25/C26)</f>
        <v>0.35427727436030493</v>
      </c>
      <c r="D27" s="747"/>
      <c r="E27" s="748"/>
      <c r="F27" s="748">
        <f xml:space="preserve">
IF(F26=0,0,F25/F26)</f>
        <v>1.3590961538461541</v>
      </c>
      <c r="G27" s="748"/>
      <c r="H27" s="748"/>
      <c r="I27" s="748"/>
      <c r="J27" s="748"/>
      <c r="K27" s="748"/>
      <c r="L27" s="748"/>
      <c r="M27" s="748"/>
      <c r="N27" s="748"/>
      <c r="O27" s="748"/>
      <c r="P27" s="748"/>
      <c r="Q27" s="748"/>
      <c r="R27" s="748"/>
      <c r="S27" s="748"/>
      <c r="T27" s="748"/>
      <c r="U27" s="748"/>
      <c r="V27" s="748"/>
      <c r="W27" s="748"/>
      <c r="X27" s="748"/>
      <c r="Y27" s="748"/>
      <c r="Z27" s="748"/>
      <c r="AA27" s="748"/>
      <c r="AB27" s="748"/>
      <c r="AC27" s="748"/>
      <c r="AD27" s="748"/>
      <c r="AE27" s="748"/>
      <c r="AF27" s="748"/>
      <c r="AG27" s="748">
        <f xml:space="preserve">
IF(AG26=0,0,AG25/AG26)</f>
        <v>0</v>
      </c>
      <c r="AH27" s="765"/>
      <c r="AI27" s="767"/>
    </row>
    <row r="28" spans="1:35" ht="15" thickBot="1" x14ac:dyDescent="0.35">
      <c r="A28" s="399" t="s">
        <v>277</v>
      </c>
      <c r="B28" s="419">
        <f xml:space="preserve">
SUM(C28:AH28)</f>
        <v>13679</v>
      </c>
      <c r="C28" s="771">
        <f xml:space="preserve">
C26-C25</f>
        <v>32352.000000000007</v>
      </c>
      <c r="D28" s="749"/>
      <c r="E28" s="750"/>
      <c r="F28" s="750">
        <f xml:space="preserve">
F26-F25</f>
        <v>-18673.000000000007</v>
      </c>
      <c r="G28" s="750"/>
      <c r="H28" s="750"/>
      <c r="I28" s="750"/>
      <c r="J28" s="750"/>
      <c r="K28" s="750"/>
      <c r="L28" s="750"/>
      <c r="M28" s="750"/>
      <c r="N28" s="750"/>
      <c r="O28" s="750"/>
      <c r="P28" s="750"/>
      <c r="Q28" s="750"/>
      <c r="R28" s="750"/>
      <c r="S28" s="750"/>
      <c r="T28" s="750"/>
      <c r="U28" s="750"/>
      <c r="V28" s="750"/>
      <c r="W28" s="750"/>
      <c r="X28" s="750"/>
      <c r="Y28" s="750"/>
      <c r="Z28" s="750"/>
      <c r="AA28" s="750"/>
      <c r="AB28" s="750"/>
      <c r="AC28" s="750"/>
      <c r="AD28" s="750"/>
      <c r="AE28" s="750"/>
      <c r="AF28" s="750"/>
      <c r="AG28" s="750">
        <f xml:space="preserve">
AG26-AG25</f>
        <v>0</v>
      </c>
      <c r="AH28" s="766"/>
      <c r="AI28" s="767"/>
    </row>
    <row r="29" spans="1:35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  <c r="AH29" s="400"/>
    </row>
    <row r="30" spans="1:35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  <c r="AH30" s="277"/>
    </row>
    <row r="31" spans="1:35" x14ac:dyDescent="0.3">
      <c r="A31" s="227" t="s">
        <v>275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  <c r="AH31" s="277"/>
    </row>
    <row r="32" spans="1:35" ht="14.4" customHeight="1" x14ac:dyDescent="0.3">
      <c r="A32" s="436" t="s">
        <v>272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282</v>
      </c>
    </row>
    <row r="34" spans="1:1" x14ac:dyDescent="0.3">
      <c r="A34" s="438" t="s">
        <v>283</v>
      </c>
    </row>
    <row r="35" spans="1:1" x14ac:dyDescent="0.3">
      <c r="A35" s="438" t="s">
        <v>284</v>
      </c>
    </row>
    <row r="36" spans="1:1" x14ac:dyDescent="0.3">
      <c r="A36" s="438" t="s">
        <v>285</v>
      </c>
    </row>
  </sheetData>
  <mergeCells count="17">
    <mergeCell ref="C28:E28"/>
    <mergeCell ref="AG27:AH27"/>
    <mergeCell ref="AG28:AH28"/>
    <mergeCell ref="C27:E27"/>
    <mergeCell ref="F27:AF27"/>
    <mergeCell ref="F28:AF28"/>
    <mergeCell ref="AG26:AH26"/>
    <mergeCell ref="C25:E25"/>
    <mergeCell ref="C26:E26"/>
    <mergeCell ref="F24:AF24"/>
    <mergeCell ref="F25:AF25"/>
    <mergeCell ref="F26:AF26"/>
    <mergeCell ref="A1:AH1"/>
    <mergeCell ref="B3:B4"/>
    <mergeCell ref="AG24:AH24"/>
    <mergeCell ref="AG25:AH25"/>
    <mergeCell ref="C24:E24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60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7853</v>
      </c>
    </row>
    <row r="2" spans="1:40" x14ac:dyDescent="0.3">
      <c r="A2" s="383" t="s">
        <v>333</v>
      </c>
    </row>
    <row r="3" spans="1:40" x14ac:dyDescent="0.3">
      <c r="A3" s="379" t="s">
        <v>241</v>
      </c>
      <c r="B3" s="404">
        <v>2014</v>
      </c>
      <c r="D3" s="380">
        <f>MAX(D5:D1048576)</f>
        <v>6</v>
      </c>
      <c r="F3" s="380">
        <f>SUMIF($E5:$E1048576,"&lt;10",F5:F1048576)</f>
        <v>31759101.59</v>
      </c>
      <c r="G3" s="380">
        <f t="shared" ref="G3:AN3" si="0">SUMIF($E5:$E1048576,"&lt;10",G5:G1048576)</f>
        <v>413819</v>
      </c>
      <c r="H3" s="380">
        <f t="shared" si="0"/>
        <v>11679572.440000001</v>
      </c>
      <c r="I3" s="380">
        <f t="shared" si="0"/>
        <v>0</v>
      </c>
      <c r="J3" s="380">
        <f t="shared" si="0"/>
        <v>0</v>
      </c>
      <c r="K3" s="380">
        <f t="shared" si="0"/>
        <v>17817105.82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12565.039999999999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0</v>
      </c>
      <c r="AE3" s="380">
        <f t="shared" si="0"/>
        <v>0</v>
      </c>
      <c r="AF3" s="380">
        <f t="shared" si="0"/>
        <v>0</v>
      </c>
      <c r="AG3" s="380">
        <f t="shared" si="0"/>
        <v>0</v>
      </c>
      <c r="AH3" s="380">
        <f t="shared" si="0"/>
        <v>1375548.51</v>
      </c>
      <c r="AI3" s="380">
        <f t="shared" si="0"/>
        <v>0</v>
      </c>
      <c r="AJ3" s="380">
        <f t="shared" si="0"/>
        <v>0</v>
      </c>
      <c r="AK3" s="380">
        <f t="shared" si="0"/>
        <v>4421.8</v>
      </c>
      <c r="AL3" s="380">
        <f t="shared" si="0"/>
        <v>0</v>
      </c>
      <c r="AM3" s="380">
        <f t="shared" si="0"/>
        <v>375543</v>
      </c>
      <c r="AN3" s="380">
        <f t="shared" si="0"/>
        <v>80526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10</v>
      </c>
      <c r="D5" s="379">
        <v>1</v>
      </c>
      <c r="E5" s="379">
        <v>1</v>
      </c>
      <c r="F5" s="379">
        <v>148.5</v>
      </c>
      <c r="G5" s="379">
        <v>0</v>
      </c>
      <c r="H5" s="379">
        <v>27.6</v>
      </c>
      <c r="I5" s="379">
        <v>0</v>
      </c>
      <c r="J5" s="379">
        <v>0</v>
      </c>
      <c r="K5" s="379">
        <v>103.9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0</v>
      </c>
      <c r="AE5" s="379">
        <v>0</v>
      </c>
      <c r="AF5" s="379">
        <v>0</v>
      </c>
      <c r="AG5" s="379">
        <v>0</v>
      </c>
      <c r="AH5" s="379">
        <v>13</v>
      </c>
      <c r="AI5" s="379">
        <v>0</v>
      </c>
      <c r="AJ5" s="379">
        <v>0</v>
      </c>
      <c r="AK5" s="379">
        <v>0</v>
      </c>
      <c r="AL5" s="379">
        <v>0</v>
      </c>
      <c r="AM5" s="379">
        <v>3</v>
      </c>
      <c r="AN5" s="379">
        <v>1</v>
      </c>
    </row>
    <row r="6" spans="1:40" x14ac:dyDescent="0.3">
      <c r="A6" s="379" t="s">
        <v>244</v>
      </c>
      <c r="B6" s="404">
        <v>3</v>
      </c>
      <c r="C6" s="379">
        <v>10</v>
      </c>
      <c r="D6" s="379">
        <v>1</v>
      </c>
      <c r="E6" s="379">
        <v>2</v>
      </c>
      <c r="F6" s="379">
        <v>23627.919999999998</v>
      </c>
      <c r="G6" s="379">
        <v>0</v>
      </c>
      <c r="H6" s="379">
        <v>4444.6000000000004</v>
      </c>
      <c r="I6" s="379">
        <v>0</v>
      </c>
      <c r="J6" s="379">
        <v>0</v>
      </c>
      <c r="K6" s="379">
        <v>16356.88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24.02</v>
      </c>
      <c r="AA6" s="379">
        <v>0</v>
      </c>
      <c r="AB6" s="379">
        <v>0</v>
      </c>
      <c r="AC6" s="379">
        <v>0</v>
      </c>
      <c r="AD6" s="379">
        <v>0</v>
      </c>
      <c r="AE6" s="379">
        <v>0</v>
      </c>
      <c r="AF6" s="379">
        <v>0</v>
      </c>
      <c r="AG6" s="379">
        <v>0</v>
      </c>
      <c r="AH6" s="379">
        <v>2057.63</v>
      </c>
      <c r="AI6" s="379">
        <v>0</v>
      </c>
      <c r="AJ6" s="379">
        <v>0</v>
      </c>
      <c r="AK6" s="379">
        <v>16.8</v>
      </c>
      <c r="AL6" s="379">
        <v>0</v>
      </c>
      <c r="AM6" s="379">
        <v>544</v>
      </c>
      <c r="AN6" s="379">
        <v>184</v>
      </c>
    </row>
    <row r="7" spans="1:40" x14ac:dyDescent="0.3">
      <c r="A7" s="379" t="s">
        <v>245</v>
      </c>
      <c r="B7" s="404">
        <v>4</v>
      </c>
      <c r="C7" s="379">
        <v>10</v>
      </c>
      <c r="D7" s="379">
        <v>1</v>
      </c>
      <c r="E7" s="379">
        <v>3</v>
      </c>
      <c r="F7" s="379">
        <v>466</v>
      </c>
      <c r="G7" s="379">
        <v>0</v>
      </c>
      <c r="H7" s="379">
        <v>441</v>
      </c>
      <c r="I7" s="379">
        <v>0</v>
      </c>
      <c r="J7" s="379">
        <v>0</v>
      </c>
      <c r="K7" s="379">
        <v>25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10</v>
      </c>
      <c r="D8" s="379">
        <v>1</v>
      </c>
      <c r="E8" s="379">
        <v>4</v>
      </c>
      <c r="F8" s="379">
        <v>495</v>
      </c>
      <c r="G8" s="379">
        <v>0</v>
      </c>
      <c r="H8" s="379">
        <v>365</v>
      </c>
      <c r="I8" s="379">
        <v>0</v>
      </c>
      <c r="J8" s="379">
        <v>0</v>
      </c>
      <c r="K8" s="379">
        <v>30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90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10</v>
      </c>
    </row>
    <row r="9" spans="1:40" x14ac:dyDescent="0.3">
      <c r="A9" s="379" t="s">
        <v>247</v>
      </c>
      <c r="B9" s="404">
        <v>6</v>
      </c>
      <c r="C9" s="379">
        <v>10</v>
      </c>
      <c r="D9" s="379">
        <v>1</v>
      </c>
      <c r="E9" s="379">
        <v>5</v>
      </c>
      <c r="F9" s="379">
        <v>200</v>
      </c>
      <c r="G9" s="379">
        <v>200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10</v>
      </c>
      <c r="D10" s="379">
        <v>1</v>
      </c>
      <c r="E10" s="379">
        <v>6</v>
      </c>
      <c r="F10" s="379">
        <v>5142298</v>
      </c>
      <c r="G10" s="379">
        <v>67200</v>
      </c>
      <c r="H10" s="379">
        <v>1902779</v>
      </c>
      <c r="I10" s="379">
        <v>0</v>
      </c>
      <c r="J10" s="379">
        <v>0</v>
      </c>
      <c r="K10" s="379">
        <v>2877026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4221</v>
      </c>
      <c r="AA10" s="379">
        <v>0</v>
      </c>
      <c r="AB10" s="379">
        <v>0</v>
      </c>
      <c r="AC10" s="379">
        <v>0</v>
      </c>
      <c r="AD10" s="379">
        <v>0</v>
      </c>
      <c r="AE10" s="379">
        <v>0</v>
      </c>
      <c r="AF10" s="379">
        <v>0</v>
      </c>
      <c r="AG10" s="379">
        <v>0</v>
      </c>
      <c r="AH10" s="379">
        <v>205322</v>
      </c>
      <c r="AI10" s="379">
        <v>0</v>
      </c>
      <c r="AJ10" s="379">
        <v>0</v>
      </c>
      <c r="AK10" s="379">
        <v>2210</v>
      </c>
      <c r="AL10" s="379">
        <v>0</v>
      </c>
      <c r="AM10" s="379">
        <v>70212</v>
      </c>
      <c r="AN10" s="379">
        <v>13328</v>
      </c>
    </row>
    <row r="11" spans="1:40" x14ac:dyDescent="0.3">
      <c r="A11" s="379" t="s">
        <v>249</v>
      </c>
      <c r="B11" s="404">
        <v>8</v>
      </c>
      <c r="C11" s="379">
        <v>10</v>
      </c>
      <c r="D11" s="379">
        <v>1</v>
      </c>
      <c r="E11" s="379">
        <v>7</v>
      </c>
      <c r="F11" s="379">
        <v>102547</v>
      </c>
      <c r="G11" s="379">
        <v>0</v>
      </c>
      <c r="H11" s="379">
        <v>86047</v>
      </c>
      <c r="I11" s="379">
        <v>0</v>
      </c>
      <c r="J11" s="379">
        <v>0</v>
      </c>
      <c r="K11" s="379">
        <v>16500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10</v>
      </c>
      <c r="D12" s="379">
        <v>1</v>
      </c>
      <c r="E12" s="379">
        <v>9</v>
      </c>
      <c r="F12" s="379">
        <v>140619</v>
      </c>
      <c r="G12" s="379">
        <v>0</v>
      </c>
      <c r="H12" s="379">
        <v>109547</v>
      </c>
      <c r="I12" s="379">
        <v>0</v>
      </c>
      <c r="J12" s="379">
        <v>0</v>
      </c>
      <c r="K12" s="379">
        <v>24256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6816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10</v>
      </c>
      <c r="D13" s="379">
        <v>1</v>
      </c>
      <c r="E13" s="379">
        <v>10</v>
      </c>
      <c r="F13" s="379">
        <v>14131</v>
      </c>
      <c r="G13" s="379">
        <v>0</v>
      </c>
      <c r="H13" s="379">
        <v>0</v>
      </c>
      <c r="I13" s="379">
        <v>0</v>
      </c>
      <c r="J13" s="379">
        <v>0</v>
      </c>
      <c r="K13" s="379">
        <v>14131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10</v>
      </c>
      <c r="D14" s="379">
        <v>1</v>
      </c>
      <c r="E14" s="379">
        <v>11</v>
      </c>
      <c r="F14" s="379">
        <v>17017</v>
      </c>
      <c r="G14" s="379">
        <v>0</v>
      </c>
      <c r="H14" s="379">
        <v>8350.3333333333339</v>
      </c>
      <c r="I14" s="379">
        <v>0</v>
      </c>
      <c r="J14" s="379">
        <v>0</v>
      </c>
      <c r="K14" s="379">
        <v>8666.6666666666661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0</v>
      </c>
      <c r="AJ14" s="379">
        <v>0</v>
      </c>
      <c r="AK14" s="379">
        <v>0</v>
      </c>
      <c r="AL14" s="379">
        <v>0</v>
      </c>
      <c r="AM14" s="379">
        <v>0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10</v>
      </c>
      <c r="D15" s="379">
        <v>2</v>
      </c>
      <c r="E15" s="379">
        <v>1</v>
      </c>
      <c r="F15" s="379">
        <v>146.4</v>
      </c>
      <c r="G15" s="379">
        <v>0</v>
      </c>
      <c r="H15" s="379">
        <v>26.7</v>
      </c>
      <c r="I15" s="379">
        <v>0</v>
      </c>
      <c r="J15" s="379">
        <v>0</v>
      </c>
      <c r="K15" s="379">
        <v>102.7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13</v>
      </c>
      <c r="AI15" s="379">
        <v>0</v>
      </c>
      <c r="AJ15" s="379">
        <v>0</v>
      </c>
      <c r="AK15" s="379">
        <v>0</v>
      </c>
      <c r="AL15" s="379">
        <v>0</v>
      </c>
      <c r="AM15" s="379">
        <v>3</v>
      </c>
      <c r="AN15" s="379">
        <v>1</v>
      </c>
    </row>
    <row r="16" spans="1:40" x14ac:dyDescent="0.3">
      <c r="A16" s="379" t="s">
        <v>241</v>
      </c>
      <c r="B16" s="404">
        <v>2014</v>
      </c>
      <c r="C16" s="379">
        <v>10</v>
      </c>
      <c r="D16" s="379">
        <v>2</v>
      </c>
      <c r="E16" s="379">
        <v>2</v>
      </c>
      <c r="F16" s="379">
        <v>18992.02</v>
      </c>
      <c r="G16" s="379">
        <v>0</v>
      </c>
      <c r="H16" s="379">
        <v>3687.6</v>
      </c>
      <c r="I16" s="379">
        <v>0</v>
      </c>
      <c r="J16" s="379">
        <v>0</v>
      </c>
      <c r="K16" s="379">
        <v>13003.63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16.8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1652</v>
      </c>
      <c r="AI16" s="379">
        <v>0</v>
      </c>
      <c r="AJ16" s="379">
        <v>0</v>
      </c>
      <c r="AK16" s="379">
        <v>16</v>
      </c>
      <c r="AL16" s="379">
        <v>0</v>
      </c>
      <c r="AM16" s="379">
        <v>456</v>
      </c>
      <c r="AN16" s="379">
        <v>160</v>
      </c>
    </row>
    <row r="17" spans="3:40" x14ac:dyDescent="0.3">
      <c r="C17" s="379">
        <v>10</v>
      </c>
      <c r="D17" s="379">
        <v>2</v>
      </c>
      <c r="E17" s="379">
        <v>3</v>
      </c>
      <c r="F17" s="379">
        <v>604</v>
      </c>
      <c r="G17" s="379">
        <v>0</v>
      </c>
      <c r="H17" s="379">
        <v>420</v>
      </c>
      <c r="I17" s="379">
        <v>0</v>
      </c>
      <c r="J17" s="379">
        <v>0</v>
      </c>
      <c r="K17" s="379">
        <v>184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10</v>
      </c>
      <c r="D18" s="379">
        <v>2</v>
      </c>
      <c r="E18" s="379">
        <v>4</v>
      </c>
      <c r="F18" s="379">
        <v>513</v>
      </c>
      <c r="G18" s="379">
        <v>0</v>
      </c>
      <c r="H18" s="379">
        <v>335</v>
      </c>
      <c r="I18" s="379">
        <v>0</v>
      </c>
      <c r="J18" s="379">
        <v>0</v>
      </c>
      <c r="K18" s="379">
        <v>178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10</v>
      </c>
      <c r="D19" s="379">
        <v>2</v>
      </c>
      <c r="E19" s="379">
        <v>5</v>
      </c>
      <c r="F19" s="379">
        <v>209</v>
      </c>
      <c r="G19" s="379">
        <v>209</v>
      </c>
      <c r="H19" s="379">
        <v>0</v>
      </c>
      <c r="I19" s="379">
        <v>0</v>
      </c>
      <c r="J19" s="379">
        <v>0</v>
      </c>
      <c r="K19" s="379">
        <v>0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</row>
    <row r="20" spans="3:40" x14ac:dyDescent="0.3">
      <c r="C20" s="379">
        <v>10</v>
      </c>
      <c r="D20" s="379">
        <v>2</v>
      </c>
      <c r="E20" s="379">
        <v>6</v>
      </c>
      <c r="F20" s="379">
        <v>5006501</v>
      </c>
      <c r="G20" s="379">
        <v>66000</v>
      </c>
      <c r="H20" s="379">
        <v>1835584</v>
      </c>
      <c r="I20" s="379">
        <v>0</v>
      </c>
      <c r="J20" s="379">
        <v>0</v>
      </c>
      <c r="K20" s="379">
        <v>2829833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4134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193676</v>
      </c>
      <c r="AI20" s="379">
        <v>0</v>
      </c>
      <c r="AJ20" s="379">
        <v>0</v>
      </c>
      <c r="AK20" s="379">
        <v>2179</v>
      </c>
      <c r="AL20" s="379">
        <v>0</v>
      </c>
      <c r="AM20" s="379">
        <v>63272</v>
      </c>
      <c r="AN20" s="379">
        <v>11823</v>
      </c>
    </row>
    <row r="21" spans="3:40" x14ac:dyDescent="0.3">
      <c r="C21" s="379">
        <v>10</v>
      </c>
      <c r="D21" s="379">
        <v>2</v>
      </c>
      <c r="E21" s="379">
        <v>9</v>
      </c>
      <c r="F21" s="379">
        <v>16976</v>
      </c>
      <c r="G21" s="379">
        <v>0</v>
      </c>
      <c r="H21" s="379">
        <v>10096</v>
      </c>
      <c r="I21" s="379">
        <v>0</v>
      </c>
      <c r="J21" s="379">
        <v>0</v>
      </c>
      <c r="K21" s="379">
        <v>6880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</row>
    <row r="22" spans="3:40" x14ac:dyDescent="0.3">
      <c r="C22" s="379">
        <v>10</v>
      </c>
      <c r="D22" s="379">
        <v>2</v>
      </c>
      <c r="E22" s="379">
        <v>10</v>
      </c>
      <c r="F22" s="379">
        <v>11650</v>
      </c>
      <c r="G22" s="379">
        <v>0</v>
      </c>
      <c r="H22" s="379">
        <v>6850</v>
      </c>
      <c r="I22" s="379">
        <v>0</v>
      </c>
      <c r="J22" s="379">
        <v>0</v>
      </c>
      <c r="K22" s="379">
        <v>4800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</row>
    <row r="23" spans="3:40" x14ac:dyDescent="0.3">
      <c r="C23" s="379">
        <v>10</v>
      </c>
      <c r="D23" s="379">
        <v>2</v>
      </c>
      <c r="E23" s="379">
        <v>11</v>
      </c>
      <c r="F23" s="379">
        <v>17017</v>
      </c>
      <c r="G23" s="379">
        <v>0</v>
      </c>
      <c r="H23" s="379">
        <v>8350.3333333333339</v>
      </c>
      <c r="I23" s="379">
        <v>0</v>
      </c>
      <c r="J23" s="379">
        <v>0</v>
      </c>
      <c r="K23" s="379">
        <v>8666.6666666666661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</row>
    <row r="24" spans="3:40" x14ac:dyDescent="0.3">
      <c r="C24" s="379">
        <v>10</v>
      </c>
      <c r="D24" s="379">
        <v>3</v>
      </c>
      <c r="E24" s="379">
        <v>1</v>
      </c>
      <c r="F24" s="379">
        <v>148.19999999999999</v>
      </c>
      <c r="G24" s="379">
        <v>0</v>
      </c>
      <c r="H24" s="379">
        <v>26.7</v>
      </c>
      <c r="I24" s="379">
        <v>0</v>
      </c>
      <c r="J24" s="379">
        <v>0</v>
      </c>
      <c r="K24" s="379">
        <v>104.5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13</v>
      </c>
      <c r="AI24" s="379">
        <v>0</v>
      </c>
      <c r="AJ24" s="379">
        <v>0</v>
      </c>
      <c r="AK24" s="379">
        <v>0</v>
      </c>
      <c r="AL24" s="379">
        <v>0</v>
      </c>
      <c r="AM24" s="379">
        <v>3</v>
      </c>
      <c r="AN24" s="379">
        <v>1</v>
      </c>
    </row>
    <row r="25" spans="3:40" x14ac:dyDescent="0.3">
      <c r="C25" s="379">
        <v>10</v>
      </c>
      <c r="D25" s="379">
        <v>3</v>
      </c>
      <c r="E25" s="379">
        <v>2</v>
      </c>
      <c r="F25" s="379">
        <v>20871.37</v>
      </c>
      <c r="G25" s="379">
        <v>0</v>
      </c>
      <c r="H25" s="379">
        <v>4056.4</v>
      </c>
      <c r="I25" s="379">
        <v>0</v>
      </c>
      <c r="J25" s="379">
        <v>0</v>
      </c>
      <c r="K25" s="379">
        <v>14429.38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25.22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1816.38</v>
      </c>
      <c r="AI25" s="379">
        <v>0</v>
      </c>
      <c r="AJ25" s="379">
        <v>0</v>
      </c>
      <c r="AK25" s="379">
        <v>0</v>
      </c>
      <c r="AL25" s="379">
        <v>0</v>
      </c>
      <c r="AM25" s="379">
        <v>376</v>
      </c>
      <c r="AN25" s="379">
        <v>168</v>
      </c>
    </row>
    <row r="26" spans="3:40" x14ac:dyDescent="0.3">
      <c r="C26" s="379">
        <v>10</v>
      </c>
      <c r="D26" s="379">
        <v>3</v>
      </c>
      <c r="E26" s="379">
        <v>3</v>
      </c>
      <c r="F26" s="379">
        <v>804</v>
      </c>
      <c r="G26" s="379">
        <v>0</v>
      </c>
      <c r="H26" s="379">
        <v>536</v>
      </c>
      <c r="I26" s="379">
        <v>0</v>
      </c>
      <c r="J26" s="379">
        <v>0</v>
      </c>
      <c r="K26" s="379">
        <v>268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</row>
    <row r="27" spans="3:40" x14ac:dyDescent="0.3">
      <c r="C27" s="379">
        <v>10</v>
      </c>
      <c r="D27" s="379">
        <v>3</v>
      </c>
      <c r="E27" s="379">
        <v>4</v>
      </c>
      <c r="F27" s="379">
        <v>831</v>
      </c>
      <c r="G27" s="379">
        <v>0</v>
      </c>
      <c r="H27" s="379">
        <v>352</v>
      </c>
      <c r="I27" s="379">
        <v>0</v>
      </c>
      <c r="J27" s="379">
        <v>0</v>
      </c>
      <c r="K27" s="379">
        <v>273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206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</row>
    <row r="28" spans="3:40" x14ac:dyDescent="0.3">
      <c r="C28" s="379">
        <v>10</v>
      </c>
      <c r="D28" s="379">
        <v>3</v>
      </c>
      <c r="E28" s="379">
        <v>5</v>
      </c>
      <c r="F28" s="379">
        <v>228</v>
      </c>
      <c r="G28" s="379">
        <v>228</v>
      </c>
      <c r="H28" s="379">
        <v>0</v>
      </c>
      <c r="I28" s="379">
        <v>0</v>
      </c>
      <c r="J28" s="379">
        <v>0</v>
      </c>
      <c r="K28" s="379">
        <v>0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</row>
    <row r="29" spans="3:40" x14ac:dyDescent="0.3">
      <c r="C29" s="379">
        <v>10</v>
      </c>
      <c r="D29" s="379">
        <v>3</v>
      </c>
      <c r="E29" s="379">
        <v>6</v>
      </c>
      <c r="F29" s="379">
        <v>5146918</v>
      </c>
      <c r="G29" s="379">
        <v>77700</v>
      </c>
      <c r="H29" s="379">
        <v>1877905</v>
      </c>
      <c r="I29" s="379">
        <v>0</v>
      </c>
      <c r="J29" s="379">
        <v>0</v>
      </c>
      <c r="K29" s="379">
        <v>2888701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4144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237002</v>
      </c>
      <c r="AI29" s="379">
        <v>0</v>
      </c>
      <c r="AJ29" s="379">
        <v>0</v>
      </c>
      <c r="AK29" s="379">
        <v>0</v>
      </c>
      <c r="AL29" s="379">
        <v>0</v>
      </c>
      <c r="AM29" s="379">
        <v>49643</v>
      </c>
      <c r="AN29" s="379">
        <v>11823</v>
      </c>
    </row>
    <row r="30" spans="3:40" x14ac:dyDescent="0.3">
      <c r="C30" s="379">
        <v>10</v>
      </c>
      <c r="D30" s="379">
        <v>3</v>
      </c>
      <c r="E30" s="379">
        <v>9</v>
      </c>
      <c r="F30" s="379">
        <v>51784</v>
      </c>
      <c r="G30" s="379">
        <v>0</v>
      </c>
      <c r="H30" s="379">
        <v>37148</v>
      </c>
      <c r="I30" s="379">
        <v>0</v>
      </c>
      <c r="J30" s="379">
        <v>0</v>
      </c>
      <c r="K30" s="379">
        <v>14636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</row>
    <row r="31" spans="3:40" x14ac:dyDescent="0.3">
      <c r="C31" s="379">
        <v>10</v>
      </c>
      <c r="D31" s="379">
        <v>3</v>
      </c>
      <c r="E31" s="379">
        <v>10</v>
      </c>
      <c r="F31" s="379">
        <v>48942</v>
      </c>
      <c r="G31" s="379">
        <v>0</v>
      </c>
      <c r="H31" s="379">
        <v>4500</v>
      </c>
      <c r="I31" s="379">
        <v>0</v>
      </c>
      <c r="J31" s="379">
        <v>0</v>
      </c>
      <c r="K31" s="379">
        <v>44442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10</v>
      </c>
      <c r="D32" s="379">
        <v>3</v>
      </c>
      <c r="E32" s="379">
        <v>11</v>
      </c>
      <c r="F32" s="379">
        <v>17017</v>
      </c>
      <c r="G32" s="379">
        <v>0</v>
      </c>
      <c r="H32" s="379">
        <v>8350.3333333333339</v>
      </c>
      <c r="I32" s="379">
        <v>0</v>
      </c>
      <c r="J32" s="379">
        <v>0</v>
      </c>
      <c r="K32" s="379">
        <v>8666.6666666666661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</row>
    <row r="33" spans="3:40" x14ac:dyDescent="0.3">
      <c r="C33" s="379">
        <v>10</v>
      </c>
      <c r="D33" s="379">
        <v>4</v>
      </c>
      <c r="E33" s="379">
        <v>1</v>
      </c>
      <c r="F33" s="379">
        <v>151.94999999999999</v>
      </c>
      <c r="G33" s="379">
        <v>0</v>
      </c>
      <c r="H33" s="379">
        <v>27.2</v>
      </c>
      <c r="I33" s="379">
        <v>0</v>
      </c>
      <c r="J33" s="379">
        <v>0</v>
      </c>
      <c r="K33" s="379">
        <v>107.75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13</v>
      </c>
      <c r="AI33" s="379">
        <v>0</v>
      </c>
      <c r="AJ33" s="379">
        <v>0</v>
      </c>
      <c r="AK33" s="379">
        <v>0</v>
      </c>
      <c r="AL33" s="379">
        <v>0</v>
      </c>
      <c r="AM33" s="379">
        <v>3</v>
      </c>
      <c r="AN33" s="379">
        <v>1</v>
      </c>
    </row>
    <row r="34" spans="3:40" x14ac:dyDescent="0.3">
      <c r="C34" s="379">
        <v>10</v>
      </c>
      <c r="D34" s="379">
        <v>4</v>
      </c>
      <c r="E34" s="379">
        <v>2</v>
      </c>
      <c r="F34" s="379">
        <v>22484.880000000001</v>
      </c>
      <c r="G34" s="379">
        <v>0</v>
      </c>
      <c r="H34" s="379">
        <v>4364.88</v>
      </c>
      <c r="I34" s="379">
        <v>0</v>
      </c>
      <c r="J34" s="379">
        <v>0</v>
      </c>
      <c r="K34" s="379">
        <v>15614.25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1961.75</v>
      </c>
      <c r="AI34" s="379">
        <v>0</v>
      </c>
      <c r="AJ34" s="379">
        <v>0</v>
      </c>
      <c r="AK34" s="379">
        <v>0</v>
      </c>
      <c r="AL34" s="379">
        <v>0</v>
      </c>
      <c r="AM34" s="379">
        <v>368</v>
      </c>
      <c r="AN34" s="379">
        <v>176</v>
      </c>
    </row>
    <row r="35" spans="3:40" x14ac:dyDescent="0.3">
      <c r="C35" s="379">
        <v>10</v>
      </c>
      <c r="D35" s="379">
        <v>4</v>
      </c>
      <c r="E35" s="379">
        <v>3</v>
      </c>
      <c r="F35" s="379">
        <v>553</v>
      </c>
      <c r="G35" s="379">
        <v>0</v>
      </c>
      <c r="H35" s="379">
        <v>453</v>
      </c>
      <c r="I35" s="379">
        <v>0</v>
      </c>
      <c r="J35" s="379">
        <v>0</v>
      </c>
      <c r="K35" s="379">
        <v>100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</row>
    <row r="36" spans="3:40" x14ac:dyDescent="0.3">
      <c r="C36" s="379">
        <v>10</v>
      </c>
      <c r="D36" s="379">
        <v>4</v>
      </c>
      <c r="E36" s="379">
        <v>4</v>
      </c>
      <c r="F36" s="379">
        <v>497</v>
      </c>
      <c r="G36" s="379">
        <v>0</v>
      </c>
      <c r="H36" s="379">
        <v>329</v>
      </c>
      <c r="I36" s="379">
        <v>0</v>
      </c>
      <c r="J36" s="379">
        <v>0</v>
      </c>
      <c r="K36" s="379">
        <v>79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89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</row>
    <row r="37" spans="3:40" x14ac:dyDescent="0.3">
      <c r="C37" s="379">
        <v>10</v>
      </c>
      <c r="D37" s="379">
        <v>4</v>
      </c>
      <c r="E37" s="379">
        <v>5</v>
      </c>
      <c r="F37" s="379">
        <v>225</v>
      </c>
      <c r="G37" s="379">
        <v>225</v>
      </c>
      <c r="H37" s="379">
        <v>0</v>
      </c>
      <c r="I37" s="379">
        <v>0</v>
      </c>
      <c r="J37" s="379">
        <v>0</v>
      </c>
      <c r="K37" s="379">
        <v>0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</row>
    <row r="38" spans="3:40" x14ac:dyDescent="0.3">
      <c r="C38" s="379">
        <v>10</v>
      </c>
      <c r="D38" s="379">
        <v>4</v>
      </c>
      <c r="E38" s="379">
        <v>6</v>
      </c>
      <c r="F38" s="379">
        <v>5037197</v>
      </c>
      <c r="G38" s="379">
        <v>72300</v>
      </c>
      <c r="H38" s="379">
        <v>1836857</v>
      </c>
      <c r="I38" s="379">
        <v>0</v>
      </c>
      <c r="J38" s="379">
        <v>0</v>
      </c>
      <c r="K38" s="379">
        <v>2843559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223995</v>
      </c>
      <c r="AI38" s="379">
        <v>0</v>
      </c>
      <c r="AJ38" s="379">
        <v>0</v>
      </c>
      <c r="AK38" s="379">
        <v>0</v>
      </c>
      <c r="AL38" s="379">
        <v>0</v>
      </c>
      <c r="AM38" s="379">
        <v>48675</v>
      </c>
      <c r="AN38" s="379">
        <v>11811</v>
      </c>
    </row>
    <row r="39" spans="3:40" x14ac:dyDescent="0.3">
      <c r="C39" s="379">
        <v>10</v>
      </c>
      <c r="D39" s="379">
        <v>4</v>
      </c>
      <c r="E39" s="379">
        <v>7</v>
      </c>
      <c r="F39" s="379">
        <v>68670</v>
      </c>
      <c r="G39" s="379">
        <v>0</v>
      </c>
      <c r="H39" s="379">
        <v>56420</v>
      </c>
      <c r="I39" s="379">
        <v>0</v>
      </c>
      <c r="J39" s="379">
        <v>0</v>
      </c>
      <c r="K39" s="379">
        <v>12250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</row>
    <row r="40" spans="3:40" x14ac:dyDescent="0.3">
      <c r="C40" s="379">
        <v>10</v>
      </c>
      <c r="D40" s="379">
        <v>4</v>
      </c>
      <c r="E40" s="379">
        <v>9</v>
      </c>
      <c r="F40" s="379">
        <v>124576</v>
      </c>
      <c r="G40" s="379">
        <v>0</v>
      </c>
      <c r="H40" s="379">
        <v>66516</v>
      </c>
      <c r="I40" s="379">
        <v>0</v>
      </c>
      <c r="J40" s="379">
        <v>0</v>
      </c>
      <c r="K40" s="379">
        <v>49100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2000</v>
      </c>
      <c r="AI40" s="379">
        <v>0</v>
      </c>
      <c r="AJ40" s="379">
        <v>0</v>
      </c>
      <c r="AK40" s="379">
        <v>0</v>
      </c>
      <c r="AL40" s="379">
        <v>0</v>
      </c>
      <c r="AM40" s="379">
        <v>6960</v>
      </c>
      <c r="AN40" s="379">
        <v>0</v>
      </c>
    </row>
    <row r="41" spans="3:40" x14ac:dyDescent="0.3">
      <c r="C41" s="379">
        <v>10</v>
      </c>
      <c r="D41" s="379">
        <v>4</v>
      </c>
      <c r="E41" s="379">
        <v>10</v>
      </c>
      <c r="F41" s="379">
        <v>500</v>
      </c>
      <c r="G41" s="379">
        <v>0</v>
      </c>
      <c r="H41" s="379">
        <v>0</v>
      </c>
      <c r="I41" s="379">
        <v>0</v>
      </c>
      <c r="J41" s="379">
        <v>0</v>
      </c>
      <c r="K41" s="379">
        <v>500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</row>
    <row r="42" spans="3:40" x14ac:dyDescent="0.3">
      <c r="C42" s="379">
        <v>10</v>
      </c>
      <c r="D42" s="379">
        <v>4</v>
      </c>
      <c r="E42" s="379">
        <v>11</v>
      </c>
      <c r="F42" s="379">
        <v>17017</v>
      </c>
      <c r="G42" s="379">
        <v>0</v>
      </c>
      <c r="H42" s="379">
        <v>8350.3333333333339</v>
      </c>
      <c r="I42" s="379">
        <v>0</v>
      </c>
      <c r="J42" s="379">
        <v>0</v>
      </c>
      <c r="K42" s="379">
        <v>8666.6666666666661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</row>
    <row r="43" spans="3:40" x14ac:dyDescent="0.3">
      <c r="C43" s="379">
        <v>10</v>
      </c>
      <c r="D43" s="379">
        <v>5</v>
      </c>
      <c r="E43" s="379">
        <v>1</v>
      </c>
      <c r="F43" s="379">
        <v>152.75</v>
      </c>
      <c r="G43" s="379">
        <v>0</v>
      </c>
      <c r="H43" s="379">
        <v>27.2</v>
      </c>
      <c r="I43" s="379">
        <v>0</v>
      </c>
      <c r="J43" s="379">
        <v>0</v>
      </c>
      <c r="K43" s="379">
        <v>107.55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14</v>
      </c>
      <c r="AI43" s="379">
        <v>0</v>
      </c>
      <c r="AJ43" s="379">
        <v>0</v>
      </c>
      <c r="AK43" s="379">
        <v>0</v>
      </c>
      <c r="AL43" s="379">
        <v>0</v>
      </c>
      <c r="AM43" s="379">
        <v>3</v>
      </c>
      <c r="AN43" s="379">
        <v>1</v>
      </c>
    </row>
    <row r="44" spans="3:40" x14ac:dyDescent="0.3">
      <c r="C44" s="379">
        <v>10</v>
      </c>
      <c r="D44" s="379">
        <v>5</v>
      </c>
      <c r="E44" s="379">
        <v>2</v>
      </c>
      <c r="F44" s="379">
        <v>22786.21</v>
      </c>
      <c r="G44" s="379">
        <v>0</v>
      </c>
      <c r="H44" s="379">
        <v>4322.16</v>
      </c>
      <c r="I44" s="379">
        <v>0</v>
      </c>
      <c r="J44" s="379">
        <v>0</v>
      </c>
      <c r="K44" s="379">
        <v>15590.55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2193.5</v>
      </c>
      <c r="AI44" s="379">
        <v>0</v>
      </c>
      <c r="AJ44" s="379">
        <v>0</v>
      </c>
      <c r="AK44" s="379">
        <v>0</v>
      </c>
      <c r="AL44" s="379">
        <v>0</v>
      </c>
      <c r="AM44" s="379">
        <v>504</v>
      </c>
      <c r="AN44" s="379">
        <v>176</v>
      </c>
    </row>
    <row r="45" spans="3:40" x14ac:dyDescent="0.3">
      <c r="C45" s="379">
        <v>10</v>
      </c>
      <c r="D45" s="379">
        <v>5</v>
      </c>
      <c r="E45" s="379">
        <v>3</v>
      </c>
      <c r="F45" s="379">
        <v>827</v>
      </c>
      <c r="G45" s="379">
        <v>0</v>
      </c>
      <c r="H45" s="379">
        <v>554</v>
      </c>
      <c r="I45" s="379">
        <v>0</v>
      </c>
      <c r="J45" s="379">
        <v>0</v>
      </c>
      <c r="K45" s="379">
        <v>273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0</v>
      </c>
      <c r="AJ45" s="379">
        <v>0</v>
      </c>
      <c r="AK45" s="379">
        <v>0</v>
      </c>
      <c r="AL45" s="379">
        <v>0</v>
      </c>
      <c r="AM45" s="379">
        <v>0</v>
      </c>
      <c r="AN45" s="379">
        <v>0</v>
      </c>
    </row>
    <row r="46" spans="3:40" x14ac:dyDescent="0.3">
      <c r="C46" s="379">
        <v>10</v>
      </c>
      <c r="D46" s="379">
        <v>5</v>
      </c>
      <c r="E46" s="379">
        <v>4</v>
      </c>
      <c r="F46" s="379">
        <v>542</v>
      </c>
      <c r="G46" s="379">
        <v>0</v>
      </c>
      <c r="H46" s="379">
        <v>330</v>
      </c>
      <c r="I46" s="379">
        <v>0</v>
      </c>
      <c r="J46" s="379">
        <v>0</v>
      </c>
      <c r="K46" s="379">
        <v>124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0</v>
      </c>
      <c r="AF46" s="379">
        <v>0</v>
      </c>
      <c r="AG46" s="379">
        <v>0</v>
      </c>
      <c r="AH46" s="379">
        <v>62</v>
      </c>
      <c r="AI46" s="379">
        <v>0</v>
      </c>
      <c r="AJ46" s="379">
        <v>0</v>
      </c>
      <c r="AK46" s="379">
        <v>0</v>
      </c>
      <c r="AL46" s="379">
        <v>0</v>
      </c>
      <c r="AM46" s="379">
        <v>0</v>
      </c>
      <c r="AN46" s="379">
        <v>26</v>
      </c>
    </row>
    <row r="47" spans="3:40" x14ac:dyDescent="0.3">
      <c r="C47" s="379">
        <v>10</v>
      </c>
      <c r="D47" s="379">
        <v>5</v>
      </c>
      <c r="E47" s="379">
        <v>5</v>
      </c>
      <c r="F47" s="379">
        <v>198</v>
      </c>
      <c r="G47" s="379">
        <v>198</v>
      </c>
      <c r="H47" s="379">
        <v>0</v>
      </c>
      <c r="I47" s="379">
        <v>0</v>
      </c>
      <c r="J47" s="379">
        <v>0</v>
      </c>
      <c r="K47" s="379">
        <v>0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10</v>
      </c>
      <c r="D48" s="379">
        <v>5</v>
      </c>
      <c r="E48" s="379">
        <v>6</v>
      </c>
      <c r="F48" s="379">
        <v>5369055</v>
      </c>
      <c r="G48" s="379">
        <v>63000</v>
      </c>
      <c r="H48" s="379">
        <v>1890186</v>
      </c>
      <c r="I48" s="379">
        <v>0</v>
      </c>
      <c r="J48" s="379">
        <v>0</v>
      </c>
      <c r="K48" s="379">
        <v>3085045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0</v>
      </c>
      <c r="AD48" s="379">
        <v>0</v>
      </c>
      <c r="AE48" s="379">
        <v>0</v>
      </c>
      <c r="AF48" s="379">
        <v>0</v>
      </c>
      <c r="AG48" s="379">
        <v>0</v>
      </c>
      <c r="AH48" s="379">
        <v>252309</v>
      </c>
      <c r="AI48" s="379">
        <v>0</v>
      </c>
      <c r="AJ48" s="379">
        <v>0</v>
      </c>
      <c r="AK48" s="379">
        <v>0</v>
      </c>
      <c r="AL48" s="379">
        <v>0</v>
      </c>
      <c r="AM48" s="379">
        <v>63534</v>
      </c>
      <c r="AN48" s="379">
        <v>14981</v>
      </c>
    </row>
    <row r="49" spans="3:40" x14ac:dyDescent="0.3">
      <c r="C49" s="379">
        <v>10</v>
      </c>
      <c r="D49" s="379">
        <v>5</v>
      </c>
      <c r="E49" s="379">
        <v>7</v>
      </c>
      <c r="F49" s="379">
        <v>31695</v>
      </c>
      <c r="G49" s="379">
        <v>0</v>
      </c>
      <c r="H49" s="379">
        <v>30214</v>
      </c>
      <c r="I49" s="379">
        <v>0</v>
      </c>
      <c r="J49" s="379">
        <v>0</v>
      </c>
      <c r="K49" s="379">
        <v>1481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0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</row>
    <row r="50" spans="3:40" x14ac:dyDescent="0.3">
      <c r="C50" s="379">
        <v>10</v>
      </c>
      <c r="D50" s="379">
        <v>5</v>
      </c>
      <c r="E50" s="379">
        <v>9</v>
      </c>
      <c r="F50" s="379">
        <v>89879</v>
      </c>
      <c r="G50" s="379">
        <v>0</v>
      </c>
      <c r="H50" s="379">
        <v>40310</v>
      </c>
      <c r="I50" s="379">
        <v>0</v>
      </c>
      <c r="J50" s="379">
        <v>0</v>
      </c>
      <c r="K50" s="379">
        <v>47129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0</v>
      </c>
      <c r="AD50" s="379">
        <v>0</v>
      </c>
      <c r="AE50" s="379">
        <v>0</v>
      </c>
      <c r="AF50" s="379">
        <v>0</v>
      </c>
      <c r="AG50" s="379">
        <v>0</v>
      </c>
      <c r="AH50" s="379">
        <v>2440</v>
      </c>
      <c r="AI50" s="379">
        <v>0</v>
      </c>
      <c r="AJ50" s="379">
        <v>0</v>
      </c>
      <c r="AK50" s="379">
        <v>0</v>
      </c>
      <c r="AL50" s="379">
        <v>0</v>
      </c>
      <c r="AM50" s="379">
        <v>0</v>
      </c>
      <c r="AN50" s="379">
        <v>0</v>
      </c>
    </row>
    <row r="51" spans="3:40" x14ac:dyDescent="0.3">
      <c r="C51" s="379">
        <v>10</v>
      </c>
      <c r="D51" s="379">
        <v>5</v>
      </c>
      <c r="E51" s="379">
        <v>10</v>
      </c>
      <c r="F51" s="379">
        <v>13200</v>
      </c>
      <c r="G51" s="379">
        <v>0</v>
      </c>
      <c r="H51" s="379">
        <v>6400</v>
      </c>
      <c r="I51" s="379">
        <v>0</v>
      </c>
      <c r="J51" s="379">
        <v>0</v>
      </c>
      <c r="K51" s="379">
        <v>6800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0</v>
      </c>
      <c r="AI51" s="379">
        <v>0</v>
      </c>
      <c r="AJ51" s="379">
        <v>0</v>
      </c>
      <c r="AK51" s="379">
        <v>0</v>
      </c>
      <c r="AL51" s="379">
        <v>0</v>
      </c>
      <c r="AM51" s="379">
        <v>0</v>
      </c>
      <c r="AN51" s="379">
        <v>0</v>
      </c>
    </row>
    <row r="52" spans="3:40" x14ac:dyDescent="0.3">
      <c r="C52" s="379">
        <v>10</v>
      </c>
      <c r="D52" s="379">
        <v>5</v>
      </c>
      <c r="E52" s="379">
        <v>11</v>
      </c>
      <c r="F52" s="379">
        <v>17017</v>
      </c>
      <c r="G52" s="379">
        <v>0</v>
      </c>
      <c r="H52" s="379">
        <v>8350.3333333333339</v>
      </c>
      <c r="I52" s="379">
        <v>0</v>
      </c>
      <c r="J52" s="379">
        <v>0</v>
      </c>
      <c r="K52" s="379">
        <v>8666.6666666666661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0</v>
      </c>
      <c r="AD52" s="379">
        <v>0</v>
      </c>
      <c r="AE52" s="379">
        <v>0</v>
      </c>
      <c r="AF52" s="379">
        <v>0</v>
      </c>
      <c r="AG52" s="379">
        <v>0</v>
      </c>
      <c r="AH52" s="379">
        <v>0</v>
      </c>
      <c r="AI52" s="379">
        <v>0</v>
      </c>
      <c r="AJ52" s="379">
        <v>0</v>
      </c>
      <c r="AK52" s="379">
        <v>0</v>
      </c>
      <c r="AL52" s="379">
        <v>0</v>
      </c>
      <c r="AM52" s="379">
        <v>0</v>
      </c>
      <c r="AN52" s="379">
        <v>0</v>
      </c>
    </row>
    <row r="53" spans="3:40" x14ac:dyDescent="0.3">
      <c r="C53" s="379">
        <v>10</v>
      </c>
      <c r="D53" s="379">
        <v>6</v>
      </c>
      <c r="E53" s="379">
        <v>1</v>
      </c>
      <c r="F53" s="379">
        <v>154.94999999999999</v>
      </c>
      <c r="G53" s="379">
        <v>0</v>
      </c>
      <c r="H53" s="379">
        <v>26.6</v>
      </c>
      <c r="I53" s="379">
        <v>0</v>
      </c>
      <c r="J53" s="379">
        <v>0</v>
      </c>
      <c r="K53" s="379">
        <v>110.35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0</v>
      </c>
      <c r="AD53" s="379">
        <v>0</v>
      </c>
      <c r="AE53" s="379">
        <v>0</v>
      </c>
      <c r="AF53" s="379">
        <v>0</v>
      </c>
      <c r="AG53" s="379">
        <v>0</v>
      </c>
      <c r="AH53" s="379">
        <v>14</v>
      </c>
      <c r="AI53" s="379">
        <v>0</v>
      </c>
      <c r="AJ53" s="379">
        <v>0</v>
      </c>
      <c r="AK53" s="379">
        <v>0</v>
      </c>
      <c r="AL53" s="379">
        <v>0</v>
      </c>
      <c r="AM53" s="379">
        <v>3</v>
      </c>
      <c r="AN53" s="379">
        <v>1</v>
      </c>
    </row>
    <row r="54" spans="3:40" x14ac:dyDescent="0.3">
      <c r="C54" s="379">
        <v>10</v>
      </c>
      <c r="D54" s="379">
        <v>6</v>
      </c>
      <c r="E54" s="379">
        <v>2</v>
      </c>
      <c r="F54" s="379">
        <v>21712.44</v>
      </c>
      <c r="G54" s="379">
        <v>0</v>
      </c>
      <c r="H54" s="379">
        <v>4133.8</v>
      </c>
      <c r="I54" s="379">
        <v>0</v>
      </c>
      <c r="J54" s="379">
        <v>0</v>
      </c>
      <c r="K54" s="379">
        <v>14790.38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0</v>
      </c>
      <c r="AD54" s="379">
        <v>0</v>
      </c>
      <c r="AE54" s="379">
        <v>0</v>
      </c>
      <c r="AF54" s="379">
        <v>0</v>
      </c>
      <c r="AG54" s="379">
        <v>0</v>
      </c>
      <c r="AH54" s="379">
        <v>2152.25</v>
      </c>
      <c r="AI54" s="379">
        <v>0</v>
      </c>
      <c r="AJ54" s="379">
        <v>0</v>
      </c>
      <c r="AK54" s="379">
        <v>0</v>
      </c>
      <c r="AL54" s="379">
        <v>0</v>
      </c>
      <c r="AM54" s="379">
        <v>468</v>
      </c>
      <c r="AN54" s="379">
        <v>168</v>
      </c>
    </row>
    <row r="55" spans="3:40" x14ac:dyDescent="0.3">
      <c r="C55" s="379">
        <v>10</v>
      </c>
      <c r="D55" s="379">
        <v>6</v>
      </c>
      <c r="E55" s="379">
        <v>3</v>
      </c>
      <c r="F55" s="379">
        <v>876</v>
      </c>
      <c r="G55" s="379">
        <v>0</v>
      </c>
      <c r="H55" s="379">
        <v>545</v>
      </c>
      <c r="I55" s="379">
        <v>0</v>
      </c>
      <c r="J55" s="379">
        <v>0</v>
      </c>
      <c r="K55" s="379">
        <v>331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0</v>
      </c>
      <c r="AD55" s="379">
        <v>0</v>
      </c>
      <c r="AE55" s="379">
        <v>0</v>
      </c>
      <c r="AF55" s="379">
        <v>0</v>
      </c>
      <c r="AG55" s="379">
        <v>0</v>
      </c>
      <c r="AH55" s="379">
        <v>0</v>
      </c>
      <c r="AI55" s="379">
        <v>0</v>
      </c>
      <c r="AJ55" s="379">
        <v>0</v>
      </c>
      <c r="AK55" s="379">
        <v>0</v>
      </c>
      <c r="AL55" s="379">
        <v>0</v>
      </c>
      <c r="AM55" s="379">
        <v>0</v>
      </c>
      <c r="AN55" s="379">
        <v>0</v>
      </c>
    </row>
    <row r="56" spans="3:40" x14ac:dyDescent="0.3">
      <c r="C56" s="379">
        <v>10</v>
      </c>
      <c r="D56" s="379">
        <v>6</v>
      </c>
      <c r="E56" s="379">
        <v>4</v>
      </c>
      <c r="F56" s="379">
        <v>655</v>
      </c>
      <c r="G56" s="379">
        <v>0</v>
      </c>
      <c r="H56" s="379">
        <v>304</v>
      </c>
      <c r="I56" s="379">
        <v>0</v>
      </c>
      <c r="J56" s="379">
        <v>0</v>
      </c>
      <c r="K56" s="379">
        <v>184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0</v>
      </c>
      <c r="AD56" s="379">
        <v>0</v>
      </c>
      <c r="AE56" s="379">
        <v>0</v>
      </c>
      <c r="AF56" s="379">
        <v>0</v>
      </c>
      <c r="AG56" s="379">
        <v>0</v>
      </c>
      <c r="AH56" s="379">
        <v>130</v>
      </c>
      <c r="AI56" s="379">
        <v>0</v>
      </c>
      <c r="AJ56" s="379">
        <v>0</v>
      </c>
      <c r="AK56" s="379">
        <v>0</v>
      </c>
      <c r="AL56" s="379">
        <v>0</v>
      </c>
      <c r="AM56" s="379">
        <v>0</v>
      </c>
      <c r="AN56" s="379">
        <v>37</v>
      </c>
    </row>
    <row r="57" spans="3:40" x14ac:dyDescent="0.3">
      <c r="C57" s="379">
        <v>10</v>
      </c>
      <c r="D57" s="379">
        <v>6</v>
      </c>
      <c r="E57" s="379">
        <v>5</v>
      </c>
      <c r="F57" s="379">
        <v>209</v>
      </c>
      <c r="G57" s="379">
        <v>209</v>
      </c>
      <c r="H57" s="379">
        <v>0</v>
      </c>
      <c r="I57" s="379">
        <v>0</v>
      </c>
      <c r="J57" s="379">
        <v>0</v>
      </c>
      <c r="K57" s="379">
        <v>0</v>
      </c>
      <c r="L57" s="379">
        <v>0</v>
      </c>
      <c r="M57" s="379">
        <v>0</v>
      </c>
      <c r="N57" s="379">
        <v>0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0</v>
      </c>
      <c r="AD57" s="379">
        <v>0</v>
      </c>
      <c r="AE57" s="379">
        <v>0</v>
      </c>
      <c r="AF57" s="379">
        <v>0</v>
      </c>
      <c r="AG57" s="379">
        <v>0</v>
      </c>
      <c r="AH57" s="379">
        <v>0</v>
      </c>
      <c r="AI57" s="379">
        <v>0</v>
      </c>
      <c r="AJ57" s="379">
        <v>0</v>
      </c>
      <c r="AK57" s="379">
        <v>0</v>
      </c>
      <c r="AL57" s="379">
        <v>0</v>
      </c>
      <c r="AM57" s="379">
        <v>0</v>
      </c>
      <c r="AN57" s="379">
        <v>0</v>
      </c>
    </row>
    <row r="58" spans="3:40" x14ac:dyDescent="0.3">
      <c r="C58" s="379">
        <v>10</v>
      </c>
      <c r="D58" s="379">
        <v>6</v>
      </c>
      <c r="E58" s="379">
        <v>6</v>
      </c>
      <c r="F58" s="379">
        <v>5237541</v>
      </c>
      <c r="G58" s="379">
        <v>66350</v>
      </c>
      <c r="H58" s="379">
        <v>1856012</v>
      </c>
      <c r="I58" s="379">
        <v>0</v>
      </c>
      <c r="J58" s="379">
        <v>0</v>
      </c>
      <c r="K58" s="379">
        <v>2991959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0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0</v>
      </c>
      <c r="AD58" s="379">
        <v>0</v>
      </c>
      <c r="AE58" s="379">
        <v>0</v>
      </c>
      <c r="AF58" s="379">
        <v>0</v>
      </c>
      <c r="AG58" s="379">
        <v>0</v>
      </c>
      <c r="AH58" s="379">
        <v>243874</v>
      </c>
      <c r="AI58" s="379">
        <v>0</v>
      </c>
      <c r="AJ58" s="379">
        <v>0</v>
      </c>
      <c r="AK58" s="379">
        <v>0</v>
      </c>
      <c r="AL58" s="379">
        <v>0</v>
      </c>
      <c r="AM58" s="379">
        <v>63697</v>
      </c>
      <c r="AN58" s="379">
        <v>15649</v>
      </c>
    </row>
    <row r="59" spans="3:40" x14ac:dyDescent="0.3">
      <c r="C59" s="379">
        <v>10</v>
      </c>
      <c r="D59" s="379">
        <v>6</v>
      </c>
      <c r="E59" s="379">
        <v>9</v>
      </c>
      <c r="F59" s="379">
        <v>52536</v>
      </c>
      <c r="G59" s="379">
        <v>0</v>
      </c>
      <c r="H59" s="379">
        <v>13816</v>
      </c>
      <c r="I59" s="379">
        <v>0</v>
      </c>
      <c r="J59" s="379">
        <v>0</v>
      </c>
      <c r="K59" s="379">
        <v>36280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0</v>
      </c>
      <c r="AE59" s="379">
        <v>0</v>
      </c>
      <c r="AF59" s="379">
        <v>0</v>
      </c>
      <c r="AG59" s="379">
        <v>0</v>
      </c>
      <c r="AH59" s="379">
        <v>2440</v>
      </c>
      <c r="AI59" s="379">
        <v>0</v>
      </c>
      <c r="AJ59" s="379">
        <v>0</v>
      </c>
      <c r="AK59" s="379">
        <v>0</v>
      </c>
      <c r="AL59" s="379">
        <v>0</v>
      </c>
      <c r="AM59" s="379">
        <v>0</v>
      </c>
      <c r="AN59" s="379">
        <v>0</v>
      </c>
    </row>
    <row r="60" spans="3:40" x14ac:dyDescent="0.3">
      <c r="C60" s="379">
        <v>10</v>
      </c>
      <c r="D60" s="379">
        <v>6</v>
      </c>
      <c r="E60" s="379">
        <v>11</v>
      </c>
      <c r="F60" s="379">
        <v>17017</v>
      </c>
      <c r="G60" s="379">
        <v>0</v>
      </c>
      <c r="H60" s="379">
        <v>8350.3333333333339</v>
      </c>
      <c r="I60" s="379">
        <v>0</v>
      </c>
      <c r="J60" s="379">
        <v>0</v>
      </c>
      <c r="K60" s="379">
        <v>8666.6666666666661</v>
      </c>
      <c r="L60" s="379">
        <v>0</v>
      </c>
      <c r="M60" s="379">
        <v>0</v>
      </c>
      <c r="N60" s="379">
        <v>0</v>
      </c>
      <c r="O60" s="379">
        <v>0</v>
      </c>
      <c r="P60" s="379">
        <v>0</v>
      </c>
      <c r="Q60" s="379">
        <v>0</v>
      </c>
      <c r="R60" s="379">
        <v>0</v>
      </c>
      <c r="S60" s="379">
        <v>0</v>
      </c>
      <c r="T60" s="379">
        <v>0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0</v>
      </c>
      <c r="AB60" s="379">
        <v>0</v>
      </c>
      <c r="AC60" s="379">
        <v>0</v>
      </c>
      <c r="AD60" s="379">
        <v>0</v>
      </c>
      <c r="AE60" s="379">
        <v>0</v>
      </c>
      <c r="AF60" s="379">
        <v>0</v>
      </c>
      <c r="AG60" s="379">
        <v>0</v>
      </c>
      <c r="AH60" s="379">
        <v>0</v>
      </c>
      <c r="AI60" s="379">
        <v>0</v>
      </c>
      <c r="AJ60" s="379">
        <v>0</v>
      </c>
      <c r="AK60" s="379">
        <v>0</v>
      </c>
      <c r="AL60" s="379">
        <v>0</v>
      </c>
      <c r="AM60" s="379">
        <v>0</v>
      </c>
      <c r="AN60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2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44" t="s">
        <v>7871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</row>
    <row r="2" spans="1:19" ht="14.4" customHeight="1" thickBot="1" x14ac:dyDescent="0.35">
      <c r="A2" s="383" t="s">
        <v>333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5206105</v>
      </c>
      <c r="C3" s="352">
        <f t="shared" ref="C3:R3" si="0">SUBTOTAL(9,C6:C1048576)</f>
        <v>12</v>
      </c>
      <c r="D3" s="352">
        <f t="shared" si="0"/>
        <v>5627002</v>
      </c>
      <c r="E3" s="352">
        <f t="shared" si="0"/>
        <v>9.5269279257305648</v>
      </c>
      <c r="F3" s="352">
        <f t="shared" si="0"/>
        <v>6102588</v>
      </c>
      <c r="G3" s="353">
        <f>IF(B3&lt;&gt;0,F3/B3,"")</f>
        <v>1.1721984093674638</v>
      </c>
      <c r="H3" s="354">
        <f t="shared" si="0"/>
        <v>3635897.9799999995</v>
      </c>
      <c r="I3" s="352">
        <f t="shared" si="0"/>
        <v>6</v>
      </c>
      <c r="J3" s="352">
        <f t="shared" si="0"/>
        <v>5440043.7699999977</v>
      </c>
      <c r="K3" s="352">
        <f t="shared" si="0"/>
        <v>4.9165596998889445</v>
      </c>
      <c r="L3" s="352">
        <f t="shared" si="0"/>
        <v>4378159.96</v>
      </c>
      <c r="M3" s="355">
        <f>IF(H3&lt;&gt;0,L3/H3,"")</f>
        <v>1.2041481867981347</v>
      </c>
      <c r="N3" s="351">
        <f t="shared" si="0"/>
        <v>1505992.6</v>
      </c>
      <c r="O3" s="352">
        <f t="shared" si="0"/>
        <v>2</v>
      </c>
      <c r="P3" s="352">
        <f t="shared" si="0"/>
        <v>1980962.8</v>
      </c>
      <c r="Q3" s="352">
        <f t="shared" si="0"/>
        <v>4.3859337523041821</v>
      </c>
      <c r="R3" s="352">
        <f t="shared" si="0"/>
        <v>1702585.6400000001</v>
      </c>
      <c r="S3" s="353">
        <f>IF(N3&lt;&gt;0,R3/N3,"")</f>
        <v>1.1305405086319813</v>
      </c>
    </row>
    <row r="4" spans="1:19" ht="14.4" customHeight="1" x14ac:dyDescent="0.3">
      <c r="A4" s="545" t="s">
        <v>123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  <c r="N4" s="546" t="s">
        <v>126</v>
      </c>
      <c r="O4" s="547"/>
      <c r="P4" s="547"/>
      <c r="Q4" s="547"/>
      <c r="R4" s="547"/>
      <c r="S4" s="548"/>
    </row>
    <row r="5" spans="1:19" ht="14.4" customHeight="1" thickBot="1" x14ac:dyDescent="0.35">
      <c r="A5" s="772"/>
      <c r="B5" s="773">
        <v>2012</v>
      </c>
      <c r="C5" s="774"/>
      <c r="D5" s="774">
        <v>2013</v>
      </c>
      <c r="E5" s="774"/>
      <c r="F5" s="774">
        <v>2014</v>
      </c>
      <c r="G5" s="775" t="s">
        <v>2</v>
      </c>
      <c r="H5" s="773">
        <v>2012</v>
      </c>
      <c r="I5" s="774"/>
      <c r="J5" s="774">
        <v>2013</v>
      </c>
      <c r="K5" s="774"/>
      <c r="L5" s="774">
        <v>2014</v>
      </c>
      <c r="M5" s="775" t="s">
        <v>2</v>
      </c>
      <c r="N5" s="773">
        <v>2012</v>
      </c>
      <c r="O5" s="774"/>
      <c r="P5" s="774">
        <v>2013</v>
      </c>
      <c r="Q5" s="774"/>
      <c r="R5" s="774">
        <v>2014</v>
      </c>
      <c r="S5" s="775" t="s">
        <v>2</v>
      </c>
    </row>
    <row r="6" spans="1:19" ht="14.4" customHeight="1" x14ac:dyDescent="0.3">
      <c r="A6" s="737" t="s">
        <v>7854</v>
      </c>
      <c r="B6" s="776">
        <v>4337</v>
      </c>
      <c r="C6" s="723">
        <v>1</v>
      </c>
      <c r="D6" s="776">
        <v>607</v>
      </c>
      <c r="E6" s="723">
        <v>0.13995849665667512</v>
      </c>
      <c r="F6" s="776">
        <v>312</v>
      </c>
      <c r="G6" s="728">
        <v>7.1939128429790181E-2</v>
      </c>
      <c r="H6" s="776"/>
      <c r="I6" s="723"/>
      <c r="J6" s="776"/>
      <c r="K6" s="723"/>
      <c r="L6" s="776"/>
      <c r="M6" s="728"/>
      <c r="N6" s="776"/>
      <c r="O6" s="723"/>
      <c r="P6" s="776"/>
      <c r="Q6" s="723"/>
      <c r="R6" s="776"/>
      <c r="S6" s="235"/>
    </row>
    <row r="7" spans="1:19" ht="14.4" customHeight="1" x14ac:dyDescent="0.3">
      <c r="A7" s="676" t="s">
        <v>7855</v>
      </c>
      <c r="B7" s="777">
        <v>63</v>
      </c>
      <c r="C7" s="650">
        <v>1</v>
      </c>
      <c r="D7" s="777"/>
      <c r="E7" s="650"/>
      <c r="F7" s="777"/>
      <c r="G7" s="666"/>
      <c r="H7" s="777"/>
      <c r="I7" s="650"/>
      <c r="J7" s="777"/>
      <c r="K7" s="650"/>
      <c r="L7" s="777"/>
      <c r="M7" s="666"/>
      <c r="N7" s="777"/>
      <c r="O7" s="650"/>
      <c r="P7" s="777"/>
      <c r="Q7" s="650"/>
      <c r="R7" s="777"/>
      <c r="S7" s="689"/>
    </row>
    <row r="8" spans="1:19" ht="14.4" customHeight="1" x14ac:dyDescent="0.3">
      <c r="A8" s="676" t="s">
        <v>7856</v>
      </c>
      <c r="B8" s="777">
        <v>189130</v>
      </c>
      <c r="C8" s="650">
        <v>1</v>
      </c>
      <c r="D8" s="777">
        <v>140941</v>
      </c>
      <c r="E8" s="650">
        <v>0.74520700047586319</v>
      </c>
      <c r="F8" s="777">
        <v>132875</v>
      </c>
      <c r="G8" s="666">
        <v>0.70255908634272723</v>
      </c>
      <c r="H8" s="777"/>
      <c r="I8" s="650"/>
      <c r="J8" s="777"/>
      <c r="K8" s="650"/>
      <c r="L8" s="777"/>
      <c r="M8" s="666"/>
      <c r="N8" s="777"/>
      <c r="O8" s="650"/>
      <c r="P8" s="777"/>
      <c r="Q8" s="650"/>
      <c r="R8" s="777"/>
      <c r="S8" s="689"/>
    </row>
    <row r="9" spans="1:19" ht="14.4" customHeight="1" x14ac:dyDescent="0.3">
      <c r="A9" s="676" t="s">
        <v>7857</v>
      </c>
      <c r="B9" s="777"/>
      <c r="C9" s="650"/>
      <c r="D9" s="777">
        <v>30</v>
      </c>
      <c r="E9" s="650"/>
      <c r="F9" s="777"/>
      <c r="G9" s="666"/>
      <c r="H9" s="777"/>
      <c r="I9" s="650"/>
      <c r="J9" s="777"/>
      <c r="K9" s="650"/>
      <c r="L9" s="777"/>
      <c r="M9" s="666"/>
      <c r="N9" s="777"/>
      <c r="O9" s="650"/>
      <c r="P9" s="777"/>
      <c r="Q9" s="650"/>
      <c r="R9" s="777"/>
      <c r="S9" s="689"/>
    </row>
    <row r="10" spans="1:19" ht="14.4" customHeight="1" x14ac:dyDescent="0.3">
      <c r="A10" s="676" t="s">
        <v>7858</v>
      </c>
      <c r="B10" s="777">
        <v>376765</v>
      </c>
      <c r="C10" s="650">
        <v>1</v>
      </c>
      <c r="D10" s="777">
        <v>390818</v>
      </c>
      <c r="E10" s="650">
        <v>1.037299112178679</v>
      </c>
      <c r="F10" s="777">
        <v>469694</v>
      </c>
      <c r="G10" s="666">
        <v>1.2466497684232878</v>
      </c>
      <c r="H10" s="777">
        <v>891.27</v>
      </c>
      <c r="I10" s="650">
        <v>1</v>
      </c>
      <c r="J10" s="777"/>
      <c r="K10" s="650"/>
      <c r="L10" s="777">
        <v>420391.6</v>
      </c>
      <c r="M10" s="666">
        <v>471.67704511539711</v>
      </c>
      <c r="N10" s="777"/>
      <c r="O10" s="650"/>
      <c r="P10" s="777"/>
      <c r="Q10" s="650"/>
      <c r="R10" s="777">
        <v>266857.19</v>
      </c>
      <c r="S10" s="689"/>
    </row>
    <row r="11" spans="1:19" ht="14.4" customHeight="1" x14ac:dyDescent="0.3">
      <c r="A11" s="676" t="s">
        <v>7859</v>
      </c>
      <c r="B11" s="777">
        <v>145810</v>
      </c>
      <c r="C11" s="650">
        <v>1</v>
      </c>
      <c r="D11" s="777">
        <v>167161</v>
      </c>
      <c r="E11" s="650">
        <v>1.1464302859886153</v>
      </c>
      <c r="F11" s="777">
        <v>174311</v>
      </c>
      <c r="G11" s="666">
        <v>1.1954667032439477</v>
      </c>
      <c r="H11" s="777">
        <v>29186.85</v>
      </c>
      <c r="I11" s="650">
        <v>1</v>
      </c>
      <c r="J11" s="777">
        <v>10586.880000000001</v>
      </c>
      <c r="K11" s="650">
        <v>0.36272773526433999</v>
      </c>
      <c r="L11" s="777">
        <v>10250.189999999999</v>
      </c>
      <c r="M11" s="666">
        <v>0.35119206080820642</v>
      </c>
      <c r="N11" s="777"/>
      <c r="O11" s="650"/>
      <c r="P11" s="777"/>
      <c r="Q11" s="650"/>
      <c r="R11" s="777"/>
      <c r="S11" s="689"/>
    </row>
    <row r="12" spans="1:19" ht="14.4" customHeight="1" x14ac:dyDescent="0.3">
      <c r="A12" s="676" t="s">
        <v>7860</v>
      </c>
      <c r="B12" s="777">
        <v>302968</v>
      </c>
      <c r="C12" s="650">
        <v>1</v>
      </c>
      <c r="D12" s="777">
        <v>257376</v>
      </c>
      <c r="E12" s="650">
        <v>0.84951546037865389</v>
      </c>
      <c r="F12" s="777">
        <v>311208</v>
      </c>
      <c r="G12" s="666">
        <v>1.0271975918248792</v>
      </c>
      <c r="H12" s="777">
        <v>2603151.1199999992</v>
      </c>
      <c r="I12" s="650">
        <v>1</v>
      </c>
      <c r="J12" s="777">
        <v>4534991.3399999989</v>
      </c>
      <c r="K12" s="650">
        <v>1.7421160474156416</v>
      </c>
      <c r="L12" s="777">
        <v>3264376.84</v>
      </c>
      <c r="M12" s="666">
        <v>1.2540097326351152</v>
      </c>
      <c r="N12" s="777">
        <v>277608.52</v>
      </c>
      <c r="O12" s="650">
        <v>1</v>
      </c>
      <c r="P12" s="777">
        <v>994677.04</v>
      </c>
      <c r="Q12" s="650">
        <v>3.5830205787632163</v>
      </c>
      <c r="R12" s="777">
        <v>213145.08</v>
      </c>
      <c r="S12" s="689">
        <v>0.76779012402068914</v>
      </c>
    </row>
    <row r="13" spans="1:19" ht="14.4" customHeight="1" x14ac:dyDescent="0.3">
      <c r="A13" s="676" t="s">
        <v>7861</v>
      </c>
      <c r="B13" s="777">
        <v>98191</v>
      </c>
      <c r="C13" s="650">
        <v>1</v>
      </c>
      <c r="D13" s="777">
        <v>113845</v>
      </c>
      <c r="E13" s="650">
        <v>1.1594239797944821</v>
      </c>
      <c r="F13" s="777">
        <v>104980</v>
      </c>
      <c r="G13" s="666">
        <v>1.0691407562811255</v>
      </c>
      <c r="H13" s="777">
        <v>483908.87999999995</v>
      </c>
      <c r="I13" s="650">
        <v>1</v>
      </c>
      <c r="J13" s="777">
        <v>287666.68000000005</v>
      </c>
      <c r="K13" s="650">
        <v>0.5944645611793693</v>
      </c>
      <c r="L13" s="777">
        <v>123285.72</v>
      </c>
      <c r="M13" s="666">
        <v>0.25477052621972968</v>
      </c>
      <c r="N13" s="777">
        <v>1228384.08</v>
      </c>
      <c r="O13" s="650">
        <v>1</v>
      </c>
      <c r="P13" s="777">
        <v>986285.76</v>
      </c>
      <c r="Q13" s="650">
        <v>0.80291317354096603</v>
      </c>
      <c r="R13" s="777"/>
      <c r="S13" s="689"/>
    </row>
    <row r="14" spans="1:19" ht="14.4" customHeight="1" x14ac:dyDescent="0.3">
      <c r="A14" s="676" t="s">
        <v>7862</v>
      </c>
      <c r="B14" s="777">
        <v>825978</v>
      </c>
      <c r="C14" s="650">
        <v>1</v>
      </c>
      <c r="D14" s="777">
        <v>819852</v>
      </c>
      <c r="E14" s="650">
        <v>0.99258333757073436</v>
      </c>
      <c r="F14" s="777">
        <v>962432</v>
      </c>
      <c r="G14" s="666">
        <v>1.1652029472939958</v>
      </c>
      <c r="H14" s="777"/>
      <c r="I14" s="650"/>
      <c r="J14" s="777"/>
      <c r="K14" s="650"/>
      <c r="L14" s="777"/>
      <c r="M14" s="666"/>
      <c r="N14" s="777"/>
      <c r="O14" s="650"/>
      <c r="P14" s="777"/>
      <c r="Q14" s="650"/>
      <c r="R14" s="777"/>
      <c r="S14" s="689"/>
    </row>
    <row r="15" spans="1:19" ht="14.4" customHeight="1" x14ac:dyDescent="0.3">
      <c r="A15" s="676" t="s">
        <v>7863</v>
      </c>
      <c r="B15" s="777">
        <v>1259978</v>
      </c>
      <c r="C15" s="650">
        <v>1</v>
      </c>
      <c r="D15" s="777">
        <v>1585160</v>
      </c>
      <c r="E15" s="650">
        <v>1.2580854586349921</v>
      </c>
      <c r="F15" s="777">
        <v>1603909</v>
      </c>
      <c r="G15" s="666">
        <v>1.2729658771819825</v>
      </c>
      <c r="H15" s="777">
        <v>469587.74000000005</v>
      </c>
      <c r="I15" s="650">
        <v>1</v>
      </c>
      <c r="J15" s="777">
        <v>555991.68999999994</v>
      </c>
      <c r="K15" s="650">
        <v>1.1839995865309427</v>
      </c>
      <c r="L15" s="777">
        <v>511390.07999999973</v>
      </c>
      <c r="M15" s="666">
        <v>1.0890192320608705</v>
      </c>
      <c r="N15" s="777"/>
      <c r="O15" s="650"/>
      <c r="P15" s="777"/>
      <c r="Q15" s="650"/>
      <c r="R15" s="777">
        <v>1222583.3700000001</v>
      </c>
      <c r="S15" s="689"/>
    </row>
    <row r="16" spans="1:19" ht="14.4" customHeight="1" x14ac:dyDescent="0.3">
      <c r="A16" s="676" t="s">
        <v>7864</v>
      </c>
      <c r="B16" s="777">
        <v>1196420</v>
      </c>
      <c r="C16" s="650">
        <v>1</v>
      </c>
      <c r="D16" s="777">
        <v>1377975</v>
      </c>
      <c r="E16" s="650">
        <v>1.151748549840357</v>
      </c>
      <c r="F16" s="777">
        <v>1435064</v>
      </c>
      <c r="G16" s="666">
        <v>1.1994650707945371</v>
      </c>
      <c r="H16" s="777"/>
      <c r="I16" s="650"/>
      <c r="J16" s="777"/>
      <c r="K16" s="650"/>
      <c r="L16" s="777"/>
      <c r="M16" s="666"/>
      <c r="N16" s="777"/>
      <c r="O16" s="650"/>
      <c r="P16" s="777"/>
      <c r="Q16" s="650"/>
      <c r="R16" s="777"/>
      <c r="S16" s="689"/>
    </row>
    <row r="17" spans="1:19" ht="14.4" customHeight="1" x14ac:dyDescent="0.3">
      <c r="A17" s="676" t="s">
        <v>7865</v>
      </c>
      <c r="B17" s="777">
        <v>791516</v>
      </c>
      <c r="C17" s="650">
        <v>1</v>
      </c>
      <c r="D17" s="777">
        <v>771701</v>
      </c>
      <c r="E17" s="650">
        <v>0.9749657619050025</v>
      </c>
      <c r="F17" s="777">
        <v>907267</v>
      </c>
      <c r="G17" s="666">
        <v>1.146239621182642</v>
      </c>
      <c r="H17" s="777">
        <v>49172.12</v>
      </c>
      <c r="I17" s="650">
        <v>1</v>
      </c>
      <c r="J17" s="777">
        <v>50807.18</v>
      </c>
      <c r="K17" s="650">
        <v>1.0332517694986507</v>
      </c>
      <c r="L17" s="777">
        <v>48465.53</v>
      </c>
      <c r="M17" s="666">
        <v>0.98563027178815954</v>
      </c>
      <c r="N17" s="777"/>
      <c r="O17" s="650"/>
      <c r="P17" s="777"/>
      <c r="Q17" s="650"/>
      <c r="R17" s="777"/>
      <c r="S17" s="689"/>
    </row>
    <row r="18" spans="1:19" ht="14.4" customHeight="1" x14ac:dyDescent="0.3">
      <c r="A18" s="676" t="s">
        <v>7866</v>
      </c>
      <c r="B18" s="777">
        <v>14949</v>
      </c>
      <c r="C18" s="650">
        <v>1</v>
      </c>
      <c r="D18" s="777">
        <v>1072</v>
      </c>
      <c r="E18" s="650">
        <v>7.1710482306508797E-2</v>
      </c>
      <c r="F18" s="777">
        <v>536</v>
      </c>
      <c r="G18" s="666">
        <v>3.5855241153254398E-2</v>
      </c>
      <c r="H18" s="777"/>
      <c r="I18" s="650"/>
      <c r="J18" s="777"/>
      <c r="K18" s="650"/>
      <c r="L18" s="777"/>
      <c r="M18" s="666"/>
      <c r="N18" s="777"/>
      <c r="O18" s="650"/>
      <c r="P18" s="777"/>
      <c r="Q18" s="650"/>
      <c r="R18" s="777"/>
      <c r="S18" s="689"/>
    </row>
    <row r="19" spans="1:19" ht="14.4" customHeight="1" thickBot="1" x14ac:dyDescent="0.35">
      <c r="A19" s="779" t="s">
        <v>7867</v>
      </c>
      <c r="B19" s="778"/>
      <c r="C19" s="656"/>
      <c r="D19" s="778">
        <v>464</v>
      </c>
      <c r="E19" s="656"/>
      <c r="F19" s="778"/>
      <c r="G19" s="667"/>
      <c r="H19" s="778"/>
      <c r="I19" s="656"/>
      <c r="J19" s="778"/>
      <c r="K19" s="656"/>
      <c r="L19" s="778"/>
      <c r="M19" s="667"/>
      <c r="N19" s="778"/>
      <c r="O19" s="656"/>
      <c r="P19" s="778"/>
      <c r="Q19" s="656"/>
      <c r="R19" s="778"/>
      <c r="S19" s="690"/>
    </row>
    <row r="20" spans="1:19" ht="14.4" customHeight="1" x14ac:dyDescent="0.3">
      <c r="A20" s="780" t="s">
        <v>7868</v>
      </c>
    </row>
    <row r="21" spans="1:19" ht="14.4" customHeight="1" x14ac:dyDescent="0.3">
      <c r="A21" s="781" t="s">
        <v>7869</v>
      </c>
    </row>
    <row r="22" spans="1:19" ht="14.4" customHeight="1" x14ac:dyDescent="0.3">
      <c r="A22" s="780" t="s">
        <v>7870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288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bestFit="1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1" t="s">
        <v>8183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</row>
    <row r="2" spans="1:16" ht="14.4" customHeight="1" thickBot="1" x14ac:dyDescent="0.35">
      <c r="A2" s="383" t="s">
        <v>333</v>
      </c>
      <c r="B2" s="255"/>
      <c r="C2" s="255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160</v>
      </c>
      <c r="E3" s="211">
        <f t="shared" ref="E3:N3" si="0">SUBTOTAL(9,E6:E1048576)</f>
        <v>24613.7</v>
      </c>
      <c r="F3" s="212">
        <f t="shared" si="0"/>
        <v>10347995.58</v>
      </c>
      <c r="G3" s="78"/>
      <c r="H3" s="78"/>
      <c r="I3" s="212">
        <f t="shared" si="0"/>
        <v>29211.620000000003</v>
      </c>
      <c r="J3" s="212">
        <f t="shared" si="0"/>
        <v>13048008.569999998</v>
      </c>
      <c r="K3" s="78"/>
      <c r="L3" s="78"/>
      <c r="M3" s="212">
        <f t="shared" si="0"/>
        <v>31768.68</v>
      </c>
      <c r="N3" s="212">
        <f t="shared" si="0"/>
        <v>12183333.6</v>
      </c>
      <c r="O3" s="79">
        <f>IF(F3=0,0,N3/F3)</f>
        <v>1.1773616934614113</v>
      </c>
      <c r="P3" s="213">
        <f>IF(M3=0,0,N3/M3)</f>
        <v>383.50141082349029</v>
      </c>
    </row>
    <row r="4" spans="1:16" ht="14.4" customHeight="1" x14ac:dyDescent="0.3">
      <c r="A4" s="550" t="s">
        <v>119</v>
      </c>
      <c r="B4" s="551" t="s">
        <v>120</v>
      </c>
      <c r="C4" s="552" t="s">
        <v>121</v>
      </c>
      <c r="D4" s="553" t="s">
        <v>81</v>
      </c>
      <c r="E4" s="554">
        <v>2012</v>
      </c>
      <c r="F4" s="555"/>
      <c r="G4" s="210"/>
      <c r="H4" s="210"/>
      <c r="I4" s="554">
        <v>2013</v>
      </c>
      <c r="J4" s="555"/>
      <c r="K4" s="210"/>
      <c r="L4" s="210"/>
      <c r="M4" s="554">
        <v>2014</v>
      </c>
      <c r="N4" s="555"/>
      <c r="O4" s="556" t="s">
        <v>2</v>
      </c>
      <c r="P4" s="549" t="s">
        <v>122</v>
      </c>
    </row>
    <row r="5" spans="1:16" ht="14.4" customHeight="1" thickBot="1" x14ac:dyDescent="0.35">
      <c r="A5" s="782"/>
      <c r="B5" s="783"/>
      <c r="C5" s="784"/>
      <c r="D5" s="785"/>
      <c r="E5" s="786" t="s">
        <v>91</v>
      </c>
      <c r="F5" s="787" t="s">
        <v>14</v>
      </c>
      <c r="G5" s="788"/>
      <c r="H5" s="788"/>
      <c r="I5" s="786" t="s">
        <v>91</v>
      </c>
      <c r="J5" s="787" t="s">
        <v>14</v>
      </c>
      <c r="K5" s="788"/>
      <c r="L5" s="788"/>
      <c r="M5" s="786" t="s">
        <v>91</v>
      </c>
      <c r="N5" s="787" t="s">
        <v>14</v>
      </c>
      <c r="O5" s="789"/>
      <c r="P5" s="790"/>
    </row>
    <row r="6" spans="1:16" ht="14.4" customHeight="1" x14ac:dyDescent="0.3">
      <c r="A6" s="722" t="s">
        <v>7872</v>
      </c>
      <c r="B6" s="723" t="s">
        <v>7873</v>
      </c>
      <c r="C6" s="723" t="s">
        <v>7874</v>
      </c>
      <c r="D6" s="723" t="s">
        <v>7875</v>
      </c>
      <c r="E6" s="229">
        <v>42</v>
      </c>
      <c r="F6" s="229">
        <v>0</v>
      </c>
      <c r="G6" s="723"/>
      <c r="H6" s="723">
        <v>0</v>
      </c>
      <c r="I6" s="229">
        <v>59</v>
      </c>
      <c r="J6" s="229">
        <v>0</v>
      </c>
      <c r="K6" s="723"/>
      <c r="L6" s="723">
        <v>0</v>
      </c>
      <c r="M6" s="229">
        <v>44</v>
      </c>
      <c r="N6" s="229">
        <v>0</v>
      </c>
      <c r="O6" s="728"/>
      <c r="P6" s="736">
        <v>0</v>
      </c>
    </row>
    <row r="7" spans="1:16" ht="14.4" customHeight="1" x14ac:dyDescent="0.3">
      <c r="A7" s="649" t="s">
        <v>7872</v>
      </c>
      <c r="B7" s="650" t="s">
        <v>7873</v>
      </c>
      <c r="C7" s="650" t="s">
        <v>7876</v>
      </c>
      <c r="D7" s="650" t="s">
        <v>7877</v>
      </c>
      <c r="E7" s="653">
        <v>1</v>
      </c>
      <c r="F7" s="653">
        <v>328</v>
      </c>
      <c r="G7" s="650">
        <v>1</v>
      </c>
      <c r="H7" s="650">
        <v>328</v>
      </c>
      <c r="I7" s="653"/>
      <c r="J7" s="653"/>
      <c r="K7" s="650"/>
      <c r="L7" s="650"/>
      <c r="M7" s="653"/>
      <c r="N7" s="653"/>
      <c r="O7" s="666"/>
      <c r="P7" s="654"/>
    </row>
    <row r="8" spans="1:16" ht="14.4" customHeight="1" x14ac:dyDescent="0.3">
      <c r="A8" s="649" t="s">
        <v>7872</v>
      </c>
      <c r="B8" s="650" t="s">
        <v>7873</v>
      </c>
      <c r="C8" s="650" t="s">
        <v>7878</v>
      </c>
      <c r="D8" s="650" t="s">
        <v>7879</v>
      </c>
      <c r="E8" s="653">
        <v>2118</v>
      </c>
      <c r="F8" s="653">
        <v>0</v>
      </c>
      <c r="G8" s="650"/>
      <c r="H8" s="650">
        <v>0</v>
      </c>
      <c r="I8" s="653">
        <v>2172</v>
      </c>
      <c r="J8" s="653">
        <v>0</v>
      </c>
      <c r="K8" s="650"/>
      <c r="L8" s="650">
        <v>0</v>
      </c>
      <c r="M8" s="653">
        <v>2057</v>
      </c>
      <c r="N8" s="653">
        <v>0</v>
      </c>
      <c r="O8" s="666"/>
      <c r="P8" s="654">
        <v>0</v>
      </c>
    </row>
    <row r="9" spans="1:16" ht="14.4" customHeight="1" x14ac:dyDescent="0.3">
      <c r="A9" s="649" t="s">
        <v>7872</v>
      </c>
      <c r="B9" s="650" t="s">
        <v>7873</v>
      </c>
      <c r="C9" s="650" t="s">
        <v>7880</v>
      </c>
      <c r="D9" s="650" t="s">
        <v>7881</v>
      </c>
      <c r="E9" s="653">
        <v>1</v>
      </c>
      <c r="F9" s="653">
        <v>200</v>
      </c>
      <c r="G9" s="650">
        <v>1</v>
      </c>
      <c r="H9" s="650">
        <v>200</v>
      </c>
      <c r="I9" s="653"/>
      <c r="J9" s="653"/>
      <c r="K9" s="650"/>
      <c r="L9" s="650"/>
      <c r="M9" s="653"/>
      <c r="N9" s="653"/>
      <c r="O9" s="666"/>
      <c r="P9" s="654"/>
    </row>
    <row r="10" spans="1:16" ht="14.4" customHeight="1" x14ac:dyDescent="0.3">
      <c r="A10" s="649" t="s">
        <v>7872</v>
      </c>
      <c r="B10" s="650" t="s">
        <v>7873</v>
      </c>
      <c r="C10" s="650" t="s">
        <v>7882</v>
      </c>
      <c r="D10" s="650" t="s">
        <v>7883</v>
      </c>
      <c r="E10" s="653">
        <v>7</v>
      </c>
      <c r="F10" s="653">
        <v>1169</v>
      </c>
      <c r="G10" s="650">
        <v>1</v>
      </c>
      <c r="H10" s="650">
        <v>167</v>
      </c>
      <c r="I10" s="653">
        <v>1</v>
      </c>
      <c r="J10" s="653">
        <v>167</v>
      </c>
      <c r="K10" s="650">
        <v>0.14285714285714285</v>
      </c>
      <c r="L10" s="650">
        <v>167</v>
      </c>
      <c r="M10" s="653"/>
      <c r="N10" s="653"/>
      <c r="O10" s="666"/>
      <c r="P10" s="654"/>
    </row>
    <row r="11" spans="1:16" ht="14.4" customHeight="1" x14ac:dyDescent="0.3">
      <c r="A11" s="649" t="s">
        <v>7872</v>
      </c>
      <c r="B11" s="650" t="s">
        <v>7873</v>
      </c>
      <c r="C11" s="650" t="s">
        <v>7884</v>
      </c>
      <c r="D11" s="650" t="s">
        <v>7885</v>
      </c>
      <c r="E11" s="653"/>
      <c r="F11" s="653"/>
      <c r="G11" s="650"/>
      <c r="H11" s="650"/>
      <c r="I11" s="653"/>
      <c r="J11" s="653"/>
      <c r="K11" s="650"/>
      <c r="L11" s="650"/>
      <c r="M11" s="653">
        <v>1</v>
      </c>
      <c r="N11" s="653">
        <v>36</v>
      </c>
      <c r="O11" s="666"/>
      <c r="P11" s="654">
        <v>36</v>
      </c>
    </row>
    <row r="12" spans="1:16" ht="14.4" customHeight="1" x14ac:dyDescent="0.3">
      <c r="A12" s="649" t="s">
        <v>7872</v>
      </c>
      <c r="B12" s="650" t="s">
        <v>7873</v>
      </c>
      <c r="C12" s="650" t="s">
        <v>7886</v>
      </c>
      <c r="D12" s="650" t="s">
        <v>7883</v>
      </c>
      <c r="E12" s="653">
        <v>12</v>
      </c>
      <c r="F12" s="653">
        <v>2640</v>
      </c>
      <c r="G12" s="650">
        <v>1</v>
      </c>
      <c r="H12" s="650">
        <v>220</v>
      </c>
      <c r="I12" s="653">
        <v>2</v>
      </c>
      <c r="J12" s="653">
        <v>440</v>
      </c>
      <c r="K12" s="650">
        <v>0.16666666666666666</v>
      </c>
      <c r="L12" s="650">
        <v>220</v>
      </c>
      <c r="M12" s="653">
        <v>1</v>
      </c>
      <c r="N12" s="653">
        <v>276</v>
      </c>
      <c r="O12" s="666">
        <v>0.10454545454545454</v>
      </c>
      <c r="P12" s="654">
        <v>276</v>
      </c>
    </row>
    <row r="13" spans="1:16" ht="14.4" customHeight="1" x14ac:dyDescent="0.3">
      <c r="A13" s="649" t="s">
        <v>239</v>
      </c>
      <c r="B13" s="650" t="s">
        <v>7873</v>
      </c>
      <c r="C13" s="650" t="s">
        <v>7887</v>
      </c>
      <c r="D13" s="650" t="s">
        <v>7888</v>
      </c>
      <c r="E13" s="653">
        <v>1</v>
      </c>
      <c r="F13" s="653">
        <v>63</v>
      </c>
      <c r="G13" s="650">
        <v>1</v>
      </c>
      <c r="H13" s="650">
        <v>63</v>
      </c>
      <c r="I13" s="653"/>
      <c r="J13" s="653"/>
      <c r="K13" s="650"/>
      <c r="L13" s="650"/>
      <c r="M13" s="653"/>
      <c r="N13" s="653"/>
      <c r="O13" s="666"/>
      <c r="P13" s="654"/>
    </row>
    <row r="14" spans="1:16" ht="14.4" customHeight="1" x14ac:dyDescent="0.3">
      <c r="A14" s="649" t="s">
        <v>239</v>
      </c>
      <c r="B14" s="650" t="s">
        <v>7873</v>
      </c>
      <c r="C14" s="650" t="s">
        <v>7889</v>
      </c>
      <c r="D14" s="650" t="s">
        <v>7890</v>
      </c>
      <c r="E14" s="653">
        <v>1</v>
      </c>
      <c r="F14" s="653">
        <v>0</v>
      </c>
      <c r="G14" s="650"/>
      <c r="H14" s="650">
        <v>0</v>
      </c>
      <c r="I14" s="653"/>
      <c r="J14" s="653"/>
      <c r="K14" s="650"/>
      <c r="L14" s="650"/>
      <c r="M14" s="653"/>
      <c r="N14" s="653"/>
      <c r="O14" s="666"/>
      <c r="P14" s="654"/>
    </row>
    <row r="15" spans="1:16" ht="14.4" customHeight="1" x14ac:dyDescent="0.3">
      <c r="A15" s="649" t="s">
        <v>7891</v>
      </c>
      <c r="B15" s="650" t="s">
        <v>7873</v>
      </c>
      <c r="C15" s="650" t="s">
        <v>7892</v>
      </c>
      <c r="D15" s="650" t="s">
        <v>7893</v>
      </c>
      <c r="E15" s="653">
        <v>2</v>
      </c>
      <c r="F15" s="653">
        <v>520</v>
      </c>
      <c r="G15" s="650">
        <v>1</v>
      </c>
      <c r="H15" s="650">
        <v>260</v>
      </c>
      <c r="I15" s="653"/>
      <c r="J15" s="653"/>
      <c r="K15" s="650"/>
      <c r="L15" s="650"/>
      <c r="M15" s="653"/>
      <c r="N15" s="653"/>
      <c r="O15" s="666"/>
      <c r="P15" s="654"/>
    </row>
    <row r="16" spans="1:16" ht="14.4" customHeight="1" x14ac:dyDescent="0.3">
      <c r="A16" s="649" t="s">
        <v>7891</v>
      </c>
      <c r="B16" s="650" t="s">
        <v>7873</v>
      </c>
      <c r="C16" s="650" t="s">
        <v>7887</v>
      </c>
      <c r="D16" s="650" t="s">
        <v>7888</v>
      </c>
      <c r="E16" s="653"/>
      <c r="F16" s="653"/>
      <c r="G16" s="650"/>
      <c r="H16" s="650"/>
      <c r="I16" s="653">
        <v>1</v>
      </c>
      <c r="J16" s="653">
        <v>63</v>
      </c>
      <c r="K16" s="650"/>
      <c r="L16" s="650">
        <v>63</v>
      </c>
      <c r="M16" s="653"/>
      <c r="N16" s="653"/>
      <c r="O16" s="666"/>
      <c r="P16" s="654"/>
    </row>
    <row r="17" spans="1:16" ht="14.4" customHeight="1" x14ac:dyDescent="0.3">
      <c r="A17" s="649" t="s">
        <v>7891</v>
      </c>
      <c r="B17" s="650" t="s">
        <v>7873</v>
      </c>
      <c r="C17" s="650" t="s">
        <v>7894</v>
      </c>
      <c r="D17" s="650" t="s">
        <v>7895</v>
      </c>
      <c r="E17" s="653"/>
      <c r="F17" s="653"/>
      <c r="G17" s="650"/>
      <c r="H17" s="650"/>
      <c r="I17" s="653">
        <v>2</v>
      </c>
      <c r="J17" s="653">
        <v>214</v>
      </c>
      <c r="K17" s="650"/>
      <c r="L17" s="650">
        <v>107</v>
      </c>
      <c r="M17" s="653"/>
      <c r="N17" s="653"/>
      <c r="O17" s="666"/>
      <c r="P17" s="654"/>
    </row>
    <row r="18" spans="1:16" ht="14.4" customHeight="1" x14ac:dyDescent="0.3">
      <c r="A18" s="649" t="s">
        <v>7891</v>
      </c>
      <c r="B18" s="650" t="s">
        <v>7873</v>
      </c>
      <c r="C18" s="650" t="s">
        <v>7896</v>
      </c>
      <c r="D18" s="650" t="s">
        <v>7897</v>
      </c>
      <c r="E18" s="653">
        <v>106</v>
      </c>
      <c r="F18" s="653">
        <v>3604</v>
      </c>
      <c r="G18" s="650">
        <v>1</v>
      </c>
      <c r="H18" s="650">
        <v>34</v>
      </c>
      <c r="I18" s="653">
        <v>130</v>
      </c>
      <c r="J18" s="653">
        <v>4420</v>
      </c>
      <c r="K18" s="650">
        <v>1.2264150943396226</v>
      </c>
      <c r="L18" s="650">
        <v>34</v>
      </c>
      <c r="M18" s="653">
        <v>127</v>
      </c>
      <c r="N18" s="653">
        <v>4383</v>
      </c>
      <c r="O18" s="666">
        <v>1.2161487236403996</v>
      </c>
      <c r="P18" s="654">
        <v>34.511811023622045</v>
      </c>
    </row>
    <row r="19" spans="1:16" ht="14.4" customHeight="1" x14ac:dyDescent="0.3">
      <c r="A19" s="649" t="s">
        <v>7891</v>
      </c>
      <c r="B19" s="650" t="s">
        <v>7873</v>
      </c>
      <c r="C19" s="650" t="s">
        <v>7898</v>
      </c>
      <c r="D19" s="650" t="s">
        <v>7899</v>
      </c>
      <c r="E19" s="653">
        <v>4</v>
      </c>
      <c r="F19" s="653">
        <v>1384</v>
      </c>
      <c r="G19" s="650">
        <v>1</v>
      </c>
      <c r="H19" s="650">
        <v>346</v>
      </c>
      <c r="I19" s="653"/>
      <c r="J19" s="653"/>
      <c r="K19" s="650"/>
      <c r="L19" s="650"/>
      <c r="M19" s="653"/>
      <c r="N19" s="653"/>
      <c r="O19" s="666"/>
      <c r="P19" s="654"/>
    </row>
    <row r="20" spans="1:16" ht="14.4" customHeight="1" x14ac:dyDescent="0.3">
      <c r="A20" s="649" t="s">
        <v>7891</v>
      </c>
      <c r="B20" s="650" t="s">
        <v>7873</v>
      </c>
      <c r="C20" s="650" t="s">
        <v>7900</v>
      </c>
      <c r="D20" s="650" t="s">
        <v>7901</v>
      </c>
      <c r="E20" s="653">
        <v>36</v>
      </c>
      <c r="F20" s="653">
        <v>73152</v>
      </c>
      <c r="G20" s="650">
        <v>1</v>
      </c>
      <c r="H20" s="650">
        <v>2032</v>
      </c>
      <c r="I20" s="653">
        <v>12</v>
      </c>
      <c r="J20" s="653">
        <v>24420</v>
      </c>
      <c r="K20" s="650">
        <v>0.33382545931758528</v>
      </c>
      <c r="L20" s="650">
        <v>2035</v>
      </c>
      <c r="M20" s="653">
        <v>9</v>
      </c>
      <c r="N20" s="653">
        <v>18351</v>
      </c>
      <c r="O20" s="666">
        <v>0.25086122047244097</v>
      </c>
      <c r="P20" s="654">
        <v>2039</v>
      </c>
    </row>
    <row r="21" spans="1:16" ht="14.4" customHeight="1" x14ac:dyDescent="0.3">
      <c r="A21" s="649" t="s">
        <v>7891</v>
      </c>
      <c r="B21" s="650" t="s">
        <v>7873</v>
      </c>
      <c r="C21" s="650" t="s">
        <v>7874</v>
      </c>
      <c r="D21" s="650" t="s">
        <v>7875</v>
      </c>
      <c r="E21" s="653"/>
      <c r="F21" s="653"/>
      <c r="G21" s="650"/>
      <c r="H21" s="650"/>
      <c r="I21" s="653"/>
      <c r="J21" s="653"/>
      <c r="K21" s="650"/>
      <c r="L21" s="650"/>
      <c r="M21" s="653">
        <v>1</v>
      </c>
      <c r="N21" s="653">
        <v>0</v>
      </c>
      <c r="O21" s="666"/>
      <c r="P21" s="654">
        <v>0</v>
      </c>
    </row>
    <row r="22" spans="1:16" ht="14.4" customHeight="1" x14ac:dyDescent="0.3">
      <c r="A22" s="649" t="s">
        <v>7891</v>
      </c>
      <c r="B22" s="650" t="s">
        <v>7873</v>
      </c>
      <c r="C22" s="650" t="s">
        <v>7889</v>
      </c>
      <c r="D22" s="650" t="s">
        <v>7890</v>
      </c>
      <c r="E22" s="653">
        <v>20</v>
      </c>
      <c r="F22" s="653">
        <v>0</v>
      </c>
      <c r="G22" s="650"/>
      <c r="H22" s="650">
        <v>0</v>
      </c>
      <c r="I22" s="653">
        <v>22</v>
      </c>
      <c r="J22" s="653">
        <v>0</v>
      </c>
      <c r="K22" s="650"/>
      <c r="L22" s="650">
        <v>0</v>
      </c>
      <c r="M22" s="653">
        <v>14</v>
      </c>
      <c r="N22" s="653">
        <v>0</v>
      </c>
      <c r="O22" s="666"/>
      <c r="P22" s="654">
        <v>0</v>
      </c>
    </row>
    <row r="23" spans="1:16" ht="14.4" customHeight="1" x14ac:dyDescent="0.3">
      <c r="A23" s="649" t="s">
        <v>7891</v>
      </c>
      <c r="B23" s="650" t="s">
        <v>7873</v>
      </c>
      <c r="C23" s="650" t="s">
        <v>7902</v>
      </c>
      <c r="D23" s="650" t="s">
        <v>7903</v>
      </c>
      <c r="E23" s="653"/>
      <c r="F23" s="653"/>
      <c r="G23" s="650"/>
      <c r="H23" s="650"/>
      <c r="I23" s="653">
        <v>68</v>
      </c>
      <c r="J23" s="653">
        <v>742</v>
      </c>
      <c r="K23" s="650"/>
      <c r="L23" s="650">
        <v>10.911764705882353</v>
      </c>
      <c r="M23" s="653">
        <v>32</v>
      </c>
      <c r="N23" s="653">
        <v>3432</v>
      </c>
      <c r="O23" s="666"/>
      <c r="P23" s="654">
        <v>107.25</v>
      </c>
    </row>
    <row r="24" spans="1:16" ht="14.4" customHeight="1" x14ac:dyDescent="0.3">
      <c r="A24" s="649" t="s">
        <v>7891</v>
      </c>
      <c r="B24" s="650" t="s">
        <v>7873</v>
      </c>
      <c r="C24" s="650" t="s">
        <v>7904</v>
      </c>
      <c r="D24" s="650" t="s">
        <v>7905</v>
      </c>
      <c r="E24" s="653">
        <v>4</v>
      </c>
      <c r="F24" s="653">
        <v>100</v>
      </c>
      <c r="G24" s="650">
        <v>1</v>
      </c>
      <c r="H24" s="650">
        <v>25</v>
      </c>
      <c r="I24" s="653">
        <v>1</v>
      </c>
      <c r="J24" s="653">
        <v>35</v>
      </c>
      <c r="K24" s="650">
        <v>0.35</v>
      </c>
      <c r="L24" s="650">
        <v>35</v>
      </c>
      <c r="M24" s="653"/>
      <c r="N24" s="653"/>
      <c r="O24" s="666"/>
      <c r="P24" s="654"/>
    </row>
    <row r="25" spans="1:16" ht="14.4" customHeight="1" x14ac:dyDescent="0.3">
      <c r="A25" s="649" t="s">
        <v>7891</v>
      </c>
      <c r="B25" s="650" t="s">
        <v>7873</v>
      </c>
      <c r="C25" s="650" t="s">
        <v>7906</v>
      </c>
      <c r="D25" s="650" t="s">
        <v>7907</v>
      </c>
      <c r="E25" s="653">
        <v>70</v>
      </c>
      <c r="F25" s="653">
        <v>11480</v>
      </c>
      <c r="G25" s="650">
        <v>1</v>
      </c>
      <c r="H25" s="650">
        <v>164</v>
      </c>
      <c r="I25" s="653">
        <v>57</v>
      </c>
      <c r="J25" s="653">
        <v>9291</v>
      </c>
      <c r="K25" s="650">
        <v>0.80932055749128917</v>
      </c>
      <c r="L25" s="650">
        <v>163</v>
      </c>
      <c r="M25" s="653">
        <v>52</v>
      </c>
      <c r="N25" s="653">
        <v>8515</v>
      </c>
      <c r="O25" s="666">
        <v>0.74172473867595823</v>
      </c>
      <c r="P25" s="654">
        <v>163.75</v>
      </c>
    </row>
    <row r="26" spans="1:16" ht="14.4" customHeight="1" x14ac:dyDescent="0.3">
      <c r="A26" s="649" t="s">
        <v>7891</v>
      </c>
      <c r="B26" s="650" t="s">
        <v>7873</v>
      </c>
      <c r="C26" s="650" t="s">
        <v>7908</v>
      </c>
      <c r="D26" s="650" t="s">
        <v>7909</v>
      </c>
      <c r="E26" s="653">
        <v>31</v>
      </c>
      <c r="F26" s="653">
        <v>2108</v>
      </c>
      <c r="G26" s="650">
        <v>1</v>
      </c>
      <c r="H26" s="650">
        <v>68</v>
      </c>
      <c r="I26" s="653">
        <v>19</v>
      </c>
      <c r="J26" s="653">
        <v>1311</v>
      </c>
      <c r="K26" s="650">
        <v>0.62191650853889946</v>
      </c>
      <c r="L26" s="650">
        <v>69</v>
      </c>
      <c r="M26" s="653">
        <v>18</v>
      </c>
      <c r="N26" s="653">
        <v>1249</v>
      </c>
      <c r="O26" s="666">
        <v>0.5925047438330171</v>
      </c>
      <c r="P26" s="654">
        <v>69.388888888888886</v>
      </c>
    </row>
    <row r="27" spans="1:16" ht="14.4" customHeight="1" x14ac:dyDescent="0.3">
      <c r="A27" s="649" t="s">
        <v>7891</v>
      </c>
      <c r="B27" s="650" t="s">
        <v>7873</v>
      </c>
      <c r="C27" s="650" t="s">
        <v>7910</v>
      </c>
      <c r="D27" s="650" t="s">
        <v>7911</v>
      </c>
      <c r="E27" s="653">
        <v>1</v>
      </c>
      <c r="F27" s="653">
        <v>56</v>
      </c>
      <c r="G27" s="650">
        <v>1</v>
      </c>
      <c r="H27" s="650">
        <v>56</v>
      </c>
      <c r="I27" s="653">
        <v>1</v>
      </c>
      <c r="J27" s="653">
        <v>56</v>
      </c>
      <c r="K27" s="650">
        <v>1</v>
      </c>
      <c r="L27" s="650">
        <v>56</v>
      </c>
      <c r="M27" s="653"/>
      <c r="N27" s="653"/>
      <c r="O27" s="666"/>
      <c r="P27" s="654"/>
    </row>
    <row r="28" spans="1:16" ht="14.4" customHeight="1" x14ac:dyDescent="0.3">
      <c r="A28" s="649" t="s">
        <v>7891</v>
      </c>
      <c r="B28" s="650" t="s">
        <v>7873</v>
      </c>
      <c r="C28" s="650" t="s">
        <v>7912</v>
      </c>
      <c r="D28" s="650" t="s">
        <v>7913</v>
      </c>
      <c r="E28" s="653">
        <v>294</v>
      </c>
      <c r="F28" s="653">
        <v>96726</v>
      </c>
      <c r="G28" s="650">
        <v>1</v>
      </c>
      <c r="H28" s="650">
        <v>329</v>
      </c>
      <c r="I28" s="653">
        <v>307</v>
      </c>
      <c r="J28" s="653">
        <v>100389</v>
      </c>
      <c r="K28" s="650">
        <v>1.0378698591898765</v>
      </c>
      <c r="L28" s="650">
        <v>327</v>
      </c>
      <c r="M28" s="653">
        <v>295</v>
      </c>
      <c r="N28" s="653">
        <v>96945</v>
      </c>
      <c r="O28" s="666">
        <v>1.0022641275355126</v>
      </c>
      <c r="P28" s="654">
        <v>328.62711864406782</v>
      </c>
    </row>
    <row r="29" spans="1:16" ht="14.4" customHeight="1" x14ac:dyDescent="0.3">
      <c r="A29" s="649" t="s">
        <v>7914</v>
      </c>
      <c r="B29" s="650" t="s">
        <v>7873</v>
      </c>
      <c r="C29" s="650" t="s">
        <v>7915</v>
      </c>
      <c r="D29" s="650" t="s">
        <v>7916</v>
      </c>
      <c r="E29" s="653"/>
      <c r="F29" s="653"/>
      <c r="G29" s="650"/>
      <c r="H29" s="650"/>
      <c r="I29" s="653">
        <v>1</v>
      </c>
      <c r="J29" s="653">
        <v>30</v>
      </c>
      <c r="K29" s="650"/>
      <c r="L29" s="650">
        <v>30</v>
      </c>
      <c r="M29" s="653"/>
      <c r="N29" s="653"/>
      <c r="O29" s="666"/>
      <c r="P29" s="654"/>
    </row>
    <row r="30" spans="1:16" ht="14.4" customHeight="1" x14ac:dyDescent="0.3">
      <c r="A30" s="649" t="s">
        <v>7917</v>
      </c>
      <c r="B30" s="650" t="s">
        <v>886</v>
      </c>
      <c r="C30" s="650" t="s">
        <v>7918</v>
      </c>
      <c r="D30" s="650" t="s">
        <v>3366</v>
      </c>
      <c r="E30" s="653"/>
      <c r="F30" s="653"/>
      <c r="G30" s="650"/>
      <c r="H30" s="650"/>
      <c r="I30" s="653"/>
      <c r="J30" s="653"/>
      <c r="K30" s="650"/>
      <c r="L30" s="650"/>
      <c r="M30" s="653">
        <v>0</v>
      </c>
      <c r="N30" s="653">
        <v>0</v>
      </c>
      <c r="O30" s="666"/>
      <c r="P30" s="654"/>
    </row>
    <row r="31" spans="1:16" ht="14.4" customHeight="1" x14ac:dyDescent="0.3">
      <c r="A31" s="649" t="s">
        <v>7917</v>
      </c>
      <c r="B31" s="650" t="s">
        <v>886</v>
      </c>
      <c r="C31" s="650" t="s">
        <v>7918</v>
      </c>
      <c r="D31" s="650" t="s">
        <v>3362</v>
      </c>
      <c r="E31" s="653"/>
      <c r="F31" s="653"/>
      <c r="G31" s="650"/>
      <c r="H31" s="650"/>
      <c r="I31" s="653"/>
      <c r="J31" s="653"/>
      <c r="K31" s="650"/>
      <c r="L31" s="650"/>
      <c r="M31" s="653">
        <v>14.5</v>
      </c>
      <c r="N31" s="653">
        <v>372412.19999999995</v>
      </c>
      <c r="O31" s="666"/>
      <c r="P31" s="654">
        <v>25683.599999999999</v>
      </c>
    </row>
    <row r="32" spans="1:16" ht="14.4" customHeight="1" x14ac:dyDescent="0.3">
      <c r="A32" s="649" t="s">
        <v>7917</v>
      </c>
      <c r="B32" s="650" t="s">
        <v>886</v>
      </c>
      <c r="C32" s="650" t="s">
        <v>7919</v>
      </c>
      <c r="D32" s="650" t="s">
        <v>3366</v>
      </c>
      <c r="E32" s="653"/>
      <c r="F32" s="653"/>
      <c r="G32" s="650"/>
      <c r="H32" s="650"/>
      <c r="I32" s="653"/>
      <c r="J32" s="653"/>
      <c r="K32" s="650"/>
      <c r="L32" s="650"/>
      <c r="M32" s="653">
        <v>0</v>
      </c>
      <c r="N32" s="653">
        <v>0</v>
      </c>
      <c r="O32" s="666"/>
      <c r="P32" s="654"/>
    </row>
    <row r="33" spans="1:16" ht="14.4" customHeight="1" x14ac:dyDescent="0.3">
      <c r="A33" s="649" t="s">
        <v>7917</v>
      </c>
      <c r="B33" s="650" t="s">
        <v>886</v>
      </c>
      <c r="C33" s="650" t="s">
        <v>7919</v>
      </c>
      <c r="D33" s="650" t="s">
        <v>3362</v>
      </c>
      <c r="E33" s="653"/>
      <c r="F33" s="653"/>
      <c r="G33" s="650"/>
      <c r="H33" s="650"/>
      <c r="I33" s="653"/>
      <c r="J33" s="653"/>
      <c r="K33" s="650"/>
      <c r="L33" s="650"/>
      <c r="M33" s="653">
        <v>12.5</v>
      </c>
      <c r="N33" s="653">
        <v>314836.58999999997</v>
      </c>
      <c r="O33" s="666"/>
      <c r="P33" s="654">
        <v>25186.927199999998</v>
      </c>
    </row>
    <row r="34" spans="1:16" ht="14.4" customHeight="1" x14ac:dyDescent="0.3">
      <c r="A34" s="649" t="s">
        <v>7917</v>
      </c>
      <c r="B34" s="650" t="s">
        <v>7920</v>
      </c>
      <c r="C34" s="650" t="s">
        <v>7921</v>
      </c>
      <c r="D34" s="650" t="s">
        <v>7922</v>
      </c>
      <c r="E34" s="653">
        <v>1</v>
      </c>
      <c r="F34" s="653">
        <v>891.27</v>
      </c>
      <c r="G34" s="650">
        <v>1</v>
      </c>
      <c r="H34" s="650">
        <v>891.27</v>
      </c>
      <c r="I34" s="653"/>
      <c r="J34" s="653"/>
      <c r="K34" s="650"/>
      <c r="L34" s="650"/>
      <c r="M34" s="653"/>
      <c r="N34" s="653"/>
      <c r="O34" s="666"/>
      <c r="P34" s="654"/>
    </row>
    <row r="35" spans="1:16" ht="14.4" customHeight="1" x14ac:dyDescent="0.3">
      <c r="A35" s="649" t="s">
        <v>7917</v>
      </c>
      <c r="B35" s="650" t="s">
        <v>7873</v>
      </c>
      <c r="C35" s="650" t="s">
        <v>7887</v>
      </c>
      <c r="D35" s="650" t="s">
        <v>7888</v>
      </c>
      <c r="E35" s="653">
        <v>2</v>
      </c>
      <c r="F35" s="653">
        <v>126</v>
      </c>
      <c r="G35" s="650">
        <v>1</v>
      </c>
      <c r="H35" s="650">
        <v>63</v>
      </c>
      <c r="I35" s="653">
        <v>20</v>
      </c>
      <c r="J35" s="653">
        <v>1260</v>
      </c>
      <c r="K35" s="650">
        <v>10</v>
      </c>
      <c r="L35" s="650">
        <v>63</v>
      </c>
      <c r="M35" s="653">
        <v>72</v>
      </c>
      <c r="N35" s="653">
        <v>4580</v>
      </c>
      <c r="O35" s="666">
        <v>36.349206349206348</v>
      </c>
      <c r="P35" s="654">
        <v>63.611111111111114</v>
      </c>
    </row>
    <row r="36" spans="1:16" ht="14.4" customHeight="1" x14ac:dyDescent="0.3">
      <c r="A36" s="649" t="s">
        <v>7917</v>
      </c>
      <c r="B36" s="650" t="s">
        <v>7873</v>
      </c>
      <c r="C36" s="650" t="s">
        <v>7896</v>
      </c>
      <c r="D36" s="650" t="s">
        <v>7897</v>
      </c>
      <c r="E36" s="653">
        <v>421</v>
      </c>
      <c r="F36" s="653">
        <v>14314</v>
      </c>
      <c r="G36" s="650">
        <v>1</v>
      </c>
      <c r="H36" s="650">
        <v>34</v>
      </c>
      <c r="I36" s="653">
        <v>334</v>
      </c>
      <c r="J36" s="653">
        <v>11356</v>
      </c>
      <c r="K36" s="650">
        <v>0.79334916864608074</v>
      </c>
      <c r="L36" s="650">
        <v>34</v>
      </c>
      <c r="M36" s="653">
        <v>280</v>
      </c>
      <c r="N36" s="653">
        <v>9643</v>
      </c>
      <c r="O36" s="666">
        <v>0.67367612127986587</v>
      </c>
      <c r="P36" s="654">
        <v>34.439285714285717</v>
      </c>
    </row>
    <row r="37" spans="1:16" ht="14.4" customHeight="1" x14ac:dyDescent="0.3">
      <c r="A37" s="649" t="s">
        <v>7917</v>
      </c>
      <c r="B37" s="650" t="s">
        <v>7873</v>
      </c>
      <c r="C37" s="650" t="s">
        <v>7923</v>
      </c>
      <c r="D37" s="650" t="s">
        <v>7924</v>
      </c>
      <c r="E37" s="653">
        <v>1</v>
      </c>
      <c r="F37" s="653">
        <v>892</v>
      </c>
      <c r="G37" s="650">
        <v>1</v>
      </c>
      <c r="H37" s="650">
        <v>892</v>
      </c>
      <c r="I37" s="653"/>
      <c r="J37" s="653"/>
      <c r="K37" s="650"/>
      <c r="L37" s="650"/>
      <c r="M37" s="653"/>
      <c r="N37" s="653"/>
      <c r="O37" s="666"/>
      <c r="P37" s="654"/>
    </row>
    <row r="38" spans="1:16" ht="14.4" customHeight="1" x14ac:dyDescent="0.3">
      <c r="A38" s="649" t="s">
        <v>7917</v>
      </c>
      <c r="B38" s="650" t="s">
        <v>7873</v>
      </c>
      <c r="C38" s="650" t="s">
        <v>7925</v>
      </c>
      <c r="D38" s="650" t="s">
        <v>7926</v>
      </c>
      <c r="E38" s="653"/>
      <c r="F38" s="653"/>
      <c r="G38" s="650"/>
      <c r="H38" s="650"/>
      <c r="I38" s="653">
        <v>15</v>
      </c>
      <c r="J38" s="653">
        <v>1245</v>
      </c>
      <c r="K38" s="650"/>
      <c r="L38" s="650">
        <v>83</v>
      </c>
      <c r="M38" s="653">
        <v>60</v>
      </c>
      <c r="N38" s="653">
        <v>5006</v>
      </c>
      <c r="O38" s="666"/>
      <c r="P38" s="654">
        <v>83.433333333333337</v>
      </c>
    </row>
    <row r="39" spans="1:16" ht="14.4" customHeight="1" x14ac:dyDescent="0.3">
      <c r="A39" s="649" t="s">
        <v>7917</v>
      </c>
      <c r="B39" s="650" t="s">
        <v>7873</v>
      </c>
      <c r="C39" s="650" t="s">
        <v>7927</v>
      </c>
      <c r="D39" s="650" t="s">
        <v>7928</v>
      </c>
      <c r="E39" s="653">
        <v>64</v>
      </c>
      <c r="F39" s="653">
        <v>38976</v>
      </c>
      <c r="G39" s="650">
        <v>1</v>
      </c>
      <c r="H39" s="650">
        <v>609</v>
      </c>
      <c r="I39" s="653">
        <v>75</v>
      </c>
      <c r="J39" s="653">
        <v>45825</v>
      </c>
      <c r="K39" s="650">
        <v>1.1757235221674878</v>
      </c>
      <c r="L39" s="650">
        <v>611</v>
      </c>
      <c r="M39" s="653">
        <v>101</v>
      </c>
      <c r="N39" s="653">
        <v>62001</v>
      </c>
      <c r="O39" s="666">
        <v>1.5907481527093597</v>
      </c>
      <c r="P39" s="654">
        <v>613.87128712871288</v>
      </c>
    </row>
    <row r="40" spans="1:16" ht="14.4" customHeight="1" x14ac:dyDescent="0.3">
      <c r="A40" s="649" t="s">
        <v>7917</v>
      </c>
      <c r="B40" s="650" t="s">
        <v>7873</v>
      </c>
      <c r="C40" s="650" t="s">
        <v>7929</v>
      </c>
      <c r="D40" s="650" t="s">
        <v>7930</v>
      </c>
      <c r="E40" s="653">
        <v>55</v>
      </c>
      <c r="F40" s="653">
        <v>21175</v>
      </c>
      <c r="G40" s="650">
        <v>1</v>
      </c>
      <c r="H40" s="650">
        <v>385</v>
      </c>
      <c r="I40" s="653">
        <v>69</v>
      </c>
      <c r="J40" s="653">
        <v>26634</v>
      </c>
      <c r="K40" s="650">
        <v>1.2578040141676505</v>
      </c>
      <c r="L40" s="650">
        <v>386</v>
      </c>
      <c r="M40" s="653">
        <v>90</v>
      </c>
      <c r="N40" s="653">
        <v>34838</v>
      </c>
      <c r="O40" s="666">
        <v>1.645242030696576</v>
      </c>
      <c r="P40" s="654">
        <v>387.0888888888889</v>
      </c>
    </row>
    <row r="41" spans="1:16" ht="14.4" customHeight="1" x14ac:dyDescent="0.3">
      <c r="A41" s="649" t="s">
        <v>7917</v>
      </c>
      <c r="B41" s="650" t="s">
        <v>7873</v>
      </c>
      <c r="C41" s="650" t="s">
        <v>7931</v>
      </c>
      <c r="D41" s="650" t="s">
        <v>7932</v>
      </c>
      <c r="E41" s="653">
        <v>111</v>
      </c>
      <c r="F41" s="653">
        <v>4329</v>
      </c>
      <c r="G41" s="650">
        <v>1</v>
      </c>
      <c r="H41" s="650">
        <v>39</v>
      </c>
      <c r="I41" s="653">
        <v>136</v>
      </c>
      <c r="J41" s="653">
        <v>5304</v>
      </c>
      <c r="K41" s="650">
        <v>1.2252252252252251</v>
      </c>
      <c r="L41" s="650">
        <v>39</v>
      </c>
      <c r="M41" s="653">
        <v>177</v>
      </c>
      <c r="N41" s="653">
        <v>6903</v>
      </c>
      <c r="O41" s="666">
        <v>1.5945945945945945</v>
      </c>
      <c r="P41" s="654">
        <v>39</v>
      </c>
    </row>
    <row r="42" spans="1:16" ht="14.4" customHeight="1" x14ac:dyDescent="0.3">
      <c r="A42" s="649" t="s">
        <v>7917</v>
      </c>
      <c r="B42" s="650" t="s">
        <v>7873</v>
      </c>
      <c r="C42" s="650" t="s">
        <v>7933</v>
      </c>
      <c r="D42" s="650" t="s">
        <v>7934</v>
      </c>
      <c r="E42" s="653">
        <v>1</v>
      </c>
      <c r="F42" s="653">
        <v>687</v>
      </c>
      <c r="G42" s="650">
        <v>1</v>
      </c>
      <c r="H42" s="650">
        <v>687</v>
      </c>
      <c r="I42" s="653"/>
      <c r="J42" s="653"/>
      <c r="K42" s="650"/>
      <c r="L42" s="650"/>
      <c r="M42" s="653"/>
      <c r="N42" s="653"/>
      <c r="O42" s="666"/>
      <c r="P42" s="654"/>
    </row>
    <row r="43" spans="1:16" ht="14.4" customHeight="1" x14ac:dyDescent="0.3">
      <c r="A43" s="649" t="s">
        <v>7917</v>
      </c>
      <c r="B43" s="650" t="s">
        <v>7873</v>
      </c>
      <c r="C43" s="650" t="s">
        <v>7874</v>
      </c>
      <c r="D43" s="650" t="s">
        <v>7875</v>
      </c>
      <c r="E43" s="653"/>
      <c r="F43" s="653"/>
      <c r="G43" s="650"/>
      <c r="H43" s="650"/>
      <c r="I43" s="653">
        <v>1</v>
      </c>
      <c r="J43" s="653">
        <v>0</v>
      </c>
      <c r="K43" s="650"/>
      <c r="L43" s="650">
        <v>0</v>
      </c>
      <c r="M43" s="653">
        <v>3</v>
      </c>
      <c r="N43" s="653">
        <v>0</v>
      </c>
      <c r="O43" s="666"/>
      <c r="P43" s="654">
        <v>0</v>
      </c>
    </row>
    <row r="44" spans="1:16" ht="14.4" customHeight="1" x14ac:dyDescent="0.3">
      <c r="A44" s="649" t="s">
        <v>7917</v>
      </c>
      <c r="B44" s="650" t="s">
        <v>7873</v>
      </c>
      <c r="C44" s="650" t="s">
        <v>7935</v>
      </c>
      <c r="D44" s="650" t="s">
        <v>7936</v>
      </c>
      <c r="E44" s="653"/>
      <c r="F44" s="653"/>
      <c r="G44" s="650"/>
      <c r="H44" s="650"/>
      <c r="I44" s="653"/>
      <c r="J44" s="653"/>
      <c r="K44" s="650"/>
      <c r="L44" s="650"/>
      <c r="M44" s="653">
        <v>9</v>
      </c>
      <c r="N44" s="653">
        <v>0</v>
      </c>
      <c r="O44" s="666"/>
      <c r="P44" s="654">
        <v>0</v>
      </c>
    </row>
    <row r="45" spans="1:16" ht="14.4" customHeight="1" x14ac:dyDescent="0.3">
      <c r="A45" s="649" t="s">
        <v>7917</v>
      </c>
      <c r="B45" s="650" t="s">
        <v>7873</v>
      </c>
      <c r="C45" s="650" t="s">
        <v>7889</v>
      </c>
      <c r="D45" s="650" t="s">
        <v>7890</v>
      </c>
      <c r="E45" s="653">
        <v>34</v>
      </c>
      <c r="F45" s="653">
        <v>0</v>
      </c>
      <c r="G45" s="650"/>
      <c r="H45" s="650">
        <v>0</v>
      </c>
      <c r="I45" s="653">
        <v>34</v>
      </c>
      <c r="J45" s="653">
        <v>0</v>
      </c>
      <c r="K45" s="650"/>
      <c r="L45" s="650">
        <v>0</v>
      </c>
      <c r="M45" s="653">
        <v>42</v>
      </c>
      <c r="N45" s="653">
        <v>0</v>
      </c>
      <c r="O45" s="666"/>
      <c r="P45" s="654">
        <v>0</v>
      </c>
    </row>
    <row r="46" spans="1:16" ht="14.4" customHeight="1" x14ac:dyDescent="0.3">
      <c r="A46" s="649" t="s">
        <v>7917</v>
      </c>
      <c r="B46" s="650" t="s">
        <v>7873</v>
      </c>
      <c r="C46" s="650" t="s">
        <v>7937</v>
      </c>
      <c r="D46" s="650" t="s">
        <v>7938</v>
      </c>
      <c r="E46" s="653"/>
      <c r="F46" s="653"/>
      <c r="G46" s="650"/>
      <c r="H46" s="650"/>
      <c r="I46" s="653">
        <v>1</v>
      </c>
      <c r="J46" s="653">
        <v>947</v>
      </c>
      <c r="K46" s="650"/>
      <c r="L46" s="650">
        <v>947</v>
      </c>
      <c r="M46" s="653">
        <v>2</v>
      </c>
      <c r="N46" s="653">
        <v>1900</v>
      </c>
      <c r="O46" s="666"/>
      <c r="P46" s="654">
        <v>950</v>
      </c>
    </row>
    <row r="47" spans="1:16" ht="14.4" customHeight="1" x14ac:dyDescent="0.3">
      <c r="A47" s="649" t="s">
        <v>7917</v>
      </c>
      <c r="B47" s="650" t="s">
        <v>7873</v>
      </c>
      <c r="C47" s="650" t="s">
        <v>7902</v>
      </c>
      <c r="D47" s="650" t="s">
        <v>7903</v>
      </c>
      <c r="E47" s="653"/>
      <c r="F47" s="653"/>
      <c r="G47" s="650"/>
      <c r="H47" s="650"/>
      <c r="I47" s="653">
        <v>247</v>
      </c>
      <c r="J47" s="653">
        <v>5724</v>
      </c>
      <c r="K47" s="650"/>
      <c r="L47" s="650">
        <v>23.174089068825911</v>
      </c>
      <c r="M47" s="653">
        <v>234</v>
      </c>
      <c r="N47" s="653">
        <v>25062</v>
      </c>
      <c r="O47" s="666"/>
      <c r="P47" s="654">
        <v>107.1025641025641</v>
      </c>
    </row>
    <row r="48" spans="1:16" ht="14.4" customHeight="1" x14ac:dyDescent="0.3">
      <c r="A48" s="649" t="s">
        <v>7917</v>
      </c>
      <c r="B48" s="650" t="s">
        <v>7873</v>
      </c>
      <c r="C48" s="650" t="s">
        <v>7939</v>
      </c>
      <c r="D48" s="650" t="s">
        <v>7940</v>
      </c>
      <c r="E48" s="653"/>
      <c r="F48" s="653"/>
      <c r="G48" s="650"/>
      <c r="H48" s="650"/>
      <c r="I48" s="653">
        <v>1</v>
      </c>
      <c r="J48" s="653">
        <v>165</v>
      </c>
      <c r="K48" s="650"/>
      <c r="L48" s="650">
        <v>165</v>
      </c>
      <c r="M48" s="653">
        <v>3</v>
      </c>
      <c r="N48" s="653">
        <v>495</v>
      </c>
      <c r="O48" s="666"/>
      <c r="P48" s="654">
        <v>165</v>
      </c>
    </row>
    <row r="49" spans="1:16" ht="14.4" customHeight="1" x14ac:dyDescent="0.3">
      <c r="A49" s="649" t="s">
        <v>7917</v>
      </c>
      <c r="B49" s="650" t="s">
        <v>7873</v>
      </c>
      <c r="C49" s="650" t="s">
        <v>7904</v>
      </c>
      <c r="D49" s="650" t="s">
        <v>7905</v>
      </c>
      <c r="E49" s="653">
        <v>1</v>
      </c>
      <c r="F49" s="653">
        <v>25</v>
      </c>
      <c r="G49" s="650">
        <v>1</v>
      </c>
      <c r="H49" s="650">
        <v>25</v>
      </c>
      <c r="I49" s="653">
        <v>18</v>
      </c>
      <c r="J49" s="653">
        <v>630</v>
      </c>
      <c r="K49" s="650">
        <v>25.2</v>
      </c>
      <c r="L49" s="650">
        <v>35</v>
      </c>
      <c r="M49" s="653">
        <v>90</v>
      </c>
      <c r="N49" s="653">
        <v>3192</v>
      </c>
      <c r="O49" s="666">
        <v>127.68</v>
      </c>
      <c r="P49" s="654">
        <v>35.466666666666669</v>
      </c>
    </row>
    <row r="50" spans="1:16" ht="14.4" customHeight="1" x14ac:dyDescent="0.3">
      <c r="A50" s="649" t="s">
        <v>7917</v>
      </c>
      <c r="B50" s="650" t="s">
        <v>7873</v>
      </c>
      <c r="C50" s="650" t="s">
        <v>7941</v>
      </c>
      <c r="D50" s="650" t="s">
        <v>7942</v>
      </c>
      <c r="E50" s="653"/>
      <c r="F50" s="653"/>
      <c r="G50" s="650"/>
      <c r="H50" s="650"/>
      <c r="I50" s="653">
        <v>8</v>
      </c>
      <c r="J50" s="653">
        <v>448</v>
      </c>
      <c r="K50" s="650"/>
      <c r="L50" s="650">
        <v>56</v>
      </c>
      <c r="M50" s="653">
        <v>7</v>
      </c>
      <c r="N50" s="653">
        <v>398</v>
      </c>
      <c r="O50" s="666"/>
      <c r="P50" s="654">
        <v>56.857142857142854</v>
      </c>
    </row>
    <row r="51" spans="1:16" ht="14.4" customHeight="1" x14ac:dyDescent="0.3">
      <c r="A51" s="649" t="s">
        <v>7917</v>
      </c>
      <c r="B51" s="650" t="s">
        <v>7873</v>
      </c>
      <c r="C51" s="650" t="s">
        <v>7915</v>
      </c>
      <c r="D51" s="650" t="s">
        <v>7916</v>
      </c>
      <c r="E51" s="653"/>
      <c r="F51" s="653"/>
      <c r="G51" s="650"/>
      <c r="H51" s="650"/>
      <c r="I51" s="653"/>
      <c r="J51" s="653"/>
      <c r="K51" s="650"/>
      <c r="L51" s="650"/>
      <c r="M51" s="653">
        <v>46</v>
      </c>
      <c r="N51" s="653">
        <v>1413</v>
      </c>
      <c r="O51" s="666"/>
      <c r="P51" s="654">
        <v>30.717391304347824</v>
      </c>
    </row>
    <row r="52" spans="1:16" ht="14.4" customHeight="1" x14ac:dyDescent="0.3">
      <c r="A52" s="649" t="s">
        <v>7917</v>
      </c>
      <c r="B52" s="650" t="s">
        <v>7873</v>
      </c>
      <c r="C52" s="650" t="s">
        <v>7908</v>
      </c>
      <c r="D52" s="650" t="s">
        <v>7909</v>
      </c>
      <c r="E52" s="653"/>
      <c r="F52" s="653"/>
      <c r="G52" s="650"/>
      <c r="H52" s="650"/>
      <c r="I52" s="653">
        <v>10</v>
      </c>
      <c r="J52" s="653">
        <v>690</v>
      </c>
      <c r="K52" s="650"/>
      <c r="L52" s="650">
        <v>69</v>
      </c>
      <c r="M52" s="653"/>
      <c r="N52" s="653"/>
      <c r="O52" s="666"/>
      <c r="P52" s="654"/>
    </row>
    <row r="53" spans="1:16" ht="14.4" customHeight="1" x14ac:dyDescent="0.3">
      <c r="A53" s="649" t="s">
        <v>7917</v>
      </c>
      <c r="B53" s="650" t="s">
        <v>7873</v>
      </c>
      <c r="C53" s="650" t="s">
        <v>7943</v>
      </c>
      <c r="D53" s="650" t="s">
        <v>7944</v>
      </c>
      <c r="E53" s="653"/>
      <c r="F53" s="653"/>
      <c r="G53" s="650"/>
      <c r="H53" s="650"/>
      <c r="I53" s="653">
        <v>48</v>
      </c>
      <c r="J53" s="653">
        <v>9888</v>
      </c>
      <c r="K53" s="650"/>
      <c r="L53" s="650">
        <v>206</v>
      </c>
      <c r="M53" s="653">
        <v>78</v>
      </c>
      <c r="N53" s="653">
        <v>16197</v>
      </c>
      <c r="O53" s="666"/>
      <c r="P53" s="654">
        <v>207.65384615384616</v>
      </c>
    </row>
    <row r="54" spans="1:16" ht="14.4" customHeight="1" x14ac:dyDescent="0.3">
      <c r="A54" s="649" t="s">
        <v>7917</v>
      </c>
      <c r="B54" s="650" t="s">
        <v>7873</v>
      </c>
      <c r="C54" s="650" t="s">
        <v>4479</v>
      </c>
      <c r="D54" s="650" t="s">
        <v>7945</v>
      </c>
      <c r="E54" s="653"/>
      <c r="F54" s="653"/>
      <c r="G54" s="650"/>
      <c r="H54" s="650"/>
      <c r="I54" s="653">
        <v>1</v>
      </c>
      <c r="J54" s="653">
        <v>734</v>
      </c>
      <c r="K54" s="650"/>
      <c r="L54" s="650">
        <v>734</v>
      </c>
      <c r="M54" s="653">
        <v>1</v>
      </c>
      <c r="N54" s="653">
        <v>739</v>
      </c>
      <c r="O54" s="666"/>
      <c r="P54" s="654">
        <v>739</v>
      </c>
    </row>
    <row r="55" spans="1:16" ht="14.4" customHeight="1" x14ac:dyDescent="0.3">
      <c r="A55" s="649" t="s">
        <v>7917</v>
      </c>
      <c r="B55" s="650" t="s">
        <v>7873</v>
      </c>
      <c r="C55" s="650" t="s">
        <v>7946</v>
      </c>
      <c r="D55" s="650" t="s">
        <v>7947</v>
      </c>
      <c r="E55" s="653">
        <v>1</v>
      </c>
      <c r="F55" s="653">
        <v>57</v>
      </c>
      <c r="G55" s="650">
        <v>1</v>
      </c>
      <c r="H55" s="650">
        <v>57</v>
      </c>
      <c r="I55" s="653">
        <v>1</v>
      </c>
      <c r="J55" s="653">
        <v>56</v>
      </c>
      <c r="K55" s="650">
        <v>0.98245614035087714</v>
      </c>
      <c r="L55" s="650">
        <v>56</v>
      </c>
      <c r="M55" s="653">
        <v>1</v>
      </c>
      <c r="N55" s="653">
        <v>57</v>
      </c>
      <c r="O55" s="666">
        <v>1</v>
      </c>
      <c r="P55" s="654">
        <v>57</v>
      </c>
    </row>
    <row r="56" spans="1:16" ht="14.4" customHeight="1" x14ac:dyDescent="0.3">
      <c r="A56" s="649" t="s">
        <v>7917</v>
      </c>
      <c r="B56" s="650" t="s">
        <v>7873</v>
      </c>
      <c r="C56" s="650" t="s">
        <v>7948</v>
      </c>
      <c r="D56" s="650" t="s">
        <v>7949</v>
      </c>
      <c r="E56" s="653">
        <v>903</v>
      </c>
      <c r="F56" s="653">
        <v>296184</v>
      </c>
      <c r="G56" s="650">
        <v>1</v>
      </c>
      <c r="H56" s="650">
        <v>328</v>
      </c>
      <c r="I56" s="653">
        <v>856</v>
      </c>
      <c r="J56" s="653">
        <v>279912</v>
      </c>
      <c r="K56" s="650">
        <v>0.94506117818653268</v>
      </c>
      <c r="L56" s="650">
        <v>327</v>
      </c>
      <c r="M56" s="653">
        <v>901</v>
      </c>
      <c r="N56" s="653">
        <v>296040</v>
      </c>
      <c r="O56" s="666">
        <v>0.99951381573616405</v>
      </c>
      <c r="P56" s="654">
        <v>328.56825749167592</v>
      </c>
    </row>
    <row r="57" spans="1:16" ht="14.4" customHeight="1" x14ac:dyDescent="0.3">
      <c r="A57" s="649" t="s">
        <v>7917</v>
      </c>
      <c r="B57" s="650" t="s">
        <v>7873</v>
      </c>
      <c r="C57" s="650" t="s">
        <v>7950</v>
      </c>
      <c r="D57" s="650" t="s">
        <v>7951</v>
      </c>
      <c r="E57" s="653"/>
      <c r="F57" s="653"/>
      <c r="G57" s="650"/>
      <c r="H57" s="650"/>
      <c r="I57" s="653"/>
      <c r="J57" s="653"/>
      <c r="K57" s="650"/>
      <c r="L57" s="650"/>
      <c r="M57" s="653">
        <v>3</v>
      </c>
      <c r="N57" s="653">
        <v>684</v>
      </c>
      <c r="O57" s="666"/>
      <c r="P57" s="654">
        <v>228</v>
      </c>
    </row>
    <row r="58" spans="1:16" ht="14.4" customHeight="1" x14ac:dyDescent="0.3">
      <c r="A58" s="649" t="s">
        <v>7917</v>
      </c>
      <c r="B58" s="650" t="s">
        <v>7873</v>
      </c>
      <c r="C58" s="650" t="s">
        <v>7952</v>
      </c>
      <c r="D58" s="650" t="s">
        <v>7953</v>
      </c>
      <c r="E58" s="653"/>
      <c r="F58" s="653"/>
      <c r="G58" s="650"/>
      <c r="H58" s="650"/>
      <c r="I58" s="653"/>
      <c r="J58" s="653"/>
      <c r="K58" s="650"/>
      <c r="L58" s="650"/>
      <c r="M58" s="653">
        <v>7</v>
      </c>
      <c r="N58" s="653">
        <v>546</v>
      </c>
      <c r="O58" s="666"/>
      <c r="P58" s="654">
        <v>78</v>
      </c>
    </row>
    <row r="59" spans="1:16" ht="14.4" customHeight="1" x14ac:dyDescent="0.3">
      <c r="A59" s="649" t="s">
        <v>7954</v>
      </c>
      <c r="B59" s="650" t="s">
        <v>886</v>
      </c>
      <c r="C59" s="650" t="s">
        <v>7955</v>
      </c>
      <c r="D59" s="650" t="s">
        <v>3565</v>
      </c>
      <c r="E59" s="653">
        <v>9</v>
      </c>
      <c r="F59" s="653">
        <v>12508.65</v>
      </c>
      <c r="G59" s="650">
        <v>1</v>
      </c>
      <c r="H59" s="650">
        <v>1389.85</v>
      </c>
      <c r="I59" s="653">
        <v>4</v>
      </c>
      <c r="J59" s="653">
        <v>4978.72</v>
      </c>
      <c r="K59" s="650">
        <v>0.3980221686592878</v>
      </c>
      <c r="L59" s="650">
        <v>1244.68</v>
      </c>
      <c r="M59" s="653"/>
      <c r="N59" s="653"/>
      <c r="O59" s="666"/>
      <c r="P59" s="654"/>
    </row>
    <row r="60" spans="1:16" ht="14.4" customHeight="1" x14ac:dyDescent="0.3">
      <c r="A60" s="649" t="s">
        <v>7954</v>
      </c>
      <c r="B60" s="650" t="s">
        <v>886</v>
      </c>
      <c r="C60" s="650" t="s">
        <v>7956</v>
      </c>
      <c r="D60" s="650" t="s">
        <v>7957</v>
      </c>
      <c r="E60" s="653">
        <v>6</v>
      </c>
      <c r="F60" s="653">
        <v>16678.2</v>
      </c>
      <c r="G60" s="650">
        <v>1</v>
      </c>
      <c r="H60" s="650">
        <v>2779.7000000000003</v>
      </c>
      <c r="I60" s="653"/>
      <c r="J60" s="653"/>
      <c r="K60" s="650"/>
      <c r="L60" s="650"/>
      <c r="M60" s="653"/>
      <c r="N60" s="653"/>
      <c r="O60" s="666"/>
      <c r="P60" s="654"/>
    </row>
    <row r="61" spans="1:16" ht="14.4" customHeight="1" x14ac:dyDescent="0.3">
      <c r="A61" s="649" t="s">
        <v>7954</v>
      </c>
      <c r="B61" s="650" t="s">
        <v>886</v>
      </c>
      <c r="C61" s="650" t="s">
        <v>7958</v>
      </c>
      <c r="D61" s="650" t="s">
        <v>2323</v>
      </c>
      <c r="E61" s="653"/>
      <c r="F61" s="653"/>
      <c r="G61" s="650"/>
      <c r="H61" s="650"/>
      <c r="I61" s="653">
        <v>2</v>
      </c>
      <c r="J61" s="653">
        <v>5608.16</v>
      </c>
      <c r="K61" s="650"/>
      <c r="L61" s="650">
        <v>2804.08</v>
      </c>
      <c r="M61" s="653">
        <v>4.17</v>
      </c>
      <c r="N61" s="653">
        <v>10250.189999999999</v>
      </c>
      <c r="O61" s="666"/>
      <c r="P61" s="654">
        <v>2458.0791366906474</v>
      </c>
    </row>
    <row r="62" spans="1:16" ht="14.4" customHeight="1" x14ac:dyDescent="0.3">
      <c r="A62" s="649" t="s">
        <v>7954</v>
      </c>
      <c r="B62" s="650" t="s">
        <v>7873</v>
      </c>
      <c r="C62" s="650" t="s">
        <v>7959</v>
      </c>
      <c r="D62" s="650" t="s">
        <v>7960</v>
      </c>
      <c r="E62" s="653">
        <v>1</v>
      </c>
      <c r="F62" s="653">
        <v>20</v>
      </c>
      <c r="G62" s="650">
        <v>1</v>
      </c>
      <c r="H62" s="650">
        <v>20</v>
      </c>
      <c r="I62" s="653">
        <v>2</v>
      </c>
      <c r="J62" s="653">
        <v>56</v>
      </c>
      <c r="K62" s="650">
        <v>2.8</v>
      </c>
      <c r="L62" s="650">
        <v>28</v>
      </c>
      <c r="M62" s="653"/>
      <c r="N62" s="653"/>
      <c r="O62" s="666"/>
      <c r="P62" s="654"/>
    </row>
    <row r="63" spans="1:16" ht="14.4" customHeight="1" x14ac:dyDescent="0.3">
      <c r="A63" s="649" t="s">
        <v>7954</v>
      </c>
      <c r="B63" s="650" t="s">
        <v>7873</v>
      </c>
      <c r="C63" s="650" t="s">
        <v>7961</v>
      </c>
      <c r="D63" s="650" t="s">
        <v>7962</v>
      </c>
      <c r="E63" s="653">
        <v>2</v>
      </c>
      <c r="F63" s="653">
        <v>316</v>
      </c>
      <c r="G63" s="650">
        <v>1</v>
      </c>
      <c r="H63" s="650">
        <v>158</v>
      </c>
      <c r="I63" s="653">
        <v>1</v>
      </c>
      <c r="J63" s="653">
        <v>156</v>
      </c>
      <c r="K63" s="650">
        <v>0.49367088607594939</v>
      </c>
      <c r="L63" s="650">
        <v>156</v>
      </c>
      <c r="M63" s="653">
        <v>1</v>
      </c>
      <c r="N63" s="653">
        <v>143</v>
      </c>
      <c r="O63" s="666">
        <v>0.45253164556962028</v>
      </c>
      <c r="P63" s="654">
        <v>143</v>
      </c>
    </row>
    <row r="64" spans="1:16" ht="14.4" customHeight="1" x14ac:dyDescent="0.3">
      <c r="A64" s="649" t="s">
        <v>7954</v>
      </c>
      <c r="B64" s="650" t="s">
        <v>7873</v>
      </c>
      <c r="C64" s="650" t="s">
        <v>7896</v>
      </c>
      <c r="D64" s="650" t="s">
        <v>7897</v>
      </c>
      <c r="E64" s="653">
        <v>165</v>
      </c>
      <c r="F64" s="653">
        <v>5610</v>
      </c>
      <c r="G64" s="650">
        <v>1</v>
      </c>
      <c r="H64" s="650">
        <v>34</v>
      </c>
      <c r="I64" s="653">
        <v>173</v>
      </c>
      <c r="J64" s="653">
        <v>5882</v>
      </c>
      <c r="K64" s="650">
        <v>1.0484848484848486</v>
      </c>
      <c r="L64" s="650">
        <v>34</v>
      </c>
      <c r="M64" s="653">
        <v>179</v>
      </c>
      <c r="N64" s="653">
        <v>6165</v>
      </c>
      <c r="O64" s="666">
        <v>1.0989304812834224</v>
      </c>
      <c r="P64" s="654">
        <v>34.441340782122907</v>
      </c>
    </row>
    <row r="65" spans="1:16" ht="14.4" customHeight="1" x14ac:dyDescent="0.3">
      <c r="A65" s="649" t="s">
        <v>7954</v>
      </c>
      <c r="B65" s="650" t="s">
        <v>7873</v>
      </c>
      <c r="C65" s="650" t="s">
        <v>7874</v>
      </c>
      <c r="D65" s="650" t="s">
        <v>7875</v>
      </c>
      <c r="E65" s="653"/>
      <c r="F65" s="653"/>
      <c r="G65" s="650"/>
      <c r="H65" s="650"/>
      <c r="I65" s="653"/>
      <c r="J65" s="653"/>
      <c r="K65" s="650"/>
      <c r="L65" s="650"/>
      <c r="M65" s="653">
        <v>2</v>
      </c>
      <c r="N65" s="653">
        <v>0</v>
      </c>
      <c r="O65" s="666"/>
      <c r="P65" s="654">
        <v>0</v>
      </c>
    </row>
    <row r="66" spans="1:16" ht="14.4" customHeight="1" x14ac:dyDescent="0.3">
      <c r="A66" s="649" t="s">
        <v>7954</v>
      </c>
      <c r="B66" s="650" t="s">
        <v>7873</v>
      </c>
      <c r="C66" s="650" t="s">
        <v>7963</v>
      </c>
      <c r="D66" s="650" t="s">
        <v>7964</v>
      </c>
      <c r="E66" s="653"/>
      <c r="F66" s="653"/>
      <c r="G66" s="650"/>
      <c r="H66" s="650"/>
      <c r="I66" s="653">
        <v>4</v>
      </c>
      <c r="J66" s="653">
        <v>0</v>
      </c>
      <c r="K66" s="650"/>
      <c r="L66" s="650">
        <v>0</v>
      </c>
      <c r="M66" s="653">
        <v>4</v>
      </c>
      <c r="N66" s="653">
        <v>0</v>
      </c>
      <c r="O66" s="666"/>
      <c r="P66" s="654">
        <v>0</v>
      </c>
    </row>
    <row r="67" spans="1:16" ht="14.4" customHeight="1" x14ac:dyDescent="0.3">
      <c r="A67" s="649" t="s">
        <v>7954</v>
      </c>
      <c r="B67" s="650" t="s">
        <v>7873</v>
      </c>
      <c r="C67" s="650" t="s">
        <v>7889</v>
      </c>
      <c r="D67" s="650" t="s">
        <v>7890</v>
      </c>
      <c r="E67" s="653">
        <v>8</v>
      </c>
      <c r="F67" s="653">
        <v>0</v>
      </c>
      <c r="G67" s="650"/>
      <c r="H67" s="650">
        <v>0</v>
      </c>
      <c r="I67" s="653">
        <v>7</v>
      </c>
      <c r="J67" s="653">
        <v>0</v>
      </c>
      <c r="K67" s="650"/>
      <c r="L67" s="650">
        <v>0</v>
      </c>
      <c r="M67" s="653">
        <v>9</v>
      </c>
      <c r="N67" s="653">
        <v>0</v>
      </c>
      <c r="O67" s="666"/>
      <c r="P67" s="654">
        <v>0</v>
      </c>
    </row>
    <row r="68" spans="1:16" ht="14.4" customHeight="1" x14ac:dyDescent="0.3">
      <c r="A68" s="649" t="s">
        <v>7954</v>
      </c>
      <c r="B68" s="650" t="s">
        <v>7873</v>
      </c>
      <c r="C68" s="650" t="s">
        <v>7902</v>
      </c>
      <c r="D68" s="650" t="s">
        <v>7903</v>
      </c>
      <c r="E68" s="653"/>
      <c r="F68" s="653"/>
      <c r="G68" s="650"/>
      <c r="H68" s="650"/>
      <c r="I68" s="653">
        <v>155</v>
      </c>
      <c r="J68" s="653">
        <v>6572</v>
      </c>
      <c r="K68" s="650"/>
      <c r="L68" s="650">
        <v>42.4</v>
      </c>
      <c r="M68" s="653">
        <v>195</v>
      </c>
      <c r="N68" s="653">
        <v>20902</v>
      </c>
      <c r="O68" s="666"/>
      <c r="P68" s="654">
        <v>107.18974358974359</v>
      </c>
    </row>
    <row r="69" spans="1:16" ht="14.4" customHeight="1" x14ac:dyDescent="0.3">
      <c r="A69" s="649" t="s">
        <v>7954</v>
      </c>
      <c r="B69" s="650" t="s">
        <v>7873</v>
      </c>
      <c r="C69" s="650" t="s">
        <v>7915</v>
      </c>
      <c r="D69" s="650" t="s">
        <v>7916</v>
      </c>
      <c r="E69" s="653"/>
      <c r="F69" s="653"/>
      <c r="G69" s="650"/>
      <c r="H69" s="650"/>
      <c r="I69" s="653">
        <v>1</v>
      </c>
      <c r="J69" s="653">
        <v>30</v>
      </c>
      <c r="K69" s="650"/>
      <c r="L69" s="650">
        <v>30</v>
      </c>
      <c r="M69" s="653"/>
      <c r="N69" s="653"/>
      <c r="O69" s="666"/>
      <c r="P69" s="654"/>
    </row>
    <row r="70" spans="1:16" ht="14.4" customHeight="1" x14ac:dyDescent="0.3">
      <c r="A70" s="649" t="s">
        <v>7954</v>
      </c>
      <c r="B70" s="650" t="s">
        <v>7873</v>
      </c>
      <c r="C70" s="650" t="s">
        <v>7965</v>
      </c>
      <c r="D70" s="650" t="s">
        <v>7966</v>
      </c>
      <c r="E70" s="653">
        <v>43</v>
      </c>
      <c r="F70" s="653">
        <v>22919</v>
      </c>
      <c r="G70" s="650">
        <v>1</v>
      </c>
      <c r="H70" s="650">
        <v>533</v>
      </c>
      <c r="I70" s="653">
        <v>33</v>
      </c>
      <c r="J70" s="653">
        <v>17688</v>
      </c>
      <c r="K70" s="650">
        <v>0.77176142065535147</v>
      </c>
      <c r="L70" s="650">
        <v>536</v>
      </c>
      <c r="M70" s="653">
        <v>26</v>
      </c>
      <c r="N70" s="653">
        <v>10704</v>
      </c>
      <c r="O70" s="666">
        <v>0.46703608359876086</v>
      </c>
      <c r="P70" s="654">
        <v>411.69230769230768</v>
      </c>
    </row>
    <row r="71" spans="1:16" ht="14.4" customHeight="1" x14ac:dyDescent="0.3">
      <c r="A71" s="649" t="s">
        <v>7954</v>
      </c>
      <c r="B71" s="650" t="s">
        <v>7873</v>
      </c>
      <c r="C71" s="650" t="s">
        <v>7908</v>
      </c>
      <c r="D71" s="650" t="s">
        <v>7909</v>
      </c>
      <c r="E71" s="653">
        <v>46</v>
      </c>
      <c r="F71" s="653">
        <v>3128</v>
      </c>
      <c r="G71" s="650">
        <v>1</v>
      </c>
      <c r="H71" s="650">
        <v>68</v>
      </c>
      <c r="I71" s="653">
        <v>61</v>
      </c>
      <c r="J71" s="653">
        <v>4209</v>
      </c>
      <c r="K71" s="650">
        <v>1.3455882352941178</v>
      </c>
      <c r="L71" s="650">
        <v>69</v>
      </c>
      <c r="M71" s="653">
        <v>68</v>
      </c>
      <c r="N71" s="653">
        <v>4732</v>
      </c>
      <c r="O71" s="666">
        <v>1.5127877237851663</v>
      </c>
      <c r="P71" s="654">
        <v>69.588235294117652</v>
      </c>
    </row>
    <row r="72" spans="1:16" ht="14.4" customHeight="1" x14ac:dyDescent="0.3">
      <c r="A72" s="649" t="s">
        <v>7954</v>
      </c>
      <c r="B72" s="650" t="s">
        <v>7873</v>
      </c>
      <c r="C72" s="650" t="s">
        <v>7967</v>
      </c>
      <c r="D72" s="650" t="s">
        <v>7968</v>
      </c>
      <c r="E72" s="653">
        <v>0</v>
      </c>
      <c r="F72" s="653">
        <v>0</v>
      </c>
      <c r="G72" s="650"/>
      <c r="H72" s="650"/>
      <c r="I72" s="653"/>
      <c r="J72" s="653"/>
      <c r="K72" s="650"/>
      <c r="L72" s="650"/>
      <c r="M72" s="653"/>
      <c r="N72" s="653"/>
      <c r="O72" s="666"/>
      <c r="P72" s="654"/>
    </row>
    <row r="73" spans="1:16" ht="14.4" customHeight="1" x14ac:dyDescent="0.3">
      <c r="A73" s="649" t="s">
        <v>7954</v>
      </c>
      <c r="B73" s="650" t="s">
        <v>7873</v>
      </c>
      <c r="C73" s="650" t="s">
        <v>7969</v>
      </c>
      <c r="D73" s="650" t="s">
        <v>7970</v>
      </c>
      <c r="E73" s="653">
        <v>329</v>
      </c>
      <c r="F73" s="653">
        <v>108241</v>
      </c>
      <c r="G73" s="650">
        <v>1</v>
      </c>
      <c r="H73" s="650">
        <v>329</v>
      </c>
      <c r="I73" s="653">
        <v>375</v>
      </c>
      <c r="J73" s="653">
        <v>122625</v>
      </c>
      <c r="K73" s="650">
        <v>1.1328886466311288</v>
      </c>
      <c r="L73" s="650">
        <v>327</v>
      </c>
      <c r="M73" s="653">
        <v>324</v>
      </c>
      <c r="N73" s="653">
        <v>106455</v>
      </c>
      <c r="O73" s="666">
        <v>0.98349978289188011</v>
      </c>
      <c r="P73" s="654">
        <v>328.56481481481484</v>
      </c>
    </row>
    <row r="74" spans="1:16" ht="14.4" customHeight="1" x14ac:dyDescent="0.3">
      <c r="A74" s="649" t="s">
        <v>7954</v>
      </c>
      <c r="B74" s="650" t="s">
        <v>7873</v>
      </c>
      <c r="C74" s="650" t="s">
        <v>7971</v>
      </c>
      <c r="D74" s="650" t="s">
        <v>7972</v>
      </c>
      <c r="E74" s="653">
        <v>34</v>
      </c>
      <c r="F74" s="653">
        <v>5576</v>
      </c>
      <c r="G74" s="650">
        <v>1</v>
      </c>
      <c r="H74" s="650">
        <v>164</v>
      </c>
      <c r="I74" s="653">
        <v>61</v>
      </c>
      <c r="J74" s="653">
        <v>9943</v>
      </c>
      <c r="K74" s="650">
        <v>1.7831779053084649</v>
      </c>
      <c r="L74" s="650">
        <v>163</v>
      </c>
      <c r="M74" s="653">
        <v>154</v>
      </c>
      <c r="N74" s="653">
        <v>25210</v>
      </c>
      <c r="O74" s="666">
        <v>4.52116212338594</v>
      </c>
      <c r="P74" s="654">
        <v>163.7012987012987</v>
      </c>
    </row>
    <row r="75" spans="1:16" ht="14.4" customHeight="1" x14ac:dyDescent="0.3">
      <c r="A75" s="649" t="s">
        <v>7973</v>
      </c>
      <c r="B75" s="650" t="s">
        <v>886</v>
      </c>
      <c r="C75" s="650" t="s">
        <v>7974</v>
      </c>
      <c r="D75" s="650" t="s">
        <v>2331</v>
      </c>
      <c r="E75" s="653">
        <v>1</v>
      </c>
      <c r="F75" s="653">
        <v>3683.49</v>
      </c>
      <c r="G75" s="650">
        <v>1</v>
      </c>
      <c r="H75" s="650">
        <v>3683.49</v>
      </c>
      <c r="I75" s="653"/>
      <c r="J75" s="653"/>
      <c r="K75" s="650"/>
      <c r="L75" s="650"/>
      <c r="M75" s="653"/>
      <c r="N75" s="653"/>
      <c r="O75" s="666"/>
      <c r="P75" s="654"/>
    </row>
    <row r="76" spans="1:16" ht="14.4" customHeight="1" x14ac:dyDescent="0.3">
      <c r="A76" s="649" t="s">
        <v>7973</v>
      </c>
      <c r="B76" s="650" t="s">
        <v>886</v>
      </c>
      <c r="C76" s="650" t="s">
        <v>7975</v>
      </c>
      <c r="D76" s="650" t="s">
        <v>7976</v>
      </c>
      <c r="E76" s="653">
        <v>10</v>
      </c>
      <c r="F76" s="653">
        <v>1388.7</v>
      </c>
      <c r="G76" s="650">
        <v>1</v>
      </c>
      <c r="H76" s="650">
        <v>138.87</v>
      </c>
      <c r="I76" s="653">
        <v>1</v>
      </c>
      <c r="J76" s="653">
        <v>140.09</v>
      </c>
      <c r="K76" s="650">
        <v>0.10087851947864909</v>
      </c>
      <c r="L76" s="650">
        <v>140.09</v>
      </c>
      <c r="M76" s="653">
        <v>5.78</v>
      </c>
      <c r="N76" s="653">
        <v>809.72</v>
      </c>
      <c r="O76" s="666">
        <v>0.58307769856700509</v>
      </c>
      <c r="P76" s="654">
        <v>140.08996539792386</v>
      </c>
    </row>
    <row r="77" spans="1:16" ht="14.4" customHeight="1" x14ac:dyDescent="0.3">
      <c r="A77" s="649" t="s">
        <v>7973</v>
      </c>
      <c r="B77" s="650" t="s">
        <v>886</v>
      </c>
      <c r="C77" s="650" t="s">
        <v>7977</v>
      </c>
      <c r="D77" s="650" t="s">
        <v>7976</v>
      </c>
      <c r="E77" s="653">
        <v>7</v>
      </c>
      <c r="F77" s="653">
        <v>1944.18</v>
      </c>
      <c r="G77" s="650">
        <v>1</v>
      </c>
      <c r="H77" s="650">
        <v>277.74</v>
      </c>
      <c r="I77" s="653">
        <v>8.26</v>
      </c>
      <c r="J77" s="653">
        <v>2314.2799999999997</v>
      </c>
      <c r="K77" s="650">
        <v>1.190363032229526</v>
      </c>
      <c r="L77" s="650">
        <v>280.17917675544794</v>
      </c>
      <c r="M77" s="653">
        <v>8.58</v>
      </c>
      <c r="N77" s="653">
        <v>2420.7000000000003</v>
      </c>
      <c r="O77" s="666">
        <v>1.245100762275098</v>
      </c>
      <c r="P77" s="654">
        <v>282.13286713286715</v>
      </c>
    </row>
    <row r="78" spans="1:16" ht="14.4" customHeight="1" x14ac:dyDescent="0.3">
      <c r="A78" s="649" t="s">
        <v>7973</v>
      </c>
      <c r="B78" s="650" t="s">
        <v>886</v>
      </c>
      <c r="C78" s="650" t="s">
        <v>7978</v>
      </c>
      <c r="D78" s="650" t="s">
        <v>7979</v>
      </c>
      <c r="E78" s="653">
        <v>11</v>
      </c>
      <c r="F78" s="653">
        <v>9875.7999999999993</v>
      </c>
      <c r="G78" s="650">
        <v>1</v>
      </c>
      <c r="H78" s="650">
        <v>897.8</v>
      </c>
      <c r="I78" s="653"/>
      <c r="J78" s="653"/>
      <c r="K78" s="650"/>
      <c r="L78" s="650"/>
      <c r="M78" s="653"/>
      <c r="N78" s="653"/>
      <c r="O78" s="666"/>
      <c r="P78" s="654"/>
    </row>
    <row r="79" spans="1:16" ht="14.4" customHeight="1" x14ac:dyDescent="0.3">
      <c r="A79" s="649" t="s">
        <v>7973</v>
      </c>
      <c r="B79" s="650" t="s">
        <v>886</v>
      </c>
      <c r="C79" s="650" t="s">
        <v>7980</v>
      </c>
      <c r="D79" s="650" t="s">
        <v>7868</v>
      </c>
      <c r="E79" s="653">
        <v>5.9</v>
      </c>
      <c r="F79" s="653">
        <v>6368.93</v>
      </c>
      <c r="G79" s="650">
        <v>1</v>
      </c>
      <c r="H79" s="650">
        <v>1079.4796610169492</v>
      </c>
      <c r="I79" s="653"/>
      <c r="J79" s="653"/>
      <c r="K79" s="650"/>
      <c r="L79" s="650"/>
      <c r="M79" s="653"/>
      <c r="N79" s="653"/>
      <c r="O79" s="666"/>
      <c r="P79" s="654"/>
    </row>
    <row r="80" spans="1:16" ht="14.4" customHeight="1" x14ac:dyDescent="0.3">
      <c r="A80" s="649" t="s">
        <v>7973</v>
      </c>
      <c r="B80" s="650" t="s">
        <v>886</v>
      </c>
      <c r="C80" s="650" t="s">
        <v>7981</v>
      </c>
      <c r="D80" s="650" t="s">
        <v>2375</v>
      </c>
      <c r="E80" s="653">
        <v>4.0999999999999996</v>
      </c>
      <c r="F80" s="653">
        <v>3550.89</v>
      </c>
      <c r="G80" s="650">
        <v>1</v>
      </c>
      <c r="H80" s="650">
        <v>866.07073170731712</v>
      </c>
      <c r="I80" s="653">
        <v>6.8</v>
      </c>
      <c r="J80" s="653">
        <v>5969.77</v>
      </c>
      <c r="K80" s="650">
        <v>1.6812038671994911</v>
      </c>
      <c r="L80" s="650">
        <v>877.90735294117655</v>
      </c>
      <c r="M80" s="653">
        <v>8.4</v>
      </c>
      <c r="N80" s="653">
        <v>7374.48</v>
      </c>
      <c r="O80" s="666">
        <v>2.0767976479136214</v>
      </c>
      <c r="P80" s="654">
        <v>877.9142857142856</v>
      </c>
    </row>
    <row r="81" spans="1:16" ht="14.4" customHeight="1" x14ac:dyDescent="0.3">
      <c r="A81" s="649" t="s">
        <v>7973</v>
      </c>
      <c r="B81" s="650" t="s">
        <v>886</v>
      </c>
      <c r="C81" s="650" t="s">
        <v>2418</v>
      </c>
      <c r="D81" s="650" t="s">
        <v>7982</v>
      </c>
      <c r="E81" s="653"/>
      <c r="F81" s="653"/>
      <c r="G81" s="650"/>
      <c r="H81" s="650"/>
      <c r="I81" s="653"/>
      <c r="J81" s="653"/>
      <c r="K81" s="650"/>
      <c r="L81" s="650"/>
      <c r="M81" s="653">
        <v>2</v>
      </c>
      <c r="N81" s="653">
        <v>6471.42</v>
      </c>
      <c r="O81" s="666"/>
      <c r="P81" s="654">
        <v>3235.71</v>
      </c>
    </row>
    <row r="82" spans="1:16" ht="14.4" customHeight="1" x14ac:dyDescent="0.3">
      <c r="A82" s="649" t="s">
        <v>7973</v>
      </c>
      <c r="B82" s="650" t="s">
        <v>886</v>
      </c>
      <c r="C82" s="650" t="s">
        <v>7983</v>
      </c>
      <c r="D82" s="650" t="s">
        <v>2408</v>
      </c>
      <c r="E82" s="653">
        <v>32</v>
      </c>
      <c r="F82" s="653">
        <v>321368.32000000001</v>
      </c>
      <c r="G82" s="650">
        <v>1</v>
      </c>
      <c r="H82" s="650">
        <v>10042.76</v>
      </c>
      <c r="I82" s="653">
        <v>68</v>
      </c>
      <c r="J82" s="653">
        <v>740751.2</v>
      </c>
      <c r="K82" s="650">
        <v>2.304991356957649</v>
      </c>
      <c r="L82" s="650">
        <v>10893.4</v>
      </c>
      <c r="M82" s="653">
        <v>48</v>
      </c>
      <c r="N82" s="653">
        <v>433059.6</v>
      </c>
      <c r="O82" s="666">
        <v>1.3475491299204601</v>
      </c>
      <c r="P82" s="654">
        <v>9022.0749999999989</v>
      </c>
    </row>
    <row r="83" spans="1:16" ht="14.4" customHeight="1" x14ac:dyDescent="0.3">
      <c r="A83" s="649" t="s">
        <v>7973</v>
      </c>
      <c r="B83" s="650" t="s">
        <v>886</v>
      </c>
      <c r="C83" s="650" t="s">
        <v>7984</v>
      </c>
      <c r="D83" s="650" t="s">
        <v>7985</v>
      </c>
      <c r="E83" s="653">
        <v>0</v>
      </c>
      <c r="F83" s="653">
        <v>1.4551915228366852E-11</v>
      </c>
      <c r="G83" s="650">
        <v>1</v>
      </c>
      <c r="H83" s="650"/>
      <c r="I83" s="653">
        <v>0</v>
      </c>
      <c r="J83" s="653">
        <v>0</v>
      </c>
      <c r="K83" s="650">
        <v>0</v>
      </c>
      <c r="L83" s="650"/>
      <c r="M83" s="653">
        <v>0</v>
      </c>
      <c r="N83" s="653">
        <v>0</v>
      </c>
      <c r="O83" s="666">
        <v>0</v>
      </c>
      <c r="P83" s="654"/>
    </row>
    <row r="84" spans="1:16" ht="14.4" customHeight="1" x14ac:dyDescent="0.3">
      <c r="A84" s="649" t="s">
        <v>7973</v>
      </c>
      <c r="B84" s="650" t="s">
        <v>886</v>
      </c>
      <c r="C84" s="650" t="s">
        <v>7984</v>
      </c>
      <c r="D84" s="650" t="s">
        <v>3373</v>
      </c>
      <c r="E84" s="653">
        <v>14</v>
      </c>
      <c r="F84" s="653">
        <v>277608.52</v>
      </c>
      <c r="G84" s="650">
        <v>1</v>
      </c>
      <c r="H84" s="650">
        <v>19829.18</v>
      </c>
      <c r="I84" s="653">
        <v>56</v>
      </c>
      <c r="J84" s="653">
        <v>994677.04</v>
      </c>
      <c r="K84" s="650">
        <v>3.5830205787632163</v>
      </c>
      <c r="L84" s="650">
        <v>17762.09</v>
      </c>
      <c r="M84" s="653">
        <v>12</v>
      </c>
      <c r="N84" s="653">
        <v>213145.08</v>
      </c>
      <c r="O84" s="666">
        <v>0.76779012402068914</v>
      </c>
      <c r="P84" s="654">
        <v>17762.09</v>
      </c>
    </row>
    <row r="85" spans="1:16" ht="14.4" customHeight="1" x14ac:dyDescent="0.3">
      <c r="A85" s="649" t="s">
        <v>7973</v>
      </c>
      <c r="B85" s="650" t="s">
        <v>886</v>
      </c>
      <c r="C85" s="650" t="s">
        <v>7986</v>
      </c>
      <c r="D85" s="650" t="s">
        <v>7987</v>
      </c>
      <c r="E85" s="653"/>
      <c r="F85" s="653"/>
      <c r="G85" s="650"/>
      <c r="H85" s="650"/>
      <c r="I85" s="653">
        <v>4</v>
      </c>
      <c r="J85" s="653">
        <v>118186.96</v>
      </c>
      <c r="K85" s="650"/>
      <c r="L85" s="650">
        <v>29546.74</v>
      </c>
      <c r="M85" s="653"/>
      <c r="N85" s="653"/>
      <c r="O85" s="666"/>
      <c r="P85" s="654"/>
    </row>
    <row r="86" spans="1:16" ht="14.4" customHeight="1" x14ac:dyDescent="0.3">
      <c r="A86" s="649" t="s">
        <v>7973</v>
      </c>
      <c r="B86" s="650" t="s">
        <v>886</v>
      </c>
      <c r="C86" s="650" t="s">
        <v>7988</v>
      </c>
      <c r="D86" s="650" t="s">
        <v>3377</v>
      </c>
      <c r="E86" s="653"/>
      <c r="F86" s="653"/>
      <c r="G86" s="650"/>
      <c r="H86" s="650"/>
      <c r="I86" s="653">
        <v>12</v>
      </c>
      <c r="J86" s="653">
        <v>709121.64</v>
      </c>
      <c r="K86" s="650"/>
      <c r="L86" s="650">
        <v>59093.47</v>
      </c>
      <c r="M86" s="653">
        <v>14</v>
      </c>
      <c r="N86" s="653">
        <v>827308.58000000007</v>
      </c>
      <c r="O86" s="666"/>
      <c r="P86" s="654">
        <v>59093.470000000008</v>
      </c>
    </row>
    <row r="87" spans="1:16" ht="14.4" customHeight="1" x14ac:dyDescent="0.3">
      <c r="A87" s="649" t="s">
        <v>7973</v>
      </c>
      <c r="B87" s="650" t="s">
        <v>886</v>
      </c>
      <c r="C87" s="650" t="s">
        <v>7989</v>
      </c>
      <c r="D87" s="650" t="s">
        <v>2379</v>
      </c>
      <c r="E87" s="653">
        <v>9</v>
      </c>
      <c r="F87" s="653">
        <v>1012.35</v>
      </c>
      <c r="G87" s="650">
        <v>1</v>
      </c>
      <c r="H87" s="650">
        <v>112.48333333333333</v>
      </c>
      <c r="I87" s="653">
        <v>25.08</v>
      </c>
      <c r="J87" s="653">
        <v>2825.23</v>
      </c>
      <c r="K87" s="650">
        <v>2.7907640638119227</v>
      </c>
      <c r="L87" s="650">
        <v>112.64872408293462</v>
      </c>
      <c r="M87" s="653">
        <v>15.8</v>
      </c>
      <c r="N87" s="653">
        <v>1162.31</v>
      </c>
      <c r="O87" s="666">
        <v>1.1481305872474934</v>
      </c>
      <c r="P87" s="654">
        <v>73.563924050632906</v>
      </c>
    </row>
    <row r="88" spans="1:16" ht="14.4" customHeight="1" x14ac:dyDescent="0.3">
      <c r="A88" s="649" t="s">
        <v>7973</v>
      </c>
      <c r="B88" s="650" t="s">
        <v>886</v>
      </c>
      <c r="C88" s="650" t="s">
        <v>7990</v>
      </c>
      <c r="D88" s="650" t="s">
        <v>2681</v>
      </c>
      <c r="E88" s="653">
        <v>4</v>
      </c>
      <c r="F88" s="653">
        <v>1116.2</v>
      </c>
      <c r="G88" s="650">
        <v>1</v>
      </c>
      <c r="H88" s="650">
        <v>279.05</v>
      </c>
      <c r="I88" s="653"/>
      <c r="J88" s="653"/>
      <c r="K88" s="650"/>
      <c r="L88" s="650"/>
      <c r="M88" s="653">
        <v>3</v>
      </c>
      <c r="N88" s="653">
        <v>908.07</v>
      </c>
      <c r="O88" s="666">
        <v>0.81353700053753808</v>
      </c>
      <c r="P88" s="654">
        <v>302.69</v>
      </c>
    </row>
    <row r="89" spans="1:16" ht="14.4" customHeight="1" x14ac:dyDescent="0.3">
      <c r="A89" s="649" t="s">
        <v>7973</v>
      </c>
      <c r="B89" s="650" t="s">
        <v>886</v>
      </c>
      <c r="C89" s="650" t="s">
        <v>7991</v>
      </c>
      <c r="D89" s="650" t="s">
        <v>2681</v>
      </c>
      <c r="E89" s="653">
        <v>2</v>
      </c>
      <c r="F89" s="653">
        <v>2790.54</v>
      </c>
      <c r="G89" s="650">
        <v>1</v>
      </c>
      <c r="H89" s="650">
        <v>1395.27</v>
      </c>
      <c r="I89" s="653">
        <v>1.2</v>
      </c>
      <c r="J89" s="653">
        <v>1816.14</v>
      </c>
      <c r="K89" s="650">
        <v>0.65082027134533105</v>
      </c>
      <c r="L89" s="650">
        <v>1513.45</v>
      </c>
      <c r="M89" s="653">
        <v>0.42</v>
      </c>
      <c r="N89" s="653">
        <v>232.26</v>
      </c>
      <c r="O89" s="666">
        <v>8.3231202562944806E-2</v>
      </c>
      <c r="P89" s="654">
        <v>553</v>
      </c>
    </row>
    <row r="90" spans="1:16" ht="14.4" customHeight="1" x14ac:dyDescent="0.3">
      <c r="A90" s="649" t="s">
        <v>7973</v>
      </c>
      <c r="B90" s="650" t="s">
        <v>886</v>
      </c>
      <c r="C90" s="650" t="s">
        <v>7992</v>
      </c>
      <c r="D90" s="650" t="s">
        <v>7993</v>
      </c>
      <c r="E90" s="653">
        <v>1</v>
      </c>
      <c r="F90" s="653">
        <v>9802.76</v>
      </c>
      <c r="G90" s="650">
        <v>1</v>
      </c>
      <c r="H90" s="650">
        <v>9802.76</v>
      </c>
      <c r="I90" s="653"/>
      <c r="J90" s="653"/>
      <c r="K90" s="650"/>
      <c r="L90" s="650"/>
      <c r="M90" s="653"/>
      <c r="N90" s="653"/>
      <c r="O90" s="666"/>
      <c r="P90" s="654"/>
    </row>
    <row r="91" spans="1:16" ht="14.4" customHeight="1" x14ac:dyDescent="0.3">
      <c r="A91" s="649" t="s">
        <v>7973</v>
      </c>
      <c r="B91" s="650" t="s">
        <v>886</v>
      </c>
      <c r="C91" s="650" t="s">
        <v>7994</v>
      </c>
      <c r="D91" s="650" t="s">
        <v>2315</v>
      </c>
      <c r="E91" s="653">
        <v>1</v>
      </c>
      <c r="F91" s="653">
        <v>337.14</v>
      </c>
      <c r="G91" s="650">
        <v>1</v>
      </c>
      <c r="H91" s="650">
        <v>337.14</v>
      </c>
      <c r="I91" s="653"/>
      <c r="J91" s="653"/>
      <c r="K91" s="650"/>
      <c r="L91" s="650"/>
      <c r="M91" s="653">
        <v>3.06</v>
      </c>
      <c r="N91" s="653">
        <v>1226.03</v>
      </c>
      <c r="O91" s="666">
        <v>3.6365604793260959</v>
      </c>
      <c r="P91" s="654">
        <v>400.66339869281046</v>
      </c>
    </row>
    <row r="92" spans="1:16" ht="14.4" customHeight="1" x14ac:dyDescent="0.3">
      <c r="A92" s="649" t="s">
        <v>7973</v>
      </c>
      <c r="B92" s="650" t="s">
        <v>886</v>
      </c>
      <c r="C92" s="650" t="s">
        <v>7995</v>
      </c>
      <c r="D92" s="650" t="s">
        <v>2602</v>
      </c>
      <c r="E92" s="653">
        <v>2</v>
      </c>
      <c r="F92" s="653">
        <v>168.56</v>
      </c>
      <c r="G92" s="650">
        <v>1</v>
      </c>
      <c r="H92" s="650">
        <v>84.28</v>
      </c>
      <c r="I92" s="653"/>
      <c r="J92" s="653"/>
      <c r="K92" s="650"/>
      <c r="L92" s="650"/>
      <c r="M92" s="653">
        <v>3</v>
      </c>
      <c r="N92" s="653">
        <v>297.18</v>
      </c>
      <c r="O92" s="666">
        <v>1.7630517323208352</v>
      </c>
      <c r="P92" s="654">
        <v>99.06</v>
      </c>
    </row>
    <row r="93" spans="1:16" ht="14.4" customHeight="1" x14ac:dyDescent="0.3">
      <c r="A93" s="649" t="s">
        <v>7973</v>
      </c>
      <c r="B93" s="650" t="s">
        <v>886</v>
      </c>
      <c r="C93" s="650" t="s">
        <v>7996</v>
      </c>
      <c r="D93" s="650" t="s">
        <v>2606</v>
      </c>
      <c r="E93" s="653">
        <v>1</v>
      </c>
      <c r="F93" s="653">
        <v>168.57</v>
      </c>
      <c r="G93" s="650">
        <v>1</v>
      </c>
      <c r="H93" s="650">
        <v>168.57</v>
      </c>
      <c r="I93" s="653"/>
      <c r="J93" s="653"/>
      <c r="K93" s="650"/>
      <c r="L93" s="650"/>
      <c r="M93" s="653"/>
      <c r="N93" s="653"/>
      <c r="O93" s="666"/>
      <c r="P93" s="654"/>
    </row>
    <row r="94" spans="1:16" ht="14.4" customHeight="1" x14ac:dyDescent="0.3">
      <c r="A94" s="649" t="s">
        <v>7973</v>
      </c>
      <c r="B94" s="650" t="s">
        <v>886</v>
      </c>
      <c r="C94" s="650" t="s">
        <v>7997</v>
      </c>
      <c r="D94" s="650" t="s">
        <v>7998</v>
      </c>
      <c r="E94" s="653"/>
      <c r="F94" s="653"/>
      <c r="G94" s="650"/>
      <c r="H94" s="650"/>
      <c r="I94" s="653">
        <v>6</v>
      </c>
      <c r="J94" s="653">
        <v>32680.2</v>
      </c>
      <c r="K94" s="650"/>
      <c r="L94" s="650">
        <v>5446.7</v>
      </c>
      <c r="M94" s="653"/>
      <c r="N94" s="653"/>
      <c r="O94" s="666"/>
      <c r="P94" s="654"/>
    </row>
    <row r="95" spans="1:16" ht="14.4" customHeight="1" x14ac:dyDescent="0.3">
      <c r="A95" s="649" t="s">
        <v>7973</v>
      </c>
      <c r="B95" s="650" t="s">
        <v>886</v>
      </c>
      <c r="C95" s="650" t="s">
        <v>7999</v>
      </c>
      <c r="D95" s="650" t="s">
        <v>8000</v>
      </c>
      <c r="E95" s="653">
        <v>72</v>
      </c>
      <c r="F95" s="653">
        <v>741220.56</v>
      </c>
      <c r="G95" s="650">
        <v>1</v>
      </c>
      <c r="H95" s="650">
        <v>10294.730000000001</v>
      </c>
      <c r="I95" s="653">
        <v>69</v>
      </c>
      <c r="J95" s="653">
        <v>751644.6</v>
      </c>
      <c r="K95" s="650">
        <v>1.0140633443842948</v>
      </c>
      <c r="L95" s="650">
        <v>10893.4</v>
      </c>
      <c r="M95" s="653"/>
      <c r="N95" s="653"/>
      <c r="O95" s="666"/>
      <c r="P95" s="654"/>
    </row>
    <row r="96" spans="1:16" ht="14.4" customHeight="1" x14ac:dyDescent="0.3">
      <c r="A96" s="649" t="s">
        <v>7973</v>
      </c>
      <c r="B96" s="650" t="s">
        <v>886</v>
      </c>
      <c r="C96" s="650" t="s">
        <v>8001</v>
      </c>
      <c r="D96" s="650" t="s">
        <v>8002</v>
      </c>
      <c r="E96" s="653">
        <v>3</v>
      </c>
      <c r="F96" s="653">
        <v>8098.98</v>
      </c>
      <c r="G96" s="650">
        <v>1</v>
      </c>
      <c r="H96" s="650">
        <v>2699.66</v>
      </c>
      <c r="I96" s="653"/>
      <c r="J96" s="653"/>
      <c r="K96" s="650"/>
      <c r="L96" s="650"/>
      <c r="M96" s="653"/>
      <c r="N96" s="653"/>
      <c r="O96" s="666"/>
      <c r="P96" s="654"/>
    </row>
    <row r="97" spans="1:16" ht="14.4" customHeight="1" x14ac:dyDescent="0.3">
      <c r="A97" s="649" t="s">
        <v>7973</v>
      </c>
      <c r="B97" s="650" t="s">
        <v>886</v>
      </c>
      <c r="C97" s="650" t="s">
        <v>8003</v>
      </c>
      <c r="D97" s="650" t="s">
        <v>8004</v>
      </c>
      <c r="E97" s="653">
        <v>70</v>
      </c>
      <c r="F97" s="653">
        <v>364347.24</v>
      </c>
      <c r="G97" s="650">
        <v>1</v>
      </c>
      <c r="H97" s="650">
        <v>5204.9605714285717</v>
      </c>
      <c r="I97" s="653">
        <v>18</v>
      </c>
      <c r="J97" s="653">
        <v>98040.599999999991</v>
      </c>
      <c r="K97" s="650">
        <v>0.26908561184654506</v>
      </c>
      <c r="L97" s="650">
        <v>5446.7</v>
      </c>
      <c r="M97" s="653">
        <v>4</v>
      </c>
      <c r="N97" s="653">
        <v>18044.2</v>
      </c>
      <c r="O97" s="666">
        <v>4.9524733603032098E-2</v>
      </c>
      <c r="P97" s="654">
        <v>4511.05</v>
      </c>
    </row>
    <row r="98" spans="1:16" ht="14.4" customHeight="1" x14ac:dyDescent="0.3">
      <c r="A98" s="649" t="s">
        <v>7973</v>
      </c>
      <c r="B98" s="650" t="s">
        <v>886</v>
      </c>
      <c r="C98" s="650" t="s">
        <v>8005</v>
      </c>
      <c r="D98" s="650" t="s">
        <v>8006</v>
      </c>
      <c r="E98" s="653">
        <v>63</v>
      </c>
      <c r="F98" s="653">
        <v>641809.81000000006</v>
      </c>
      <c r="G98" s="650">
        <v>1</v>
      </c>
      <c r="H98" s="650">
        <v>10187.457301587303</v>
      </c>
      <c r="I98" s="653">
        <v>90</v>
      </c>
      <c r="J98" s="653">
        <v>980406</v>
      </c>
      <c r="K98" s="650">
        <v>1.5275646846220687</v>
      </c>
      <c r="L98" s="650">
        <v>10893.4</v>
      </c>
      <c r="M98" s="653">
        <v>32</v>
      </c>
      <c r="N98" s="653">
        <v>288706.88</v>
      </c>
      <c r="O98" s="666">
        <v>0.44983245114311976</v>
      </c>
      <c r="P98" s="654">
        <v>9022.09</v>
      </c>
    </row>
    <row r="99" spans="1:16" ht="14.4" customHeight="1" x14ac:dyDescent="0.3">
      <c r="A99" s="649" t="s">
        <v>7973</v>
      </c>
      <c r="B99" s="650" t="s">
        <v>886</v>
      </c>
      <c r="C99" s="650" t="s">
        <v>8007</v>
      </c>
      <c r="D99" s="650" t="s">
        <v>8008</v>
      </c>
      <c r="E99" s="653">
        <v>1</v>
      </c>
      <c r="F99" s="653">
        <v>7059.79</v>
      </c>
      <c r="G99" s="650">
        <v>1</v>
      </c>
      <c r="H99" s="650">
        <v>7059.79</v>
      </c>
      <c r="I99" s="653">
        <v>5</v>
      </c>
      <c r="J99" s="653">
        <v>35608.6</v>
      </c>
      <c r="K99" s="650">
        <v>5.0438610780207345</v>
      </c>
      <c r="L99" s="650">
        <v>7121.7199999999993</v>
      </c>
      <c r="M99" s="653">
        <v>5</v>
      </c>
      <c r="N99" s="653">
        <v>35608.6</v>
      </c>
      <c r="O99" s="666">
        <v>5.0438610780207345</v>
      </c>
      <c r="P99" s="654">
        <v>7121.7199999999993</v>
      </c>
    </row>
    <row r="100" spans="1:16" ht="14.4" customHeight="1" x14ac:dyDescent="0.3">
      <c r="A100" s="649" t="s">
        <v>7973</v>
      </c>
      <c r="B100" s="650" t="s">
        <v>886</v>
      </c>
      <c r="C100" s="650" t="s">
        <v>8009</v>
      </c>
      <c r="D100" s="650" t="s">
        <v>2312</v>
      </c>
      <c r="E100" s="653"/>
      <c r="F100" s="653"/>
      <c r="G100" s="650"/>
      <c r="H100" s="650"/>
      <c r="I100" s="653">
        <v>5</v>
      </c>
      <c r="J100" s="653">
        <v>29243.8</v>
      </c>
      <c r="K100" s="650"/>
      <c r="L100" s="650">
        <v>5848.76</v>
      </c>
      <c r="M100" s="653"/>
      <c r="N100" s="653"/>
      <c r="O100" s="666"/>
      <c r="P100" s="654"/>
    </row>
    <row r="101" spans="1:16" ht="14.4" customHeight="1" x14ac:dyDescent="0.3">
      <c r="A101" s="649" t="s">
        <v>7973</v>
      </c>
      <c r="B101" s="650" t="s">
        <v>886</v>
      </c>
      <c r="C101" s="650" t="s">
        <v>8010</v>
      </c>
      <c r="D101" s="650" t="s">
        <v>8011</v>
      </c>
      <c r="E101" s="653">
        <v>1</v>
      </c>
      <c r="F101" s="653">
        <v>1329.69</v>
      </c>
      <c r="G101" s="650">
        <v>1</v>
      </c>
      <c r="H101" s="650">
        <v>1329.69</v>
      </c>
      <c r="I101" s="653"/>
      <c r="J101" s="653"/>
      <c r="K101" s="650"/>
      <c r="L101" s="650"/>
      <c r="M101" s="653"/>
      <c r="N101" s="653"/>
      <c r="O101" s="666"/>
      <c r="P101" s="654"/>
    </row>
    <row r="102" spans="1:16" ht="14.4" customHeight="1" x14ac:dyDescent="0.3">
      <c r="A102" s="649" t="s">
        <v>7973</v>
      </c>
      <c r="B102" s="650" t="s">
        <v>886</v>
      </c>
      <c r="C102" s="650" t="s">
        <v>2420</v>
      </c>
      <c r="D102" s="650" t="s">
        <v>8012</v>
      </c>
      <c r="E102" s="653"/>
      <c r="F102" s="653"/>
      <c r="G102" s="650"/>
      <c r="H102" s="650"/>
      <c r="I102" s="653"/>
      <c r="J102" s="653"/>
      <c r="K102" s="650"/>
      <c r="L102" s="650"/>
      <c r="M102" s="653">
        <v>6</v>
      </c>
      <c r="N102" s="653">
        <v>40511.339999999997</v>
      </c>
      <c r="O102" s="666"/>
      <c r="P102" s="654">
        <v>6751.8899999999994</v>
      </c>
    </row>
    <row r="103" spans="1:16" ht="14.4" customHeight="1" x14ac:dyDescent="0.3">
      <c r="A103" s="649" t="s">
        <v>7973</v>
      </c>
      <c r="B103" s="650" t="s">
        <v>886</v>
      </c>
      <c r="C103" s="650" t="s">
        <v>8013</v>
      </c>
      <c r="D103" s="650" t="s">
        <v>8014</v>
      </c>
      <c r="E103" s="653"/>
      <c r="F103" s="653"/>
      <c r="G103" s="650"/>
      <c r="H103" s="650"/>
      <c r="I103" s="653">
        <v>2.56</v>
      </c>
      <c r="J103" s="653">
        <v>735.06999999999994</v>
      </c>
      <c r="K103" s="650"/>
      <c r="L103" s="650">
        <v>287.13671874999994</v>
      </c>
      <c r="M103" s="653">
        <v>4.28</v>
      </c>
      <c r="N103" s="653">
        <v>1228.95</v>
      </c>
      <c r="O103" s="666"/>
      <c r="P103" s="654">
        <v>287.1378504672897</v>
      </c>
    </row>
    <row r="104" spans="1:16" ht="14.4" customHeight="1" x14ac:dyDescent="0.3">
      <c r="A104" s="649" t="s">
        <v>7973</v>
      </c>
      <c r="B104" s="650" t="s">
        <v>886</v>
      </c>
      <c r="C104" s="650" t="s">
        <v>8015</v>
      </c>
      <c r="D104" s="650" t="s">
        <v>8014</v>
      </c>
      <c r="E104" s="653"/>
      <c r="F104" s="653"/>
      <c r="G104" s="650"/>
      <c r="H104" s="650"/>
      <c r="I104" s="653">
        <v>5.75</v>
      </c>
      <c r="J104" s="653">
        <v>8255.4900000000016</v>
      </c>
      <c r="K104" s="650"/>
      <c r="L104" s="650">
        <v>1435.7373913043482</v>
      </c>
      <c r="M104" s="653">
        <v>2.8499999999999996</v>
      </c>
      <c r="N104" s="653">
        <v>4091.84</v>
      </c>
      <c r="O104" s="666"/>
      <c r="P104" s="654">
        <v>1435.7333333333336</v>
      </c>
    </row>
    <row r="105" spans="1:16" ht="14.4" customHeight="1" x14ac:dyDescent="0.3">
      <c r="A105" s="649" t="s">
        <v>7973</v>
      </c>
      <c r="B105" s="650" t="s">
        <v>886</v>
      </c>
      <c r="C105" s="650" t="s">
        <v>8016</v>
      </c>
      <c r="D105" s="650" t="s">
        <v>2318</v>
      </c>
      <c r="E105" s="653">
        <v>7.2</v>
      </c>
      <c r="F105" s="653">
        <v>65231.630000000005</v>
      </c>
      <c r="G105" s="650">
        <v>1</v>
      </c>
      <c r="H105" s="650">
        <v>9059.9486111111109</v>
      </c>
      <c r="I105" s="653">
        <v>1</v>
      </c>
      <c r="J105" s="653">
        <v>6047.17</v>
      </c>
      <c r="K105" s="650">
        <v>9.2703033788976291E-2</v>
      </c>
      <c r="L105" s="650">
        <v>6047.17</v>
      </c>
      <c r="M105" s="653">
        <v>1</v>
      </c>
      <c r="N105" s="653">
        <v>6047.17</v>
      </c>
      <c r="O105" s="666">
        <v>9.2703033788976291E-2</v>
      </c>
      <c r="P105" s="654">
        <v>6047.17</v>
      </c>
    </row>
    <row r="106" spans="1:16" ht="14.4" customHeight="1" x14ac:dyDescent="0.3">
      <c r="A106" s="649" t="s">
        <v>7973</v>
      </c>
      <c r="B106" s="650" t="s">
        <v>886</v>
      </c>
      <c r="C106" s="650" t="s">
        <v>8017</v>
      </c>
      <c r="D106" s="650" t="s">
        <v>8018</v>
      </c>
      <c r="E106" s="653"/>
      <c r="F106" s="653"/>
      <c r="G106" s="650"/>
      <c r="H106" s="650"/>
      <c r="I106" s="653">
        <v>0.17</v>
      </c>
      <c r="J106" s="653">
        <v>146.51</v>
      </c>
      <c r="K106" s="650"/>
      <c r="L106" s="650">
        <v>861.82352941176464</v>
      </c>
      <c r="M106" s="653">
        <v>0.17</v>
      </c>
      <c r="N106" s="653">
        <v>131.86000000000001</v>
      </c>
      <c r="O106" s="666"/>
      <c r="P106" s="654">
        <v>775.64705882352939</v>
      </c>
    </row>
    <row r="107" spans="1:16" ht="14.4" customHeight="1" x14ac:dyDescent="0.3">
      <c r="A107" s="649" t="s">
        <v>7973</v>
      </c>
      <c r="B107" s="650" t="s">
        <v>886</v>
      </c>
      <c r="C107" s="650" t="s">
        <v>8019</v>
      </c>
      <c r="D107" s="650" t="s">
        <v>2312</v>
      </c>
      <c r="E107" s="653"/>
      <c r="F107" s="653"/>
      <c r="G107" s="650"/>
      <c r="H107" s="650"/>
      <c r="I107" s="653">
        <v>3</v>
      </c>
      <c r="J107" s="653">
        <v>3509.25</v>
      </c>
      <c r="K107" s="650"/>
      <c r="L107" s="650">
        <v>1169.75</v>
      </c>
      <c r="M107" s="653">
        <v>13</v>
      </c>
      <c r="N107" s="653">
        <v>15206.75</v>
      </c>
      <c r="O107" s="666"/>
      <c r="P107" s="654">
        <v>1169.75</v>
      </c>
    </row>
    <row r="108" spans="1:16" ht="14.4" customHeight="1" x14ac:dyDescent="0.3">
      <c r="A108" s="649" t="s">
        <v>7973</v>
      </c>
      <c r="B108" s="650" t="s">
        <v>886</v>
      </c>
      <c r="C108" s="650" t="s">
        <v>8020</v>
      </c>
      <c r="D108" s="650" t="s">
        <v>1035</v>
      </c>
      <c r="E108" s="653">
        <v>3</v>
      </c>
      <c r="F108" s="653">
        <v>454.16</v>
      </c>
      <c r="G108" s="650">
        <v>1</v>
      </c>
      <c r="H108" s="650">
        <v>151.38666666666668</v>
      </c>
      <c r="I108" s="653"/>
      <c r="J108" s="653"/>
      <c r="K108" s="650"/>
      <c r="L108" s="650"/>
      <c r="M108" s="653"/>
      <c r="N108" s="653"/>
      <c r="O108" s="666"/>
      <c r="P108" s="654"/>
    </row>
    <row r="109" spans="1:16" ht="14.4" customHeight="1" x14ac:dyDescent="0.3">
      <c r="A109" s="649" t="s">
        <v>7973</v>
      </c>
      <c r="B109" s="650" t="s">
        <v>886</v>
      </c>
      <c r="C109" s="650" t="s">
        <v>8021</v>
      </c>
      <c r="D109" s="650" t="s">
        <v>8022</v>
      </c>
      <c r="E109" s="653">
        <v>4</v>
      </c>
      <c r="F109" s="653">
        <v>39152.879999999997</v>
      </c>
      <c r="G109" s="650">
        <v>1</v>
      </c>
      <c r="H109" s="650">
        <v>9788.2199999999993</v>
      </c>
      <c r="I109" s="653"/>
      <c r="J109" s="653"/>
      <c r="K109" s="650"/>
      <c r="L109" s="650"/>
      <c r="M109" s="653"/>
      <c r="N109" s="653"/>
      <c r="O109" s="666"/>
      <c r="P109" s="654"/>
    </row>
    <row r="110" spans="1:16" ht="14.4" customHeight="1" x14ac:dyDescent="0.3">
      <c r="A110" s="649" t="s">
        <v>7973</v>
      </c>
      <c r="B110" s="650" t="s">
        <v>886</v>
      </c>
      <c r="C110" s="650" t="s">
        <v>8023</v>
      </c>
      <c r="D110" s="650" t="s">
        <v>2318</v>
      </c>
      <c r="E110" s="653"/>
      <c r="F110" s="653"/>
      <c r="G110" s="650"/>
      <c r="H110" s="650"/>
      <c r="I110" s="653">
        <v>9</v>
      </c>
      <c r="J110" s="653">
        <v>69794.289999999994</v>
      </c>
      <c r="K110" s="650"/>
      <c r="L110" s="650">
        <v>7754.9211111111108</v>
      </c>
      <c r="M110" s="653">
        <v>10</v>
      </c>
      <c r="N110" s="653">
        <v>60471.7</v>
      </c>
      <c r="O110" s="666"/>
      <c r="P110" s="654">
        <v>6047.17</v>
      </c>
    </row>
    <row r="111" spans="1:16" ht="14.4" customHeight="1" x14ac:dyDescent="0.3">
      <c r="A111" s="649" t="s">
        <v>7973</v>
      </c>
      <c r="B111" s="650" t="s">
        <v>886</v>
      </c>
      <c r="C111" s="650" t="s">
        <v>8024</v>
      </c>
      <c r="D111" s="650" t="s">
        <v>8025</v>
      </c>
      <c r="E111" s="653"/>
      <c r="F111" s="653"/>
      <c r="G111" s="650"/>
      <c r="H111" s="650"/>
      <c r="I111" s="653">
        <v>1</v>
      </c>
      <c r="J111" s="653">
        <v>42601.67</v>
      </c>
      <c r="K111" s="650"/>
      <c r="L111" s="650">
        <v>42601.67</v>
      </c>
      <c r="M111" s="653">
        <v>38.9</v>
      </c>
      <c r="N111" s="653">
        <v>499461.87</v>
      </c>
      <c r="O111" s="666"/>
      <c r="P111" s="654">
        <v>12839.63676092545</v>
      </c>
    </row>
    <row r="112" spans="1:16" ht="14.4" customHeight="1" x14ac:dyDescent="0.3">
      <c r="A112" s="649" t="s">
        <v>7973</v>
      </c>
      <c r="B112" s="650" t="s">
        <v>886</v>
      </c>
      <c r="C112" s="650" t="s">
        <v>4631</v>
      </c>
      <c r="D112" s="650" t="s">
        <v>8025</v>
      </c>
      <c r="E112" s="653"/>
      <c r="F112" s="653"/>
      <c r="G112" s="650"/>
      <c r="H112" s="650"/>
      <c r="I112" s="653">
        <v>6.8</v>
      </c>
      <c r="J112" s="653">
        <v>297456.87</v>
      </c>
      <c r="K112" s="650"/>
      <c r="L112" s="650">
        <v>43743.657352941176</v>
      </c>
      <c r="M112" s="653"/>
      <c r="N112" s="653"/>
      <c r="O112" s="666"/>
      <c r="P112" s="654"/>
    </row>
    <row r="113" spans="1:16" ht="14.4" customHeight="1" x14ac:dyDescent="0.3">
      <c r="A113" s="649" t="s">
        <v>7973</v>
      </c>
      <c r="B113" s="650" t="s">
        <v>886</v>
      </c>
      <c r="C113" s="650" t="s">
        <v>8026</v>
      </c>
      <c r="D113" s="650" t="s">
        <v>2423</v>
      </c>
      <c r="E113" s="653"/>
      <c r="F113" s="653"/>
      <c r="G113" s="650"/>
      <c r="H113" s="650"/>
      <c r="I113" s="653"/>
      <c r="J113" s="653"/>
      <c r="K113" s="650"/>
      <c r="L113" s="650"/>
      <c r="M113" s="653">
        <v>16</v>
      </c>
      <c r="N113" s="653">
        <v>144353.44</v>
      </c>
      <c r="O113" s="666"/>
      <c r="P113" s="654">
        <v>9022.09</v>
      </c>
    </row>
    <row r="114" spans="1:16" ht="14.4" customHeight="1" x14ac:dyDescent="0.3">
      <c r="A114" s="649" t="s">
        <v>7973</v>
      </c>
      <c r="B114" s="650" t="s">
        <v>886</v>
      </c>
      <c r="C114" s="650" t="s">
        <v>2422</v>
      </c>
      <c r="D114" s="650" t="s">
        <v>2423</v>
      </c>
      <c r="E114" s="653"/>
      <c r="F114" s="653"/>
      <c r="G114" s="650"/>
      <c r="H114" s="650"/>
      <c r="I114" s="653"/>
      <c r="J114" s="653"/>
      <c r="K114" s="650"/>
      <c r="L114" s="650"/>
      <c r="M114" s="653">
        <v>32</v>
      </c>
      <c r="N114" s="653">
        <v>335171.52</v>
      </c>
      <c r="O114" s="666"/>
      <c r="P114" s="654">
        <v>10474.11</v>
      </c>
    </row>
    <row r="115" spans="1:16" ht="14.4" customHeight="1" x14ac:dyDescent="0.3">
      <c r="A115" s="649" t="s">
        <v>7973</v>
      </c>
      <c r="B115" s="650" t="s">
        <v>886</v>
      </c>
      <c r="C115" s="650" t="s">
        <v>8027</v>
      </c>
      <c r="D115" s="650" t="s">
        <v>7868</v>
      </c>
      <c r="E115" s="653">
        <v>1</v>
      </c>
      <c r="F115" s="653">
        <v>300.06</v>
      </c>
      <c r="G115" s="650">
        <v>1</v>
      </c>
      <c r="H115" s="650">
        <v>300.06</v>
      </c>
      <c r="I115" s="653"/>
      <c r="J115" s="653"/>
      <c r="K115" s="650"/>
      <c r="L115" s="650"/>
      <c r="M115" s="653"/>
      <c r="N115" s="653"/>
      <c r="O115" s="666"/>
      <c r="P115" s="654"/>
    </row>
    <row r="116" spans="1:16" ht="14.4" customHeight="1" x14ac:dyDescent="0.3">
      <c r="A116" s="649" t="s">
        <v>7973</v>
      </c>
      <c r="B116" s="650" t="s">
        <v>886</v>
      </c>
      <c r="C116" s="650" t="s">
        <v>8028</v>
      </c>
      <c r="D116" s="650" t="s">
        <v>7868</v>
      </c>
      <c r="E116" s="653">
        <v>2</v>
      </c>
      <c r="F116" s="653">
        <v>2883.58</v>
      </c>
      <c r="G116" s="650">
        <v>1</v>
      </c>
      <c r="H116" s="650">
        <v>1441.79</v>
      </c>
      <c r="I116" s="653"/>
      <c r="J116" s="653"/>
      <c r="K116" s="650"/>
      <c r="L116" s="650"/>
      <c r="M116" s="653"/>
      <c r="N116" s="653"/>
      <c r="O116" s="666"/>
      <c r="P116" s="654"/>
    </row>
    <row r="117" spans="1:16" ht="14.4" customHeight="1" x14ac:dyDescent="0.3">
      <c r="A117" s="649" t="s">
        <v>7973</v>
      </c>
      <c r="B117" s="650" t="s">
        <v>886</v>
      </c>
      <c r="C117" s="650" t="s">
        <v>8029</v>
      </c>
      <c r="D117" s="650" t="s">
        <v>2702</v>
      </c>
      <c r="E117" s="653"/>
      <c r="F117" s="653"/>
      <c r="G117" s="650"/>
      <c r="H117" s="650"/>
      <c r="I117" s="653"/>
      <c r="J117" s="653"/>
      <c r="K117" s="650"/>
      <c r="L117" s="650"/>
      <c r="M117" s="653">
        <v>0.67</v>
      </c>
      <c r="N117" s="653">
        <v>168.7</v>
      </c>
      <c r="O117" s="666"/>
      <c r="P117" s="654">
        <v>251.79104477611938</v>
      </c>
    </row>
    <row r="118" spans="1:16" ht="14.4" customHeight="1" x14ac:dyDescent="0.3">
      <c r="A118" s="649" t="s">
        <v>7973</v>
      </c>
      <c r="B118" s="650" t="s">
        <v>886</v>
      </c>
      <c r="C118" s="650" t="s">
        <v>8030</v>
      </c>
      <c r="D118" s="650" t="s">
        <v>8031</v>
      </c>
      <c r="E118" s="653"/>
      <c r="F118" s="653"/>
      <c r="G118" s="650"/>
      <c r="H118" s="650"/>
      <c r="I118" s="653"/>
      <c r="J118" s="653"/>
      <c r="K118" s="650"/>
      <c r="L118" s="650"/>
      <c r="M118" s="653">
        <v>0.4</v>
      </c>
      <c r="N118" s="653">
        <v>147.13</v>
      </c>
      <c r="O118" s="666"/>
      <c r="P118" s="654">
        <v>367.82499999999999</v>
      </c>
    </row>
    <row r="119" spans="1:16" ht="14.4" customHeight="1" x14ac:dyDescent="0.3">
      <c r="A119" s="649" t="s">
        <v>7973</v>
      </c>
      <c r="B119" s="650" t="s">
        <v>8032</v>
      </c>
      <c r="C119" s="650" t="s">
        <v>8033</v>
      </c>
      <c r="D119" s="650" t="s">
        <v>7868</v>
      </c>
      <c r="E119" s="653">
        <v>101</v>
      </c>
      <c r="F119" s="653">
        <v>263360.21999999997</v>
      </c>
      <c r="G119" s="650">
        <v>1</v>
      </c>
      <c r="H119" s="650">
        <v>2607.5269306930691</v>
      </c>
      <c r="I119" s="653">
        <v>106</v>
      </c>
      <c r="J119" s="653">
        <v>286937.09999999998</v>
      </c>
      <c r="K119" s="650">
        <v>1.0895233152523947</v>
      </c>
      <c r="L119" s="650">
        <v>2706.9537735849053</v>
      </c>
      <c r="M119" s="653">
        <v>133</v>
      </c>
      <c r="N119" s="653">
        <v>362918.43</v>
      </c>
      <c r="O119" s="666">
        <v>1.3780305545006002</v>
      </c>
      <c r="P119" s="654">
        <v>2728.71</v>
      </c>
    </row>
    <row r="120" spans="1:16" ht="14.4" customHeight="1" x14ac:dyDescent="0.3">
      <c r="A120" s="649" t="s">
        <v>7973</v>
      </c>
      <c r="B120" s="650" t="s">
        <v>8032</v>
      </c>
      <c r="C120" s="650" t="s">
        <v>8034</v>
      </c>
      <c r="D120" s="650" t="s">
        <v>7868</v>
      </c>
      <c r="E120" s="653">
        <v>4</v>
      </c>
      <c r="F120" s="653">
        <v>6192.05</v>
      </c>
      <c r="G120" s="650">
        <v>1</v>
      </c>
      <c r="H120" s="650">
        <v>1548.0125</v>
      </c>
      <c r="I120" s="653">
        <v>12</v>
      </c>
      <c r="J120" s="653">
        <v>19232.98</v>
      </c>
      <c r="K120" s="650">
        <v>3.1060763398228373</v>
      </c>
      <c r="L120" s="650">
        <v>1602.7483333333332</v>
      </c>
      <c r="M120" s="653">
        <v>3</v>
      </c>
      <c r="N120" s="653">
        <v>4842.1499999999996</v>
      </c>
      <c r="O120" s="666">
        <v>0.78199465443592986</v>
      </c>
      <c r="P120" s="654">
        <v>1614.05</v>
      </c>
    </row>
    <row r="121" spans="1:16" ht="14.4" customHeight="1" x14ac:dyDescent="0.3">
      <c r="A121" s="649" t="s">
        <v>7973</v>
      </c>
      <c r="B121" s="650" t="s">
        <v>8032</v>
      </c>
      <c r="C121" s="650" t="s">
        <v>8035</v>
      </c>
      <c r="D121" s="650" t="s">
        <v>7868</v>
      </c>
      <c r="E121" s="653">
        <v>7</v>
      </c>
      <c r="F121" s="653">
        <v>63924.070000000007</v>
      </c>
      <c r="G121" s="650">
        <v>1</v>
      </c>
      <c r="H121" s="650">
        <v>9132.01</v>
      </c>
      <c r="I121" s="653">
        <v>26</v>
      </c>
      <c r="J121" s="653">
        <v>251838.6</v>
      </c>
      <c r="K121" s="650">
        <v>3.9396521529370703</v>
      </c>
      <c r="L121" s="650">
        <v>9686.1</v>
      </c>
      <c r="M121" s="653">
        <v>13</v>
      </c>
      <c r="N121" s="653">
        <v>125919.29999999999</v>
      </c>
      <c r="O121" s="666">
        <v>1.9698260764685349</v>
      </c>
      <c r="P121" s="654">
        <v>9686.0999999999985</v>
      </c>
    </row>
    <row r="122" spans="1:16" ht="14.4" customHeight="1" x14ac:dyDescent="0.3">
      <c r="A122" s="649" t="s">
        <v>7973</v>
      </c>
      <c r="B122" s="650" t="s">
        <v>8032</v>
      </c>
      <c r="C122" s="650" t="s">
        <v>8036</v>
      </c>
      <c r="D122" s="650" t="s">
        <v>7868</v>
      </c>
      <c r="E122" s="653">
        <v>113</v>
      </c>
      <c r="F122" s="653">
        <v>24105.97</v>
      </c>
      <c r="G122" s="650">
        <v>1</v>
      </c>
      <c r="H122" s="650">
        <v>213.32716814159292</v>
      </c>
      <c r="I122" s="653">
        <v>141</v>
      </c>
      <c r="J122" s="653">
        <v>33566.630000000005</v>
      </c>
      <c r="K122" s="650">
        <v>1.392461286560964</v>
      </c>
      <c r="L122" s="650">
        <v>238.06120567375891</v>
      </c>
      <c r="M122" s="653">
        <v>147</v>
      </c>
      <c r="N122" s="653">
        <v>35085.96</v>
      </c>
      <c r="O122" s="666">
        <v>1.4554884122066027</v>
      </c>
      <c r="P122" s="654">
        <v>238.68</v>
      </c>
    </row>
    <row r="123" spans="1:16" ht="14.4" customHeight="1" x14ac:dyDescent="0.3">
      <c r="A123" s="649" t="s">
        <v>7973</v>
      </c>
      <c r="B123" s="650" t="s">
        <v>7920</v>
      </c>
      <c r="C123" s="650" t="s">
        <v>8037</v>
      </c>
      <c r="D123" s="650" t="s">
        <v>8038</v>
      </c>
      <c r="E123" s="653">
        <v>5</v>
      </c>
      <c r="F123" s="653">
        <v>3982.5</v>
      </c>
      <c r="G123" s="650">
        <v>1</v>
      </c>
      <c r="H123" s="650">
        <v>796.5</v>
      </c>
      <c r="I123" s="653">
        <v>2</v>
      </c>
      <c r="J123" s="653">
        <v>1593</v>
      </c>
      <c r="K123" s="650">
        <v>0.4</v>
      </c>
      <c r="L123" s="650">
        <v>796.5</v>
      </c>
      <c r="M123" s="653">
        <v>2</v>
      </c>
      <c r="N123" s="653">
        <v>1593</v>
      </c>
      <c r="O123" s="666">
        <v>0.4</v>
      </c>
      <c r="P123" s="654">
        <v>796.5</v>
      </c>
    </row>
    <row r="124" spans="1:16" ht="14.4" customHeight="1" x14ac:dyDescent="0.3">
      <c r="A124" s="649" t="s">
        <v>7973</v>
      </c>
      <c r="B124" s="650" t="s">
        <v>7920</v>
      </c>
      <c r="C124" s="650" t="s">
        <v>8039</v>
      </c>
      <c r="D124" s="650" t="s">
        <v>8040</v>
      </c>
      <c r="E124" s="653">
        <v>15</v>
      </c>
      <c r="F124" s="653">
        <v>5659.5</v>
      </c>
      <c r="G124" s="650">
        <v>1</v>
      </c>
      <c r="H124" s="650">
        <v>377.3</v>
      </c>
      <c r="I124" s="653">
        <v>12</v>
      </c>
      <c r="J124" s="653">
        <v>4527.6000000000004</v>
      </c>
      <c r="K124" s="650">
        <v>0.8</v>
      </c>
      <c r="L124" s="650">
        <v>377.3</v>
      </c>
      <c r="M124" s="653">
        <v>9</v>
      </c>
      <c r="N124" s="653">
        <v>3395.7000000000003</v>
      </c>
      <c r="O124" s="666">
        <v>0.60000000000000009</v>
      </c>
      <c r="P124" s="654">
        <v>377.3</v>
      </c>
    </row>
    <row r="125" spans="1:16" ht="14.4" customHeight="1" x14ac:dyDescent="0.3">
      <c r="A125" s="649" t="s">
        <v>7973</v>
      </c>
      <c r="B125" s="650" t="s">
        <v>7920</v>
      </c>
      <c r="C125" s="650" t="s">
        <v>8041</v>
      </c>
      <c r="D125" s="650" t="s">
        <v>8042</v>
      </c>
      <c r="E125" s="653">
        <v>3</v>
      </c>
      <c r="F125" s="653">
        <v>462</v>
      </c>
      <c r="G125" s="650">
        <v>1</v>
      </c>
      <c r="H125" s="650">
        <v>154</v>
      </c>
      <c r="I125" s="653"/>
      <c r="J125" s="653"/>
      <c r="K125" s="650"/>
      <c r="L125" s="650"/>
      <c r="M125" s="653"/>
      <c r="N125" s="653"/>
      <c r="O125" s="666"/>
      <c r="P125" s="654"/>
    </row>
    <row r="126" spans="1:16" ht="14.4" customHeight="1" x14ac:dyDescent="0.3">
      <c r="A126" s="649" t="s">
        <v>7973</v>
      </c>
      <c r="B126" s="650" t="s">
        <v>7873</v>
      </c>
      <c r="C126" s="650" t="s">
        <v>7887</v>
      </c>
      <c r="D126" s="650" t="s">
        <v>7888</v>
      </c>
      <c r="E126" s="653">
        <v>5</v>
      </c>
      <c r="F126" s="653">
        <v>315</v>
      </c>
      <c r="G126" s="650">
        <v>1</v>
      </c>
      <c r="H126" s="650">
        <v>63</v>
      </c>
      <c r="I126" s="653">
        <v>3</v>
      </c>
      <c r="J126" s="653">
        <v>189</v>
      </c>
      <c r="K126" s="650">
        <v>0.6</v>
      </c>
      <c r="L126" s="650">
        <v>63</v>
      </c>
      <c r="M126" s="653">
        <v>2</v>
      </c>
      <c r="N126" s="653">
        <v>127</v>
      </c>
      <c r="O126" s="666">
        <v>0.40317460317460319</v>
      </c>
      <c r="P126" s="654">
        <v>63.5</v>
      </c>
    </row>
    <row r="127" spans="1:16" ht="14.4" customHeight="1" x14ac:dyDescent="0.3">
      <c r="A127" s="649" t="s">
        <v>7973</v>
      </c>
      <c r="B127" s="650" t="s">
        <v>7873</v>
      </c>
      <c r="C127" s="650" t="s">
        <v>7894</v>
      </c>
      <c r="D127" s="650" t="s">
        <v>7895</v>
      </c>
      <c r="E127" s="653"/>
      <c r="F127" s="653"/>
      <c r="G127" s="650"/>
      <c r="H127" s="650"/>
      <c r="I127" s="653"/>
      <c r="J127" s="653"/>
      <c r="K127" s="650"/>
      <c r="L127" s="650"/>
      <c r="M127" s="653">
        <v>1</v>
      </c>
      <c r="N127" s="653">
        <v>108</v>
      </c>
      <c r="O127" s="666"/>
      <c r="P127" s="654">
        <v>108</v>
      </c>
    </row>
    <row r="128" spans="1:16" ht="14.4" customHeight="1" x14ac:dyDescent="0.3">
      <c r="A128" s="649" t="s">
        <v>7973</v>
      </c>
      <c r="B128" s="650" t="s">
        <v>7873</v>
      </c>
      <c r="C128" s="650" t="s">
        <v>7961</v>
      </c>
      <c r="D128" s="650" t="s">
        <v>7962</v>
      </c>
      <c r="E128" s="653">
        <v>280</v>
      </c>
      <c r="F128" s="653">
        <v>44240</v>
      </c>
      <c r="G128" s="650">
        <v>1</v>
      </c>
      <c r="H128" s="650">
        <v>158</v>
      </c>
      <c r="I128" s="653">
        <v>211</v>
      </c>
      <c r="J128" s="653">
        <v>32916</v>
      </c>
      <c r="K128" s="650">
        <v>0.74403254972875221</v>
      </c>
      <c r="L128" s="650">
        <v>156</v>
      </c>
      <c r="M128" s="653">
        <v>328</v>
      </c>
      <c r="N128" s="653">
        <v>48880</v>
      </c>
      <c r="O128" s="666">
        <v>1.104882459312839</v>
      </c>
      <c r="P128" s="654">
        <v>149.02439024390245</v>
      </c>
    </row>
    <row r="129" spans="1:16" ht="14.4" customHeight="1" x14ac:dyDescent="0.3">
      <c r="A129" s="649" t="s">
        <v>7973</v>
      </c>
      <c r="B129" s="650" t="s">
        <v>7873</v>
      </c>
      <c r="C129" s="650" t="s">
        <v>8043</v>
      </c>
      <c r="D129" s="650" t="s">
        <v>8044</v>
      </c>
      <c r="E129" s="653">
        <v>90</v>
      </c>
      <c r="F129" s="653">
        <v>16650</v>
      </c>
      <c r="G129" s="650">
        <v>1</v>
      </c>
      <c r="H129" s="650">
        <v>185</v>
      </c>
      <c r="I129" s="653">
        <v>121</v>
      </c>
      <c r="J129" s="653">
        <v>22385</v>
      </c>
      <c r="K129" s="650">
        <v>1.3444444444444446</v>
      </c>
      <c r="L129" s="650">
        <v>185</v>
      </c>
      <c r="M129" s="653">
        <v>124</v>
      </c>
      <c r="N129" s="653">
        <v>23123</v>
      </c>
      <c r="O129" s="666">
        <v>1.3887687687687689</v>
      </c>
      <c r="P129" s="654">
        <v>186.4758064516129</v>
      </c>
    </row>
    <row r="130" spans="1:16" ht="14.4" customHeight="1" x14ac:dyDescent="0.3">
      <c r="A130" s="649" t="s">
        <v>7973</v>
      </c>
      <c r="B130" s="650" t="s">
        <v>7873</v>
      </c>
      <c r="C130" s="650" t="s">
        <v>7896</v>
      </c>
      <c r="D130" s="650" t="s">
        <v>7897</v>
      </c>
      <c r="E130" s="653">
        <v>12</v>
      </c>
      <c r="F130" s="653">
        <v>408</v>
      </c>
      <c r="G130" s="650">
        <v>1</v>
      </c>
      <c r="H130" s="650">
        <v>34</v>
      </c>
      <c r="I130" s="653">
        <v>8</v>
      </c>
      <c r="J130" s="653">
        <v>272</v>
      </c>
      <c r="K130" s="650">
        <v>0.66666666666666663</v>
      </c>
      <c r="L130" s="650">
        <v>34</v>
      </c>
      <c r="M130" s="653">
        <v>5</v>
      </c>
      <c r="N130" s="653">
        <v>172</v>
      </c>
      <c r="O130" s="666">
        <v>0.42156862745098039</v>
      </c>
      <c r="P130" s="654">
        <v>34.4</v>
      </c>
    </row>
    <row r="131" spans="1:16" ht="14.4" customHeight="1" x14ac:dyDescent="0.3">
      <c r="A131" s="649" t="s">
        <v>7973</v>
      </c>
      <c r="B131" s="650" t="s">
        <v>7873</v>
      </c>
      <c r="C131" s="650" t="s">
        <v>8045</v>
      </c>
      <c r="D131" s="650" t="s">
        <v>8046</v>
      </c>
      <c r="E131" s="653">
        <v>15</v>
      </c>
      <c r="F131" s="653">
        <v>2430</v>
      </c>
      <c r="G131" s="650">
        <v>1</v>
      </c>
      <c r="H131" s="650">
        <v>162</v>
      </c>
      <c r="I131" s="653">
        <v>12</v>
      </c>
      <c r="J131" s="653">
        <v>1956</v>
      </c>
      <c r="K131" s="650">
        <v>0.80493827160493825</v>
      </c>
      <c r="L131" s="650">
        <v>163</v>
      </c>
      <c r="M131" s="653">
        <v>9</v>
      </c>
      <c r="N131" s="653">
        <v>1472</v>
      </c>
      <c r="O131" s="666">
        <v>0.60576131687242796</v>
      </c>
      <c r="P131" s="654">
        <v>163.55555555555554</v>
      </c>
    </row>
    <row r="132" spans="1:16" ht="14.4" customHeight="1" x14ac:dyDescent="0.3">
      <c r="A132" s="649" t="s">
        <v>7973</v>
      </c>
      <c r="B132" s="650" t="s">
        <v>7873</v>
      </c>
      <c r="C132" s="650" t="s">
        <v>7874</v>
      </c>
      <c r="D132" s="650" t="s">
        <v>7875</v>
      </c>
      <c r="E132" s="653"/>
      <c r="F132" s="653"/>
      <c r="G132" s="650"/>
      <c r="H132" s="650"/>
      <c r="I132" s="653"/>
      <c r="J132" s="653"/>
      <c r="K132" s="650"/>
      <c r="L132" s="650"/>
      <c r="M132" s="653">
        <v>1</v>
      </c>
      <c r="N132" s="653">
        <v>0</v>
      </c>
      <c r="O132" s="666"/>
      <c r="P132" s="654">
        <v>0</v>
      </c>
    </row>
    <row r="133" spans="1:16" ht="14.4" customHeight="1" x14ac:dyDescent="0.3">
      <c r="A133" s="649" t="s">
        <v>7973</v>
      </c>
      <c r="B133" s="650" t="s">
        <v>7873</v>
      </c>
      <c r="C133" s="650" t="s">
        <v>8047</v>
      </c>
      <c r="D133" s="650" t="s">
        <v>8048</v>
      </c>
      <c r="E133" s="653"/>
      <c r="F133" s="653"/>
      <c r="G133" s="650"/>
      <c r="H133" s="650"/>
      <c r="I133" s="653">
        <v>12</v>
      </c>
      <c r="J133" s="653">
        <v>0</v>
      </c>
      <c r="K133" s="650"/>
      <c r="L133" s="650">
        <v>0</v>
      </c>
      <c r="M133" s="653">
        <v>15</v>
      </c>
      <c r="N133" s="653">
        <v>0</v>
      </c>
      <c r="O133" s="666"/>
      <c r="P133" s="654">
        <v>0</v>
      </c>
    </row>
    <row r="134" spans="1:16" ht="14.4" customHeight="1" x14ac:dyDescent="0.3">
      <c r="A134" s="649" t="s">
        <v>7973</v>
      </c>
      <c r="B134" s="650" t="s">
        <v>7873</v>
      </c>
      <c r="C134" s="650" t="s">
        <v>7935</v>
      </c>
      <c r="D134" s="650" t="s">
        <v>7936</v>
      </c>
      <c r="E134" s="653">
        <v>3</v>
      </c>
      <c r="F134" s="653">
        <v>0</v>
      </c>
      <c r="G134" s="650"/>
      <c r="H134" s="650">
        <v>0</v>
      </c>
      <c r="I134" s="653">
        <v>21</v>
      </c>
      <c r="J134" s="653">
        <v>0</v>
      </c>
      <c r="K134" s="650"/>
      <c r="L134" s="650">
        <v>0</v>
      </c>
      <c r="M134" s="653">
        <v>8</v>
      </c>
      <c r="N134" s="653">
        <v>0</v>
      </c>
      <c r="O134" s="666"/>
      <c r="P134" s="654">
        <v>0</v>
      </c>
    </row>
    <row r="135" spans="1:16" ht="14.4" customHeight="1" x14ac:dyDescent="0.3">
      <c r="A135" s="649" t="s">
        <v>7973</v>
      </c>
      <c r="B135" s="650" t="s">
        <v>7873</v>
      </c>
      <c r="C135" s="650" t="s">
        <v>7963</v>
      </c>
      <c r="D135" s="650" t="s">
        <v>7964</v>
      </c>
      <c r="E135" s="653"/>
      <c r="F135" s="653"/>
      <c r="G135" s="650"/>
      <c r="H135" s="650"/>
      <c r="I135" s="653">
        <v>9</v>
      </c>
      <c r="J135" s="653">
        <v>0</v>
      </c>
      <c r="K135" s="650"/>
      <c r="L135" s="650">
        <v>0</v>
      </c>
      <c r="M135" s="653">
        <v>18</v>
      </c>
      <c r="N135" s="653">
        <v>0</v>
      </c>
      <c r="O135" s="666"/>
      <c r="P135" s="654">
        <v>0</v>
      </c>
    </row>
    <row r="136" spans="1:16" ht="14.4" customHeight="1" x14ac:dyDescent="0.3">
      <c r="A136" s="649" t="s">
        <v>7973</v>
      </c>
      <c r="B136" s="650" t="s">
        <v>7873</v>
      </c>
      <c r="C136" s="650" t="s">
        <v>7889</v>
      </c>
      <c r="D136" s="650" t="s">
        <v>7890</v>
      </c>
      <c r="E136" s="653">
        <v>59</v>
      </c>
      <c r="F136" s="653">
        <v>0</v>
      </c>
      <c r="G136" s="650"/>
      <c r="H136" s="650">
        <v>0</v>
      </c>
      <c r="I136" s="653">
        <v>57</v>
      </c>
      <c r="J136" s="653">
        <v>0</v>
      </c>
      <c r="K136" s="650"/>
      <c r="L136" s="650">
        <v>0</v>
      </c>
      <c r="M136" s="653">
        <v>58</v>
      </c>
      <c r="N136" s="653">
        <v>0</v>
      </c>
      <c r="O136" s="666"/>
      <c r="P136" s="654">
        <v>0</v>
      </c>
    </row>
    <row r="137" spans="1:16" ht="14.4" customHeight="1" x14ac:dyDescent="0.3">
      <c r="A137" s="649" t="s">
        <v>7973</v>
      </c>
      <c r="B137" s="650" t="s">
        <v>7873</v>
      </c>
      <c r="C137" s="650" t="s">
        <v>7902</v>
      </c>
      <c r="D137" s="650" t="s">
        <v>7903</v>
      </c>
      <c r="E137" s="653"/>
      <c r="F137" s="653"/>
      <c r="G137" s="650"/>
      <c r="H137" s="650"/>
      <c r="I137" s="653">
        <v>321</v>
      </c>
      <c r="J137" s="653">
        <v>8056</v>
      </c>
      <c r="K137" s="650"/>
      <c r="L137" s="650">
        <v>25.096573208722742</v>
      </c>
      <c r="M137" s="653">
        <v>422</v>
      </c>
      <c r="N137" s="653">
        <v>45166</v>
      </c>
      <c r="O137" s="666"/>
      <c r="P137" s="654">
        <v>107.02843601895735</v>
      </c>
    </row>
    <row r="138" spans="1:16" ht="14.4" customHeight="1" x14ac:dyDescent="0.3">
      <c r="A138" s="649" t="s">
        <v>7973</v>
      </c>
      <c r="B138" s="650" t="s">
        <v>7873</v>
      </c>
      <c r="C138" s="650" t="s">
        <v>7904</v>
      </c>
      <c r="D138" s="650" t="s">
        <v>7905</v>
      </c>
      <c r="E138" s="653">
        <v>13</v>
      </c>
      <c r="F138" s="653">
        <v>325</v>
      </c>
      <c r="G138" s="650">
        <v>1</v>
      </c>
      <c r="H138" s="650">
        <v>25</v>
      </c>
      <c r="I138" s="653">
        <v>13</v>
      </c>
      <c r="J138" s="653">
        <v>455</v>
      </c>
      <c r="K138" s="650">
        <v>1.4</v>
      </c>
      <c r="L138" s="650">
        <v>35</v>
      </c>
      <c r="M138" s="653">
        <v>27</v>
      </c>
      <c r="N138" s="653">
        <v>957</v>
      </c>
      <c r="O138" s="666">
        <v>2.9446153846153846</v>
      </c>
      <c r="P138" s="654">
        <v>35.444444444444443</v>
      </c>
    </row>
    <row r="139" spans="1:16" ht="14.4" customHeight="1" x14ac:dyDescent="0.3">
      <c r="A139" s="649" t="s">
        <v>7973</v>
      </c>
      <c r="B139" s="650" t="s">
        <v>7873</v>
      </c>
      <c r="C139" s="650" t="s">
        <v>7915</v>
      </c>
      <c r="D139" s="650" t="s">
        <v>7916</v>
      </c>
      <c r="E139" s="653">
        <v>14</v>
      </c>
      <c r="F139" s="653">
        <v>266</v>
      </c>
      <c r="G139" s="650">
        <v>1</v>
      </c>
      <c r="H139" s="650">
        <v>19</v>
      </c>
      <c r="I139" s="653">
        <v>3</v>
      </c>
      <c r="J139" s="653">
        <v>90</v>
      </c>
      <c r="K139" s="650">
        <v>0.33834586466165412</v>
      </c>
      <c r="L139" s="650">
        <v>30</v>
      </c>
      <c r="M139" s="653">
        <v>6</v>
      </c>
      <c r="N139" s="653">
        <v>185</v>
      </c>
      <c r="O139" s="666">
        <v>0.69548872180451127</v>
      </c>
      <c r="P139" s="654">
        <v>30.833333333333332</v>
      </c>
    </row>
    <row r="140" spans="1:16" ht="14.4" customHeight="1" x14ac:dyDescent="0.3">
      <c r="A140" s="649" t="s">
        <v>7973</v>
      </c>
      <c r="B140" s="650" t="s">
        <v>7873</v>
      </c>
      <c r="C140" s="650" t="s">
        <v>8049</v>
      </c>
      <c r="D140" s="650" t="s">
        <v>8050</v>
      </c>
      <c r="E140" s="653">
        <v>151</v>
      </c>
      <c r="F140" s="653">
        <v>53907</v>
      </c>
      <c r="G140" s="650">
        <v>1</v>
      </c>
      <c r="H140" s="650">
        <v>357</v>
      </c>
      <c r="I140" s="653">
        <v>120</v>
      </c>
      <c r="J140" s="653">
        <v>39240</v>
      </c>
      <c r="K140" s="650">
        <v>0.72792030719572598</v>
      </c>
      <c r="L140" s="650">
        <v>327</v>
      </c>
      <c r="M140" s="653">
        <v>109</v>
      </c>
      <c r="N140" s="653">
        <v>35817</v>
      </c>
      <c r="O140" s="666">
        <v>0.66442206021481443</v>
      </c>
      <c r="P140" s="654">
        <v>328.59633027522938</v>
      </c>
    </row>
    <row r="141" spans="1:16" ht="14.4" customHeight="1" x14ac:dyDescent="0.3">
      <c r="A141" s="649" t="s">
        <v>7973</v>
      </c>
      <c r="B141" s="650" t="s">
        <v>7873</v>
      </c>
      <c r="C141" s="650" t="s">
        <v>7943</v>
      </c>
      <c r="D141" s="650" t="s">
        <v>7944</v>
      </c>
      <c r="E141" s="653">
        <v>7</v>
      </c>
      <c r="F141" s="653">
        <v>1435</v>
      </c>
      <c r="G141" s="650">
        <v>1</v>
      </c>
      <c r="H141" s="650">
        <v>205</v>
      </c>
      <c r="I141" s="653">
        <v>4</v>
      </c>
      <c r="J141" s="653">
        <v>824</v>
      </c>
      <c r="K141" s="650">
        <v>0.57421602787456449</v>
      </c>
      <c r="L141" s="650">
        <v>206</v>
      </c>
      <c r="M141" s="653">
        <v>4</v>
      </c>
      <c r="N141" s="653">
        <v>830</v>
      </c>
      <c r="O141" s="666">
        <v>0.57839721254355403</v>
      </c>
      <c r="P141" s="654">
        <v>207.5</v>
      </c>
    </row>
    <row r="142" spans="1:16" ht="14.4" customHeight="1" x14ac:dyDescent="0.3">
      <c r="A142" s="649" t="s">
        <v>7973</v>
      </c>
      <c r="B142" s="650" t="s">
        <v>7873</v>
      </c>
      <c r="C142" s="650" t="s">
        <v>7967</v>
      </c>
      <c r="D142" s="650" t="s">
        <v>7968</v>
      </c>
      <c r="E142" s="653">
        <v>0</v>
      </c>
      <c r="F142" s="653">
        <v>0</v>
      </c>
      <c r="G142" s="650"/>
      <c r="H142" s="650"/>
      <c r="I142" s="653">
        <v>0</v>
      </c>
      <c r="J142" s="653">
        <v>0</v>
      </c>
      <c r="K142" s="650"/>
      <c r="L142" s="650"/>
      <c r="M142" s="653"/>
      <c r="N142" s="653"/>
      <c r="O142" s="666"/>
      <c r="P142" s="654"/>
    </row>
    <row r="143" spans="1:16" ht="14.4" customHeight="1" x14ac:dyDescent="0.3">
      <c r="A143" s="649" t="s">
        <v>7973</v>
      </c>
      <c r="B143" s="650" t="s">
        <v>7873</v>
      </c>
      <c r="C143" s="650" t="s">
        <v>8051</v>
      </c>
      <c r="D143" s="650" t="s">
        <v>8052</v>
      </c>
      <c r="E143" s="653">
        <v>5</v>
      </c>
      <c r="F143" s="653">
        <v>2180</v>
      </c>
      <c r="G143" s="650">
        <v>1</v>
      </c>
      <c r="H143" s="650">
        <v>436</v>
      </c>
      <c r="I143" s="653">
        <v>2</v>
      </c>
      <c r="J143" s="653">
        <v>876</v>
      </c>
      <c r="K143" s="650">
        <v>0.40183486238532112</v>
      </c>
      <c r="L143" s="650">
        <v>438</v>
      </c>
      <c r="M143" s="653">
        <v>2</v>
      </c>
      <c r="N143" s="653">
        <v>879</v>
      </c>
      <c r="O143" s="666">
        <v>0.40321100917431191</v>
      </c>
      <c r="P143" s="654">
        <v>439.5</v>
      </c>
    </row>
    <row r="144" spans="1:16" ht="14.4" customHeight="1" x14ac:dyDescent="0.3">
      <c r="A144" s="649" t="s">
        <v>7973</v>
      </c>
      <c r="B144" s="650" t="s">
        <v>7873</v>
      </c>
      <c r="C144" s="650" t="s">
        <v>8053</v>
      </c>
      <c r="D144" s="650" t="s">
        <v>8054</v>
      </c>
      <c r="E144" s="653">
        <v>13</v>
      </c>
      <c r="F144" s="653">
        <v>988</v>
      </c>
      <c r="G144" s="650">
        <v>1</v>
      </c>
      <c r="H144" s="650">
        <v>76</v>
      </c>
      <c r="I144" s="653">
        <v>10</v>
      </c>
      <c r="J144" s="653">
        <v>760</v>
      </c>
      <c r="K144" s="650">
        <v>0.76923076923076927</v>
      </c>
      <c r="L144" s="650">
        <v>76</v>
      </c>
      <c r="M144" s="653">
        <v>10</v>
      </c>
      <c r="N144" s="653">
        <v>766</v>
      </c>
      <c r="O144" s="666">
        <v>0.7753036437246964</v>
      </c>
      <c r="P144" s="654">
        <v>76.599999999999994</v>
      </c>
    </row>
    <row r="145" spans="1:16" ht="14.4" customHeight="1" x14ac:dyDescent="0.3">
      <c r="A145" s="649" t="s">
        <v>7973</v>
      </c>
      <c r="B145" s="650" t="s">
        <v>7873</v>
      </c>
      <c r="C145" s="650" t="s">
        <v>7910</v>
      </c>
      <c r="D145" s="650" t="s">
        <v>7911</v>
      </c>
      <c r="E145" s="653"/>
      <c r="F145" s="653"/>
      <c r="G145" s="650"/>
      <c r="H145" s="650"/>
      <c r="I145" s="653">
        <v>1</v>
      </c>
      <c r="J145" s="653">
        <v>56</v>
      </c>
      <c r="K145" s="650"/>
      <c r="L145" s="650">
        <v>56</v>
      </c>
      <c r="M145" s="653"/>
      <c r="N145" s="653"/>
      <c r="O145" s="666"/>
      <c r="P145" s="654"/>
    </row>
    <row r="146" spans="1:16" ht="14.4" customHeight="1" x14ac:dyDescent="0.3">
      <c r="A146" s="649" t="s">
        <v>7973</v>
      </c>
      <c r="B146" s="650" t="s">
        <v>7873</v>
      </c>
      <c r="C146" s="650" t="s">
        <v>8055</v>
      </c>
      <c r="D146" s="650" t="s">
        <v>8056</v>
      </c>
      <c r="E146" s="653">
        <v>980</v>
      </c>
      <c r="F146" s="653">
        <v>174440</v>
      </c>
      <c r="G146" s="650">
        <v>1</v>
      </c>
      <c r="H146" s="650">
        <v>178</v>
      </c>
      <c r="I146" s="653">
        <v>912</v>
      </c>
      <c r="J146" s="653">
        <v>148656</v>
      </c>
      <c r="K146" s="650">
        <v>0.85218986470992897</v>
      </c>
      <c r="L146" s="650">
        <v>163</v>
      </c>
      <c r="M146" s="653">
        <v>926</v>
      </c>
      <c r="N146" s="653">
        <v>151436</v>
      </c>
      <c r="O146" s="666">
        <v>0.86812657647328595</v>
      </c>
      <c r="P146" s="654">
        <v>163.53779697624191</v>
      </c>
    </row>
    <row r="147" spans="1:16" ht="14.4" customHeight="1" x14ac:dyDescent="0.3">
      <c r="A147" s="649" t="s">
        <v>7973</v>
      </c>
      <c r="B147" s="650" t="s">
        <v>7873</v>
      </c>
      <c r="C147" s="650" t="s">
        <v>8057</v>
      </c>
      <c r="D147" s="650" t="s">
        <v>8058</v>
      </c>
      <c r="E147" s="653">
        <v>8</v>
      </c>
      <c r="F147" s="653">
        <v>5384</v>
      </c>
      <c r="G147" s="650">
        <v>1</v>
      </c>
      <c r="H147" s="650">
        <v>673</v>
      </c>
      <c r="I147" s="653">
        <v>1</v>
      </c>
      <c r="J147" s="653">
        <v>645</v>
      </c>
      <c r="K147" s="650">
        <v>0.11979940564635959</v>
      </c>
      <c r="L147" s="650">
        <v>645</v>
      </c>
      <c r="M147" s="653">
        <v>2</v>
      </c>
      <c r="N147" s="653">
        <v>1290</v>
      </c>
      <c r="O147" s="666">
        <v>0.23959881129271918</v>
      </c>
      <c r="P147" s="654">
        <v>645</v>
      </c>
    </row>
    <row r="148" spans="1:16" ht="14.4" customHeight="1" x14ac:dyDescent="0.3">
      <c r="A148" s="649" t="s">
        <v>8059</v>
      </c>
      <c r="B148" s="650" t="s">
        <v>886</v>
      </c>
      <c r="C148" s="650" t="s">
        <v>8060</v>
      </c>
      <c r="D148" s="650" t="s">
        <v>8061</v>
      </c>
      <c r="E148" s="653"/>
      <c r="F148" s="653"/>
      <c r="G148" s="650"/>
      <c r="H148" s="650"/>
      <c r="I148" s="653">
        <v>0</v>
      </c>
      <c r="J148" s="653">
        <v>0</v>
      </c>
      <c r="K148" s="650"/>
      <c r="L148" s="650"/>
      <c r="M148" s="653"/>
      <c r="N148" s="653"/>
      <c r="O148" s="666"/>
      <c r="P148" s="654"/>
    </row>
    <row r="149" spans="1:16" ht="14.4" customHeight="1" x14ac:dyDescent="0.3">
      <c r="A149" s="649" t="s">
        <v>8059</v>
      </c>
      <c r="B149" s="650" t="s">
        <v>886</v>
      </c>
      <c r="C149" s="650" t="s">
        <v>8060</v>
      </c>
      <c r="D149" s="650" t="s">
        <v>8062</v>
      </c>
      <c r="E149" s="653">
        <v>1</v>
      </c>
      <c r="F149" s="653">
        <v>12407.92</v>
      </c>
      <c r="G149" s="650">
        <v>1</v>
      </c>
      <c r="H149" s="650">
        <v>12407.92</v>
      </c>
      <c r="I149" s="653">
        <v>4</v>
      </c>
      <c r="J149" s="653">
        <v>41095.24</v>
      </c>
      <c r="K149" s="650">
        <v>3.3120168408564852</v>
      </c>
      <c r="L149" s="650">
        <v>10273.81</v>
      </c>
      <c r="M149" s="653"/>
      <c r="N149" s="653"/>
      <c r="O149" s="666"/>
      <c r="P149" s="654"/>
    </row>
    <row r="150" spans="1:16" ht="14.4" customHeight="1" x14ac:dyDescent="0.3">
      <c r="A150" s="649" t="s">
        <v>8059</v>
      </c>
      <c r="B150" s="650" t="s">
        <v>886</v>
      </c>
      <c r="C150" s="650" t="s">
        <v>8063</v>
      </c>
      <c r="D150" s="650" t="s">
        <v>8061</v>
      </c>
      <c r="E150" s="653">
        <v>0</v>
      </c>
      <c r="F150" s="653">
        <v>5.8207660913467407E-11</v>
      </c>
      <c r="G150" s="650">
        <v>1</v>
      </c>
      <c r="H150" s="650"/>
      <c r="I150" s="653">
        <v>0</v>
      </c>
      <c r="J150" s="653">
        <v>-2.9103830456733704E-11</v>
      </c>
      <c r="K150" s="650">
        <v>-0.5</v>
      </c>
      <c r="L150" s="650"/>
      <c r="M150" s="653"/>
      <c r="N150" s="653"/>
      <c r="O150" s="666"/>
      <c r="P150" s="654"/>
    </row>
    <row r="151" spans="1:16" ht="14.4" customHeight="1" x14ac:dyDescent="0.3">
      <c r="A151" s="649" t="s">
        <v>8059</v>
      </c>
      <c r="B151" s="650" t="s">
        <v>886</v>
      </c>
      <c r="C151" s="650" t="s">
        <v>8063</v>
      </c>
      <c r="D151" s="650" t="s">
        <v>3370</v>
      </c>
      <c r="E151" s="653">
        <v>68.5</v>
      </c>
      <c r="F151" s="653">
        <v>1699885.04</v>
      </c>
      <c r="G151" s="650">
        <v>1</v>
      </c>
      <c r="H151" s="650">
        <v>24815.84</v>
      </c>
      <c r="I151" s="653">
        <v>60</v>
      </c>
      <c r="J151" s="653">
        <v>1232857.2</v>
      </c>
      <c r="K151" s="650">
        <v>0.72525916223134712</v>
      </c>
      <c r="L151" s="650">
        <v>20547.62</v>
      </c>
      <c r="M151" s="653">
        <v>6</v>
      </c>
      <c r="N151" s="653">
        <v>123285.72</v>
      </c>
      <c r="O151" s="666">
        <v>7.2525916223134715E-2</v>
      </c>
      <c r="P151" s="654">
        <v>20547.62</v>
      </c>
    </row>
    <row r="152" spans="1:16" ht="14.4" customHeight="1" x14ac:dyDescent="0.3">
      <c r="A152" s="649" t="s">
        <v>8059</v>
      </c>
      <c r="B152" s="650" t="s">
        <v>7873</v>
      </c>
      <c r="C152" s="650" t="s">
        <v>7887</v>
      </c>
      <c r="D152" s="650" t="s">
        <v>7888</v>
      </c>
      <c r="E152" s="653">
        <v>2</v>
      </c>
      <c r="F152" s="653">
        <v>126</v>
      </c>
      <c r="G152" s="650">
        <v>1</v>
      </c>
      <c r="H152" s="650">
        <v>63</v>
      </c>
      <c r="I152" s="653">
        <v>13</v>
      </c>
      <c r="J152" s="653">
        <v>819</v>
      </c>
      <c r="K152" s="650">
        <v>6.5</v>
      </c>
      <c r="L152" s="650">
        <v>63</v>
      </c>
      <c r="M152" s="653">
        <v>7</v>
      </c>
      <c r="N152" s="653">
        <v>441</v>
      </c>
      <c r="O152" s="666">
        <v>3.5</v>
      </c>
      <c r="P152" s="654">
        <v>63</v>
      </c>
    </row>
    <row r="153" spans="1:16" ht="14.4" customHeight="1" x14ac:dyDescent="0.3">
      <c r="A153" s="649" t="s">
        <v>8059</v>
      </c>
      <c r="B153" s="650" t="s">
        <v>7873</v>
      </c>
      <c r="C153" s="650" t="s">
        <v>7961</v>
      </c>
      <c r="D153" s="650" t="s">
        <v>7962</v>
      </c>
      <c r="E153" s="653">
        <v>8</v>
      </c>
      <c r="F153" s="653">
        <v>1264</v>
      </c>
      <c r="G153" s="650">
        <v>1</v>
      </c>
      <c r="H153" s="650">
        <v>158</v>
      </c>
      <c r="I153" s="653">
        <v>4</v>
      </c>
      <c r="J153" s="653">
        <v>624</v>
      </c>
      <c r="K153" s="650">
        <v>0.49367088607594939</v>
      </c>
      <c r="L153" s="650">
        <v>156</v>
      </c>
      <c r="M153" s="653">
        <v>5</v>
      </c>
      <c r="N153" s="653">
        <v>741</v>
      </c>
      <c r="O153" s="666">
        <v>0.58623417721518989</v>
      </c>
      <c r="P153" s="654">
        <v>148.19999999999999</v>
      </c>
    </row>
    <row r="154" spans="1:16" ht="14.4" customHeight="1" x14ac:dyDescent="0.3">
      <c r="A154" s="649" t="s">
        <v>8059</v>
      </c>
      <c r="B154" s="650" t="s">
        <v>7873</v>
      </c>
      <c r="C154" s="650" t="s">
        <v>7896</v>
      </c>
      <c r="D154" s="650" t="s">
        <v>7897</v>
      </c>
      <c r="E154" s="653">
        <v>20</v>
      </c>
      <c r="F154" s="653">
        <v>680</v>
      </c>
      <c r="G154" s="650">
        <v>1</v>
      </c>
      <c r="H154" s="650">
        <v>34</v>
      </c>
      <c r="I154" s="653">
        <v>28</v>
      </c>
      <c r="J154" s="653">
        <v>952</v>
      </c>
      <c r="K154" s="650">
        <v>1.4</v>
      </c>
      <c r="L154" s="650">
        <v>34</v>
      </c>
      <c r="M154" s="653">
        <v>19</v>
      </c>
      <c r="N154" s="653">
        <v>656</v>
      </c>
      <c r="O154" s="666">
        <v>0.96470588235294119</v>
      </c>
      <c r="P154" s="654">
        <v>34.526315789473685</v>
      </c>
    </row>
    <row r="155" spans="1:16" ht="14.4" customHeight="1" x14ac:dyDescent="0.3">
      <c r="A155" s="649" t="s">
        <v>8059</v>
      </c>
      <c r="B155" s="650" t="s">
        <v>7873</v>
      </c>
      <c r="C155" s="650" t="s">
        <v>8064</v>
      </c>
      <c r="D155" s="650" t="s">
        <v>8065</v>
      </c>
      <c r="E155" s="653">
        <v>3</v>
      </c>
      <c r="F155" s="653">
        <v>165</v>
      </c>
      <c r="G155" s="650">
        <v>1</v>
      </c>
      <c r="H155" s="650">
        <v>55</v>
      </c>
      <c r="I155" s="653">
        <v>5</v>
      </c>
      <c r="J155" s="653">
        <v>280</v>
      </c>
      <c r="K155" s="650">
        <v>1.696969696969697</v>
      </c>
      <c r="L155" s="650">
        <v>56</v>
      </c>
      <c r="M155" s="653">
        <v>6</v>
      </c>
      <c r="N155" s="653">
        <v>339</v>
      </c>
      <c r="O155" s="666">
        <v>2.0545454545454547</v>
      </c>
      <c r="P155" s="654">
        <v>56.5</v>
      </c>
    </row>
    <row r="156" spans="1:16" ht="14.4" customHeight="1" x14ac:dyDescent="0.3">
      <c r="A156" s="649" t="s">
        <v>8059</v>
      </c>
      <c r="B156" s="650" t="s">
        <v>7873</v>
      </c>
      <c r="C156" s="650" t="s">
        <v>8066</v>
      </c>
      <c r="D156" s="650" t="s">
        <v>8067</v>
      </c>
      <c r="E156" s="653">
        <v>7</v>
      </c>
      <c r="F156" s="653">
        <v>3031</v>
      </c>
      <c r="G156" s="650">
        <v>1</v>
      </c>
      <c r="H156" s="650">
        <v>433</v>
      </c>
      <c r="I156" s="653">
        <v>1</v>
      </c>
      <c r="J156" s="653">
        <v>434</v>
      </c>
      <c r="K156" s="650">
        <v>0.14318706697459585</v>
      </c>
      <c r="L156" s="650">
        <v>434</v>
      </c>
      <c r="M156" s="653">
        <v>6</v>
      </c>
      <c r="N156" s="653">
        <v>2605</v>
      </c>
      <c r="O156" s="666">
        <v>0.85945232596502807</v>
      </c>
      <c r="P156" s="654">
        <v>434.16666666666669</v>
      </c>
    </row>
    <row r="157" spans="1:16" ht="14.4" customHeight="1" x14ac:dyDescent="0.3">
      <c r="A157" s="649" t="s">
        <v>8059</v>
      </c>
      <c r="B157" s="650" t="s">
        <v>7873</v>
      </c>
      <c r="C157" s="650" t="s">
        <v>8068</v>
      </c>
      <c r="D157" s="650" t="s">
        <v>8069</v>
      </c>
      <c r="E157" s="653"/>
      <c r="F157" s="653"/>
      <c r="G157" s="650"/>
      <c r="H157" s="650"/>
      <c r="I157" s="653">
        <v>1</v>
      </c>
      <c r="J157" s="653">
        <v>25</v>
      </c>
      <c r="K157" s="650"/>
      <c r="L157" s="650">
        <v>25</v>
      </c>
      <c r="M157" s="653"/>
      <c r="N157" s="653"/>
      <c r="O157" s="666"/>
      <c r="P157" s="654"/>
    </row>
    <row r="158" spans="1:16" ht="14.4" customHeight="1" x14ac:dyDescent="0.3">
      <c r="A158" s="649" t="s">
        <v>8059</v>
      </c>
      <c r="B158" s="650" t="s">
        <v>7873</v>
      </c>
      <c r="C158" s="650" t="s">
        <v>7935</v>
      </c>
      <c r="D158" s="650" t="s">
        <v>7936</v>
      </c>
      <c r="E158" s="653">
        <v>13</v>
      </c>
      <c r="F158" s="653">
        <v>0</v>
      </c>
      <c r="G158" s="650"/>
      <c r="H158" s="650">
        <v>0</v>
      </c>
      <c r="I158" s="653">
        <v>14</v>
      </c>
      <c r="J158" s="653">
        <v>0</v>
      </c>
      <c r="K158" s="650"/>
      <c r="L158" s="650">
        <v>0</v>
      </c>
      <c r="M158" s="653"/>
      <c r="N158" s="653"/>
      <c r="O158" s="666"/>
      <c r="P158" s="654"/>
    </row>
    <row r="159" spans="1:16" ht="14.4" customHeight="1" x14ac:dyDescent="0.3">
      <c r="A159" s="649" t="s">
        <v>8059</v>
      </c>
      <c r="B159" s="650" t="s">
        <v>7873</v>
      </c>
      <c r="C159" s="650" t="s">
        <v>8070</v>
      </c>
      <c r="D159" s="650" t="s">
        <v>8071</v>
      </c>
      <c r="E159" s="653">
        <v>67</v>
      </c>
      <c r="F159" s="653">
        <v>11189</v>
      </c>
      <c r="G159" s="650">
        <v>1</v>
      </c>
      <c r="H159" s="650">
        <v>167</v>
      </c>
      <c r="I159" s="653">
        <v>69</v>
      </c>
      <c r="J159" s="653">
        <v>11592</v>
      </c>
      <c r="K159" s="650">
        <v>1.0360175172043973</v>
      </c>
      <c r="L159" s="650">
        <v>168</v>
      </c>
      <c r="M159" s="653">
        <v>85</v>
      </c>
      <c r="N159" s="653">
        <v>14364</v>
      </c>
      <c r="O159" s="666">
        <v>1.2837608365358835</v>
      </c>
      <c r="P159" s="654">
        <v>168.98823529411766</v>
      </c>
    </row>
    <row r="160" spans="1:16" ht="14.4" customHeight="1" x14ac:dyDescent="0.3">
      <c r="A160" s="649" t="s">
        <v>8059</v>
      </c>
      <c r="B160" s="650" t="s">
        <v>7873</v>
      </c>
      <c r="C160" s="650" t="s">
        <v>7889</v>
      </c>
      <c r="D160" s="650" t="s">
        <v>7890</v>
      </c>
      <c r="E160" s="653">
        <v>5</v>
      </c>
      <c r="F160" s="653">
        <v>0</v>
      </c>
      <c r="G160" s="650"/>
      <c r="H160" s="650">
        <v>0</v>
      </c>
      <c r="I160" s="653">
        <v>4</v>
      </c>
      <c r="J160" s="653">
        <v>0</v>
      </c>
      <c r="K160" s="650"/>
      <c r="L160" s="650">
        <v>0</v>
      </c>
      <c r="M160" s="653">
        <v>2</v>
      </c>
      <c r="N160" s="653">
        <v>0</v>
      </c>
      <c r="O160" s="666"/>
      <c r="P160" s="654">
        <v>0</v>
      </c>
    </row>
    <row r="161" spans="1:16" ht="14.4" customHeight="1" x14ac:dyDescent="0.3">
      <c r="A161" s="649" t="s">
        <v>8059</v>
      </c>
      <c r="B161" s="650" t="s">
        <v>7873</v>
      </c>
      <c r="C161" s="650" t="s">
        <v>8072</v>
      </c>
      <c r="D161" s="650" t="s">
        <v>8073</v>
      </c>
      <c r="E161" s="653">
        <v>1</v>
      </c>
      <c r="F161" s="653">
        <v>594</v>
      </c>
      <c r="G161" s="650">
        <v>1</v>
      </c>
      <c r="H161" s="650">
        <v>594</v>
      </c>
      <c r="I161" s="653"/>
      <c r="J161" s="653"/>
      <c r="K161" s="650"/>
      <c r="L161" s="650"/>
      <c r="M161" s="653"/>
      <c r="N161" s="653"/>
      <c r="O161" s="666"/>
      <c r="P161" s="654"/>
    </row>
    <row r="162" spans="1:16" ht="14.4" customHeight="1" x14ac:dyDescent="0.3">
      <c r="A162" s="649" t="s">
        <v>8059</v>
      </c>
      <c r="B162" s="650" t="s">
        <v>7873</v>
      </c>
      <c r="C162" s="650" t="s">
        <v>7902</v>
      </c>
      <c r="D162" s="650" t="s">
        <v>7903</v>
      </c>
      <c r="E162" s="653"/>
      <c r="F162" s="653"/>
      <c r="G162" s="650"/>
      <c r="H162" s="650"/>
      <c r="I162" s="653">
        <v>156</v>
      </c>
      <c r="J162" s="653">
        <v>14946</v>
      </c>
      <c r="K162" s="650"/>
      <c r="L162" s="650">
        <v>95.807692307692307</v>
      </c>
      <c r="M162" s="653">
        <v>112</v>
      </c>
      <c r="N162" s="653">
        <v>11992</v>
      </c>
      <c r="O162" s="666"/>
      <c r="P162" s="654">
        <v>107.07142857142857</v>
      </c>
    </row>
    <row r="163" spans="1:16" ht="14.4" customHeight="1" x14ac:dyDescent="0.3">
      <c r="A163" s="649" t="s">
        <v>8059</v>
      </c>
      <c r="B163" s="650" t="s">
        <v>7873</v>
      </c>
      <c r="C163" s="650" t="s">
        <v>7904</v>
      </c>
      <c r="D163" s="650" t="s">
        <v>7905</v>
      </c>
      <c r="E163" s="653"/>
      <c r="F163" s="653"/>
      <c r="G163" s="650"/>
      <c r="H163" s="650"/>
      <c r="I163" s="653">
        <v>1</v>
      </c>
      <c r="J163" s="653">
        <v>35</v>
      </c>
      <c r="K163" s="650"/>
      <c r="L163" s="650">
        <v>35</v>
      </c>
      <c r="M163" s="653">
        <v>4</v>
      </c>
      <c r="N163" s="653">
        <v>142</v>
      </c>
      <c r="O163" s="666"/>
      <c r="P163" s="654">
        <v>35.5</v>
      </c>
    </row>
    <row r="164" spans="1:16" ht="14.4" customHeight="1" x14ac:dyDescent="0.3">
      <c r="A164" s="649" t="s">
        <v>8059</v>
      </c>
      <c r="B164" s="650" t="s">
        <v>7873</v>
      </c>
      <c r="C164" s="650" t="s">
        <v>7915</v>
      </c>
      <c r="D164" s="650" t="s">
        <v>7916</v>
      </c>
      <c r="E164" s="653">
        <v>58</v>
      </c>
      <c r="F164" s="653">
        <v>1102</v>
      </c>
      <c r="G164" s="650">
        <v>1</v>
      </c>
      <c r="H164" s="650">
        <v>19</v>
      </c>
      <c r="I164" s="653">
        <v>51</v>
      </c>
      <c r="J164" s="653">
        <v>1530</v>
      </c>
      <c r="K164" s="650">
        <v>1.3883847549909256</v>
      </c>
      <c r="L164" s="650">
        <v>30</v>
      </c>
      <c r="M164" s="653">
        <v>5</v>
      </c>
      <c r="N164" s="653">
        <v>150</v>
      </c>
      <c r="O164" s="666">
        <v>0.13611615245009073</v>
      </c>
      <c r="P164" s="654">
        <v>30</v>
      </c>
    </row>
    <row r="165" spans="1:16" ht="14.4" customHeight="1" x14ac:dyDescent="0.3">
      <c r="A165" s="649" t="s">
        <v>8059</v>
      </c>
      <c r="B165" s="650" t="s">
        <v>7873</v>
      </c>
      <c r="C165" s="650" t="s">
        <v>8074</v>
      </c>
      <c r="D165" s="650" t="s">
        <v>8075</v>
      </c>
      <c r="E165" s="653"/>
      <c r="F165" s="653"/>
      <c r="G165" s="650"/>
      <c r="H165" s="650"/>
      <c r="I165" s="653">
        <v>34</v>
      </c>
      <c r="J165" s="653">
        <v>7616</v>
      </c>
      <c r="K165" s="650"/>
      <c r="L165" s="650">
        <v>224</v>
      </c>
      <c r="M165" s="653">
        <v>81</v>
      </c>
      <c r="N165" s="653">
        <v>18224</v>
      </c>
      <c r="O165" s="666"/>
      <c r="P165" s="654">
        <v>224.98765432098764</v>
      </c>
    </row>
    <row r="166" spans="1:16" ht="14.4" customHeight="1" x14ac:dyDescent="0.3">
      <c r="A166" s="649" t="s">
        <v>8059</v>
      </c>
      <c r="B166" s="650" t="s">
        <v>7873</v>
      </c>
      <c r="C166" s="650" t="s">
        <v>8076</v>
      </c>
      <c r="D166" s="650" t="s">
        <v>8077</v>
      </c>
      <c r="E166" s="653">
        <v>106</v>
      </c>
      <c r="F166" s="653">
        <v>17278</v>
      </c>
      <c r="G166" s="650">
        <v>1</v>
      </c>
      <c r="H166" s="650">
        <v>163</v>
      </c>
      <c r="I166" s="653">
        <v>109</v>
      </c>
      <c r="J166" s="653">
        <v>17767</v>
      </c>
      <c r="K166" s="650">
        <v>1.0283018867924529</v>
      </c>
      <c r="L166" s="650">
        <v>163</v>
      </c>
      <c r="M166" s="653">
        <v>41</v>
      </c>
      <c r="N166" s="653">
        <v>6707</v>
      </c>
      <c r="O166" s="666">
        <v>0.38818150248871397</v>
      </c>
      <c r="P166" s="654">
        <v>163.58536585365854</v>
      </c>
    </row>
    <row r="167" spans="1:16" ht="14.4" customHeight="1" x14ac:dyDescent="0.3">
      <c r="A167" s="649" t="s">
        <v>8059</v>
      </c>
      <c r="B167" s="650" t="s">
        <v>7873</v>
      </c>
      <c r="C167" s="650" t="s">
        <v>8078</v>
      </c>
      <c r="D167" s="650" t="s">
        <v>8079</v>
      </c>
      <c r="E167" s="653">
        <v>1</v>
      </c>
      <c r="F167" s="653">
        <v>632</v>
      </c>
      <c r="G167" s="650">
        <v>1</v>
      </c>
      <c r="H167" s="650">
        <v>632</v>
      </c>
      <c r="I167" s="653"/>
      <c r="J167" s="653"/>
      <c r="K167" s="650"/>
      <c r="L167" s="650"/>
      <c r="M167" s="653"/>
      <c r="N167" s="653"/>
      <c r="O167" s="666"/>
      <c r="P167" s="654"/>
    </row>
    <row r="168" spans="1:16" ht="14.4" customHeight="1" x14ac:dyDescent="0.3">
      <c r="A168" s="649" t="s">
        <v>8059</v>
      </c>
      <c r="B168" s="650" t="s">
        <v>7873</v>
      </c>
      <c r="C168" s="650" t="s">
        <v>8080</v>
      </c>
      <c r="D168" s="650" t="s">
        <v>8081</v>
      </c>
      <c r="E168" s="653">
        <v>190</v>
      </c>
      <c r="F168" s="653">
        <v>62130</v>
      </c>
      <c r="G168" s="650">
        <v>1</v>
      </c>
      <c r="H168" s="650">
        <v>327</v>
      </c>
      <c r="I168" s="653">
        <v>175</v>
      </c>
      <c r="J168" s="653">
        <v>57225</v>
      </c>
      <c r="K168" s="650">
        <v>0.92105263157894735</v>
      </c>
      <c r="L168" s="650">
        <v>327</v>
      </c>
      <c r="M168" s="653">
        <v>145</v>
      </c>
      <c r="N168" s="653">
        <v>47634</v>
      </c>
      <c r="O168" s="666">
        <v>0.76668276195074847</v>
      </c>
      <c r="P168" s="654">
        <v>328.51034482758621</v>
      </c>
    </row>
    <row r="169" spans="1:16" ht="14.4" customHeight="1" x14ac:dyDescent="0.3">
      <c r="A169" s="649" t="s">
        <v>8059</v>
      </c>
      <c r="B169" s="650" t="s">
        <v>7873</v>
      </c>
      <c r="C169" s="650" t="s">
        <v>8082</v>
      </c>
      <c r="D169" s="650" t="s">
        <v>8083</v>
      </c>
      <c r="E169" s="653"/>
      <c r="F169" s="653"/>
      <c r="G169" s="650"/>
      <c r="H169" s="650"/>
      <c r="I169" s="653"/>
      <c r="J169" s="653"/>
      <c r="K169" s="650"/>
      <c r="L169" s="650"/>
      <c r="M169" s="653">
        <v>13</v>
      </c>
      <c r="N169" s="653">
        <v>985</v>
      </c>
      <c r="O169" s="666"/>
      <c r="P169" s="654">
        <v>75.769230769230774</v>
      </c>
    </row>
    <row r="170" spans="1:16" ht="14.4" customHeight="1" x14ac:dyDescent="0.3">
      <c r="A170" s="649" t="s">
        <v>8084</v>
      </c>
      <c r="B170" s="650" t="s">
        <v>7873</v>
      </c>
      <c r="C170" s="650" t="s">
        <v>7887</v>
      </c>
      <c r="D170" s="650" t="s">
        <v>7888</v>
      </c>
      <c r="E170" s="653">
        <v>79</v>
      </c>
      <c r="F170" s="653">
        <v>4977</v>
      </c>
      <c r="G170" s="650">
        <v>1</v>
      </c>
      <c r="H170" s="650">
        <v>63</v>
      </c>
      <c r="I170" s="653">
        <v>112</v>
      </c>
      <c r="J170" s="653">
        <v>7056</v>
      </c>
      <c r="K170" s="650">
        <v>1.4177215189873418</v>
      </c>
      <c r="L170" s="650">
        <v>63</v>
      </c>
      <c r="M170" s="653">
        <v>125</v>
      </c>
      <c r="N170" s="653">
        <v>7946</v>
      </c>
      <c r="O170" s="666">
        <v>1.5965441028732168</v>
      </c>
      <c r="P170" s="654">
        <v>63.567999999999998</v>
      </c>
    </row>
    <row r="171" spans="1:16" ht="14.4" customHeight="1" x14ac:dyDescent="0.3">
      <c r="A171" s="649" t="s">
        <v>8084</v>
      </c>
      <c r="B171" s="650" t="s">
        <v>7873</v>
      </c>
      <c r="C171" s="650" t="s">
        <v>7961</v>
      </c>
      <c r="D171" s="650" t="s">
        <v>7962</v>
      </c>
      <c r="E171" s="653"/>
      <c r="F171" s="653"/>
      <c r="G171" s="650"/>
      <c r="H171" s="650"/>
      <c r="I171" s="653">
        <v>3</v>
      </c>
      <c r="J171" s="653">
        <v>468</v>
      </c>
      <c r="K171" s="650"/>
      <c r="L171" s="650">
        <v>156</v>
      </c>
      <c r="M171" s="653">
        <v>2</v>
      </c>
      <c r="N171" s="653">
        <v>299</v>
      </c>
      <c r="O171" s="666"/>
      <c r="P171" s="654">
        <v>149.5</v>
      </c>
    </row>
    <row r="172" spans="1:16" ht="14.4" customHeight="1" x14ac:dyDescent="0.3">
      <c r="A172" s="649" t="s">
        <v>8084</v>
      </c>
      <c r="B172" s="650" t="s">
        <v>7873</v>
      </c>
      <c r="C172" s="650" t="s">
        <v>7896</v>
      </c>
      <c r="D172" s="650" t="s">
        <v>7897</v>
      </c>
      <c r="E172" s="653">
        <v>311</v>
      </c>
      <c r="F172" s="653">
        <v>10574</v>
      </c>
      <c r="G172" s="650">
        <v>1</v>
      </c>
      <c r="H172" s="650">
        <v>34</v>
      </c>
      <c r="I172" s="653">
        <v>352</v>
      </c>
      <c r="J172" s="653">
        <v>11968</v>
      </c>
      <c r="K172" s="650">
        <v>1.1318327974276527</v>
      </c>
      <c r="L172" s="650">
        <v>34</v>
      </c>
      <c r="M172" s="653">
        <v>427</v>
      </c>
      <c r="N172" s="653">
        <v>14753</v>
      </c>
      <c r="O172" s="666">
        <v>1.3952146775108758</v>
      </c>
      <c r="P172" s="654">
        <v>34.550351288056206</v>
      </c>
    </row>
    <row r="173" spans="1:16" ht="14.4" customHeight="1" x14ac:dyDescent="0.3">
      <c r="A173" s="649" t="s">
        <v>8084</v>
      </c>
      <c r="B173" s="650" t="s">
        <v>7873</v>
      </c>
      <c r="C173" s="650" t="s">
        <v>8064</v>
      </c>
      <c r="D173" s="650" t="s">
        <v>8065</v>
      </c>
      <c r="E173" s="653">
        <v>96</v>
      </c>
      <c r="F173" s="653">
        <v>5280</v>
      </c>
      <c r="G173" s="650">
        <v>1</v>
      </c>
      <c r="H173" s="650">
        <v>55</v>
      </c>
      <c r="I173" s="653">
        <v>107</v>
      </c>
      <c r="J173" s="653">
        <v>5992</v>
      </c>
      <c r="K173" s="650">
        <v>1.1348484848484848</v>
      </c>
      <c r="L173" s="650">
        <v>56</v>
      </c>
      <c r="M173" s="653">
        <v>136</v>
      </c>
      <c r="N173" s="653">
        <v>7682</v>
      </c>
      <c r="O173" s="666">
        <v>1.4549242424242423</v>
      </c>
      <c r="P173" s="654">
        <v>56.485294117647058</v>
      </c>
    </row>
    <row r="174" spans="1:16" ht="14.4" customHeight="1" x14ac:dyDescent="0.3">
      <c r="A174" s="649" t="s">
        <v>8084</v>
      </c>
      <c r="B174" s="650" t="s">
        <v>7873</v>
      </c>
      <c r="C174" s="650" t="s">
        <v>8085</v>
      </c>
      <c r="D174" s="650" t="s">
        <v>8086</v>
      </c>
      <c r="E174" s="653">
        <v>2</v>
      </c>
      <c r="F174" s="653">
        <v>1286</v>
      </c>
      <c r="G174" s="650">
        <v>1</v>
      </c>
      <c r="H174" s="650">
        <v>643</v>
      </c>
      <c r="I174" s="653">
        <v>2</v>
      </c>
      <c r="J174" s="653">
        <v>1290</v>
      </c>
      <c r="K174" s="650">
        <v>1.0031104199066874</v>
      </c>
      <c r="L174" s="650">
        <v>645</v>
      </c>
      <c r="M174" s="653"/>
      <c r="N174" s="653"/>
      <c r="O174" s="666"/>
      <c r="P174" s="654"/>
    </row>
    <row r="175" spans="1:16" ht="14.4" customHeight="1" x14ac:dyDescent="0.3">
      <c r="A175" s="649" t="s">
        <v>8084</v>
      </c>
      <c r="B175" s="650" t="s">
        <v>7873</v>
      </c>
      <c r="C175" s="650" t="s">
        <v>8066</v>
      </c>
      <c r="D175" s="650" t="s">
        <v>8067</v>
      </c>
      <c r="E175" s="653">
        <v>117</v>
      </c>
      <c r="F175" s="653">
        <v>50661</v>
      </c>
      <c r="G175" s="650">
        <v>1</v>
      </c>
      <c r="H175" s="650">
        <v>433</v>
      </c>
      <c r="I175" s="653">
        <v>125</v>
      </c>
      <c r="J175" s="653">
        <v>54250</v>
      </c>
      <c r="K175" s="650">
        <v>1.0708434495963364</v>
      </c>
      <c r="L175" s="650">
        <v>434</v>
      </c>
      <c r="M175" s="653">
        <v>253</v>
      </c>
      <c r="N175" s="653">
        <v>109916</v>
      </c>
      <c r="O175" s="666">
        <v>2.1696373936558695</v>
      </c>
      <c r="P175" s="654">
        <v>434.4505928853755</v>
      </c>
    </row>
    <row r="176" spans="1:16" ht="14.4" customHeight="1" x14ac:dyDescent="0.3">
      <c r="A176" s="649" t="s">
        <v>8084</v>
      </c>
      <c r="B176" s="650" t="s">
        <v>7873</v>
      </c>
      <c r="C176" s="650" t="s">
        <v>8087</v>
      </c>
      <c r="D176" s="650" t="s">
        <v>8088</v>
      </c>
      <c r="E176" s="653"/>
      <c r="F176" s="653"/>
      <c r="G176" s="650"/>
      <c r="H176" s="650"/>
      <c r="I176" s="653">
        <v>1</v>
      </c>
      <c r="J176" s="653">
        <v>107</v>
      </c>
      <c r="K176" s="650"/>
      <c r="L176" s="650">
        <v>107</v>
      </c>
      <c r="M176" s="653"/>
      <c r="N176" s="653"/>
      <c r="O176" s="666"/>
      <c r="P176" s="654"/>
    </row>
    <row r="177" spans="1:16" ht="14.4" customHeight="1" x14ac:dyDescent="0.3">
      <c r="A177" s="649" t="s">
        <v>8084</v>
      </c>
      <c r="B177" s="650" t="s">
        <v>7873</v>
      </c>
      <c r="C177" s="650" t="s">
        <v>8089</v>
      </c>
      <c r="D177" s="650" t="s">
        <v>8090</v>
      </c>
      <c r="E177" s="653">
        <v>1430</v>
      </c>
      <c r="F177" s="653">
        <v>32890</v>
      </c>
      <c r="G177" s="650">
        <v>1</v>
      </c>
      <c r="H177" s="650">
        <v>23</v>
      </c>
      <c r="I177" s="653">
        <v>1314</v>
      </c>
      <c r="J177" s="653">
        <v>30222</v>
      </c>
      <c r="K177" s="650">
        <v>0.9188811188811189</v>
      </c>
      <c r="L177" s="650">
        <v>23</v>
      </c>
      <c r="M177" s="653">
        <v>2140</v>
      </c>
      <c r="N177" s="653">
        <v>49220</v>
      </c>
      <c r="O177" s="666">
        <v>1.4965034965034965</v>
      </c>
      <c r="P177" s="654">
        <v>23</v>
      </c>
    </row>
    <row r="178" spans="1:16" ht="14.4" customHeight="1" x14ac:dyDescent="0.3">
      <c r="A178" s="649" t="s">
        <v>8084</v>
      </c>
      <c r="B178" s="650" t="s">
        <v>7873</v>
      </c>
      <c r="C178" s="650" t="s">
        <v>8091</v>
      </c>
      <c r="D178" s="650" t="s">
        <v>8092</v>
      </c>
      <c r="E178" s="653"/>
      <c r="F178" s="653"/>
      <c r="G178" s="650"/>
      <c r="H178" s="650"/>
      <c r="I178" s="653">
        <v>1</v>
      </c>
      <c r="J178" s="653">
        <v>405</v>
      </c>
      <c r="K178" s="650"/>
      <c r="L178" s="650">
        <v>405</v>
      </c>
      <c r="M178" s="653">
        <v>11</v>
      </c>
      <c r="N178" s="653">
        <v>4467</v>
      </c>
      <c r="O178" s="666"/>
      <c r="P178" s="654">
        <v>406.09090909090907</v>
      </c>
    </row>
    <row r="179" spans="1:16" ht="14.4" customHeight="1" x14ac:dyDescent="0.3">
      <c r="A179" s="649" t="s">
        <v>8084</v>
      </c>
      <c r="B179" s="650" t="s">
        <v>7873</v>
      </c>
      <c r="C179" s="650" t="s">
        <v>8093</v>
      </c>
      <c r="D179" s="650" t="s">
        <v>8094</v>
      </c>
      <c r="E179" s="653">
        <v>3</v>
      </c>
      <c r="F179" s="653">
        <v>489</v>
      </c>
      <c r="G179" s="650">
        <v>1</v>
      </c>
      <c r="H179" s="650">
        <v>163</v>
      </c>
      <c r="I179" s="653">
        <v>2</v>
      </c>
      <c r="J179" s="653">
        <v>326</v>
      </c>
      <c r="K179" s="650">
        <v>0.66666666666666663</v>
      </c>
      <c r="L179" s="650">
        <v>163</v>
      </c>
      <c r="M179" s="653"/>
      <c r="N179" s="653"/>
      <c r="O179" s="666"/>
      <c r="P179" s="654"/>
    </row>
    <row r="180" spans="1:16" ht="14.4" customHeight="1" x14ac:dyDescent="0.3">
      <c r="A180" s="649" t="s">
        <v>8084</v>
      </c>
      <c r="B180" s="650" t="s">
        <v>7873</v>
      </c>
      <c r="C180" s="650" t="s">
        <v>8070</v>
      </c>
      <c r="D180" s="650" t="s">
        <v>8071</v>
      </c>
      <c r="E180" s="653">
        <v>1391</v>
      </c>
      <c r="F180" s="653">
        <v>232297</v>
      </c>
      <c r="G180" s="650">
        <v>1</v>
      </c>
      <c r="H180" s="650">
        <v>167</v>
      </c>
      <c r="I180" s="653">
        <v>1392</v>
      </c>
      <c r="J180" s="653">
        <v>233856</v>
      </c>
      <c r="K180" s="650">
        <v>1.0067112360469572</v>
      </c>
      <c r="L180" s="650">
        <v>168</v>
      </c>
      <c r="M180" s="653">
        <v>1464</v>
      </c>
      <c r="N180" s="653">
        <v>247278</v>
      </c>
      <c r="O180" s="666">
        <v>1.0644907166256989</v>
      </c>
      <c r="P180" s="654">
        <v>168.90573770491804</v>
      </c>
    </row>
    <row r="181" spans="1:16" ht="14.4" customHeight="1" x14ac:dyDescent="0.3">
      <c r="A181" s="649" t="s">
        <v>8084</v>
      </c>
      <c r="B181" s="650" t="s">
        <v>7873</v>
      </c>
      <c r="C181" s="650" t="s">
        <v>7889</v>
      </c>
      <c r="D181" s="650" t="s">
        <v>7890</v>
      </c>
      <c r="E181" s="653">
        <v>50</v>
      </c>
      <c r="F181" s="653">
        <v>0</v>
      </c>
      <c r="G181" s="650"/>
      <c r="H181" s="650">
        <v>0</v>
      </c>
      <c r="I181" s="653">
        <v>31</v>
      </c>
      <c r="J181" s="653">
        <v>0</v>
      </c>
      <c r="K181" s="650"/>
      <c r="L181" s="650">
        <v>0</v>
      </c>
      <c r="M181" s="653">
        <v>21</v>
      </c>
      <c r="N181" s="653">
        <v>0</v>
      </c>
      <c r="O181" s="666"/>
      <c r="P181" s="654">
        <v>0</v>
      </c>
    </row>
    <row r="182" spans="1:16" ht="14.4" customHeight="1" x14ac:dyDescent="0.3">
      <c r="A182" s="649" t="s">
        <v>8084</v>
      </c>
      <c r="B182" s="650" t="s">
        <v>7873</v>
      </c>
      <c r="C182" s="650" t="s">
        <v>7902</v>
      </c>
      <c r="D182" s="650" t="s">
        <v>7903</v>
      </c>
      <c r="E182" s="653"/>
      <c r="F182" s="653"/>
      <c r="G182" s="650"/>
      <c r="H182" s="650"/>
      <c r="I182" s="653">
        <v>510</v>
      </c>
      <c r="J182" s="653">
        <v>24274</v>
      </c>
      <c r="K182" s="650"/>
      <c r="L182" s="650">
        <v>47.596078431372547</v>
      </c>
      <c r="M182" s="653">
        <v>488</v>
      </c>
      <c r="N182" s="653">
        <v>52246</v>
      </c>
      <c r="O182" s="666"/>
      <c r="P182" s="654">
        <v>107.06147540983606</v>
      </c>
    </row>
    <row r="183" spans="1:16" ht="14.4" customHeight="1" x14ac:dyDescent="0.3">
      <c r="A183" s="649" t="s">
        <v>8084</v>
      </c>
      <c r="B183" s="650" t="s">
        <v>7873</v>
      </c>
      <c r="C183" s="650" t="s">
        <v>7904</v>
      </c>
      <c r="D183" s="650" t="s">
        <v>7905</v>
      </c>
      <c r="E183" s="653">
        <v>18</v>
      </c>
      <c r="F183" s="653">
        <v>450</v>
      </c>
      <c r="G183" s="650">
        <v>1</v>
      </c>
      <c r="H183" s="650">
        <v>25</v>
      </c>
      <c r="I183" s="653">
        <v>19</v>
      </c>
      <c r="J183" s="653">
        <v>665</v>
      </c>
      <c r="K183" s="650">
        <v>1.4777777777777779</v>
      </c>
      <c r="L183" s="650">
        <v>35</v>
      </c>
      <c r="M183" s="653">
        <v>29</v>
      </c>
      <c r="N183" s="653">
        <v>1031</v>
      </c>
      <c r="O183" s="666">
        <v>2.2911111111111113</v>
      </c>
      <c r="P183" s="654">
        <v>35.551724137931032</v>
      </c>
    </row>
    <row r="184" spans="1:16" ht="14.4" customHeight="1" x14ac:dyDescent="0.3">
      <c r="A184" s="649" t="s">
        <v>8084</v>
      </c>
      <c r="B184" s="650" t="s">
        <v>7873</v>
      </c>
      <c r="C184" s="650" t="s">
        <v>7915</v>
      </c>
      <c r="D184" s="650" t="s">
        <v>7916</v>
      </c>
      <c r="E184" s="653">
        <v>22</v>
      </c>
      <c r="F184" s="653">
        <v>418</v>
      </c>
      <c r="G184" s="650">
        <v>1</v>
      </c>
      <c r="H184" s="650">
        <v>19</v>
      </c>
      <c r="I184" s="653">
        <v>12</v>
      </c>
      <c r="J184" s="653">
        <v>360</v>
      </c>
      <c r="K184" s="650">
        <v>0.86124401913875603</v>
      </c>
      <c r="L184" s="650">
        <v>30</v>
      </c>
      <c r="M184" s="653">
        <v>1</v>
      </c>
      <c r="N184" s="653">
        <v>31</v>
      </c>
      <c r="O184" s="666">
        <v>7.4162679425837319E-2</v>
      </c>
      <c r="P184" s="654">
        <v>31</v>
      </c>
    </row>
    <row r="185" spans="1:16" ht="14.4" customHeight="1" x14ac:dyDescent="0.3">
      <c r="A185" s="649" t="s">
        <v>8084</v>
      </c>
      <c r="B185" s="650" t="s">
        <v>7873</v>
      </c>
      <c r="C185" s="650" t="s">
        <v>7876</v>
      </c>
      <c r="D185" s="650" t="s">
        <v>7877</v>
      </c>
      <c r="E185" s="653">
        <v>3</v>
      </c>
      <c r="F185" s="653">
        <v>984</v>
      </c>
      <c r="G185" s="650">
        <v>1</v>
      </c>
      <c r="H185" s="650">
        <v>328</v>
      </c>
      <c r="I185" s="653">
        <v>1</v>
      </c>
      <c r="J185" s="653">
        <v>327</v>
      </c>
      <c r="K185" s="650">
        <v>0.33231707317073172</v>
      </c>
      <c r="L185" s="650">
        <v>327</v>
      </c>
      <c r="M185" s="653"/>
      <c r="N185" s="653"/>
      <c r="O185" s="666"/>
      <c r="P185" s="654"/>
    </row>
    <row r="186" spans="1:16" ht="14.4" customHeight="1" x14ac:dyDescent="0.3">
      <c r="A186" s="649" t="s">
        <v>8084</v>
      </c>
      <c r="B186" s="650" t="s">
        <v>7873</v>
      </c>
      <c r="C186" s="650" t="s">
        <v>7908</v>
      </c>
      <c r="D186" s="650" t="s">
        <v>7909</v>
      </c>
      <c r="E186" s="653">
        <v>2</v>
      </c>
      <c r="F186" s="653">
        <v>136</v>
      </c>
      <c r="G186" s="650">
        <v>1</v>
      </c>
      <c r="H186" s="650">
        <v>68</v>
      </c>
      <c r="I186" s="653">
        <v>6</v>
      </c>
      <c r="J186" s="653">
        <v>414</v>
      </c>
      <c r="K186" s="650">
        <v>3.0441176470588234</v>
      </c>
      <c r="L186" s="650">
        <v>69</v>
      </c>
      <c r="M186" s="653">
        <v>3</v>
      </c>
      <c r="N186" s="653">
        <v>208</v>
      </c>
      <c r="O186" s="666">
        <v>1.5294117647058822</v>
      </c>
      <c r="P186" s="654">
        <v>69.333333333333329</v>
      </c>
    </row>
    <row r="187" spans="1:16" ht="14.4" customHeight="1" x14ac:dyDescent="0.3">
      <c r="A187" s="649" t="s">
        <v>8084</v>
      </c>
      <c r="B187" s="650" t="s">
        <v>7873</v>
      </c>
      <c r="C187" s="650" t="s">
        <v>8095</v>
      </c>
      <c r="D187" s="650" t="s">
        <v>8096</v>
      </c>
      <c r="E187" s="653">
        <v>1258</v>
      </c>
      <c r="F187" s="653">
        <v>411366</v>
      </c>
      <c r="G187" s="650">
        <v>1</v>
      </c>
      <c r="H187" s="650">
        <v>327</v>
      </c>
      <c r="I187" s="653">
        <v>1169</v>
      </c>
      <c r="J187" s="653">
        <v>382263</v>
      </c>
      <c r="K187" s="650">
        <v>0.92925278219395868</v>
      </c>
      <c r="L187" s="650">
        <v>327</v>
      </c>
      <c r="M187" s="653">
        <v>1190</v>
      </c>
      <c r="N187" s="653">
        <v>390747</v>
      </c>
      <c r="O187" s="666">
        <v>0.94987675208938027</v>
      </c>
      <c r="P187" s="654">
        <v>328.35882352941178</v>
      </c>
    </row>
    <row r="188" spans="1:16" ht="14.4" customHeight="1" x14ac:dyDescent="0.3">
      <c r="A188" s="649" t="s">
        <v>8084</v>
      </c>
      <c r="B188" s="650" t="s">
        <v>7873</v>
      </c>
      <c r="C188" s="650" t="s">
        <v>8074</v>
      </c>
      <c r="D188" s="650" t="s">
        <v>8075</v>
      </c>
      <c r="E188" s="653">
        <v>89</v>
      </c>
      <c r="F188" s="653">
        <v>19847</v>
      </c>
      <c r="G188" s="650">
        <v>1</v>
      </c>
      <c r="H188" s="650">
        <v>223</v>
      </c>
      <c r="I188" s="653">
        <v>41</v>
      </c>
      <c r="J188" s="653">
        <v>9184</v>
      </c>
      <c r="K188" s="650">
        <v>0.46273996069935003</v>
      </c>
      <c r="L188" s="650">
        <v>224</v>
      </c>
      <c r="M188" s="653">
        <v>20</v>
      </c>
      <c r="N188" s="653">
        <v>4480</v>
      </c>
      <c r="O188" s="666">
        <v>0.22572681009724391</v>
      </c>
      <c r="P188" s="654">
        <v>224</v>
      </c>
    </row>
    <row r="189" spans="1:16" ht="14.4" customHeight="1" x14ac:dyDescent="0.3">
      <c r="A189" s="649" t="s">
        <v>8084</v>
      </c>
      <c r="B189" s="650" t="s">
        <v>7873</v>
      </c>
      <c r="C189" s="650" t="s">
        <v>8053</v>
      </c>
      <c r="D189" s="650" t="s">
        <v>8054</v>
      </c>
      <c r="E189" s="653">
        <v>1</v>
      </c>
      <c r="F189" s="653">
        <v>76</v>
      </c>
      <c r="G189" s="650">
        <v>1</v>
      </c>
      <c r="H189" s="650">
        <v>76</v>
      </c>
      <c r="I189" s="653"/>
      <c r="J189" s="653"/>
      <c r="K189" s="650"/>
      <c r="L189" s="650"/>
      <c r="M189" s="653"/>
      <c r="N189" s="653"/>
      <c r="O189" s="666"/>
      <c r="P189" s="654"/>
    </row>
    <row r="190" spans="1:16" ht="14.4" customHeight="1" x14ac:dyDescent="0.3">
      <c r="A190" s="649" t="s">
        <v>8084</v>
      </c>
      <c r="B190" s="650" t="s">
        <v>7873</v>
      </c>
      <c r="C190" s="650" t="s">
        <v>8097</v>
      </c>
      <c r="D190" s="650" t="s">
        <v>8098</v>
      </c>
      <c r="E190" s="653">
        <v>247</v>
      </c>
      <c r="F190" s="653">
        <v>40261</v>
      </c>
      <c r="G190" s="650">
        <v>1</v>
      </c>
      <c r="H190" s="650">
        <v>163</v>
      </c>
      <c r="I190" s="653">
        <v>250</v>
      </c>
      <c r="J190" s="653">
        <v>40750</v>
      </c>
      <c r="K190" s="650">
        <v>1.0121457489878543</v>
      </c>
      <c r="L190" s="650">
        <v>163</v>
      </c>
      <c r="M190" s="653">
        <v>337</v>
      </c>
      <c r="N190" s="653">
        <v>55097</v>
      </c>
      <c r="O190" s="666">
        <v>1.3684955664290503</v>
      </c>
      <c r="P190" s="654">
        <v>163.49258160237389</v>
      </c>
    </row>
    <row r="191" spans="1:16" ht="14.4" customHeight="1" x14ac:dyDescent="0.3">
      <c r="A191" s="649" t="s">
        <v>8084</v>
      </c>
      <c r="B191" s="650" t="s">
        <v>7873</v>
      </c>
      <c r="C191" s="650" t="s">
        <v>8082</v>
      </c>
      <c r="D191" s="650" t="s">
        <v>8083</v>
      </c>
      <c r="E191" s="653">
        <v>189</v>
      </c>
      <c r="F191" s="653">
        <v>13986</v>
      </c>
      <c r="G191" s="650">
        <v>1</v>
      </c>
      <c r="H191" s="650">
        <v>74</v>
      </c>
      <c r="I191" s="653">
        <v>209</v>
      </c>
      <c r="J191" s="653">
        <v>15675</v>
      </c>
      <c r="K191" s="650">
        <v>1.1207636207636207</v>
      </c>
      <c r="L191" s="650">
        <v>75</v>
      </c>
      <c r="M191" s="653">
        <v>226</v>
      </c>
      <c r="N191" s="653">
        <v>17031</v>
      </c>
      <c r="O191" s="666">
        <v>1.2177177177177176</v>
      </c>
      <c r="P191" s="654">
        <v>75.358407079646014</v>
      </c>
    </row>
    <row r="192" spans="1:16" ht="14.4" customHeight="1" x14ac:dyDescent="0.3">
      <c r="A192" s="649" t="s">
        <v>8099</v>
      </c>
      <c r="B192" s="650" t="s">
        <v>886</v>
      </c>
      <c r="C192" s="650" t="s">
        <v>8100</v>
      </c>
      <c r="D192" s="650" t="s">
        <v>6828</v>
      </c>
      <c r="E192" s="653"/>
      <c r="F192" s="653"/>
      <c r="G192" s="650"/>
      <c r="H192" s="650"/>
      <c r="I192" s="653"/>
      <c r="J192" s="653"/>
      <c r="K192" s="650"/>
      <c r="L192" s="650"/>
      <c r="M192" s="653">
        <v>0.2</v>
      </c>
      <c r="N192" s="653">
        <v>11.31</v>
      </c>
      <c r="O192" s="666"/>
      <c r="P192" s="654">
        <v>56.55</v>
      </c>
    </row>
    <row r="193" spans="1:16" ht="14.4" customHeight="1" x14ac:dyDescent="0.3">
      <c r="A193" s="649" t="s">
        <v>8099</v>
      </c>
      <c r="B193" s="650" t="s">
        <v>886</v>
      </c>
      <c r="C193" s="650" t="s">
        <v>7974</v>
      </c>
      <c r="D193" s="650" t="s">
        <v>2331</v>
      </c>
      <c r="E193" s="653">
        <v>32</v>
      </c>
      <c r="F193" s="653">
        <v>121449.42000000001</v>
      </c>
      <c r="G193" s="650">
        <v>1</v>
      </c>
      <c r="H193" s="650">
        <v>3795.2943750000004</v>
      </c>
      <c r="I193" s="653">
        <v>42</v>
      </c>
      <c r="J193" s="653">
        <v>165052.62000000002</v>
      </c>
      <c r="K193" s="650">
        <v>1.3590235342416621</v>
      </c>
      <c r="L193" s="650">
        <v>3929.8242857142864</v>
      </c>
      <c r="M193" s="653">
        <v>31</v>
      </c>
      <c r="N193" s="653">
        <v>121485.28</v>
      </c>
      <c r="O193" s="666">
        <v>1.00029526695146</v>
      </c>
      <c r="P193" s="654">
        <v>3918.88</v>
      </c>
    </row>
    <row r="194" spans="1:16" ht="14.4" customHeight="1" x14ac:dyDescent="0.3">
      <c r="A194" s="649" t="s">
        <v>8099</v>
      </c>
      <c r="B194" s="650" t="s">
        <v>886</v>
      </c>
      <c r="C194" s="650" t="s">
        <v>8101</v>
      </c>
      <c r="D194" s="650" t="s">
        <v>8102</v>
      </c>
      <c r="E194" s="653">
        <v>16</v>
      </c>
      <c r="F194" s="653">
        <v>174807.28</v>
      </c>
      <c r="G194" s="650">
        <v>1</v>
      </c>
      <c r="H194" s="650">
        <v>10925.455</v>
      </c>
      <c r="I194" s="653">
        <v>27</v>
      </c>
      <c r="J194" s="653">
        <v>252338.15999999997</v>
      </c>
      <c r="K194" s="650">
        <v>1.4435220318055402</v>
      </c>
      <c r="L194" s="650">
        <v>9345.8577777777773</v>
      </c>
      <c r="M194" s="653">
        <v>29</v>
      </c>
      <c r="N194" s="653">
        <v>241924.96</v>
      </c>
      <c r="O194" s="666">
        <v>1.3839524303564474</v>
      </c>
      <c r="P194" s="654">
        <v>8342.24</v>
      </c>
    </row>
    <row r="195" spans="1:16" ht="14.4" customHeight="1" x14ac:dyDescent="0.3">
      <c r="A195" s="649" t="s">
        <v>8099</v>
      </c>
      <c r="B195" s="650" t="s">
        <v>886</v>
      </c>
      <c r="C195" s="650" t="s">
        <v>7955</v>
      </c>
      <c r="D195" s="650" t="s">
        <v>3565</v>
      </c>
      <c r="E195" s="653">
        <v>2</v>
      </c>
      <c r="F195" s="653">
        <v>2779.7</v>
      </c>
      <c r="G195" s="650">
        <v>1</v>
      </c>
      <c r="H195" s="650">
        <v>1389.85</v>
      </c>
      <c r="I195" s="653"/>
      <c r="J195" s="653"/>
      <c r="K195" s="650"/>
      <c r="L195" s="650"/>
      <c r="M195" s="653"/>
      <c r="N195" s="653"/>
      <c r="O195" s="666"/>
      <c r="P195" s="654"/>
    </row>
    <row r="196" spans="1:16" ht="14.4" customHeight="1" x14ac:dyDescent="0.3">
      <c r="A196" s="649" t="s">
        <v>8099</v>
      </c>
      <c r="B196" s="650" t="s">
        <v>886</v>
      </c>
      <c r="C196" s="650" t="s">
        <v>8060</v>
      </c>
      <c r="D196" s="650" t="s">
        <v>8061</v>
      </c>
      <c r="E196" s="653"/>
      <c r="F196" s="653"/>
      <c r="G196" s="650"/>
      <c r="H196" s="650"/>
      <c r="I196" s="653"/>
      <c r="J196" s="653"/>
      <c r="K196" s="650"/>
      <c r="L196" s="650"/>
      <c r="M196" s="653">
        <v>0</v>
      </c>
      <c r="N196" s="653">
        <v>0</v>
      </c>
      <c r="O196" s="666"/>
      <c r="P196" s="654"/>
    </row>
    <row r="197" spans="1:16" ht="14.4" customHeight="1" x14ac:dyDescent="0.3">
      <c r="A197" s="649" t="s">
        <v>8099</v>
      </c>
      <c r="B197" s="650" t="s">
        <v>886</v>
      </c>
      <c r="C197" s="650" t="s">
        <v>8060</v>
      </c>
      <c r="D197" s="650" t="s">
        <v>8062</v>
      </c>
      <c r="E197" s="653"/>
      <c r="F197" s="653"/>
      <c r="G197" s="650"/>
      <c r="H197" s="650"/>
      <c r="I197" s="653"/>
      <c r="J197" s="653"/>
      <c r="K197" s="650"/>
      <c r="L197" s="650"/>
      <c r="M197" s="653">
        <v>2</v>
      </c>
      <c r="N197" s="653">
        <v>20547.62</v>
      </c>
      <c r="O197" s="666"/>
      <c r="P197" s="654">
        <v>10273.81</v>
      </c>
    </row>
    <row r="198" spans="1:16" ht="14.4" customHeight="1" x14ac:dyDescent="0.3">
      <c r="A198" s="649" t="s">
        <v>8099</v>
      </c>
      <c r="B198" s="650" t="s">
        <v>886</v>
      </c>
      <c r="C198" s="650" t="s">
        <v>8063</v>
      </c>
      <c r="D198" s="650" t="s">
        <v>8061</v>
      </c>
      <c r="E198" s="653"/>
      <c r="F198" s="653"/>
      <c r="G198" s="650"/>
      <c r="H198" s="650"/>
      <c r="I198" s="653"/>
      <c r="J198" s="653"/>
      <c r="K198" s="650"/>
      <c r="L198" s="650"/>
      <c r="M198" s="653">
        <v>0</v>
      </c>
      <c r="N198" s="653">
        <v>-1.1641532182693481E-10</v>
      </c>
      <c r="O198" s="666"/>
      <c r="P198" s="654"/>
    </row>
    <row r="199" spans="1:16" ht="14.4" customHeight="1" x14ac:dyDescent="0.3">
      <c r="A199" s="649" t="s">
        <v>8099</v>
      </c>
      <c r="B199" s="650" t="s">
        <v>886</v>
      </c>
      <c r="C199" s="650" t="s">
        <v>8063</v>
      </c>
      <c r="D199" s="650" t="s">
        <v>3370</v>
      </c>
      <c r="E199" s="653"/>
      <c r="F199" s="653"/>
      <c r="G199" s="650"/>
      <c r="H199" s="650"/>
      <c r="I199" s="653"/>
      <c r="J199" s="653"/>
      <c r="K199" s="650"/>
      <c r="L199" s="650"/>
      <c r="M199" s="653">
        <v>63</v>
      </c>
      <c r="N199" s="653">
        <v>1294500.04</v>
      </c>
      <c r="O199" s="666"/>
      <c r="P199" s="654">
        <v>20547.619682539684</v>
      </c>
    </row>
    <row r="200" spans="1:16" ht="14.4" customHeight="1" x14ac:dyDescent="0.3">
      <c r="A200" s="649" t="s">
        <v>8099</v>
      </c>
      <c r="B200" s="650" t="s">
        <v>886</v>
      </c>
      <c r="C200" s="650" t="s">
        <v>8003</v>
      </c>
      <c r="D200" s="650" t="s">
        <v>8004</v>
      </c>
      <c r="E200" s="653">
        <v>2</v>
      </c>
      <c r="F200" s="653">
        <v>10798.68</v>
      </c>
      <c r="G200" s="650">
        <v>1</v>
      </c>
      <c r="H200" s="650">
        <v>5399.34</v>
      </c>
      <c r="I200" s="653"/>
      <c r="J200" s="653"/>
      <c r="K200" s="650"/>
      <c r="L200" s="650"/>
      <c r="M200" s="653">
        <v>4</v>
      </c>
      <c r="N200" s="653">
        <v>18044.2</v>
      </c>
      <c r="O200" s="666">
        <v>1.6709634881300308</v>
      </c>
      <c r="P200" s="654">
        <v>4511.05</v>
      </c>
    </row>
    <row r="201" spans="1:16" ht="14.4" customHeight="1" x14ac:dyDescent="0.3">
      <c r="A201" s="649" t="s">
        <v>8099</v>
      </c>
      <c r="B201" s="650" t="s">
        <v>886</v>
      </c>
      <c r="C201" s="650" t="s">
        <v>8005</v>
      </c>
      <c r="D201" s="650" t="s">
        <v>8006</v>
      </c>
      <c r="E201" s="653">
        <v>1</v>
      </c>
      <c r="F201" s="653">
        <v>10042.76</v>
      </c>
      <c r="G201" s="650">
        <v>1</v>
      </c>
      <c r="H201" s="650">
        <v>10042.76</v>
      </c>
      <c r="I201" s="653"/>
      <c r="J201" s="653"/>
      <c r="K201" s="650"/>
      <c r="L201" s="650"/>
      <c r="M201" s="653"/>
      <c r="N201" s="653"/>
      <c r="O201" s="666"/>
      <c r="P201" s="654"/>
    </row>
    <row r="202" spans="1:16" ht="14.4" customHeight="1" x14ac:dyDescent="0.3">
      <c r="A202" s="649" t="s">
        <v>8099</v>
      </c>
      <c r="B202" s="650" t="s">
        <v>886</v>
      </c>
      <c r="C202" s="650" t="s">
        <v>8103</v>
      </c>
      <c r="D202" s="650" t="s">
        <v>2364</v>
      </c>
      <c r="E202" s="653">
        <v>40</v>
      </c>
      <c r="F202" s="653">
        <v>149709.9</v>
      </c>
      <c r="G202" s="650">
        <v>1</v>
      </c>
      <c r="H202" s="650">
        <v>3742.7474999999999</v>
      </c>
      <c r="I202" s="653">
        <v>43</v>
      </c>
      <c r="J202" s="653">
        <v>138600.91</v>
      </c>
      <c r="K202" s="650">
        <v>0.92579655720830756</v>
      </c>
      <c r="L202" s="650">
        <v>3223.276976744186</v>
      </c>
      <c r="M202" s="653">
        <v>12</v>
      </c>
      <c r="N202" s="653">
        <v>37460.04</v>
      </c>
      <c r="O202" s="666">
        <v>0.2502175206850048</v>
      </c>
      <c r="P202" s="654">
        <v>3121.67</v>
      </c>
    </row>
    <row r="203" spans="1:16" ht="14.4" customHeight="1" x14ac:dyDescent="0.3">
      <c r="A203" s="649" t="s">
        <v>8099</v>
      </c>
      <c r="B203" s="650" t="s">
        <v>7873</v>
      </c>
      <c r="C203" s="650" t="s">
        <v>7959</v>
      </c>
      <c r="D203" s="650" t="s">
        <v>7960</v>
      </c>
      <c r="E203" s="653"/>
      <c r="F203" s="653"/>
      <c r="G203" s="650"/>
      <c r="H203" s="650"/>
      <c r="I203" s="653"/>
      <c r="J203" s="653"/>
      <c r="K203" s="650"/>
      <c r="L203" s="650"/>
      <c r="M203" s="653">
        <v>3</v>
      </c>
      <c r="N203" s="653">
        <v>85</v>
      </c>
      <c r="O203" s="666"/>
      <c r="P203" s="654">
        <v>28.333333333333332</v>
      </c>
    </row>
    <row r="204" spans="1:16" ht="14.4" customHeight="1" x14ac:dyDescent="0.3">
      <c r="A204" s="649" t="s">
        <v>8099</v>
      </c>
      <c r="B204" s="650" t="s">
        <v>7873</v>
      </c>
      <c r="C204" s="650" t="s">
        <v>7887</v>
      </c>
      <c r="D204" s="650" t="s">
        <v>7888</v>
      </c>
      <c r="E204" s="653">
        <v>47</v>
      </c>
      <c r="F204" s="653">
        <v>2961</v>
      </c>
      <c r="G204" s="650">
        <v>1</v>
      </c>
      <c r="H204" s="650">
        <v>63</v>
      </c>
      <c r="I204" s="653">
        <v>59</v>
      </c>
      <c r="J204" s="653">
        <v>3717</v>
      </c>
      <c r="K204" s="650">
        <v>1.2553191489361701</v>
      </c>
      <c r="L204" s="650">
        <v>63</v>
      </c>
      <c r="M204" s="653">
        <v>143</v>
      </c>
      <c r="N204" s="653">
        <v>9086</v>
      </c>
      <c r="O204" s="666">
        <v>3.0685579196217496</v>
      </c>
      <c r="P204" s="654">
        <v>63.53846153846154</v>
      </c>
    </row>
    <row r="205" spans="1:16" ht="14.4" customHeight="1" x14ac:dyDescent="0.3">
      <c r="A205" s="649" t="s">
        <v>8099</v>
      </c>
      <c r="B205" s="650" t="s">
        <v>7873</v>
      </c>
      <c r="C205" s="650" t="s">
        <v>8104</v>
      </c>
      <c r="D205" s="650" t="s">
        <v>8105</v>
      </c>
      <c r="E205" s="653"/>
      <c r="F205" s="653"/>
      <c r="G205" s="650"/>
      <c r="H205" s="650"/>
      <c r="I205" s="653">
        <v>1</v>
      </c>
      <c r="J205" s="653">
        <v>112</v>
      </c>
      <c r="K205" s="650"/>
      <c r="L205" s="650">
        <v>112</v>
      </c>
      <c r="M205" s="653"/>
      <c r="N205" s="653"/>
      <c r="O205" s="666"/>
      <c r="P205" s="654"/>
    </row>
    <row r="206" spans="1:16" ht="14.4" customHeight="1" x14ac:dyDescent="0.3">
      <c r="A206" s="649" t="s">
        <v>8099</v>
      </c>
      <c r="B206" s="650" t="s">
        <v>7873</v>
      </c>
      <c r="C206" s="650" t="s">
        <v>7894</v>
      </c>
      <c r="D206" s="650" t="s">
        <v>7895</v>
      </c>
      <c r="E206" s="653"/>
      <c r="F206" s="653"/>
      <c r="G206" s="650"/>
      <c r="H206" s="650"/>
      <c r="I206" s="653"/>
      <c r="J206" s="653"/>
      <c r="K206" s="650"/>
      <c r="L206" s="650"/>
      <c r="M206" s="653">
        <v>5</v>
      </c>
      <c r="N206" s="653">
        <v>537</v>
      </c>
      <c r="O206" s="666"/>
      <c r="P206" s="654">
        <v>107.4</v>
      </c>
    </row>
    <row r="207" spans="1:16" ht="14.4" customHeight="1" x14ac:dyDescent="0.3">
      <c r="A207" s="649" t="s">
        <v>8099</v>
      </c>
      <c r="B207" s="650" t="s">
        <v>7873</v>
      </c>
      <c r="C207" s="650" t="s">
        <v>7961</v>
      </c>
      <c r="D207" s="650" t="s">
        <v>7962</v>
      </c>
      <c r="E207" s="653">
        <v>301</v>
      </c>
      <c r="F207" s="653">
        <v>47558</v>
      </c>
      <c r="G207" s="650">
        <v>1</v>
      </c>
      <c r="H207" s="650">
        <v>158</v>
      </c>
      <c r="I207" s="653">
        <v>262</v>
      </c>
      <c r="J207" s="653">
        <v>40872</v>
      </c>
      <c r="K207" s="650">
        <v>0.85941376845115436</v>
      </c>
      <c r="L207" s="650">
        <v>156</v>
      </c>
      <c r="M207" s="653">
        <v>273</v>
      </c>
      <c r="N207" s="653">
        <v>40742</v>
      </c>
      <c r="O207" s="666">
        <v>0.85668026409857434</v>
      </c>
      <c r="P207" s="654">
        <v>149.23809523809524</v>
      </c>
    </row>
    <row r="208" spans="1:16" ht="14.4" customHeight="1" x14ac:dyDescent="0.3">
      <c r="A208" s="649" t="s">
        <v>8099</v>
      </c>
      <c r="B208" s="650" t="s">
        <v>7873</v>
      </c>
      <c r="C208" s="650" t="s">
        <v>8106</v>
      </c>
      <c r="D208" s="650" t="s">
        <v>8107</v>
      </c>
      <c r="E208" s="653">
        <v>2</v>
      </c>
      <c r="F208" s="653">
        <v>338</v>
      </c>
      <c r="G208" s="650">
        <v>1</v>
      </c>
      <c r="H208" s="650">
        <v>169</v>
      </c>
      <c r="I208" s="653">
        <v>13</v>
      </c>
      <c r="J208" s="653">
        <v>2418</v>
      </c>
      <c r="K208" s="650">
        <v>7.1538461538461542</v>
      </c>
      <c r="L208" s="650">
        <v>186</v>
      </c>
      <c r="M208" s="653"/>
      <c r="N208" s="653"/>
      <c r="O208" s="666"/>
      <c r="P208" s="654"/>
    </row>
    <row r="209" spans="1:16" ht="14.4" customHeight="1" x14ac:dyDescent="0.3">
      <c r="A209" s="649" t="s">
        <v>8099</v>
      </c>
      <c r="B209" s="650" t="s">
        <v>7873</v>
      </c>
      <c r="C209" s="650" t="s">
        <v>8108</v>
      </c>
      <c r="D209" s="650" t="s">
        <v>8109</v>
      </c>
      <c r="E209" s="653"/>
      <c r="F209" s="653"/>
      <c r="G209" s="650"/>
      <c r="H209" s="650"/>
      <c r="I209" s="653"/>
      <c r="J209" s="653"/>
      <c r="K209" s="650"/>
      <c r="L209" s="650"/>
      <c r="M209" s="653">
        <v>65</v>
      </c>
      <c r="N209" s="653">
        <v>5244</v>
      </c>
      <c r="O209" s="666"/>
      <c r="P209" s="654">
        <v>80.676923076923075</v>
      </c>
    </row>
    <row r="210" spans="1:16" ht="14.4" customHeight="1" x14ac:dyDescent="0.3">
      <c r="A210" s="649" t="s">
        <v>8099</v>
      </c>
      <c r="B210" s="650" t="s">
        <v>7873</v>
      </c>
      <c r="C210" s="650" t="s">
        <v>7896</v>
      </c>
      <c r="D210" s="650" t="s">
        <v>7897</v>
      </c>
      <c r="E210" s="653">
        <v>682</v>
      </c>
      <c r="F210" s="653">
        <v>23188</v>
      </c>
      <c r="G210" s="650">
        <v>1</v>
      </c>
      <c r="H210" s="650">
        <v>34</v>
      </c>
      <c r="I210" s="653">
        <v>710</v>
      </c>
      <c r="J210" s="653">
        <v>24140</v>
      </c>
      <c r="K210" s="650">
        <v>1.0410557184750733</v>
      </c>
      <c r="L210" s="650">
        <v>34</v>
      </c>
      <c r="M210" s="653">
        <v>747</v>
      </c>
      <c r="N210" s="653">
        <v>25780</v>
      </c>
      <c r="O210" s="666">
        <v>1.1117819561842333</v>
      </c>
      <c r="P210" s="654">
        <v>34.511378848728249</v>
      </c>
    </row>
    <row r="211" spans="1:16" ht="14.4" customHeight="1" x14ac:dyDescent="0.3">
      <c r="A211" s="649" t="s">
        <v>8099</v>
      </c>
      <c r="B211" s="650" t="s">
        <v>7873</v>
      </c>
      <c r="C211" s="650" t="s">
        <v>8110</v>
      </c>
      <c r="D211" s="650" t="s">
        <v>8111</v>
      </c>
      <c r="E211" s="653">
        <v>1</v>
      </c>
      <c r="F211" s="653">
        <v>10</v>
      </c>
      <c r="G211" s="650">
        <v>1</v>
      </c>
      <c r="H211" s="650">
        <v>10</v>
      </c>
      <c r="I211" s="653"/>
      <c r="J211" s="653"/>
      <c r="K211" s="650"/>
      <c r="L211" s="650"/>
      <c r="M211" s="653"/>
      <c r="N211" s="653"/>
      <c r="O211" s="666"/>
      <c r="P211" s="654"/>
    </row>
    <row r="212" spans="1:16" ht="14.4" customHeight="1" x14ac:dyDescent="0.3">
      <c r="A212" s="649" t="s">
        <v>8099</v>
      </c>
      <c r="B212" s="650" t="s">
        <v>7873</v>
      </c>
      <c r="C212" s="650" t="s">
        <v>8112</v>
      </c>
      <c r="D212" s="650" t="s">
        <v>8113</v>
      </c>
      <c r="E212" s="653"/>
      <c r="F212" s="653"/>
      <c r="G212" s="650"/>
      <c r="H212" s="650"/>
      <c r="I212" s="653">
        <v>1</v>
      </c>
      <c r="J212" s="653">
        <v>645</v>
      </c>
      <c r="K212" s="650"/>
      <c r="L212" s="650">
        <v>645</v>
      </c>
      <c r="M212" s="653"/>
      <c r="N212" s="653"/>
      <c r="O212" s="666"/>
      <c r="P212" s="654"/>
    </row>
    <row r="213" spans="1:16" ht="14.4" customHeight="1" x14ac:dyDescent="0.3">
      <c r="A213" s="649" t="s">
        <v>8099</v>
      </c>
      <c r="B213" s="650" t="s">
        <v>7873</v>
      </c>
      <c r="C213" s="650" t="s">
        <v>8114</v>
      </c>
      <c r="D213" s="650" t="s">
        <v>8115</v>
      </c>
      <c r="E213" s="653">
        <v>14</v>
      </c>
      <c r="F213" s="653">
        <v>1722</v>
      </c>
      <c r="G213" s="650">
        <v>1</v>
      </c>
      <c r="H213" s="650">
        <v>123</v>
      </c>
      <c r="I213" s="653">
        <v>17</v>
      </c>
      <c r="J213" s="653">
        <v>2108</v>
      </c>
      <c r="K213" s="650">
        <v>1.2241579558652729</v>
      </c>
      <c r="L213" s="650">
        <v>124</v>
      </c>
      <c r="M213" s="653">
        <v>22</v>
      </c>
      <c r="N213" s="653">
        <v>2756</v>
      </c>
      <c r="O213" s="666">
        <v>1.6004645760743321</v>
      </c>
      <c r="P213" s="654">
        <v>125.27272727272727</v>
      </c>
    </row>
    <row r="214" spans="1:16" ht="14.4" customHeight="1" x14ac:dyDescent="0.3">
      <c r="A214" s="649" t="s">
        <v>8099</v>
      </c>
      <c r="B214" s="650" t="s">
        <v>7873</v>
      </c>
      <c r="C214" s="650" t="s">
        <v>8116</v>
      </c>
      <c r="D214" s="650" t="s">
        <v>8117</v>
      </c>
      <c r="E214" s="653">
        <v>3</v>
      </c>
      <c r="F214" s="653">
        <v>237</v>
      </c>
      <c r="G214" s="650">
        <v>1</v>
      </c>
      <c r="H214" s="650">
        <v>79</v>
      </c>
      <c r="I214" s="653">
        <v>8</v>
      </c>
      <c r="J214" s="653">
        <v>640</v>
      </c>
      <c r="K214" s="650">
        <v>2.7004219409282699</v>
      </c>
      <c r="L214" s="650">
        <v>80</v>
      </c>
      <c r="M214" s="653">
        <v>17</v>
      </c>
      <c r="N214" s="653">
        <v>1367</v>
      </c>
      <c r="O214" s="666">
        <v>5.7679324894514767</v>
      </c>
      <c r="P214" s="654">
        <v>80.411764705882348</v>
      </c>
    </row>
    <row r="215" spans="1:16" ht="14.4" customHeight="1" x14ac:dyDescent="0.3">
      <c r="A215" s="649" t="s">
        <v>8099</v>
      </c>
      <c r="B215" s="650" t="s">
        <v>7873</v>
      </c>
      <c r="C215" s="650" t="s">
        <v>8118</v>
      </c>
      <c r="D215" s="650" t="s">
        <v>7868</v>
      </c>
      <c r="E215" s="653">
        <v>383</v>
      </c>
      <c r="F215" s="653">
        <v>40981</v>
      </c>
      <c r="G215" s="650">
        <v>1</v>
      </c>
      <c r="H215" s="650">
        <v>107</v>
      </c>
      <c r="I215" s="653"/>
      <c r="J215" s="653"/>
      <c r="K215" s="650"/>
      <c r="L215" s="650"/>
      <c r="M215" s="653"/>
      <c r="N215" s="653"/>
      <c r="O215" s="666"/>
      <c r="P215" s="654"/>
    </row>
    <row r="216" spans="1:16" ht="14.4" customHeight="1" x14ac:dyDescent="0.3">
      <c r="A216" s="649" t="s">
        <v>8099</v>
      </c>
      <c r="B216" s="650" t="s">
        <v>7873</v>
      </c>
      <c r="C216" s="650" t="s">
        <v>8093</v>
      </c>
      <c r="D216" s="650" t="s">
        <v>8094</v>
      </c>
      <c r="E216" s="653">
        <v>406</v>
      </c>
      <c r="F216" s="653">
        <v>66178</v>
      </c>
      <c r="G216" s="650">
        <v>1</v>
      </c>
      <c r="H216" s="650">
        <v>163</v>
      </c>
      <c r="I216" s="653">
        <v>752</v>
      </c>
      <c r="J216" s="653">
        <v>122576</v>
      </c>
      <c r="K216" s="650">
        <v>1.8522167487684729</v>
      </c>
      <c r="L216" s="650">
        <v>163</v>
      </c>
      <c r="M216" s="653">
        <v>976</v>
      </c>
      <c r="N216" s="653">
        <v>159558</v>
      </c>
      <c r="O216" s="666">
        <v>2.4110429447852759</v>
      </c>
      <c r="P216" s="654">
        <v>163.48155737704917</v>
      </c>
    </row>
    <row r="217" spans="1:16" ht="14.4" customHeight="1" x14ac:dyDescent="0.3">
      <c r="A217" s="649" t="s">
        <v>8099</v>
      </c>
      <c r="B217" s="650" t="s">
        <v>7873</v>
      </c>
      <c r="C217" s="650" t="s">
        <v>7874</v>
      </c>
      <c r="D217" s="650" t="s">
        <v>7875</v>
      </c>
      <c r="E217" s="653">
        <v>10</v>
      </c>
      <c r="F217" s="653">
        <v>0</v>
      </c>
      <c r="G217" s="650"/>
      <c r="H217" s="650">
        <v>0</v>
      </c>
      <c r="I217" s="653">
        <v>16</v>
      </c>
      <c r="J217" s="653">
        <v>0</v>
      </c>
      <c r="K217" s="650"/>
      <c r="L217" s="650">
        <v>0</v>
      </c>
      <c r="M217" s="653">
        <v>8</v>
      </c>
      <c r="N217" s="653">
        <v>0</v>
      </c>
      <c r="O217" s="666"/>
      <c r="P217" s="654">
        <v>0</v>
      </c>
    </row>
    <row r="218" spans="1:16" ht="14.4" customHeight="1" x14ac:dyDescent="0.3">
      <c r="A218" s="649" t="s">
        <v>8099</v>
      </c>
      <c r="B218" s="650" t="s">
        <v>7873</v>
      </c>
      <c r="C218" s="650" t="s">
        <v>7935</v>
      </c>
      <c r="D218" s="650" t="s">
        <v>7936</v>
      </c>
      <c r="E218" s="653"/>
      <c r="F218" s="653"/>
      <c r="G218" s="650"/>
      <c r="H218" s="650"/>
      <c r="I218" s="653"/>
      <c r="J218" s="653"/>
      <c r="K218" s="650"/>
      <c r="L218" s="650"/>
      <c r="M218" s="653">
        <v>7</v>
      </c>
      <c r="N218" s="653">
        <v>0</v>
      </c>
      <c r="O218" s="666"/>
      <c r="P218" s="654">
        <v>0</v>
      </c>
    </row>
    <row r="219" spans="1:16" ht="14.4" customHeight="1" x14ac:dyDescent="0.3">
      <c r="A219" s="649" t="s">
        <v>8099</v>
      </c>
      <c r="B219" s="650" t="s">
        <v>7873</v>
      </c>
      <c r="C219" s="650" t="s">
        <v>7963</v>
      </c>
      <c r="D219" s="650" t="s">
        <v>7964</v>
      </c>
      <c r="E219" s="653"/>
      <c r="F219" s="653"/>
      <c r="G219" s="650"/>
      <c r="H219" s="650"/>
      <c r="I219" s="653">
        <v>0</v>
      </c>
      <c r="J219" s="653">
        <v>0</v>
      </c>
      <c r="K219" s="650"/>
      <c r="L219" s="650"/>
      <c r="M219" s="653"/>
      <c r="N219" s="653"/>
      <c r="O219" s="666"/>
      <c r="P219" s="654"/>
    </row>
    <row r="220" spans="1:16" ht="14.4" customHeight="1" x14ac:dyDescent="0.3">
      <c r="A220" s="649" t="s">
        <v>8099</v>
      </c>
      <c r="B220" s="650" t="s">
        <v>7873</v>
      </c>
      <c r="C220" s="650" t="s">
        <v>7889</v>
      </c>
      <c r="D220" s="650" t="s">
        <v>7890</v>
      </c>
      <c r="E220" s="653">
        <v>51</v>
      </c>
      <c r="F220" s="653">
        <v>0</v>
      </c>
      <c r="G220" s="650"/>
      <c r="H220" s="650">
        <v>0</v>
      </c>
      <c r="I220" s="653">
        <v>66</v>
      </c>
      <c r="J220" s="653">
        <v>0</v>
      </c>
      <c r="K220" s="650"/>
      <c r="L220" s="650">
        <v>0</v>
      </c>
      <c r="M220" s="653">
        <v>42</v>
      </c>
      <c r="N220" s="653">
        <v>0</v>
      </c>
      <c r="O220" s="666"/>
      <c r="P220" s="654">
        <v>0</v>
      </c>
    </row>
    <row r="221" spans="1:16" ht="14.4" customHeight="1" x14ac:dyDescent="0.3">
      <c r="A221" s="649" t="s">
        <v>8099</v>
      </c>
      <c r="B221" s="650" t="s">
        <v>7873</v>
      </c>
      <c r="C221" s="650" t="s">
        <v>7902</v>
      </c>
      <c r="D221" s="650" t="s">
        <v>7903</v>
      </c>
      <c r="E221" s="653"/>
      <c r="F221" s="653"/>
      <c r="G221" s="650"/>
      <c r="H221" s="650"/>
      <c r="I221" s="653">
        <v>1633</v>
      </c>
      <c r="J221" s="653">
        <v>127624</v>
      </c>
      <c r="K221" s="650"/>
      <c r="L221" s="650">
        <v>78.153092467850584</v>
      </c>
      <c r="M221" s="653">
        <v>1890</v>
      </c>
      <c r="N221" s="653">
        <v>202188</v>
      </c>
      <c r="O221" s="666"/>
      <c r="P221" s="654">
        <v>106.97777777777777</v>
      </c>
    </row>
    <row r="222" spans="1:16" ht="14.4" customHeight="1" x14ac:dyDescent="0.3">
      <c r="A222" s="649" t="s">
        <v>8099</v>
      </c>
      <c r="B222" s="650" t="s">
        <v>7873</v>
      </c>
      <c r="C222" s="650" t="s">
        <v>7904</v>
      </c>
      <c r="D222" s="650" t="s">
        <v>7905</v>
      </c>
      <c r="E222" s="653">
        <v>51</v>
      </c>
      <c r="F222" s="653">
        <v>1275</v>
      </c>
      <c r="G222" s="650">
        <v>1</v>
      </c>
      <c r="H222" s="650">
        <v>25</v>
      </c>
      <c r="I222" s="653">
        <v>64</v>
      </c>
      <c r="J222" s="653">
        <v>2240</v>
      </c>
      <c r="K222" s="650">
        <v>1.7568627450980392</v>
      </c>
      <c r="L222" s="650">
        <v>35</v>
      </c>
      <c r="M222" s="653">
        <v>101</v>
      </c>
      <c r="N222" s="653">
        <v>3591</v>
      </c>
      <c r="O222" s="666">
        <v>2.8164705882352941</v>
      </c>
      <c r="P222" s="654">
        <v>35.554455445544555</v>
      </c>
    </row>
    <row r="223" spans="1:16" ht="14.4" customHeight="1" x14ac:dyDescent="0.3">
      <c r="A223" s="649" t="s">
        <v>8099</v>
      </c>
      <c r="B223" s="650" t="s">
        <v>7873</v>
      </c>
      <c r="C223" s="650" t="s">
        <v>7941</v>
      </c>
      <c r="D223" s="650" t="s">
        <v>7942</v>
      </c>
      <c r="E223" s="653"/>
      <c r="F223" s="653"/>
      <c r="G223" s="650"/>
      <c r="H223" s="650"/>
      <c r="I223" s="653">
        <v>1</v>
      </c>
      <c r="J223" s="653">
        <v>56</v>
      </c>
      <c r="K223" s="650"/>
      <c r="L223" s="650">
        <v>56</v>
      </c>
      <c r="M223" s="653">
        <v>11</v>
      </c>
      <c r="N223" s="653">
        <v>627</v>
      </c>
      <c r="O223" s="666"/>
      <c r="P223" s="654">
        <v>57</v>
      </c>
    </row>
    <row r="224" spans="1:16" ht="14.4" customHeight="1" x14ac:dyDescent="0.3">
      <c r="A224" s="649" t="s">
        <v>8099</v>
      </c>
      <c r="B224" s="650" t="s">
        <v>7873</v>
      </c>
      <c r="C224" s="650" t="s">
        <v>7915</v>
      </c>
      <c r="D224" s="650" t="s">
        <v>7916</v>
      </c>
      <c r="E224" s="653">
        <v>86</v>
      </c>
      <c r="F224" s="653">
        <v>1634</v>
      </c>
      <c r="G224" s="650">
        <v>1</v>
      </c>
      <c r="H224" s="650">
        <v>19</v>
      </c>
      <c r="I224" s="653">
        <v>120</v>
      </c>
      <c r="J224" s="653">
        <v>3600</v>
      </c>
      <c r="K224" s="650">
        <v>2.2031823745410035</v>
      </c>
      <c r="L224" s="650">
        <v>30</v>
      </c>
      <c r="M224" s="653">
        <v>128</v>
      </c>
      <c r="N224" s="653">
        <v>3886</v>
      </c>
      <c r="O224" s="666">
        <v>2.3782129742962055</v>
      </c>
      <c r="P224" s="654">
        <v>30.359375</v>
      </c>
    </row>
    <row r="225" spans="1:16" ht="14.4" customHeight="1" x14ac:dyDescent="0.3">
      <c r="A225" s="649" t="s">
        <v>8099</v>
      </c>
      <c r="B225" s="650" t="s">
        <v>7873</v>
      </c>
      <c r="C225" s="650" t="s">
        <v>7876</v>
      </c>
      <c r="D225" s="650" t="s">
        <v>7877</v>
      </c>
      <c r="E225" s="653">
        <v>1814</v>
      </c>
      <c r="F225" s="653">
        <v>594992</v>
      </c>
      <c r="G225" s="650">
        <v>1</v>
      </c>
      <c r="H225" s="650">
        <v>328</v>
      </c>
      <c r="I225" s="653">
        <v>3141</v>
      </c>
      <c r="J225" s="653">
        <v>1027107</v>
      </c>
      <c r="K225" s="650">
        <v>1.726253462231425</v>
      </c>
      <c r="L225" s="650">
        <v>327</v>
      </c>
      <c r="M225" s="653">
        <v>2957</v>
      </c>
      <c r="N225" s="653">
        <v>971505</v>
      </c>
      <c r="O225" s="666">
        <v>1.6328034662650925</v>
      </c>
      <c r="P225" s="654">
        <v>328.54413256679067</v>
      </c>
    </row>
    <row r="226" spans="1:16" ht="14.4" customHeight="1" x14ac:dyDescent="0.3">
      <c r="A226" s="649" t="s">
        <v>8099</v>
      </c>
      <c r="B226" s="650" t="s">
        <v>7873</v>
      </c>
      <c r="C226" s="650" t="s">
        <v>7878</v>
      </c>
      <c r="D226" s="650" t="s">
        <v>7879</v>
      </c>
      <c r="E226" s="653">
        <v>570</v>
      </c>
      <c r="F226" s="653">
        <v>0</v>
      </c>
      <c r="G226" s="650"/>
      <c r="H226" s="650">
        <v>0</v>
      </c>
      <c r="I226" s="653">
        <v>641</v>
      </c>
      <c r="J226" s="653">
        <v>0</v>
      </c>
      <c r="K226" s="650"/>
      <c r="L226" s="650">
        <v>0</v>
      </c>
      <c r="M226" s="653">
        <v>573</v>
      </c>
      <c r="N226" s="653">
        <v>0</v>
      </c>
      <c r="O226" s="666"/>
      <c r="P226" s="654">
        <v>0</v>
      </c>
    </row>
    <row r="227" spans="1:16" ht="14.4" customHeight="1" x14ac:dyDescent="0.3">
      <c r="A227" s="649" t="s">
        <v>8099</v>
      </c>
      <c r="B227" s="650" t="s">
        <v>7873</v>
      </c>
      <c r="C227" s="650" t="s">
        <v>8119</v>
      </c>
      <c r="D227" s="650" t="s">
        <v>8120</v>
      </c>
      <c r="E227" s="653"/>
      <c r="F227" s="653"/>
      <c r="G227" s="650"/>
      <c r="H227" s="650"/>
      <c r="I227" s="653">
        <v>1</v>
      </c>
      <c r="J227" s="653">
        <v>141</v>
      </c>
      <c r="K227" s="650"/>
      <c r="L227" s="650">
        <v>141</v>
      </c>
      <c r="M227" s="653"/>
      <c r="N227" s="653"/>
      <c r="O227" s="666"/>
      <c r="P227" s="654"/>
    </row>
    <row r="228" spans="1:16" ht="14.4" customHeight="1" x14ac:dyDescent="0.3">
      <c r="A228" s="649" t="s">
        <v>8099</v>
      </c>
      <c r="B228" s="650" t="s">
        <v>7873</v>
      </c>
      <c r="C228" s="650" t="s">
        <v>7880</v>
      </c>
      <c r="D228" s="650" t="s">
        <v>7881</v>
      </c>
      <c r="E228" s="653">
        <v>623</v>
      </c>
      <c r="F228" s="653">
        <v>124600</v>
      </c>
      <c r="G228" s="650">
        <v>1</v>
      </c>
      <c r="H228" s="650">
        <v>200</v>
      </c>
      <c r="I228" s="653">
        <v>606</v>
      </c>
      <c r="J228" s="653">
        <v>121200</v>
      </c>
      <c r="K228" s="650">
        <v>0.9727126805778491</v>
      </c>
      <c r="L228" s="650">
        <v>200</v>
      </c>
      <c r="M228" s="653">
        <v>540</v>
      </c>
      <c r="N228" s="653">
        <v>108000</v>
      </c>
      <c r="O228" s="666">
        <v>0.8667736757624398</v>
      </c>
      <c r="P228" s="654">
        <v>200</v>
      </c>
    </row>
    <row r="229" spans="1:16" ht="14.4" customHeight="1" x14ac:dyDescent="0.3">
      <c r="A229" s="649" t="s">
        <v>8099</v>
      </c>
      <c r="B229" s="650" t="s">
        <v>7873</v>
      </c>
      <c r="C229" s="650" t="s">
        <v>7908</v>
      </c>
      <c r="D229" s="650" t="s">
        <v>7909</v>
      </c>
      <c r="E229" s="653">
        <v>207</v>
      </c>
      <c r="F229" s="653">
        <v>14076</v>
      </c>
      <c r="G229" s="650">
        <v>1</v>
      </c>
      <c r="H229" s="650">
        <v>68</v>
      </c>
      <c r="I229" s="653">
        <v>52</v>
      </c>
      <c r="J229" s="653">
        <v>3588</v>
      </c>
      <c r="K229" s="650">
        <v>0.25490196078431371</v>
      </c>
      <c r="L229" s="650">
        <v>69</v>
      </c>
      <c r="M229" s="653">
        <v>72</v>
      </c>
      <c r="N229" s="653">
        <v>5009</v>
      </c>
      <c r="O229" s="666">
        <v>0.35585393577720942</v>
      </c>
      <c r="P229" s="654">
        <v>69.569444444444443</v>
      </c>
    </row>
    <row r="230" spans="1:16" ht="14.4" customHeight="1" x14ac:dyDescent="0.3">
      <c r="A230" s="649" t="s">
        <v>8099</v>
      </c>
      <c r="B230" s="650" t="s">
        <v>7873</v>
      </c>
      <c r="C230" s="650" t="s">
        <v>8121</v>
      </c>
      <c r="D230" s="650" t="s">
        <v>8122</v>
      </c>
      <c r="E230" s="653">
        <v>85</v>
      </c>
      <c r="F230" s="653">
        <v>54740</v>
      </c>
      <c r="G230" s="650">
        <v>1</v>
      </c>
      <c r="H230" s="650">
        <v>644</v>
      </c>
      <c r="I230" s="653">
        <v>123</v>
      </c>
      <c r="J230" s="653">
        <v>79335</v>
      </c>
      <c r="K230" s="650">
        <v>1.4493058092802338</v>
      </c>
      <c r="L230" s="650">
        <v>645</v>
      </c>
      <c r="M230" s="653">
        <v>65</v>
      </c>
      <c r="N230" s="653">
        <v>42093</v>
      </c>
      <c r="O230" s="666">
        <v>0.7689623675557179</v>
      </c>
      <c r="P230" s="654">
        <v>647.5846153846154</v>
      </c>
    </row>
    <row r="231" spans="1:16" ht="14.4" customHeight="1" x14ac:dyDescent="0.3">
      <c r="A231" s="649" t="s">
        <v>8099</v>
      </c>
      <c r="B231" s="650" t="s">
        <v>7873</v>
      </c>
      <c r="C231" s="650" t="s">
        <v>7943</v>
      </c>
      <c r="D231" s="650" t="s">
        <v>7944</v>
      </c>
      <c r="E231" s="653">
        <v>2</v>
      </c>
      <c r="F231" s="653">
        <v>410</v>
      </c>
      <c r="G231" s="650">
        <v>1</v>
      </c>
      <c r="H231" s="650">
        <v>205</v>
      </c>
      <c r="I231" s="653">
        <v>2</v>
      </c>
      <c r="J231" s="653">
        <v>412</v>
      </c>
      <c r="K231" s="650">
        <v>1.0048780487804878</v>
      </c>
      <c r="L231" s="650">
        <v>206</v>
      </c>
      <c r="M231" s="653"/>
      <c r="N231" s="653"/>
      <c r="O231" s="666"/>
      <c r="P231" s="654"/>
    </row>
    <row r="232" spans="1:16" ht="14.4" customHeight="1" x14ac:dyDescent="0.3">
      <c r="A232" s="649" t="s">
        <v>8099</v>
      </c>
      <c r="B232" s="650" t="s">
        <v>7873</v>
      </c>
      <c r="C232" s="650" t="s">
        <v>8053</v>
      </c>
      <c r="D232" s="650" t="s">
        <v>8054</v>
      </c>
      <c r="E232" s="653">
        <v>157</v>
      </c>
      <c r="F232" s="653">
        <v>11932</v>
      </c>
      <c r="G232" s="650">
        <v>1</v>
      </c>
      <c r="H232" s="650">
        <v>76</v>
      </c>
      <c r="I232" s="653">
        <v>158</v>
      </c>
      <c r="J232" s="653">
        <v>12008</v>
      </c>
      <c r="K232" s="650">
        <v>1.0063694267515924</v>
      </c>
      <c r="L232" s="650">
        <v>76</v>
      </c>
      <c r="M232" s="653">
        <v>174</v>
      </c>
      <c r="N232" s="653">
        <v>13317</v>
      </c>
      <c r="O232" s="666">
        <v>1.1160744217230976</v>
      </c>
      <c r="P232" s="654">
        <v>76.534482758620683</v>
      </c>
    </row>
    <row r="233" spans="1:16" ht="14.4" customHeight="1" x14ac:dyDescent="0.3">
      <c r="A233" s="649" t="s">
        <v>8099</v>
      </c>
      <c r="B233" s="650" t="s">
        <v>7873</v>
      </c>
      <c r="C233" s="650" t="s">
        <v>7910</v>
      </c>
      <c r="D233" s="650" t="s">
        <v>7911</v>
      </c>
      <c r="E233" s="653">
        <v>3</v>
      </c>
      <c r="F233" s="653">
        <v>168</v>
      </c>
      <c r="G233" s="650">
        <v>1</v>
      </c>
      <c r="H233" s="650">
        <v>56</v>
      </c>
      <c r="I233" s="653">
        <v>2</v>
      </c>
      <c r="J233" s="653">
        <v>112</v>
      </c>
      <c r="K233" s="650">
        <v>0.66666666666666663</v>
      </c>
      <c r="L233" s="650">
        <v>56</v>
      </c>
      <c r="M233" s="653">
        <v>6</v>
      </c>
      <c r="N233" s="653">
        <v>337</v>
      </c>
      <c r="O233" s="666">
        <v>2.0059523809523809</v>
      </c>
      <c r="P233" s="654">
        <v>56.166666666666664</v>
      </c>
    </row>
    <row r="234" spans="1:16" ht="14.4" customHeight="1" x14ac:dyDescent="0.3">
      <c r="A234" s="649" t="s">
        <v>8099</v>
      </c>
      <c r="B234" s="650" t="s">
        <v>7873</v>
      </c>
      <c r="C234" s="650" t="s">
        <v>8123</v>
      </c>
      <c r="D234" s="650" t="s">
        <v>8124</v>
      </c>
      <c r="E234" s="653">
        <v>1</v>
      </c>
      <c r="F234" s="653">
        <v>333</v>
      </c>
      <c r="G234" s="650">
        <v>1</v>
      </c>
      <c r="H234" s="650">
        <v>333</v>
      </c>
      <c r="I234" s="653">
        <v>2</v>
      </c>
      <c r="J234" s="653">
        <v>670</v>
      </c>
      <c r="K234" s="650">
        <v>2.0120120120120122</v>
      </c>
      <c r="L234" s="650">
        <v>335</v>
      </c>
      <c r="M234" s="653"/>
      <c r="N234" s="653"/>
      <c r="O234" s="666"/>
      <c r="P234" s="654"/>
    </row>
    <row r="235" spans="1:16" ht="14.4" customHeight="1" x14ac:dyDescent="0.3">
      <c r="A235" s="649" t="s">
        <v>8099</v>
      </c>
      <c r="B235" s="650" t="s">
        <v>7873</v>
      </c>
      <c r="C235" s="650" t="s">
        <v>8125</v>
      </c>
      <c r="D235" s="650" t="s">
        <v>8126</v>
      </c>
      <c r="E235" s="653">
        <v>55</v>
      </c>
      <c r="F235" s="653">
        <v>11275</v>
      </c>
      <c r="G235" s="650">
        <v>1</v>
      </c>
      <c r="H235" s="650">
        <v>205</v>
      </c>
      <c r="I235" s="653">
        <v>10</v>
      </c>
      <c r="J235" s="653">
        <v>2060</v>
      </c>
      <c r="K235" s="650">
        <v>0.18270509977827051</v>
      </c>
      <c r="L235" s="650">
        <v>206</v>
      </c>
      <c r="M235" s="653">
        <v>2</v>
      </c>
      <c r="N235" s="653">
        <v>415</v>
      </c>
      <c r="O235" s="666">
        <v>3.6807095343680707E-2</v>
      </c>
      <c r="P235" s="654">
        <v>207.5</v>
      </c>
    </row>
    <row r="236" spans="1:16" ht="14.4" customHeight="1" x14ac:dyDescent="0.3">
      <c r="A236" s="649" t="s">
        <v>8099</v>
      </c>
      <c r="B236" s="650" t="s">
        <v>7873</v>
      </c>
      <c r="C236" s="650" t="s">
        <v>7946</v>
      </c>
      <c r="D236" s="650" t="s">
        <v>7947</v>
      </c>
      <c r="E236" s="653">
        <v>1</v>
      </c>
      <c r="F236" s="653">
        <v>57</v>
      </c>
      <c r="G236" s="650">
        <v>1</v>
      </c>
      <c r="H236" s="650">
        <v>57</v>
      </c>
      <c r="I236" s="653">
        <v>3</v>
      </c>
      <c r="J236" s="653">
        <v>168</v>
      </c>
      <c r="K236" s="650">
        <v>2.9473684210526314</v>
      </c>
      <c r="L236" s="650">
        <v>56</v>
      </c>
      <c r="M236" s="653">
        <v>3</v>
      </c>
      <c r="N236" s="653">
        <v>169</v>
      </c>
      <c r="O236" s="666">
        <v>2.9649122807017543</v>
      </c>
      <c r="P236" s="654">
        <v>56.333333333333336</v>
      </c>
    </row>
    <row r="237" spans="1:16" ht="14.4" customHeight="1" x14ac:dyDescent="0.3">
      <c r="A237" s="649" t="s">
        <v>8099</v>
      </c>
      <c r="B237" s="650" t="s">
        <v>7873</v>
      </c>
      <c r="C237" s="650" t="s">
        <v>8127</v>
      </c>
      <c r="D237" s="650" t="s">
        <v>7868</v>
      </c>
      <c r="E237" s="653">
        <v>5</v>
      </c>
      <c r="F237" s="653">
        <v>2090</v>
      </c>
      <c r="G237" s="650">
        <v>1</v>
      </c>
      <c r="H237" s="650">
        <v>418</v>
      </c>
      <c r="I237" s="653"/>
      <c r="J237" s="653"/>
      <c r="K237" s="650"/>
      <c r="L237" s="650"/>
      <c r="M237" s="653"/>
      <c r="N237" s="653"/>
      <c r="O237" s="666"/>
      <c r="P237" s="654"/>
    </row>
    <row r="238" spans="1:16" ht="14.4" customHeight="1" x14ac:dyDescent="0.3">
      <c r="A238" s="649" t="s">
        <v>8099</v>
      </c>
      <c r="B238" s="650" t="s">
        <v>7873</v>
      </c>
      <c r="C238" s="650" t="s">
        <v>8128</v>
      </c>
      <c r="D238" s="650" t="s">
        <v>8129</v>
      </c>
      <c r="E238" s="653">
        <v>101</v>
      </c>
      <c r="F238" s="653">
        <v>5454</v>
      </c>
      <c r="G238" s="650">
        <v>1</v>
      </c>
      <c r="H238" s="650">
        <v>54</v>
      </c>
      <c r="I238" s="653">
        <v>93</v>
      </c>
      <c r="J238" s="653">
        <v>5115</v>
      </c>
      <c r="K238" s="650">
        <v>0.93784378437843785</v>
      </c>
      <c r="L238" s="650">
        <v>55</v>
      </c>
      <c r="M238" s="653">
        <v>109</v>
      </c>
      <c r="N238" s="653">
        <v>6037</v>
      </c>
      <c r="O238" s="666">
        <v>1.106894022735607</v>
      </c>
      <c r="P238" s="654">
        <v>55.38532110091743</v>
      </c>
    </row>
    <row r="239" spans="1:16" ht="14.4" customHeight="1" x14ac:dyDescent="0.3">
      <c r="A239" s="649" t="s">
        <v>8099</v>
      </c>
      <c r="B239" s="650" t="s">
        <v>7873</v>
      </c>
      <c r="C239" s="650" t="s">
        <v>8130</v>
      </c>
      <c r="D239" s="650" t="s">
        <v>8131</v>
      </c>
      <c r="E239" s="653">
        <v>1</v>
      </c>
      <c r="F239" s="653">
        <v>69</v>
      </c>
      <c r="G239" s="650">
        <v>1</v>
      </c>
      <c r="H239" s="650">
        <v>69</v>
      </c>
      <c r="I239" s="653"/>
      <c r="J239" s="653"/>
      <c r="K239" s="650"/>
      <c r="L239" s="650"/>
      <c r="M239" s="653"/>
      <c r="N239" s="653"/>
      <c r="O239" s="666"/>
      <c r="P239" s="654"/>
    </row>
    <row r="240" spans="1:16" ht="14.4" customHeight="1" x14ac:dyDescent="0.3">
      <c r="A240" s="649" t="s">
        <v>8099</v>
      </c>
      <c r="B240" s="650" t="s">
        <v>7873</v>
      </c>
      <c r="C240" s="650" t="s">
        <v>7884</v>
      </c>
      <c r="D240" s="650" t="s">
        <v>7885</v>
      </c>
      <c r="E240" s="653"/>
      <c r="F240" s="653"/>
      <c r="G240" s="650"/>
      <c r="H240" s="650"/>
      <c r="I240" s="653"/>
      <c r="J240" s="653"/>
      <c r="K240" s="650"/>
      <c r="L240" s="650"/>
      <c r="M240" s="653">
        <v>1</v>
      </c>
      <c r="N240" s="653">
        <v>35</v>
      </c>
      <c r="O240" s="666"/>
      <c r="P240" s="654">
        <v>35</v>
      </c>
    </row>
    <row r="241" spans="1:16" ht="14.4" customHeight="1" x14ac:dyDescent="0.3">
      <c r="A241" s="649" t="s">
        <v>8099</v>
      </c>
      <c r="B241" s="650" t="s">
        <v>7873</v>
      </c>
      <c r="C241" s="650" t="s">
        <v>8132</v>
      </c>
      <c r="D241" s="650" t="s">
        <v>7868</v>
      </c>
      <c r="E241" s="653">
        <v>1180</v>
      </c>
      <c r="F241" s="653">
        <v>253700</v>
      </c>
      <c r="G241" s="650">
        <v>1</v>
      </c>
      <c r="H241" s="650">
        <v>215</v>
      </c>
      <c r="I241" s="653"/>
      <c r="J241" s="653"/>
      <c r="K241" s="650"/>
      <c r="L241" s="650"/>
      <c r="M241" s="653"/>
      <c r="N241" s="653"/>
      <c r="O241" s="666"/>
      <c r="P241" s="654"/>
    </row>
    <row r="242" spans="1:16" ht="14.4" customHeight="1" x14ac:dyDescent="0.3">
      <c r="A242" s="649" t="s">
        <v>8099</v>
      </c>
      <c r="B242" s="650" t="s">
        <v>7873</v>
      </c>
      <c r="C242" s="650" t="s">
        <v>8133</v>
      </c>
      <c r="D242" s="650" t="s">
        <v>8134</v>
      </c>
      <c r="E242" s="653"/>
      <c r="F242" s="653"/>
      <c r="G242" s="650"/>
      <c r="H242" s="650"/>
      <c r="I242" s="653">
        <v>26</v>
      </c>
      <c r="J242" s="653">
        <v>2496</v>
      </c>
      <c r="K242" s="650"/>
      <c r="L242" s="650">
        <v>96</v>
      </c>
      <c r="M242" s="653">
        <v>16</v>
      </c>
      <c r="N242" s="653">
        <v>1545</v>
      </c>
      <c r="O242" s="666"/>
      <c r="P242" s="654">
        <v>96.5625</v>
      </c>
    </row>
    <row r="243" spans="1:16" ht="14.4" customHeight="1" x14ac:dyDescent="0.3">
      <c r="A243" s="649" t="s">
        <v>8135</v>
      </c>
      <c r="B243" s="650" t="s">
        <v>7873</v>
      </c>
      <c r="C243" s="650" t="s">
        <v>7887</v>
      </c>
      <c r="D243" s="650" t="s">
        <v>7888</v>
      </c>
      <c r="E243" s="653">
        <v>3</v>
      </c>
      <c r="F243" s="653">
        <v>189</v>
      </c>
      <c r="G243" s="650">
        <v>1</v>
      </c>
      <c r="H243" s="650">
        <v>63</v>
      </c>
      <c r="I243" s="653">
        <v>6</v>
      </c>
      <c r="J243" s="653">
        <v>378</v>
      </c>
      <c r="K243" s="650">
        <v>2</v>
      </c>
      <c r="L243" s="650">
        <v>63</v>
      </c>
      <c r="M243" s="653"/>
      <c r="N243" s="653"/>
      <c r="O243" s="666"/>
      <c r="P243" s="654"/>
    </row>
    <row r="244" spans="1:16" ht="14.4" customHeight="1" x14ac:dyDescent="0.3">
      <c r="A244" s="649" t="s">
        <v>8135</v>
      </c>
      <c r="B244" s="650" t="s">
        <v>7873</v>
      </c>
      <c r="C244" s="650" t="s">
        <v>8104</v>
      </c>
      <c r="D244" s="650" t="s">
        <v>8105</v>
      </c>
      <c r="E244" s="653">
        <v>21</v>
      </c>
      <c r="F244" s="653">
        <v>1302</v>
      </c>
      <c r="G244" s="650">
        <v>1</v>
      </c>
      <c r="H244" s="650">
        <v>62</v>
      </c>
      <c r="I244" s="653">
        <v>1</v>
      </c>
      <c r="J244" s="653">
        <v>112</v>
      </c>
      <c r="K244" s="650">
        <v>8.6021505376344093E-2</v>
      </c>
      <c r="L244" s="650">
        <v>112</v>
      </c>
      <c r="M244" s="653">
        <v>1</v>
      </c>
      <c r="N244" s="653">
        <v>112</v>
      </c>
      <c r="O244" s="666">
        <v>8.6021505376344093E-2</v>
      </c>
      <c r="P244" s="654">
        <v>112</v>
      </c>
    </row>
    <row r="245" spans="1:16" ht="14.4" customHeight="1" x14ac:dyDescent="0.3">
      <c r="A245" s="649" t="s">
        <v>8135</v>
      </c>
      <c r="B245" s="650" t="s">
        <v>7873</v>
      </c>
      <c r="C245" s="650" t="s">
        <v>7896</v>
      </c>
      <c r="D245" s="650" t="s">
        <v>7897</v>
      </c>
      <c r="E245" s="653">
        <v>88</v>
      </c>
      <c r="F245" s="653">
        <v>2992</v>
      </c>
      <c r="G245" s="650">
        <v>1</v>
      </c>
      <c r="H245" s="650">
        <v>34</v>
      </c>
      <c r="I245" s="653">
        <v>58</v>
      </c>
      <c r="J245" s="653">
        <v>1972</v>
      </c>
      <c r="K245" s="650">
        <v>0.65909090909090906</v>
      </c>
      <c r="L245" s="650">
        <v>34</v>
      </c>
      <c r="M245" s="653">
        <v>83</v>
      </c>
      <c r="N245" s="653">
        <v>2862</v>
      </c>
      <c r="O245" s="666">
        <v>0.95655080213903743</v>
      </c>
      <c r="P245" s="654">
        <v>34.481927710843372</v>
      </c>
    </row>
    <row r="246" spans="1:16" ht="14.4" customHeight="1" x14ac:dyDescent="0.3">
      <c r="A246" s="649" t="s">
        <v>8135</v>
      </c>
      <c r="B246" s="650" t="s">
        <v>7873</v>
      </c>
      <c r="C246" s="650" t="s">
        <v>8136</v>
      </c>
      <c r="D246" s="650" t="s">
        <v>8137</v>
      </c>
      <c r="E246" s="653"/>
      <c r="F246" s="653"/>
      <c r="G246" s="650"/>
      <c r="H246" s="650"/>
      <c r="I246" s="653">
        <v>781</v>
      </c>
      <c r="J246" s="653">
        <v>77319</v>
      </c>
      <c r="K246" s="650"/>
      <c r="L246" s="650">
        <v>99</v>
      </c>
      <c r="M246" s="653">
        <v>993</v>
      </c>
      <c r="N246" s="653">
        <v>98805</v>
      </c>
      <c r="O246" s="666"/>
      <c r="P246" s="654">
        <v>99.501510574018127</v>
      </c>
    </row>
    <row r="247" spans="1:16" ht="14.4" customHeight="1" x14ac:dyDescent="0.3">
      <c r="A247" s="649" t="s">
        <v>8135</v>
      </c>
      <c r="B247" s="650" t="s">
        <v>7873</v>
      </c>
      <c r="C247" s="650" t="s">
        <v>8138</v>
      </c>
      <c r="D247" s="650" t="s">
        <v>8139</v>
      </c>
      <c r="E247" s="653"/>
      <c r="F247" s="653"/>
      <c r="G247" s="650"/>
      <c r="H247" s="650"/>
      <c r="I247" s="653">
        <v>5</v>
      </c>
      <c r="J247" s="653">
        <v>2055</v>
      </c>
      <c r="K247" s="650"/>
      <c r="L247" s="650">
        <v>411</v>
      </c>
      <c r="M247" s="653">
        <v>3</v>
      </c>
      <c r="N247" s="653">
        <v>1236</v>
      </c>
      <c r="O247" s="666"/>
      <c r="P247" s="654">
        <v>412</v>
      </c>
    </row>
    <row r="248" spans="1:16" ht="14.4" customHeight="1" x14ac:dyDescent="0.3">
      <c r="A248" s="649" t="s">
        <v>8135</v>
      </c>
      <c r="B248" s="650" t="s">
        <v>7873</v>
      </c>
      <c r="C248" s="650" t="s">
        <v>8140</v>
      </c>
      <c r="D248" s="650" t="s">
        <v>8141</v>
      </c>
      <c r="E248" s="653">
        <v>842</v>
      </c>
      <c r="F248" s="653">
        <v>823476</v>
      </c>
      <c r="G248" s="650">
        <v>1</v>
      </c>
      <c r="H248" s="650">
        <v>978</v>
      </c>
      <c r="I248" s="653">
        <v>931</v>
      </c>
      <c r="J248" s="653">
        <v>912380</v>
      </c>
      <c r="K248" s="650">
        <v>1.1079618592405851</v>
      </c>
      <c r="L248" s="650">
        <v>980</v>
      </c>
      <c r="M248" s="653">
        <v>929</v>
      </c>
      <c r="N248" s="653">
        <v>911824</v>
      </c>
      <c r="O248" s="666">
        <v>1.1072866725927653</v>
      </c>
      <c r="P248" s="654">
        <v>981.51130247578044</v>
      </c>
    </row>
    <row r="249" spans="1:16" ht="14.4" customHeight="1" x14ac:dyDescent="0.3">
      <c r="A249" s="649" t="s">
        <v>8135</v>
      </c>
      <c r="B249" s="650" t="s">
        <v>7873</v>
      </c>
      <c r="C249" s="650" t="s">
        <v>8142</v>
      </c>
      <c r="D249" s="650" t="s">
        <v>8143</v>
      </c>
      <c r="E249" s="653">
        <v>12</v>
      </c>
      <c r="F249" s="653">
        <v>2100</v>
      </c>
      <c r="G249" s="650">
        <v>1</v>
      </c>
      <c r="H249" s="650">
        <v>175</v>
      </c>
      <c r="I249" s="653">
        <v>27</v>
      </c>
      <c r="J249" s="653">
        <v>4401</v>
      </c>
      <c r="K249" s="650">
        <v>2.0957142857142856</v>
      </c>
      <c r="L249" s="650">
        <v>163</v>
      </c>
      <c r="M249" s="653">
        <v>31</v>
      </c>
      <c r="N249" s="653">
        <v>5067</v>
      </c>
      <c r="O249" s="666">
        <v>2.4128571428571428</v>
      </c>
      <c r="P249" s="654">
        <v>163.45161290322579</v>
      </c>
    </row>
    <row r="250" spans="1:16" ht="14.4" customHeight="1" x14ac:dyDescent="0.3">
      <c r="A250" s="649" t="s">
        <v>8135</v>
      </c>
      <c r="B250" s="650" t="s">
        <v>7873</v>
      </c>
      <c r="C250" s="650" t="s">
        <v>7889</v>
      </c>
      <c r="D250" s="650" t="s">
        <v>7890</v>
      </c>
      <c r="E250" s="653">
        <v>23</v>
      </c>
      <c r="F250" s="653">
        <v>0</v>
      </c>
      <c r="G250" s="650"/>
      <c r="H250" s="650">
        <v>0</v>
      </c>
      <c r="I250" s="653">
        <v>36</v>
      </c>
      <c r="J250" s="653">
        <v>0</v>
      </c>
      <c r="K250" s="650"/>
      <c r="L250" s="650">
        <v>0</v>
      </c>
      <c r="M250" s="653">
        <v>31</v>
      </c>
      <c r="N250" s="653">
        <v>0</v>
      </c>
      <c r="O250" s="666"/>
      <c r="P250" s="654">
        <v>0</v>
      </c>
    </row>
    <row r="251" spans="1:16" ht="14.4" customHeight="1" x14ac:dyDescent="0.3">
      <c r="A251" s="649" t="s">
        <v>8135</v>
      </c>
      <c r="B251" s="650" t="s">
        <v>7873</v>
      </c>
      <c r="C251" s="650" t="s">
        <v>8144</v>
      </c>
      <c r="D251" s="650" t="s">
        <v>8145</v>
      </c>
      <c r="E251" s="653">
        <v>880</v>
      </c>
      <c r="F251" s="653">
        <v>308880</v>
      </c>
      <c r="G251" s="650">
        <v>1</v>
      </c>
      <c r="H251" s="650">
        <v>351</v>
      </c>
      <c r="I251" s="653">
        <v>925</v>
      </c>
      <c r="J251" s="653">
        <v>302475</v>
      </c>
      <c r="K251" s="650">
        <v>0.97926379176379175</v>
      </c>
      <c r="L251" s="650">
        <v>327</v>
      </c>
      <c r="M251" s="653">
        <v>927</v>
      </c>
      <c r="N251" s="653">
        <v>304521</v>
      </c>
      <c r="O251" s="666">
        <v>0.98588772338772335</v>
      </c>
      <c r="P251" s="654">
        <v>328.50161812297733</v>
      </c>
    </row>
    <row r="252" spans="1:16" ht="14.4" customHeight="1" x14ac:dyDescent="0.3">
      <c r="A252" s="649" t="s">
        <v>8135</v>
      </c>
      <c r="B252" s="650" t="s">
        <v>7873</v>
      </c>
      <c r="C252" s="650" t="s">
        <v>7902</v>
      </c>
      <c r="D252" s="650" t="s">
        <v>7903</v>
      </c>
      <c r="E252" s="653"/>
      <c r="F252" s="653"/>
      <c r="G252" s="650"/>
      <c r="H252" s="650"/>
      <c r="I252" s="653">
        <v>425</v>
      </c>
      <c r="J252" s="653">
        <v>34344</v>
      </c>
      <c r="K252" s="650"/>
      <c r="L252" s="650">
        <v>80.809411764705885</v>
      </c>
      <c r="M252" s="653">
        <v>470</v>
      </c>
      <c r="N252" s="653">
        <v>50278</v>
      </c>
      <c r="O252" s="666"/>
      <c r="P252" s="654">
        <v>106.97446808510638</v>
      </c>
    </row>
    <row r="253" spans="1:16" ht="14.4" customHeight="1" x14ac:dyDescent="0.3">
      <c r="A253" s="649" t="s">
        <v>8135</v>
      </c>
      <c r="B253" s="650" t="s">
        <v>7873</v>
      </c>
      <c r="C253" s="650" t="s">
        <v>7904</v>
      </c>
      <c r="D253" s="650" t="s">
        <v>7905</v>
      </c>
      <c r="E253" s="653"/>
      <c r="F253" s="653"/>
      <c r="G253" s="650"/>
      <c r="H253" s="650"/>
      <c r="I253" s="653">
        <v>6</v>
      </c>
      <c r="J253" s="653">
        <v>210</v>
      </c>
      <c r="K253" s="650"/>
      <c r="L253" s="650">
        <v>35</v>
      </c>
      <c r="M253" s="653">
        <v>7</v>
      </c>
      <c r="N253" s="653">
        <v>248</v>
      </c>
      <c r="O253" s="666"/>
      <c r="P253" s="654">
        <v>35.428571428571431</v>
      </c>
    </row>
    <row r="254" spans="1:16" ht="14.4" customHeight="1" x14ac:dyDescent="0.3">
      <c r="A254" s="649" t="s">
        <v>8135</v>
      </c>
      <c r="B254" s="650" t="s">
        <v>7873</v>
      </c>
      <c r="C254" s="650" t="s">
        <v>7965</v>
      </c>
      <c r="D254" s="650" t="s">
        <v>7966</v>
      </c>
      <c r="E254" s="653">
        <v>32</v>
      </c>
      <c r="F254" s="653">
        <v>17056</v>
      </c>
      <c r="G254" s="650">
        <v>1</v>
      </c>
      <c r="H254" s="650">
        <v>533</v>
      </c>
      <c r="I254" s="653">
        <v>53</v>
      </c>
      <c r="J254" s="653">
        <v>28408</v>
      </c>
      <c r="K254" s="650">
        <v>1.6655722326454034</v>
      </c>
      <c r="L254" s="650">
        <v>536</v>
      </c>
      <c r="M254" s="653">
        <v>67</v>
      </c>
      <c r="N254" s="653">
        <v>30458</v>
      </c>
      <c r="O254" s="666">
        <v>1.7857645403377111</v>
      </c>
      <c r="P254" s="654">
        <v>454.59701492537312</v>
      </c>
    </row>
    <row r="255" spans="1:16" ht="14.4" customHeight="1" x14ac:dyDescent="0.3">
      <c r="A255" s="649" t="s">
        <v>8135</v>
      </c>
      <c r="B255" s="650" t="s">
        <v>7873</v>
      </c>
      <c r="C255" s="650" t="s">
        <v>7908</v>
      </c>
      <c r="D255" s="650" t="s">
        <v>7909</v>
      </c>
      <c r="E255" s="653">
        <v>40</v>
      </c>
      <c r="F255" s="653">
        <v>2720</v>
      </c>
      <c r="G255" s="650">
        <v>1</v>
      </c>
      <c r="H255" s="650">
        <v>68</v>
      </c>
      <c r="I255" s="653">
        <v>41</v>
      </c>
      <c r="J255" s="653">
        <v>2829</v>
      </c>
      <c r="K255" s="650">
        <v>1.0400735294117647</v>
      </c>
      <c r="L255" s="650">
        <v>69</v>
      </c>
      <c r="M255" s="653">
        <v>60</v>
      </c>
      <c r="N255" s="653">
        <v>4170</v>
      </c>
      <c r="O255" s="666">
        <v>1.5330882352941178</v>
      </c>
      <c r="P255" s="654">
        <v>69.5</v>
      </c>
    </row>
    <row r="256" spans="1:16" ht="14.4" customHeight="1" x14ac:dyDescent="0.3">
      <c r="A256" s="649" t="s">
        <v>8135</v>
      </c>
      <c r="B256" s="650" t="s">
        <v>7873</v>
      </c>
      <c r="C256" s="650" t="s">
        <v>7943</v>
      </c>
      <c r="D256" s="650" t="s">
        <v>7944</v>
      </c>
      <c r="E256" s="653">
        <v>44</v>
      </c>
      <c r="F256" s="653">
        <v>9020</v>
      </c>
      <c r="G256" s="650">
        <v>1</v>
      </c>
      <c r="H256" s="650">
        <v>205</v>
      </c>
      <c r="I256" s="653">
        <v>20</v>
      </c>
      <c r="J256" s="653">
        <v>4120</v>
      </c>
      <c r="K256" s="650">
        <v>0.4567627494456763</v>
      </c>
      <c r="L256" s="650">
        <v>206</v>
      </c>
      <c r="M256" s="653">
        <v>22</v>
      </c>
      <c r="N256" s="653">
        <v>4571</v>
      </c>
      <c r="O256" s="666">
        <v>0.50676274944567623</v>
      </c>
      <c r="P256" s="654">
        <v>207.77272727272728</v>
      </c>
    </row>
    <row r="257" spans="1:16" ht="14.4" customHeight="1" x14ac:dyDescent="0.3">
      <c r="A257" s="649" t="s">
        <v>8135</v>
      </c>
      <c r="B257" s="650" t="s">
        <v>7873</v>
      </c>
      <c r="C257" s="650" t="s">
        <v>8053</v>
      </c>
      <c r="D257" s="650" t="s">
        <v>8054</v>
      </c>
      <c r="E257" s="653">
        <v>10</v>
      </c>
      <c r="F257" s="653">
        <v>760</v>
      </c>
      <c r="G257" s="650">
        <v>1</v>
      </c>
      <c r="H257" s="650">
        <v>76</v>
      </c>
      <c r="I257" s="653">
        <v>11</v>
      </c>
      <c r="J257" s="653">
        <v>836</v>
      </c>
      <c r="K257" s="650">
        <v>1.1000000000000001</v>
      </c>
      <c r="L257" s="650">
        <v>76</v>
      </c>
      <c r="M257" s="653">
        <v>14</v>
      </c>
      <c r="N257" s="653">
        <v>1071</v>
      </c>
      <c r="O257" s="666">
        <v>1.4092105263157895</v>
      </c>
      <c r="P257" s="654">
        <v>76.5</v>
      </c>
    </row>
    <row r="258" spans="1:16" ht="14.4" customHeight="1" x14ac:dyDescent="0.3">
      <c r="A258" s="649" t="s">
        <v>8135</v>
      </c>
      <c r="B258" s="650" t="s">
        <v>7873</v>
      </c>
      <c r="C258" s="650" t="s">
        <v>8146</v>
      </c>
      <c r="D258" s="650" t="s">
        <v>8147</v>
      </c>
      <c r="E258" s="653"/>
      <c r="F258" s="653"/>
      <c r="G258" s="650"/>
      <c r="H258" s="650"/>
      <c r="I258" s="653">
        <v>1</v>
      </c>
      <c r="J258" s="653">
        <v>529</v>
      </c>
      <c r="K258" s="650"/>
      <c r="L258" s="650">
        <v>529</v>
      </c>
      <c r="M258" s="653">
        <v>11</v>
      </c>
      <c r="N258" s="653">
        <v>5823</v>
      </c>
      <c r="O258" s="666"/>
      <c r="P258" s="654">
        <v>529.36363636363637</v>
      </c>
    </row>
    <row r="259" spans="1:16" ht="14.4" customHeight="1" x14ac:dyDescent="0.3">
      <c r="A259" s="649" t="s">
        <v>8135</v>
      </c>
      <c r="B259" s="650" t="s">
        <v>7873</v>
      </c>
      <c r="C259" s="650" t="s">
        <v>8148</v>
      </c>
      <c r="D259" s="650" t="s">
        <v>8149</v>
      </c>
      <c r="E259" s="653">
        <v>33</v>
      </c>
      <c r="F259" s="653">
        <v>27258</v>
      </c>
      <c r="G259" s="650">
        <v>1</v>
      </c>
      <c r="H259" s="650">
        <v>826</v>
      </c>
      <c r="I259" s="653">
        <v>6</v>
      </c>
      <c r="J259" s="653">
        <v>4962</v>
      </c>
      <c r="K259" s="650">
        <v>0.18203830068236848</v>
      </c>
      <c r="L259" s="650">
        <v>827</v>
      </c>
      <c r="M259" s="653">
        <v>13</v>
      </c>
      <c r="N259" s="653">
        <v>10769</v>
      </c>
      <c r="O259" s="666">
        <v>0.3950766747376917</v>
      </c>
      <c r="P259" s="654">
        <v>828.38461538461536</v>
      </c>
    </row>
    <row r="260" spans="1:16" ht="14.4" customHeight="1" x14ac:dyDescent="0.3">
      <c r="A260" s="649" t="s">
        <v>8135</v>
      </c>
      <c r="B260" s="650" t="s">
        <v>7873</v>
      </c>
      <c r="C260" s="650" t="s">
        <v>8150</v>
      </c>
      <c r="D260" s="650" t="s">
        <v>8151</v>
      </c>
      <c r="E260" s="653">
        <v>1</v>
      </c>
      <c r="F260" s="653">
        <v>667</v>
      </c>
      <c r="G260" s="650">
        <v>1</v>
      </c>
      <c r="H260" s="650">
        <v>667</v>
      </c>
      <c r="I260" s="653">
        <v>1</v>
      </c>
      <c r="J260" s="653">
        <v>645</v>
      </c>
      <c r="K260" s="650">
        <v>0.96701649175412296</v>
      </c>
      <c r="L260" s="650">
        <v>645</v>
      </c>
      <c r="M260" s="653">
        <v>5</v>
      </c>
      <c r="N260" s="653">
        <v>3249</v>
      </c>
      <c r="O260" s="666">
        <v>4.871064467766117</v>
      </c>
      <c r="P260" s="654">
        <v>649.79999999999995</v>
      </c>
    </row>
    <row r="261" spans="1:16" ht="14.4" customHeight="1" x14ac:dyDescent="0.3">
      <c r="A261" s="649" t="s">
        <v>8152</v>
      </c>
      <c r="B261" s="650" t="s">
        <v>886</v>
      </c>
      <c r="C261" s="650" t="s">
        <v>8153</v>
      </c>
      <c r="D261" s="650" t="s">
        <v>8154</v>
      </c>
      <c r="E261" s="653">
        <v>6</v>
      </c>
      <c r="F261" s="653">
        <v>49172.12</v>
      </c>
      <c r="G261" s="650">
        <v>1</v>
      </c>
      <c r="H261" s="650">
        <v>8195.3533333333344</v>
      </c>
      <c r="I261" s="653">
        <v>5</v>
      </c>
      <c r="J261" s="653">
        <v>36943.660000000003</v>
      </c>
      <c r="K261" s="650">
        <v>0.75131314248806036</v>
      </c>
      <c r="L261" s="650">
        <v>7388.7320000000009</v>
      </c>
      <c r="M261" s="653">
        <v>2</v>
      </c>
      <c r="N261" s="653">
        <v>12210.08</v>
      </c>
      <c r="O261" s="666">
        <v>0.24831306846237255</v>
      </c>
      <c r="P261" s="654">
        <v>6105.04</v>
      </c>
    </row>
    <row r="262" spans="1:16" ht="14.4" customHeight="1" x14ac:dyDescent="0.3">
      <c r="A262" s="649" t="s">
        <v>8152</v>
      </c>
      <c r="B262" s="650" t="s">
        <v>886</v>
      </c>
      <c r="C262" s="650" t="s">
        <v>8155</v>
      </c>
      <c r="D262" s="650" t="s">
        <v>2384</v>
      </c>
      <c r="E262" s="653"/>
      <c r="F262" s="653"/>
      <c r="G262" s="650"/>
      <c r="H262" s="650"/>
      <c r="I262" s="653"/>
      <c r="J262" s="653"/>
      <c r="K262" s="650"/>
      <c r="L262" s="650"/>
      <c r="M262" s="653">
        <v>7</v>
      </c>
      <c r="N262" s="653">
        <v>36255.449999999997</v>
      </c>
      <c r="O262" s="666"/>
      <c r="P262" s="654">
        <v>5179.3499999999995</v>
      </c>
    </row>
    <row r="263" spans="1:16" ht="14.4" customHeight="1" x14ac:dyDescent="0.3">
      <c r="A263" s="649" t="s">
        <v>8152</v>
      </c>
      <c r="B263" s="650" t="s">
        <v>886</v>
      </c>
      <c r="C263" s="650" t="s">
        <v>8156</v>
      </c>
      <c r="D263" s="650" t="s">
        <v>2360</v>
      </c>
      <c r="E263" s="653"/>
      <c r="F263" s="653"/>
      <c r="G263" s="650"/>
      <c r="H263" s="650"/>
      <c r="I263" s="653">
        <v>2</v>
      </c>
      <c r="J263" s="653">
        <v>13863.52</v>
      </c>
      <c r="K263" s="650"/>
      <c r="L263" s="650">
        <v>6931.76</v>
      </c>
      <c r="M263" s="653"/>
      <c r="N263" s="653"/>
      <c r="O263" s="666"/>
      <c r="P263" s="654"/>
    </row>
    <row r="264" spans="1:16" ht="14.4" customHeight="1" x14ac:dyDescent="0.3">
      <c r="A264" s="649" t="s">
        <v>8152</v>
      </c>
      <c r="B264" s="650" t="s">
        <v>7873</v>
      </c>
      <c r="C264" s="650" t="s">
        <v>7887</v>
      </c>
      <c r="D264" s="650" t="s">
        <v>7888</v>
      </c>
      <c r="E264" s="653">
        <v>1</v>
      </c>
      <c r="F264" s="653">
        <v>63</v>
      </c>
      <c r="G264" s="650">
        <v>1</v>
      </c>
      <c r="H264" s="650">
        <v>63</v>
      </c>
      <c r="I264" s="653"/>
      <c r="J264" s="653"/>
      <c r="K264" s="650"/>
      <c r="L264" s="650"/>
      <c r="M264" s="653"/>
      <c r="N264" s="653"/>
      <c r="O264" s="666"/>
      <c r="P264" s="654"/>
    </row>
    <row r="265" spans="1:16" ht="14.4" customHeight="1" x14ac:dyDescent="0.3">
      <c r="A265" s="649" t="s">
        <v>8152</v>
      </c>
      <c r="B265" s="650" t="s">
        <v>7873</v>
      </c>
      <c r="C265" s="650" t="s">
        <v>7896</v>
      </c>
      <c r="D265" s="650" t="s">
        <v>7897</v>
      </c>
      <c r="E265" s="653">
        <v>359</v>
      </c>
      <c r="F265" s="653">
        <v>12206</v>
      </c>
      <c r="G265" s="650">
        <v>1</v>
      </c>
      <c r="H265" s="650">
        <v>34</v>
      </c>
      <c r="I265" s="653">
        <v>242</v>
      </c>
      <c r="J265" s="653">
        <v>8228</v>
      </c>
      <c r="K265" s="650">
        <v>0.6740947075208914</v>
      </c>
      <c r="L265" s="650">
        <v>34</v>
      </c>
      <c r="M265" s="653">
        <v>300</v>
      </c>
      <c r="N265" s="653">
        <v>10348</v>
      </c>
      <c r="O265" s="666">
        <v>0.84777978043585123</v>
      </c>
      <c r="P265" s="654">
        <v>34.493333333333332</v>
      </c>
    </row>
    <row r="266" spans="1:16" ht="14.4" customHeight="1" x14ac:dyDescent="0.3">
      <c r="A266" s="649" t="s">
        <v>8152</v>
      </c>
      <c r="B266" s="650" t="s">
        <v>7873</v>
      </c>
      <c r="C266" s="650" t="s">
        <v>8157</v>
      </c>
      <c r="D266" s="650" t="s">
        <v>8158</v>
      </c>
      <c r="E266" s="653">
        <v>127</v>
      </c>
      <c r="F266" s="653">
        <v>81534</v>
      </c>
      <c r="G266" s="650">
        <v>1</v>
      </c>
      <c r="H266" s="650">
        <v>642</v>
      </c>
      <c r="I266" s="653">
        <v>162</v>
      </c>
      <c r="J266" s="653">
        <v>104490</v>
      </c>
      <c r="K266" s="650">
        <v>1.2815512546912944</v>
      </c>
      <c r="L266" s="650">
        <v>645</v>
      </c>
      <c r="M266" s="653">
        <v>153</v>
      </c>
      <c r="N266" s="653">
        <v>99159</v>
      </c>
      <c r="O266" s="666">
        <v>1.2161674884097431</v>
      </c>
      <c r="P266" s="654">
        <v>648.0980392156863</v>
      </c>
    </row>
    <row r="267" spans="1:16" ht="14.4" customHeight="1" x14ac:dyDescent="0.3">
      <c r="A267" s="649" t="s">
        <v>8152</v>
      </c>
      <c r="B267" s="650" t="s">
        <v>7873</v>
      </c>
      <c r="C267" s="650" t="s">
        <v>8159</v>
      </c>
      <c r="D267" s="650" t="s">
        <v>8160</v>
      </c>
      <c r="E267" s="653">
        <v>4</v>
      </c>
      <c r="F267" s="653">
        <v>1480</v>
      </c>
      <c r="G267" s="650">
        <v>1</v>
      </c>
      <c r="H267" s="650">
        <v>370</v>
      </c>
      <c r="I267" s="653">
        <v>11</v>
      </c>
      <c r="J267" s="653">
        <v>4081</v>
      </c>
      <c r="K267" s="650">
        <v>2.7574324324324326</v>
      </c>
      <c r="L267" s="650">
        <v>371</v>
      </c>
      <c r="M267" s="653">
        <v>1</v>
      </c>
      <c r="N267" s="653">
        <v>371</v>
      </c>
      <c r="O267" s="666">
        <v>0.25067567567567567</v>
      </c>
      <c r="P267" s="654">
        <v>371</v>
      </c>
    </row>
    <row r="268" spans="1:16" ht="14.4" customHeight="1" x14ac:dyDescent="0.3">
      <c r="A268" s="649" t="s">
        <v>8152</v>
      </c>
      <c r="B268" s="650" t="s">
        <v>7873</v>
      </c>
      <c r="C268" s="650" t="s">
        <v>8161</v>
      </c>
      <c r="D268" s="650" t="s">
        <v>8162</v>
      </c>
      <c r="E268" s="653">
        <v>97</v>
      </c>
      <c r="F268" s="653">
        <v>46172</v>
      </c>
      <c r="G268" s="650">
        <v>1</v>
      </c>
      <c r="H268" s="650">
        <v>476</v>
      </c>
      <c r="I268" s="653">
        <v>55</v>
      </c>
      <c r="J268" s="653">
        <v>26290</v>
      </c>
      <c r="K268" s="650">
        <v>0.56939270553582255</v>
      </c>
      <c r="L268" s="650">
        <v>478</v>
      </c>
      <c r="M268" s="653">
        <v>70</v>
      </c>
      <c r="N268" s="653">
        <v>33592</v>
      </c>
      <c r="O268" s="666">
        <v>0.72754050073637699</v>
      </c>
      <c r="P268" s="654">
        <v>479.8857142857143</v>
      </c>
    </row>
    <row r="269" spans="1:16" ht="14.4" customHeight="1" x14ac:dyDescent="0.3">
      <c r="A269" s="649" t="s">
        <v>8152</v>
      </c>
      <c r="B269" s="650" t="s">
        <v>7873</v>
      </c>
      <c r="C269" s="650" t="s">
        <v>8163</v>
      </c>
      <c r="D269" s="650" t="s">
        <v>8164</v>
      </c>
      <c r="E269" s="653"/>
      <c r="F269" s="653"/>
      <c r="G269" s="650"/>
      <c r="H269" s="650"/>
      <c r="I269" s="653">
        <v>1</v>
      </c>
      <c r="J269" s="653">
        <v>319</v>
      </c>
      <c r="K269" s="650"/>
      <c r="L269" s="650">
        <v>319</v>
      </c>
      <c r="M269" s="653"/>
      <c r="N269" s="653"/>
      <c r="O269" s="666"/>
      <c r="P269" s="654"/>
    </row>
    <row r="270" spans="1:16" ht="14.4" customHeight="1" x14ac:dyDescent="0.3">
      <c r="A270" s="649" t="s">
        <v>8152</v>
      </c>
      <c r="B270" s="650" t="s">
        <v>7873</v>
      </c>
      <c r="C270" s="650" t="s">
        <v>8165</v>
      </c>
      <c r="D270" s="650" t="s">
        <v>8166</v>
      </c>
      <c r="E270" s="653">
        <v>201</v>
      </c>
      <c r="F270" s="653">
        <v>74370</v>
      </c>
      <c r="G270" s="650">
        <v>1</v>
      </c>
      <c r="H270" s="650">
        <v>370</v>
      </c>
      <c r="I270" s="653">
        <v>158</v>
      </c>
      <c r="J270" s="653">
        <v>58618</v>
      </c>
      <c r="K270" s="650">
        <v>0.78819416431356726</v>
      </c>
      <c r="L270" s="650">
        <v>371</v>
      </c>
      <c r="M270" s="653">
        <v>223</v>
      </c>
      <c r="N270" s="653">
        <v>83233</v>
      </c>
      <c r="O270" s="666">
        <v>1.119174398278876</v>
      </c>
      <c r="P270" s="654">
        <v>373.24215246636771</v>
      </c>
    </row>
    <row r="271" spans="1:16" ht="14.4" customHeight="1" x14ac:dyDescent="0.3">
      <c r="A271" s="649" t="s">
        <v>8152</v>
      </c>
      <c r="B271" s="650" t="s">
        <v>7873</v>
      </c>
      <c r="C271" s="650" t="s">
        <v>7874</v>
      </c>
      <c r="D271" s="650" t="s">
        <v>7875</v>
      </c>
      <c r="E271" s="653"/>
      <c r="F271" s="653"/>
      <c r="G271" s="650"/>
      <c r="H271" s="650"/>
      <c r="I271" s="653"/>
      <c r="J271" s="653"/>
      <c r="K271" s="650"/>
      <c r="L271" s="650"/>
      <c r="M271" s="653">
        <v>2</v>
      </c>
      <c r="N271" s="653">
        <v>0</v>
      </c>
      <c r="O271" s="666"/>
      <c r="P271" s="654">
        <v>0</v>
      </c>
    </row>
    <row r="272" spans="1:16" ht="14.4" customHeight="1" x14ac:dyDescent="0.3">
      <c r="A272" s="649" t="s">
        <v>8152</v>
      </c>
      <c r="B272" s="650" t="s">
        <v>7873</v>
      </c>
      <c r="C272" s="650" t="s">
        <v>7889</v>
      </c>
      <c r="D272" s="650" t="s">
        <v>7890</v>
      </c>
      <c r="E272" s="653">
        <v>14</v>
      </c>
      <c r="F272" s="653">
        <v>0</v>
      </c>
      <c r="G272" s="650"/>
      <c r="H272" s="650">
        <v>0</v>
      </c>
      <c r="I272" s="653">
        <v>18</v>
      </c>
      <c r="J272" s="653">
        <v>0</v>
      </c>
      <c r="K272" s="650"/>
      <c r="L272" s="650">
        <v>0</v>
      </c>
      <c r="M272" s="653">
        <v>21</v>
      </c>
      <c r="N272" s="653">
        <v>0</v>
      </c>
      <c r="O272" s="666"/>
      <c r="P272" s="654">
        <v>0</v>
      </c>
    </row>
    <row r="273" spans="1:16" ht="14.4" customHeight="1" x14ac:dyDescent="0.3">
      <c r="A273" s="649" t="s">
        <v>8152</v>
      </c>
      <c r="B273" s="650" t="s">
        <v>7873</v>
      </c>
      <c r="C273" s="650" t="s">
        <v>7902</v>
      </c>
      <c r="D273" s="650" t="s">
        <v>7903</v>
      </c>
      <c r="E273" s="653"/>
      <c r="F273" s="653"/>
      <c r="G273" s="650"/>
      <c r="H273" s="650"/>
      <c r="I273" s="653">
        <v>494</v>
      </c>
      <c r="J273" s="653">
        <v>36994</v>
      </c>
      <c r="K273" s="650"/>
      <c r="L273" s="650">
        <v>74.886639676113361</v>
      </c>
      <c r="M273" s="653">
        <v>581</v>
      </c>
      <c r="N273" s="653">
        <v>62184</v>
      </c>
      <c r="O273" s="666"/>
      <c r="P273" s="654">
        <v>107.02925989672977</v>
      </c>
    </row>
    <row r="274" spans="1:16" ht="14.4" customHeight="1" x14ac:dyDescent="0.3">
      <c r="A274" s="649" t="s">
        <v>8152</v>
      </c>
      <c r="B274" s="650" t="s">
        <v>7873</v>
      </c>
      <c r="C274" s="650" t="s">
        <v>7915</v>
      </c>
      <c r="D274" s="650" t="s">
        <v>7916</v>
      </c>
      <c r="E274" s="653">
        <v>2</v>
      </c>
      <c r="F274" s="653">
        <v>38</v>
      </c>
      <c r="G274" s="650">
        <v>1</v>
      </c>
      <c r="H274" s="650">
        <v>19</v>
      </c>
      <c r="I274" s="653">
        <v>7</v>
      </c>
      <c r="J274" s="653">
        <v>210</v>
      </c>
      <c r="K274" s="650">
        <v>5.5263157894736841</v>
      </c>
      <c r="L274" s="650">
        <v>30</v>
      </c>
      <c r="M274" s="653">
        <v>9</v>
      </c>
      <c r="N274" s="653">
        <v>274</v>
      </c>
      <c r="O274" s="666">
        <v>7.2105263157894735</v>
      </c>
      <c r="P274" s="654">
        <v>30.444444444444443</v>
      </c>
    </row>
    <row r="275" spans="1:16" ht="14.4" customHeight="1" x14ac:dyDescent="0.3">
      <c r="A275" s="649" t="s">
        <v>8152</v>
      </c>
      <c r="B275" s="650" t="s">
        <v>7873</v>
      </c>
      <c r="C275" s="650" t="s">
        <v>8167</v>
      </c>
      <c r="D275" s="650" t="s">
        <v>8168</v>
      </c>
      <c r="E275" s="653">
        <v>203</v>
      </c>
      <c r="F275" s="653">
        <v>140476</v>
      </c>
      <c r="G275" s="650">
        <v>1</v>
      </c>
      <c r="H275" s="650">
        <v>692</v>
      </c>
      <c r="I275" s="653">
        <v>157</v>
      </c>
      <c r="J275" s="653">
        <v>109115</v>
      </c>
      <c r="K275" s="650">
        <v>0.77675190068054334</v>
      </c>
      <c r="L275" s="650">
        <v>695</v>
      </c>
      <c r="M275" s="653">
        <v>223</v>
      </c>
      <c r="N275" s="653">
        <v>155735</v>
      </c>
      <c r="O275" s="666">
        <v>1.1086235371166604</v>
      </c>
      <c r="P275" s="654">
        <v>698.36322869955154</v>
      </c>
    </row>
    <row r="276" spans="1:16" ht="14.4" customHeight="1" x14ac:dyDescent="0.3">
      <c r="A276" s="649" t="s">
        <v>8152</v>
      </c>
      <c r="B276" s="650" t="s">
        <v>7873</v>
      </c>
      <c r="C276" s="650" t="s">
        <v>8169</v>
      </c>
      <c r="D276" s="650" t="s">
        <v>8170</v>
      </c>
      <c r="E276" s="653">
        <v>593</v>
      </c>
      <c r="F276" s="653">
        <v>193318</v>
      </c>
      <c r="G276" s="650">
        <v>1</v>
      </c>
      <c r="H276" s="650">
        <v>326</v>
      </c>
      <c r="I276" s="653">
        <v>862</v>
      </c>
      <c r="J276" s="653">
        <v>281874</v>
      </c>
      <c r="K276" s="650">
        <v>1.4580846067101874</v>
      </c>
      <c r="L276" s="650">
        <v>327</v>
      </c>
      <c r="M276" s="653">
        <v>950</v>
      </c>
      <c r="N276" s="653">
        <v>312198</v>
      </c>
      <c r="O276" s="666">
        <v>1.614945323249775</v>
      </c>
      <c r="P276" s="654">
        <v>328.62947368421055</v>
      </c>
    </row>
    <row r="277" spans="1:16" ht="14.4" customHeight="1" x14ac:dyDescent="0.3">
      <c r="A277" s="649" t="s">
        <v>8152</v>
      </c>
      <c r="B277" s="650" t="s">
        <v>7873</v>
      </c>
      <c r="C277" s="650" t="s">
        <v>7908</v>
      </c>
      <c r="D277" s="650" t="s">
        <v>7909</v>
      </c>
      <c r="E277" s="653">
        <v>58</v>
      </c>
      <c r="F277" s="653">
        <v>3944</v>
      </c>
      <c r="G277" s="650">
        <v>1</v>
      </c>
      <c r="H277" s="650">
        <v>68</v>
      </c>
      <c r="I277" s="653">
        <v>66</v>
      </c>
      <c r="J277" s="653">
        <v>4554</v>
      </c>
      <c r="K277" s="650">
        <v>1.1546653144016228</v>
      </c>
      <c r="L277" s="650">
        <v>69</v>
      </c>
      <c r="M277" s="653">
        <v>63</v>
      </c>
      <c r="N277" s="653">
        <v>4377</v>
      </c>
      <c r="O277" s="666">
        <v>1.109787018255578</v>
      </c>
      <c r="P277" s="654">
        <v>69.476190476190482</v>
      </c>
    </row>
    <row r="278" spans="1:16" ht="14.4" customHeight="1" x14ac:dyDescent="0.3">
      <c r="A278" s="649" t="s">
        <v>8152</v>
      </c>
      <c r="B278" s="650" t="s">
        <v>7873</v>
      </c>
      <c r="C278" s="650" t="s">
        <v>7967</v>
      </c>
      <c r="D278" s="650" t="s">
        <v>7968</v>
      </c>
      <c r="E278" s="653">
        <v>0</v>
      </c>
      <c r="F278" s="653">
        <v>0</v>
      </c>
      <c r="G278" s="650"/>
      <c r="H278" s="650"/>
      <c r="I278" s="653"/>
      <c r="J278" s="653"/>
      <c r="K278" s="650"/>
      <c r="L278" s="650"/>
      <c r="M278" s="653"/>
      <c r="N278" s="653"/>
      <c r="O278" s="666"/>
      <c r="P278" s="654"/>
    </row>
    <row r="279" spans="1:16" ht="14.4" customHeight="1" x14ac:dyDescent="0.3">
      <c r="A279" s="649" t="s">
        <v>8152</v>
      </c>
      <c r="B279" s="650" t="s">
        <v>7873</v>
      </c>
      <c r="C279" s="650" t="s">
        <v>8171</v>
      </c>
      <c r="D279" s="650" t="s">
        <v>8172</v>
      </c>
      <c r="E279" s="653">
        <v>529</v>
      </c>
      <c r="F279" s="653">
        <v>85698</v>
      </c>
      <c r="G279" s="650">
        <v>1</v>
      </c>
      <c r="H279" s="650">
        <v>162</v>
      </c>
      <c r="I279" s="653">
        <v>109</v>
      </c>
      <c r="J279" s="653">
        <v>17767</v>
      </c>
      <c r="K279" s="650">
        <v>0.20732105766762352</v>
      </c>
      <c r="L279" s="650">
        <v>163</v>
      </c>
      <c r="M279" s="653">
        <v>211</v>
      </c>
      <c r="N279" s="653">
        <v>34503</v>
      </c>
      <c r="O279" s="666">
        <v>0.402611496184275</v>
      </c>
      <c r="P279" s="654">
        <v>163.521327014218</v>
      </c>
    </row>
    <row r="280" spans="1:16" ht="14.4" customHeight="1" x14ac:dyDescent="0.3">
      <c r="A280" s="649" t="s">
        <v>8152</v>
      </c>
      <c r="B280" s="650" t="s">
        <v>7873</v>
      </c>
      <c r="C280" s="650" t="s">
        <v>8125</v>
      </c>
      <c r="D280" s="650" t="s">
        <v>8126</v>
      </c>
      <c r="E280" s="653">
        <v>3</v>
      </c>
      <c r="F280" s="653">
        <v>615</v>
      </c>
      <c r="G280" s="650">
        <v>1</v>
      </c>
      <c r="H280" s="650">
        <v>205</v>
      </c>
      <c r="I280" s="653">
        <v>1</v>
      </c>
      <c r="J280" s="653">
        <v>206</v>
      </c>
      <c r="K280" s="650">
        <v>0.33495934959349594</v>
      </c>
      <c r="L280" s="650">
        <v>206</v>
      </c>
      <c r="M280" s="653"/>
      <c r="N280" s="653"/>
      <c r="O280" s="666"/>
      <c r="P280" s="654"/>
    </row>
    <row r="281" spans="1:16" ht="14.4" customHeight="1" x14ac:dyDescent="0.3">
      <c r="A281" s="649" t="s">
        <v>8152</v>
      </c>
      <c r="B281" s="650" t="s">
        <v>7873</v>
      </c>
      <c r="C281" s="650" t="s">
        <v>8173</v>
      </c>
      <c r="D281" s="650" t="s">
        <v>8174</v>
      </c>
      <c r="E281" s="653">
        <v>239</v>
      </c>
      <c r="F281" s="653">
        <v>76002</v>
      </c>
      <c r="G281" s="650">
        <v>1</v>
      </c>
      <c r="H281" s="650">
        <v>318</v>
      </c>
      <c r="I281" s="653">
        <v>218</v>
      </c>
      <c r="J281" s="653">
        <v>69542</v>
      </c>
      <c r="K281" s="650">
        <v>0.91500223678324255</v>
      </c>
      <c r="L281" s="650">
        <v>319</v>
      </c>
      <c r="M281" s="653">
        <v>181</v>
      </c>
      <c r="N281" s="653">
        <v>58006</v>
      </c>
      <c r="O281" s="666">
        <v>0.76321675745375117</v>
      </c>
      <c r="P281" s="654">
        <v>320.47513812154693</v>
      </c>
    </row>
    <row r="282" spans="1:16" ht="14.4" customHeight="1" x14ac:dyDescent="0.3">
      <c r="A282" s="649" t="s">
        <v>8152</v>
      </c>
      <c r="B282" s="650" t="s">
        <v>7873</v>
      </c>
      <c r="C282" s="650" t="s">
        <v>8175</v>
      </c>
      <c r="D282" s="650" t="s">
        <v>8176</v>
      </c>
      <c r="E282" s="653"/>
      <c r="F282" s="653"/>
      <c r="G282" s="650"/>
      <c r="H282" s="650"/>
      <c r="I282" s="653">
        <v>1</v>
      </c>
      <c r="J282" s="653">
        <v>583</v>
      </c>
      <c r="K282" s="650"/>
      <c r="L282" s="650">
        <v>583</v>
      </c>
      <c r="M282" s="653"/>
      <c r="N282" s="653"/>
      <c r="O282" s="666"/>
      <c r="P282" s="654"/>
    </row>
    <row r="283" spans="1:16" ht="14.4" customHeight="1" x14ac:dyDescent="0.3">
      <c r="A283" s="649" t="s">
        <v>8152</v>
      </c>
      <c r="B283" s="650" t="s">
        <v>7873</v>
      </c>
      <c r="C283" s="650" t="s">
        <v>8177</v>
      </c>
      <c r="D283" s="650" t="s">
        <v>8178</v>
      </c>
      <c r="E283" s="653">
        <v>98</v>
      </c>
      <c r="F283" s="653">
        <v>73108</v>
      </c>
      <c r="G283" s="650">
        <v>1</v>
      </c>
      <c r="H283" s="650">
        <v>746</v>
      </c>
      <c r="I283" s="653">
        <v>56</v>
      </c>
      <c r="J283" s="653">
        <v>41944</v>
      </c>
      <c r="K283" s="650">
        <v>0.57372654155495983</v>
      </c>
      <c r="L283" s="650">
        <v>749</v>
      </c>
      <c r="M283" s="653">
        <v>70</v>
      </c>
      <c r="N283" s="653">
        <v>52661</v>
      </c>
      <c r="O283" s="666">
        <v>0.72031788586748369</v>
      </c>
      <c r="P283" s="654">
        <v>752.3</v>
      </c>
    </row>
    <row r="284" spans="1:16" ht="14.4" customHeight="1" x14ac:dyDescent="0.3">
      <c r="A284" s="649" t="s">
        <v>8152</v>
      </c>
      <c r="B284" s="650" t="s">
        <v>7873</v>
      </c>
      <c r="C284" s="650" t="s">
        <v>8179</v>
      </c>
      <c r="D284" s="650" t="s">
        <v>8180</v>
      </c>
      <c r="E284" s="653">
        <v>4</v>
      </c>
      <c r="F284" s="653">
        <v>2492</v>
      </c>
      <c r="G284" s="650">
        <v>1</v>
      </c>
      <c r="H284" s="650">
        <v>623</v>
      </c>
      <c r="I284" s="653">
        <v>11</v>
      </c>
      <c r="J284" s="653">
        <v>6886</v>
      </c>
      <c r="K284" s="650">
        <v>2.763242375601926</v>
      </c>
      <c r="L284" s="650">
        <v>626</v>
      </c>
      <c r="M284" s="653">
        <v>1</v>
      </c>
      <c r="N284" s="653">
        <v>626</v>
      </c>
      <c r="O284" s="666">
        <v>0.25120385232744785</v>
      </c>
      <c r="P284" s="654">
        <v>626</v>
      </c>
    </row>
    <row r="285" spans="1:16" ht="14.4" customHeight="1" x14ac:dyDescent="0.3">
      <c r="A285" s="649" t="s">
        <v>8181</v>
      </c>
      <c r="B285" s="650" t="s">
        <v>7873</v>
      </c>
      <c r="C285" s="650" t="s">
        <v>7904</v>
      </c>
      <c r="D285" s="650" t="s">
        <v>7905</v>
      </c>
      <c r="E285" s="653">
        <v>1</v>
      </c>
      <c r="F285" s="653">
        <v>25</v>
      </c>
      <c r="G285" s="650">
        <v>1</v>
      </c>
      <c r="H285" s="650">
        <v>25</v>
      </c>
      <c r="I285" s="653"/>
      <c r="J285" s="653"/>
      <c r="K285" s="650"/>
      <c r="L285" s="650"/>
      <c r="M285" s="653"/>
      <c r="N285" s="653"/>
      <c r="O285" s="666"/>
      <c r="P285" s="654"/>
    </row>
    <row r="286" spans="1:16" ht="14.4" customHeight="1" x14ac:dyDescent="0.3">
      <c r="A286" s="649" t="s">
        <v>8181</v>
      </c>
      <c r="B286" s="650" t="s">
        <v>7873</v>
      </c>
      <c r="C286" s="650" t="s">
        <v>7965</v>
      </c>
      <c r="D286" s="650" t="s">
        <v>7966</v>
      </c>
      <c r="E286" s="653">
        <v>28</v>
      </c>
      <c r="F286" s="653">
        <v>14924</v>
      </c>
      <c r="G286" s="650">
        <v>1</v>
      </c>
      <c r="H286" s="650">
        <v>533</v>
      </c>
      <c r="I286" s="653">
        <v>2</v>
      </c>
      <c r="J286" s="653">
        <v>1072</v>
      </c>
      <c r="K286" s="650">
        <v>7.1830608415974273E-2</v>
      </c>
      <c r="L286" s="650">
        <v>536</v>
      </c>
      <c r="M286" s="653">
        <v>1</v>
      </c>
      <c r="N286" s="653">
        <v>536</v>
      </c>
      <c r="O286" s="666">
        <v>3.5915304207987137E-2</v>
      </c>
      <c r="P286" s="654">
        <v>536</v>
      </c>
    </row>
    <row r="287" spans="1:16" ht="14.4" customHeight="1" x14ac:dyDescent="0.3">
      <c r="A287" s="649" t="s">
        <v>8182</v>
      </c>
      <c r="B287" s="650" t="s">
        <v>7873</v>
      </c>
      <c r="C287" s="650" t="s">
        <v>7929</v>
      </c>
      <c r="D287" s="650" t="s">
        <v>7930</v>
      </c>
      <c r="E287" s="653"/>
      <c r="F287" s="653"/>
      <c r="G287" s="650"/>
      <c r="H287" s="650"/>
      <c r="I287" s="653">
        <v>1</v>
      </c>
      <c r="J287" s="653">
        <v>386</v>
      </c>
      <c r="K287" s="650"/>
      <c r="L287" s="650">
        <v>386</v>
      </c>
      <c r="M287" s="653"/>
      <c r="N287" s="653"/>
      <c r="O287" s="666"/>
      <c r="P287" s="654"/>
    </row>
    <row r="288" spans="1:16" ht="14.4" customHeight="1" thickBot="1" x14ac:dyDescent="0.35">
      <c r="A288" s="655" t="s">
        <v>8182</v>
      </c>
      <c r="B288" s="656" t="s">
        <v>7873</v>
      </c>
      <c r="C288" s="656" t="s">
        <v>7931</v>
      </c>
      <c r="D288" s="656" t="s">
        <v>7932</v>
      </c>
      <c r="E288" s="659"/>
      <c r="F288" s="659"/>
      <c r="G288" s="656"/>
      <c r="H288" s="656"/>
      <c r="I288" s="659">
        <v>2</v>
      </c>
      <c r="J288" s="659">
        <v>78</v>
      </c>
      <c r="K288" s="656"/>
      <c r="L288" s="656">
        <v>39</v>
      </c>
      <c r="M288" s="659"/>
      <c r="N288" s="659"/>
      <c r="O288" s="667"/>
      <c r="P288" s="660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0" t="s">
        <v>158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</row>
    <row r="2" spans="1:19" ht="14.4" customHeight="1" thickBot="1" x14ac:dyDescent="0.35">
      <c r="A2" s="383" t="s">
        <v>333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39111328</v>
      </c>
      <c r="C3" s="352">
        <f t="shared" ref="C3:R3" si="0">SUBTOTAL(9,C6:C1048576)</f>
        <v>13</v>
      </c>
      <c r="D3" s="352">
        <f t="shared" si="0"/>
        <v>47055698</v>
      </c>
      <c r="E3" s="352">
        <f t="shared" si="0"/>
        <v>3.6924203222631502</v>
      </c>
      <c r="F3" s="352">
        <f t="shared" si="0"/>
        <v>42480848</v>
      </c>
      <c r="G3" s="355">
        <f>IF(B3&lt;&gt;0,F3/B3,"")</f>
        <v>1.0861520222478767</v>
      </c>
      <c r="H3" s="351">
        <f t="shared" si="0"/>
        <v>4022287.2899999991</v>
      </c>
      <c r="I3" s="352">
        <f t="shared" si="0"/>
        <v>2</v>
      </c>
      <c r="J3" s="352">
        <f t="shared" si="0"/>
        <v>4956874.9000000041</v>
      </c>
      <c r="K3" s="352">
        <f t="shared" si="0"/>
        <v>1.2361655906870848</v>
      </c>
      <c r="L3" s="352">
        <f t="shared" si="0"/>
        <v>5675249.3800000073</v>
      </c>
      <c r="M3" s="353">
        <f>IF(H3&lt;&gt;0,L3/H3,"")</f>
        <v>1.4109507777103631</v>
      </c>
      <c r="N3" s="354">
        <f t="shared" si="0"/>
        <v>1978696.25</v>
      </c>
      <c r="O3" s="352">
        <f t="shared" si="0"/>
        <v>1</v>
      </c>
      <c r="P3" s="352">
        <f t="shared" si="0"/>
        <v>1582836.28</v>
      </c>
      <c r="Q3" s="352">
        <f t="shared" si="0"/>
        <v>0.7999389901304963</v>
      </c>
      <c r="R3" s="352">
        <f t="shared" si="0"/>
        <v>1527141.2200000002</v>
      </c>
      <c r="S3" s="353">
        <f>IF(N3&lt;&gt;0,R3/N3,"")</f>
        <v>0.77179163805460294</v>
      </c>
    </row>
    <row r="4" spans="1:19" ht="14.4" customHeight="1" x14ac:dyDescent="0.3">
      <c r="A4" s="545" t="s">
        <v>130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  <c r="N4" s="546" t="s">
        <v>126</v>
      </c>
      <c r="O4" s="547"/>
      <c r="P4" s="547"/>
      <c r="Q4" s="547"/>
      <c r="R4" s="547"/>
      <c r="S4" s="548"/>
    </row>
    <row r="5" spans="1:19" ht="14.4" customHeight="1" thickBot="1" x14ac:dyDescent="0.35">
      <c r="A5" s="772"/>
      <c r="B5" s="773">
        <v>2012</v>
      </c>
      <c r="C5" s="774"/>
      <c r="D5" s="774">
        <v>2013</v>
      </c>
      <c r="E5" s="774"/>
      <c r="F5" s="774">
        <v>2014</v>
      </c>
      <c r="G5" s="775" t="s">
        <v>2</v>
      </c>
      <c r="H5" s="773">
        <v>2012</v>
      </c>
      <c r="I5" s="774"/>
      <c r="J5" s="774">
        <v>2013</v>
      </c>
      <c r="K5" s="774"/>
      <c r="L5" s="774">
        <v>2014</v>
      </c>
      <c r="M5" s="775" t="s">
        <v>2</v>
      </c>
      <c r="N5" s="773">
        <v>2012</v>
      </c>
      <c r="O5" s="774"/>
      <c r="P5" s="774">
        <v>2013</v>
      </c>
      <c r="Q5" s="774"/>
      <c r="R5" s="774">
        <v>2014</v>
      </c>
      <c r="S5" s="775" t="s">
        <v>2</v>
      </c>
    </row>
    <row r="6" spans="1:19" ht="14.4" customHeight="1" x14ac:dyDescent="0.3">
      <c r="A6" s="737" t="s">
        <v>8184</v>
      </c>
      <c r="B6" s="776">
        <v>163</v>
      </c>
      <c r="C6" s="723">
        <v>1</v>
      </c>
      <c r="D6" s="776"/>
      <c r="E6" s="723"/>
      <c r="F6" s="776"/>
      <c r="G6" s="728"/>
      <c r="H6" s="776"/>
      <c r="I6" s="723"/>
      <c r="J6" s="776"/>
      <c r="K6" s="723"/>
      <c r="L6" s="776"/>
      <c r="M6" s="728"/>
      <c r="N6" s="776"/>
      <c r="O6" s="723"/>
      <c r="P6" s="776"/>
      <c r="Q6" s="723"/>
      <c r="R6" s="776"/>
      <c r="S6" s="235"/>
    </row>
    <row r="7" spans="1:19" ht="14.4" customHeight="1" x14ac:dyDescent="0.3">
      <c r="A7" s="676" t="s">
        <v>8185</v>
      </c>
      <c r="B7" s="777">
        <v>162</v>
      </c>
      <c r="C7" s="650">
        <v>1</v>
      </c>
      <c r="D7" s="777"/>
      <c r="E7" s="650"/>
      <c r="F7" s="777"/>
      <c r="G7" s="666"/>
      <c r="H7" s="777"/>
      <c r="I7" s="650"/>
      <c r="J7" s="777"/>
      <c r="K7" s="650"/>
      <c r="L7" s="777"/>
      <c r="M7" s="666"/>
      <c r="N7" s="777"/>
      <c r="O7" s="650"/>
      <c r="P7" s="777"/>
      <c r="Q7" s="650"/>
      <c r="R7" s="777"/>
      <c r="S7" s="689"/>
    </row>
    <row r="8" spans="1:19" ht="14.4" customHeight="1" x14ac:dyDescent="0.3">
      <c r="A8" s="676" t="s">
        <v>8186</v>
      </c>
      <c r="B8" s="777">
        <v>746</v>
      </c>
      <c r="C8" s="650">
        <v>1</v>
      </c>
      <c r="D8" s="777"/>
      <c r="E8" s="650"/>
      <c r="F8" s="777"/>
      <c r="G8" s="666"/>
      <c r="H8" s="777"/>
      <c r="I8" s="650"/>
      <c r="J8" s="777"/>
      <c r="K8" s="650"/>
      <c r="L8" s="777"/>
      <c r="M8" s="666"/>
      <c r="N8" s="777"/>
      <c r="O8" s="650"/>
      <c r="P8" s="777"/>
      <c r="Q8" s="650"/>
      <c r="R8" s="777"/>
      <c r="S8" s="689"/>
    </row>
    <row r="9" spans="1:19" ht="14.4" customHeight="1" x14ac:dyDescent="0.3">
      <c r="A9" s="676" t="s">
        <v>8187</v>
      </c>
      <c r="B9" s="777">
        <v>15249</v>
      </c>
      <c r="C9" s="650">
        <v>1</v>
      </c>
      <c r="D9" s="777">
        <v>13706</v>
      </c>
      <c r="E9" s="650">
        <v>0.89881303692045378</v>
      </c>
      <c r="F9" s="777">
        <v>35201</v>
      </c>
      <c r="G9" s="666">
        <v>2.3084136664699324</v>
      </c>
      <c r="H9" s="777">
        <v>12407.92</v>
      </c>
      <c r="I9" s="650">
        <v>1</v>
      </c>
      <c r="J9" s="777"/>
      <c r="K9" s="650"/>
      <c r="L9" s="777"/>
      <c r="M9" s="666"/>
      <c r="N9" s="777"/>
      <c r="O9" s="650"/>
      <c r="P9" s="777"/>
      <c r="Q9" s="650"/>
      <c r="R9" s="777"/>
      <c r="S9" s="689"/>
    </row>
    <row r="10" spans="1:19" ht="14.4" customHeight="1" x14ac:dyDescent="0.3">
      <c r="A10" s="676" t="s">
        <v>3622</v>
      </c>
      <c r="B10" s="777">
        <v>39089292</v>
      </c>
      <c r="C10" s="650">
        <v>1</v>
      </c>
      <c r="D10" s="777">
        <v>47037906</v>
      </c>
      <c r="E10" s="650">
        <v>1.2033450490737976</v>
      </c>
      <c r="F10" s="777">
        <v>42444174</v>
      </c>
      <c r="G10" s="666">
        <v>1.0858261131974454</v>
      </c>
      <c r="H10" s="777">
        <v>4009879.3699999992</v>
      </c>
      <c r="I10" s="650">
        <v>1</v>
      </c>
      <c r="J10" s="777">
        <v>4956874.9000000041</v>
      </c>
      <c r="K10" s="650">
        <v>1.2361655906870848</v>
      </c>
      <c r="L10" s="777">
        <v>5675249.3800000073</v>
      </c>
      <c r="M10" s="666">
        <v>1.4153167355755165</v>
      </c>
      <c r="N10" s="777">
        <v>1978696.25</v>
      </c>
      <c r="O10" s="650">
        <v>1</v>
      </c>
      <c r="P10" s="777">
        <v>1582836.28</v>
      </c>
      <c r="Q10" s="650">
        <v>0.7999389901304963</v>
      </c>
      <c r="R10" s="777">
        <v>1527141.2200000002</v>
      </c>
      <c r="S10" s="689">
        <v>0.77179163805460294</v>
      </c>
    </row>
    <row r="11" spans="1:19" ht="14.4" customHeight="1" x14ac:dyDescent="0.3">
      <c r="A11" s="676" t="s">
        <v>8188</v>
      </c>
      <c r="B11" s="777">
        <v>328</v>
      </c>
      <c r="C11" s="650">
        <v>1</v>
      </c>
      <c r="D11" s="777"/>
      <c r="E11" s="650"/>
      <c r="F11" s="777"/>
      <c r="G11" s="666"/>
      <c r="H11" s="777"/>
      <c r="I11" s="650"/>
      <c r="J11" s="777"/>
      <c r="K11" s="650"/>
      <c r="L11" s="777"/>
      <c r="M11" s="666"/>
      <c r="N11" s="777"/>
      <c r="O11" s="650"/>
      <c r="P11" s="777"/>
      <c r="Q11" s="650"/>
      <c r="R11" s="777"/>
      <c r="S11" s="689"/>
    </row>
    <row r="12" spans="1:19" ht="14.4" customHeight="1" x14ac:dyDescent="0.3">
      <c r="A12" s="676" t="s">
        <v>8189</v>
      </c>
      <c r="B12" s="777"/>
      <c r="C12" s="650"/>
      <c r="D12" s="777">
        <v>490</v>
      </c>
      <c r="E12" s="650"/>
      <c r="F12" s="777">
        <v>330</v>
      </c>
      <c r="G12" s="666"/>
      <c r="H12" s="777"/>
      <c r="I12" s="650"/>
      <c r="J12" s="777"/>
      <c r="K12" s="650"/>
      <c r="L12" s="777"/>
      <c r="M12" s="666"/>
      <c r="N12" s="777"/>
      <c r="O12" s="650"/>
      <c r="P12" s="777"/>
      <c r="Q12" s="650"/>
      <c r="R12" s="777"/>
      <c r="S12" s="689"/>
    </row>
    <row r="13" spans="1:19" ht="14.4" customHeight="1" x14ac:dyDescent="0.3">
      <c r="A13" s="676" t="s">
        <v>8190</v>
      </c>
      <c r="B13" s="777">
        <v>690</v>
      </c>
      <c r="C13" s="650">
        <v>1</v>
      </c>
      <c r="D13" s="777">
        <v>654</v>
      </c>
      <c r="E13" s="650">
        <v>0.94782608695652171</v>
      </c>
      <c r="F13" s="777">
        <v>159</v>
      </c>
      <c r="G13" s="666">
        <v>0.23043478260869565</v>
      </c>
      <c r="H13" s="777"/>
      <c r="I13" s="650"/>
      <c r="J13" s="777"/>
      <c r="K13" s="650"/>
      <c r="L13" s="777"/>
      <c r="M13" s="666"/>
      <c r="N13" s="777"/>
      <c r="O13" s="650"/>
      <c r="P13" s="777"/>
      <c r="Q13" s="650"/>
      <c r="R13" s="777"/>
      <c r="S13" s="689"/>
    </row>
    <row r="14" spans="1:19" ht="14.4" customHeight="1" x14ac:dyDescent="0.3">
      <c r="A14" s="676" t="s">
        <v>8191</v>
      </c>
      <c r="B14" s="777">
        <v>88</v>
      </c>
      <c r="C14" s="650">
        <v>1</v>
      </c>
      <c r="D14" s="777"/>
      <c r="E14" s="650"/>
      <c r="F14" s="777"/>
      <c r="G14" s="666"/>
      <c r="H14" s="777"/>
      <c r="I14" s="650"/>
      <c r="J14" s="777"/>
      <c r="K14" s="650"/>
      <c r="L14" s="777"/>
      <c r="M14" s="666"/>
      <c r="N14" s="777"/>
      <c r="O14" s="650"/>
      <c r="P14" s="777"/>
      <c r="Q14" s="650"/>
      <c r="R14" s="777"/>
      <c r="S14" s="689"/>
    </row>
    <row r="15" spans="1:19" ht="14.4" customHeight="1" x14ac:dyDescent="0.3">
      <c r="A15" s="676" t="s">
        <v>8192</v>
      </c>
      <c r="B15" s="777">
        <v>1211</v>
      </c>
      <c r="C15" s="650">
        <v>1</v>
      </c>
      <c r="D15" s="777"/>
      <c r="E15" s="650"/>
      <c r="F15" s="777"/>
      <c r="G15" s="666"/>
      <c r="H15" s="777"/>
      <c r="I15" s="650"/>
      <c r="J15" s="777"/>
      <c r="K15" s="650"/>
      <c r="L15" s="777"/>
      <c r="M15" s="666"/>
      <c r="N15" s="777"/>
      <c r="O15" s="650"/>
      <c r="P15" s="777"/>
      <c r="Q15" s="650"/>
      <c r="R15" s="777"/>
      <c r="S15" s="689"/>
    </row>
    <row r="16" spans="1:19" ht="14.4" customHeight="1" x14ac:dyDescent="0.3">
      <c r="A16" s="676" t="s">
        <v>8193</v>
      </c>
      <c r="B16" s="777"/>
      <c r="C16" s="650"/>
      <c r="D16" s="777">
        <v>1634</v>
      </c>
      <c r="E16" s="650"/>
      <c r="F16" s="777"/>
      <c r="G16" s="666"/>
      <c r="H16" s="777"/>
      <c r="I16" s="650"/>
      <c r="J16" s="777"/>
      <c r="K16" s="650"/>
      <c r="L16" s="777"/>
      <c r="M16" s="666"/>
      <c r="N16" s="777"/>
      <c r="O16" s="650"/>
      <c r="P16" s="777"/>
      <c r="Q16" s="650"/>
      <c r="R16" s="777"/>
      <c r="S16" s="689"/>
    </row>
    <row r="17" spans="1:19" ht="14.4" customHeight="1" x14ac:dyDescent="0.3">
      <c r="A17" s="676" t="s">
        <v>8194</v>
      </c>
      <c r="B17" s="777">
        <v>215</v>
      </c>
      <c r="C17" s="650">
        <v>1</v>
      </c>
      <c r="D17" s="777"/>
      <c r="E17" s="650"/>
      <c r="F17" s="777"/>
      <c r="G17" s="666"/>
      <c r="H17" s="777"/>
      <c r="I17" s="650"/>
      <c r="J17" s="777"/>
      <c r="K17" s="650"/>
      <c r="L17" s="777"/>
      <c r="M17" s="666"/>
      <c r="N17" s="777"/>
      <c r="O17" s="650"/>
      <c r="P17" s="777"/>
      <c r="Q17" s="650"/>
      <c r="R17" s="777"/>
      <c r="S17" s="689"/>
    </row>
    <row r="18" spans="1:19" ht="14.4" customHeight="1" x14ac:dyDescent="0.3">
      <c r="A18" s="676" t="s">
        <v>8195</v>
      </c>
      <c r="B18" s="777">
        <v>1329</v>
      </c>
      <c r="C18" s="650">
        <v>1</v>
      </c>
      <c r="D18" s="777"/>
      <c r="E18" s="650"/>
      <c r="F18" s="777"/>
      <c r="G18" s="666"/>
      <c r="H18" s="777"/>
      <c r="I18" s="650"/>
      <c r="J18" s="777"/>
      <c r="K18" s="650"/>
      <c r="L18" s="777"/>
      <c r="M18" s="666"/>
      <c r="N18" s="777"/>
      <c r="O18" s="650"/>
      <c r="P18" s="777"/>
      <c r="Q18" s="650"/>
      <c r="R18" s="777"/>
      <c r="S18" s="689"/>
    </row>
    <row r="19" spans="1:19" ht="14.4" customHeight="1" x14ac:dyDescent="0.3">
      <c r="A19" s="676" t="s">
        <v>8196</v>
      </c>
      <c r="B19" s="777">
        <v>328</v>
      </c>
      <c r="C19" s="650">
        <v>1</v>
      </c>
      <c r="D19" s="777"/>
      <c r="E19" s="650"/>
      <c r="F19" s="777"/>
      <c r="G19" s="666"/>
      <c r="H19" s="777"/>
      <c r="I19" s="650"/>
      <c r="J19" s="777"/>
      <c r="K19" s="650"/>
      <c r="L19" s="777"/>
      <c r="M19" s="666"/>
      <c r="N19" s="777"/>
      <c r="O19" s="650"/>
      <c r="P19" s="777"/>
      <c r="Q19" s="650"/>
      <c r="R19" s="777"/>
      <c r="S19" s="689"/>
    </row>
    <row r="20" spans="1:19" ht="14.4" customHeight="1" x14ac:dyDescent="0.3">
      <c r="A20" s="676" t="s">
        <v>8197</v>
      </c>
      <c r="B20" s="777">
        <v>1527</v>
      </c>
      <c r="C20" s="650">
        <v>1</v>
      </c>
      <c r="D20" s="777">
        <v>981</v>
      </c>
      <c r="E20" s="650">
        <v>0.64243614931237725</v>
      </c>
      <c r="F20" s="777">
        <v>984</v>
      </c>
      <c r="G20" s="666">
        <v>0.64440078585461691</v>
      </c>
      <c r="H20" s="777"/>
      <c r="I20" s="650"/>
      <c r="J20" s="777"/>
      <c r="K20" s="650"/>
      <c r="L20" s="777"/>
      <c r="M20" s="666"/>
      <c r="N20" s="777"/>
      <c r="O20" s="650"/>
      <c r="P20" s="777"/>
      <c r="Q20" s="650"/>
      <c r="R20" s="777"/>
      <c r="S20" s="689"/>
    </row>
    <row r="21" spans="1:19" ht="14.4" customHeight="1" thickBot="1" x14ac:dyDescent="0.35">
      <c r="A21" s="779" t="s">
        <v>8198</v>
      </c>
      <c r="B21" s="778"/>
      <c r="C21" s="656"/>
      <c r="D21" s="778">
        <v>327</v>
      </c>
      <c r="E21" s="656"/>
      <c r="F21" s="778"/>
      <c r="G21" s="667"/>
      <c r="H21" s="778"/>
      <c r="I21" s="656"/>
      <c r="J21" s="778"/>
      <c r="K21" s="656"/>
      <c r="L21" s="778"/>
      <c r="M21" s="667"/>
      <c r="N21" s="778"/>
      <c r="O21" s="656"/>
      <c r="P21" s="778"/>
      <c r="Q21" s="656"/>
      <c r="R21" s="778"/>
      <c r="S21" s="69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22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1" t="s">
        <v>9565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4.4" customHeight="1" thickBot="1" x14ac:dyDescent="0.35">
      <c r="A2" s="383" t="s">
        <v>333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40340.03</v>
      </c>
      <c r="G3" s="212">
        <f t="shared" si="0"/>
        <v>45112311.539999992</v>
      </c>
      <c r="H3" s="212"/>
      <c r="I3" s="212"/>
      <c r="J3" s="212">
        <f t="shared" si="0"/>
        <v>41129.300000000003</v>
      </c>
      <c r="K3" s="212">
        <f t="shared" si="0"/>
        <v>53595409.18</v>
      </c>
      <c r="L3" s="212"/>
      <c r="M3" s="212"/>
      <c r="N3" s="212">
        <f t="shared" si="0"/>
        <v>32232.170000000002</v>
      </c>
      <c r="O3" s="212">
        <f t="shared" si="0"/>
        <v>49683238.600000009</v>
      </c>
      <c r="P3" s="79">
        <f>IF(G3=0,0,O3/G3)</f>
        <v>1.1013232730481364</v>
      </c>
      <c r="Q3" s="213">
        <f>IF(N3=0,0,O3/N3)</f>
        <v>1541.4177388615165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52" t="s">
        <v>121</v>
      </c>
      <c r="E4" s="553" t="s">
        <v>81</v>
      </c>
      <c r="F4" s="557">
        <v>2012</v>
      </c>
      <c r="G4" s="558"/>
      <c r="H4" s="214"/>
      <c r="I4" s="214"/>
      <c r="J4" s="557">
        <v>2013</v>
      </c>
      <c r="K4" s="558"/>
      <c r="L4" s="214"/>
      <c r="M4" s="214"/>
      <c r="N4" s="557">
        <v>2014</v>
      </c>
      <c r="O4" s="558"/>
      <c r="P4" s="559" t="s">
        <v>2</v>
      </c>
      <c r="Q4" s="549" t="s">
        <v>122</v>
      </c>
    </row>
    <row r="5" spans="1:17" ht="14.4" customHeight="1" thickBot="1" x14ac:dyDescent="0.35">
      <c r="A5" s="783"/>
      <c r="B5" s="782"/>
      <c r="C5" s="783"/>
      <c r="D5" s="784"/>
      <c r="E5" s="785"/>
      <c r="F5" s="791" t="s">
        <v>91</v>
      </c>
      <c r="G5" s="792" t="s">
        <v>14</v>
      </c>
      <c r="H5" s="793"/>
      <c r="I5" s="793"/>
      <c r="J5" s="791" t="s">
        <v>91</v>
      </c>
      <c r="K5" s="792" t="s">
        <v>14</v>
      </c>
      <c r="L5" s="793"/>
      <c r="M5" s="793"/>
      <c r="N5" s="791" t="s">
        <v>91</v>
      </c>
      <c r="O5" s="792" t="s">
        <v>14</v>
      </c>
      <c r="P5" s="794"/>
      <c r="Q5" s="790"/>
    </row>
    <row r="6" spans="1:17" ht="14.4" customHeight="1" x14ac:dyDescent="0.3">
      <c r="A6" s="722" t="s">
        <v>8199</v>
      </c>
      <c r="B6" s="723" t="s">
        <v>8099</v>
      </c>
      <c r="C6" s="723" t="s">
        <v>7873</v>
      </c>
      <c r="D6" s="723" t="s">
        <v>8093</v>
      </c>
      <c r="E6" s="723" t="s">
        <v>8094</v>
      </c>
      <c r="F6" s="229">
        <v>1</v>
      </c>
      <c r="G6" s="229">
        <v>163</v>
      </c>
      <c r="H6" s="229">
        <v>1</v>
      </c>
      <c r="I6" s="229">
        <v>163</v>
      </c>
      <c r="J6" s="229"/>
      <c r="K6" s="229"/>
      <c r="L6" s="229"/>
      <c r="M6" s="229"/>
      <c r="N6" s="229"/>
      <c r="O6" s="229"/>
      <c r="P6" s="728"/>
      <c r="Q6" s="736"/>
    </row>
    <row r="7" spans="1:17" ht="14.4" customHeight="1" x14ac:dyDescent="0.3">
      <c r="A7" s="649" t="s">
        <v>8200</v>
      </c>
      <c r="B7" s="650" t="s">
        <v>8152</v>
      </c>
      <c r="C7" s="650" t="s">
        <v>7873</v>
      </c>
      <c r="D7" s="650" t="s">
        <v>8171</v>
      </c>
      <c r="E7" s="650" t="s">
        <v>8172</v>
      </c>
      <c r="F7" s="653">
        <v>1</v>
      </c>
      <c r="G7" s="653">
        <v>162</v>
      </c>
      <c r="H7" s="653">
        <v>1</v>
      </c>
      <c r="I7" s="653">
        <v>162</v>
      </c>
      <c r="J7" s="653"/>
      <c r="K7" s="653"/>
      <c r="L7" s="653"/>
      <c r="M7" s="653"/>
      <c r="N7" s="653"/>
      <c r="O7" s="653"/>
      <c r="P7" s="666"/>
      <c r="Q7" s="654"/>
    </row>
    <row r="8" spans="1:17" ht="14.4" customHeight="1" x14ac:dyDescent="0.3">
      <c r="A8" s="649" t="s">
        <v>8201</v>
      </c>
      <c r="B8" s="650" t="s">
        <v>8099</v>
      </c>
      <c r="C8" s="650" t="s">
        <v>7873</v>
      </c>
      <c r="D8" s="650" t="s">
        <v>7876</v>
      </c>
      <c r="E8" s="650" t="s">
        <v>7877</v>
      </c>
      <c r="F8" s="653">
        <v>1</v>
      </c>
      <c r="G8" s="653">
        <v>328</v>
      </c>
      <c r="H8" s="653">
        <v>1</v>
      </c>
      <c r="I8" s="653">
        <v>328</v>
      </c>
      <c r="J8" s="653"/>
      <c r="K8" s="653"/>
      <c r="L8" s="653"/>
      <c r="M8" s="653"/>
      <c r="N8" s="653"/>
      <c r="O8" s="653"/>
      <c r="P8" s="666"/>
      <c r="Q8" s="654"/>
    </row>
    <row r="9" spans="1:17" ht="14.4" customHeight="1" x14ac:dyDescent="0.3">
      <c r="A9" s="649" t="s">
        <v>8201</v>
      </c>
      <c r="B9" s="650" t="s">
        <v>8099</v>
      </c>
      <c r="C9" s="650" t="s">
        <v>7873</v>
      </c>
      <c r="D9" s="650" t="s">
        <v>8127</v>
      </c>
      <c r="E9" s="650" t="s">
        <v>7868</v>
      </c>
      <c r="F9" s="653">
        <v>1</v>
      </c>
      <c r="G9" s="653">
        <v>418</v>
      </c>
      <c r="H9" s="653">
        <v>1</v>
      </c>
      <c r="I9" s="653">
        <v>418</v>
      </c>
      <c r="J9" s="653"/>
      <c r="K9" s="653"/>
      <c r="L9" s="653"/>
      <c r="M9" s="653"/>
      <c r="N9" s="653"/>
      <c r="O9" s="653"/>
      <c r="P9" s="666"/>
      <c r="Q9" s="654"/>
    </row>
    <row r="10" spans="1:17" ht="14.4" customHeight="1" x14ac:dyDescent="0.3">
      <c r="A10" s="649" t="s">
        <v>8202</v>
      </c>
      <c r="B10" s="650" t="s">
        <v>7973</v>
      </c>
      <c r="C10" s="650" t="s">
        <v>7873</v>
      </c>
      <c r="D10" s="650" t="s">
        <v>8049</v>
      </c>
      <c r="E10" s="650" t="s">
        <v>8050</v>
      </c>
      <c r="F10" s="653">
        <v>1</v>
      </c>
      <c r="G10" s="653">
        <v>357</v>
      </c>
      <c r="H10" s="653">
        <v>1</v>
      </c>
      <c r="I10" s="653">
        <v>357</v>
      </c>
      <c r="J10" s="653"/>
      <c r="K10" s="653"/>
      <c r="L10" s="653"/>
      <c r="M10" s="653"/>
      <c r="N10" s="653"/>
      <c r="O10" s="653"/>
      <c r="P10" s="666"/>
      <c r="Q10" s="654"/>
    </row>
    <row r="11" spans="1:17" ht="14.4" customHeight="1" x14ac:dyDescent="0.3">
      <c r="A11" s="649" t="s">
        <v>8202</v>
      </c>
      <c r="B11" s="650" t="s">
        <v>8059</v>
      </c>
      <c r="C11" s="650" t="s">
        <v>886</v>
      </c>
      <c r="D11" s="650" t="s">
        <v>8060</v>
      </c>
      <c r="E11" s="650" t="s">
        <v>8062</v>
      </c>
      <c r="F11" s="653">
        <v>1</v>
      </c>
      <c r="G11" s="653">
        <v>12407.92</v>
      </c>
      <c r="H11" s="653">
        <v>1</v>
      </c>
      <c r="I11" s="653">
        <v>12407.92</v>
      </c>
      <c r="J11" s="653"/>
      <c r="K11" s="653"/>
      <c r="L11" s="653"/>
      <c r="M11" s="653"/>
      <c r="N11" s="653"/>
      <c r="O11" s="653"/>
      <c r="P11" s="666"/>
      <c r="Q11" s="654"/>
    </row>
    <row r="12" spans="1:17" ht="14.4" customHeight="1" x14ac:dyDescent="0.3">
      <c r="A12" s="649" t="s">
        <v>8202</v>
      </c>
      <c r="B12" s="650" t="s">
        <v>8059</v>
      </c>
      <c r="C12" s="650" t="s">
        <v>7873</v>
      </c>
      <c r="D12" s="650" t="s">
        <v>7896</v>
      </c>
      <c r="E12" s="650" t="s">
        <v>7897</v>
      </c>
      <c r="F12" s="653">
        <v>1</v>
      </c>
      <c r="G12" s="653">
        <v>34</v>
      </c>
      <c r="H12" s="653">
        <v>1</v>
      </c>
      <c r="I12" s="653">
        <v>34</v>
      </c>
      <c r="J12" s="653"/>
      <c r="K12" s="653"/>
      <c r="L12" s="653"/>
      <c r="M12" s="653"/>
      <c r="N12" s="653"/>
      <c r="O12" s="653"/>
      <c r="P12" s="666"/>
      <c r="Q12" s="654"/>
    </row>
    <row r="13" spans="1:17" ht="14.4" customHeight="1" x14ac:dyDescent="0.3">
      <c r="A13" s="649" t="s">
        <v>8202</v>
      </c>
      <c r="B13" s="650" t="s">
        <v>8059</v>
      </c>
      <c r="C13" s="650" t="s">
        <v>7873</v>
      </c>
      <c r="D13" s="650" t="s">
        <v>8076</v>
      </c>
      <c r="E13" s="650" t="s">
        <v>8077</v>
      </c>
      <c r="F13" s="653">
        <v>1</v>
      </c>
      <c r="G13" s="653">
        <v>163</v>
      </c>
      <c r="H13" s="653">
        <v>1</v>
      </c>
      <c r="I13" s="653">
        <v>163</v>
      </c>
      <c r="J13" s="653"/>
      <c r="K13" s="653"/>
      <c r="L13" s="653"/>
      <c r="M13" s="653"/>
      <c r="N13" s="653"/>
      <c r="O13" s="653"/>
      <c r="P13" s="666"/>
      <c r="Q13" s="654"/>
    </row>
    <row r="14" spans="1:17" ht="14.4" customHeight="1" x14ac:dyDescent="0.3">
      <c r="A14" s="649" t="s">
        <v>8202</v>
      </c>
      <c r="B14" s="650" t="s">
        <v>8059</v>
      </c>
      <c r="C14" s="650" t="s">
        <v>7873</v>
      </c>
      <c r="D14" s="650" t="s">
        <v>8078</v>
      </c>
      <c r="E14" s="650" t="s">
        <v>8079</v>
      </c>
      <c r="F14" s="653"/>
      <c r="G14" s="653"/>
      <c r="H14" s="653"/>
      <c r="I14" s="653"/>
      <c r="J14" s="653">
        <v>1</v>
      </c>
      <c r="K14" s="653">
        <v>635</v>
      </c>
      <c r="L14" s="653"/>
      <c r="M14" s="653">
        <v>635</v>
      </c>
      <c r="N14" s="653"/>
      <c r="O14" s="653"/>
      <c r="P14" s="666"/>
      <c r="Q14" s="654"/>
    </row>
    <row r="15" spans="1:17" ht="14.4" customHeight="1" x14ac:dyDescent="0.3">
      <c r="A15" s="649" t="s">
        <v>8202</v>
      </c>
      <c r="B15" s="650" t="s">
        <v>8099</v>
      </c>
      <c r="C15" s="650" t="s">
        <v>7873</v>
      </c>
      <c r="D15" s="650" t="s">
        <v>7876</v>
      </c>
      <c r="E15" s="650" t="s">
        <v>7877</v>
      </c>
      <c r="F15" s="653"/>
      <c r="G15" s="653"/>
      <c r="H15" s="653"/>
      <c r="I15" s="653"/>
      <c r="J15" s="653"/>
      <c r="K15" s="653"/>
      <c r="L15" s="653"/>
      <c r="M15" s="653"/>
      <c r="N15" s="653">
        <v>1</v>
      </c>
      <c r="O15" s="653">
        <v>330</v>
      </c>
      <c r="P15" s="666"/>
      <c r="Q15" s="654">
        <v>330</v>
      </c>
    </row>
    <row r="16" spans="1:17" ht="14.4" customHeight="1" x14ac:dyDescent="0.3">
      <c r="A16" s="649" t="s">
        <v>8202</v>
      </c>
      <c r="B16" s="650" t="s">
        <v>8099</v>
      </c>
      <c r="C16" s="650" t="s">
        <v>7873</v>
      </c>
      <c r="D16" s="650" t="s">
        <v>8128</v>
      </c>
      <c r="E16" s="650" t="s">
        <v>8129</v>
      </c>
      <c r="F16" s="653"/>
      <c r="G16" s="653"/>
      <c r="H16" s="653"/>
      <c r="I16" s="653"/>
      <c r="J16" s="653"/>
      <c r="K16" s="653"/>
      <c r="L16" s="653"/>
      <c r="M16" s="653"/>
      <c r="N16" s="653">
        <v>1</v>
      </c>
      <c r="O16" s="653">
        <v>56</v>
      </c>
      <c r="P16" s="666"/>
      <c r="Q16" s="654">
        <v>56</v>
      </c>
    </row>
    <row r="17" spans="1:17" ht="14.4" customHeight="1" x14ac:dyDescent="0.3">
      <c r="A17" s="649" t="s">
        <v>8202</v>
      </c>
      <c r="B17" s="650" t="s">
        <v>8135</v>
      </c>
      <c r="C17" s="650" t="s">
        <v>7873</v>
      </c>
      <c r="D17" s="650" t="s">
        <v>8140</v>
      </c>
      <c r="E17" s="650" t="s">
        <v>8141</v>
      </c>
      <c r="F17" s="653">
        <v>1</v>
      </c>
      <c r="G17" s="653">
        <v>978</v>
      </c>
      <c r="H17" s="653">
        <v>1</v>
      </c>
      <c r="I17" s="653">
        <v>978</v>
      </c>
      <c r="J17" s="653"/>
      <c r="K17" s="653"/>
      <c r="L17" s="653"/>
      <c r="M17" s="653"/>
      <c r="N17" s="653">
        <v>15</v>
      </c>
      <c r="O17" s="653">
        <v>14745</v>
      </c>
      <c r="P17" s="666">
        <v>15.076687116564417</v>
      </c>
      <c r="Q17" s="654">
        <v>983</v>
      </c>
    </row>
    <row r="18" spans="1:17" ht="14.4" customHeight="1" x14ac:dyDescent="0.3">
      <c r="A18" s="649" t="s">
        <v>8202</v>
      </c>
      <c r="B18" s="650" t="s">
        <v>8135</v>
      </c>
      <c r="C18" s="650" t="s">
        <v>7873</v>
      </c>
      <c r="D18" s="650" t="s">
        <v>8142</v>
      </c>
      <c r="E18" s="650" t="s">
        <v>8143</v>
      </c>
      <c r="F18" s="653"/>
      <c r="G18" s="653"/>
      <c r="H18" s="653"/>
      <c r="I18" s="653"/>
      <c r="J18" s="653"/>
      <c r="K18" s="653"/>
      <c r="L18" s="653"/>
      <c r="M18" s="653"/>
      <c r="N18" s="653">
        <v>1</v>
      </c>
      <c r="O18" s="653">
        <v>164</v>
      </c>
      <c r="P18" s="666"/>
      <c r="Q18" s="654">
        <v>164</v>
      </c>
    </row>
    <row r="19" spans="1:17" ht="14.4" customHeight="1" x14ac:dyDescent="0.3">
      <c r="A19" s="649" t="s">
        <v>8202</v>
      </c>
      <c r="B19" s="650" t="s">
        <v>8135</v>
      </c>
      <c r="C19" s="650" t="s">
        <v>7873</v>
      </c>
      <c r="D19" s="650" t="s">
        <v>8144</v>
      </c>
      <c r="E19" s="650" t="s">
        <v>8145</v>
      </c>
      <c r="F19" s="653">
        <v>1</v>
      </c>
      <c r="G19" s="653">
        <v>351</v>
      </c>
      <c r="H19" s="653">
        <v>1</v>
      </c>
      <c r="I19" s="653">
        <v>351</v>
      </c>
      <c r="J19" s="653"/>
      <c r="K19" s="653"/>
      <c r="L19" s="653"/>
      <c r="M19" s="653"/>
      <c r="N19" s="653">
        <v>14</v>
      </c>
      <c r="O19" s="653">
        <v>4620</v>
      </c>
      <c r="P19" s="666">
        <v>13.162393162393162</v>
      </c>
      <c r="Q19" s="654">
        <v>330</v>
      </c>
    </row>
    <row r="20" spans="1:17" ht="14.4" customHeight="1" x14ac:dyDescent="0.3">
      <c r="A20" s="649" t="s">
        <v>8202</v>
      </c>
      <c r="B20" s="650" t="s">
        <v>8152</v>
      </c>
      <c r="C20" s="650" t="s">
        <v>7873</v>
      </c>
      <c r="D20" s="650" t="s">
        <v>7902</v>
      </c>
      <c r="E20" s="650" t="s">
        <v>7903</v>
      </c>
      <c r="F20" s="653"/>
      <c r="G20" s="653"/>
      <c r="H20" s="653"/>
      <c r="I20" s="653"/>
      <c r="J20" s="653">
        <v>14</v>
      </c>
      <c r="K20" s="653">
        <v>318</v>
      </c>
      <c r="L20" s="653"/>
      <c r="M20" s="653">
        <v>22.714285714285715</v>
      </c>
      <c r="N20" s="653"/>
      <c r="O20" s="653"/>
      <c r="P20" s="666"/>
      <c r="Q20" s="654"/>
    </row>
    <row r="21" spans="1:17" ht="14.4" customHeight="1" x14ac:dyDescent="0.3">
      <c r="A21" s="649" t="s">
        <v>8202</v>
      </c>
      <c r="B21" s="650" t="s">
        <v>8152</v>
      </c>
      <c r="C21" s="650" t="s">
        <v>7873</v>
      </c>
      <c r="D21" s="650" t="s">
        <v>8169</v>
      </c>
      <c r="E21" s="650" t="s">
        <v>8170</v>
      </c>
      <c r="F21" s="653">
        <v>41</v>
      </c>
      <c r="G21" s="653">
        <v>13366</v>
      </c>
      <c r="H21" s="653">
        <v>1</v>
      </c>
      <c r="I21" s="653">
        <v>326</v>
      </c>
      <c r="J21" s="653">
        <v>39</v>
      </c>
      <c r="K21" s="653">
        <v>12753</v>
      </c>
      <c r="L21" s="653">
        <v>0.95413736345952416</v>
      </c>
      <c r="M21" s="653">
        <v>327</v>
      </c>
      <c r="N21" s="653">
        <v>44</v>
      </c>
      <c r="O21" s="653">
        <v>14466</v>
      </c>
      <c r="P21" s="666">
        <v>1.08229836899596</v>
      </c>
      <c r="Q21" s="654">
        <v>328.77272727272725</v>
      </c>
    </row>
    <row r="22" spans="1:17" ht="14.4" customHeight="1" x14ac:dyDescent="0.3">
      <c r="A22" s="649" t="s">
        <v>8202</v>
      </c>
      <c r="B22" s="650" t="s">
        <v>8152</v>
      </c>
      <c r="C22" s="650" t="s">
        <v>7873</v>
      </c>
      <c r="D22" s="650" t="s">
        <v>8171</v>
      </c>
      <c r="E22" s="650" t="s">
        <v>8172</v>
      </c>
      <c r="F22" s="653"/>
      <c r="G22" s="653"/>
      <c r="H22" s="653"/>
      <c r="I22" s="653"/>
      <c r="J22" s="653"/>
      <c r="K22" s="653"/>
      <c r="L22" s="653"/>
      <c r="M22" s="653"/>
      <c r="N22" s="653">
        <v>5</v>
      </c>
      <c r="O22" s="653">
        <v>820</v>
      </c>
      <c r="P22" s="666"/>
      <c r="Q22" s="654">
        <v>164</v>
      </c>
    </row>
    <row r="23" spans="1:17" ht="14.4" customHeight="1" x14ac:dyDescent="0.3">
      <c r="A23" s="649" t="s">
        <v>595</v>
      </c>
      <c r="B23" s="650" t="s">
        <v>7872</v>
      </c>
      <c r="C23" s="650" t="s">
        <v>7873</v>
      </c>
      <c r="D23" s="650" t="s">
        <v>7887</v>
      </c>
      <c r="E23" s="650" t="s">
        <v>7888</v>
      </c>
      <c r="F23" s="653"/>
      <c r="G23" s="653"/>
      <c r="H23" s="653"/>
      <c r="I23" s="653"/>
      <c r="J23" s="653">
        <v>1</v>
      </c>
      <c r="K23" s="653">
        <v>63</v>
      </c>
      <c r="L23" s="653"/>
      <c r="M23" s="653">
        <v>63</v>
      </c>
      <c r="N23" s="653"/>
      <c r="O23" s="653"/>
      <c r="P23" s="666"/>
      <c r="Q23" s="654"/>
    </row>
    <row r="24" spans="1:17" ht="14.4" customHeight="1" x14ac:dyDescent="0.3">
      <c r="A24" s="649" t="s">
        <v>595</v>
      </c>
      <c r="B24" s="650" t="s">
        <v>7872</v>
      </c>
      <c r="C24" s="650" t="s">
        <v>7873</v>
      </c>
      <c r="D24" s="650" t="s">
        <v>8093</v>
      </c>
      <c r="E24" s="650" t="s">
        <v>8094</v>
      </c>
      <c r="F24" s="653">
        <v>1</v>
      </c>
      <c r="G24" s="653">
        <v>163</v>
      </c>
      <c r="H24" s="653">
        <v>1</v>
      </c>
      <c r="I24" s="653">
        <v>163</v>
      </c>
      <c r="J24" s="653"/>
      <c r="K24" s="653"/>
      <c r="L24" s="653"/>
      <c r="M24" s="653"/>
      <c r="N24" s="653"/>
      <c r="O24" s="653"/>
      <c r="P24" s="666"/>
      <c r="Q24" s="654"/>
    </row>
    <row r="25" spans="1:17" ht="14.4" customHeight="1" x14ac:dyDescent="0.3">
      <c r="A25" s="649" t="s">
        <v>595</v>
      </c>
      <c r="B25" s="650" t="s">
        <v>7872</v>
      </c>
      <c r="C25" s="650" t="s">
        <v>7873</v>
      </c>
      <c r="D25" s="650" t="s">
        <v>7878</v>
      </c>
      <c r="E25" s="650" t="s">
        <v>7879</v>
      </c>
      <c r="F25" s="653">
        <v>1</v>
      </c>
      <c r="G25" s="653">
        <v>0</v>
      </c>
      <c r="H25" s="653"/>
      <c r="I25" s="653">
        <v>0</v>
      </c>
      <c r="J25" s="653"/>
      <c r="K25" s="653"/>
      <c r="L25" s="653"/>
      <c r="M25" s="653"/>
      <c r="N25" s="653"/>
      <c r="O25" s="653"/>
      <c r="P25" s="666"/>
      <c r="Q25" s="654"/>
    </row>
    <row r="26" spans="1:17" ht="14.4" customHeight="1" x14ac:dyDescent="0.3">
      <c r="A26" s="649" t="s">
        <v>595</v>
      </c>
      <c r="B26" s="650" t="s">
        <v>7872</v>
      </c>
      <c r="C26" s="650" t="s">
        <v>7873</v>
      </c>
      <c r="D26" s="650" t="s">
        <v>7908</v>
      </c>
      <c r="E26" s="650" t="s">
        <v>7909</v>
      </c>
      <c r="F26" s="653"/>
      <c r="G26" s="653"/>
      <c r="H26" s="653"/>
      <c r="I26" s="653"/>
      <c r="J26" s="653">
        <v>1</v>
      </c>
      <c r="K26" s="653">
        <v>69</v>
      </c>
      <c r="L26" s="653"/>
      <c r="M26" s="653">
        <v>69</v>
      </c>
      <c r="N26" s="653">
        <v>1</v>
      </c>
      <c r="O26" s="653">
        <v>69</v>
      </c>
      <c r="P26" s="666"/>
      <c r="Q26" s="654">
        <v>69</v>
      </c>
    </row>
    <row r="27" spans="1:17" ht="14.4" customHeight="1" x14ac:dyDescent="0.3">
      <c r="A27" s="649" t="s">
        <v>595</v>
      </c>
      <c r="B27" s="650" t="s">
        <v>7872</v>
      </c>
      <c r="C27" s="650" t="s">
        <v>7873</v>
      </c>
      <c r="D27" s="650" t="s">
        <v>7910</v>
      </c>
      <c r="E27" s="650" t="s">
        <v>7911</v>
      </c>
      <c r="F27" s="653">
        <v>1</v>
      </c>
      <c r="G27" s="653">
        <v>56</v>
      </c>
      <c r="H27" s="653">
        <v>1</v>
      </c>
      <c r="I27" s="653">
        <v>56</v>
      </c>
      <c r="J27" s="653"/>
      <c r="K27" s="653"/>
      <c r="L27" s="653"/>
      <c r="M27" s="653"/>
      <c r="N27" s="653"/>
      <c r="O27" s="653"/>
      <c r="P27" s="666"/>
      <c r="Q27" s="654"/>
    </row>
    <row r="28" spans="1:17" ht="14.4" customHeight="1" x14ac:dyDescent="0.3">
      <c r="A28" s="649" t="s">
        <v>595</v>
      </c>
      <c r="B28" s="650" t="s">
        <v>7872</v>
      </c>
      <c r="C28" s="650" t="s">
        <v>7873</v>
      </c>
      <c r="D28" s="650" t="s">
        <v>7882</v>
      </c>
      <c r="E28" s="650" t="s">
        <v>7883</v>
      </c>
      <c r="F28" s="653">
        <v>651</v>
      </c>
      <c r="G28" s="653">
        <v>108717</v>
      </c>
      <c r="H28" s="653">
        <v>1</v>
      </c>
      <c r="I28" s="653">
        <v>167</v>
      </c>
      <c r="J28" s="653">
        <v>640</v>
      </c>
      <c r="K28" s="653">
        <v>106880</v>
      </c>
      <c r="L28" s="653">
        <v>0.98310291858678955</v>
      </c>
      <c r="M28" s="653">
        <v>167</v>
      </c>
      <c r="N28" s="653">
        <v>668</v>
      </c>
      <c r="O28" s="653">
        <v>111915</v>
      </c>
      <c r="P28" s="666">
        <v>1.0294158227324153</v>
      </c>
      <c r="Q28" s="654">
        <v>167.5374251497006</v>
      </c>
    </row>
    <row r="29" spans="1:17" ht="14.4" customHeight="1" x14ac:dyDescent="0.3">
      <c r="A29" s="649" t="s">
        <v>595</v>
      </c>
      <c r="B29" s="650" t="s">
        <v>7872</v>
      </c>
      <c r="C29" s="650" t="s">
        <v>7873</v>
      </c>
      <c r="D29" s="650" t="s">
        <v>7884</v>
      </c>
      <c r="E29" s="650" t="s">
        <v>7885</v>
      </c>
      <c r="F29" s="653">
        <v>1</v>
      </c>
      <c r="G29" s="653">
        <v>19</v>
      </c>
      <c r="H29" s="653">
        <v>1</v>
      </c>
      <c r="I29" s="653">
        <v>19</v>
      </c>
      <c r="J29" s="653">
        <v>1</v>
      </c>
      <c r="K29" s="653">
        <v>35</v>
      </c>
      <c r="L29" s="653">
        <v>1.8421052631578947</v>
      </c>
      <c r="M29" s="653">
        <v>35</v>
      </c>
      <c r="N29" s="653"/>
      <c r="O29" s="653"/>
      <c r="P29" s="666"/>
      <c r="Q29" s="654"/>
    </row>
    <row r="30" spans="1:17" ht="14.4" customHeight="1" x14ac:dyDescent="0.3">
      <c r="A30" s="649" t="s">
        <v>595</v>
      </c>
      <c r="B30" s="650" t="s">
        <v>7872</v>
      </c>
      <c r="C30" s="650" t="s">
        <v>7873</v>
      </c>
      <c r="D30" s="650" t="s">
        <v>7886</v>
      </c>
      <c r="E30" s="650" t="s">
        <v>7883</v>
      </c>
      <c r="F30" s="653">
        <v>1524</v>
      </c>
      <c r="G30" s="653">
        <v>335280</v>
      </c>
      <c r="H30" s="653">
        <v>1</v>
      </c>
      <c r="I30" s="653">
        <v>220</v>
      </c>
      <c r="J30" s="653">
        <v>1659</v>
      </c>
      <c r="K30" s="653">
        <v>364980</v>
      </c>
      <c r="L30" s="653">
        <v>1.0885826771653544</v>
      </c>
      <c r="M30" s="653">
        <v>220</v>
      </c>
      <c r="N30" s="653">
        <v>1519</v>
      </c>
      <c r="O30" s="653">
        <v>377412</v>
      </c>
      <c r="P30" s="666">
        <v>1.1256621331424481</v>
      </c>
      <c r="Q30" s="654">
        <v>248.46082949308754</v>
      </c>
    </row>
    <row r="31" spans="1:17" ht="14.4" customHeight="1" x14ac:dyDescent="0.3">
      <c r="A31" s="649" t="s">
        <v>595</v>
      </c>
      <c r="B31" s="650" t="s">
        <v>7872</v>
      </c>
      <c r="C31" s="650" t="s">
        <v>7873</v>
      </c>
      <c r="D31" s="650" t="s">
        <v>8203</v>
      </c>
      <c r="E31" s="650" t="s">
        <v>8204</v>
      </c>
      <c r="F31" s="653">
        <v>1</v>
      </c>
      <c r="G31" s="653">
        <v>111</v>
      </c>
      <c r="H31" s="653">
        <v>1</v>
      </c>
      <c r="I31" s="653">
        <v>111</v>
      </c>
      <c r="J31" s="653"/>
      <c r="K31" s="653"/>
      <c r="L31" s="653"/>
      <c r="M31" s="653"/>
      <c r="N31" s="653"/>
      <c r="O31" s="653"/>
      <c r="P31" s="666"/>
      <c r="Q31" s="654"/>
    </row>
    <row r="32" spans="1:17" ht="14.4" customHeight="1" x14ac:dyDescent="0.3">
      <c r="A32" s="649" t="s">
        <v>595</v>
      </c>
      <c r="B32" s="650" t="s">
        <v>7872</v>
      </c>
      <c r="C32" s="650" t="s">
        <v>7873</v>
      </c>
      <c r="D32" s="650" t="s">
        <v>8205</v>
      </c>
      <c r="E32" s="650" t="s">
        <v>8206</v>
      </c>
      <c r="F32" s="653">
        <v>2</v>
      </c>
      <c r="G32" s="653">
        <v>326</v>
      </c>
      <c r="H32" s="653">
        <v>1</v>
      </c>
      <c r="I32" s="653">
        <v>163</v>
      </c>
      <c r="J32" s="653"/>
      <c r="K32" s="653"/>
      <c r="L32" s="653"/>
      <c r="M32" s="653"/>
      <c r="N32" s="653">
        <v>3</v>
      </c>
      <c r="O32" s="653">
        <v>544</v>
      </c>
      <c r="P32" s="666">
        <v>1.6687116564417177</v>
      </c>
      <c r="Q32" s="654">
        <v>181.33333333333334</v>
      </c>
    </row>
    <row r="33" spans="1:17" ht="14.4" customHeight="1" x14ac:dyDescent="0.3">
      <c r="A33" s="649" t="s">
        <v>595</v>
      </c>
      <c r="B33" s="650" t="s">
        <v>7872</v>
      </c>
      <c r="C33" s="650" t="s">
        <v>7873</v>
      </c>
      <c r="D33" s="650" t="s">
        <v>8207</v>
      </c>
      <c r="E33" s="650" t="s">
        <v>8206</v>
      </c>
      <c r="F33" s="653"/>
      <c r="G33" s="653"/>
      <c r="H33" s="653"/>
      <c r="I33" s="653"/>
      <c r="J33" s="653">
        <v>2</v>
      </c>
      <c r="K33" s="653">
        <v>222</v>
      </c>
      <c r="L33" s="653"/>
      <c r="M33" s="653">
        <v>111</v>
      </c>
      <c r="N33" s="653"/>
      <c r="O33" s="653"/>
      <c r="P33" s="666"/>
      <c r="Q33" s="654"/>
    </row>
    <row r="34" spans="1:17" ht="14.4" customHeight="1" x14ac:dyDescent="0.3">
      <c r="A34" s="649" t="s">
        <v>595</v>
      </c>
      <c r="B34" s="650" t="s">
        <v>7891</v>
      </c>
      <c r="C34" s="650" t="s">
        <v>7873</v>
      </c>
      <c r="D34" s="650" t="s">
        <v>7896</v>
      </c>
      <c r="E34" s="650" t="s">
        <v>7897</v>
      </c>
      <c r="F34" s="653"/>
      <c r="G34" s="653"/>
      <c r="H34" s="653"/>
      <c r="I34" s="653"/>
      <c r="J34" s="653">
        <v>1</v>
      </c>
      <c r="K34" s="653">
        <v>34</v>
      </c>
      <c r="L34" s="653"/>
      <c r="M34" s="653">
        <v>34</v>
      </c>
      <c r="N34" s="653"/>
      <c r="O34" s="653"/>
      <c r="P34" s="666"/>
      <c r="Q34" s="654"/>
    </row>
    <row r="35" spans="1:17" ht="14.4" customHeight="1" x14ac:dyDescent="0.3">
      <c r="A35" s="649" t="s">
        <v>595</v>
      </c>
      <c r="B35" s="650" t="s">
        <v>7891</v>
      </c>
      <c r="C35" s="650" t="s">
        <v>7873</v>
      </c>
      <c r="D35" s="650" t="s">
        <v>7898</v>
      </c>
      <c r="E35" s="650" t="s">
        <v>7899</v>
      </c>
      <c r="F35" s="653">
        <v>16</v>
      </c>
      <c r="G35" s="653">
        <v>5536</v>
      </c>
      <c r="H35" s="653">
        <v>1</v>
      </c>
      <c r="I35" s="653">
        <v>346</v>
      </c>
      <c r="J35" s="653">
        <v>46</v>
      </c>
      <c r="K35" s="653">
        <v>16008</v>
      </c>
      <c r="L35" s="653">
        <v>2.8916184971098264</v>
      </c>
      <c r="M35" s="653">
        <v>348</v>
      </c>
      <c r="N35" s="653">
        <v>20</v>
      </c>
      <c r="O35" s="653">
        <v>7008</v>
      </c>
      <c r="P35" s="666">
        <v>1.2658959537572254</v>
      </c>
      <c r="Q35" s="654">
        <v>350.4</v>
      </c>
    </row>
    <row r="36" spans="1:17" ht="14.4" customHeight="1" x14ac:dyDescent="0.3">
      <c r="A36" s="649" t="s">
        <v>595</v>
      </c>
      <c r="B36" s="650" t="s">
        <v>7917</v>
      </c>
      <c r="C36" s="650" t="s">
        <v>7920</v>
      </c>
      <c r="D36" s="650" t="s">
        <v>8208</v>
      </c>
      <c r="E36" s="650" t="s">
        <v>8209</v>
      </c>
      <c r="F36" s="653"/>
      <c r="G36" s="653"/>
      <c r="H36" s="653"/>
      <c r="I36" s="653"/>
      <c r="J36" s="653">
        <v>9</v>
      </c>
      <c r="K36" s="653">
        <v>19962.899999999998</v>
      </c>
      <c r="L36" s="653"/>
      <c r="M36" s="653">
        <v>2218.1</v>
      </c>
      <c r="N36" s="653"/>
      <c r="O36" s="653"/>
      <c r="P36" s="666"/>
      <c r="Q36" s="654"/>
    </row>
    <row r="37" spans="1:17" ht="14.4" customHeight="1" x14ac:dyDescent="0.3">
      <c r="A37" s="649" t="s">
        <v>595</v>
      </c>
      <c r="B37" s="650" t="s">
        <v>7917</v>
      </c>
      <c r="C37" s="650" t="s">
        <v>7873</v>
      </c>
      <c r="D37" s="650" t="s">
        <v>7896</v>
      </c>
      <c r="E37" s="650" t="s">
        <v>7897</v>
      </c>
      <c r="F37" s="653">
        <v>5</v>
      </c>
      <c r="G37" s="653">
        <v>170</v>
      </c>
      <c r="H37" s="653">
        <v>1</v>
      </c>
      <c r="I37" s="653">
        <v>34</v>
      </c>
      <c r="J37" s="653">
        <v>2</v>
      </c>
      <c r="K37" s="653">
        <v>68</v>
      </c>
      <c r="L37" s="653">
        <v>0.4</v>
      </c>
      <c r="M37" s="653">
        <v>34</v>
      </c>
      <c r="N37" s="653">
        <v>1</v>
      </c>
      <c r="O37" s="653">
        <v>34</v>
      </c>
      <c r="P37" s="666">
        <v>0.2</v>
      </c>
      <c r="Q37" s="654">
        <v>34</v>
      </c>
    </row>
    <row r="38" spans="1:17" ht="14.4" customHeight="1" x14ac:dyDescent="0.3">
      <c r="A38" s="649" t="s">
        <v>595</v>
      </c>
      <c r="B38" s="650" t="s">
        <v>7917</v>
      </c>
      <c r="C38" s="650" t="s">
        <v>7873</v>
      </c>
      <c r="D38" s="650" t="s">
        <v>8210</v>
      </c>
      <c r="E38" s="650" t="s">
        <v>8211</v>
      </c>
      <c r="F38" s="653"/>
      <c r="G38" s="653"/>
      <c r="H38" s="653"/>
      <c r="I38" s="653"/>
      <c r="J38" s="653"/>
      <c r="K38" s="653"/>
      <c r="L38" s="653"/>
      <c r="M38" s="653"/>
      <c r="N38" s="653">
        <v>2</v>
      </c>
      <c r="O38" s="653">
        <v>10</v>
      </c>
      <c r="P38" s="666"/>
      <c r="Q38" s="654">
        <v>5</v>
      </c>
    </row>
    <row r="39" spans="1:17" ht="14.4" customHeight="1" x14ac:dyDescent="0.3">
      <c r="A39" s="649" t="s">
        <v>595</v>
      </c>
      <c r="B39" s="650" t="s">
        <v>7917</v>
      </c>
      <c r="C39" s="650" t="s">
        <v>7873</v>
      </c>
      <c r="D39" s="650" t="s">
        <v>8212</v>
      </c>
      <c r="E39" s="650" t="s">
        <v>8213</v>
      </c>
      <c r="F39" s="653"/>
      <c r="G39" s="653"/>
      <c r="H39" s="653"/>
      <c r="I39" s="653"/>
      <c r="J39" s="653"/>
      <c r="K39" s="653"/>
      <c r="L39" s="653"/>
      <c r="M39" s="653"/>
      <c r="N39" s="653">
        <v>1</v>
      </c>
      <c r="O39" s="653">
        <v>5</v>
      </c>
      <c r="P39" s="666"/>
      <c r="Q39" s="654">
        <v>5</v>
      </c>
    </row>
    <row r="40" spans="1:17" ht="14.4" customHeight="1" x14ac:dyDescent="0.3">
      <c r="A40" s="649" t="s">
        <v>595</v>
      </c>
      <c r="B40" s="650" t="s">
        <v>7917</v>
      </c>
      <c r="C40" s="650" t="s">
        <v>7873</v>
      </c>
      <c r="D40" s="650" t="s">
        <v>7923</v>
      </c>
      <c r="E40" s="650" t="s">
        <v>7924</v>
      </c>
      <c r="F40" s="653"/>
      <c r="G40" s="653"/>
      <c r="H40" s="653"/>
      <c r="I40" s="653"/>
      <c r="J40" s="653">
        <v>9</v>
      </c>
      <c r="K40" s="653">
        <v>8055</v>
      </c>
      <c r="L40" s="653"/>
      <c r="M40" s="653">
        <v>895</v>
      </c>
      <c r="N40" s="653">
        <v>13</v>
      </c>
      <c r="O40" s="653">
        <v>11689</v>
      </c>
      <c r="P40" s="666"/>
      <c r="Q40" s="654">
        <v>899.15384615384619</v>
      </c>
    </row>
    <row r="41" spans="1:17" ht="14.4" customHeight="1" x14ac:dyDescent="0.3">
      <c r="A41" s="649" t="s">
        <v>595</v>
      </c>
      <c r="B41" s="650" t="s">
        <v>7917</v>
      </c>
      <c r="C41" s="650" t="s">
        <v>7873</v>
      </c>
      <c r="D41" s="650" t="s">
        <v>7925</v>
      </c>
      <c r="E41" s="650" t="s">
        <v>7926</v>
      </c>
      <c r="F41" s="653"/>
      <c r="G41" s="653"/>
      <c r="H41" s="653"/>
      <c r="I41" s="653"/>
      <c r="J41" s="653">
        <v>9</v>
      </c>
      <c r="K41" s="653">
        <v>747</v>
      </c>
      <c r="L41" s="653"/>
      <c r="M41" s="653">
        <v>83</v>
      </c>
      <c r="N41" s="653">
        <v>30</v>
      </c>
      <c r="O41" s="653">
        <v>2504</v>
      </c>
      <c r="P41" s="666"/>
      <c r="Q41" s="654">
        <v>83.466666666666669</v>
      </c>
    </row>
    <row r="42" spans="1:17" ht="14.4" customHeight="1" x14ac:dyDescent="0.3">
      <c r="A42" s="649" t="s">
        <v>595</v>
      </c>
      <c r="B42" s="650" t="s">
        <v>7917</v>
      </c>
      <c r="C42" s="650" t="s">
        <v>7873</v>
      </c>
      <c r="D42" s="650" t="s">
        <v>7927</v>
      </c>
      <c r="E42" s="650" t="s">
        <v>7928</v>
      </c>
      <c r="F42" s="653">
        <v>32</v>
      </c>
      <c r="G42" s="653">
        <v>19488</v>
      </c>
      <c r="H42" s="653">
        <v>1</v>
      </c>
      <c r="I42" s="653">
        <v>609</v>
      </c>
      <c r="J42" s="653">
        <v>47</v>
      </c>
      <c r="K42" s="653">
        <v>28717</v>
      </c>
      <c r="L42" s="653">
        <v>1.4735734811165846</v>
      </c>
      <c r="M42" s="653">
        <v>611</v>
      </c>
      <c r="N42" s="653">
        <v>60</v>
      </c>
      <c r="O42" s="653">
        <v>36835</v>
      </c>
      <c r="P42" s="666">
        <v>1.8901375205254516</v>
      </c>
      <c r="Q42" s="654">
        <v>613.91666666666663</v>
      </c>
    </row>
    <row r="43" spans="1:17" ht="14.4" customHeight="1" x14ac:dyDescent="0.3">
      <c r="A43" s="649" t="s">
        <v>595</v>
      </c>
      <c r="B43" s="650" t="s">
        <v>7917</v>
      </c>
      <c r="C43" s="650" t="s">
        <v>7873</v>
      </c>
      <c r="D43" s="650" t="s">
        <v>7929</v>
      </c>
      <c r="E43" s="650" t="s">
        <v>7930</v>
      </c>
      <c r="F43" s="653">
        <v>44</v>
      </c>
      <c r="G43" s="653">
        <v>16940</v>
      </c>
      <c r="H43" s="653">
        <v>1</v>
      </c>
      <c r="I43" s="653">
        <v>385</v>
      </c>
      <c r="J43" s="653">
        <v>54</v>
      </c>
      <c r="K43" s="653">
        <v>20844</v>
      </c>
      <c r="L43" s="653">
        <v>1.2304604486422668</v>
      </c>
      <c r="M43" s="653">
        <v>386</v>
      </c>
      <c r="N43" s="653">
        <v>62</v>
      </c>
      <c r="O43" s="653">
        <v>24008</v>
      </c>
      <c r="P43" s="666">
        <v>1.4172373081463991</v>
      </c>
      <c r="Q43" s="654">
        <v>387.22580645161293</v>
      </c>
    </row>
    <row r="44" spans="1:17" ht="14.4" customHeight="1" x14ac:dyDescent="0.3">
      <c r="A44" s="649" t="s">
        <v>595</v>
      </c>
      <c r="B44" s="650" t="s">
        <v>7917</v>
      </c>
      <c r="C44" s="650" t="s">
        <v>7873</v>
      </c>
      <c r="D44" s="650" t="s">
        <v>7931</v>
      </c>
      <c r="E44" s="650" t="s">
        <v>7932</v>
      </c>
      <c r="F44" s="653">
        <v>157</v>
      </c>
      <c r="G44" s="653">
        <v>6123</v>
      </c>
      <c r="H44" s="653">
        <v>1</v>
      </c>
      <c r="I44" s="653">
        <v>39</v>
      </c>
      <c r="J44" s="653">
        <v>193</v>
      </c>
      <c r="K44" s="653">
        <v>7527</v>
      </c>
      <c r="L44" s="653">
        <v>1.2292993630573248</v>
      </c>
      <c r="M44" s="653">
        <v>39</v>
      </c>
      <c r="N44" s="653">
        <v>189</v>
      </c>
      <c r="O44" s="653">
        <v>7371</v>
      </c>
      <c r="P44" s="666">
        <v>1.2038216560509554</v>
      </c>
      <c r="Q44" s="654">
        <v>39</v>
      </c>
    </row>
    <row r="45" spans="1:17" ht="14.4" customHeight="1" x14ac:dyDescent="0.3">
      <c r="A45" s="649" t="s">
        <v>595</v>
      </c>
      <c r="B45" s="650" t="s">
        <v>7917</v>
      </c>
      <c r="C45" s="650" t="s">
        <v>7873</v>
      </c>
      <c r="D45" s="650" t="s">
        <v>8214</v>
      </c>
      <c r="E45" s="650" t="s">
        <v>8215</v>
      </c>
      <c r="F45" s="653"/>
      <c r="G45" s="653"/>
      <c r="H45" s="653"/>
      <c r="I45" s="653"/>
      <c r="J45" s="653">
        <v>1</v>
      </c>
      <c r="K45" s="653">
        <v>4425</v>
      </c>
      <c r="L45" s="653"/>
      <c r="M45" s="653">
        <v>4425</v>
      </c>
      <c r="N45" s="653"/>
      <c r="O45" s="653"/>
      <c r="P45" s="666"/>
      <c r="Q45" s="654"/>
    </row>
    <row r="46" spans="1:17" ht="14.4" customHeight="1" x14ac:dyDescent="0.3">
      <c r="A46" s="649" t="s">
        <v>595</v>
      </c>
      <c r="B46" s="650" t="s">
        <v>7917</v>
      </c>
      <c r="C46" s="650" t="s">
        <v>7873</v>
      </c>
      <c r="D46" s="650" t="s">
        <v>7933</v>
      </c>
      <c r="E46" s="650" t="s">
        <v>7934</v>
      </c>
      <c r="F46" s="653">
        <v>1</v>
      </c>
      <c r="G46" s="653">
        <v>687</v>
      </c>
      <c r="H46" s="653">
        <v>1</v>
      </c>
      <c r="I46" s="653">
        <v>687</v>
      </c>
      <c r="J46" s="653">
        <v>5</v>
      </c>
      <c r="K46" s="653">
        <v>3445</v>
      </c>
      <c r="L46" s="653">
        <v>5.0145560407569141</v>
      </c>
      <c r="M46" s="653">
        <v>689</v>
      </c>
      <c r="N46" s="653">
        <v>7</v>
      </c>
      <c r="O46" s="653">
        <v>4843</v>
      </c>
      <c r="P46" s="666">
        <v>7.049490538573508</v>
      </c>
      <c r="Q46" s="654">
        <v>691.85714285714289</v>
      </c>
    </row>
    <row r="47" spans="1:17" ht="14.4" customHeight="1" x14ac:dyDescent="0.3">
      <c r="A47" s="649" t="s">
        <v>595</v>
      </c>
      <c r="B47" s="650" t="s">
        <v>7917</v>
      </c>
      <c r="C47" s="650" t="s">
        <v>7873</v>
      </c>
      <c r="D47" s="650" t="s">
        <v>7937</v>
      </c>
      <c r="E47" s="650" t="s">
        <v>7938</v>
      </c>
      <c r="F47" s="653">
        <v>39</v>
      </c>
      <c r="G47" s="653">
        <v>36777</v>
      </c>
      <c r="H47" s="653">
        <v>1</v>
      </c>
      <c r="I47" s="653">
        <v>943</v>
      </c>
      <c r="J47" s="653">
        <v>37</v>
      </c>
      <c r="K47" s="653">
        <v>35039</v>
      </c>
      <c r="L47" s="653">
        <v>0.95274220300731438</v>
      </c>
      <c r="M47" s="653">
        <v>947</v>
      </c>
      <c r="N47" s="653">
        <v>50</v>
      </c>
      <c r="O47" s="653">
        <v>47506</v>
      </c>
      <c r="P47" s="666">
        <v>1.291731245071648</v>
      </c>
      <c r="Q47" s="654">
        <v>950.12</v>
      </c>
    </row>
    <row r="48" spans="1:17" ht="14.4" customHeight="1" x14ac:dyDescent="0.3">
      <c r="A48" s="649" t="s">
        <v>595</v>
      </c>
      <c r="B48" s="650" t="s">
        <v>7917</v>
      </c>
      <c r="C48" s="650" t="s">
        <v>7873</v>
      </c>
      <c r="D48" s="650" t="s">
        <v>7902</v>
      </c>
      <c r="E48" s="650" t="s">
        <v>7903</v>
      </c>
      <c r="F48" s="653"/>
      <c r="G48" s="653"/>
      <c r="H48" s="653"/>
      <c r="I48" s="653"/>
      <c r="J48" s="653">
        <v>1</v>
      </c>
      <c r="K48" s="653">
        <v>0</v>
      </c>
      <c r="L48" s="653"/>
      <c r="M48" s="653">
        <v>0</v>
      </c>
      <c r="N48" s="653"/>
      <c r="O48" s="653"/>
      <c r="P48" s="666"/>
      <c r="Q48" s="654"/>
    </row>
    <row r="49" spans="1:17" ht="14.4" customHeight="1" x14ac:dyDescent="0.3">
      <c r="A49" s="649" t="s">
        <v>595</v>
      </c>
      <c r="B49" s="650" t="s">
        <v>7917</v>
      </c>
      <c r="C49" s="650" t="s">
        <v>7873</v>
      </c>
      <c r="D49" s="650" t="s">
        <v>7939</v>
      </c>
      <c r="E49" s="650" t="s">
        <v>7940</v>
      </c>
      <c r="F49" s="653">
        <v>45</v>
      </c>
      <c r="G49" s="653">
        <v>7380</v>
      </c>
      <c r="H49" s="653">
        <v>1</v>
      </c>
      <c r="I49" s="653">
        <v>164</v>
      </c>
      <c r="J49" s="653">
        <v>40</v>
      </c>
      <c r="K49" s="653">
        <v>6600</v>
      </c>
      <c r="L49" s="653">
        <v>0.89430894308943087</v>
      </c>
      <c r="M49" s="653">
        <v>165</v>
      </c>
      <c r="N49" s="653">
        <v>47</v>
      </c>
      <c r="O49" s="653">
        <v>7830</v>
      </c>
      <c r="P49" s="666">
        <v>1.0609756097560976</v>
      </c>
      <c r="Q49" s="654">
        <v>166.59574468085106</v>
      </c>
    </row>
    <row r="50" spans="1:17" ht="14.4" customHeight="1" x14ac:dyDescent="0.3">
      <c r="A50" s="649" t="s">
        <v>595</v>
      </c>
      <c r="B50" s="650" t="s">
        <v>7917</v>
      </c>
      <c r="C50" s="650" t="s">
        <v>7873</v>
      </c>
      <c r="D50" s="650" t="s">
        <v>4479</v>
      </c>
      <c r="E50" s="650" t="s">
        <v>7945</v>
      </c>
      <c r="F50" s="653">
        <v>2</v>
      </c>
      <c r="G50" s="653">
        <v>1464</v>
      </c>
      <c r="H50" s="653">
        <v>1</v>
      </c>
      <c r="I50" s="653">
        <v>732</v>
      </c>
      <c r="J50" s="653">
        <v>1</v>
      </c>
      <c r="K50" s="653">
        <v>734</v>
      </c>
      <c r="L50" s="653">
        <v>0.50136612021857918</v>
      </c>
      <c r="M50" s="653">
        <v>734</v>
      </c>
      <c r="N50" s="653">
        <v>2</v>
      </c>
      <c r="O50" s="653">
        <v>1478</v>
      </c>
      <c r="P50" s="666">
        <v>1.0095628415300546</v>
      </c>
      <c r="Q50" s="654">
        <v>739</v>
      </c>
    </row>
    <row r="51" spans="1:17" ht="14.4" customHeight="1" x14ac:dyDescent="0.3">
      <c r="A51" s="649" t="s">
        <v>595</v>
      </c>
      <c r="B51" s="650" t="s">
        <v>7917</v>
      </c>
      <c r="C51" s="650" t="s">
        <v>7873</v>
      </c>
      <c r="D51" s="650" t="s">
        <v>7948</v>
      </c>
      <c r="E51" s="650" t="s">
        <v>7949</v>
      </c>
      <c r="F51" s="653">
        <v>1</v>
      </c>
      <c r="G51" s="653">
        <v>328</v>
      </c>
      <c r="H51" s="653">
        <v>1</v>
      </c>
      <c r="I51" s="653">
        <v>328</v>
      </c>
      <c r="J51" s="653">
        <v>3</v>
      </c>
      <c r="K51" s="653">
        <v>981</v>
      </c>
      <c r="L51" s="653">
        <v>2.9908536585365852</v>
      </c>
      <c r="M51" s="653">
        <v>327</v>
      </c>
      <c r="N51" s="653">
        <v>3</v>
      </c>
      <c r="O51" s="653">
        <v>987</v>
      </c>
      <c r="P51" s="666">
        <v>3.0091463414634148</v>
      </c>
      <c r="Q51" s="654">
        <v>329</v>
      </c>
    </row>
    <row r="52" spans="1:17" ht="14.4" customHeight="1" x14ac:dyDescent="0.3">
      <c r="A52" s="649" t="s">
        <v>595</v>
      </c>
      <c r="B52" s="650" t="s">
        <v>7954</v>
      </c>
      <c r="C52" s="650" t="s">
        <v>7873</v>
      </c>
      <c r="D52" s="650" t="s">
        <v>7896</v>
      </c>
      <c r="E52" s="650" t="s">
        <v>7897</v>
      </c>
      <c r="F52" s="653">
        <v>1</v>
      </c>
      <c r="G52" s="653">
        <v>34</v>
      </c>
      <c r="H52" s="653">
        <v>1</v>
      </c>
      <c r="I52" s="653">
        <v>34</v>
      </c>
      <c r="J52" s="653"/>
      <c r="K52" s="653"/>
      <c r="L52" s="653"/>
      <c r="M52" s="653"/>
      <c r="N52" s="653"/>
      <c r="O52" s="653"/>
      <c r="P52" s="666"/>
      <c r="Q52" s="654"/>
    </row>
    <row r="53" spans="1:17" ht="14.4" customHeight="1" x14ac:dyDescent="0.3">
      <c r="A53" s="649" t="s">
        <v>595</v>
      </c>
      <c r="B53" s="650" t="s">
        <v>7954</v>
      </c>
      <c r="C53" s="650" t="s">
        <v>7873</v>
      </c>
      <c r="D53" s="650" t="s">
        <v>7902</v>
      </c>
      <c r="E53" s="650" t="s">
        <v>7903</v>
      </c>
      <c r="F53" s="653"/>
      <c r="G53" s="653"/>
      <c r="H53" s="653"/>
      <c r="I53" s="653"/>
      <c r="J53" s="653">
        <v>1</v>
      </c>
      <c r="K53" s="653">
        <v>0</v>
      </c>
      <c r="L53" s="653"/>
      <c r="M53" s="653">
        <v>0</v>
      </c>
      <c r="N53" s="653"/>
      <c r="O53" s="653"/>
      <c r="P53" s="666"/>
      <c r="Q53" s="654"/>
    </row>
    <row r="54" spans="1:17" ht="14.4" customHeight="1" x14ac:dyDescent="0.3">
      <c r="A54" s="649" t="s">
        <v>595</v>
      </c>
      <c r="B54" s="650" t="s">
        <v>7954</v>
      </c>
      <c r="C54" s="650" t="s">
        <v>7873</v>
      </c>
      <c r="D54" s="650" t="s">
        <v>7969</v>
      </c>
      <c r="E54" s="650" t="s">
        <v>7970</v>
      </c>
      <c r="F54" s="653"/>
      <c r="G54" s="653"/>
      <c r="H54" s="653"/>
      <c r="I54" s="653"/>
      <c r="J54" s="653">
        <v>2</v>
      </c>
      <c r="K54" s="653">
        <v>654</v>
      </c>
      <c r="L54" s="653"/>
      <c r="M54" s="653">
        <v>327</v>
      </c>
      <c r="N54" s="653">
        <v>1</v>
      </c>
      <c r="O54" s="653">
        <v>327</v>
      </c>
      <c r="P54" s="666"/>
      <c r="Q54" s="654">
        <v>327</v>
      </c>
    </row>
    <row r="55" spans="1:17" ht="14.4" customHeight="1" x14ac:dyDescent="0.3">
      <c r="A55" s="649" t="s">
        <v>595</v>
      </c>
      <c r="B55" s="650" t="s">
        <v>7973</v>
      </c>
      <c r="C55" s="650" t="s">
        <v>8032</v>
      </c>
      <c r="D55" s="650" t="s">
        <v>8035</v>
      </c>
      <c r="E55" s="650" t="s">
        <v>7868</v>
      </c>
      <c r="F55" s="653"/>
      <c r="G55" s="653"/>
      <c r="H55" s="653"/>
      <c r="I55" s="653"/>
      <c r="J55" s="653">
        <v>1</v>
      </c>
      <c r="K55" s="653">
        <v>9686.1</v>
      </c>
      <c r="L55" s="653"/>
      <c r="M55" s="653">
        <v>9686.1</v>
      </c>
      <c r="N55" s="653"/>
      <c r="O55" s="653"/>
      <c r="P55" s="666"/>
      <c r="Q55" s="654"/>
    </row>
    <row r="56" spans="1:17" ht="14.4" customHeight="1" x14ac:dyDescent="0.3">
      <c r="A56" s="649" t="s">
        <v>595</v>
      </c>
      <c r="B56" s="650" t="s">
        <v>7973</v>
      </c>
      <c r="C56" s="650" t="s">
        <v>8032</v>
      </c>
      <c r="D56" s="650" t="s">
        <v>8036</v>
      </c>
      <c r="E56" s="650" t="s">
        <v>7868</v>
      </c>
      <c r="F56" s="653"/>
      <c r="G56" s="653"/>
      <c r="H56" s="653"/>
      <c r="I56" s="653"/>
      <c r="J56" s="653">
        <v>1</v>
      </c>
      <c r="K56" s="653">
        <v>238.68</v>
      </c>
      <c r="L56" s="653"/>
      <c r="M56" s="653">
        <v>238.68</v>
      </c>
      <c r="N56" s="653"/>
      <c r="O56" s="653"/>
      <c r="P56" s="666"/>
      <c r="Q56" s="654"/>
    </row>
    <row r="57" spans="1:17" ht="14.4" customHeight="1" x14ac:dyDescent="0.3">
      <c r="A57" s="649" t="s">
        <v>595</v>
      </c>
      <c r="B57" s="650" t="s">
        <v>7973</v>
      </c>
      <c r="C57" s="650" t="s">
        <v>7873</v>
      </c>
      <c r="D57" s="650" t="s">
        <v>8043</v>
      </c>
      <c r="E57" s="650" t="s">
        <v>8044</v>
      </c>
      <c r="F57" s="653"/>
      <c r="G57" s="653"/>
      <c r="H57" s="653"/>
      <c r="I57" s="653"/>
      <c r="J57" s="653">
        <v>1</v>
      </c>
      <c r="K57" s="653">
        <v>185</v>
      </c>
      <c r="L57" s="653"/>
      <c r="M57" s="653">
        <v>185</v>
      </c>
      <c r="N57" s="653"/>
      <c r="O57" s="653"/>
      <c r="P57" s="666"/>
      <c r="Q57" s="654"/>
    </row>
    <row r="58" spans="1:17" ht="14.4" customHeight="1" x14ac:dyDescent="0.3">
      <c r="A58" s="649" t="s">
        <v>595</v>
      </c>
      <c r="B58" s="650" t="s">
        <v>7973</v>
      </c>
      <c r="C58" s="650" t="s">
        <v>7873</v>
      </c>
      <c r="D58" s="650" t="s">
        <v>7902</v>
      </c>
      <c r="E58" s="650" t="s">
        <v>7903</v>
      </c>
      <c r="F58" s="653"/>
      <c r="G58" s="653"/>
      <c r="H58" s="653"/>
      <c r="I58" s="653"/>
      <c r="J58" s="653">
        <v>1</v>
      </c>
      <c r="K58" s="653">
        <v>0</v>
      </c>
      <c r="L58" s="653"/>
      <c r="M58" s="653">
        <v>0</v>
      </c>
      <c r="N58" s="653"/>
      <c r="O58" s="653"/>
      <c r="P58" s="666"/>
      <c r="Q58" s="654"/>
    </row>
    <row r="59" spans="1:17" ht="14.4" customHeight="1" x14ac:dyDescent="0.3">
      <c r="A59" s="649" t="s">
        <v>595</v>
      </c>
      <c r="B59" s="650" t="s">
        <v>7973</v>
      </c>
      <c r="C59" s="650" t="s">
        <v>7873</v>
      </c>
      <c r="D59" s="650" t="s">
        <v>8049</v>
      </c>
      <c r="E59" s="650" t="s">
        <v>8050</v>
      </c>
      <c r="F59" s="653">
        <v>1</v>
      </c>
      <c r="G59" s="653">
        <v>357</v>
      </c>
      <c r="H59" s="653">
        <v>1</v>
      </c>
      <c r="I59" s="653">
        <v>357</v>
      </c>
      <c r="J59" s="653"/>
      <c r="K59" s="653"/>
      <c r="L59" s="653"/>
      <c r="M59" s="653"/>
      <c r="N59" s="653">
        <v>1</v>
      </c>
      <c r="O59" s="653">
        <v>330</v>
      </c>
      <c r="P59" s="666">
        <v>0.92436974789915971</v>
      </c>
      <c r="Q59" s="654">
        <v>330</v>
      </c>
    </row>
    <row r="60" spans="1:17" ht="14.4" customHeight="1" x14ac:dyDescent="0.3">
      <c r="A60" s="649" t="s">
        <v>595</v>
      </c>
      <c r="B60" s="650" t="s">
        <v>7973</v>
      </c>
      <c r="C60" s="650" t="s">
        <v>7873</v>
      </c>
      <c r="D60" s="650" t="s">
        <v>8055</v>
      </c>
      <c r="E60" s="650" t="s">
        <v>8056</v>
      </c>
      <c r="F60" s="653">
        <v>8</v>
      </c>
      <c r="G60" s="653">
        <v>1424</v>
      </c>
      <c r="H60" s="653">
        <v>1</v>
      </c>
      <c r="I60" s="653">
        <v>178</v>
      </c>
      <c r="J60" s="653">
        <v>9</v>
      </c>
      <c r="K60" s="653">
        <v>1467</v>
      </c>
      <c r="L60" s="653">
        <v>1.0301966292134832</v>
      </c>
      <c r="M60" s="653">
        <v>163</v>
      </c>
      <c r="N60" s="653">
        <v>2</v>
      </c>
      <c r="O60" s="653">
        <v>327</v>
      </c>
      <c r="P60" s="666">
        <v>0.22963483146067415</v>
      </c>
      <c r="Q60" s="654">
        <v>163.5</v>
      </c>
    </row>
    <row r="61" spans="1:17" ht="14.4" customHeight="1" x14ac:dyDescent="0.3">
      <c r="A61" s="649" t="s">
        <v>595</v>
      </c>
      <c r="B61" s="650" t="s">
        <v>8059</v>
      </c>
      <c r="C61" s="650" t="s">
        <v>886</v>
      </c>
      <c r="D61" s="650" t="s">
        <v>8060</v>
      </c>
      <c r="E61" s="650" t="s">
        <v>8061</v>
      </c>
      <c r="F61" s="653">
        <v>0</v>
      </c>
      <c r="G61" s="653">
        <v>0</v>
      </c>
      <c r="H61" s="653"/>
      <c r="I61" s="653"/>
      <c r="J61" s="653"/>
      <c r="K61" s="653"/>
      <c r="L61" s="653"/>
      <c r="M61" s="653"/>
      <c r="N61" s="653"/>
      <c r="O61" s="653"/>
      <c r="P61" s="666"/>
      <c r="Q61" s="654"/>
    </row>
    <row r="62" spans="1:17" ht="14.4" customHeight="1" x14ac:dyDescent="0.3">
      <c r="A62" s="649" t="s">
        <v>595</v>
      </c>
      <c r="B62" s="650" t="s">
        <v>8059</v>
      </c>
      <c r="C62" s="650" t="s">
        <v>7873</v>
      </c>
      <c r="D62" s="650" t="s">
        <v>7896</v>
      </c>
      <c r="E62" s="650" t="s">
        <v>7897</v>
      </c>
      <c r="F62" s="653"/>
      <c r="G62" s="653"/>
      <c r="H62" s="653"/>
      <c r="I62" s="653"/>
      <c r="J62" s="653"/>
      <c r="K62" s="653"/>
      <c r="L62" s="653"/>
      <c r="M62" s="653"/>
      <c r="N62" s="653">
        <v>1</v>
      </c>
      <c r="O62" s="653">
        <v>34</v>
      </c>
      <c r="P62" s="666"/>
      <c r="Q62" s="654">
        <v>34</v>
      </c>
    </row>
    <row r="63" spans="1:17" ht="14.4" customHeight="1" x14ac:dyDescent="0.3">
      <c r="A63" s="649" t="s">
        <v>595</v>
      </c>
      <c r="B63" s="650" t="s">
        <v>8059</v>
      </c>
      <c r="C63" s="650" t="s">
        <v>7873</v>
      </c>
      <c r="D63" s="650" t="s">
        <v>8064</v>
      </c>
      <c r="E63" s="650" t="s">
        <v>8065</v>
      </c>
      <c r="F63" s="653"/>
      <c r="G63" s="653"/>
      <c r="H63" s="653"/>
      <c r="I63" s="653"/>
      <c r="J63" s="653"/>
      <c r="K63" s="653"/>
      <c r="L63" s="653"/>
      <c r="M63" s="653"/>
      <c r="N63" s="653">
        <v>1</v>
      </c>
      <c r="O63" s="653">
        <v>56</v>
      </c>
      <c r="P63" s="666"/>
      <c r="Q63" s="654">
        <v>56</v>
      </c>
    </row>
    <row r="64" spans="1:17" ht="14.4" customHeight="1" x14ac:dyDescent="0.3">
      <c r="A64" s="649" t="s">
        <v>595</v>
      </c>
      <c r="B64" s="650" t="s">
        <v>8059</v>
      </c>
      <c r="C64" s="650" t="s">
        <v>7873</v>
      </c>
      <c r="D64" s="650" t="s">
        <v>8066</v>
      </c>
      <c r="E64" s="650" t="s">
        <v>8067</v>
      </c>
      <c r="F64" s="653">
        <v>2</v>
      </c>
      <c r="G64" s="653">
        <v>866</v>
      </c>
      <c r="H64" s="653">
        <v>1</v>
      </c>
      <c r="I64" s="653">
        <v>433</v>
      </c>
      <c r="J64" s="653"/>
      <c r="K64" s="653"/>
      <c r="L64" s="653"/>
      <c r="M64" s="653"/>
      <c r="N64" s="653"/>
      <c r="O64" s="653"/>
      <c r="P64" s="666"/>
      <c r="Q64" s="654"/>
    </row>
    <row r="65" spans="1:17" ht="14.4" customHeight="1" x14ac:dyDescent="0.3">
      <c r="A65" s="649" t="s">
        <v>595</v>
      </c>
      <c r="B65" s="650" t="s">
        <v>8059</v>
      </c>
      <c r="C65" s="650" t="s">
        <v>7873</v>
      </c>
      <c r="D65" s="650" t="s">
        <v>8070</v>
      </c>
      <c r="E65" s="650" t="s">
        <v>8071</v>
      </c>
      <c r="F65" s="653">
        <v>18</v>
      </c>
      <c r="G65" s="653">
        <v>3006</v>
      </c>
      <c r="H65" s="653">
        <v>1</v>
      </c>
      <c r="I65" s="653">
        <v>167</v>
      </c>
      <c r="J65" s="653">
        <v>15</v>
      </c>
      <c r="K65" s="653">
        <v>2520</v>
      </c>
      <c r="L65" s="653">
        <v>0.83832335329341312</v>
      </c>
      <c r="M65" s="653">
        <v>168</v>
      </c>
      <c r="N65" s="653">
        <v>14</v>
      </c>
      <c r="O65" s="653">
        <v>2366</v>
      </c>
      <c r="P65" s="666">
        <v>0.78709248170326018</v>
      </c>
      <c r="Q65" s="654">
        <v>169</v>
      </c>
    </row>
    <row r="66" spans="1:17" ht="14.4" customHeight="1" x14ac:dyDescent="0.3">
      <c r="A66" s="649" t="s">
        <v>595</v>
      </c>
      <c r="B66" s="650" t="s">
        <v>8059</v>
      </c>
      <c r="C66" s="650" t="s">
        <v>7873</v>
      </c>
      <c r="D66" s="650" t="s">
        <v>8072</v>
      </c>
      <c r="E66" s="650" t="s">
        <v>8073</v>
      </c>
      <c r="F66" s="653">
        <v>6</v>
      </c>
      <c r="G66" s="653">
        <v>3564</v>
      </c>
      <c r="H66" s="653">
        <v>1</v>
      </c>
      <c r="I66" s="653">
        <v>594</v>
      </c>
      <c r="J66" s="653">
        <v>9</v>
      </c>
      <c r="K66" s="653">
        <v>5364</v>
      </c>
      <c r="L66" s="653">
        <v>1.505050505050505</v>
      </c>
      <c r="M66" s="653">
        <v>596</v>
      </c>
      <c r="N66" s="653">
        <v>7</v>
      </c>
      <c r="O66" s="653">
        <v>4182</v>
      </c>
      <c r="P66" s="666">
        <v>1.1734006734006734</v>
      </c>
      <c r="Q66" s="654">
        <v>597.42857142857144</v>
      </c>
    </row>
    <row r="67" spans="1:17" ht="14.4" customHeight="1" x14ac:dyDescent="0.3">
      <c r="A67" s="649" t="s">
        <v>595</v>
      </c>
      <c r="B67" s="650" t="s">
        <v>8059</v>
      </c>
      <c r="C67" s="650" t="s">
        <v>7873</v>
      </c>
      <c r="D67" s="650" t="s">
        <v>7902</v>
      </c>
      <c r="E67" s="650" t="s">
        <v>7903</v>
      </c>
      <c r="F67" s="653"/>
      <c r="G67" s="653"/>
      <c r="H67" s="653"/>
      <c r="I67" s="653"/>
      <c r="J67" s="653">
        <v>2</v>
      </c>
      <c r="K67" s="653">
        <v>0</v>
      </c>
      <c r="L67" s="653"/>
      <c r="M67" s="653">
        <v>0</v>
      </c>
      <c r="N67" s="653"/>
      <c r="O67" s="653"/>
      <c r="P67" s="666"/>
      <c r="Q67" s="654"/>
    </row>
    <row r="68" spans="1:17" ht="14.4" customHeight="1" x14ac:dyDescent="0.3">
      <c r="A68" s="649" t="s">
        <v>595</v>
      </c>
      <c r="B68" s="650" t="s">
        <v>8059</v>
      </c>
      <c r="C68" s="650" t="s">
        <v>7873</v>
      </c>
      <c r="D68" s="650" t="s">
        <v>8216</v>
      </c>
      <c r="E68" s="650" t="s">
        <v>8217</v>
      </c>
      <c r="F68" s="653">
        <v>1</v>
      </c>
      <c r="G68" s="653">
        <v>196</v>
      </c>
      <c r="H68" s="653">
        <v>1</v>
      </c>
      <c r="I68" s="653">
        <v>196</v>
      </c>
      <c r="J68" s="653">
        <v>2</v>
      </c>
      <c r="K68" s="653">
        <v>394</v>
      </c>
      <c r="L68" s="653">
        <v>2.010204081632653</v>
      </c>
      <c r="M68" s="653">
        <v>197</v>
      </c>
      <c r="N68" s="653"/>
      <c r="O68" s="653"/>
      <c r="P68" s="666"/>
      <c r="Q68" s="654"/>
    </row>
    <row r="69" spans="1:17" ht="14.4" customHeight="1" x14ac:dyDescent="0.3">
      <c r="A69" s="649" t="s">
        <v>595</v>
      </c>
      <c r="B69" s="650" t="s">
        <v>8059</v>
      </c>
      <c r="C69" s="650" t="s">
        <v>7873</v>
      </c>
      <c r="D69" s="650" t="s">
        <v>8078</v>
      </c>
      <c r="E69" s="650" t="s">
        <v>8079</v>
      </c>
      <c r="F69" s="653">
        <v>17</v>
      </c>
      <c r="G69" s="653">
        <v>10744</v>
      </c>
      <c r="H69" s="653">
        <v>1</v>
      </c>
      <c r="I69" s="653">
        <v>632</v>
      </c>
      <c r="J69" s="653">
        <v>26</v>
      </c>
      <c r="K69" s="653">
        <v>16510</v>
      </c>
      <c r="L69" s="653">
        <v>1.5366716306775874</v>
      </c>
      <c r="M69" s="653">
        <v>635</v>
      </c>
      <c r="N69" s="653">
        <v>27</v>
      </c>
      <c r="O69" s="653">
        <v>17210</v>
      </c>
      <c r="P69" s="666">
        <v>1.6018242740134028</v>
      </c>
      <c r="Q69" s="654">
        <v>637.40740740740739</v>
      </c>
    </row>
    <row r="70" spans="1:17" ht="14.4" customHeight="1" x14ac:dyDescent="0.3">
      <c r="A70" s="649" t="s">
        <v>595</v>
      </c>
      <c r="B70" s="650" t="s">
        <v>8059</v>
      </c>
      <c r="C70" s="650" t="s">
        <v>7873</v>
      </c>
      <c r="D70" s="650" t="s">
        <v>8080</v>
      </c>
      <c r="E70" s="650" t="s">
        <v>8081</v>
      </c>
      <c r="F70" s="653"/>
      <c r="G70" s="653"/>
      <c r="H70" s="653"/>
      <c r="I70" s="653"/>
      <c r="J70" s="653">
        <v>3</v>
      </c>
      <c r="K70" s="653">
        <v>981</v>
      </c>
      <c r="L70" s="653"/>
      <c r="M70" s="653">
        <v>327</v>
      </c>
      <c r="N70" s="653">
        <v>1</v>
      </c>
      <c r="O70" s="653">
        <v>327</v>
      </c>
      <c r="P70" s="666"/>
      <c r="Q70" s="654">
        <v>327</v>
      </c>
    </row>
    <row r="71" spans="1:17" ht="14.4" customHeight="1" x14ac:dyDescent="0.3">
      <c r="A71" s="649" t="s">
        <v>595</v>
      </c>
      <c r="B71" s="650" t="s">
        <v>8059</v>
      </c>
      <c r="C71" s="650" t="s">
        <v>7873</v>
      </c>
      <c r="D71" s="650" t="s">
        <v>8218</v>
      </c>
      <c r="E71" s="650" t="s">
        <v>8219</v>
      </c>
      <c r="F71" s="653"/>
      <c r="G71" s="653"/>
      <c r="H71" s="653"/>
      <c r="I71" s="653"/>
      <c r="J71" s="653">
        <v>4</v>
      </c>
      <c r="K71" s="653">
        <v>420</v>
      </c>
      <c r="L71" s="653"/>
      <c r="M71" s="653">
        <v>105</v>
      </c>
      <c r="N71" s="653"/>
      <c r="O71" s="653"/>
      <c r="P71" s="666"/>
      <c r="Q71" s="654"/>
    </row>
    <row r="72" spans="1:17" ht="14.4" customHeight="1" x14ac:dyDescent="0.3">
      <c r="A72" s="649" t="s">
        <v>595</v>
      </c>
      <c r="B72" s="650" t="s">
        <v>8084</v>
      </c>
      <c r="C72" s="650" t="s">
        <v>7873</v>
      </c>
      <c r="D72" s="650" t="s">
        <v>7896</v>
      </c>
      <c r="E72" s="650" t="s">
        <v>7897</v>
      </c>
      <c r="F72" s="653">
        <v>2</v>
      </c>
      <c r="G72" s="653">
        <v>68</v>
      </c>
      <c r="H72" s="653">
        <v>1</v>
      </c>
      <c r="I72" s="653">
        <v>34</v>
      </c>
      <c r="J72" s="653"/>
      <c r="K72" s="653"/>
      <c r="L72" s="653"/>
      <c r="M72" s="653"/>
      <c r="N72" s="653">
        <v>1</v>
      </c>
      <c r="O72" s="653">
        <v>35</v>
      </c>
      <c r="P72" s="666">
        <v>0.51470588235294112</v>
      </c>
      <c r="Q72" s="654">
        <v>35</v>
      </c>
    </row>
    <row r="73" spans="1:17" ht="14.4" customHeight="1" x14ac:dyDescent="0.3">
      <c r="A73" s="649" t="s">
        <v>595</v>
      </c>
      <c r="B73" s="650" t="s">
        <v>8084</v>
      </c>
      <c r="C73" s="650" t="s">
        <v>7873</v>
      </c>
      <c r="D73" s="650" t="s">
        <v>8064</v>
      </c>
      <c r="E73" s="650" t="s">
        <v>8065</v>
      </c>
      <c r="F73" s="653">
        <v>4</v>
      </c>
      <c r="G73" s="653">
        <v>220</v>
      </c>
      <c r="H73" s="653">
        <v>1</v>
      </c>
      <c r="I73" s="653">
        <v>55</v>
      </c>
      <c r="J73" s="653"/>
      <c r="K73" s="653"/>
      <c r="L73" s="653"/>
      <c r="M73" s="653"/>
      <c r="N73" s="653">
        <v>7</v>
      </c>
      <c r="O73" s="653">
        <v>396</v>
      </c>
      <c r="P73" s="666">
        <v>1.8</v>
      </c>
      <c r="Q73" s="654">
        <v>56.571428571428569</v>
      </c>
    </row>
    <row r="74" spans="1:17" ht="14.4" customHeight="1" x14ac:dyDescent="0.3">
      <c r="A74" s="649" t="s">
        <v>595</v>
      </c>
      <c r="B74" s="650" t="s">
        <v>8084</v>
      </c>
      <c r="C74" s="650" t="s">
        <v>7873</v>
      </c>
      <c r="D74" s="650" t="s">
        <v>8066</v>
      </c>
      <c r="E74" s="650" t="s">
        <v>8067</v>
      </c>
      <c r="F74" s="653">
        <v>1</v>
      </c>
      <c r="G74" s="653">
        <v>433</v>
      </c>
      <c r="H74" s="653">
        <v>1</v>
      </c>
      <c r="I74" s="653">
        <v>433</v>
      </c>
      <c r="J74" s="653">
        <v>2</v>
      </c>
      <c r="K74" s="653">
        <v>868</v>
      </c>
      <c r="L74" s="653">
        <v>2.004618937644342</v>
      </c>
      <c r="M74" s="653">
        <v>434</v>
      </c>
      <c r="N74" s="653">
        <v>4</v>
      </c>
      <c r="O74" s="653">
        <v>1736</v>
      </c>
      <c r="P74" s="666">
        <v>4.0092378752886839</v>
      </c>
      <c r="Q74" s="654">
        <v>434</v>
      </c>
    </row>
    <row r="75" spans="1:17" ht="14.4" customHeight="1" x14ac:dyDescent="0.3">
      <c r="A75" s="649" t="s">
        <v>595</v>
      </c>
      <c r="B75" s="650" t="s">
        <v>8084</v>
      </c>
      <c r="C75" s="650" t="s">
        <v>7873</v>
      </c>
      <c r="D75" s="650" t="s">
        <v>8089</v>
      </c>
      <c r="E75" s="650" t="s">
        <v>8090</v>
      </c>
      <c r="F75" s="653">
        <v>19</v>
      </c>
      <c r="G75" s="653">
        <v>437</v>
      </c>
      <c r="H75" s="653">
        <v>1</v>
      </c>
      <c r="I75" s="653">
        <v>23</v>
      </c>
      <c r="J75" s="653"/>
      <c r="K75" s="653"/>
      <c r="L75" s="653"/>
      <c r="M75" s="653"/>
      <c r="N75" s="653"/>
      <c r="O75" s="653"/>
      <c r="P75" s="666"/>
      <c r="Q75" s="654"/>
    </row>
    <row r="76" spans="1:17" ht="14.4" customHeight="1" x14ac:dyDescent="0.3">
      <c r="A76" s="649" t="s">
        <v>595</v>
      </c>
      <c r="B76" s="650" t="s">
        <v>8084</v>
      </c>
      <c r="C76" s="650" t="s">
        <v>7873</v>
      </c>
      <c r="D76" s="650" t="s">
        <v>8070</v>
      </c>
      <c r="E76" s="650" t="s">
        <v>8071</v>
      </c>
      <c r="F76" s="653">
        <v>19</v>
      </c>
      <c r="G76" s="653">
        <v>3173</v>
      </c>
      <c r="H76" s="653">
        <v>1</v>
      </c>
      <c r="I76" s="653">
        <v>167</v>
      </c>
      <c r="J76" s="653">
        <v>8</v>
      </c>
      <c r="K76" s="653">
        <v>1344</v>
      </c>
      <c r="L76" s="653">
        <v>0.42357390482193508</v>
      </c>
      <c r="M76" s="653">
        <v>168</v>
      </c>
      <c r="N76" s="653">
        <v>22</v>
      </c>
      <c r="O76" s="653">
        <v>3720</v>
      </c>
      <c r="P76" s="666">
        <v>1.1723920579892846</v>
      </c>
      <c r="Q76" s="654">
        <v>169.09090909090909</v>
      </c>
    </row>
    <row r="77" spans="1:17" ht="14.4" customHeight="1" x14ac:dyDescent="0.3">
      <c r="A77" s="649" t="s">
        <v>595</v>
      </c>
      <c r="B77" s="650" t="s">
        <v>8084</v>
      </c>
      <c r="C77" s="650" t="s">
        <v>7873</v>
      </c>
      <c r="D77" s="650" t="s">
        <v>8095</v>
      </c>
      <c r="E77" s="650" t="s">
        <v>8096</v>
      </c>
      <c r="F77" s="653">
        <v>1</v>
      </c>
      <c r="G77" s="653">
        <v>327</v>
      </c>
      <c r="H77" s="653">
        <v>1</v>
      </c>
      <c r="I77" s="653">
        <v>327</v>
      </c>
      <c r="J77" s="653"/>
      <c r="K77" s="653"/>
      <c r="L77" s="653"/>
      <c r="M77" s="653"/>
      <c r="N77" s="653">
        <v>1</v>
      </c>
      <c r="O77" s="653">
        <v>330</v>
      </c>
      <c r="P77" s="666">
        <v>1.0091743119266054</v>
      </c>
      <c r="Q77" s="654">
        <v>330</v>
      </c>
    </row>
    <row r="78" spans="1:17" ht="14.4" customHeight="1" x14ac:dyDescent="0.3">
      <c r="A78" s="649" t="s">
        <v>595</v>
      </c>
      <c r="B78" s="650" t="s">
        <v>8084</v>
      </c>
      <c r="C78" s="650" t="s">
        <v>7873</v>
      </c>
      <c r="D78" s="650" t="s">
        <v>8074</v>
      </c>
      <c r="E78" s="650" t="s">
        <v>8075</v>
      </c>
      <c r="F78" s="653">
        <v>3</v>
      </c>
      <c r="G78" s="653">
        <v>669</v>
      </c>
      <c r="H78" s="653">
        <v>1</v>
      </c>
      <c r="I78" s="653">
        <v>223</v>
      </c>
      <c r="J78" s="653"/>
      <c r="K78" s="653"/>
      <c r="L78" s="653"/>
      <c r="M78" s="653"/>
      <c r="N78" s="653"/>
      <c r="O78" s="653"/>
      <c r="P78" s="666"/>
      <c r="Q78" s="654"/>
    </row>
    <row r="79" spans="1:17" ht="14.4" customHeight="1" x14ac:dyDescent="0.3">
      <c r="A79" s="649" t="s">
        <v>595</v>
      </c>
      <c r="B79" s="650" t="s">
        <v>8084</v>
      </c>
      <c r="C79" s="650" t="s">
        <v>7873</v>
      </c>
      <c r="D79" s="650" t="s">
        <v>8082</v>
      </c>
      <c r="E79" s="650" t="s">
        <v>8083</v>
      </c>
      <c r="F79" s="653">
        <v>3</v>
      </c>
      <c r="G79" s="653">
        <v>222</v>
      </c>
      <c r="H79" s="653">
        <v>1</v>
      </c>
      <c r="I79" s="653">
        <v>74</v>
      </c>
      <c r="J79" s="653"/>
      <c r="K79" s="653"/>
      <c r="L79" s="653"/>
      <c r="M79" s="653"/>
      <c r="N79" s="653"/>
      <c r="O79" s="653"/>
      <c r="P79" s="666"/>
      <c r="Q79" s="654"/>
    </row>
    <row r="80" spans="1:17" ht="14.4" customHeight="1" x14ac:dyDescent="0.3">
      <c r="A80" s="649" t="s">
        <v>595</v>
      </c>
      <c r="B80" s="650" t="s">
        <v>8220</v>
      </c>
      <c r="C80" s="650" t="s">
        <v>7873</v>
      </c>
      <c r="D80" s="650" t="s">
        <v>8221</v>
      </c>
      <c r="E80" s="650" t="s">
        <v>8222</v>
      </c>
      <c r="F80" s="653"/>
      <c r="G80" s="653"/>
      <c r="H80" s="653"/>
      <c r="I80" s="653"/>
      <c r="J80" s="653">
        <v>0</v>
      </c>
      <c r="K80" s="653">
        <v>0</v>
      </c>
      <c r="L80" s="653"/>
      <c r="M80" s="653"/>
      <c r="N80" s="653">
        <v>0</v>
      </c>
      <c r="O80" s="653">
        <v>0</v>
      </c>
      <c r="P80" s="666"/>
      <c r="Q80" s="654"/>
    </row>
    <row r="81" spans="1:17" ht="14.4" customHeight="1" x14ac:dyDescent="0.3">
      <c r="A81" s="649" t="s">
        <v>595</v>
      </c>
      <c r="B81" s="650" t="s">
        <v>8220</v>
      </c>
      <c r="C81" s="650" t="s">
        <v>7873</v>
      </c>
      <c r="D81" s="650" t="s">
        <v>7874</v>
      </c>
      <c r="E81" s="650" t="s">
        <v>7875</v>
      </c>
      <c r="F81" s="653">
        <v>131</v>
      </c>
      <c r="G81" s="653">
        <v>0</v>
      </c>
      <c r="H81" s="653"/>
      <c r="I81" s="653">
        <v>0</v>
      </c>
      <c r="J81" s="653">
        <v>19</v>
      </c>
      <c r="K81" s="653">
        <v>0</v>
      </c>
      <c r="L81" s="653"/>
      <c r="M81" s="653">
        <v>0</v>
      </c>
      <c r="N81" s="653"/>
      <c r="O81" s="653"/>
      <c r="P81" s="666"/>
      <c r="Q81" s="654"/>
    </row>
    <row r="82" spans="1:17" ht="14.4" customHeight="1" x14ac:dyDescent="0.3">
      <c r="A82" s="649" t="s">
        <v>595</v>
      </c>
      <c r="B82" s="650" t="s">
        <v>8220</v>
      </c>
      <c r="C82" s="650" t="s">
        <v>7873</v>
      </c>
      <c r="D82" s="650" t="s">
        <v>8223</v>
      </c>
      <c r="E82" s="650" t="s">
        <v>8224</v>
      </c>
      <c r="F82" s="653"/>
      <c r="G82" s="653"/>
      <c r="H82" s="653"/>
      <c r="I82" s="653"/>
      <c r="J82" s="653">
        <v>1</v>
      </c>
      <c r="K82" s="653">
        <v>0</v>
      </c>
      <c r="L82" s="653"/>
      <c r="M82" s="653">
        <v>0</v>
      </c>
      <c r="N82" s="653">
        <v>1</v>
      </c>
      <c r="O82" s="653">
        <v>0</v>
      </c>
      <c r="P82" s="666"/>
      <c r="Q82" s="654">
        <v>0</v>
      </c>
    </row>
    <row r="83" spans="1:17" ht="14.4" customHeight="1" x14ac:dyDescent="0.3">
      <c r="A83" s="649" t="s">
        <v>595</v>
      </c>
      <c r="B83" s="650" t="s">
        <v>8220</v>
      </c>
      <c r="C83" s="650" t="s">
        <v>7873</v>
      </c>
      <c r="D83" s="650" t="s">
        <v>8225</v>
      </c>
      <c r="E83" s="650" t="s">
        <v>8226</v>
      </c>
      <c r="F83" s="653">
        <v>1854</v>
      </c>
      <c r="G83" s="653">
        <v>0</v>
      </c>
      <c r="H83" s="653"/>
      <c r="I83" s="653">
        <v>0</v>
      </c>
      <c r="J83" s="653">
        <v>1544</v>
      </c>
      <c r="K83" s="653">
        <v>0</v>
      </c>
      <c r="L83" s="653"/>
      <c r="M83" s="653">
        <v>0</v>
      </c>
      <c r="N83" s="653"/>
      <c r="O83" s="653"/>
      <c r="P83" s="666"/>
      <c r="Q83" s="654"/>
    </row>
    <row r="84" spans="1:17" ht="14.4" customHeight="1" x14ac:dyDescent="0.3">
      <c r="A84" s="649" t="s">
        <v>595</v>
      </c>
      <c r="B84" s="650" t="s">
        <v>8227</v>
      </c>
      <c r="C84" s="650" t="s">
        <v>886</v>
      </c>
      <c r="D84" s="650" t="s">
        <v>8228</v>
      </c>
      <c r="E84" s="650" t="s">
        <v>8229</v>
      </c>
      <c r="F84" s="653">
        <v>0.8</v>
      </c>
      <c r="G84" s="653">
        <v>9627.0400000000009</v>
      </c>
      <c r="H84" s="653">
        <v>1</v>
      </c>
      <c r="I84" s="653">
        <v>12033.800000000001</v>
      </c>
      <c r="J84" s="653"/>
      <c r="K84" s="653"/>
      <c r="L84" s="653"/>
      <c r="M84" s="653"/>
      <c r="N84" s="653"/>
      <c r="O84" s="653"/>
      <c r="P84" s="666"/>
      <c r="Q84" s="654"/>
    </row>
    <row r="85" spans="1:17" ht="14.4" customHeight="1" x14ac:dyDescent="0.3">
      <c r="A85" s="649" t="s">
        <v>595</v>
      </c>
      <c r="B85" s="650" t="s">
        <v>8227</v>
      </c>
      <c r="C85" s="650" t="s">
        <v>886</v>
      </c>
      <c r="D85" s="650" t="s">
        <v>8230</v>
      </c>
      <c r="E85" s="650" t="s">
        <v>8231</v>
      </c>
      <c r="F85" s="653"/>
      <c r="G85" s="653"/>
      <c r="H85" s="653"/>
      <c r="I85" s="653"/>
      <c r="J85" s="653">
        <v>10</v>
      </c>
      <c r="K85" s="653">
        <v>833</v>
      </c>
      <c r="L85" s="653"/>
      <c r="M85" s="653">
        <v>83.3</v>
      </c>
      <c r="N85" s="653">
        <v>26</v>
      </c>
      <c r="O85" s="653">
        <v>2165.8000000000002</v>
      </c>
      <c r="P85" s="666"/>
      <c r="Q85" s="654">
        <v>83.300000000000011</v>
      </c>
    </row>
    <row r="86" spans="1:17" ht="14.4" customHeight="1" x14ac:dyDescent="0.3">
      <c r="A86" s="649" t="s">
        <v>595</v>
      </c>
      <c r="B86" s="650" t="s">
        <v>8227</v>
      </c>
      <c r="C86" s="650" t="s">
        <v>886</v>
      </c>
      <c r="D86" s="650" t="s">
        <v>8232</v>
      </c>
      <c r="E86" s="650" t="s">
        <v>3550</v>
      </c>
      <c r="F86" s="653">
        <v>19</v>
      </c>
      <c r="G86" s="653">
        <v>1452.36</v>
      </c>
      <c r="H86" s="653">
        <v>1</v>
      </c>
      <c r="I86" s="653">
        <v>76.44</v>
      </c>
      <c r="J86" s="653"/>
      <c r="K86" s="653"/>
      <c r="L86" s="653"/>
      <c r="M86" s="653"/>
      <c r="N86" s="653"/>
      <c r="O86" s="653"/>
      <c r="P86" s="666"/>
      <c r="Q86" s="654"/>
    </row>
    <row r="87" spans="1:17" ht="14.4" customHeight="1" x14ac:dyDescent="0.3">
      <c r="A87" s="649" t="s">
        <v>595</v>
      </c>
      <c r="B87" s="650" t="s">
        <v>8227</v>
      </c>
      <c r="C87" s="650" t="s">
        <v>886</v>
      </c>
      <c r="D87" s="650" t="s">
        <v>8233</v>
      </c>
      <c r="E87" s="650" t="s">
        <v>3580</v>
      </c>
      <c r="F87" s="653">
        <v>8</v>
      </c>
      <c r="G87" s="653">
        <v>13459.44</v>
      </c>
      <c r="H87" s="653">
        <v>1</v>
      </c>
      <c r="I87" s="653">
        <v>1682.43</v>
      </c>
      <c r="J87" s="653"/>
      <c r="K87" s="653"/>
      <c r="L87" s="653"/>
      <c r="M87" s="653"/>
      <c r="N87" s="653"/>
      <c r="O87" s="653"/>
      <c r="P87" s="666"/>
      <c r="Q87" s="654"/>
    </row>
    <row r="88" spans="1:17" ht="14.4" customHeight="1" x14ac:dyDescent="0.3">
      <c r="A88" s="649" t="s">
        <v>595</v>
      </c>
      <c r="B88" s="650" t="s">
        <v>8227</v>
      </c>
      <c r="C88" s="650" t="s">
        <v>886</v>
      </c>
      <c r="D88" s="650" t="s">
        <v>8234</v>
      </c>
      <c r="E88" s="650" t="s">
        <v>3582</v>
      </c>
      <c r="F88" s="653"/>
      <c r="G88" s="653"/>
      <c r="H88" s="653"/>
      <c r="I88" s="653"/>
      <c r="J88" s="653"/>
      <c r="K88" s="653"/>
      <c r="L88" s="653"/>
      <c r="M88" s="653"/>
      <c r="N88" s="653">
        <v>13</v>
      </c>
      <c r="O88" s="653">
        <v>6918.08</v>
      </c>
      <c r="P88" s="666"/>
      <c r="Q88" s="654">
        <v>532.16</v>
      </c>
    </row>
    <row r="89" spans="1:17" ht="14.4" customHeight="1" x14ac:dyDescent="0.3">
      <c r="A89" s="649" t="s">
        <v>595</v>
      </c>
      <c r="B89" s="650" t="s">
        <v>8227</v>
      </c>
      <c r="C89" s="650" t="s">
        <v>886</v>
      </c>
      <c r="D89" s="650" t="s">
        <v>8235</v>
      </c>
      <c r="E89" s="650" t="s">
        <v>2814</v>
      </c>
      <c r="F89" s="653">
        <v>1</v>
      </c>
      <c r="G89" s="653">
        <v>253.33</v>
      </c>
      <c r="H89" s="653">
        <v>1</v>
      </c>
      <c r="I89" s="653">
        <v>253.33</v>
      </c>
      <c r="J89" s="653">
        <v>4.46</v>
      </c>
      <c r="K89" s="653">
        <v>940.01</v>
      </c>
      <c r="L89" s="653">
        <v>3.7106146133501756</v>
      </c>
      <c r="M89" s="653">
        <v>210.7645739910314</v>
      </c>
      <c r="N89" s="653">
        <v>5.74</v>
      </c>
      <c r="O89" s="653">
        <v>1209.77</v>
      </c>
      <c r="P89" s="666">
        <v>4.7754707298780241</v>
      </c>
      <c r="Q89" s="654">
        <v>210.76132404181183</v>
      </c>
    </row>
    <row r="90" spans="1:17" ht="14.4" customHeight="1" x14ac:dyDescent="0.3">
      <c r="A90" s="649" t="s">
        <v>595</v>
      </c>
      <c r="B90" s="650" t="s">
        <v>8227</v>
      </c>
      <c r="C90" s="650" t="s">
        <v>886</v>
      </c>
      <c r="D90" s="650" t="s">
        <v>8236</v>
      </c>
      <c r="E90" s="650" t="s">
        <v>2814</v>
      </c>
      <c r="F90" s="653">
        <v>8</v>
      </c>
      <c r="G90" s="653">
        <v>4053.2799999999997</v>
      </c>
      <c r="H90" s="653">
        <v>1</v>
      </c>
      <c r="I90" s="653">
        <v>506.65999999999997</v>
      </c>
      <c r="J90" s="653">
        <v>2.92</v>
      </c>
      <c r="K90" s="653">
        <v>1492.39</v>
      </c>
      <c r="L90" s="653">
        <v>0.36819316701535554</v>
      </c>
      <c r="M90" s="653">
        <v>511.09246575342468</v>
      </c>
      <c r="N90" s="653">
        <v>10.68</v>
      </c>
      <c r="O90" s="653">
        <v>5458.48</v>
      </c>
      <c r="P90" s="666">
        <v>1.3466821931867525</v>
      </c>
      <c r="Q90" s="654">
        <v>511.09363295880149</v>
      </c>
    </row>
    <row r="91" spans="1:17" ht="14.4" customHeight="1" x14ac:dyDescent="0.3">
      <c r="A91" s="649" t="s">
        <v>595</v>
      </c>
      <c r="B91" s="650" t="s">
        <v>8227</v>
      </c>
      <c r="C91" s="650" t="s">
        <v>886</v>
      </c>
      <c r="D91" s="650" t="s">
        <v>7975</v>
      </c>
      <c r="E91" s="650" t="s">
        <v>7976</v>
      </c>
      <c r="F91" s="653">
        <v>1</v>
      </c>
      <c r="G91" s="653">
        <v>138.87</v>
      </c>
      <c r="H91" s="653">
        <v>1</v>
      </c>
      <c r="I91" s="653">
        <v>138.87</v>
      </c>
      <c r="J91" s="653">
        <v>4.1899999999999995</v>
      </c>
      <c r="K91" s="653">
        <v>586.97</v>
      </c>
      <c r="L91" s="653">
        <v>4.2267588392021311</v>
      </c>
      <c r="M91" s="653">
        <v>140.08830548926016</v>
      </c>
      <c r="N91" s="653">
        <v>3.31</v>
      </c>
      <c r="O91" s="653">
        <v>467.88</v>
      </c>
      <c r="P91" s="666">
        <v>3.369194210412616</v>
      </c>
      <c r="Q91" s="654">
        <v>141.3534743202417</v>
      </c>
    </row>
    <row r="92" spans="1:17" ht="14.4" customHeight="1" x14ac:dyDescent="0.3">
      <c r="A92" s="649" t="s">
        <v>595</v>
      </c>
      <c r="B92" s="650" t="s">
        <v>8227</v>
      </c>
      <c r="C92" s="650" t="s">
        <v>886</v>
      </c>
      <c r="D92" s="650" t="s">
        <v>7977</v>
      </c>
      <c r="E92" s="650" t="s">
        <v>7976</v>
      </c>
      <c r="F92" s="653">
        <v>15</v>
      </c>
      <c r="G92" s="653">
        <v>4154.3899999999994</v>
      </c>
      <c r="H92" s="653">
        <v>1</v>
      </c>
      <c r="I92" s="653">
        <v>276.95933333333329</v>
      </c>
      <c r="J92" s="653">
        <v>20.009999999999998</v>
      </c>
      <c r="K92" s="653">
        <v>5606.3600000000006</v>
      </c>
      <c r="L92" s="653">
        <v>1.3495025743851687</v>
      </c>
      <c r="M92" s="653">
        <v>280.17791104447781</v>
      </c>
      <c r="N92" s="653">
        <v>11.59</v>
      </c>
      <c r="O92" s="653">
        <v>3264</v>
      </c>
      <c r="P92" s="666">
        <v>0.78567491256237387</v>
      </c>
      <c r="Q92" s="654">
        <v>281.62208800690252</v>
      </c>
    </row>
    <row r="93" spans="1:17" ht="14.4" customHeight="1" x14ac:dyDescent="0.3">
      <c r="A93" s="649" t="s">
        <v>595</v>
      </c>
      <c r="B93" s="650" t="s">
        <v>8227</v>
      </c>
      <c r="C93" s="650" t="s">
        <v>886</v>
      </c>
      <c r="D93" s="650" t="s">
        <v>8237</v>
      </c>
      <c r="E93" s="650" t="s">
        <v>8238</v>
      </c>
      <c r="F93" s="653">
        <v>3.6</v>
      </c>
      <c r="G93" s="653">
        <v>2075.2399999999998</v>
      </c>
      <c r="H93" s="653">
        <v>1</v>
      </c>
      <c r="I93" s="653">
        <v>576.45555555555552</v>
      </c>
      <c r="J93" s="653"/>
      <c r="K93" s="653"/>
      <c r="L93" s="653"/>
      <c r="M93" s="653"/>
      <c r="N93" s="653"/>
      <c r="O93" s="653"/>
      <c r="P93" s="666"/>
      <c r="Q93" s="654"/>
    </row>
    <row r="94" spans="1:17" ht="14.4" customHeight="1" x14ac:dyDescent="0.3">
      <c r="A94" s="649" t="s">
        <v>595</v>
      </c>
      <c r="B94" s="650" t="s">
        <v>8227</v>
      </c>
      <c r="C94" s="650" t="s">
        <v>886</v>
      </c>
      <c r="D94" s="650" t="s">
        <v>7978</v>
      </c>
      <c r="E94" s="650" t="s">
        <v>7979</v>
      </c>
      <c r="F94" s="653">
        <v>7</v>
      </c>
      <c r="G94" s="653">
        <v>6134.98</v>
      </c>
      <c r="H94" s="653">
        <v>1</v>
      </c>
      <c r="I94" s="653">
        <v>876.42571428571421</v>
      </c>
      <c r="J94" s="653"/>
      <c r="K94" s="653"/>
      <c r="L94" s="653"/>
      <c r="M94" s="653"/>
      <c r="N94" s="653"/>
      <c r="O94" s="653"/>
      <c r="P94" s="666"/>
      <c r="Q94" s="654"/>
    </row>
    <row r="95" spans="1:17" ht="14.4" customHeight="1" x14ac:dyDescent="0.3">
      <c r="A95" s="649" t="s">
        <v>595</v>
      </c>
      <c r="B95" s="650" t="s">
        <v>8227</v>
      </c>
      <c r="C95" s="650" t="s">
        <v>886</v>
      </c>
      <c r="D95" s="650" t="s">
        <v>8239</v>
      </c>
      <c r="E95" s="650" t="s">
        <v>2416</v>
      </c>
      <c r="F95" s="653">
        <v>1.9</v>
      </c>
      <c r="G95" s="653">
        <v>63209.77</v>
      </c>
      <c r="H95" s="653">
        <v>1</v>
      </c>
      <c r="I95" s="653">
        <v>33268.300000000003</v>
      </c>
      <c r="J95" s="653"/>
      <c r="K95" s="653"/>
      <c r="L95" s="653"/>
      <c r="M95" s="653"/>
      <c r="N95" s="653">
        <v>0.5</v>
      </c>
      <c r="O95" s="653">
        <v>13626.05</v>
      </c>
      <c r="P95" s="666">
        <v>0.2155687324918284</v>
      </c>
      <c r="Q95" s="654">
        <v>27252.1</v>
      </c>
    </row>
    <row r="96" spans="1:17" ht="14.4" customHeight="1" x14ac:dyDescent="0.3">
      <c r="A96" s="649" t="s">
        <v>595</v>
      </c>
      <c r="B96" s="650" t="s">
        <v>8227</v>
      </c>
      <c r="C96" s="650" t="s">
        <v>886</v>
      </c>
      <c r="D96" s="650" t="s">
        <v>8240</v>
      </c>
      <c r="E96" s="650" t="s">
        <v>8241</v>
      </c>
      <c r="F96" s="653">
        <v>2.4</v>
      </c>
      <c r="G96" s="653">
        <v>2590.35</v>
      </c>
      <c r="H96" s="653">
        <v>1</v>
      </c>
      <c r="I96" s="653">
        <v>1079.3125</v>
      </c>
      <c r="J96" s="653"/>
      <c r="K96" s="653"/>
      <c r="L96" s="653"/>
      <c r="M96" s="653"/>
      <c r="N96" s="653"/>
      <c r="O96" s="653"/>
      <c r="P96" s="666"/>
      <c r="Q96" s="654"/>
    </row>
    <row r="97" spans="1:17" ht="14.4" customHeight="1" x14ac:dyDescent="0.3">
      <c r="A97" s="649" t="s">
        <v>595</v>
      </c>
      <c r="B97" s="650" t="s">
        <v>8227</v>
      </c>
      <c r="C97" s="650" t="s">
        <v>886</v>
      </c>
      <c r="D97" s="650" t="s">
        <v>8242</v>
      </c>
      <c r="E97" s="650" t="s">
        <v>7868</v>
      </c>
      <c r="F97" s="653">
        <v>0</v>
      </c>
      <c r="G97" s="653">
        <v>0</v>
      </c>
      <c r="H97" s="653"/>
      <c r="I97" s="653"/>
      <c r="J97" s="653"/>
      <c r="K97" s="653"/>
      <c r="L97" s="653"/>
      <c r="M97" s="653"/>
      <c r="N97" s="653"/>
      <c r="O97" s="653"/>
      <c r="P97" s="666"/>
      <c r="Q97" s="654"/>
    </row>
    <row r="98" spans="1:17" ht="14.4" customHeight="1" x14ac:dyDescent="0.3">
      <c r="A98" s="649" t="s">
        <v>595</v>
      </c>
      <c r="B98" s="650" t="s">
        <v>8227</v>
      </c>
      <c r="C98" s="650" t="s">
        <v>886</v>
      </c>
      <c r="D98" s="650" t="s">
        <v>8243</v>
      </c>
      <c r="E98" s="650" t="s">
        <v>1481</v>
      </c>
      <c r="F98" s="653"/>
      <c r="G98" s="653"/>
      <c r="H98" s="653"/>
      <c r="I98" s="653"/>
      <c r="J98" s="653"/>
      <c r="K98" s="653"/>
      <c r="L98" s="653"/>
      <c r="M98" s="653"/>
      <c r="N98" s="653">
        <v>5</v>
      </c>
      <c r="O98" s="653">
        <v>3622</v>
      </c>
      <c r="P98" s="666"/>
      <c r="Q98" s="654">
        <v>724.4</v>
      </c>
    </row>
    <row r="99" spans="1:17" ht="14.4" customHeight="1" x14ac:dyDescent="0.3">
      <c r="A99" s="649" t="s">
        <v>595</v>
      </c>
      <c r="B99" s="650" t="s">
        <v>8227</v>
      </c>
      <c r="C99" s="650" t="s">
        <v>886</v>
      </c>
      <c r="D99" s="650" t="s">
        <v>8244</v>
      </c>
      <c r="E99" s="650" t="s">
        <v>1705</v>
      </c>
      <c r="F99" s="653"/>
      <c r="G99" s="653"/>
      <c r="H99" s="653"/>
      <c r="I99" s="653"/>
      <c r="J99" s="653"/>
      <c r="K99" s="653"/>
      <c r="L99" s="653"/>
      <c r="M99" s="653"/>
      <c r="N99" s="653">
        <v>3</v>
      </c>
      <c r="O99" s="653">
        <v>183.15</v>
      </c>
      <c r="P99" s="666"/>
      <c r="Q99" s="654">
        <v>61.050000000000004</v>
      </c>
    </row>
    <row r="100" spans="1:17" ht="14.4" customHeight="1" x14ac:dyDescent="0.3">
      <c r="A100" s="649" t="s">
        <v>595</v>
      </c>
      <c r="B100" s="650" t="s">
        <v>8227</v>
      </c>
      <c r="C100" s="650" t="s">
        <v>886</v>
      </c>
      <c r="D100" s="650" t="s">
        <v>8245</v>
      </c>
      <c r="E100" s="650" t="s">
        <v>7868</v>
      </c>
      <c r="F100" s="653">
        <v>3.18</v>
      </c>
      <c r="G100" s="653">
        <v>11537.1</v>
      </c>
      <c r="H100" s="653">
        <v>1</v>
      </c>
      <c r="I100" s="653">
        <v>3628.0188679245284</v>
      </c>
      <c r="J100" s="653"/>
      <c r="K100" s="653"/>
      <c r="L100" s="653"/>
      <c r="M100" s="653"/>
      <c r="N100" s="653"/>
      <c r="O100" s="653"/>
      <c r="P100" s="666"/>
      <c r="Q100" s="654"/>
    </row>
    <row r="101" spans="1:17" ht="14.4" customHeight="1" x14ac:dyDescent="0.3">
      <c r="A101" s="649" t="s">
        <v>595</v>
      </c>
      <c r="B101" s="650" t="s">
        <v>8227</v>
      </c>
      <c r="C101" s="650" t="s">
        <v>886</v>
      </c>
      <c r="D101" s="650" t="s">
        <v>8246</v>
      </c>
      <c r="E101" s="650" t="s">
        <v>7982</v>
      </c>
      <c r="F101" s="653">
        <v>4</v>
      </c>
      <c r="G101" s="653">
        <v>4994.3999999999996</v>
      </c>
      <c r="H101" s="653">
        <v>1</v>
      </c>
      <c r="I101" s="653">
        <v>1248.5999999999999</v>
      </c>
      <c r="J101" s="653"/>
      <c r="K101" s="653"/>
      <c r="L101" s="653"/>
      <c r="M101" s="653"/>
      <c r="N101" s="653"/>
      <c r="O101" s="653"/>
      <c r="P101" s="666"/>
      <c r="Q101" s="654"/>
    </row>
    <row r="102" spans="1:17" ht="14.4" customHeight="1" x14ac:dyDescent="0.3">
      <c r="A102" s="649" t="s">
        <v>595</v>
      </c>
      <c r="B102" s="650" t="s">
        <v>8227</v>
      </c>
      <c r="C102" s="650" t="s">
        <v>886</v>
      </c>
      <c r="D102" s="650" t="s">
        <v>2418</v>
      </c>
      <c r="E102" s="650" t="s">
        <v>7982</v>
      </c>
      <c r="F102" s="653"/>
      <c r="G102" s="653"/>
      <c r="H102" s="653"/>
      <c r="I102" s="653"/>
      <c r="J102" s="653"/>
      <c r="K102" s="653"/>
      <c r="L102" s="653"/>
      <c r="M102" s="653"/>
      <c r="N102" s="653">
        <v>2</v>
      </c>
      <c r="O102" s="653">
        <v>6470.02</v>
      </c>
      <c r="P102" s="666"/>
      <c r="Q102" s="654">
        <v>3235.01</v>
      </c>
    </row>
    <row r="103" spans="1:17" ht="14.4" customHeight="1" x14ac:dyDescent="0.3">
      <c r="A103" s="649" t="s">
        <v>595</v>
      </c>
      <c r="B103" s="650" t="s">
        <v>8227</v>
      </c>
      <c r="C103" s="650" t="s">
        <v>886</v>
      </c>
      <c r="D103" s="650" t="s">
        <v>8247</v>
      </c>
      <c r="E103" s="650" t="s">
        <v>7982</v>
      </c>
      <c r="F103" s="653">
        <v>4</v>
      </c>
      <c r="G103" s="653">
        <v>26491.120000000003</v>
      </c>
      <c r="H103" s="653">
        <v>1</v>
      </c>
      <c r="I103" s="653">
        <v>6622.7800000000007</v>
      </c>
      <c r="J103" s="653">
        <v>7</v>
      </c>
      <c r="K103" s="653">
        <v>45290.14</v>
      </c>
      <c r="L103" s="653">
        <v>1.7096347757286212</v>
      </c>
      <c r="M103" s="653">
        <v>6470.0199999999995</v>
      </c>
      <c r="N103" s="653">
        <v>4</v>
      </c>
      <c r="O103" s="653">
        <v>25880.080000000002</v>
      </c>
      <c r="P103" s="666">
        <v>0.97693415755921231</v>
      </c>
      <c r="Q103" s="654">
        <v>6470.02</v>
      </c>
    </row>
    <row r="104" spans="1:17" ht="14.4" customHeight="1" x14ac:dyDescent="0.3">
      <c r="A104" s="649" t="s">
        <v>595</v>
      </c>
      <c r="B104" s="650" t="s">
        <v>8227</v>
      </c>
      <c r="C104" s="650" t="s">
        <v>886</v>
      </c>
      <c r="D104" s="650" t="s">
        <v>8248</v>
      </c>
      <c r="E104" s="650" t="s">
        <v>7982</v>
      </c>
      <c r="F104" s="653">
        <v>14</v>
      </c>
      <c r="G104" s="653">
        <v>183604.71999999997</v>
      </c>
      <c r="H104" s="653">
        <v>1</v>
      </c>
      <c r="I104" s="653">
        <v>13114.622857142855</v>
      </c>
      <c r="J104" s="653">
        <v>19</v>
      </c>
      <c r="K104" s="653">
        <v>245860.75999999998</v>
      </c>
      <c r="L104" s="653">
        <v>1.3390764681866567</v>
      </c>
      <c r="M104" s="653">
        <v>12940.039999999999</v>
      </c>
      <c r="N104" s="653">
        <v>35</v>
      </c>
      <c r="O104" s="653">
        <v>452901.39999999997</v>
      </c>
      <c r="P104" s="666">
        <v>2.4667198098175254</v>
      </c>
      <c r="Q104" s="654">
        <v>12940.039999999999</v>
      </c>
    </row>
    <row r="105" spans="1:17" ht="14.4" customHeight="1" x14ac:dyDescent="0.3">
      <c r="A105" s="649" t="s">
        <v>595</v>
      </c>
      <c r="B105" s="650" t="s">
        <v>8227</v>
      </c>
      <c r="C105" s="650" t="s">
        <v>886</v>
      </c>
      <c r="D105" s="650" t="s">
        <v>8249</v>
      </c>
      <c r="E105" s="650" t="s">
        <v>8250</v>
      </c>
      <c r="F105" s="653">
        <v>0</v>
      </c>
      <c r="G105" s="653">
        <v>0</v>
      </c>
      <c r="H105" s="653"/>
      <c r="I105" s="653"/>
      <c r="J105" s="653"/>
      <c r="K105" s="653"/>
      <c r="L105" s="653"/>
      <c r="M105" s="653"/>
      <c r="N105" s="653"/>
      <c r="O105" s="653"/>
      <c r="P105" s="666"/>
      <c r="Q105" s="654"/>
    </row>
    <row r="106" spans="1:17" ht="14.4" customHeight="1" x14ac:dyDescent="0.3">
      <c r="A106" s="649" t="s">
        <v>595</v>
      </c>
      <c r="B106" s="650" t="s">
        <v>8227</v>
      </c>
      <c r="C106" s="650" t="s">
        <v>886</v>
      </c>
      <c r="D106" s="650" t="s">
        <v>8249</v>
      </c>
      <c r="E106" s="650" t="s">
        <v>8251</v>
      </c>
      <c r="F106" s="653">
        <v>3</v>
      </c>
      <c r="G106" s="653">
        <v>38850.03</v>
      </c>
      <c r="H106" s="653">
        <v>1</v>
      </c>
      <c r="I106" s="653">
        <v>12950.01</v>
      </c>
      <c r="J106" s="653"/>
      <c r="K106" s="653"/>
      <c r="L106" s="653"/>
      <c r="M106" s="653"/>
      <c r="N106" s="653"/>
      <c r="O106" s="653"/>
      <c r="P106" s="666"/>
      <c r="Q106" s="654"/>
    </row>
    <row r="107" spans="1:17" ht="14.4" customHeight="1" x14ac:dyDescent="0.3">
      <c r="A107" s="649" t="s">
        <v>595</v>
      </c>
      <c r="B107" s="650" t="s">
        <v>8227</v>
      </c>
      <c r="C107" s="650" t="s">
        <v>886</v>
      </c>
      <c r="D107" s="650" t="s">
        <v>8252</v>
      </c>
      <c r="E107" s="650" t="s">
        <v>8250</v>
      </c>
      <c r="F107" s="653">
        <v>0</v>
      </c>
      <c r="G107" s="653">
        <v>0</v>
      </c>
      <c r="H107" s="653"/>
      <c r="I107" s="653"/>
      <c r="J107" s="653"/>
      <c r="K107" s="653"/>
      <c r="L107" s="653"/>
      <c r="M107" s="653"/>
      <c r="N107" s="653"/>
      <c r="O107" s="653"/>
      <c r="P107" s="666"/>
      <c r="Q107" s="654"/>
    </row>
    <row r="108" spans="1:17" ht="14.4" customHeight="1" x14ac:dyDescent="0.3">
      <c r="A108" s="649" t="s">
        <v>595</v>
      </c>
      <c r="B108" s="650" t="s">
        <v>8227</v>
      </c>
      <c r="C108" s="650" t="s">
        <v>886</v>
      </c>
      <c r="D108" s="650" t="s">
        <v>8252</v>
      </c>
      <c r="E108" s="650" t="s">
        <v>8253</v>
      </c>
      <c r="F108" s="653">
        <v>6</v>
      </c>
      <c r="G108" s="653">
        <v>194250.23999999999</v>
      </c>
      <c r="H108" s="653">
        <v>1</v>
      </c>
      <c r="I108" s="653">
        <v>32375.039999999997</v>
      </c>
      <c r="J108" s="653"/>
      <c r="K108" s="653"/>
      <c r="L108" s="653"/>
      <c r="M108" s="653"/>
      <c r="N108" s="653"/>
      <c r="O108" s="653"/>
      <c r="P108" s="666"/>
      <c r="Q108" s="654"/>
    </row>
    <row r="109" spans="1:17" ht="14.4" customHeight="1" x14ac:dyDescent="0.3">
      <c r="A109" s="649" t="s">
        <v>595</v>
      </c>
      <c r="B109" s="650" t="s">
        <v>8227</v>
      </c>
      <c r="C109" s="650" t="s">
        <v>886</v>
      </c>
      <c r="D109" s="650" t="s">
        <v>8254</v>
      </c>
      <c r="E109" s="650" t="s">
        <v>2906</v>
      </c>
      <c r="F109" s="653">
        <v>50.5</v>
      </c>
      <c r="G109" s="653">
        <v>197584.18</v>
      </c>
      <c r="H109" s="653">
        <v>1</v>
      </c>
      <c r="I109" s="653">
        <v>3912.5580198019802</v>
      </c>
      <c r="J109" s="653">
        <v>21</v>
      </c>
      <c r="K109" s="653">
        <v>73550.61</v>
      </c>
      <c r="L109" s="653">
        <v>0.37224948880016612</v>
      </c>
      <c r="M109" s="653">
        <v>3502.41</v>
      </c>
      <c r="N109" s="653"/>
      <c r="O109" s="653"/>
      <c r="P109" s="666"/>
      <c r="Q109" s="654"/>
    </row>
    <row r="110" spans="1:17" ht="14.4" customHeight="1" x14ac:dyDescent="0.3">
      <c r="A110" s="649" t="s">
        <v>595</v>
      </c>
      <c r="B110" s="650" t="s">
        <v>8227</v>
      </c>
      <c r="C110" s="650" t="s">
        <v>886</v>
      </c>
      <c r="D110" s="650" t="s">
        <v>7989</v>
      </c>
      <c r="E110" s="650" t="s">
        <v>2379</v>
      </c>
      <c r="F110" s="653">
        <v>37</v>
      </c>
      <c r="G110" s="653">
        <v>4022.45</v>
      </c>
      <c r="H110" s="653">
        <v>1</v>
      </c>
      <c r="I110" s="653">
        <v>108.71486486486486</v>
      </c>
      <c r="J110" s="653">
        <v>49.12</v>
      </c>
      <c r="K110" s="653">
        <v>5533.22</v>
      </c>
      <c r="L110" s="653">
        <v>1.3755845318151874</v>
      </c>
      <c r="M110" s="653">
        <v>112.64698697068405</v>
      </c>
      <c r="N110" s="653">
        <v>27.369999999999997</v>
      </c>
      <c r="O110" s="653">
        <v>2013.46</v>
      </c>
      <c r="P110" s="666">
        <v>0.50055563151810467</v>
      </c>
      <c r="Q110" s="654">
        <v>73.564486664230913</v>
      </c>
    </row>
    <row r="111" spans="1:17" ht="14.4" customHeight="1" x14ac:dyDescent="0.3">
      <c r="A111" s="649" t="s">
        <v>595</v>
      </c>
      <c r="B111" s="650" t="s">
        <v>8227</v>
      </c>
      <c r="C111" s="650" t="s">
        <v>886</v>
      </c>
      <c r="D111" s="650" t="s">
        <v>8255</v>
      </c>
      <c r="E111" s="650" t="s">
        <v>2678</v>
      </c>
      <c r="F111" s="653">
        <v>1</v>
      </c>
      <c r="G111" s="653">
        <v>931.82</v>
      </c>
      <c r="H111" s="653">
        <v>1</v>
      </c>
      <c r="I111" s="653">
        <v>931.82</v>
      </c>
      <c r="J111" s="653">
        <v>32.79</v>
      </c>
      <c r="K111" s="653">
        <v>26794.12</v>
      </c>
      <c r="L111" s="653">
        <v>28.754609259299002</v>
      </c>
      <c r="M111" s="653">
        <v>817.14303141201583</v>
      </c>
      <c r="N111" s="653">
        <v>0.22</v>
      </c>
      <c r="O111" s="653">
        <v>140.30000000000001</v>
      </c>
      <c r="P111" s="666">
        <v>0.15056555987207831</v>
      </c>
      <c r="Q111" s="654">
        <v>637.72727272727275</v>
      </c>
    </row>
    <row r="112" spans="1:17" ht="14.4" customHeight="1" x14ac:dyDescent="0.3">
      <c r="A112" s="649" t="s">
        <v>595</v>
      </c>
      <c r="B112" s="650" t="s">
        <v>8227</v>
      </c>
      <c r="C112" s="650" t="s">
        <v>886</v>
      </c>
      <c r="D112" s="650" t="s">
        <v>7990</v>
      </c>
      <c r="E112" s="650" t="s">
        <v>2681</v>
      </c>
      <c r="F112" s="653">
        <v>1</v>
      </c>
      <c r="G112" s="653">
        <v>279.05</v>
      </c>
      <c r="H112" s="653">
        <v>1</v>
      </c>
      <c r="I112" s="653">
        <v>279.05</v>
      </c>
      <c r="J112" s="653"/>
      <c r="K112" s="653"/>
      <c r="L112" s="653"/>
      <c r="M112" s="653"/>
      <c r="N112" s="653">
        <v>2.1</v>
      </c>
      <c r="O112" s="653">
        <v>255.29999999999998</v>
      </c>
      <c r="P112" s="666">
        <v>0.9148898046944991</v>
      </c>
      <c r="Q112" s="654">
        <v>121.57142857142856</v>
      </c>
    </row>
    <row r="113" spans="1:17" ht="14.4" customHeight="1" x14ac:dyDescent="0.3">
      <c r="A113" s="649" t="s">
        <v>595</v>
      </c>
      <c r="B113" s="650" t="s">
        <v>8227</v>
      </c>
      <c r="C113" s="650" t="s">
        <v>886</v>
      </c>
      <c r="D113" s="650" t="s">
        <v>7991</v>
      </c>
      <c r="E113" s="650" t="s">
        <v>2681</v>
      </c>
      <c r="F113" s="653">
        <v>1</v>
      </c>
      <c r="G113" s="653">
        <v>1336.49</v>
      </c>
      <c r="H113" s="653">
        <v>1</v>
      </c>
      <c r="I113" s="653">
        <v>1336.49</v>
      </c>
      <c r="J113" s="653">
        <v>3.18</v>
      </c>
      <c r="K113" s="653">
        <v>4812.7700000000004</v>
      </c>
      <c r="L113" s="653">
        <v>3.6010520093678218</v>
      </c>
      <c r="M113" s="653">
        <v>1513.4496855345913</v>
      </c>
      <c r="N113" s="653">
        <v>0.88</v>
      </c>
      <c r="O113" s="653">
        <v>1331.83</v>
      </c>
      <c r="P113" s="666">
        <v>0.99651325486909736</v>
      </c>
      <c r="Q113" s="654">
        <v>1513.4431818181818</v>
      </c>
    </row>
    <row r="114" spans="1:17" ht="14.4" customHeight="1" x14ac:dyDescent="0.3">
      <c r="A114" s="649" t="s">
        <v>595</v>
      </c>
      <c r="B114" s="650" t="s">
        <v>8227</v>
      </c>
      <c r="C114" s="650" t="s">
        <v>886</v>
      </c>
      <c r="D114" s="650" t="s">
        <v>8256</v>
      </c>
      <c r="E114" s="650" t="s">
        <v>2688</v>
      </c>
      <c r="F114" s="653">
        <v>4</v>
      </c>
      <c r="G114" s="653">
        <v>1607.64</v>
      </c>
      <c r="H114" s="653">
        <v>1</v>
      </c>
      <c r="I114" s="653">
        <v>401.91</v>
      </c>
      <c r="J114" s="653">
        <v>1</v>
      </c>
      <c r="K114" s="653">
        <v>405.44</v>
      </c>
      <c r="L114" s="653">
        <v>0.2521957652210694</v>
      </c>
      <c r="M114" s="653">
        <v>405.44</v>
      </c>
      <c r="N114" s="653">
        <v>6</v>
      </c>
      <c r="O114" s="653">
        <v>2432.62</v>
      </c>
      <c r="P114" s="666">
        <v>1.5131621507302628</v>
      </c>
      <c r="Q114" s="654">
        <v>405.43666666666667</v>
      </c>
    </row>
    <row r="115" spans="1:17" ht="14.4" customHeight="1" x14ac:dyDescent="0.3">
      <c r="A115" s="649" t="s">
        <v>595</v>
      </c>
      <c r="B115" s="650" t="s">
        <v>8227</v>
      </c>
      <c r="C115" s="650" t="s">
        <v>886</v>
      </c>
      <c r="D115" s="650" t="s">
        <v>8257</v>
      </c>
      <c r="E115" s="650" t="s">
        <v>2691</v>
      </c>
      <c r="F115" s="653">
        <v>6</v>
      </c>
      <c r="G115" s="653">
        <v>4822.9799999999996</v>
      </c>
      <c r="H115" s="653">
        <v>1</v>
      </c>
      <c r="I115" s="653">
        <v>803.82999999999993</v>
      </c>
      <c r="J115" s="653">
        <v>2.94</v>
      </c>
      <c r="K115" s="653">
        <v>2383.98</v>
      </c>
      <c r="L115" s="653">
        <v>0.49429605762412454</v>
      </c>
      <c r="M115" s="653">
        <v>810.87755102040819</v>
      </c>
      <c r="N115" s="653">
        <v>7.8100000000000005</v>
      </c>
      <c r="O115" s="653">
        <v>6332.96</v>
      </c>
      <c r="P115" s="666">
        <v>1.3130802947555247</v>
      </c>
      <c r="Q115" s="654">
        <v>810.87836107554415</v>
      </c>
    </row>
    <row r="116" spans="1:17" ht="14.4" customHeight="1" x14ac:dyDescent="0.3">
      <c r="A116" s="649" t="s">
        <v>595</v>
      </c>
      <c r="B116" s="650" t="s">
        <v>8227</v>
      </c>
      <c r="C116" s="650" t="s">
        <v>886</v>
      </c>
      <c r="D116" s="650" t="s">
        <v>8258</v>
      </c>
      <c r="E116" s="650" t="s">
        <v>2694</v>
      </c>
      <c r="F116" s="653">
        <v>7</v>
      </c>
      <c r="G116" s="653">
        <v>9094.4</v>
      </c>
      <c r="H116" s="653">
        <v>1</v>
      </c>
      <c r="I116" s="653">
        <v>1299.2</v>
      </c>
      <c r="J116" s="653">
        <v>4</v>
      </c>
      <c r="K116" s="653">
        <v>5242.37</v>
      </c>
      <c r="L116" s="653">
        <v>0.57643934729064039</v>
      </c>
      <c r="M116" s="653">
        <v>1310.5925</v>
      </c>
      <c r="N116" s="653">
        <v>2.06</v>
      </c>
      <c r="O116" s="653">
        <v>2699.81</v>
      </c>
      <c r="P116" s="666">
        <v>0.29686510380014075</v>
      </c>
      <c r="Q116" s="654">
        <v>1310.5873786407767</v>
      </c>
    </row>
    <row r="117" spans="1:17" ht="14.4" customHeight="1" x14ac:dyDescent="0.3">
      <c r="A117" s="649" t="s">
        <v>595</v>
      </c>
      <c r="B117" s="650" t="s">
        <v>8227</v>
      </c>
      <c r="C117" s="650" t="s">
        <v>886</v>
      </c>
      <c r="D117" s="650" t="s">
        <v>8259</v>
      </c>
      <c r="E117" s="650" t="s">
        <v>1717</v>
      </c>
      <c r="F117" s="653">
        <v>2.2999999999999998</v>
      </c>
      <c r="G117" s="653">
        <v>870</v>
      </c>
      <c r="H117" s="653">
        <v>1</v>
      </c>
      <c r="I117" s="653">
        <v>378.26086956521743</v>
      </c>
      <c r="J117" s="653"/>
      <c r="K117" s="653"/>
      <c r="L117" s="653"/>
      <c r="M117" s="653"/>
      <c r="N117" s="653"/>
      <c r="O117" s="653"/>
      <c r="P117" s="666"/>
      <c r="Q117" s="654"/>
    </row>
    <row r="118" spans="1:17" ht="14.4" customHeight="1" x14ac:dyDescent="0.3">
      <c r="A118" s="649" t="s">
        <v>595</v>
      </c>
      <c r="B118" s="650" t="s">
        <v>8227</v>
      </c>
      <c r="C118" s="650" t="s">
        <v>886</v>
      </c>
      <c r="D118" s="650" t="s">
        <v>8260</v>
      </c>
      <c r="E118" s="650" t="s">
        <v>8261</v>
      </c>
      <c r="F118" s="653">
        <v>12</v>
      </c>
      <c r="G118" s="653">
        <v>690.12</v>
      </c>
      <c r="H118" s="653">
        <v>1</v>
      </c>
      <c r="I118" s="653">
        <v>57.51</v>
      </c>
      <c r="J118" s="653"/>
      <c r="K118" s="653"/>
      <c r="L118" s="653"/>
      <c r="M118" s="653"/>
      <c r="N118" s="653"/>
      <c r="O118" s="653"/>
      <c r="P118" s="666"/>
      <c r="Q118" s="654"/>
    </row>
    <row r="119" spans="1:17" ht="14.4" customHeight="1" x14ac:dyDescent="0.3">
      <c r="A119" s="649" t="s">
        <v>595</v>
      </c>
      <c r="B119" s="650" t="s">
        <v>8227</v>
      </c>
      <c r="C119" s="650" t="s">
        <v>886</v>
      </c>
      <c r="D119" s="650" t="s">
        <v>8262</v>
      </c>
      <c r="E119" s="650" t="s">
        <v>3552</v>
      </c>
      <c r="F119" s="653">
        <v>15</v>
      </c>
      <c r="G119" s="653">
        <v>1223.92</v>
      </c>
      <c r="H119" s="653">
        <v>1</v>
      </c>
      <c r="I119" s="653">
        <v>81.594666666666669</v>
      </c>
      <c r="J119" s="653"/>
      <c r="K119" s="653"/>
      <c r="L119" s="653"/>
      <c r="M119" s="653"/>
      <c r="N119" s="653"/>
      <c r="O119" s="653"/>
      <c r="P119" s="666"/>
      <c r="Q119" s="654"/>
    </row>
    <row r="120" spans="1:17" ht="14.4" customHeight="1" x14ac:dyDescent="0.3">
      <c r="A120" s="649" t="s">
        <v>595</v>
      </c>
      <c r="B120" s="650" t="s">
        <v>8227</v>
      </c>
      <c r="C120" s="650" t="s">
        <v>886</v>
      </c>
      <c r="D120" s="650" t="s">
        <v>8263</v>
      </c>
      <c r="E120" s="650" t="s">
        <v>3475</v>
      </c>
      <c r="F120" s="653">
        <v>15.400000000000002</v>
      </c>
      <c r="G120" s="653">
        <v>9320.9</v>
      </c>
      <c r="H120" s="653">
        <v>1</v>
      </c>
      <c r="I120" s="653">
        <v>605.25324675324669</v>
      </c>
      <c r="J120" s="653">
        <v>10.199999999999999</v>
      </c>
      <c r="K120" s="653">
        <v>3873.4500000000003</v>
      </c>
      <c r="L120" s="653">
        <v>0.41556609340299761</v>
      </c>
      <c r="M120" s="653">
        <v>379.75000000000006</v>
      </c>
      <c r="N120" s="653">
        <v>5.65</v>
      </c>
      <c r="O120" s="653">
        <v>2145.5699999999997</v>
      </c>
      <c r="P120" s="666">
        <v>0.23018914482507052</v>
      </c>
      <c r="Q120" s="654">
        <v>379.7469026548672</v>
      </c>
    </row>
    <row r="121" spans="1:17" ht="14.4" customHeight="1" x14ac:dyDescent="0.3">
      <c r="A121" s="649" t="s">
        <v>595</v>
      </c>
      <c r="B121" s="650" t="s">
        <v>8227</v>
      </c>
      <c r="C121" s="650" t="s">
        <v>886</v>
      </c>
      <c r="D121" s="650" t="s">
        <v>8264</v>
      </c>
      <c r="E121" s="650" t="s">
        <v>1250</v>
      </c>
      <c r="F121" s="653">
        <v>0.6</v>
      </c>
      <c r="G121" s="653">
        <v>178.27</v>
      </c>
      <c r="H121" s="653">
        <v>1</v>
      </c>
      <c r="I121" s="653">
        <v>297.11666666666667</v>
      </c>
      <c r="J121" s="653"/>
      <c r="K121" s="653"/>
      <c r="L121" s="653"/>
      <c r="M121" s="653"/>
      <c r="N121" s="653">
        <v>6.4</v>
      </c>
      <c r="O121" s="653">
        <v>1609.6299999999999</v>
      </c>
      <c r="P121" s="666">
        <v>9.0291692376731909</v>
      </c>
      <c r="Q121" s="654">
        <v>251.50468749999996</v>
      </c>
    </row>
    <row r="122" spans="1:17" ht="14.4" customHeight="1" x14ac:dyDescent="0.3">
      <c r="A122" s="649" t="s">
        <v>595</v>
      </c>
      <c r="B122" s="650" t="s">
        <v>8227</v>
      </c>
      <c r="C122" s="650" t="s">
        <v>886</v>
      </c>
      <c r="D122" s="650" t="s">
        <v>8265</v>
      </c>
      <c r="E122" s="650" t="s">
        <v>7868</v>
      </c>
      <c r="F122" s="653">
        <v>4</v>
      </c>
      <c r="G122" s="653">
        <v>5885.76</v>
      </c>
      <c r="H122" s="653">
        <v>1</v>
      </c>
      <c r="I122" s="653">
        <v>1471.44</v>
      </c>
      <c r="J122" s="653"/>
      <c r="K122" s="653"/>
      <c r="L122" s="653"/>
      <c r="M122" s="653"/>
      <c r="N122" s="653"/>
      <c r="O122" s="653"/>
      <c r="P122" s="666"/>
      <c r="Q122" s="654"/>
    </row>
    <row r="123" spans="1:17" ht="14.4" customHeight="1" x14ac:dyDescent="0.3">
      <c r="A123" s="649" t="s">
        <v>595</v>
      </c>
      <c r="B123" s="650" t="s">
        <v>8227</v>
      </c>
      <c r="C123" s="650" t="s">
        <v>886</v>
      </c>
      <c r="D123" s="650" t="s">
        <v>8266</v>
      </c>
      <c r="E123" s="650" t="s">
        <v>8267</v>
      </c>
      <c r="F123" s="653">
        <v>1</v>
      </c>
      <c r="G123" s="653">
        <v>62.71</v>
      </c>
      <c r="H123" s="653">
        <v>1</v>
      </c>
      <c r="I123" s="653">
        <v>62.71</v>
      </c>
      <c r="J123" s="653"/>
      <c r="K123" s="653"/>
      <c r="L123" s="653"/>
      <c r="M123" s="653"/>
      <c r="N123" s="653"/>
      <c r="O123" s="653"/>
      <c r="P123" s="666"/>
      <c r="Q123" s="654"/>
    </row>
    <row r="124" spans="1:17" ht="14.4" customHeight="1" x14ac:dyDescent="0.3">
      <c r="A124" s="649" t="s">
        <v>595</v>
      </c>
      <c r="B124" s="650" t="s">
        <v>8227</v>
      </c>
      <c r="C124" s="650" t="s">
        <v>886</v>
      </c>
      <c r="D124" s="650" t="s">
        <v>8268</v>
      </c>
      <c r="E124" s="650" t="s">
        <v>3483</v>
      </c>
      <c r="F124" s="653">
        <v>5</v>
      </c>
      <c r="G124" s="653">
        <v>204.75</v>
      </c>
      <c r="H124" s="653">
        <v>1</v>
      </c>
      <c r="I124" s="653">
        <v>40.950000000000003</v>
      </c>
      <c r="J124" s="653">
        <v>3</v>
      </c>
      <c r="K124" s="653">
        <v>122.85</v>
      </c>
      <c r="L124" s="653">
        <v>0.6</v>
      </c>
      <c r="M124" s="653">
        <v>40.949999999999996</v>
      </c>
      <c r="N124" s="653">
        <v>28</v>
      </c>
      <c r="O124" s="653">
        <v>1933.62</v>
      </c>
      <c r="P124" s="666">
        <v>9.4438095238095237</v>
      </c>
      <c r="Q124" s="654">
        <v>69.057857142857145</v>
      </c>
    </row>
    <row r="125" spans="1:17" ht="14.4" customHeight="1" x14ac:dyDescent="0.3">
      <c r="A125" s="649" t="s">
        <v>595</v>
      </c>
      <c r="B125" s="650" t="s">
        <v>8227</v>
      </c>
      <c r="C125" s="650" t="s">
        <v>886</v>
      </c>
      <c r="D125" s="650" t="s">
        <v>8269</v>
      </c>
      <c r="E125" s="650" t="s">
        <v>3484</v>
      </c>
      <c r="F125" s="653">
        <v>29</v>
      </c>
      <c r="G125" s="653">
        <v>593.91999999999996</v>
      </c>
      <c r="H125" s="653">
        <v>1</v>
      </c>
      <c r="I125" s="653">
        <v>20.479999999999997</v>
      </c>
      <c r="J125" s="653">
        <v>13</v>
      </c>
      <c r="K125" s="653">
        <v>266.24</v>
      </c>
      <c r="L125" s="653">
        <v>0.44827586206896558</v>
      </c>
      <c r="M125" s="653">
        <v>20.48</v>
      </c>
      <c r="N125" s="653">
        <v>0.6</v>
      </c>
      <c r="O125" s="653">
        <v>12.28</v>
      </c>
      <c r="P125" s="666">
        <v>2.0676185344827586E-2</v>
      </c>
      <c r="Q125" s="654">
        <v>20.466666666666665</v>
      </c>
    </row>
    <row r="126" spans="1:17" ht="14.4" customHeight="1" x14ac:dyDescent="0.3">
      <c r="A126" s="649" t="s">
        <v>595</v>
      </c>
      <c r="B126" s="650" t="s">
        <v>8227</v>
      </c>
      <c r="C126" s="650" t="s">
        <v>886</v>
      </c>
      <c r="D126" s="650" t="s">
        <v>7992</v>
      </c>
      <c r="E126" s="650" t="s">
        <v>7993</v>
      </c>
      <c r="F126" s="653"/>
      <c r="G126" s="653"/>
      <c r="H126" s="653"/>
      <c r="I126" s="653"/>
      <c r="J126" s="653">
        <v>0.6</v>
      </c>
      <c r="K126" s="653">
        <v>4217.3999999999996</v>
      </c>
      <c r="L126" s="653"/>
      <c r="M126" s="653">
        <v>7029</v>
      </c>
      <c r="N126" s="653"/>
      <c r="O126" s="653"/>
      <c r="P126" s="666"/>
      <c r="Q126" s="654"/>
    </row>
    <row r="127" spans="1:17" ht="14.4" customHeight="1" x14ac:dyDescent="0.3">
      <c r="A127" s="649" t="s">
        <v>595</v>
      </c>
      <c r="B127" s="650" t="s">
        <v>8227</v>
      </c>
      <c r="C127" s="650" t="s">
        <v>886</v>
      </c>
      <c r="D127" s="650" t="s">
        <v>8270</v>
      </c>
      <c r="E127" s="650" t="s">
        <v>8271</v>
      </c>
      <c r="F127" s="653"/>
      <c r="G127" s="653"/>
      <c r="H127" s="653"/>
      <c r="I127" s="653"/>
      <c r="J127" s="653"/>
      <c r="K127" s="653"/>
      <c r="L127" s="653"/>
      <c r="M127" s="653"/>
      <c r="N127" s="653">
        <v>5.2</v>
      </c>
      <c r="O127" s="653">
        <v>11456.12</v>
      </c>
      <c r="P127" s="666"/>
      <c r="Q127" s="654">
        <v>2203.1</v>
      </c>
    </row>
    <row r="128" spans="1:17" ht="14.4" customHeight="1" x14ac:dyDescent="0.3">
      <c r="A128" s="649" t="s">
        <v>595</v>
      </c>
      <c r="B128" s="650" t="s">
        <v>8227</v>
      </c>
      <c r="C128" s="650" t="s">
        <v>886</v>
      </c>
      <c r="D128" s="650" t="s">
        <v>7994</v>
      </c>
      <c r="E128" s="650" t="s">
        <v>2315</v>
      </c>
      <c r="F128" s="653">
        <v>6.32</v>
      </c>
      <c r="G128" s="653">
        <v>2102.3200000000002</v>
      </c>
      <c r="H128" s="653">
        <v>1</v>
      </c>
      <c r="I128" s="653">
        <v>332.64556962025318</v>
      </c>
      <c r="J128" s="653">
        <v>21.8</v>
      </c>
      <c r="K128" s="653">
        <v>7414.1399999999994</v>
      </c>
      <c r="L128" s="653">
        <v>3.5266467521595186</v>
      </c>
      <c r="M128" s="653">
        <v>340.09816513761461</v>
      </c>
      <c r="N128" s="653">
        <v>16.649999999999999</v>
      </c>
      <c r="O128" s="653">
        <v>5662.6399999999994</v>
      </c>
      <c r="P128" s="666">
        <v>2.6935195403173631</v>
      </c>
      <c r="Q128" s="654">
        <v>340.09849849849849</v>
      </c>
    </row>
    <row r="129" spans="1:17" ht="14.4" customHeight="1" x14ac:dyDescent="0.3">
      <c r="A129" s="649" t="s">
        <v>595</v>
      </c>
      <c r="B129" s="650" t="s">
        <v>8227</v>
      </c>
      <c r="C129" s="650" t="s">
        <v>886</v>
      </c>
      <c r="D129" s="650" t="s">
        <v>7995</v>
      </c>
      <c r="E129" s="650" t="s">
        <v>2602</v>
      </c>
      <c r="F129" s="653">
        <v>5</v>
      </c>
      <c r="G129" s="653">
        <v>414.32000000000005</v>
      </c>
      <c r="H129" s="653">
        <v>1</v>
      </c>
      <c r="I129" s="653">
        <v>82.864000000000004</v>
      </c>
      <c r="J129" s="653">
        <v>6.87</v>
      </c>
      <c r="K129" s="653">
        <v>584.05000000000007</v>
      </c>
      <c r="L129" s="653">
        <v>1.4096592006178799</v>
      </c>
      <c r="M129" s="653">
        <v>85.014556040756929</v>
      </c>
      <c r="N129" s="653">
        <v>7.48</v>
      </c>
      <c r="O129" s="653">
        <v>635.89</v>
      </c>
      <c r="P129" s="666">
        <v>1.5347798802857693</v>
      </c>
      <c r="Q129" s="654">
        <v>85.012032085561486</v>
      </c>
    </row>
    <row r="130" spans="1:17" ht="14.4" customHeight="1" x14ac:dyDescent="0.3">
      <c r="A130" s="649" t="s">
        <v>595</v>
      </c>
      <c r="B130" s="650" t="s">
        <v>8227</v>
      </c>
      <c r="C130" s="650" t="s">
        <v>886</v>
      </c>
      <c r="D130" s="650" t="s">
        <v>7996</v>
      </c>
      <c r="E130" s="650" t="s">
        <v>2606</v>
      </c>
      <c r="F130" s="653">
        <v>2</v>
      </c>
      <c r="G130" s="653">
        <v>337.14</v>
      </c>
      <c r="H130" s="653">
        <v>1</v>
      </c>
      <c r="I130" s="653">
        <v>168.57</v>
      </c>
      <c r="J130" s="653">
        <v>7.8100000000000005</v>
      </c>
      <c r="K130" s="653">
        <v>1328.08</v>
      </c>
      <c r="L130" s="653">
        <v>3.9392537224891737</v>
      </c>
      <c r="M130" s="653">
        <v>170.04865556978231</v>
      </c>
      <c r="N130" s="653">
        <v>2.71</v>
      </c>
      <c r="O130" s="653">
        <v>460.81</v>
      </c>
      <c r="P130" s="666">
        <v>1.3668209052619091</v>
      </c>
      <c r="Q130" s="654">
        <v>170.04059040590406</v>
      </c>
    </row>
    <row r="131" spans="1:17" ht="14.4" customHeight="1" x14ac:dyDescent="0.3">
      <c r="A131" s="649" t="s">
        <v>595</v>
      </c>
      <c r="B131" s="650" t="s">
        <v>8227</v>
      </c>
      <c r="C131" s="650" t="s">
        <v>886</v>
      </c>
      <c r="D131" s="650" t="s">
        <v>8272</v>
      </c>
      <c r="E131" s="650" t="s">
        <v>8273</v>
      </c>
      <c r="F131" s="653"/>
      <c r="G131" s="653"/>
      <c r="H131" s="653"/>
      <c r="I131" s="653"/>
      <c r="J131" s="653">
        <v>3</v>
      </c>
      <c r="K131" s="653">
        <v>19410.060000000001</v>
      </c>
      <c r="L131" s="653"/>
      <c r="M131" s="653">
        <v>6470.02</v>
      </c>
      <c r="N131" s="653">
        <v>1</v>
      </c>
      <c r="O131" s="653">
        <v>6470.02</v>
      </c>
      <c r="P131" s="666"/>
      <c r="Q131" s="654">
        <v>6470.02</v>
      </c>
    </row>
    <row r="132" spans="1:17" ht="14.4" customHeight="1" x14ac:dyDescent="0.3">
      <c r="A132" s="649" t="s">
        <v>595</v>
      </c>
      <c r="B132" s="650" t="s">
        <v>8227</v>
      </c>
      <c r="C132" s="650" t="s">
        <v>886</v>
      </c>
      <c r="D132" s="650" t="s">
        <v>8274</v>
      </c>
      <c r="E132" s="650" t="s">
        <v>8273</v>
      </c>
      <c r="F132" s="653"/>
      <c r="G132" s="653"/>
      <c r="H132" s="653"/>
      <c r="I132" s="653"/>
      <c r="J132" s="653">
        <v>39</v>
      </c>
      <c r="K132" s="653">
        <v>504661.56</v>
      </c>
      <c r="L132" s="653"/>
      <c r="M132" s="653">
        <v>12940.039999999999</v>
      </c>
      <c r="N132" s="653">
        <v>1</v>
      </c>
      <c r="O132" s="653">
        <v>12940.04</v>
      </c>
      <c r="P132" s="666"/>
      <c r="Q132" s="654">
        <v>12940.04</v>
      </c>
    </row>
    <row r="133" spans="1:17" ht="14.4" customHeight="1" x14ac:dyDescent="0.3">
      <c r="A133" s="649" t="s">
        <v>595</v>
      </c>
      <c r="B133" s="650" t="s">
        <v>8227</v>
      </c>
      <c r="C133" s="650" t="s">
        <v>886</v>
      </c>
      <c r="D133" s="650" t="s">
        <v>8005</v>
      </c>
      <c r="E133" s="650" t="s">
        <v>8006</v>
      </c>
      <c r="F133" s="653">
        <v>2</v>
      </c>
      <c r="G133" s="653">
        <v>21597.34</v>
      </c>
      <c r="H133" s="653">
        <v>1</v>
      </c>
      <c r="I133" s="653">
        <v>10798.67</v>
      </c>
      <c r="J133" s="653"/>
      <c r="K133" s="653"/>
      <c r="L133" s="653"/>
      <c r="M133" s="653"/>
      <c r="N133" s="653"/>
      <c r="O133" s="653"/>
      <c r="P133" s="666"/>
      <c r="Q133" s="654"/>
    </row>
    <row r="134" spans="1:17" ht="14.4" customHeight="1" x14ac:dyDescent="0.3">
      <c r="A134" s="649" t="s">
        <v>595</v>
      </c>
      <c r="B134" s="650" t="s">
        <v>8227</v>
      </c>
      <c r="C134" s="650" t="s">
        <v>886</v>
      </c>
      <c r="D134" s="650" t="s">
        <v>8275</v>
      </c>
      <c r="E134" s="650" t="s">
        <v>8276</v>
      </c>
      <c r="F134" s="653">
        <v>0.6</v>
      </c>
      <c r="G134" s="653">
        <v>356.53</v>
      </c>
      <c r="H134" s="653">
        <v>1</v>
      </c>
      <c r="I134" s="653">
        <v>594.2166666666667</v>
      </c>
      <c r="J134" s="653"/>
      <c r="K134" s="653"/>
      <c r="L134" s="653"/>
      <c r="M134" s="653"/>
      <c r="N134" s="653"/>
      <c r="O134" s="653"/>
      <c r="P134" s="666"/>
      <c r="Q134" s="654"/>
    </row>
    <row r="135" spans="1:17" ht="14.4" customHeight="1" x14ac:dyDescent="0.3">
      <c r="A135" s="649" t="s">
        <v>595</v>
      </c>
      <c r="B135" s="650" t="s">
        <v>8227</v>
      </c>
      <c r="C135" s="650" t="s">
        <v>886</v>
      </c>
      <c r="D135" s="650" t="s">
        <v>8277</v>
      </c>
      <c r="E135" s="650" t="s">
        <v>8278</v>
      </c>
      <c r="F135" s="653"/>
      <c r="G135" s="653"/>
      <c r="H135" s="653"/>
      <c r="I135" s="653"/>
      <c r="J135" s="653">
        <v>0.02</v>
      </c>
      <c r="K135" s="653">
        <v>7.59</v>
      </c>
      <c r="L135" s="653"/>
      <c r="M135" s="653">
        <v>379.5</v>
      </c>
      <c r="N135" s="653"/>
      <c r="O135" s="653"/>
      <c r="P135" s="666"/>
      <c r="Q135" s="654"/>
    </row>
    <row r="136" spans="1:17" ht="14.4" customHeight="1" x14ac:dyDescent="0.3">
      <c r="A136" s="649" t="s">
        <v>595</v>
      </c>
      <c r="B136" s="650" t="s">
        <v>8227</v>
      </c>
      <c r="C136" s="650" t="s">
        <v>886</v>
      </c>
      <c r="D136" s="650" t="s">
        <v>8279</v>
      </c>
      <c r="E136" s="650" t="s">
        <v>8280</v>
      </c>
      <c r="F136" s="653"/>
      <c r="G136" s="653"/>
      <c r="H136" s="653"/>
      <c r="I136" s="653"/>
      <c r="J136" s="653">
        <v>1.8</v>
      </c>
      <c r="K136" s="653">
        <v>412.47</v>
      </c>
      <c r="L136" s="653"/>
      <c r="M136" s="653">
        <v>229.15</v>
      </c>
      <c r="N136" s="653"/>
      <c r="O136" s="653"/>
      <c r="P136" s="666"/>
      <c r="Q136" s="654"/>
    </row>
    <row r="137" spans="1:17" ht="14.4" customHeight="1" x14ac:dyDescent="0.3">
      <c r="A137" s="649" t="s">
        <v>595</v>
      </c>
      <c r="B137" s="650" t="s">
        <v>8227</v>
      </c>
      <c r="C137" s="650" t="s">
        <v>886</v>
      </c>
      <c r="D137" s="650" t="s">
        <v>8281</v>
      </c>
      <c r="E137" s="650" t="s">
        <v>7868</v>
      </c>
      <c r="F137" s="653"/>
      <c r="G137" s="653"/>
      <c r="H137" s="653"/>
      <c r="I137" s="653"/>
      <c r="J137" s="653">
        <v>2.6</v>
      </c>
      <c r="K137" s="653">
        <v>2691.56</v>
      </c>
      <c r="L137" s="653"/>
      <c r="M137" s="653">
        <v>1035.2153846153847</v>
      </c>
      <c r="N137" s="653"/>
      <c r="O137" s="653"/>
      <c r="P137" s="666"/>
      <c r="Q137" s="654"/>
    </row>
    <row r="138" spans="1:17" ht="14.4" customHeight="1" x14ac:dyDescent="0.3">
      <c r="A138" s="649" t="s">
        <v>595</v>
      </c>
      <c r="B138" s="650" t="s">
        <v>8227</v>
      </c>
      <c r="C138" s="650" t="s">
        <v>886</v>
      </c>
      <c r="D138" s="650" t="s">
        <v>8282</v>
      </c>
      <c r="E138" s="650" t="s">
        <v>8283</v>
      </c>
      <c r="F138" s="653"/>
      <c r="G138" s="653"/>
      <c r="H138" s="653"/>
      <c r="I138" s="653"/>
      <c r="J138" s="653">
        <v>3</v>
      </c>
      <c r="K138" s="653">
        <v>145.4</v>
      </c>
      <c r="L138" s="653"/>
      <c r="M138" s="653">
        <v>48.466666666666669</v>
      </c>
      <c r="N138" s="653"/>
      <c r="O138" s="653"/>
      <c r="P138" s="666"/>
      <c r="Q138" s="654"/>
    </row>
    <row r="139" spans="1:17" ht="14.4" customHeight="1" x14ac:dyDescent="0.3">
      <c r="A139" s="649" t="s">
        <v>595</v>
      </c>
      <c r="B139" s="650" t="s">
        <v>8227</v>
      </c>
      <c r="C139" s="650" t="s">
        <v>886</v>
      </c>
      <c r="D139" s="650" t="s">
        <v>8284</v>
      </c>
      <c r="E139" s="650" t="s">
        <v>1206</v>
      </c>
      <c r="F139" s="653">
        <v>36.32</v>
      </c>
      <c r="G139" s="653">
        <v>3228.25</v>
      </c>
      <c r="H139" s="653">
        <v>1</v>
      </c>
      <c r="I139" s="653">
        <v>88.883535242290748</v>
      </c>
      <c r="J139" s="653">
        <v>3</v>
      </c>
      <c r="K139" s="653">
        <v>290.89999999999998</v>
      </c>
      <c r="L139" s="653">
        <v>9.0110741113606438E-2</v>
      </c>
      <c r="M139" s="653">
        <v>96.966666666666654</v>
      </c>
      <c r="N139" s="653">
        <v>0.3</v>
      </c>
      <c r="O139" s="653">
        <v>29.07</v>
      </c>
      <c r="P139" s="666">
        <v>9.0048788043057392E-3</v>
      </c>
      <c r="Q139" s="654">
        <v>96.9</v>
      </c>
    </row>
    <row r="140" spans="1:17" ht="14.4" customHeight="1" x14ac:dyDescent="0.3">
      <c r="A140" s="649" t="s">
        <v>595</v>
      </c>
      <c r="B140" s="650" t="s">
        <v>8227</v>
      </c>
      <c r="C140" s="650" t="s">
        <v>886</v>
      </c>
      <c r="D140" s="650" t="s">
        <v>8285</v>
      </c>
      <c r="E140" s="650" t="s">
        <v>7868</v>
      </c>
      <c r="F140" s="653">
        <v>3.25</v>
      </c>
      <c r="G140" s="653">
        <v>843.9</v>
      </c>
      <c r="H140" s="653">
        <v>1</v>
      </c>
      <c r="I140" s="653">
        <v>259.66153846153844</v>
      </c>
      <c r="J140" s="653"/>
      <c r="K140" s="653"/>
      <c r="L140" s="653"/>
      <c r="M140" s="653"/>
      <c r="N140" s="653"/>
      <c r="O140" s="653"/>
      <c r="P140" s="666"/>
      <c r="Q140" s="654"/>
    </row>
    <row r="141" spans="1:17" ht="14.4" customHeight="1" x14ac:dyDescent="0.3">
      <c r="A141" s="649" t="s">
        <v>595</v>
      </c>
      <c r="B141" s="650" t="s">
        <v>8227</v>
      </c>
      <c r="C141" s="650" t="s">
        <v>886</v>
      </c>
      <c r="D141" s="650" t="s">
        <v>8286</v>
      </c>
      <c r="E141" s="650" t="s">
        <v>7868</v>
      </c>
      <c r="F141" s="653">
        <v>13.33</v>
      </c>
      <c r="G141" s="653">
        <v>6734.9</v>
      </c>
      <c r="H141" s="653">
        <v>1</v>
      </c>
      <c r="I141" s="653">
        <v>505.24381095273816</v>
      </c>
      <c r="J141" s="653"/>
      <c r="K141" s="653"/>
      <c r="L141" s="653"/>
      <c r="M141" s="653"/>
      <c r="N141" s="653"/>
      <c r="O141" s="653"/>
      <c r="P141" s="666"/>
      <c r="Q141" s="654"/>
    </row>
    <row r="142" spans="1:17" ht="14.4" customHeight="1" x14ac:dyDescent="0.3">
      <c r="A142" s="649" t="s">
        <v>595</v>
      </c>
      <c r="B142" s="650" t="s">
        <v>8227</v>
      </c>
      <c r="C142" s="650" t="s">
        <v>886</v>
      </c>
      <c r="D142" s="650" t="s">
        <v>8287</v>
      </c>
      <c r="E142" s="650" t="s">
        <v>8288</v>
      </c>
      <c r="F142" s="653"/>
      <c r="G142" s="653"/>
      <c r="H142" s="653"/>
      <c r="I142" s="653"/>
      <c r="J142" s="653">
        <v>3</v>
      </c>
      <c r="K142" s="653">
        <v>4037.64</v>
      </c>
      <c r="L142" s="653"/>
      <c r="M142" s="653">
        <v>1345.8799999999999</v>
      </c>
      <c r="N142" s="653">
        <v>2</v>
      </c>
      <c r="O142" s="653">
        <v>2691.76</v>
      </c>
      <c r="P142" s="666"/>
      <c r="Q142" s="654">
        <v>1345.88</v>
      </c>
    </row>
    <row r="143" spans="1:17" ht="14.4" customHeight="1" x14ac:dyDescent="0.3">
      <c r="A143" s="649" t="s">
        <v>595</v>
      </c>
      <c r="B143" s="650" t="s">
        <v>8227</v>
      </c>
      <c r="C143" s="650" t="s">
        <v>886</v>
      </c>
      <c r="D143" s="650" t="s">
        <v>8010</v>
      </c>
      <c r="E143" s="650" t="s">
        <v>8011</v>
      </c>
      <c r="F143" s="653">
        <v>1</v>
      </c>
      <c r="G143" s="653">
        <v>1329.69</v>
      </c>
      <c r="H143" s="653">
        <v>1</v>
      </c>
      <c r="I143" s="653">
        <v>1329.69</v>
      </c>
      <c r="J143" s="653"/>
      <c r="K143" s="653"/>
      <c r="L143" s="653"/>
      <c r="M143" s="653"/>
      <c r="N143" s="653"/>
      <c r="O143" s="653"/>
      <c r="P143" s="666"/>
      <c r="Q143" s="654"/>
    </row>
    <row r="144" spans="1:17" ht="14.4" customHeight="1" x14ac:dyDescent="0.3">
      <c r="A144" s="649" t="s">
        <v>595</v>
      </c>
      <c r="B144" s="650" t="s">
        <v>8227</v>
      </c>
      <c r="C144" s="650" t="s">
        <v>886</v>
      </c>
      <c r="D144" s="650" t="s">
        <v>8289</v>
      </c>
      <c r="E144" s="650" t="s">
        <v>8011</v>
      </c>
      <c r="F144" s="653">
        <v>6</v>
      </c>
      <c r="G144" s="653">
        <v>1674.3</v>
      </c>
      <c r="H144" s="653">
        <v>1</v>
      </c>
      <c r="I144" s="653">
        <v>279.05</v>
      </c>
      <c r="J144" s="653"/>
      <c r="K144" s="653"/>
      <c r="L144" s="653"/>
      <c r="M144" s="653"/>
      <c r="N144" s="653"/>
      <c r="O144" s="653"/>
      <c r="P144" s="666"/>
      <c r="Q144" s="654"/>
    </row>
    <row r="145" spans="1:17" ht="14.4" customHeight="1" x14ac:dyDescent="0.3">
      <c r="A145" s="649" t="s">
        <v>595</v>
      </c>
      <c r="B145" s="650" t="s">
        <v>8227</v>
      </c>
      <c r="C145" s="650" t="s">
        <v>886</v>
      </c>
      <c r="D145" s="650" t="s">
        <v>8290</v>
      </c>
      <c r="E145" s="650" t="s">
        <v>8291</v>
      </c>
      <c r="F145" s="653"/>
      <c r="G145" s="653"/>
      <c r="H145" s="653"/>
      <c r="I145" s="653"/>
      <c r="J145" s="653"/>
      <c r="K145" s="653"/>
      <c r="L145" s="653"/>
      <c r="M145" s="653"/>
      <c r="N145" s="653">
        <v>0.3</v>
      </c>
      <c r="O145" s="653">
        <v>240</v>
      </c>
      <c r="P145" s="666"/>
      <c r="Q145" s="654">
        <v>800</v>
      </c>
    </row>
    <row r="146" spans="1:17" ht="14.4" customHeight="1" x14ac:dyDescent="0.3">
      <c r="A146" s="649" t="s">
        <v>595</v>
      </c>
      <c r="B146" s="650" t="s">
        <v>8227</v>
      </c>
      <c r="C146" s="650" t="s">
        <v>886</v>
      </c>
      <c r="D146" s="650" t="s">
        <v>8292</v>
      </c>
      <c r="E146" s="650" t="s">
        <v>1235</v>
      </c>
      <c r="F146" s="653"/>
      <c r="G146" s="653"/>
      <c r="H146" s="653"/>
      <c r="I146" s="653"/>
      <c r="J146" s="653">
        <v>0.31</v>
      </c>
      <c r="K146" s="653">
        <v>300.84999999999997</v>
      </c>
      <c r="L146" s="653"/>
      <c r="M146" s="653">
        <v>970.48387096774184</v>
      </c>
      <c r="N146" s="653">
        <v>1.9</v>
      </c>
      <c r="O146" s="653">
        <v>1843.95</v>
      </c>
      <c r="P146" s="666"/>
      <c r="Q146" s="654">
        <v>970.50000000000011</v>
      </c>
    </row>
    <row r="147" spans="1:17" ht="14.4" customHeight="1" x14ac:dyDescent="0.3">
      <c r="A147" s="649" t="s">
        <v>595</v>
      </c>
      <c r="B147" s="650" t="s">
        <v>8227</v>
      </c>
      <c r="C147" s="650" t="s">
        <v>886</v>
      </c>
      <c r="D147" s="650" t="s">
        <v>8293</v>
      </c>
      <c r="E147" s="650" t="s">
        <v>1692</v>
      </c>
      <c r="F147" s="653"/>
      <c r="G147" s="653"/>
      <c r="H147" s="653"/>
      <c r="I147" s="653"/>
      <c r="J147" s="653"/>
      <c r="K147" s="653"/>
      <c r="L147" s="653"/>
      <c r="M147" s="653"/>
      <c r="N147" s="653">
        <v>0.7</v>
      </c>
      <c r="O147" s="653">
        <v>1358</v>
      </c>
      <c r="P147" s="666"/>
      <c r="Q147" s="654">
        <v>1940.0000000000002</v>
      </c>
    </row>
    <row r="148" spans="1:17" ht="14.4" customHeight="1" x14ac:dyDescent="0.3">
      <c r="A148" s="649" t="s">
        <v>595</v>
      </c>
      <c r="B148" s="650" t="s">
        <v>8227</v>
      </c>
      <c r="C148" s="650" t="s">
        <v>886</v>
      </c>
      <c r="D148" s="650" t="s">
        <v>8294</v>
      </c>
      <c r="E148" s="650" t="s">
        <v>8295</v>
      </c>
      <c r="F148" s="653">
        <v>2</v>
      </c>
      <c r="G148" s="653">
        <v>7010.2</v>
      </c>
      <c r="H148" s="653">
        <v>1</v>
      </c>
      <c r="I148" s="653">
        <v>3505.1</v>
      </c>
      <c r="J148" s="653">
        <v>4</v>
      </c>
      <c r="K148" s="653">
        <v>14143.36</v>
      </c>
      <c r="L148" s="653">
        <v>2.0175401557730166</v>
      </c>
      <c r="M148" s="653">
        <v>3535.84</v>
      </c>
      <c r="N148" s="653"/>
      <c r="O148" s="653"/>
      <c r="P148" s="666"/>
      <c r="Q148" s="654"/>
    </row>
    <row r="149" spans="1:17" ht="14.4" customHeight="1" x14ac:dyDescent="0.3">
      <c r="A149" s="649" t="s">
        <v>595</v>
      </c>
      <c r="B149" s="650" t="s">
        <v>8227</v>
      </c>
      <c r="C149" s="650" t="s">
        <v>886</v>
      </c>
      <c r="D149" s="650" t="s">
        <v>8296</v>
      </c>
      <c r="E149" s="650" t="s">
        <v>1285</v>
      </c>
      <c r="F149" s="653"/>
      <c r="G149" s="653"/>
      <c r="H149" s="653"/>
      <c r="I149" s="653"/>
      <c r="J149" s="653">
        <v>14</v>
      </c>
      <c r="K149" s="653">
        <v>3839.78</v>
      </c>
      <c r="L149" s="653"/>
      <c r="M149" s="653">
        <v>274.27000000000004</v>
      </c>
      <c r="N149" s="653"/>
      <c r="O149" s="653"/>
      <c r="P149" s="666"/>
      <c r="Q149" s="654"/>
    </row>
    <row r="150" spans="1:17" ht="14.4" customHeight="1" x14ac:dyDescent="0.3">
      <c r="A150" s="649" t="s">
        <v>595</v>
      </c>
      <c r="B150" s="650" t="s">
        <v>8227</v>
      </c>
      <c r="C150" s="650" t="s">
        <v>886</v>
      </c>
      <c r="D150" s="650" t="s">
        <v>8013</v>
      </c>
      <c r="E150" s="650" t="s">
        <v>8014</v>
      </c>
      <c r="F150" s="653"/>
      <c r="G150" s="653"/>
      <c r="H150" s="653"/>
      <c r="I150" s="653"/>
      <c r="J150" s="653">
        <v>2.08</v>
      </c>
      <c r="K150" s="653">
        <v>423.75</v>
      </c>
      <c r="L150" s="653"/>
      <c r="M150" s="653">
        <v>203.72596153846152</v>
      </c>
      <c r="N150" s="653">
        <v>1.41</v>
      </c>
      <c r="O150" s="653">
        <v>287.25</v>
      </c>
      <c r="P150" s="666"/>
      <c r="Q150" s="654">
        <v>203.72340425531917</v>
      </c>
    </row>
    <row r="151" spans="1:17" ht="14.4" customHeight="1" x14ac:dyDescent="0.3">
      <c r="A151" s="649" t="s">
        <v>595</v>
      </c>
      <c r="B151" s="650" t="s">
        <v>8227</v>
      </c>
      <c r="C151" s="650" t="s">
        <v>886</v>
      </c>
      <c r="D151" s="650" t="s">
        <v>8015</v>
      </c>
      <c r="E151" s="650" t="s">
        <v>8014</v>
      </c>
      <c r="F151" s="653"/>
      <c r="G151" s="653"/>
      <c r="H151" s="653"/>
      <c r="I151" s="653"/>
      <c r="J151" s="653">
        <v>2.0299999999999998</v>
      </c>
      <c r="K151" s="653">
        <v>2067.83</v>
      </c>
      <c r="L151" s="653"/>
      <c r="M151" s="653">
        <v>1018.6354679802956</v>
      </c>
      <c r="N151" s="653">
        <v>2.67</v>
      </c>
      <c r="O151" s="653">
        <v>2719.76</v>
      </c>
      <c r="P151" s="666"/>
      <c r="Q151" s="654">
        <v>1018.6367041198503</v>
      </c>
    </row>
    <row r="152" spans="1:17" ht="14.4" customHeight="1" x14ac:dyDescent="0.3">
      <c r="A152" s="649" t="s">
        <v>595</v>
      </c>
      <c r="B152" s="650" t="s">
        <v>8227</v>
      </c>
      <c r="C152" s="650" t="s">
        <v>886</v>
      </c>
      <c r="D152" s="650" t="s">
        <v>8016</v>
      </c>
      <c r="E152" s="650" t="s">
        <v>2318</v>
      </c>
      <c r="F152" s="653">
        <v>1.2</v>
      </c>
      <c r="G152" s="653">
        <v>8434.7999999999993</v>
      </c>
      <c r="H152" s="653">
        <v>1</v>
      </c>
      <c r="I152" s="653">
        <v>7029</v>
      </c>
      <c r="J152" s="653">
        <v>2</v>
      </c>
      <c r="K152" s="653">
        <v>12094.25</v>
      </c>
      <c r="L152" s="653">
        <v>1.4338514250486083</v>
      </c>
      <c r="M152" s="653">
        <v>6047.125</v>
      </c>
      <c r="N152" s="653">
        <v>11.3</v>
      </c>
      <c r="O152" s="653">
        <v>68332.78</v>
      </c>
      <c r="P152" s="666">
        <v>8.1012922653767738</v>
      </c>
      <c r="Q152" s="654">
        <v>6047.1486725663708</v>
      </c>
    </row>
    <row r="153" spans="1:17" ht="14.4" customHeight="1" x14ac:dyDescent="0.3">
      <c r="A153" s="649" t="s">
        <v>595</v>
      </c>
      <c r="B153" s="650" t="s">
        <v>8227</v>
      </c>
      <c r="C153" s="650" t="s">
        <v>886</v>
      </c>
      <c r="D153" s="650" t="s">
        <v>8297</v>
      </c>
      <c r="E153" s="650" t="s">
        <v>905</v>
      </c>
      <c r="F153" s="653"/>
      <c r="G153" s="653"/>
      <c r="H153" s="653"/>
      <c r="I153" s="653"/>
      <c r="J153" s="653">
        <v>2</v>
      </c>
      <c r="K153" s="653">
        <v>2070.4499999999998</v>
      </c>
      <c r="L153" s="653"/>
      <c r="M153" s="653">
        <v>1035.2249999999999</v>
      </c>
      <c r="N153" s="653"/>
      <c r="O153" s="653"/>
      <c r="P153" s="666"/>
      <c r="Q153" s="654"/>
    </row>
    <row r="154" spans="1:17" ht="14.4" customHeight="1" x14ac:dyDescent="0.3">
      <c r="A154" s="649" t="s">
        <v>595</v>
      </c>
      <c r="B154" s="650" t="s">
        <v>8227</v>
      </c>
      <c r="C154" s="650" t="s">
        <v>886</v>
      </c>
      <c r="D154" s="650" t="s">
        <v>8298</v>
      </c>
      <c r="E154" s="650" t="s">
        <v>2843</v>
      </c>
      <c r="F154" s="653">
        <v>4.4000000000000004</v>
      </c>
      <c r="G154" s="653">
        <v>7165.34</v>
      </c>
      <c r="H154" s="653">
        <v>1</v>
      </c>
      <c r="I154" s="653">
        <v>1628.4863636363636</v>
      </c>
      <c r="J154" s="653"/>
      <c r="K154" s="653"/>
      <c r="L154" s="653"/>
      <c r="M154" s="653"/>
      <c r="N154" s="653">
        <v>7.15</v>
      </c>
      <c r="O154" s="653">
        <v>11745.86</v>
      </c>
      <c r="P154" s="666">
        <v>1.639260663136711</v>
      </c>
      <c r="Q154" s="654">
        <v>1642.7776223776223</v>
      </c>
    </row>
    <row r="155" spans="1:17" ht="14.4" customHeight="1" x14ac:dyDescent="0.3">
      <c r="A155" s="649" t="s">
        <v>595</v>
      </c>
      <c r="B155" s="650" t="s">
        <v>8227</v>
      </c>
      <c r="C155" s="650" t="s">
        <v>886</v>
      </c>
      <c r="D155" s="650" t="s">
        <v>8020</v>
      </c>
      <c r="E155" s="650" t="s">
        <v>1035</v>
      </c>
      <c r="F155" s="653">
        <v>30.1</v>
      </c>
      <c r="G155" s="653">
        <v>4595.75</v>
      </c>
      <c r="H155" s="653">
        <v>1</v>
      </c>
      <c r="I155" s="653">
        <v>152.68272425249168</v>
      </c>
      <c r="J155" s="653">
        <v>24.810000000000002</v>
      </c>
      <c r="K155" s="653">
        <v>3974.25</v>
      </c>
      <c r="L155" s="653">
        <v>0.86476636022412012</v>
      </c>
      <c r="M155" s="653">
        <v>160.18742442563482</v>
      </c>
      <c r="N155" s="653">
        <v>20.5</v>
      </c>
      <c r="O155" s="653">
        <v>3283.77</v>
      </c>
      <c r="P155" s="666">
        <v>0.71452320078333242</v>
      </c>
      <c r="Q155" s="654">
        <v>160.18390243902439</v>
      </c>
    </row>
    <row r="156" spans="1:17" ht="14.4" customHeight="1" x14ac:dyDescent="0.3">
      <c r="A156" s="649" t="s">
        <v>595</v>
      </c>
      <c r="B156" s="650" t="s">
        <v>8227</v>
      </c>
      <c r="C156" s="650" t="s">
        <v>886</v>
      </c>
      <c r="D156" s="650" t="s">
        <v>8299</v>
      </c>
      <c r="E156" s="650" t="s">
        <v>2697</v>
      </c>
      <c r="F156" s="653">
        <v>30.2</v>
      </c>
      <c r="G156" s="653">
        <v>15090.16</v>
      </c>
      <c r="H156" s="653">
        <v>1</v>
      </c>
      <c r="I156" s="653">
        <v>499.67417218543045</v>
      </c>
      <c r="J156" s="653">
        <v>18.5</v>
      </c>
      <c r="K156" s="653">
        <v>9559.130000000001</v>
      </c>
      <c r="L156" s="653">
        <v>0.63346776972543706</v>
      </c>
      <c r="M156" s="653">
        <v>516.70972972972982</v>
      </c>
      <c r="N156" s="653">
        <v>37.15</v>
      </c>
      <c r="O156" s="653">
        <v>19195.760000000002</v>
      </c>
      <c r="P156" s="666">
        <v>1.2720713365530918</v>
      </c>
      <c r="Q156" s="654">
        <v>516.70955585464344</v>
      </c>
    </row>
    <row r="157" spans="1:17" ht="14.4" customHeight="1" x14ac:dyDescent="0.3">
      <c r="A157" s="649" t="s">
        <v>595</v>
      </c>
      <c r="B157" s="650" t="s">
        <v>8227</v>
      </c>
      <c r="C157" s="650" t="s">
        <v>886</v>
      </c>
      <c r="D157" s="650" t="s">
        <v>8300</v>
      </c>
      <c r="E157" s="650" t="s">
        <v>2697</v>
      </c>
      <c r="F157" s="653">
        <v>10</v>
      </c>
      <c r="G157" s="653">
        <v>24176.440000000002</v>
      </c>
      <c r="H157" s="653">
        <v>1</v>
      </c>
      <c r="I157" s="653">
        <v>2417.6440000000002</v>
      </c>
      <c r="J157" s="653">
        <v>7</v>
      </c>
      <c r="K157" s="653">
        <v>18084.710000000003</v>
      </c>
      <c r="L157" s="653">
        <v>0.7480303138096428</v>
      </c>
      <c r="M157" s="653">
        <v>2583.5300000000002</v>
      </c>
      <c r="N157" s="653">
        <v>0.75</v>
      </c>
      <c r="O157" s="653">
        <v>1937.64</v>
      </c>
      <c r="P157" s="666">
        <v>8.0145794831662551E-2</v>
      </c>
      <c r="Q157" s="654">
        <v>2583.52</v>
      </c>
    </row>
    <row r="158" spans="1:17" ht="14.4" customHeight="1" x14ac:dyDescent="0.3">
      <c r="A158" s="649" t="s">
        <v>595</v>
      </c>
      <c r="B158" s="650" t="s">
        <v>8227</v>
      </c>
      <c r="C158" s="650" t="s">
        <v>886</v>
      </c>
      <c r="D158" s="650" t="s">
        <v>8301</v>
      </c>
      <c r="E158" s="650" t="s">
        <v>2832</v>
      </c>
      <c r="F158" s="653"/>
      <c r="G158" s="653"/>
      <c r="H158" s="653"/>
      <c r="I158" s="653"/>
      <c r="J158" s="653">
        <v>1.9500000000000002</v>
      </c>
      <c r="K158" s="653">
        <v>449.29999999999995</v>
      </c>
      <c r="L158" s="653"/>
      <c r="M158" s="653">
        <v>230.41025641025635</v>
      </c>
      <c r="N158" s="653">
        <v>6.3699999999999992</v>
      </c>
      <c r="O158" s="653">
        <v>1467.68</v>
      </c>
      <c r="P158" s="666"/>
      <c r="Q158" s="654">
        <v>230.40502354788072</v>
      </c>
    </row>
    <row r="159" spans="1:17" ht="14.4" customHeight="1" x14ac:dyDescent="0.3">
      <c r="A159" s="649" t="s">
        <v>595</v>
      </c>
      <c r="B159" s="650" t="s">
        <v>8227</v>
      </c>
      <c r="C159" s="650" t="s">
        <v>886</v>
      </c>
      <c r="D159" s="650" t="s">
        <v>8302</v>
      </c>
      <c r="E159" s="650" t="s">
        <v>2832</v>
      </c>
      <c r="F159" s="653"/>
      <c r="G159" s="653"/>
      <c r="H159" s="653"/>
      <c r="I159" s="653"/>
      <c r="J159" s="653"/>
      <c r="K159" s="653"/>
      <c r="L159" s="653"/>
      <c r="M159" s="653"/>
      <c r="N159" s="653">
        <v>0.04</v>
      </c>
      <c r="O159" s="653">
        <v>31.46</v>
      </c>
      <c r="P159" s="666"/>
      <c r="Q159" s="654">
        <v>786.5</v>
      </c>
    </row>
    <row r="160" spans="1:17" ht="14.4" customHeight="1" x14ac:dyDescent="0.3">
      <c r="A160" s="649" t="s">
        <v>595</v>
      </c>
      <c r="B160" s="650" t="s">
        <v>8227</v>
      </c>
      <c r="C160" s="650" t="s">
        <v>886</v>
      </c>
      <c r="D160" s="650" t="s">
        <v>8303</v>
      </c>
      <c r="E160" s="650" t="s">
        <v>8304</v>
      </c>
      <c r="F160" s="653">
        <v>4.75</v>
      </c>
      <c r="G160" s="653">
        <v>17233.190000000002</v>
      </c>
      <c r="H160" s="653">
        <v>1</v>
      </c>
      <c r="I160" s="653">
        <v>3628.0400000000004</v>
      </c>
      <c r="J160" s="653">
        <v>8.1999999999999993</v>
      </c>
      <c r="K160" s="653">
        <v>29760.720000000001</v>
      </c>
      <c r="L160" s="653">
        <v>1.7269420229220473</v>
      </c>
      <c r="M160" s="653">
        <v>3629.3560975609762</v>
      </c>
      <c r="N160" s="653">
        <v>0.3</v>
      </c>
      <c r="O160" s="653">
        <v>1088.4000000000001</v>
      </c>
      <c r="P160" s="666">
        <v>6.315719840609893E-2</v>
      </c>
      <c r="Q160" s="654">
        <v>3628.0000000000005</v>
      </c>
    </row>
    <row r="161" spans="1:17" ht="14.4" customHeight="1" x14ac:dyDescent="0.3">
      <c r="A161" s="649" t="s">
        <v>595</v>
      </c>
      <c r="B161" s="650" t="s">
        <v>8227</v>
      </c>
      <c r="C161" s="650" t="s">
        <v>886</v>
      </c>
      <c r="D161" s="650" t="s">
        <v>8305</v>
      </c>
      <c r="E161" s="650" t="s">
        <v>2416</v>
      </c>
      <c r="F161" s="653"/>
      <c r="G161" s="653"/>
      <c r="H161" s="653"/>
      <c r="I161" s="653"/>
      <c r="J161" s="653">
        <v>0.8</v>
      </c>
      <c r="K161" s="653">
        <v>21801.68</v>
      </c>
      <c r="L161" s="653"/>
      <c r="M161" s="653">
        <v>27252.1</v>
      </c>
      <c r="N161" s="653">
        <v>0.6</v>
      </c>
      <c r="O161" s="653">
        <v>16351.26</v>
      </c>
      <c r="P161" s="666"/>
      <c r="Q161" s="654">
        <v>27252.100000000002</v>
      </c>
    </row>
    <row r="162" spans="1:17" ht="14.4" customHeight="1" x14ac:dyDescent="0.3">
      <c r="A162" s="649" t="s">
        <v>595</v>
      </c>
      <c r="B162" s="650" t="s">
        <v>8227</v>
      </c>
      <c r="C162" s="650" t="s">
        <v>886</v>
      </c>
      <c r="D162" s="650" t="s">
        <v>8021</v>
      </c>
      <c r="E162" s="650" t="s">
        <v>8022</v>
      </c>
      <c r="F162" s="653">
        <v>0.8</v>
      </c>
      <c r="G162" s="653">
        <v>5623.2</v>
      </c>
      <c r="H162" s="653">
        <v>1</v>
      </c>
      <c r="I162" s="653">
        <v>7028.9999999999991</v>
      </c>
      <c r="J162" s="653"/>
      <c r="K162" s="653"/>
      <c r="L162" s="653"/>
      <c r="M162" s="653"/>
      <c r="N162" s="653"/>
      <c r="O162" s="653"/>
      <c r="P162" s="666"/>
      <c r="Q162" s="654"/>
    </row>
    <row r="163" spans="1:17" ht="14.4" customHeight="1" x14ac:dyDescent="0.3">
      <c r="A163" s="649" t="s">
        <v>595</v>
      </c>
      <c r="B163" s="650" t="s">
        <v>8227</v>
      </c>
      <c r="C163" s="650" t="s">
        <v>886</v>
      </c>
      <c r="D163" s="650" t="s">
        <v>8023</v>
      </c>
      <c r="E163" s="650" t="s">
        <v>2318</v>
      </c>
      <c r="F163" s="653"/>
      <c r="G163" s="653"/>
      <c r="H163" s="653"/>
      <c r="I163" s="653"/>
      <c r="J163" s="653">
        <v>2.5</v>
      </c>
      <c r="K163" s="653">
        <v>15117.849999999999</v>
      </c>
      <c r="L163" s="653"/>
      <c r="M163" s="653">
        <v>6047.1399999999994</v>
      </c>
      <c r="N163" s="653">
        <v>1</v>
      </c>
      <c r="O163" s="653">
        <v>6047.15</v>
      </c>
      <c r="P163" s="666"/>
      <c r="Q163" s="654">
        <v>6047.15</v>
      </c>
    </row>
    <row r="164" spans="1:17" ht="14.4" customHeight="1" x14ac:dyDescent="0.3">
      <c r="A164" s="649" t="s">
        <v>595</v>
      </c>
      <c r="B164" s="650" t="s">
        <v>8227</v>
      </c>
      <c r="C164" s="650" t="s">
        <v>886</v>
      </c>
      <c r="D164" s="650" t="s">
        <v>8306</v>
      </c>
      <c r="E164" s="650" t="s">
        <v>2902</v>
      </c>
      <c r="F164" s="653"/>
      <c r="G164" s="653"/>
      <c r="H164" s="653"/>
      <c r="I164" s="653"/>
      <c r="J164" s="653"/>
      <c r="K164" s="653"/>
      <c r="L164" s="653"/>
      <c r="M164" s="653"/>
      <c r="N164" s="653">
        <v>2.5</v>
      </c>
      <c r="O164" s="653">
        <v>26997.5</v>
      </c>
      <c r="P164" s="666"/>
      <c r="Q164" s="654">
        <v>10799</v>
      </c>
    </row>
    <row r="165" spans="1:17" ht="14.4" customHeight="1" x14ac:dyDescent="0.3">
      <c r="A165" s="649" t="s">
        <v>595</v>
      </c>
      <c r="B165" s="650" t="s">
        <v>8227</v>
      </c>
      <c r="C165" s="650" t="s">
        <v>886</v>
      </c>
      <c r="D165" s="650" t="s">
        <v>8024</v>
      </c>
      <c r="E165" s="650" t="s">
        <v>8025</v>
      </c>
      <c r="F165" s="653"/>
      <c r="G165" s="653"/>
      <c r="H165" s="653"/>
      <c r="I165" s="653"/>
      <c r="J165" s="653">
        <v>1</v>
      </c>
      <c r="K165" s="653">
        <v>342.91</v>
      </c>
      <c r="L165" s="653"/>
      <c r="M165" s="653">
        <v>342.91</v>
      </c>
      <c r="N165" s="653">
        <v>6</v>
      </c>
      <c r="O165" s="653">
        <v>91466.36</v>
      </c>
      <c r="P165" s="666"/>
      <c r="Q165" s="654">
        <v>15244.393333333333</v>
      </c>
    </row>
    <row r="166" spans="1:17" ht="14.4" customHeight="1" x14ac:dyDescent="0.3">
      <c r="A166" s="649" t="s">
        <v>595</v>
      </c>
      <c r="B166" s="650" t="s">
        <v>8227</v>
      </c>
      <c r="C166" s="650" t="s">
        <v>886</v>
      </c>
      <c r="D166" s="650" t="s">
        <v>8307</v>
      </c>
      <c r="E166" s="650" t="s">
        <v>8025</v>
      </c>
      <c r="F166" s="653">
        <v>4</v>
      </c>
      <c r="G166" s="653">
        <v>6451</v>
      </c>
      <c r="H166" s="653">
        <v>1</v>
      </c>
      <c r="I166" s="653">
        <v>1612.75</v>
      </c>
      <c r="J166" s="653">
        <v>2.68</v>
      </c>
      <c r="K166" s="653">
        <v>918.99</v>
      </c>
      <c r="L166" s="653">
        <v>0.14245698341342428</v>
      </c>
      <c r="M166" s="653">
        <v>342.90671641791045</v>
      </c>
      <c r="N166" s="653">
        <v>27.6</v>
      </c>
      <c r="O166" s="653">
        <v>928398</v>
      </c>
      <c r="P166" s="666">
        <v>143.91536195938613</v>
      </c>
      <c r="Q166" s="654">
        <v>33637.608695652176</v>
      </c>
    </row>
    <row r="167" spans="1:17" ht="14.4" customHeight="1" x14ac:dyDescent="0.3">
      <c r="A167" s="649" t="s">
        <v>595</v>
      </c>
      <c r="B167" s="650" t="s">
        <v>8227</v>
      </c>
      <c r="C167" s="650" t="s">
        <v>886</v>
      </c>
      <c r="D167" s="650" t="s">
        <v>4631</v>
      </c>
      <c r="E167" s="650" t="s">
        <v>8025</v>
      </c>
      <c r="F167" s="653">
        <v>5</v>
      </c>
      <c r="G167" s="653">
        <v>92683.22</v>
      </c>
      <c r="H167" s="653">
        <v>1</v>
      </c>
      <c r="I167" s="653">
        <v>18536.644</v>
      </c>
      <c r="J167" s="653">
        <v>39.450000000000003</v>
      </c>
      <c r="K167" s="653">
        <v>602187.92000000004</v>
      </c>
      <c r="L167" s="653">
        <v>6.4972701638980608</v>
      </c>
      <c r="M167" s="653">
        <v>15264.586058301647</v>
      </c>
      <c r="N167" s="653">
        <v>8.89</v>
      </c>
      <c r="O167" s="653">
        <v>101539.73999999999</v>
      </c>
      <c r="P167" s="666">
        <v>1.0955568872121619</v>
      </c>
      <c r="Q167" s="654">
        <v>11421.793025871764</v>
      </c>
    </row>
    <row r="168" spans="1:17" ht="14.4" customHeight="1" x14ac:dyDescent="0.3">
      <c r="A168" s="649" t="s">
        <v>595</v>
      </c>
      <c r="B168" s="650" t="s">
        <v>8227</v>
      </c>
      <c r="C168" s="650" t="s">
        <v>886</v>
      </c>
      <c r="D168" s="650" t="s">
        <v>2912</v>
      </c>
      <c r="E168" s="650" t="s">
        <v>2915</v>
      </c>
      <c r="F168" s="653"/>
      <c r="G168" s="653"/>
      <c r="H168" s="653"/>
      <c r="I168" s="653"/>
      <c r="J168" s="653"/>
      <c r="K168" s="653"/>
      <c r="L168" s="653"/>
      <c r="M168" s="653"/>
      <c r="N168" s="653">
        <v>6</v>
      </c>
      <c r="O168" s="653">
        <v>21020.34</v>
      </c>
      <c r="P168" s="666"/>
      <c r="Q168" s="654">
        <v>3503.39</v>
      </c>
    </row>
    <row r="169" spans="1:17" ht="14.4" customHeight="1" x14ac:dyDescent="0.3">
      <c r="A169" s="649" t="s">
        <v>595</v>
      </c>
      <c r="B169" s="650" t="s">
        <v>8227</v>
      </c>
      <c r="C169" s="650" t="s">
        <v>886</v>
      </c>
      <c r="D169" s="650" t="s">
        <v>2914</v>
      </c>
      <c r="E169" s="650" t="s">
        <v>2915</v>
      </c>
      <c r="F169" s="653"/>
      <c r="G169" s="653"/>
      <c r="H169" s="653"/>
      <c r="I169" s="653"/>
      <c r="J169" s="653"/>
      <c r="K169" s="653"/>
      <c r="L169" s="653"/>
      <c r="M169" s="653"/>
      <c r="N169" s="653">
        <v>2</v>
      </c>
      <c r="O169" s="653">
        <v>14013.56</v>
      </c>
      <c r="P169" s="666"/>
      <c r="Q169" s="654">
        <v>7006.78</v>
      </c>
    </row>
    <row r="170" spans="1:17" ht="14.4" customHeight="1" x14ac:dyDescent="0.3">
      <c r="A170" s="649" t="s">
        <v>595</v>
      </c>
      <c r="B170" s="650" t="s">
        <v>8227</v>
      </c>
      <c r="C170" s="650" t="s">
        <v>886</v>
      </c>
      <c r="D170" s="650" t="s">
        <v>8308</v>
      </c>
      <c r="E170" s="650" t="s">
        <v>8309</v>
      </c>
      <c r="F170" s="653">
        <v>18</v>
      </c>
      <c r="G170" s="653">
        <v>564.48</v>
      </c>
      <c r="H170" s="653">
        <v>1</v>
      </c>
      <c r="I170" s="653">
        <v>31.36</v>
      </c>
      <c r="J170" s="653"/>
      <c r="K170" s="653"/>
      <c r="L170" s="653"/>
      <c r="M170" s="653"/>
      <c r="N170" s="653"/>
      <c r="O170" s="653"/>
      <c r="P170" s="666"/>
      <c r="Q170" s="654"/>
    </row>
    <row r="171" spans="1:17" ht="14.4" customHeight="1" x14ac:dyDescent="0.3">
      <c r="A171" s="649" t="s">
        <v>595</v>
      </c>
      <c r="B171" s="650" t="s">
        <v>8227</v>
      </c>
      <c r="C171" s="650" t="s">
        <v>886</v>
      </c>
      <c r="D171" s="650" t="s">
        <v>8310</v>
      </c>
      <c r="E171" s="650" t="s">
        <v>8295</v>
      </c>
      <c r="F171" s="653"/>
      <c r="G171" s="653"/>
      <c r="H171" s="653"/>
      <c r="I171" s="653"/>
      <c r="J171" s="653">
        <v>12.6</v>
      </c>
      <c r="K171" s="653">
        <v>89103.16</v>
      </c>
      <c r="L171" s="653"/>
      <c r="M171" s="653">
        <v>7071.6793650793652</v>
      </c>
      <c r="N171" s="653"/>
      <c r="O171" s="653"/>
      <c r="P171" s="666"/>
      <c r="Q171" s="654"/>
    </row>
    <row r="172" spans="1:17" ht="14.4" customHeight="1" x14ac:dyDescent="0.3">
      <c r="A172" s="649" t="s">
        <v>595</v>
      </c>
      <c r="B172" s="650" t="s">
        <v>8227</v>
      </c>
      <c r="C172" s="650" t="s">
        <v>886</v>
      </c>
      <c r="D172" s="650" t="s">
        <v>8311</v>
      </c>
      <c r="E172" s="650" t="s">
        <v>1643</v>
      </c>
      <c r="F172" s="653"/>
      <c r="G172" s="653"/>
      <c r="H172" s="653"/>
      <c r="I172" s="653"/>
      <c r="J172" s="653"/>
      <c r="K172" s="653"/>
      <c r="L172" s="653"/>
      <c r="M172" s="653"/>
      <c r="N172" s="653">
        <v>3.6</v>
      </c>
      <c r="O172" s="653">
        <v>247.46</v>
      </c>
      <c r="P172" s="666"/>
      <c r="Q172" s="654">
        <v>68.738888888888894</v>
      </c>
    </row>
    <row r="173" spans="1:17" ht="14.4" customHeight="1" x14ac:dyDescent="0.3">
      <c r="A173" s="649" t="s">
        <v>595</v>
      </c>
      <c r="B173" s="650" t="s">
        <v>8227</v>
      </c>
      <c r="C173" s="650" t="s">
        <v>886</v>
      </c>
      <c r="D173" s="650" t="s">
        <v>8312</v>
      </c>
      <c r="E173" s="650" t="s">
        <v>2702</v>
      </c>
      <c r="F173" s="653"/>
      <c r="G173" s="653"/>
      <c r="H173" s="653"/>
      <c r="I173" s="653"/>
      <c r="J173" s="653"/>
      <c r="K173" s="653"/>
      <c r="L173" s="653"/>
      <c r="M173" s="653"/>
      <c r="N173" s="653">
        <v>12.18</v>
      </c>
      <c r="O173" s="653">
        <v>17775.599999999999</v>
      </c>
      <c r="P173" s="666"/>
      <c r="Q173" s="654">
        <v>1459.4088669950738</v>
      </c>
    </row>
    <row r="174" spans="1:17" ht="14.4" customHeight="1" x14ac:dyDescent="0.3">
      <c r="A174" s="649" t="s">
        <v>595</v>
      </c>
      <c r="B174" s="650" t="s">
        <v>8227</v>
      </c>
      <c r="C174" s="650" t="s">
        <v>886</v>
      </c>
      <c r="D174" s="650" t="s">
        <v>8313</v>
      </c>
      <c r="E174" s="650" t="s">
        <v>2702</v>
      </c>
      <c r="F174" s="653"/>
      <c r="G174" s="653"/>
      <c r="H174" s="653"/>
      <c r="I174" s="653"/>
      <c r="J174" s="653"/>
      <c r="K174" s="653"/>
      <c r="L174" s="653"/>
      <c r="M174" s="653"/>
      <c r="N174" s="653">
        <v>1</v>
      </c>
      <c r="O174" s="653">
        <v>729.7</v>
      </c>
      <c r="P174" s="666"/>
      <c r="Q174" s="654">
        <v>729.7</v>
      </c>
    </row>
    <row r="175" spans="1:17" ht="14.4" customHeight="1" x14ac:dyDescent="0.3">
      <c r="A175" s="649" t="s">
        <v>595</v>
      </c>
      <c r="B175" s="650" t="s">
        <v>8227</v>
      </c>
      <c r="C175" s="650" t="s">
        <v>886</v>
      </c>
      <c r="D175" s="650" t="s">
        <v>8029</v>
      </c>
      <c r="E175" s="650" t="s">
        <v>2702</v>
      </c>
      <c r="F175" s="653"/>
      <c r="G175" s="653"/>
      <c r="H175" s="653"/>
      <c r="I175" s="653"/>
      <c r="J175" s="653"/>
      <c r="K175" s="653"/>
      <c r="L175" s="653"/>
      <c r="M175" s="653"/>
      <c r="N175" s="653">
        <v>4.32</v>
      </c>
      <c r="O175" s="653">
        <v>1576.1299999999999</v>
      </c>
      <c r="P175" s="666"/>
      <c r="Q175" s="654">
        <v>364.84490740740733</v>
      </c>
    </row>
    <row r="176" spans="1:17" ht="14.4" customHeight="1" x14ac:dyDescent="0.3">
      <c r="A176" s="649" t="s">
        <v>595</v>
      </c>
      <c r="B176" s="650" t="s">
        <v>8227</v>
      </c>
      <c r="C176" s="650" t="s">
        <v>8032</v>
      </c>
      <c r="D176" s="650" t="s">
        <v>8033</v>
      </c>
      <c r="E176" s="650" t="s">
        <v>7868</v>
      </c>
      <c r="F176" s="653">
        <v>27</v>
      </c>
      <c r="G176" s="653">
        <v>70394.34</v>
      </c>
      <c r="H176" s="653">
        <v>1</v>
      </c>
      <c r="I176" s="653">
        <v>2607.1977777777774</v>
      </c>
      <c r="J176" s="653">
        <v>56</v>
      </c>
      <c r="K176" s="653">
        <v>151750.76999999999</v>
      </c>
      <c r="L176" s="653">
        <v>2.1557240255395533</v>
      </c>
      <c r="M176" s="653">
        <v>2709.8351785714285</v>
      </c>
      <c r="N176" s="653">
        <v>37</v>
      </c>
      <c r="O176" s="653">
        <v>100962.26999999999</v>
      </c>
      <c r="P176" s="666">
        <v>1.434238462921877</v>
      </c>
      <c r="Q176" s="654">
        <v>2728.7099999999996</v>
      </c>
    </row>
    <row r="177" spans="1:17" ht="14.4" customHeight="1" x14ac:dyDescent="0.3">
      <c r="A177" s="649" t="s">
        <v>595</v>
      </c>
      <c r="B177" s="650" t="s">
        <v>8227</v>
      </c>
      <c r="C177" s="650" t="s">
        <v>8032</v>
      </c>
      <c r="D177" s="650" t="s">
        <v>8034</v>
      </c>
      <c r="E177" s="650" t="s">
        <v>7868</v>
      </c>
      <c r="F177" s="653">
        <v>1</v>
      </c>
      <c r="G177" s="653">
        <v>1546.24</v>
      </c>
      <c r="H177" s="653">
        <v>1</v>
      </c>
      <c r="I177" s="653">
        <v>1546.24</v>
      </c>
      <c r="J177" s="653">
        <v>2</v>
      </c>
      <c r="K177" s="653">
        <v>3228.1</v>
      </c>
      <c r="L177" s="653">
        <v>2.0877095405629138</v>
      </c>
      <c r="M177" s="653">
        <v>1614.05</v>
      </c>
      <c r="N177" s="653">
        <v>1</v>
      </c>
      <c r="O177" s="653">
        <v>1614.05</v>
      </c>
      <c r="P177" s="666">
        <v>1.0438547702814569</v>
      </c>
      <c r="Q177" s="654">
        <v>1614.05</v>
      </c>
    </row>
    <row r="178" spans="1:17" ht="14.4" customHeight="1" x14ac:dyDescent="0.3">
      <c r="A178" s="649" t="s">
        <v>595</v>
      </c>
      <c r="B178" s="650" t="s">
        <v>8227</v>
      </c>
      <c r="C178" s="650" t="s">
        <v>8032</v>
      </c>
      <c r="D178" s="650" t="s">
        <v>8035</v>
      </c>
      <c r="E178" s="650" t="s">
        <v>7868</v>
      </c>
      <c r="F178" s="653">
        <v>16</v>
      </c>
      <c r="G178" s="653">
        <v>147445.16</v>
      </c>
      <c r="H178" s="653">
        <v>1</v>
      </c>
      <c r="I178" s="653">
        <v>9215.3225000000002</v>
      </c>
      <c r="J178" s="653">
        <v>42</v>
      </c>
      <c r="K178" s="653">
        <v>403805.57</v>
      </c>
      <c r="L178" s="653">
        <v>2.7386831144542145</v>
      </c>
      <c r="M178" s="653">
        <v>9614.4183333333331</v>
      </c>
      <c r="N178" s="653">
        <v>61</v>
      </c>
      <c r="O178" s="653">
        <v>590852.10000000009</v>
      </c>
      <c r="P178" s="666">
        <v>4.007266837378725</v>
      </c>
      <c r="Q178" s="654">
        <v>9686.1000000000022</v>
      </c>
    </row>
    <row r="179" spans="1:17" ht="14.4" customHeight="1" x14ac:dyDescent="0.3">
      <c r="A179" s="649" t="s">
        <v>595</v>
      </c>
      <c r="B179" s="650" t="s">
        <v>8227</v>
      </c>
      <c r="C179" s="650" t="s">
        <v>8032</v>
      </c>
      <c r="D179" s="650" t="s">
        <v>8314</v>
      </c>
      <c r="E179" s="650" t="s">
        <v>7868</v>
      </c>
      <c r="F179" s="653">
        <v>1</v>
      </c>
      <c r="G179" s="653">
        <v>888.91</v>
      </c>
      <c r="H179" s="653">
        <v>1</v>
      </c>
      <c r="I179" s="653">
        <v>888.91</v>
      </c>
      <c r="J179" s="653"/>
      <c r="K179" s="653"/>
      <c r="L179" s="653"/>
      <c r="M179" s="653"/>
      <c r="N179" s="653"/>
      <c r="O179" s="653"/>
      <c r="P179" s="666"/>
      <c r="Q179" s="654"/>
    </row>
    <row r="180" spans="1:17" ht="14.4" customHeight="1" x14ac:dyDescent="0.3">
      <c r="A180" s="649" t="s">
        <v>595</v>
      </c>
      <c r="B180" s="650" t="s">
        <v>8227</v>
      </c>
      <c r="C180" s="650" t="s">
        <v>8032</v>
      </c>
      <c r="D180" s="650" t="s">
        <v>8036</v>
      </c>
      <c r="E180" s="650" t="s">
        <v>7868</v>
      </c>
      <c r="F180" s="653">
        <v>43</v>
      </c>
      <c r="G180" s="653">
        <v>9381.17</v>
      </c>
      <c r="H180" s="653">
        <v>1</v>
      </c>
      <c r="I180" s="653">
        <v>218.16674418604651</v>
      </c>
      <c r="J180" s="653">
        <v>95</v>
      </c>
      <c r="K180" s="653">
        <v>22611.78</v>
      </c>
      <c r="L180" s="653">
        <v>2.4103368769567122</v>
      </c>
      <c r="M180" s="653">
        <v>238.01873684210526</v>
      </c>
      <c r="N180" s="653">
        <v>98</v>
      </c>
      <c r="O180" s="653">
        <v>23390.639999999999</v>
      </c>
      <c r="P180" s="666">
        <v>2.4933606362532603</v>
      </c>
      <c r="Q180" s="654">
        <v>238.68</v>
      </c>
    </row>
    <row r="181" spans="1:17" ht="14.4" customHeight="1" x14ac:dyDescent="0.3">
      <c r="A181" s="649" t="s">
        <v>595</v>
      </c>
      <c r="B181" s="650" t="s">
        <v>8227</v>
      </c>
      <c r="C181" s="650" t="s">
        <v>7920</v>
      </c>
      <c r="D181" s="650" t="s">
        <v>8315</v>
      </c>
      <c r="E181" s="650" t="s">
        <v>8316</v>
      </c>
      <c r="F181" s="653"/>
      <c r="G181" s="653"/>
      <c r="H181" s="653"/>
      <c r="I181" s="653"/>
      <c r="J181" s="653"/>
      <c r="K181" s="653"/>
      <c r="L181" s="653"/>
      <c r="M181" s="653"/>
      <c r="N181" s="653">
        <v>1</v>
      </c>
      <c r="O181" s="653">
        <v>1099.58</v>
      </c>
      <c r="P181" s="666"/>
      <c r="Q181" s="654">
        <v>1099.58</v>
      </c>
    </row>
    <row r="182" spans="1:17" ht="14.4" customHeight="1" x14ac:dyDescent="0.3">
      <c r="A182" s="649" t="s">
        <v>595</v>
      </c>
      <c r="B182" s="650" t="s">
        <v>8227</v>
      </c>
      <c r="C182" s="650" t="s">
        <v>7920</v>
      </c>
      <c r="D182" s="650" t="s">
        <v>8317</v>
      </c>
      <c r="E182" s="650" t="s">
        <v>8316</v>
      </c>
      <c r="F182" s="653"/>
      <c r="G182" s="653"/>
      <c r="H182" s="653"/>
      <c r="I182" s="653"/>
      <c r="J182" s="653"/>
      <c r="K182" s="653"/>
      <c r="L182" s="653"/>
      <c r="M182" s="653"/>
      <c r="N182" s="653">
        <v>2</v>
      </c>
      <c r="O182" s="653">
        <v>2360.84</v>
      </c>
      <c r="P182" s="666"/>
      <c r="Q182" s="654">
        <v>1180.42</v>
      </c>
    </row>
    <row r="183" spans="1:17" ht="14.4" customHeight="1" x14ac:dyDescent="0.3">
      <c r="A183" s="649" t="s">
        <v>595</v>
      </c>
      <c r="B183" s="650" t="s">
        <v>8227</v>
      </c>
      <c r="C183" s="650" t="s">
        <v>7920</v>
      </c>
      <c r="D183" s="650" t="s">
        <v>8318</v>
      </c>
      <c r="E183" s="650" t="s">
        <v>8316</v>
      </c>
      <c r="F183" s="653"/>
      <c r="G183" s="653"/>
      <c r="H183" s="653"/>
      <c r="I183" s="653"/>
      <c r="J183" s="653"/>
      <c r="K183" s="653"/>
      <c r="L183" s="653"/>
      <c r="M183" s="653"/>
      <c r="N183" s="653">
        <v>1</v>
      </c>
      <c r="O183" s="653">
        <v>1247.78</v>
      </c>
      <c r="P183" s="666"/>
      <c r="Q183" s="654">
        <v>1247.78</v>
      </c>
    </row>
    <row r="184" spans="1:17" ht="14.4" customHeight="1" x14ac:dyDescent="0.3">
      <c r="A184" s="649" t="s">
        <v>595</v>
      </c>
      <c r="B184" s="650" t="s">
        <v>8227</v>
      </c>
      <c r="C184" s="650" t="s">
        <v>7920</v>
      </c>
      <c r="D184" s="650" t="s">
        <v>8319</v>
      </c>
      <c r="E184" s="650" t="s">
        <v>8316</v>
      </c>
      <c r="F184" s="653"/>
      <c r="G184" s="653"/>
      <c r="H184" s="653"/>
      <c r="I184" s="653"/>
      <c r="J184" s="653"/>
      <c r="K184" s="653"/>
      <c r="L184" s="653"/>
      <c r="M184" s="653"/>
      <c r="N184" s="653">
        <v>4</v>
      </c>
      <c r="O184" s="653">
        <v>5505.16</v>
      </c>
      <c r="P184" s="666"/>
      <c r="Q184" s="654">
        <v>1376.29</v>
      </c>
    </row>
    <row r="185" spans="1:17" ht="14.4" customHeight="1" x14ac:dyDescent="0.3">
      <c r="A185" s="649" t="s">
        <v>595</v>
      </c>
      <c r="B185" s="650" t="s">
        <v>8227</v>
      </c>
      <c r="C185" s="650" t="s">
        <v>7920</v>
      </c>
      <c r="D185" s="650" t="s">
        <v>8320</v>
      </c>
      <c r="E185" s="650" t="s">
        <v>8321</v>
      </c>
      <c r="F185" s="653">
        <v>3</v>
      </c>
      <c r="G185" s="653">
        <v>279</v>
      </c>
      <c r="H185" s="653">
        <v>1</v>
      </c>
      <c r="I185" s="653">
        <v>93</v>
      </c>
      <c r="J185" s="653"/>
      <c r="K185" s="653"/>
      <c r="L185" s="653"/>
      <c r="M185" s="653"/>
      <c r="N185" s="653"/>
      <c r="O185" s="653"/>
      <c r="P185" s="666"/>
      <c r="Q185" s="654"/>
    </row>
    <row r="186" spans="1:17" ht="14.4" customHeight="1" x14ac:dyDescent="0.3">
      <c r="A186" s="649" t="s">
        <v>595</v>
      </c>
      <c r="B186" s="650" t="s">
        <v>8227</v>
      </c>
      <c r="C186" s="650" t="s">
        <v>7920</v>
      </c>
      <c r="D186" s="650" t="s">
        <v>8039</v>
      </c>
      <c r="E186" s="650" t="s">
        <v>8040</v>
      </c>
      <c r="F186" s="653"/>
      <c r="G186" s="653"/>
      <c r="H186" s="653"/>
      <c r="I186" s="653"/>
      <c r="J186" s="653">
        <v>1</v>
      </c>
      <c r="K186" s="653">
        <v>377.3</v>
      </c>
      <c r="L186" s="653"/>
      <c r="M186" s="653">
        <v>377.3</v>
      </c>
      <c r="N186" s="653"/>
      <c r="O186" s="653"/>
      <c r="P186" s="666"/>
      <c r="Q186" s="654"/>
    </row>
    <row r="187" spans="1:17" ht="14.4" customHeight="1" x14ac:dyDescent="0.3">
      <c r="A187" s="649" t="s">
        <v>595</v>
      </c>
      <c r="B187" s="650" t="s">
        <v>8227</v>
      </c>
      <c r="C187" s="650" t="s">
        <v>7920</v>
      </c>
      <c r="D187" s="650" t="s">
        <v>8322</v>
      </c>
      <c r="E187" s="650" t="s">
        <v>8323</v>
      </c>
      <c r="F187" s="653"/>
      <c r="G187" s="653"/>
      <c r="H187" s="653"/>
      <c r="I187" s="653"/>
      <c r="J187" s="653"/>
      <c r="K187" s="653"/>
      <c r="L187" s="653"/>
      <c r="M187" s="653"/>
      <c r="N187" s="653">
        <v>3</v>
      </c>
      <c r="O187" s="653">
        <v>11017.380000000001</v>
      </c>
      <c r="P187" s="666"/>
      <c r="Q187" s="654">
        <v>3672.4600000000005</v>
      </c>
    </row>
    <row r="188" spans="1:17" ht="14.4" customHeight="1" x14ac:dyDescent="0.3">
      <c r="A188" s="649" t="s">
        <v>595</v>
      </c>
      <c r="B188" s="650" t="s">
        <v>8227</v>
      </c>
      <c r="C188" s="650" t="s">
        <v>7920</v>
      </c>
      <c r="D188" s="650" t="s">
        <v>8324</v>
      </c>
      <c r="E188" s="650" t="s">
        <v>8325</v>
      </c>
      <c r="F188" s="653"/>
      <c r="G188" s="653"/>
      <c r="H188" s="653"/>
      <c r="I188" s="653"/>
      <c r="J188" s="653">
        <v>2</v>
      </c>
      <c r="K188" s="653">
        <v>15044.48</v>
      </c>
      <c r="L188" s="653"/>
      <c r="M188" s="653">
        <v>7522.24</v>
      </c>
      <c r="N188" s="653"/>
      <c r="O188" s="653"/>
      <c r="P188" s="666"/>
      <c r="Q188" s="654"/>
    </row>
    <row r="189" spans="1:17" ht="14.4" customHeight="1" x14ac:dyDescent="0.3">
      <c r="A189" s="649" t="s">
        <v>595</v>
      </c>
      <c r="B189" s="650" t="s">
        <v>8227</v>
      </c>
      <c r="C189" s="650" t="s">
        <v>7920</v>
      </c>
      <c r="D189" s="650" t="s">
        <v>8326</v>
      </c>
      <c r="E189" s="650" t="s">
        <v>8327</v>
      </c>
      <c r="F189" s="653"/>
      <c r="G189" s="653"/>
      <c r="H189" s="653"/>
      <c r="I189" s="653"/>
      <c r="J189" s="653">
        <v>1</v>
      </c>
      <c r="K189" s="653">
        <v>8730.2999999999993</v>
      </c>
      <c r="L189" s="653"/>
      <c r="M189" s="653">
        <v>8730.2999999999993</v>
      </c>
      <c r="N189" s="653"/>
      <c r="O189" s="653"/>
      <c r="P189" s="666"/>
      <c r="Q189" s="654"/>
    </row>
    <row r="190" spans="1:17" ht="14.4" customHeight="1" x14ac:dyDescent="0.3">
      <c r="A190" s="649" t="s">
        <v>595</v>
      </c>
      <c r="B190" s="650" t="s">
        <v>8227</v>
      </c>
      <c r="C190" s="650" t="s">
        <v>7920</v>
      </c>
      <c r="D190" s="650" t="s">
        <v>8328</v>
      </c>
      <c r="E190" s="650" t="s">
        <v>8329</v>
      </c>
      <c r="F190" s="653"/>
      <c r="G190" s="653"/>
      <c r="H190" s="653"/>
      <c r="I190" s="653"/>
      <c r="J190" s="653">
        <v>2</v>
      </c>
      <c r="K190" s="653">
        <v>4147.5200000000004</v>
      </c>
      <c r="L190" s="653"/>
      <c r="M190" s="653">
        <v>2073.7600000000002</v>
      </c>
      <c r="N190" s="653">
        <v>2</v>
      </c>
      <c r="O190" s="653">
        <v>4147.5200000000004</v>
      </c>
      <c r="P190" s="666"/>
      <c r="Q190" s="654">
        <v>2073.7600000000002</v>
      </c>
    </row>
    <row r="191" spans="1:17" ht="14.4" customHeight="1" x14ac:dyDescent="0.3">
      <c r="A191" s="649" t="s">
        <v>595</v>
      </c>
      <c r="B191" s="650" t="s">
        <v>8227</v>
      </c>
      <c r="C191" s="650" t="s">
        <v>7920</v>
      </c>
      <c r="D191" s="650" t="s">
        <v>8330</v>
      </c>
      <c r="E191" s="650" t="s">
        <v>8331</v>
      </c>
      <c r="F191" s="653"/>
      <c r="G191" s="653"/>
      <c r="H191" s="653"/>
      <c r="I191" s="653"/>
      <c r="J191" s="653"/>
      <c r="K191" s="653"/>
      <c r="L191" s="653"/>
      <c r="M191" s="653"/>
      <c r="N191" s="653">
        <v>1</v>
      </c>
      <c r="O191" s="653">
        <v>58.6</v>
      </c>
      <c r="P191" s="666"/>
      <c r="Q191" s="654">
        <v>58.6</v>
      </c>
    </row>
    <row r="192" spans="1:17" ht="14.4" customHeight="1" x14ac:dyDescent="0.3">
      <c r="A192" s="649" t="s">
        <v>595</v>
      </c>
      <c r="B192" s="650" t="s">
        <v>8227</v>
      </c>
      <c r="C192" s="650" t="s">
        <v>7920</v>
      </c>
      <c r="D192" s="650" t="s">
        <v>8332</v>
      </c>
      <c r="E192" s="650" t="s">
        <v>7868</v>
      </c>
      <c r="F192" s="653">
        <v>1</v>
      </c>
      <c r="G192" s="653">
        <v>147</v>
      </c>
      <c r="H192" s="653">
        <v>1</v>
      </c>
      <c r="I192" s="653">
        <v>147</v>
      </c>
      <c r="J192" s="653"/>
      <c r="K192" s="653"/>
      <c r="L192" s="653"/>
      <c r="M192" s="653"/>
      <c r="N192" s="653"/>
      <c r="O192" s="653"/>
      <c r="P192" s="666"/>
      <c r="Q192" s="654"/>
    </row>
    <row r="193" spans="1:17" ht="14.4" customHeight="1" x14ac:dyDescent="0.3">
      <c r="A193" s="649" t="s">
        <v>595</v>
      </c>
      <c r="B193" s="650" t="s">
        <v>8227</v>
      </c>
      <c r="C193" s="650" t="s">
        <v>7920</v>
      </c>
      <c r="D193" s="650" t="s">
        <v>8333</v>
      </c>
      <c r="E193" s="650" t="s">
        <v>7868</v>
      </c>
      <c r="F193" s="653">
        <v>1</v>
      </c>
      <c r="G193" s="653">
        <v>149</v>
      </c>
      <c r="H193" s="653">
        <v>1</v>
      </c>
      <c r="I193" s="653">
        <v>149</v>
      </c>
      <c r="J193" s="653"/>
      <c r="K193" s="653"/>
      <c r="L193" s="653"/>
      <c r="M193" s="653"/>
      <c r="N193" s="653"/>
      <c r="O193" s="653"/>
      <c r="P193" s="666"/>
      <c r="Q193" s="654"/>
    </row>
    <row r="194" spans="1:17" ht="14.4" customHeight="1" x14ac:dyDescent="0.3">
      <c r="A194" s="649" t="s">
        <v>595</v>
      </c>
      <c r="B194" s="650" t="s">
        <v>8227</v>
      </c>
      <c r="C194" s="650" t="s">
        <v>7920</v>
      </c>
      <c r="D194" s="650" t="s">
        <v>8334</v>
      </c>
      <c r="E194" s="650" t="s">
        <v>7868</v>
      </c>
      <c r="F194" s="653"/>
      <c r="G194" s="653"/>
      <c r="H194" s="653"/>
      <c r="I194" s="653"/>
      <c r="J194" s="653">
        <v>1</v>
      </c>
      <c r="K194" s="653">
        <v>247</v>
      </c>
      <c r="L194" s="653"/>
      <c r="M194" s="653">
        <v>247</v>
      </c>
      <c r="N194" s="653"/>
      <c r="O194" s="653"/>
      <c r="P194" s="666"/>
      <c r="Q194" s="654"/>
    </row>
    <row r="195" spans="1:17" ht="14.4" customHeight="1" x14ac:dyDescent="0.3">
      <c r="A195" s="649" t="s">
        <v>595</v>
      </c>
      <c r="B195" s="650" t="s">
        <v>8227</v>
      </c>
      <c r="C195" s="650" t="s">
        <v>7920</v>
      </c>
      <c r="D195" s="650" t="s">
        <v>8335</v>
      </c>
      <c r="E195" s="650" t="s">
        <v>8336</v>
      </c>
      <c r="F195" s="653"/>
      <c r="G195" s="653"/>
      <c r="H195" s="653"/>
      <c r="I195" s="653"/>
      <c r="J195" s="653"/>
      <c r="K195" s="653"/>
      <c r="L195" s="653"/>
      <c r="M195" s="653"/>
      <c r="N195" s="653">
        <v>1</v>
      </c>
      <c r="O195" s="653">
        <v>10320.11</v>
      </c>
      <c r="P195" s="666"/>
      <c r="Q195" s="654">
        <v>10320.11</v>
      </c>
    </row>
    <row r="196" spans="1:17" ht="14.4" customHeight="1" x14ac:dyDescent="0.3">
      <c r="A196" s="649" t="s">
        <v>595</v>
      </c>
      <c r="B196" s="650" t="s">
        <v>8227</v>
      </c>
      <c r="C196" s="650" t="s">
        <v>7920</v>
      </c>
      <c r="D196" s="650" t="s">
        <v>8337</v>
      </c>
      <c r="E196" s="650" t="s">
        <v>8338</v>
      </c>
      <c r="F196" s="653">
        <v>1</v>
      </c>
      <c r="G196" s="653">
        <v>1720.9</v>
      </c>
      <c r="H196" s="653">
        <v>1</v>
      </c>
      <c r="I196" s="653">
        <v>1720.9</v>
      </c>
      <c r="J196" s="653"/>
      <c r="K196" s="653"/>
      <c r="L196" s="653"/>
      <c r="M196" s="653"/>
      <c r="N196" s="653"/>
      <c r="O196" s="653"/>
      <c r="P196" s="666"/>
      <c r="Q196" s="654"/>
    </row>
    <row r="197" spans="1:17" ht="14.4" customHeight="1" x14ac:dyDescent="0.3">
      <c r="A197" s="649" t="s">
        <v>595</v>
      </c>
      <c r="B197" s="650" t="s">
        <v>8227</v>
      </c>
      <c r="C197" s="650" t="s">
        <v>7920</v>
      </c>
      <c r="D197" s="650" t="s">
        <v>8339</v>
      </c>
      <c r="E197" s="650" t="s">
        <v>8340</v>
      </c>
      <c r="F197" s="653">
        <v>1</v>
      </c>
      <c r="G197" s="653">
        <v>231</v>
      </c>
      <c r="H197" s="653">
        <v>1</v>
      </c>
      <c r="I197" s="653">
        <v>231</v>
      </c>
      <c r="J197" s="653"/>
      <c r="K197" s="653"/>
      <c r="L197" s="653"/>
      <c r="M197" s="653"/>
      <c r="N197" s="653"/>
      <c r="O197" s="653"/>
      <c r="P197" s="666"/>
      <c r="Q197" s="654"/>
    </row>
    <row r="198" spans="1:17" ht="14.4" customHeight="1" x14ac:dyDescent="0.3">
      <c r="A198" s="649" t="s">
        <v>595</v>
      </c>
      <c r="B198" s="650" t="s">
        <v>8227</v>
      </c>
      <c r="C198" s="650" t="s">
        <v>7920</v>
      </c>
      <c r="D198" s="650" t="s">
        <v>8341</v>
      </c>
      <c r="E198" s="650" t="s">
        <v>8342</v>
      </c>
      <c r="F198" s="653">
        <v>2</v>
      </c>
      <c r="G198" s="653">
        <v>630</v>
      </c>
      <c r="H198" s="653">
        <v>1</v>
      </c>
      <c r="I198" s="653">
        <v>315</v>
      </c>
      <c r="J198" s="653"/>
      <c r="K198" s="653"/>
      <c r="L198" s="653"/>
      <c r="M198" s="653"/>
      <c r="N198" s="653"/>
      <c r="O198" s="653"/>
      <c r="P198" s="666"/>
      <c r="Q198" s="654"/>
    </row>
    <row r="199" spans="1:17" ht="14.4" customHeight="1" x14ac:dyDescent="0.3">
      <c r="A199" s="649" t="s">
        <v>595</v>
      </c>
      <c r="B199" s="650" t="s">
        <v>8227</v>
      </c>
      <c r="C199" s="650" t="s">
        <v>7873</v>
      </c>
      <c r="D199" s="650" t="s">
        <v>8343</v>
      </c>
      <c r="E199" s="650" t="s">
        <v>8344</v>
      </c>
      <c r="F199" s="653">
        <v>229</v>
      </c>
      <c r="G199" s="653">
        <v>39159</v>
      </c>
      <c r="H199" s="653">
        <v>1</v>
      </c>
      <c r="I199" s="653">
        <v>171</v>
      </c>
      <c r="J199" s="653">
        <v>206</v>
      </c>
      <c r="K199" s="653">
        <v>35638</v>
      </c>
      <c r="L199" s="653">
        <v>0.91008452718404453</v>
      </c>
      <c r="M199" s="653">
        <v>173</v>
      </c>
      <c r="N199" s="653">
        <v>222</v>
      </c>
      <c r="O199" s="653">
        <v>38784</v>
      </c>
      <c r="P199" s="666">
        <v>0.99042365739676708</v>
      </c>
      <c r="Q199" s="654">
        <v>174.70270270270271</v>
      </c>
    </row>
    <row r="200" spans="1:17" ht="14.4" customHeight="1" x14ac:dyDescent="0.3">
      <c r="A200" s="649" t="s">
        <v>595</v>
      </c>
      <c r="B200" s="650" t="s">
        <v>8227</v>
      </c>
      <c r="C200" s="650" t="s">
        <v>7873</v>
      </c>
      <c r="D200" s="650" t="s">
        <v>8221</v>
      </c>
      <c r="E200" s="650" t="s">
        <v>8222</v>
      </c>
      <c r="F200" s="653">
        <v>0</v>
      </c>
      <c r="G200" s="653">
        <v>0</v>
      </c>
      <c r="H200" s="653"/>
      <c r="I200" s="653"/>
      <c r="J200" s="653">
        <v>0</v>
      </c>
      <c r="K200" s="653">
        <v>0</v>
      </c>
      <c r="L200" s="653"/>
      <c r="M200" s="653"/>
      <c r="N200" s="653">
        <v>0</v>
      </c>
      <c r="O200" s="653">
        <v>0</v>
      </c>
      <c r="P200" s="666"/>
      <c r="Q200" s="654"/>
    </row>
    <row r="201" spans="1:17" ht="14.4" customHeight="1" x14ac:dyDescent="0.3">
      <c r="A201" s="649" t="s">
        <v>595</v>
      </c>
      <c r="B201" s="650" t="s">
        <v>8227</v>
      </c>
      <c r="C201" s="650" t="s">
        <v>7873</v>
      </c>
      <c r="D201" s="650" t="s">
        <v>8345</v>
      </c>
      <c r="E201" s="650" t="s">
        <v>8346</v>
      </c>
      <c r="F201" s="653">
        <v>304</v>
      </c>
      <c r="G201" s="653">
        <v>0</v>
      </c>
      <c r="H201" s="653"/>
      <c r="I201" s="653">
        <v>0</v>
      </c>
      <c r="J201" s="653">
        <v>258</v>
      </c>
      <c r="K201" s="653">
        <v>0</v>
      </c>
      <c r="L201" s="653"/>
      <c r="M201" s="653">
        <v>0</v>
      </c>
      <c r="N201" s="653">
        <v>746</v>
      </c>
      <c r="O201" s="653">
        <v>0</v>
      </c>
      <c r="P201" s="666"/>
      <c r="Q201" s="654">
        <v>0</v>
      </c>
    </row>
    <row r="202" spans="1:17" ht="14.4" customHeight="1" x14ac:dyDescent="0.3">
      <c r="A202" s="649" t="s">
        <v>595</v>
      </c>
      <c r="B202" s="650" t="s">
        <v>8227</v>
      </c>
      <c r="C202" s="650" t="s">
        <v>7873</v>
      </c>
      <c r="D202" s="650" t="s">
        <v>8223</v>
      </c>
      <c r="E202" s="650" t="s">
        <v>8224</v>
      </c>
      <c r="F202" s="653">
        <v>2</v>
      </c>
      <c r="G202" s="653">
        <v>0</v>
      </c>
      <c r="H202" s="653"/>
      <c r="I202" s="653">
        <v>0</v>
      </c>
      <c r="J202" s="653"/>
      <c r="K202" s="653"/>
      <c r="L202" s="653"/>
      <c r="M202" s="653"/>
      <c r="N202" s="653">
        <v>1</v>
      </c>
      <c r="O202" s="653">
        <v>0</v>
      </c>
      <c r="P202" s="666"/>
      <c r="Q202" s="654">
        <v>0</v>
      </c>
    </row>
    <row r="203" spans="1:17" ht="14.4" customHeight="1" x14ac:dyDescent="0.3">
      <c r="A203" s="649" t="s">
        <v>595</v>
      </c>
      <c r="B203" s="650" t="s">
        <v>8227</v>
      </c>
      <c r="C203" s="650" t="s">
        <v>7873</v>
      </c>
      <c r="D203" s="650" t="s">
        <v>8347</v>
      </c>
      <c r="E203" s="650" t="s">
        <v>8348</v>
      </c>
      <c r="F203" s="653"/>
      <c r="G203" s="653"/>
      <c r="H203" s="653"/>
      <c r="I203" s="653"/>
      <c r="J203" s="653"/>
      <c r="K203" s="653"/>
      <c r="L203" s="653"/>
      <c r="M203" s="653"/>
      <c r="N203" s="653">
        <v>1</v>
      </c>
      <c r="O203" s="653">
        <v>0</v>
      </c>
      <c r="P203" s="666"/>
      <c r="Q203" s="654">
        <v>0</v>
      </c>
    </row>
    <row r="204" spans="1:17" ht="14.4" customHeight="1" x14ac:dyDescent="0.3">
      <c r="A204" s="649" t="s">
        <v>595</v>
      </c>
      <c r="B204" s="650" t="s">
        <v>8227</v>
      </c>
      <c r="C204" s="650" t="s">
        <v>7873</v>
      </c>
      <c r="D204" s="650" t="s">
        <v>8349</v>
      </c>
      <c r="E204" s="650" t="s">
        <v>8350</v>
      </c>
      <c r="F204" s="653">
        <v>2</v>
      </c>
      <c r="G204" s="653">
        <v>0</v>
      </c>
      <c r="H204" s="653"/>
      <c r="I204" s="653">
        <v>0</v>
      </c>
      <c r="J204" s="653">
        <v>1</v>
      </c>
      <c r="K204" s="653">
        <v>0</v>
      </c>
      <c r="L204" s="653"/>
      <c r="M204" s="653">
        <v>0</v>
      </c>
      <c r="N204" s="653"/>
      <c r="O204" s="653"/>
      <c r="P204" s="666"/>
      <c r="Q204" s="654"/>
    </row>
    <row r="205" spans="1:17" ht="14.4" customHeight="1" x14ac:dyDescent="0.3">
      <c r="A205" s="649" t="s">
        <v>595</v>
      </c>
      <c r="B205" s="650" t="s">
        <v>8227</v>
      </c>
      <c r="C205" s="650" t="s">
        <v>7873</v>
      </c>
      <c r="D205" s="650" t="s">
        <v>8351</v>
      </c>
      <c r="E205" s="650" t="s">
        <v>8352</v>
      </c>
      <c r="F205" s="653"/>
      <c r="G205" s="653"/>
      <c r="H205" s="653"/>
      <c r="I205" s="653"/>
      <c r="J205" s="653"/>
      <c r="K205" s="653"/>
      <c r="L205" s="653"/>
      <c r="M205" s="653"/>
      <c r="N205" s="653">
        <v>1</v>
      </c>
      <c r="O205" s="653">
        <v>105</v>
      </c>
      <c r="P205" s="666"/>
      <c r="Q205" s="654">
        <v>105</v>
      </c>
    </row>
    <row r="206" spans="1:17" ht="14.4" customHeight="1" x14ac:dyDescent="0.3">
      <c r="A206" s="649" t="s">
        <v>595</v>
      </c>
      <c r="B206" s="650" t="s">
        <v>8227</v>
      </c>
      <c r="C206" s="650" t="s">
        <v>7873</v>
      </c>
      <c r="D206" s="650" t="s">
        <v>8225</v>
      </c>
      <c r="E206" s="650" t="s">
        <v>8226</v>
      </c>
      <c r="F206" s="653">
        <v>39</v>
      </c>
      <c r="G206" s="653">
        <v>0</v>
      </c>
      <c r="H206" s="653"/>
      <c r="I206" s="653">
        <v>0</v>
      </c>
      <c r="J206" s="653">
        <v>16</v>
      </c>
      <c r="K206" s="653">
        <v>0</v>
      </c>
      <c r="L206" s="653"/>
      <c r="M206" s="653">
        <v>0</v>
      </c>
      <c r="N206" s="653"/>
      <c r="O206" s="653"/>
      <c r="P206" s="666"/>
      <c r="Q206" s="654"/>
    </row>
    <row r="207" spans="1:17" ht="14.4" customHeight="1" x14ac:dyDescent="0.3">
      <c r="A207" s="649" t="s">
        <v>595</v>
      </c>
      <c r="B207" s="650" t="s">
        <v>8227</v>
      </c>
      <c r="C207" s="650" t="s">
        <v>7873</v>
      </c>
      <c r="D207" s="650" t="s">
        <v>7876</v>
      </c>
      <c r="E207" s="650" t="s">
        <v>7877</v>
      </c>
      <c r="F207" s="653">
        <v>1</v>
      </c>
      <c r="G207" s="653">
        <v>328</v>
      </c>
      <c r="H207" s="653">
        <v>1</v>
      </c>
      <c r="I207" s="653">
        <v>328</v>
      </c>
      <c r="J207" s="653">
        <v>1</v>
      </c>
      <c r="K207" s="653">
        <v>327</v>
      </c>
      <c r="L207" s="653">
        <v>0.99695121951219512</v>
      </c>
      <c r="M207" s="653">
        <v>327</v>
      </c>
      <c r="N207" s="653">
        <v>1</v>
      </c>
      <c r="O207" s="653">
        <v>327</v>
      </c>
      <c r="P207" s="666">
        <v>0.99695121951219512</v>
      </c>
      <c r="Q207" s="654">
        <v>327</v>
      </c>
    </row>
    <row r="208" spans="1:17" ht="14.4" customHeight="1" x14ac:dyDescent="0.3">
      <c r="A208" s="649" t="s">
        <v>595</v>
      </c>
      <c r="B208" s="650" t="s">
        <v>8227</v>
      </c>
      <c r="C208" s="650" t="s">
        <v>7873</v>
      </c>
      <c r="D208" s="650" t="s">
        <v>8049</v>
      </c>
      <c r="E208" s="650" t="s">
        <v>8050</v>
      </c>
      <c r="F208" s="653"/>
      <c r="G208" s="653"/>
      <c r="H208" s="653"/>
      <c r="I208" s="653"/>
      <c r="J208" s="653"/>
      <c r="K208" s="653"/>
      <c r="L208" s="653"/>
      <c r="M208" s="653"/>
      <c r="N208" s="653">
        <v>1</v>
      </c>
      <c r="O208" s="653">
        <v>327</v>
      </c>
      <c r="P208" s="666"/>
      <c r="Q208" s="654">
        <v>327</v>
      </c>
    </row>
    <row r="209" spans="1:17" ht="14.4" customHeight="1" x14ac:dyDescent="0.3">
      <c r="A209" s="649" t="s">
        <v>595</v>
      </c>
      <c r="B209" s="650" t="s">
        <v>8227</v>
      </c>
      <c r="C209" s="650" t="s">
        <v>7873</v>
      </c>
      <c r="D209" s="650" t="s">
        <v>8353</v>
      </c>
      <c r="E209" s="650" t="s">
        <v>8354</v>
      </c>
      <c r="F209" s="653">
        <v>147</v>
      </c>
      <c r="G209" s="653">
        <v>1075305</v>
      </c>
      <c r="H209" s="653">
        <v>1</v>
      </c>
      <c r="I209" s="653">
        <v>7315</v>
      </c>
      <c r="J209" s="653">
        <v>306</v>
      </c>
      <c r="K209" s="653">
        <v>2239299</v>
      </c>
      <c r="L209" s="653">
        <v>2.082477994615481</v>
      </c>
      <c r="M209" s="653">
        <v>7317.9705882352937</v>
      </c>
      <c r="N209" s="653">
        <v>363</v>
      </c>
      <c r="O209" s="653">
        <v>2657682</v>
      </c>
      <c r="P209" s="666">
        <v>2.4715610919692552</v>
      </c>
      <c r="Q209" s="654">
        <v>7321.4380165289258</v>
      </c>
    </row>
    <row r="210" spans="1:17" ht="14.4" customHeight="1" x14ac:dyDescent="0.3">
      <c r="A210" s="649" t="s">
        <v>595</v>
      </c>
      <c r="B210" s="650" t="s">
        <v>8227</v>
      </c>
      <c r="C210" s="650" t="s">
        <v>7873</v>
      </c>
      <c r="D210" s="650" t="s">
        <v>8355</v>
      </c>
      <c r="E210" s="650" t="s">
        <v>8356</v>
      </c>
      <c r="F210" s="653">
        <v>77</v>
      </c>
      <c r="G210" s="653">
        <v>13167</v>
      </c>
      <c r="H210" s="653">
        <v>1</v>
      </c>
      <c r="I210" s="653">
        <v>171</v>
      </c>
      <c r="J210" s="653">
        <v>173</v>
      </c>
      <c r="K210" s="653">
        <v>29929</v>
      </c>
      <c r="L210" s="653">
        <v>2.2730310625047467</v>
      </c>
      <c r="M210" s="653">
        <v>173</v>
      </c>
      <c r="N210" s="653">
        <v>129</v>
      </c>
      <c r="O210" s="653">
        <v>22485</v>
      </c>
      <c r="P210" s="666">
        <v>1.707678286625655</v>
      </c>
      <c r="Q210" s="654">
        <v>174.30232558139534</v>
      </c>
    </row>
    <row r="211" spans="1:17" ht="14.4" customHeight="1" x14ac:dyDescent="0.3">
      <c r="A211" s="649" t="s">
        <v>595</v>
      </c>
      <c r="B211" s="650" t="s">
        <v>8227</v>
      </c>
      <c r="C211" s="650" t="s">
        <v>7873</v>
      </c>
      <c r="D211" s="650" t="s">
        <v>8357</v>
      </c>
      <c r="E211" s="650" t="s">
        <v>8358</v>
      </c>
      <c r="F211" s="653">
        <v>39</v>
      </c>
      <c r="G211" s="653">
        <v>5616</v>
      </c>
      <c r="H211" s="653">
        <v>1</v>
      </c>
      <c r="I211" s="653">
        <v>144</v>
      </c>
      <c r="J211" s="653">
        <v>42</v>
      </c>
      <c r="K211" s="653">
        <v>6088</v>
      </c>
      <c r="L211" s="653">
        <v>1.084045584045584</v>
      </c>
      <c r="M211" s="653">
        <v>144.95238095238096</v>
      </c>
      <c r="N211" s="653">
        <v>43</v>
      </c>
      <c r="O211" s="653">
        <v>6277</v>
      </c>
      <c r="P211" s="666">
        <v>1.1176994301994303</v>
      </c>
      <c r="Q211" s="654">
        <v>145.97674418604652</v>
      </c>
    </row>
    <row r="212" spans="1:17" ht="14.4" customHeight="1" x14ac:dyDescent="0.3">
      <c r="A212" s="649" t="s">
        <v>595</v>
      </c>
      <c r="B212" s="650" t="s">
        <v>8227</v>
      </c>
      <c r="C212" s="650" t="s">
        <v>7873</v>
      </c>
      <c r="D212" s="650" t="s">
        <v>8359</v>
      </c>
      <c r="E212" s="650" t="s">
        <v>8360</v>
      </c>
      <c r="F212" s="653">
        <v>573</v>
      </c>
      <c r="G212" s="653">
        <v>3920494</v>
      </c>
      <c r="H212" s="653">
        <v>1</v>
      </c>
      <c r="I212" s="653">
        <v>6842.0488656195466</v>
      </c>
      <c r="J212" s="653">
        <v>712</v>
      </c>
      <c r="K212" s="653">
        <v>4875698</v>
      </c>
      <c r="L212" s="653">
        <v>1.2436437857065972</v>
      </c>
      <c r="M212" s="653">
        <v>6847.8904494382023</v>
      </c>
      <c r="N212" s="653">
        <v>660</v>
      </c>
      <c r="O212" s="653">
        <v>4519680</v>
      </c>
      <c r="P212" s="666">
        <v>1.1528343111862944</v>
      </c>
      <c r="Q212" s="654">
        <v>6848</v>
      </c>
    </row>
    <row r="213" spans="1:17" ht="14.4" customHeight="1" x14ac:dyDescent="0.3">
      <c r="A213" s="649" t="s">
        <v>595</v>
      </c>
      <c r="B213" s="650" t="s">
        <v>8227</v>
      </c>
      <c r="C213" s="650" t="s">
        <v>7873</v>
      </c>
      <c r="D213" s="650" t="s">
        <v>8132</v>
      </c>
      <c r="E213" s="650" t="s">
        <v>7868</v>
      </c>
      <c r="F213" s="653">
        <v>1</v>
      </c>
      <c r="G213" s="653">
        <v>215</v>
      </c>
      <c r="H213" s="653">
        <v>1</v>
      </c>
      <c r="I213" s="653">
        <v>215</v>
      </c>
      <c r="J213" s="653"/>
      <c r="K213" s="653"/>
      <c r="L213" s="653"/>
      <c r="M213" s="653"/>
      <c r="N213" s="653"/>
      <c r="O213" s="653"/>
      <c r="P213" s="666"/>
      <c r="Q213" s="654"/>
    </row>
    <row r="214" spans="1:17" ht="14.4" customHeight="1" x14ac:dyDescent="0.3">
      <c r="A214" s="649" t="s">
        <v>595</v>
      </c>
      <c r="B214" s="650" t="s">
        <v>8099</v>
      </c>
      <c r="C214" s="650" t="s">
        <v>7873</v>
      </c>
      <c r="D214" s="650" t="s">
        <v>7896</v>
      </c>
      <c r="E214" s="650" t="s">
        <v>7897</v>
      </c>
      <c r="F214" s="653">
        <v>14</v>
      </c>
      <c r="G214" s="653">
        <v>476</v>
      </c>
      <c r="H214" s="653">
        <v>1</v>
      </c>
      <c r="I214" s="653">
        <v>34</v>
      </c>
      <c r="J214" s="653">
        <v>4</v>
      </c>
      <c r="K214" s="653">
        <v>136</v>
      </c>
      <c r="L214" s="653">
        <v>0.2857142857142857</v>
      </c>
      <c r="M214" s="653">
        <v>34</v>
      </c>
      <c r="N214" s="653">
        <v>10</v>
      </c>
      <c r="O214" s="653">
        <v>346</v>
      </c>
      <c r="P214" s="666">
        <v>0.72689075630252098</v>
      </c>
      <c r="Q214" s="654">
        <v>34.6</v>
      </c>
    </row>
    <row r="215" spans="1:17" ht="14.4" customHeight="1" x14ac:dyDescent="0.3">
      <c r="A215" s="649" t="s">
        <v>595</v>
      </c>
      <c r="B215" s="650" t="s">
        <v>8099</v>
      </c>
      <c r="C215" s="650" t="s">
        <v>7873</v>
      </c>
      <c r="D215" s="650" t="s">
        <v>8210</v>
      </c>
      <c r="E215" s="650" t="s">
        <v>8211</v>
      </c>
      <c r="F215" s="653"/>
      <c r="G215" s="653"/>
      <c r="H215" s="653"/>
      <c r="I215" s="653"/>
      <c r="J215" s="653">
        <v>23</v>
      </c>
      <c r="K215" s="653">
        <v>115</v>
      </c>
      <c r="L215" s="653"/>
      <c r="M215" s="653">
        <v>5</v>
      </c>
      <c r="N215" s="653">
        <v>60</v>
      </c>
      <c r="O215" s="653">
        <v>300</v>
      </c>
      <c r="P215" s="666"/>
      <c r="Q215" s="654">
        <v>5</v>
      </c>
    </row>
    <row r="216" spans="1:17" ht="14.4" customHeight="1" x14ac:dyDescent="0.3">
      <c r="A216" s="649" t="s">
        <v>595</v>
      </c>
      <c r="B216" s="650" t="s">
        <v>8099</v>
      </c>
      <c r="C216" s="650" t="s">
        <v>7873</v>
      </c>
      <c r="D216" s="650" t="s">
        <v>8212</v>
      </c>
      <c r="E216" s="650" t="s">
        <v>8213</v>
      </c>
      <c r="F216" s="653"/>
      <c r="G216" s="653"/>
      <c r="H216" s="653"/>
      <c r="I216" s="653"/>
      <c r="J216" s="653">
        <v>21</v>
      </c>
      <c r="K216" s="653">
        <v>105</v>
      </c>
      <c r="L216" s="653"/>
      <c r="M216" s="653">
        <v>5</v>
      </c>
      <c r="N216" s="653">
        <v>55</v>
      </c>
      <c r="O216" s="653">
        <v>275</v>
      </c>
      <c r="P216" s="666"/>
      <c r="Q216" s="654">
        <v>5</v>
      </c>
    </row>
    <row r="217" spans="1:17" ht="14.4" customHeight="1" x14ac:dyDescent="0.3">
      <c r="A217" s="649" t="s">
        <v>595</v>
      </c>
      <c r="B217" s="650" t="s">
        <v>8099</v>
      </c>
      <c r="C217" s="650" t="s">
        <v>7873</v>
      </c>
      <c r="D217" s="650" t="s">
        <v>8114</v>
      </c>
      <c r="E217" s="650" t="s">
        <v>8115</v>
      </c>
      <c r="F217" s="653"/>
      <c r="G217" s="653"/>
      <c r="H217" s="653"/>
      <c r="I217" s="653"/>
      <c r="J217" s="653">
        <v>2</v>
      </c>
      <c r="K217" s="653">
        <v>248</v>
      </c>
      <c r="L217" s="653"/>
      <c r="M217" s="653">
        <v>124</v>
      </c>
      <c r="N217" s="653"/>
      <c r="O217" s="653"/>
      <c r="P217" s="666"/>
      <c r="Q217" s="654"/>
    </row>
    <row r="218" spans="1:17" ht="14.4" customHeight="1" x14ac:dyDescent="0.3">
      <c r="A218" s="649" t="s">
        <v>595</v>
      </c>
      <c r="B218" s="650" t="s">
        <v>8099</v>
      </c>
      <c r="C218" s="650" t="s">
        <v>7873</v>
      </c>
      <c r="D218" s="650" t="s">
        <v>8093</v>
      </c>
      <c r="E218" s="650" t="s">
        <v>8094</v>
      </c>
      <c r="F218" s="653">
        <v>2</v>
      </c>
      <c r="G218" s="653">
        <v>326</v>
      </c>
      <c r="H218" s="653">
        <v>1</v>
      </c>
      <c r="I218" s="653">
        <v>163</v>
      </c>
      <c r="J218" s="653">
        <v>4</v>
      </c>
      <c r="K218" s="653">
        <v>652</v>
      </c>
      <c r="L218" s="653">
        <v>2</v>
      </c>
      <c r="M218" s="653">
        <v>163</v>
      </c>
      <c r="N218" s="653">
        <v>2</v>
      </c>
      <c r="O218" s="653">
        <v>327</v>
      </c>
      <c r="P218" s="666">
        <v>1.0030674846625767</v>
      </c>
      <c r="Q218" s="654">
        <v>163.5</v>
      </c>
    </row>
    <row r="219" spans="1:17" ht="14.4" customHeight="1" x14ac:dyDescent="0.3">
      <c r="A219" s="649" t="s">
        <v>595</v>
      </c>
      <c r="B219" s="650" t="s">
        <v>8099</v>
      </c>
      <c r="C219" s="650" t="s">
        <v>7873</v>
      </c>
      <c r="D219" s="650" t="s">
        <v>7902</v>
      </c>
      <c r="E219" s="650" t="s">
        <v>7903</v>
      </c>
      <c r="F219" s="653"/>
      <c r="G219" s="653"/>
      <c r="H219" s="653"/>
      <c r="I219" s="653"/>
      <c r="J219" s="653">
        <v>3</v>
      </c>
      <c r="K219" s="653">
        <v>212</v>
      </c>
      <c r="L219" s="653"/>
      <c r="M219" s="653">
        <v>70.666666666666671</v>
      </c>
      <c r="N219" s="653"/>
      <c r="O219" s="653"/>
      <c r="P219" s="666"/>
      <c r="Q219" s="654"/>
    </row>
    <row r="220" spans="1:17" ht="14.4" customHeight="1" x14ac:dyDescent="0.3">
      <c r="A220" s="649" t="s">
        <v>595</v>
      </c>
      <c r="B220" s="650" t="s">
        <v>8099</v>
      </c>
      <c r="C220" s="650" t="s">
        <v>7873</v>
      </c>
      <c r="D220" s="650" t="s">
        <v>7876</v>
      </c>
      <c r="E220" s="650" t="s">
        <v>7877</v>
      </c>
      <c r="F220" s="653">
        <v>186</v>
      </c>
      <c r="G220" s="653">
        <v>61006</v>
      </c>
      <c r="H220" s="653">
        <v>1</v>
      </c>
      <c r="I220" s="653">
        <v>327.98924731182797</v>
      </c>
      <c r="J220" s="653">
        <v>312</v>
      </c>
      <c r="K220" s="653">
        <v>102025</v>
      </c>
      <c r="L220" s="653">
        <v>1.6723764875586007</v>
      </c>
      <c r="M220" s="653">
        <v>327.00320512820514</v>
      </c>
      <c r="N220" s="653">
        <v>329</v>
      </c>
      <c r="O220" s="653">
        <v>108123</v>
      </c>
      <c r="P220" s="666">
        <v>1.7723338687997903</v>
      </c>
      <c r="Q220" s="654">
        <v>328.64133738601822</v>
      </c>
    </row>
    <row r="221" spans="1:17" ht="14.4" customHeight="1" x14ac:dyDescent="0.3">
      <c r="A221" s="649" t="s">
        <v>595</v>
      </c>
      <c r="B221" s="650" t="s">
        <v>8099</v>
      </c>
      <c r="C221" s="650" t="s">
        <v>7873</v>
      </c>
      <c r="D221" s="650" t="s">
        <v>7878</v>
      </c>
      <c r="E221" s="650" t="s">
        <v>7879</v>
      </c>
      <c r="F221" s="653"/>
      <c r="G221" s="653"/>
      <c r="H221" s="653"/>
      <c r="I221" s="653"/>
      <c r="J221" s="653">
        <v>1</v>
      </c>
      <c r="K221" s="653">
        <v>0</v>
      </c>
      <c r="L221" s="653"/>
      <c r="M221" s="653">
        <v>0</v>
      </c>
      <c r="N221" s="653">
        <v>1</v>
      </c>
      <c r="O221" s="653">
        <v>0</v>
      </c>
      <c r="P221" s="666"/>
      <c r="Q221" s="654">
        <v>0</v>
      </c>
    </row>
    <row r="222" spans="1:17" ht="14.4" customHeight="1" x14ac:dyDescent="0.3">
      <c r="A222" s="649" t="s">
        <v>595</v>
      </c>
      <c r="B222" s="650" t="s">
        <v>8099</v>
      </c>
      <c r="C222" s="650" t="s">
        <v>7873</v>
      </c>
      <c r="D222" s="650" t="s">
        <v>7880</v>
      </c>
      <c r="E222" s="650" t="s">
        <v>7881</v>
      </c>
      <c r="F222" s="653"/>
      <c r="G222" s="653"/>
      <c r="H222" s="653"/>
      <c r="I222" s="653"/>
      <c r="J222" s="653"/>
      <c r="K222" s="653"/>
      <c r="L222" s="653"/>
      <c r="M222" s="653"/>
      <c r="N222" s="653">
        <v>2</v>
      </c>
      <c r="O222" s="653">
        <v>400</v>
      </c>
      <c r="P222" s="666"/>
      <c r="Q222" s="654">
        <v>200</v>
      </c>
    </row>
    <row r="223" spans="1:17" ht="14.4" customHeight="1" x14ac:dyDescent="0.3">
      <c r="A223" s="649" t="s">
        <v>595</v>
      </c>
      <c r="B223" s="650" t="s">
        <v>8099</v>
      </c>
      <c r="C223" s="650" t="s">
        <v>7873</v>
      </c>
      <c r="D223" s="650" t="s">
        <v>8121</v>
      </c>
      <c r="E223" s="650" t="s">
        <v>8122</v>
      </c>
      <c r="F223" s="653">
        <v>887</v>
      </c>
      <c r="G223" s="653">
        <v>571214</v>
      </c>
      <c r="H223" s="653">
        <v>1</v>
      </c>
      <c r="I223" s="653">
        <v>643.98421645997746</v>
      </c>
      <c r="J223" s="653">
        <v>1737</v>
      </c>
      <c r="K223" s="653">
        <v>1120354</v>
      </c>
      <c r="L223" s="653">
        <v>1.9613559891739347</v>
      </c>
      <c r="M223" s="653">
        <v>644.99366724237188</v>
      </c>
      <c r="N223" s="653">
        <v>1780</v>
      </c>
      <c r="O223" s="653">
        <v>1153944</v>
      </c>
      <c r="P223" s="666">
        <v>2.0201605702941454</v>
      </c>
      <c r="Q223" s="654">
        <v>648.28314606741571</v>
      </c>
    </row>
    <row r="224" spans="1:17" ht="14.4" customHeight="1" x14ac:dyDescent="0.3">
      <c r="A224" s="649" t="s">
        <v>595</v>
      </c>
      <c r="B224" s="650" t="s">
        <v>8099</v>
      </c>
      <c r="C224" s="650" t="s">
        <v>7873</v>
      </c>
      <c r="D224" s="650" t="s">
        <v>8127</v>
      </c>
      <c r="E224" s="650" t="s">
        <v>7868</v>
      </c>
      <c r="F224" s="653">
        <v>682</v>
      </c>
      <c r="G224" s="653">
        <v>285064</v>
      </c>
      <c r="H224" s="653">
        <v>1</v>
      </c>
      <c r="I224" s="653">
        <v>417.98240469208213</v>
      </c>
      <c r="J224" s="653">
        <v>3</v>
      </c>
      <c r="K224" s="653">
        <v>1254</v>
      </c>
      <c r="L224" s="653">
        <v>4.399012151657172E-3</v>
      </c>
      <c r="M224" s="653">
        <v>418</v>
      </c>
      <c r="N224" s="653"/>
      <c r="O224" s="653"/>
      <c r="P224" s="666"/>
      <c r="Q224" s="654"/>
    </row>
    <row r="225" spans="1:17" ht="14.4" customHeight="1" x14ac:dyDescent="0.3">
      <c r="A225" s="649" t="s">
        <v>595</v>
      </c>
      <c r="B225" s="650" t="s">
        <v>8099</v>
      </c>
      <c r="C225" s="650" t="s">
        <v>7873</v>
      </c>
      <c r="D225" s="650" t="s">
        <v>8128</v>
      </c>
      <c r="E225" s="650" t="s">
        <v>8129</v>
      </c>
      <c r="F225" s="653">
        <v>28</v>
      </c>
      <c r="G225" s="653">
        <v>1512</v>
      </c>
      <c r="H225" s="653">
        <v>1</v>
      </c>
      <c r="I225" s="653">
        <v>54</v>
      </c>
      <c r="J225" s="653">
        <v>13</v>
      </c>
      <c r="K225" s="653">
        <v>715</v>
      </c>
      <c r="L225" s="653">
        <v>0.47288359788359791</v>
      </c>
      <c r="M225" s="653">
        <v>55</v>
      </c>
      <c r="N225" s="653">
        <v>14</v>
      </c>
      <c r="O225" s="653">
        <v>776</v>
      </c>
      <c r="P225" s="666">
        <v>0.51322751322751325</v>
      </c>
      <c r="Q225" s="654">
        <v>55.428571428571431</v>
      </c>
    </row>
    <row r="226" spans="1:17" ht="14.4" customHeight="1" x14ac:dyDescent="0.3">
      <c r="A226" s="649" t="s">
        <v>595</v>
      </c>
      <c r="B226" s="650" t="s">
        <v>8099</v>
      </c>
      <c r="C226" s="650" t="s">
        <v>7873</v>
      </c>
      <c r="D226" s="650" t="s">
        <v>8132</v>
      </c>
      <c r="E226" s="650" t="s">
        <v>7868</v>
      </c>
      <c r="F226" s="653">
        <v>115</v>
      </c>
      <c r="G226" s="653">
        <v>24723</v>
      </c>
      <c r="H226" s="653">
        <v>1</v>
      </c>
      <c r="I226" s="653">
        <v>214.98260869565217</v>
      </c>
      <c r="J226" s="653">
        <v>2</v>
      </c>
      <c r="K226" s="653">
        <v>430</v>
      </c>
      <c r="L226" s="653">
        <v>1.7392711240545242E-2</v>
      </c>
      <c r="M226" s="653">
        <v>215</v>
      </c>
      <c r="N226" s="653"/>
      <c r="O226" s="653"/>
      <c r="P226" s="666"/>
      <c r="Q226" s="654"/>
    </row>
    <row r="227" spans="1:17" ht="14.4" customHeight="1" x14ac:dyDescent="0.3">
      <c r="A227" s="649" t="s">
        <v>595</v>
      </c>
      <c r="B227" s="650" t="s">
        <v>8135</v>
      </c>
      <c r="C227" s="650" t="s">
        <v>7873</v>
      </c>
      <c r="D227" s="650" t="s">
        <v>8138</v>
      </c>
      <c r="E227" s="650" t="s">
        <v>8139</v>
      </c>
      <c r="F227" s="653"/>
      <c r="G227" s="653"/>
      <c r="H227" s="653"/>
      <c r="I227" s="653"/>
      <c r="J227" s="653">
        <v>7</v>
      </c>
      <c r="K227" s="653">
        <v>2877</v>
      </c>
      <c r="L227" s="653"/>
      <c r="M227" s="653">
        <v>411</v>
      </c>
      <c r="N227" s="653">
        <v>7</v>
      </c>
      <c r="O227" s="653">
        <v>2883</v>
      </c>
      <c r="P227" s="666"/>
      <c r="Q227" s="654">
        <v>411.85714285714283</v>
      </c>
    </row>
    <row r="228" spans="1:17" ht="14.4" customHeight="1" x14ac:dyDescent="0.3">
      <c r="A228" s="649" t="s">
        <v>595</v>
      </c>
      <c r="B228" s="650" t="s">
        <v>8135</v>
      </c>
      <c r="C228" s="650" t="s">
        <v>7873</v>
      </c>
      <c r="D228" s="650" t="s">
        <v>8140</v>
      </c>
      <c r="E228" s="650" t="s">
        <v>8141</v>
      </c>
      <c r="F228" s="653">
        <v>127</v>
      </c>
      <c r="G228" s="653">
        <v>124206</v>
      </c>
      <c r="H228" s="653">
        <v>1</v>
      </c>
      <c r="I228" s="653">
        <v>978</v>
      </c>
      <c r="J228" s="653">
        <v>130</v>
      </c>
      <c r="K228" s="653">
        <v>127400</v>
      </c>
      <c r="L228" s="653">
        <v>1.0257153438642255</v>
      </c>
      <c r="M228" s="653">
        <v>980</v>
      </c>
      <c r="N228" s="653">
        <v>138</v>
      </c>
      <c r="O228" s="653">
        <v>135450</v>
      </c>
      <c r="P228" s="666">
        <v>1.0905270276798222</v>
      </c>
      <c r="Q228" s="654">
        <v>981.52173913043475</v>
      </c>
    </row>
    <row r="229" spans="1:17" ht="14.4" customHeight="1" x14ac:dyDescent="0.3">
      <c r="A229" s="649" t="s">
        <v>595</v>
      </c>
      <c r="B229" s="650" t="s">
        <v>8135</v>
      </c>
      <c r="C229" s="650" t="s">
        <v>7873</v>
      </c>
      <c r="D229" s="650" t="s">
        <v>8142</v>
      </c>
      <c r="E229" s="650" t="s">
        <v>8143</v>
      </c>
      <c r="F229" s="653">
        <v>2</v>
      </c>
      <c r="G229" s="653">
        <v>350</v>
      </c>
      <c r="H229" s="653">
        <v>1</v>
      </c>
      <c r="I229" s="653">
        <v>175</v>
      </c>
      <c r="J229" s="653">
        <v>12</v>
      </c>
      <c r="K229" s="653">
        <v>1956</v>
      </c>
      <c r="L229" s="653">
        <v>5.588571428571429</v>
      </c>
      <c r="M229" s="653">
        <v>163</v>
      </c>
      <c r="N229" s="653">
        <v>3</v>
      </c>
      <c r="O229" s="653">
        <v>489</v>
      </c>
      <c r="P229" s="666">
        <v>1.3971428571428572</v>
      </c>
      <c r="Q229" s="654">
        <v>163</v>
      </c>
    </row>
    <row r="230" spans="1:17" ht="14.4" customHeight="1" x14ac:dyDescent="0.3">
      <c r="A230" s="649" t="s">
        <v>595</v>
      </c>
      <c r="B230" s="650" t="s">
        <v>8135</v>
      </c>
      <c r="C230" s="650" t="s">
        <v>7873</v>
      </c>
      <c r="D230" s="650" t="s">
        <v>8144</v>
      </c>
      <c r="E230" s="650" t="s">
        <v>8145</v>
      </c>
      <c r="F230" s="653">
        <v>131</v>
      </c>
      <c r="G230" s="653">
        <v>45981</v>
      </c>
      <c r="H230" s="653">
        <v>1</v>
      </c>
      <c r="I230" s="653">
        <v>351</v>
      </c>
      <c r="J230" s="653">
        <v>131</v>
      </c>
      <c r="K230" s="653">
        <v>42837</v>
      </c>
      <c r="L230" s="653">
        <v>0.93162393162393164</v>
      </c>
      <c r="M230" s="653">
        <v>327</v>
      </c>
      <c r="N230" s="653">
        <v>147</v>
      </c>
      <c r="O230" s="653">
        <v>48291</v>
      </c>
      <c r="P230" s="666">
        <v>1.0502381418411952</v>
      </c>
      <c r="Q230" s="654">
        <v>328.51020408163265</v>
      </c>
    </row>
    <row r="231" spans="1:17" ht="14.4" customHeight="1" x14ac:dyDescent="0.3">
      <c r="A231" s="649" t="s">
        <v>595</v>
      </c>
      <c r="B231" s="650" t="s">
        <v>8135</v>
      </c>
      <c r="C231" s="650" t="s">
        <v>7873</v>
      </c>
      <c r="D231" s="650" t="s">
        <v>7902</v>
      </c>
      <c r="E231" s="650" t="s">
        <v>7903</v>
      </c>
      <c r="F231" s="653"/>
      <c r="G231" s="653"/>
      <c r="H231" s="653"/>
      <c r="I231" s="653"/>
      <c r="J231" s="653">
        <v>46</v>
      </c>
      <c r="K231" s="653">
        <v>1590</v>
      </c>
      <c r="L231" s="653"/>
      <c r="M231" s="653">
        <v>34.565217391304351</v>
      </c>
      <c r="N231" s="653"/>
      <c r="O231" s="653"/>
      <c r="P231" s="666"/>
      <c r="Q231" s="654"/>
    </row>
    <row r="232" spans="1:17" ht="14.4" customHeight="1" x14ac:dyDescent="0.3">
      <c r="A232" s="649" t="s">
        <v>595</v>
      </c>
      <c r="B232" s="650" t="s">
        <v>8135</v>
      </c>
      <c r="C232" s="650" t="s">
        <v>7873</v>
      </c>
      <c r="D232" s="650" t="s">
        <v>8146</v>
      </c>
      <c r="E232" s="650" t="s">
        <v>8147</v>
      </c>
      <c r="F232" s="653"/>
      <c r="G232" s="653"/>
      <c r="H232" s="653"/>
      <c r="I232" s="653"/>
      <c r="J232" s="653"/>
      <c r="K232" s="653"/>
      <c r="L232" s="653"/>
      <c r="M232" s="653"/>
      <c r="N232" s="653">
        <v>5</v>
      </c>
      <c r="O232" s="653">
        <v>2647</v>
      </c>
      <c r="P232" s="666"/>
      <c r="Q232" s="654">
        <v>529.4</v>
      </c>
    </row>
    <row r="233" spans="1:17" ht="14.4" customHeight="1" x14ac:dyDescent="0.3">
      <c r="A233" s="649" t="s">
        <v>595</v>
      </c>
      <c r="B233" s="650" t="s">
        <v>8135</v>
      </c>
      <c r="C233" s="650" t="s">
        <v>7873</v>
      </c>
      <c r="D233" s="650" t="s">
        <v>8148</v>
      </c>
      <c r="E233" s="650" t="s">
        <v>8149</v>
      </c>
      <c r="F233" s="653">
        <v>7</v>
      </c>
      <c r="G233" s="653">
        <v>5782</v>
      </c>
      <c r="H233" s="653">
        <v>1</v>
      </c>
      <c r="I233" s="653">
        <v>826</v>
      </c>
      <c r="J233" s="653">
        <v>2</v>
      </c>
      <c r="K233" s="653">
        <v>1654</v>
      </c>
      <c r="L233" s="653">
        <v>0.28606018678657902</v>
      </c>
      <c r="M233" s="653">
        <v>827</v>
      </c>
      <c r="N233" s="653"/>
      <c r="O233" s="653"/>
      <c r="P233" s="666"/>
      <c r="Q233" s="654"/>
    </row>
    <row r="234" spans="1:17" ht="14.4" customHeight="1" x14ac:dyDescent="0.3">
      <c r="A234" s="649" t="s">
        <v>595</v>
      </c>
      <c r="B234" s="650" t="s">
        <v>8135</v>
      </c>
      <c r="C234" s="650" t="s">
        <v>7873</v>
      </c>
      <c r="D234" s="650" t="s">
        <v>8150</v>
      </c>
      <c r="E234" s="650" t="s">
        <v>8151</v>
      </c>
      <c r="F234" s="653"/>
      <c r="G234" s="653"/>
      <c r="H234" s="653"/>
      <c r="I234" s="653"/>
      <c r="J234" s="653"/>
      <c r="K234" s="653"/>
      <c r="L234" s="653"/>
      <c r="M234" s="653"/>
      <c r="N234" s="653">
        <v>1</v>
      </c>
      <c r="O234" s="653">
        <v>645</v>
      </c>
      <c r="P234" s="666"/>
      <c r="Q234" s="654">
        <v>645</v>
      </c>
    </row>
    <row r="235" spans="1:17" ht="14.4" customHeight="1" x14ac:dyDescent="0.3">
      <c r="A235" s="649" t="s">
        <v>595</v>
      </c>
      <c r="B235" s="650" t="s">
        <v>8361</v>
      </c>
      <c r="C235" s="650" t="s">
        <v>886</v>
      </c>
      <c r="D235" s="650" t="s">
        <v>8362</v>
      </c>
      <c r="E235" s="650" t="s">
        <v>8363</v>
      </c>
      <c r="F235" s="653">
        <v>2.8</v>
      </c>
      <c r="G235" s="653">
        <v>275.28999999999996</v>
      </c>
      <c r="H235" s="653">
        <v>1</v>
      </c>
      <c r="I235" s="653">
        <v>98.317857142857136</v>
      </c>
      <c r="J235" s="653">
        <v>5.4</v>
      </c>
      <c r="K235" s="653">
        <v>535.68000000000006</v>
      </c>
      <c r="L235" s="653">
        <v>1.9458752588179742</v>
      </c>
      <c r="M235" s="653">
        <v>99.2</v>
      </c>
      <c r="N235" s="653">
        <v>0.54</v>
      </c>
      <c r="O235" s="653">
        <v>53.56</v>
      </c>
      <c r="P235" s="666">
        <v>0.19455846561807552</v>
      </c>
      <c r="Q235" s="654">
        <v>99.185185185185176</v>
      </c>
    </row>
    <row r="236" spans="1:17" ht="14.4" customHeight="1" x14ac:dyDescent="0.3">
      <c r="A236" s="649" t="s">
        <v>595</v>
      </c>
      <c r="B236" s="650" t="s">
        <v>8361</v>
      </c>
      <c r="C236" s="650" t="s">
        <v>886</v>
      </c>
      <c r="D236" s="650" t="s">
        <v>8364</v>
      </c>
      <c r="E236" s="650" t="s">
        <v>8365</v>
      </c>
      <c r="F236" s="653">
        <v>0.1</v>
      </c>
      <c r="G236" s="653">
        <v>23</v>
      </c>
      <c r="H236" s="653">
        <v>1</v>
      </c>
      <c r="I236" s="653">
        <v>230</v>
      </c>
      <c r="J236" s="653"/>
      <c r="K236" s="653"/>
      <c r="L236" s="653"/>
      <c r="M236" s="653"/>
      <c r="N236" s="653"/>
      <c r="O236" s="653"/>
      <c r="P236" s="666"/>
      <c r="Q236" s="654"/>
    </row>
    <row r="237" spans="1:17" ht="14.4" customHeight="1" x14ac:dyDescent="0.3">
      <c r="A237" s="649" t="s">
        <v>595</v>
      </c>
      <c r="B237" s="650" t="s">
        <v>8361</v>
      </c>
      <c r="C237" s="650" t="s">
        <v>886</v>
      </c>
      <c r="D237" s="650" t="s">
        <v>8228</v>
      </c>
      <c r="E237" s="650" t="s">
        <v>8229</v>
      </c>
      <c r="F237" s="653">
        <v>0.4</v>
      </c>
      <c r="G237" s="653">
        <v>4813.5200000000004</v>
      </c>
      <c r="H237" s="653">
        <v>1</v>
      </c>
      <c r="I237" s="653">
        <v>12033.800000000001</v>
      </c>
      <c r="J237" s="653"/>
      <c r="K237" s="653"/>
      <c r="L237" s="653"/>
      <c r="M237" s="653"/>
      <c r="N237" s="653"/>
      <c r="O237" s="653"/>
      <c r="P237" s="666"/>
      <c r="Q237" s="654"/>
    </row>
    <row r="238" spans="1:17" ht="14.4" customHeight="1" x14ac:dyDescent="0.3">
      <c r="A238" s="649" t="s">
        <v>595</v>
      </c>
      <c r="B238" s="650" t="s">
        <v>8361</v>
      </c>
      <c r="C238" s="650" t="s">
        <v>886</v>
      </c>
      <c r="D238" s="650" t="s">
        <v>8230</v>
      </c>
      <c r="E238" s="650" t="s">
        <v>8231</v>
      </c>
      <c r="F238" s="653">
        <v>145.9</v>
      </c>
      <c r="G238" s="653">
        <v>17101.16</v>
      </c>
      <c r="H238" s="653">
        <v>1</v>
      </c>
      <c r="I238" s="653">
        <v>117.21151473612062</v>
      </c>
      <c r="J238" s="653"/>
      <c r="K238" s="653"/>
      <c r="L238" s="653"/>
      <c r="M238" s="653"/>
      <c r="N238" s="653">
        <v>0.3</v>
      </c>
      <c r="O238" s="653">
        <v>33.11</v>
      </c>
      <c r="P238" s="666">
        <v>1.9361259704020078E-3</v>
      </c>
      <c r="Q238" s="654">
        <v>110.36666666666667</v>
      </c>
    </row>
    <row r="239" spans="1:17" ht="14.4" customHeight="1" x14ac:dyDescent="0.3">
      <c r="A239" s="649" t="s">
        <v>595</v>
      </c>
      <c r="B239" s="650" t="s">
        <v>8361</v>
      </c>
      <c r="C239" s="650" t="s">
        <v>886</v>
      </c>
      <c r="D239" s="650" t="s">
        <v>8232</v>
      </c>
      <c r="E239" s="650" t="s">
        <v>3550</v>
      </c>
      <c r="F239" s="653">
        <v>129.30000000000001</v>
      </c>
      <c r="G239" s="653">
        <v>9883.68</v>
      </c>
      <c r="H239" s="653">
        <v>1</v>
      </c>
      <c r="I239" s="653">
        <v>76.439907192575404</v>
      </c>
      <c r="J239" s="653">
        <v>35</v>
      </c>
      <c r="K239" s="653">
        <v>2902.2000000000003</v>
      </c>
      <c r="L239" s="653">
        <v>0.2936355689378855</v>
      </c>
      <c r="M239" s="653">
        <v>82.92</v>
      </c>
      <c r="N239" s="653">
        <v>208</v>
      </c>
      <c r="O239" s="653">
        <v>17247.36</v>
      </c>
      <c r="P239" s="666">
        <v>1.7450342382594337</v>
      </c>
      <c r="Q239" s="654">
        <v>82.92</v>
      </c>
    </row>
    <row r="240" spans="1:17" ht="14.4" customHeight="1" x14ac:dyDescent="0.3">
      <c r="A240" s="649" t="s">
        <v>595</v>
      </c>
      <c r="B240" s="650" t="s">
        <v>8361</v>
      </c>
      <c r="C240" s="650" t="s">
        <v>886</v>
      </c>
      <c r="D240" s="650" t="s">
        <v>8233</v>
      </c>
      <c r="E240" s="650" t="s">
        <v>3580</v>
      </c>
      <c r="F240" s="653"/>
      <c r="G240" s="653"/>
      <c r="H240" s="653"/>
      <c r="I240" s="653"/>
      <c r="J240" s="653"/>
      <c r="K240" s="653"/>
      <c r="L240" s="653"/>
      <c r="M240" s="653"/>
      <c r="N240" s="653">
        <v>2</v>
      </c>
      <c r="O240" s="653">
        <v>2128.64</v>
      </c>
      <c r="P240" s="666"/>
      <c r="Q240" s="654">
        <v>1064.32</v>
      </c>
    </row>
    <row r="241" spans="1:17" ht="14.4" customHeight="1" x14ac:dyDescent="0.3">
      <c r="A241" s="649" t="s">
        <v>595</v>
      </c>
      <c r="B241" s="650" t="s">
        <v>8361</v>
      </c>
      <c r="C241" s="650" t="s">
        <v>886</v>
      </c>
      <c r="D241" s="650" t="s">
        <v>8234</v>
      </c>
      <c r="E241" s="650" t="s">
        <v>3582</v>
      </c>
      <c r="F241" s="653"/>
      <c r="G241" s="653"/>
      <c r="H241" s="653"/>
      <c r="I241" s="653"/>
      <c r="J241" s="653"/>
      <c r="K241" s="653"/>
      <c r="L241" s="653"/>
      <c r="M241" s="653"/>
      <c r="N241" s="653">
        <v>0.58000000000000007</v>
      </c>
      <c r="O241" s="653">
        <v>308.60000000000002</v>
      </c>
      <c r="P241" s="666"/>
      <c r="Q241" s="654">
        <v>532.06896551724139</v>
      </c>
    </row>
    <row r="242" spans="1:17" ht="14.4" customHeight="1" x14ac:dyDescent="0.3">
      <c r="A242" s="649" t="s">
        <v>595</v>
      </c>
      <c r="B242" s="650" t="s">
        <v>8361</v>
      </c>
      <c r="C242" s="650" t="s">
        <v>886</v>
      </c>
      <c r="D242" s="650" t="s">
        <v>8101</v>
      </c>
      <c r="E242" s="650" t="s">
        <v>8102</v>
      </c>
      <c r="F242" s="653">
        <v>1</v>
      </c>
      <c r="G242" s="653">
        <v>9760.49</v>
      </c>
      <c r="H242" s="653">
        <v>1</v>
      </c>
      <c r="I242" s="653">
        <v>9760.49</v>
      </c>
      <c r="J242" s="653"/>
      <c r="K242" s="653"/>
      <c r="L242" s="653"/>
      <c r="M242" s="653"/>
      <c r="N242" s="653"/>
      <c r="O242" s="653"/>
      <c r="P242" s="666"/>
      <c r="Q242" s="654"/>
    </row>
    <row r="243" spans="1:17" ht="14.4" customHeight="1" x14ac:dyDescent="0.3">
      <c r="A243" s="649" t="s">
        <v>595</v>
      </c>
      <c r="B243" s="650" t="s">
        <v>8361</v>
      </c>
      <c r="C243" s="650" t="s">
        <v>886</v>
      </c>
      <c r="D243" s="650" t="s">
        <v>8366</v>
      </c>
      <c r="E243" s="650" t="s">
        <v>3550</v>
      </c>
      <c r="F243" s="653"/>
      <c r="G243" s="653"/>
      <c r="H243" s="653"/>
      <c r="I243" s="653"/>
      <c r="J243" s="653">
        <v>55</v>
      </c>
      <c r="K243" s="653">
        <v>6657.32</v>
      </c>
      <c r="L243" s="653"/>
      <c r="M243" s="653">
        <v>121.04218181818182</v>
      </c>
      <c r="N243" s="653"/>
      <c r="O243" s="653"/>
      <c r="P243" s="666"/>
      <c r="Q243" s="654"/>
    </row>
    <row r="244" spans="1:17" ht="14.4" customHeight="1" x14ac:dyDescent="0.3">
      <c r="A244" s="649" t="s">
        <v>595</v>
      </c>
      <c r="B244" s="650" t="s">
        <v>8361</v>
      </c>
      <c r="C244" s="650" t="s">
        <v>886</v>
      </c>
      <c r="D244" s="650" t="s">
        <v>8367</v>
      </c>
      <c r="E244" s="650" t="s">
        <v>3550</v>
      </c>
      <c r="F244" s="653">
        <v>16.5</v>
      </c>
      <c r="G244" s="653">
        <v>3451.31</v>
      </c>
      <c r="H244" s="653">
        <v>1</v>
      </c>
      <c r="I244" s="653">
        <v>209.17030303030302</v>
      </c>
      <c r="J244" s="653"/>
      <c r="K244" s="653"/>
      <c r="L244" s="653"/>
      <c r="M244" s="653"/>
      <c r="N244" s="653"/>
      <c r="O244" s="653"/>
      <c r="P244" s="666"/>
      <c r="Q244" s="654"/>
    </row>
    <row r="245" spans="1:17" ht="14.4" customHeight="1" x14ac:dyDescent="0.3">
      <c r="A245" s="649" t="s">
        <v>595</v>
      </c>
      <c r="B245" s="650" t="s">
        <v>8361</v>
      </c>
      <c r="C245" s="650" t="s">
        <v>886</v>
      </c>
      <c r="D245" s="650" t="s">
        <v>8235</v>
      </c>
      <c r="E245" s="650" t="s">
        <v>2814</v>
      </c>
      <c r="F245" s="653"/>
      <c r="G245" s="653"/>
      <c r="H245" s="653"/>
      <c r="I245" s="653"/>
      <c r="J245" s="653">
        <v>0.55000000000000004</v>
      </c>
      <c r="K245" s="653">
        <v>115.91</v>
      </c>
      <c r="L245" s="653"/>
      <c r="M245" s="653">
        <v>210.74545454545452</v>
      </c>
      <c r="N245" s="653">
        <v>0.28000000000000003</v>
      </c>
      <c r="O245" s="653">
        <v>59.01</v>
      </c>
      <c r="P245" s="666"/>
      <c r="Q245" s="654">
        <v>210.74999999999997</v>
      </c>
    </row>
    <row r="246" spans="1:17" ht="14.4" customHeight="1" x14ac:dyDescent="0.3">
      <c r="A246" s="649" t="s">
        <v>595</v>
      </c>
      <c r="B246" s="650" t="s">
        <v>8361</v>
      </c>
      <c r="C246" s="650" t="s">
        <v>886</v>
      </c>
      <c r="D246" s="650" t="s">
        <v>8236</v>
      </c>
      <c r="E246" s="650" t="s">
        <v>2814</v>
      </c>
      <c r="F246" s="653">
        <v>4</v>
      </c>
      <c r="G246" s="653">
        <v>2026.64</v>
      </c>
      <c r="H246" s="653">
        <v>1</v>
      </c>
      <c r="I246" s="653">
        <v>506.66</v>
      </c>
      <c r="J246" s="653">
        <v>1.45</v>
      </c>
      <c r="K246" s="653">
        <v>741.09</v>
      </c>
      <c r="L246" s="653">
        <v>0.36567421939762362</v>
      </c>
      <c r="M246" s="653">
        <v>511.09655172413795</v>
      </c>
      <c r="N246" s="653">
        <v>1.6400000000000001</v>
      </c>
      <c r="O246" s="653">
        <v>838.19</v>
      </c>
      <c r="P246" s="666">
        <v>0.41358603402676353</v>
      </c>
      <c r="Q246" s="654">
        <v>511.09146341463412</v>
      </c>
    </row>
    <row r="247" spans="1:17" ht="14.4" customHeight="1" x14ac:dyDescent="0.3">
      <c r="A247" s="649" t="s">
        <v>595</v>
      </c>
      <c r="B247" s="650" t="s">
        <v>8361</v>
      </c>
      <c r="C247" s="650" t="s">
        <v>886</v>
      </c>
      <c r="D247" s="650" t="s">
        <v>7977</v>
      </c>
      <c r="E247" s="650" t="s">
        <v>7976</v>
      </c>
      <c r="F247" s="653"/>
      <c r="G247" s="653"/>
      <c r="H247" s="653"/>
      <c r="I247" s="653"/>
      <c r="J247" s="653">
        <v>2</v>
      </c>
      <c r="K247" s="653">
        <v>560.36</v>
      </c>
      <c r="L247" s="653"/>
      <c r="M247" s="653">
        <v>280.18</v>
      </c>
      <c r="N247" s="653">
        <v>1</v>
      </c>
      <c r="O247" s="653">
        <v>280.18</v>
      </c>
      <c r="P247" s="666"/>
      <c r="Q247" s="654">
        <v>280.18</v>
      </c>
    </row>
    <row r="248" spans="1:17" ht="14.4" customHeight="1" x14ac:dyDescent="0.3">
      <c r="A248" s="649" t="s">
        <v>595</v>
      </c>
      <c r="B248" s="650" t="s">
        <v>8361</v>
      </c>
      <c r="C248" s="650" t="s">
        <v>886</v>
      </c>
      <c r="D248" s="650" t="s">
        <v>8237</v>
      </c>
      <c r="E248" s="650" t="s">
        <v>8238</v>
      </c>
      <c r="F248" s="653">
        <v>13.95</v>
      </c>
      <c r="G248" s="653">
        <v>8388.7999999999993</v>
      </c>
      <c r="H248" s="653">
        <v>1</v>
      </c>
      <c r="I248" s="653">
        <v>601.34767025089604</v>
      </c>
      <c r="J248" s="653">
        <v>3.5000000000000004</v>
      </c>
      <c r="K248" s="653">
        <v>2164.75</v>
      </c>
      <c r="L248" s="653">
        <v>0.25805240320427236</v>
      </c>
      <c r="M248" s="653">
        <v>618.49999999999989</v>
      </c>
      <c r="N248" s="653">
        <v>4.53</v>
      </c>
      <c r="O248" s="653">
        <v>2801.8</v>
      </c>
      <c r="P248" s="666">
        <v>0.33399294297158122</v>
      </c>
      <c r="Q248" s="654">
        <v>618.49889624724062</v>
      </c>
    </row>
    <row r="249" spans="1:17" ht="14.4" customHeight="1" x14ac:dyDescent="0.3">
      <c r="A249" s="649" t="s">
        <v>595</v>
      </c>
      <c r="B249" s="650" t="s">
        <v>8361</v>
      </c>
      <c r="C249" s="650" t="s">
        <v>886</v>
      </c>
      <c r="D249" s="650" t="s">
        <v>8368</v>
      </c>
      <c r="E249" s="650" t="s">
        <v>1243</v>
      </c>
      <c r="F249" s="653">
        <v>0.03</v>
      </c>
      <c r="G249" s="653">
        <v>8.19</v>
      </c>
      <c r="H249" s="653">
        <v>1</v>
      </c>
      <c r="I249" s="653">
        <v>273</v>
      </c>
      <c r="J249" s="653">
        <v>0.1</v>
      </c>
      <c r="K249" s="653">
        <v>27.57</v>
      </c>
      <c r="L249" s="653">
        <v>3.3663003663003663</v>
      </c>
      <c r="M249" s="653">
        <v>275.7</v>
      </c>
      <c r="N249" s="653">
        <v>2.2999999999999998</v>
      </c>
      <c r="O249" s="653">
        <v>748.53</v>
      </c>
      <c r="P249" s="666">
        <v>91.395604395604394</v>
      </c>
      <c r="Q249" s="654">
        <v>325.44782608695652</v>
      </c>
    </row>
    <row r="250" spans="1:17" ht="14.4" customHeight="1" x14ac:dyDescent="0.3">
      <c r="A250" s="649" t="s">
        <v>595</v>
      </c>
      <c r="B250" s="650" t="s">
        <v>8361</v>
      </c>
      <c r="C250" s="650" t="s">
        <v>886</v>
      </c>
      <c r="D250" s="650" t="s">
        <v>8369</v>
      </c>
      <c r="E250" s="650" t="s">
        <v>8370</v>
      </c>
      <c r="F250" s="653"/>
      <c r="G250" s="653"/>
      <c r="H250" s="653"/>
      <c r="I250" s="653"/>
      <c r="J250" s="653">
        <v>19</v>
      </c>
      <c r="K250" s="653">
        <v>1597.52</v>
      </c>
      <c r="L250" s="653"/>
      <c r="M250" s="653">
        <v>84.08</v>
      </c>
      <c r="N250" s="653">
        <v>15.6</v>
      </c>
      <c r="O250" s="653">
        <v>1311.63</v>
      </c>
      <c r="P250" s="666"/>
      <c r="Q250" s="654">
        <v>84.078846153846158</v>
      </c>
    </row>
    <row r="251" spans="1:17" ht="14.4" customHeight="1" x14ac:dyDescent="0.3">
      <c r="A251" s="649" t="s">
        <v>595</v>
      </c>
      <c r="B251" s="650" t="s">
        <v>8361</v>
      </c>
      <c r="C251" s="650" t="s">
        <v>886</v>
      </c>
      <c r="D251" s="650" t="s">
        <v>7978</v>
      </c>
      <c r="E251" s="650" t="s">
        <v>7979</v>
      </c>
      <c r="F251" s="653">
        <v>11</v>
      </c>
      <c r="G251" s="653">
        <v>9568.35</v>
      </c>
      <c r="H251" s="653">
        <v>1</v>
      </c>
      <c r="I251" s="653">
        <v>869.85</v>
      </c>
      <c r="J251" s="653"/>
      <c r="K251" s="653"/>
      <c r="L251" s="653"/>
      <c r="M251" s="653"/>
      <c r="N251" s="653"/>
      <c r="O251" s="653"/>
      <c r="P251" s="666"/>
      <c r="Q251" s="654"/>
    </row>
    <row r="252" spans="1:17" ht="14.4" customHeight="1" x14ac:dyDescent="0.3">
      <c r="A252" s="649" t="s">
        <v>595</v>
      </c>
      <c r="B252" s="650" t="s">
        <v>8361</v>
      </c>
      <c r="C252" s="650" t="s">
        <v>886</v>
      </c>
      <c r="D252" s="650" t="s">
        <v>8240</v>
      </c>
      <c r="E252" s="650" t="s">
        <v>8241</v>
      </c>
      <c r="F252" s="653">
        <v>4.6100000000000003</v>
      </c>
      <c r="G252" s="653">
        <v>4970.21</v>
      </c>
      <c r="H252" s="653">
        <v>1</v>
      </c>
      <c r="I252" s="653">
        <v>1078.1366594360086</v>
      </c>
      <c r="J252" s="653"/>
      <c r="K252" s="653"/>
      <c r="L252" s="653"/>
      <c r="M252" s="653"/>
      <c r="N252" s="653"/>
      <c r="O252" s="653"/>
      <c r="P252" s="666"/>
      <c r="Q252" s="654"/>
    </row>
    <row r="253" spans="1:17" ht="14.4" customHeight="1" x14ac:dyDescent="0.3">
      <c r="A253" s="649" t="s">
        <v>595</v>
      </c>
      <c r="B253" s="650" t="s">
        <v>8361</v>
      </c>
      <c r="C253" s="650" t="s">
        <v>886</v>
      </c>
      <c r="D253" s="650" t="s">
        <v>8371</v>
      </c>
      <c r="E253" s="650" t="s">
        <v>8372</v>
      </c>
      <c r="F253" s="653"/>
      <c r="G253" s="653"/>
      <c r="H253" s="653"/>
      <c r="I253" s="653"/>
      <c r="J253" s="653">
        <v>24.5</v>
      </c>
      <c r="K253" s="653">
        <v>4518.29</v>
      </c>
      <c r="L253" s="653"/>
      <c r="M253" s="653">
        <v>184.42</v>
      </c>
      <c r="N253" s="653"/>
      <c r="O253" s="653"/>
      <c r="P253" s="666"/>
      <c r="Q253" s="654"/>
    </row>
    <row r="254" spans="1:17" ht="14.4" customHeight="1" x14ac:dyDescent="0.3">
      <c r="A254" s="649" t="s">
        <v>595</v>
      </c>
      <c r="B254" s="650" t="s">
        <v>8361</v>
      </c>
      <c r="C254" s="650" t="s">
        <v>886</v>
      </c>
      <c r="D254" s="650" t="s">
        <v>8242</v>
      </c>
      <c r="E254" s="650" t="s">
        <v>7868</v>
      </c>
      <c r="F254" s="653">
        <v>0</v>
      </c>
      <c r="G254" s="653">
        <v>0</v>
      </c>
      <c r="H254" s="653"/>
      <c r="I254" s="653"/>
      <c r="J254" s="653"/>
      <c r="K254" s="653"/>
      <c r="L254" s="653"/>
      <c r="M254" s="653"/>
      <c r="N254" s="653"/>
      <c r="O254" s="653"/>
      <c r="P254" s="666"/>
      <c r="Q254" s="654"/>
    </row>
    <row r="255" spans="1:17" ht="14.4" customHeight="1" x14ac:dyDescent="0.3">
      <c r="A255" s="649" t="s">
        <v>595</v>
      </c>
      <c r="B255" s="650" t="s">
        <v>8361</v>
      </c>
      <c r="C255" s="650" t="s">
        <v>886</v>
      </c>
      <c r="D255" s="650" t="s">
        <v>7981</v>
      </c>
      <c r="E255" s="650" t="s">
        <v>2375</v>
      </c>
      <c r="F255" s="653">
        <v>0.3</v>
      </c>
      <c r="G255" s="653">
        <v>261.06</v>
      </c>
      <c r="H255" s="653">
        <v>1</v>
      </c>
      <c r="I255" s="653">
        <v>870.2</v>
      </c>
      <c r="J255" s="653">
        <v>3.1</v>
      </c>
      <c r="K255" s="653">
        <v>2721.49</v>
      </c>
      <c r="L255" s="653">
        <v>10.424768252509001</v>
      </c>
      <c r="M255" s="653">
        <v>877.89999999999986</v>
      </c>
      <c r="N255" s="653"/>
      <c r="O255" s="653"/>
      <c r="P255" s="666"/>
      <c r="Q255" s="654"/>
    </row>
    <row r="256" spans="1:17" ht="14.4" customHeight="1" x14ac:dyDescent="0.3">
      <c r="A256" s="649" t="s">
        <v>595</v>
      </c>
      <c r="B256" s="650" t="s">
        <v>8361</v>
      </c>
      <c r="C256" s="650" t="s">
        <v>886</v>
      </c>
      <c r="D256" s="650" t="s">
        <v>8243</v>
      </c>
      <c r="E256" s="650" t="s">
        <v>1481</v>
      </c>
      <c r="F256" s="653"/>
      <c r="G256" s="653"/>
      <c r="H256" s="653"/>
      <c r="I256" s="653"/>
      <c r="J256" s="653"/>
      <c r="K256" s="653"/>
      <c r="L256" s="653"/>
      <c r="M256" s="653"/>
      <c r="N256" s="653">
        <v>3.5</v>
      </c>
      <c r="O256" s="653">
        <v>2535.4</v>
      </c>
      <c r="P256" s="666"/>
      <c r="Q256" s="654">
        <v>724.4</v>
      </c>
    </row>
    <row r="257" spans="1:17" ht="14.4" customHeight="1" x14ac:dyDescent="0.3">
      <c r="A257" s="649" t="s">
        <v>595</v>
      </c>
      <c r="B257" s="650" t="s">
        <v>8361</v>
      </c>
      <c r="C257" s="650" t="s">
        <v>886</v>
      </c>
      <c r="D257" s="650" t="s">
        <v>8244</v>
      </c>
      <c r="E257" s="650" t="s">
        <v>1705</v>
      </c>
      <c r="F257" s="653">
        <v>63</v>
      </c>
      <c r="G257" s="653">
        <v>5326.02</v>
      </c>
      <c r="H257" s="653">
        <v>1</v>
      </c>
      <c r="I257" s="653">
        <v>84.54</v>
      </c>
      <c r="J257" s="653">
        <v>21.64</v>
      </c>
      <c r="K257" s="653">
        <v>1321.08</v>
      </c>
      <c r="L257" s="653">
        <v>0.24804262845426789</v>
      </c>
      <c r="M257" s="653">
        <v>61.048059149722732</v>
      </c>
      <c r="N257" s="653">
        <v>28</v>
      </c>
      <c r="O257" s="653">
        <v>1709.3999999999999</v>
      </c>
      <c r="P257" s="666">
        <v>0.32095260626133582</v>
      </c>
      <c r="Q257" s="654">
        <v>61.05</v>
      </c>
    </row>
    <row r="258" spans="1:17" ht="14.4" customHeight="1" x14ac:dyDescent="0.3">
      <c r="A258" s="649" t="s">
        <v>595</v>
      </c>
      <c r="B258" s="650" t="s">
        <v>8361</v>
      </c>
      <c r="C258" s="650" t="s">
        <v>886</v>
      </c>
      <c r="D258" s="650" t="s">
        <v>8373</v>
      </c>
      <c r="E258" s="650" t="s">
        <v>8374</v>
      </c>
      <c r="F258" s="653">
        <v>4</v>
      </c>
      <c r="G258" s="653">
        <v>51760.160000000003</v>
      </c>
      <c r="H258" s="653">
        <v>1</v>
      </c>
      <c r="I258" s="653">
        <v>12940.04</v>
      </c>
      <c r="J258" s="653">
        <v>14</v>
      </c>
      <c r="K258" s="653">
        <v>181160.56</v>
      </c>
      <c r="L258" s="653">
        <v>3.4999999999999996</v>
      </c>
      <c r="M258" s="653">
        <v>12940.039999999999</v>
      </c>
      <c r="N258" s="653">
        <v>8</v>
      </c>
      <c r="O258" s="653">
        <v>103520.32000000001</v>
      </c>
      <c r="P258" s="666">
        <v>2</v>
      </c>
      <c r="Q258" s="654">
        <v>12940.04</v>
      </c>
    </row>
    <row r="259" spans="1:17" ht="14.4" customHeight="1" x14ac:dyDescent="0.3">
      <c r="A259" s="649" t="s">
        <v>595</v>
      </c>
      <c r="B259" s="650" t="s">
        <v>8361</v>
      </c>
      <c r="C259" s="650" t="s">
        <v>886</v>
      </c>
      <c r="D259" s="650" t="s">
        <v>8375</v>
      </c>
      <c r="E259" s="650" t="s">
        <v>8374</v>
      </c>
      <c r="F259" s="653">
        <v>5</v>
      </c>
      <c r="G259" s="653">
        <v>34183.22</v>
      </c>
      <c r="H259" s="653">
        <v>1</v>
      </c>
      <c r="I259" s="653">
        <v>6836.6440000000002</v>
      </c>
      <c r="J259" s="653">
        <v>6</v>
      </c>
      <c r="K259" s="653">
        <v>38820.120000000003</v>
      </c>
      <c r="L259" s="653">
        <v>1.1356484263331541</v>
      </c>
      <c r="M259" s="653">
        <v>6470.02</v>
      </c>
      <c r="N259" s="653">
        <v>8</v>
      </c>
      <c r="O259" s="653">
        <v>51760.160000000003</v>
      </c>
      <c r="P259" s="666">
        <v>1.5141979017775389</v>
      </c>
      <c r="Q259" s="654">
        <v>6470.02</v>
      </c>
    </row>
    <row r="260" spans="1:17" ht="14.4" customHeight="1" x14ac:dyDescent="0.3">
      <c r="A260" s="649" t="s">
        <v>595</v>
      </c>
      <c r="B260" s="650" t="s">
        <v>8361</v>
      </c>
      <c r="C260" s="650" t="s">
        <v>886</v>
      </c>
      <c r="D260" s="650" t="s">
        <v>8245</v>
      </c>
      <c r="E260" s="650" t="s">
        <v>7868</v>
      </c>
      <c r="F260" s="653">
        <v>4.55</v>
      </c>
      <c r="G260" s="653">
        <v>27705.89</v>
      </c>
      <c r="H260" s="653">
        <v>1</v>
      </c>
      <c r="I260" s="653">
        <v>6089.2065934065931</v>
      </c>
      <c r="J260" s="653"/>
      <c r="K260" s="653"/>
      <c r="L260" s="653"/>
      <c r="M260" s="653"/>
      <c r="N260" s="653"/>
      <c r="O260" s="653"/>
      <c r="P260" s="666"/>
      <c r="Q260" s="654"/>
    </row>
    <row r="261" spans="1:17" ht="14.4" customHeight="1" x14ac:dyDescent="0.3">
      <c r="A261" s="649" t="s">
        <v>595</v>
      </c>
      <c r="B261" s="650" t="s">
        <v>8361</v>
      </c>
      <c r="C261" s="650" t="s">
        <v>886</v>
      </c>
      <c r="D261" s="650" t="s">
        <v>7918</v>
      </c>
      <c r="E261" s="650" t="s">
        <v>3366</v>
      </c>
      <c r="F261" s="653"/>
      <c r="G261" s="653"/>
      <c r="H261" s="653"/>
      <c r="I261" s="653"/>
      <c r="J261" s="653"/>
      <c r="K261" s="653"/>
      <c r="L261" s="653"/>
      <c r="M261" s="653"/>
      <c r="N261" s="653">
        <v>0</v>
      </c>
      <c r="O261" s="653">
        <v>0</v>
      </c>
      <c r="P261" s="666"/>
      <c r="Q261" s="654"/>
    </row>
    <row r="262" spans="1:17" ht="14.4" customHeight="1" x14ac:dyDescent="0.3">
      <c r="A262" s="649" t="s">
        <v>595</v>
      </c>
      <c r="B262" s="650" t="s">
        <v>8361</v>
      </c>
      <c r="C262" s="650" t="s">
        <v>886</v>
      </c>
      <c r="D262" s="650" t="s">
        <v>7918</v>
      </c>
      <c r="E262" s="650" t="s">
        <v>3362</v>
      </c>
      <c r="F262" s="653"/>
      <c r="G262" s="653"/>
      <c r="H262" s="653"/>
      <c r="I262" s="653"/>
      <c r="J262" s="653">
        <v>0.5</v>
      </c>
      <c r="K262" s="653">
        <v>12845.74</v>
      </c>
      <c r="L262" s="653"/>
      <c r="M262" s="653">
        <v>25691.48</v>
      </c>
      <c r="N262" s="653">
        <v>1.5</v>
      </c>
      <c r="O262" s="653">
        <v>38525.4</v>
      </c>
      <c r="P262" s="666"/>
      <c r="Q262" s="654">
        <v>25683.600000000002</v>
      </c>
    </row>
    <row r="263" spans="1:17" ht="14.4" customHeight="1" x14ac:dyDescent="0.3">
      <c r="A263" s="649" t="s">
        <v>595</v>
      </c>
      <c r="B263" s="650" t="s">
        <v>8361</v>
      </c>
      <c r="C263" s="650" t="s">
        <v>886</v>
      </c>
      <c r="D263" s="650" t="s">
        <v>8246</v>
      </c>
      <c r="E263" s="650" t="s">
        <v>7982</v>
      </c>
      <c r="F263" s="653">
        <v>11</v>
      </c>
      <c r="G263" s="653">
        <v>14632.04</v>
      </c>
      <c r="H263" s="653">
        <v>1</v>
      </c>
      <c r="I263" s="653">
        <v>1330.1854545454546</v>
      </c>
      <c r="J263" s="653"/>
      <c r="K263" s="653"/>
      <c r="L263" s="653"/>
      <c r="M263" s="653"/>
      <c r="N263" s="653">
        <v>10</v>
      </c>
      <c r="O263" s="653">
        <v>12940</v>
      </c>
      <c r="P263" s="666">
        <v>0.88436062230557044</v>
      </c>
      <c r="Q263" s="654">
        <v>1294</v>
      </c>
    </row>
    <row r="264" spans="1:17" ht="14.4" customHeight="1" x14ac:dyDescent="0.3">
      <c r="A264" s="649" t="s">
        <v>595</v>
      </c>
      <c r="B264" s="650" t="s">
        <v>8361</v>
      </c>
      <c r="C264" s="650" t="s">
        <v>886</v>
      </c>
      <c r="D264" s="650" t="s">
        <v>2418</v>
      </c>
      <c r="E264" s="650" t="s">
        <v>7982</v>
      </c>
      <c r="F264" s="653">
        <v>9</v>
      </c>
      <c r="G264" s="653">
        <v>28888.07</v>
      </c>
      <c r="H264" s="653">
        <v>1</v>
      </c>
      <c r="I264" s="653">
        <v>3209.7855555555557</v>
      </c>
      <c r="J264" s="653"/>
      <c r="K264" s="653"/>
      <c r="L264" s="653"/>
      <c r="M264" s="653"/>
      <c r="N264" s="653"/>
      <c r="O264" s="653"/>
      <c r="P264" s="666"/>
      <c r="Q264" s="654"/>
    </row>
    <row r="265" spans="1:17" ht="14.4" customHeight="1" x14ac:dyDescent="0.3">
      <c r="A265" s="649" t="s">
        <v>595</v>
      </c>
      <c r="B265" s="650" t="s">
        <v>8361</v>
      </c>
      <c r="C265" s="650" t="s">
        <v>886</v>
      </c>
      <c r="D265" s="650" t="s">
        <v>8247</v>
      </c>
      <c r="E265" s="650" t="s">
        <v>7982</v>
      </c>
      <c r="F265" s="653">
        <v>7</v>
      </c>
      <c r="G265" s="653">
        <v>45063.12</v>
      </c>
      <c r="H265" s="653">
        <v>1</v>
      </c>
      <c r="I265" s="653">
        <v>6437.5885714285714</v>
      </c>
      <c r="J265" s="653">
        <v>8</v>
      </c>
      <c r="K265" s="653">
        <v>51760.160000000003</v>
      </c>
      <c r="L265" s="653">
        <v>1.1486146542893612</v>
      </c>
      <c r="M265" s="653">
        <v>6470.02</v>
      </c>
      <c r="N265" s="653">
        <v>13</v>
      </c>
      <c r="O265" s="653">
        <v>84110.260000000009</v>
      </c>
      <c r="P265" s="666">
        <v>1.866498813220212</v>
      </c>
      <c r="Q265" s="654">
        <v>6470.02</v>
      </c>
    </row>
    <row r="266" spans="1:17" ht="14.4" customHeight="1" x14ac:dyDescent="0.3">
      <c r="A266" s="649" t="s">
        <v>595</v>
      </c>
      <c r="B266" s="650" t="s">
        <v>8361</v>
      </c>
      <c r="C266" s="650" t="s">
        <v>886</v>
      </c>
      <c r="D266" s="650" t="s">
        <v>8248</v>
      </c>
      <c r="E266" s="650" t="s">
        <v>7982</v>
      </c>
      <c r="F266" s="653">
        <v>5</v>
      </c>
      <c r="G266" s="653">
        <v>64246.16</v>
      </c>
      <c r="H266" s="653">
        <v>1</v>
      </c>
      <c r="I266" s="653">
        <v>12849.232</v>
      </c>
      <c r="J266" s="653">
        <v>5</v>
      </c>
      <c r="K266" s="653">
        <v>64700.2</v>
      </c>
      <c r="L266" s="653">
        <v>1.0070671928096557</v>
      </c>
      <c r="M266" s="653">
        <v>12940.039999999999</v>
      </c>
      <c r="N266" s="653">
        <v>11</v>
      </c>
      <c r="O266" s="653">
        <v>142340.44</v>
      </c>
      <c r="P266" s="666">
        <v>2.2155478241812427</v>
      </c>
      <c r="Q266" s="654">
        <v>12940.04</v>
      </c>
    </row>
    <row r="267" spans="1:17" ht="14.4" customHeight="1" x14ac:dyDescent="0.3">
      <c r="A267" s="649" t="s">
        <v>595</v>
      </c>
      <c r="B267" s="650" t="s">
        <v>8361</v>
      </c>
      <c r="C267" s="650" t="s">
        <v>886</v>
      </c>
      <c r="D267" s="650" t="s">
        <v>8376</v>
      </c>
      <c r="E267" s="650" t="s">
        <v>8377</v>
      </c>
      <c r="F267" s="653"/>
      <c r="G267" s="653"/>
      <c r="H267" s="653"/>
      <c r="I267" s="653"/>
      <c r="J267" s="653"/>
      <c r="K267" s="653"/>
      <c r="L267" s="653"/>
      <c r="M267" s="653"/>
      <c r="N267" s="653">
        <v>0.25</v>
      </c>
      <c r="O267" s="653">
        <v>4779.32</v>
      </c>
      <c r="P267" s="666"/>
      <c r="Q267" s="654">
        <v>19117.28</v>
      </c>
    </row>
    <row r="268" spans="1:17" ht="14.4" customHeight="1" x14ac:dyDescent="0.3">
      <c r="A268" s="649" t="s">
        <v>595</v>
      </c>
      <c r="B268" s="650" t="s">
        <v>8361</v>
      </c>
      <c r="C268" s="650" t="s">
        <v>886</v>
      </c>
      <c r="D268" s="650" t="s">
        <v>8254</v>
      </c>
      <c r="E268" s="650" t="s">
        <v>2906</v>
      </c>
      <c r="F268" s="653"/>
      <c r="G268" s="653"/>
      <c r="H268" s="653"/>
      <c r="I268" s="653"/>
      <c r="J268" s="653">
        <v>3</v>
      </c>
      <c r="K268" s="653">
        <v>10507.23</v>
      </c>
      <c r="L268" s="653"/>
      <c r="M268" s="653">
        <v>3502.41</v>
      </c>
      <c r="N268" s="653"/>
      <c r="O268" s="653"/>
      <c r="P268" s="666"/>
      <c r="Q268" s="654"/>
    </row>
    <row r="269" spans="1:17" ht="14.4" customHeight="1" x14ac:dyDescent="0.3">
      <c r="A269" s="649" t="s">
        <v>595</v>
      </c>
      <c r="B269" s="650" t="s">
        <v>8361</v>
      </c>
      <c r="C269" s="650" t="s">
        <v>886</v>
      </c>
      <c r="D269" s="650" t="s">
        <v>8378</v>
      </c>
      <c r="E269" s="650" t="s">
        <v>8379</v>
      </c>
      <c r="F269" s="653">
        <v>0</v>
      </c>
      <c r="G269" s="653">
        <v>1.1641532182693481E-10</v>
      </c>
      <c r="H269" s="653">
        <v>1</v>
      </c>
      <c r="I269" s="653"/>
      <c r="J269" s="653">
        <v>0</v>
      </c>
      <c r="K269" s="653">
        <v>3.2014213502407074E-10</v>
      </c>
      <c r="L269" s="653">
        <v>2.75</v>
      </c>
      <c r="M269" s="653"/>
      <c r="N269" s="653">
        <v>0</v>
      </c>
      <c r="O269" s="653">
        <v>3.4924596548080444E-10</v>
      </c>
      <c r="P269" s="666">
        <v>3</v>
      </c>
      <c r="Q269" s="654"/>
    </row>
    <row r="270" spans="1:17" ht="14.4" customHeight="1" x14ac:dyDescent="0.3">
      <c r="A270" s="649" t="s">
        <v>595</v>
      </c>
      <c r="B270" s="650" t="s">
        <v>8361</v>
      </c>
      <c r="C270" s="650" t="s">
        <v>886</v>
      </c>
      <c r="D270" s="650" t="s">
        <v>8378</v>
      </c>
      <c r="E270" s="650" t="s">
        <v>3360</v>
      </c>
      <c r="F270" s="653">
        <v>149</v>
      </c>
      <c r="G270" s="653">
        <v>2248122.59</v>
      </c>
      <c r="H270" s="653">
        <v>1</v>
      </c>
      <c r="I270" s="653">
        <v>15088.071073825502</v>
      </c>
      <c r="J270" s="653">
        <v>120</v>
      </c>
      <c r="K270" s="653">
        <v>1825146.7799999998</v>
      </c>
      <c r="L270" s="653">
        <v>0.81185376105312834</v>
      </c>
      <c r="M270" s="653">
        <v>15209.556499999999</v>
      </c>
      <c r="N270" s="653">
        <v>111.7</v>
      </c>
      <c r="O270" s="653">
        <v>1701928.2199999997</v>
      </c>
      <c r="P270" s="666">
        <v>0.75704422328677368</v>
      </c>
      <c r="Q270" s="654">
        <v>15236.599999999997</v>
      </c>
    </row>
    <row r="271" spans="1:17" ht="14.4" customHeight="1" x14ac:dyDescent="0.3">
      <c r="A271" s="649" t="s">
        <v>595</v>
      </c>
      <c r="B271" s="650" t="s">
        <v>8361</v>
      </c>
      <c r="C271" s="650" t="s">
        <v>886</v>
      </c>
      <c r="D271" s="650" t="s">
        <v>7989</v>
      </c>
      <c r="E271" s="650" t="s">
        <v>2379</v>
      </c>
      <c r="F271" s="653">
        <v>10</v>
      </c>
      <c r="G271" s="653">
        <v>1085.46</v>
      </c>
      <c r="H271" s="653">
        <v>1</v>
      </c>
      <c r="I271" s="653">
        <v>108.54600000000001</v>
      </c>
      <c r="J271" s="653">
        <v>29.410000000000004</v>
      </c>
      <c r="K271" s="653">
        <v>3312.9000000000005</v>
      </c>
      <c r="L271" s="653">
        <v>3.0520700901000501</v>
      </c>
      <c r="M271" s="653">
        <v>112.64535872152329</v>
      </c>
      <c r="N271" s="653">
        <v>74.89</v>
      </c>
      <c r="O271" s="653">
        <v>5509.49</v>
      </c>
      <c r="P271" s="666">
        <v>5.0757190499880229</v>
      </c>
      <c r="Q271" s="654">
        <v>73.567766056883428</v>
      </c>
    </row>
    <row r="272" spans="1:17" ht="14.4" customHeight="1" x14ac:dyDescent="0.3">
      <c r="A272" s="649" t="s">
        <v>595</v>
      </c>
      <c r="B272" s="650" t="s">
        <v>8361</v>
      </c>
      <c r="C272" s="650" t="s">
        <v>886</v>
      </c>
      <c r="D272" s="650" t="s">
        <v>8255</v>
      </c>
      <c r="E272" s="650" t="s">
        <v>2678</v>
      </c>
      <c r="F272" s="653"/>
      <c r="G272" s="653"/>
      <c r="H272" s="653"/>
      <c r="I272" s="653"/>
      <c r="J272" s="653">
        <v>1.3900000000000001</v>
      </c>
      <c r="K272" s="653">
        <v>1055.77</v>
      </c>
      <c r="L272" s="653"/>
      <c r="M272" s="653">
        <v>759.54676258992799</v>
      </c>
      <c r="N272" s="653">
        <v>0.56999999999999995</v>
      </c>
      <c r="O272" s="653">
        <v>363.52</v>
      </c>
      <c r="P272" s="666"/>
      <c r="Q272" s="654">
        <v>637.75438596491233</v>
      </c>
    </row>
    <row r="273" spans="1:17" ht="14.4" customHeight="1" x14ac:dyDescent="0.3">
      <c r="A273" s="649" t="s">
        <v>595</v>
      </c>
      <c r="B273" s="650" t="s">
        <v>8361</v>
      </c>
      <c r="C273" s="650" t="s">
        <v>886</v>
      </c>
      <c r="D273" s="650" t="s">
        <v>7991</v>
      </c>
      <c r="E273" s="650" t="s">
        <v>2681</v>
      </c>
      <c r="F273" s="653"/>
      <c r="G273" s="653"/>
      <c r="H273" s="653"/>
      <c r="I273" s="653"/>
      <c r="J273" s="653"/>
      <c r="K273" s="653"/>
      <c r="L273" s="653"/>
      <c r="M273" s="653"/>
      <c r="N273" s="653">
        <v>0.9</v>
      </c>
      <c r="O273" s="653">
        <v>1362.1</v>
      </c>
      <c r="P273" s="666"/>
      <c r="Q273" s="654">
        <v>1513.4444444444443</v>
      </c>
    </row>
    <row r="274" spans="1:17" ht="14.4" customHeight="1" x14ac:dyDescent="0.3">
      <c r="A274" s="649" t="s">
        <v>595</v>
      </c>
      <c r="B274" s="650" t="s">
        <v>8361</v>
      </c>
      <c r="C274" s="650" t="s">
        <v>886</v>
      </c>
      <c r="D274" s="650" t="s">
        <v>8380</v>
      </c>
      <c r="E274" s="650" t="s">
        <v>8381</v>
      </c>
      <c r="F274" s="653">
        <v>3.76</v>
      </c>
      <c r="G274" s="653">
        <v>2699.5</v>
      </c>
      <c r="H274" s="653">
        <v>1</v>
      </c>
      <c r="I274" s="653">
        <v>717.95212765957456</v>
      </c>
      <c r="J274" s="653">
        <v>0.2</v>
      </c>
      <c r="K274" s="653">
        <v>88.28</v>
      </c>
      <c r="L274" s="653">
        <v>3.2702352287460643E-2</v>
      </c>
      <c r="M274" s="653">
        <v>441.4</v>
      </c>
      <c r="N274" s="653"/>
      <c r="O274" s="653"/>
      <c r="P274" s="666"/>
      <c r="Q274" s="654"/>
    </row>
    <row r="275" spans="1:17" ht="14.4" customHeight="1" x14ac:dyDescent="0.3">
      <c r="A275" s="649" t="s">
        <v>595</v>
      </c>
      <c r="B275" s="650" t="s">
        <v>8361</v>
      </c>
      <c r="C275" s="650" t="s">
        <v>886</v>
      </c>
      <c r="D275" s="650" t="s">
        <v>8256</v>
      </c>
      <c r="E275" s="650" t="s">
        <v>2688</v>
      </c>
      <c r="F275" s="653">
        <v>1</v>
      </c>
      <c r="G275" s="653">
        <v>401.91</v>
      </c>
      <c r="H275" s="653">
        <v>1</v>
      </c>
      <c r="I275" s="653">
        <v>401.91</v>
      </c>
      <c r="J275" s="653"/>
      <c r="K275" s="653"/>
      <c r="L275" s="653"/>
      <c r="M275" s="653"/>
      <c r="N275" s="653"/>
      <c r="O275" s="653"/>
      <c r="P275" s="666"/>
      <c r="Q275" s="654"/>
    </row>
    <row r="276" spans="1:17" ht="14.4" customHeight="1" x14ac:dyDescent="0.3">
      <c r="A276" s="649" t="s">
        <v>595</v>
      </c>
      <c r="B276" s="650" t="s">
        <v>8361</v>
      </c>
      <c r="C276" s="650" t="s">
        <v>886</v>
      </c>
      <c r="D276" s="650" t="s">
        <v>8257</v>
      </c>
      <c r="E276" s="650" t="s">
        <v>2691</v>
      </c>
      <c r="F276" s="653">
        <v>1</v>
      </c>
      <c r="G276" s="653">
        <v>803.83</v>
      </c>
      <c r="H276" s="653">
        <v>1</v>
      </c>
      <c r="I276" s="653">
        <v>803.83</v>
      </c>
      <c r="J276" s="653"/>
      <c r="K276" s="653"/>
      <c r="L276" s="653"/>
      <c r="M276" s="653"/>
      <c r="N276" s="653"/>
      <c r="O276" s="653"/>
      <c r="P276" s="666"/>
      <c r="Q276" s="654"/>
    </row>
    <row r="277" spans="1:17" ht="14.4" customHeight="1" x14ac:dyDescent="0.3">
      <c r="A277" s="649" t="s">
        <v>595</v>
      </c>
      <c r="B277" s="650" t="s">
        <v>8361</v>
      </c>
      <c r="C277" s="650" t="s">
        <v>886</v>
      </c>
      <c r="D277" s="650" t="s">
        <v>8382</v>
      </c>
      <c r="E277" s="650" t="s">
        <v>8383</v>
      </c>
      <c r="F277" s="653">
        <v>3</v>
      </c>
      <c r="G277" s="653">
        <v>258.87</v>
      </c>
      <c r="H277" s="653">
        <v>1</v>
      </c>
      <c r="I277" s="653">
        <v>86.29</v>
      </c>
      <c r="J277" s="653">
        <v>5</v>
      </c>
      <c r="K277" s="653">
        <v>290.05</v>
      </c>
      <c r="L277" s="653">
        <v>1.1204465561865029</v>
      </c>
      <c r="M277" s="653">
        <v>58.010000000000005</v>
      </c>
      <c r="N277" s="653">
        <v>24.25</v>
      </c>
      <c r="O277" s="653">
        <v>978.73</v>
      </c>
      <c r="P277" s="666">
        <v>3.7807779966778692</v>
      </c>
      <c r="Q277" s="654">
        <v>40.36</v>
      </c>
    </row>
    <row r="278" spans="1:17" ht="14.4" customHeight="1" x14ac:dyDescent="0.3">
      <c r="A278" s="649" t="s">
        <v>595</v>
      </c>
      <c r="B278" s="650" t="s">
        <v>8361</v>
      </c>
      <c r="C278" s="650" t="s">
        <v>886</v>
      </c>
      <c r="D278" s="650" t="s">
        <v>8384</v>
      </c>
      <c r="E278" s="650" t="s">
        <v>7868</v>
      </c>
      <c r="F278" s="653">
        <v>10.540000000000001</v>
      </c>
      <c r="G278" s="653">
        <v>2952.3599999999997</v>
      </c>
      <c r="H278" s="653">
        <v>1</v>
      </c>
      <c r="I278" s="653">
        <v>280.11005692599616</v>
      </c>
      <c r="J278" s="653">
        <v>2.1</v>
      </c>
      <c r="K278" s="653">
        <v>575.96</v>
      </c>
      <c r="L278" s="653">
        <v>0.19508461027787943</v>
      </c>
      <c r="M278" s="653">
        <v>274.26666666666665</v>
      </c>
      <c r="N278" s="653"/>
      <c r="O278" s="653"/>
      <c r="P278" s="666"/>
      <c r="Q278" s="654"/>
    </row>
    <row r="279" spans="1:17" ht="14.4" customHeight="1" x14ac:dyDescent="0.3">
      <c r="A279" s="649" t="s">
        <v>595</v>
      </c>
      <c r="B279" s="650" t="s">
        <v>8361</v>
      </c>
      <c r="C279" s="650" t="s">
        <v>886</v>
      </c>
      <c r="D279" s="650" t="s">
        <v>8259</v>
      </c>
      <c r="E279" s="650" t="s">
        <v>1717</v>
      </c>
      <c r="F279" s="653">
        <v>10.219999999999999</v>
      </c>
      <c r="G279" s="653">
        <v>3935.0699999999997</v>
      </c>
      <c r="H279" s="653">
        <v>1</v>
      </c>
      <c r="I279" s="653">
        <v>385.03620352250493</v>
      </c>
      <c r="J279" s="653">
        <v>13.32</v>
      </c>
      <c r="K279" s="653">
        <v>5381.2800000000007</v>
      </c>
      <c r="L279" s="653">
        <v>1.3675182398280084</v>
      </c>
      <c r="M279" s="653">
        <v>404.00000000000006</v>
      </c>
      <c r="N279" s="653">
        <v>8.86</v>
      </c>
      <c r="O279" s="653">
        <v>3581.2000000000003</v>
      </c>
      <c r="P279" s="666">
        <v>0.91007275601196436</v>
      </c>
      <c r="Q279" s="654">
        <v>404.19864559819416</v>
      </c>
    </row>
    <row r="280" spans="1:17" ht="14.4" customHeight="1" x14ac:dyDescent="0.3">
      <c r="A280" s="649" t="s">
        <v>595</v>
      </c>
      <c r="B280" s="650" t="s">
        <v>8361</v>
      </c>
      <c r="C280" s="650" t="s">
        <v>886</v>
      </c>
      <c r="D280" s="650" t="s">
        <v>8385</v>
      </c>
      <c r="E280" s="650" t="s">
        <v>8386</v>
      </c>
      <c r="F280" s="653"/>
      <c r="G280" s="653"/>
      <c r="H280" s="653"/>
      <c r="I280" s="653"/>
      <c r="J280" s="653">
        <v>1.5</v>
      </c>
      <c r="K280" s="653">
        <v>614.25</v>
      </c>
      <c r="L280" s="653"/>
      <c r="M280" s="653">
        <v>409.5</v>
      </c>
      <c r="N280" s="653"/>
      <c r="O280" s="653"/>
      <c r="P280" s="666"/>
      <c r="Q280" s="654"/>
    </row>
    <row r="281" spans="1:17" ht="14.4" customHeight="1" x14ac:dyDescent="0.3">
      <c r="A281" s="649" t="s">
        <v>595</v>
      </c>
      <c r="B281" s="650" t="s">
        <v>8361</v>
      </c>
      <c r="C281" s="650" t="s">
        <v>886</v>
      </c>
      <c r="D281" s="650" t="s">
        <v>8262</v>
      </c>
      <c r="E281" s="650" t="s">
        <v>3552</v>
      </c>
      <c r="F281" s="653">
        <v>8.3000000000000007</v>
      </c>
      <c r="G281" s="653">
        <v>669.98</v>
      </c>
      <c r="H281" s="653">
        <v>1</v>
      </c>
      <c r="I281" s="653">
        <v>80.720481927710836</v>
      </c>
      <c r="J281" s="653"/>
      <c r="K281" s="653"/>
      <c r="L281" s="653"/>
      <c r="M281" s="653"/>
      <c r="N281" s="653">
        <v>6</v>
      </c>
      <c r="O281" s="653">
        <v>285</v>
      </c>
      <c r="P281" s="666">
        <v>0.42538583241290784</v>
      </c>
      <c r="Q281" s="654">
        <v>47.5</v>
      </c>
    </row>
    <row r="282" spans="1:17" ht="14.4" customHeight="1" x14ac:dyDescent="0.3">
      <c r="A282" s="649" t="s">
        <v>595</v>
      </c>
      <c r="B282" s="650" t="s">
        <v>8361</v>
      </c>
      <c r="C282" s="650" t="s">
        <v>886</v>
      </c>
      <c r="D282" s="650" t="s">
        <v>8387</v>
      </c>
      <c r="E282" s="650" t="s">
        <v>8278</v>
      </c>
      <c r="F282" s="653">
        <v>7.8</v>
      </c>
      <c r="G282" s="653">
        <v>6503.63</v>
      </c>
      <c r="H282" s="653">
        <v>1</v>
      </c>
      <c r="I282" s="653">
        <v>833.79871794871804</v>
      </c>
      <c r="J282" s="653">
        <v>1.7000000000000002</v>
      </c>
      <c r="K282" s="653">
        <v>978.01</v>
      </c>
      <c r="L282" s="653">
        <v>0.15037909598178248</v>
      </c>
      <c r="M282" s="653">
        <v>575.29999999999995</v>
      </c>
      <c r="N282" s="653"/>
      <c r="O282" s="653"/>
      <c r="P282" s="666"/>
      <c r="Q282" s="654"/>
    </row>
    <row r="283" spans="1:17" ht="14.4" customHeight="1" x14ac:dyDescent="0.3">
      <c r="A283" s="649" t="s">
        <v>595</v>
      </c>
      <c r="B283" s="650" t="s">
        <v>8361</v>
      </c>
      <c r="C283" s="650" t="s">
        <v>886</v>
      </c>
      <c r="D283" s="650" t="s">
        <v>8388</v>
      </c>
      <c r="E283" s="650" t="s">
        <v>8389</v>
      </c>
      <c r="F283" s="653"/>
      <c r="G283" s="653"/>
      <c r="H283" s="653"/>
      <c r="I283" s="653"/>
      <c r="J283" s="653"/>
      <c r="K283" s="653"/>
      <c r="L283" s="653"/>
      <c r="M283" s="653"/>
      <c r="N283" s="653">
        <v>0.4</v>
      </c>
      <c r="O283" s="653">
        <v>112.98</v>
      </c>
      <c r="P283" s="666"/>
      <c r="Q283" s="654">
        <v>282.45</v>
      </c>
    </row>
    <row r="284" spans="1:17" ht="14.4" customHeight="1" x14ac:dyDescent="0.3">
      <c r="A284" s="649" t="s">
        <v>595</v>
      </c>
      <c r="B284" s="650" t="s">
        <v>8361</v>
      </c>
      <c r="C284" s="650" t="s">
        <v>886</v>
      </c>
      <c r="D284" s="650" t="s">
        <v>8390</v>
      </c>
      <c r="E284" s="650" t="s">
        <v>8391</v>
      </c>
      <c r="F284" s="653">
        <v>1.4</v>
      </c>
      <c r="G284" s="653">
        <v>163.68</v>
      </c>
      <c r="H284" s="653">
        <v>1</v>
      </c>
      <c r="I284" s="653">
        <v>116.91428571428573</v>
      </c>
      <c r="J284" s="653">
        <v>1.35</v>
      </c>
      <c r="K284" s="653">
        <v>159.22</v>
      </c>
      <c r="L284" s="653">
        <v>0.97275171065493637</v>
      </c>
      <c r="M284" s="653">
        <v>117.94074074074074</v>
      </c>
      <c r="N284" s="653">
        <v>2.1999999999999997</v>
      </c>
      <c r="O284" s="653">
        <v>310.65000000000003</v>
      </c>
      <c r="P284" s="666">
        <v>1.8979105571847508</v>
      </c>
      <c r="Q284" s="654">
        <v>141.2045454545455</v>
      </c>
    </row>
    <row r="285" spans="1:17" ht="14.4" customHeight="1" x14ac:dyDescent="0.3">
      <c r="A285" s="649" t="s">
        <v>595</v>
      </c>
      <c r="B285" s="650" t="s">
        <v>8361</v>
      </c>
      <c r="C285" s="650" t="s">
        <v>886</v>
      </c>
      <c r="D285" s="650" t="s">
        <v>8263</v>
      </c>
      <c r="E285" s="650" t="s">
        <v>3475</v>
      </c>
      <c r="F285" s="653">
        <v>104.5</v>
      </c>
      <c r="G285" s="653">
        <v>63624.350000000006</v>
      </c>
      <c r="H285" s="653">
        <v>1</v>
      </c>
      <c r="I285" s="653">
        <v>608.84545454545457</v>
      </c>
      <c r="J285" s="653">
        <v>96.899999999999991</v>
      </c>
      <c r="K285" s="653">
        <v>36787.21</v>
      </c>
      <c r="L285" s="653">
        <v>0.57819388331668609</v>
      </c>
      <c r="M285" s="653">
        <v>379.64097007223944</v>
      </c>
      <c r="N285" s="653">
        <v>110.99</v>
      </c>
      <c r="O285" s="653">
        <v>42148.41</v>
      </c>
      <c r="P285" s="666">
        <v>0.66245721960224346</v>
      </c>
      <c r="Q285" s="654">
        <v>379.74961708262009</v>
      </c>
    </row>
    <row r="286" spans="1:17" ht="14.4" customHeight="1" x14ac:dyDescent="0.3">
      <c r="A286" s="649" t="s">
        <v>595</v>
      </c>
      <c r="B286" s="650" t="s">
        <v>8361</v>
      </c>
      <c r="C286" s="650" t="s">
        <v>886</v>
      </c>
      <c r="D286" s="650" t="s">
        <v>8264</v>
      </c>
      <c r="E286" s="650" t="s">
        <v>1250</v>
      </c>
      <c r="F286" s="653">
        <v>10.3</v>
      </c>
      <c r="G286" s="653">
        <v>3105.34</v>
      </c>
      <c r="H286" s="653">
        <v>1</v>
      </c>
      <c r="I286" s="653">
        <v>301.48932038834948</v>
      </c>
      <c r="J286" s="653">
        <v>84.230000000000018</v>
      </c>
      <c r="K286" s="653">
        <v>21182.78</v>
      </c>
      <c r="L286" s="653">
        <v>6.8214044194838559</v>
      </c>
      <c r="M286" s="653">
        <v>251.48735604891363</v>
      </c>
      <c r="N286" s="653">
        <v>81.210000000000008</v>
      </c>
      <c r="O286" s="653">
        <v>20422.939999999999</v>
      </c>
      <c r="P286" s="666">
        <v>6.5767162371914178</v>
      </c>
      <c r="Q286" s="654">
        <v>251.48306858761231</v>
      </c>
    </row>
    <row r="287" spans="1:17" ht="14.4" customHeight="1" x14ac:dyDescent="0.3">
      <c r="A287" s="649" t="s">
        <v>595</v>
      </c>
      <c r="B287" s="650" t="s">
        <v>8361</v>
      </c>
      <c r="C287" s="650" t="s">
        <v>886</v>
      </c>
      <c r="D287" s="650" t="s">
        <v>8266</v>
      </c>
      <c r="E287" s="650" t="s">
        <v>8267</v>
      </c>
      <c r="F287" s="653">
        <v>324</v>
      </c>
      <c r="G287" s="653">
        <v>49622.439999999995</v>
      </c>
      <c r="H287" s="653">
        <v>1</v>
      </c>
      <c r="I287" s="653">
        <v>153.15567901234567</v>
      </c>
      <c r="J287" s="653"/>
      <c r="K287" s="653"/>
      <c r="L287" s="653"/>
      <c r="M287" s="653"/>
      <c r="N287" s="653"/>
      <c r="O287" s="653"/>
      <c r="P287" s="666"/>
      <c r="Q287" s="654"/>
    </row>
    <row r="288" spans="1:17" ht="14.4" customHeight="1" x14ac:dyDescent="0.3">
      <c r="A288" s="649" t="s">
        <v>595</v>
      </c>
      <c r="B288" s="650" t="s">
        <v>8361</v>
      </c>
      <c r="C288" s="650" t="s">
        <v>886</v>
      </c>
      <c r="D288" s="650" t="s">
        <v>8268</v>
      </c>
      <c r="E288" s="650" t="s">
        <v>3483</v>
      </c>
      <c r="F288" s="653">
        <v>88</v>
      </c>
      <c r="G288" s="653">
        <v>4818.2700000000004</v>
      </c>
      <c r="H288" s="653">
        <v>1</v>
      </c>
      <c r="I288" s="653">
        <v>54.753068181818186</v>
      </c>
      <c r="J288" s="653">
        <v>115</v>
      </c>
      <c r="K288" s="653">
        <v>4709.25</v>
      </c>
      <c r="L288" s="653">
        <v>0.97737362165258479</v>
      </c>
      <c r="M288" s="653">
        <v>40.950000000000003</v>
      </c>
      <c r="N288" s="653">
        <v>142.9</v>
      </c>
      <c r="O288" s="653">
        <v>8784.89</v>
      </c>
      <c r="P288" s="666">
        <v>1.8232456877676009</v>
      </c>
      <c r="Q288" s="654">
        <v>61.475787263820848</v>
      </c>
    </row>
    <row r="289" spans="1:17" ht="14.4" customHeight="1" x14ac:dyDescent="0.3">
      <c r="A289" s="649" t="s">
        <v>595</v>
      </c>
      <c r="B289" s="650" t="s">
        <v>8361</v>
      </c>
      <c r="C289" s="650" t="s">
        <v>886</v>
      </c>
      <c r="D289" s="650" t="s">
        <v>8392</v>
      </c>
      <c r="E289" s="650" t="s">
        <v>8393</v>
      </c>
      <c r="F289" s="653">
        <v>1.1000000000000001</v>
      </c>
      <c r="G289" s="653">
        <v>5954.65</v>
      </c>
      <c r="H289" s="653">
        <v>1</v>
      </c>
      <c r="I289" s="653">
        <v>5413.3181818181811</v>
      </c>
      <c r="J289" s="653"/>
      <c r="K289" s="653"/>
      <c r="L289" s="653"/>
      <c r="M289" s="653"/>
      <c r="N289" s="653">
        <v>1.4000000000000001</v>
      </c>
      <c r="O289" s="653">
        <v>7645.1200000000008</v>
      </c>
      <c r="P289" s="666">
        <v>1.2838907408495883</v>
      </c>
      <c r="Q289" s="654">
        <v>5460.8</v>
      </c>
    </row>
    <row r="290" spans="1:17" ht="14.4" customHeight="1" x14ac:dyDescent="0.3">
      <c r="A290" s="649" t="s">
        <v>595</v>
      </c>
      <c r="B290" s="650" t="s">
        <v>8361</v>
      </c>
      <c r="C290" s="650" t="s">
        <v>886</v>
      </c>
      <c r="D290" s="650" t="s">
        <v>8394</v>
      </c>
      <c r="E290" s="650" t="s">
        <v>7868</v>
      </c>
      <c r="F290" s="653">
        <v>82</v>
      </c>
      <c r="G290" s="653">
        <v>1251.76</v>
      </c>
      <c r="H290" s="653">
        <v>1</v>
      </c>
      <c r="I290" s="653">
        <v>15.265365853658537</v>
      </c>
      <c r="J290" s="653"/>
      <c r="K290" s="653"/>
      <c r="L290" s="653"/>
      <c r="M290" s="653"/>
      <c r="N290" s="653"/>
      <c r="O290" s="653"/>
      <c r="P290" s="666"/>
      <c r="Q290" s="654"/>
    </row>
    <row r="291" spans="1:17" ht="14.4" customHeight="1" x14ac:dyDescent="0.3">
      <c r="A291" s="649" t="s">
        <v>595</v>
      </c>
      <c r="B291" s="650" t="s">
        <v>8361</v>
      </c>
      <c r="C291" s="650" t="s">
        <v>886</v>
      </c>
      <c r="D291" s="650" t="s">
        <v>8269</v>
      </c>
      <c r="E291" s="650" t="s">
        <v>3484</v>
      </c>
      <c r="F291" s="653">
        <v>329.55</v>
      </c>
      <c r="G291" s="653">
        <v>8152.83</v>
      </c>
      <c r="H291" s="653">
        <v>1</v>
      </c>
      <c r="I291" s="653">
        <v>24.739280837505689</v>
      </c>
      <c r="J291" s="653">
        <v>616.75</v>
      </c>
      <c r="K291" s="653">
        <v>12630.99</v>
      </c>
      <c r="L291" s="653">
        <v>1.5492767542068213</v>
      </c>
      <c r="M291" s="653">
        <v>20.479918929874341</v>
      </c>
      <c r="N291" s="653">
        <v>400.6</v>
      </c>
      <c r="O291" s="653">
        <v>12747.57</v>
      </c>
      <c r="P291" s="666">
        <v>1.5635760833968082</v>
      </c>
      <c r="Q291" s="654">
        <v>31.82119321018472</v>
      </c>
    </row>
    <row r="292" spans="1:17" ht="14.4" customHeight="1" x14ac:dyDescent="0.3">
      <c r="A292" s="649" t="s">
        <v>595</v>
      </c>
      <c r="B292" s="650" t="s">
        <v>8361</v>
      </c>
      <c r="C292" s="650" t="s">
        <v>886</v>
      </c>
      <c r="D292" s="650" t="s">
        <v>7992</v>
      </c>
      <c r="E292" s="650" t="s">
        <v>7993</v>
      </c>
      <c r="F292" s="653"/>
      <c r="G292" s="653"/>
      <c r="H292" s="653"/>
      <c r="I292" s="653"/>
      <c r="J292" s="653">
        <v>0.2</v>
      </c>
      <c r="K292" s="653">
        <v>1405.8</v>
      </c>
      <c r="L292" s="653"/>
      <c r="M292" s="653">
        <v>7028.9999999999991</v>
      </c>
      <c r="N292" s="653"/>
      <c r="O292" s="653"/>
      <c r="P292" s="666"/>
      <c r="Q292" s="654"/>
    </row>
    <row r="293" spans="1:17" ht="14.4" customHeight="1" x14ac:dyDescent="0.3">
      <c r="A293" s="649" t="s">
        <v>595</v>
      </c>
      <c r="B293" s="650" t="s">
        <v>8361</v>
      </c>
      <c r="C293" s="650" t="s">
        <v>886</v>
      </c>
      <c r="D293" s="650" t="s">
        <v>8395</v>
      </c>
      <c r="E293" s="650" t="s">
        <v>1643</v>
      </c>
      <c r="F293" s="653"/>
      <c r="G293" s="653"/>
      <c r="H293" s="653"/>
      <c r="I293" s="653"/>
      <c r="J293" s="653"/>
      <c r="K293" s="653"/>
      <c r="L293" s="653"/>
      <c r="M293" s="653"/>
      <c r="N293" s="653">
        <v>8.4</v>
      </c>
      <c r="O293" s="653">
        <v>577.31999999999994</v>
      </c>
      <c r="P293" s="666"/>
      <c r="Q293" s="654">
        <v>68.728571428571414</v>
      </c>
    </row>
    <row r="294" spans="1:17" ht="14.4" customHeight="1" x14ac:dyDescent="0.3">
      <c r="A294" s="649" t="s">
        <v>595</v>
      </c>
      <c r="B294" s="650" t="s">
        <v>8361</v>
      </c>
      <c r="C294" s="650" t="s">
        <v>886</v>
      </c>
      <c r="D294" s="650" t="s">
        <v>8396</v>
      </c>
      <c r="E294" s="650" t="s">
        <v>8397</v>
      </c>
      <c r="F294" s="653">
        <v>0.05</v>
      </c>
      <c r="G294" s="653">
        <v>309.11</v>
      </c>
      <c r="H294" s="653">
        <v>1</v>
      </c>
      <c r="I294" s="653">
        <v>6182.2</v>
      </c>
      <c r="J294" s="653">
        <v>4.2</v>
      </c>
      <c r="K294" s="653">
        <v>16488.78</v>
      </c>
      <c r="L294" s="653">
        <v>53.342758241402734</v>
      </c>
      <c r="M294" s="653">
        <v>3925.8999999999996</v>
      </c>
      <c r="N294" s="653">
        <v>8.66</v>
      </c>
      <c r="O294" s="653">
        <v>33998.35</v>
      </c>
      <c r="P294" s="666">
        <v>109.98786839636375</v>
      </c>
      <c r="Q294" s="654">
        <v>3925.9064665127016</v>
      </c>
    </row>
    <row r="295" spans="1:17" ht="14.4" customHeight="1" x14ac:dyDescent="0.3">
      <c r="A295" s="649" t="s">
        <v>595</v>
      </c>
      <c r="B295" s="650" t="s">
        <v>8361</v>
      </c>
      <c r="C295" s="650" t="s">
        <v>886</v>
      </c>
      <c r="D295" s="650" t="s">
        <v>8270</v>
      </c>
      <c r="E295" s="650" t="s">
        <v>8271</v>
      </c>
      <c r="F295" s="653"/>
      <c r="G295" s="653"/>
      <c r="H295" s="653"/>
      <c r="I295" s="653"/>
      <c r="J295" s="653">
        <v>4</v>
      </c>
      <c r="K295" s="653">
        <v>8812.4</v>
      </c>
      <c r="L295" s="653"/>
      <c r="M295" s="653">
        <v>2203.1</v>
      </c>
      <c r="N295" s="653">
        <v>0.62</v>
      </c>
      <c r="O295" s="653">
        <v>1374.7299999999998</v>
      </c>
      <c r="P295" s="666"/>
      <c r="Q295" s="654">
        <v>2217.3064516129029</v>
      </c>
    </row>
    <row r="296" spans="1:17" ht="14.4" customHeight="1" x14ac:dyDescent="0.3">
      <c r="A296" s="649" t="s">
        <v>595</v>
      </c>
      <c r="B296" s="650" t="s">
        <v>8361</v>
      </c>
      <c r="C296" s="650" t="s">
        <v>886</v>
      </c>
      <c r="D296" s="650" t="s">
        <v>7994</v>
      </c>
      <c r="E296" s="650" t="s">
        <v>2315</v>
      </c>
      <c r="F296" s="653">
        <v>2.4</v>
      </c>
      <c r="G296" s="653">
        <v>809.13</v>
      </c>
      <c r="H296" s="653">
        <v>1</v>
      </c>
      <c r="I296" s="653">
        <v>337.13749999999999</v>
      </c>
      <c r="J296" s="653">
        <v>5.8100000000000005</v>
      </c>
      <c r="K296" s="653">
        <v>1975.97</v>
      </c>
      <c r="L296" s="653">
        <v>2.4420921236389703</v>
      </c>
      <c r="M296" s="653">
        <v>340.09810671256452</v>
      </c>
      <c r="N296" s="653">
        <v>11.73</v>
      </c>
      <c r="O296" s="653">
        <v>3989.37</v>
      </c>
      <c r="P296" s="666">
        <v>4.9304438100181676</v>
      </c>
      <c r="Q296" s="654">
        <v>340.09974424552428</v>
      </c>
    </row>
    <row r="297" spans="1:17" ht="14.4" customHeight="1" x14ac:dyDescent="0.3">
      <c r="A297" s="649" t="s">
        <v>595</v>
      </c>
      <c r="B297" s="650" t="s">
        <v>8361</v>
      </c>
      <c r="C297" s="650" t="s">
        <v>886</v>
      </c>
      <c r="D297" s="650" t="s">
        <v>7995</v>
      </c>
      <c r="E297" s="650" t="s">
        <v>2602</v>
      </c>
      <c r="F297" s="653">
        <v>3</v>
      </c>
      <c r="G297" s="653">
        <v>252.84</v>
      </c>
      <c r="H297" s="653">
        <v>1</v>
      </c>
      <c r="I297" s="653">
        <v>84.28</v>
      </c>
      <c r="J297" s="653">
        <v>1</v>
      </c>
      <c r="K297" s="653">
        <v>85.02</v>
      </c>
      <c r="L297" s="653">
        <v>0.33626008542952063</v>
      </c>
      <c r="M297" s="653">
        <v>85.02</v>
      </c>
      <c r="N297" s="653">
        <v>0.3</v>
      </c>
      <c r="O297" s="653">
        <v>25.5</v>
      </c>
      <c r="P297" s="666">
        <v>0.10085429520645467</v>
      </c>
      <c r="Q297" s="654">
        <v>85</v>
      </c>
    </row>
    <row r="298" spans="1:17" ht="14.4" customHeight="1" x14ac:dyDescent="0.3">
      <c r="A298" s="649" t="s">
        <v>595</v>
      </c>
      <c r="B298" s="650" t="s">
        <v>8361</v>
      </c>
      <c r="C298" s="650" t="s">
        <v>886</v>
      </c>
      <c r="D298" s="650" t="s">
        <v>7996</v>
      </c>
      <c r="E298" s="650" t="s">
        <v>2606</v>
      </c>
      <c r="F298" s="653">
        <v>1</v>
      </c>
      <c r="G298" s="653">
        <v>168.57</v>
      </c>
      <c r="H298" s="653">
        <v>1</v>
      </c>
      <c r="I298" s="653">
        <v>168.57</v>
      </c>
      <c r="J298" s="653">
        <v>2.29</v>
      </c>
      <c r="K298" s="653">
        <v>389.41</v>
      </c>
      <c r="L298" s="653">
        <v>2.3100788989737202</v>
      </c>
      <c r="M298" s="653">
        <v>170.04803493449782</v>
      </c>
      <c r="N298" s="653">
        <v>0.77</v>
      </c>
      <c r="O298" s="653">
        <v>130.93</v>
      </c>
      <c r="P298" s="666">
        <v>0.77670997211840787</v>
      </c>
      <c r="Q298" s="654">
        <v>170.03896103896105</v>
      </c>
    </row>
    <row r="299" spans="1:17" ht="14.4" customHeight="1" x14ac:dyDescent="0.3">
      <c r="A299" s="649" t="s">
        <v>595</v>
      </c>
      <c r="B299" s="650" t="s">
        <v>8361</v>
      </c>
      <c r="C299" s="650" t="s">
        <v>886</v>
      </c>
      <c r="D299" s="650" t="s">
        <v>8274</v>
      </c>
      <c r="E299" s="650" t="s">
        <v>8273</v>
      </c>
      <c r="F299" s="653"/>
      <c r="G299" s="653"/>
      <c r="H299" s="653"/>
      <c r="I299" s="653"/>
      <c r="J299" s="653"/>
      <c r="K299" s="653"/>
      <c r="L299" s="653"/>
      <c r="M299" s="653"/>
      <c r="N299" s="653">
        <v>5</v>
      </c>
      <c r="O299" s="653">
        <v>64700.2</v>
      </c>
      <c r="P299" s="666"/>
      <c r="Q299" s="654">
        <v>12940.039999999999</v>
      </c>
    </row>
    <row r="300" spans="1:17" ht="14.4" customHeight="1" x14ac:dyDescent="0.3">
      <c r="A300" s="649" t="s">
        <v>595</v>
      </c>
      <c r="B300" s="650" t="s">
        <v>8361</v>
      </c>
      <c r="C300" s="650" t="s">
        <v>886</v>
      </c>
      <c r="D300" s="650" t="s">
        <v>8003</v>
      </c>
      <c r="E300" s="650" t="s">
        <v>8004</v>
      </c>
      <c r="F300" s="653">
        <v>7</v>
      </c>
      <c r="G300" s="653">
        <v>37795.380000000005</v>
      </c>
      <c r="H300" s="653">
        <v>1</v>
      </c>
      <c r="I300" s="653">
        <v>5399.3400000000011</v>
      </c>
      <c r="J300" s="653">
        <v>11</v>
      </c>
      <c r="K300" s="653">
        <v>59913.7</v>
      </c>
      <c r="L300" s="653">
        <v>1.5852122666844464</v>
      </c>
      <c r="M300" s="653">
        <v>5446.7</v>
      </c>
      <c r="N300" s="653">
        <v>6</v>
      </c>
      <c r="O300" s="653">
        <v>27066.3</v>
      </c>
      <c r="P300" s="666">
        <v>0.71612720919858452</v>
      </c>
      <c r="Q300" s="654">
        <v>4511.05</v>
      </c>
    </row>
    <row r="301" spans="1:17" ht="14.4" customHeight="1" x14ac:dyDescent="0.3">
      <c r="A301" s="649" t="s">
        <v>595</v>
      </c>
      <c r="B301" s="650" t="s">
        <v>8361</v>
      </c>
      <c r="C301" s="650" t="s">
        <v>886</v>
      </c>
      <c r="D301" s="650" t="s">
        <v>8005</v>
      </c>
      <c r="E301" s="650" t="s">
        <v>8006</v>
      </c>
      <c r="F301" s="653">
        <v>8</v>
      </c>
      <c r="G301" s="653">
        <v>86389.36</v>
      </c>
      <c r="H301" s="653">
        <v>1</v>
      </c>
      <c r="I301" s="653">
        <v>10798.67</v>
      </c>
      <c r="J301" s="653"/>
      <c r="K301" s="653"/>
      <c r="L301" s="653"/>
      <c r="M301" s="653"/>
      <c r="N301" s="653"/>
      <c r="O301" s="653"/>
      <c r="P301" s="666"/>
      <c r="Q301" s="654"/>
    </row>
    <row r="302" spans="1:17" ht="14.4" customHeight="1" x14ac:dyDescent="0.3">
      <c r="A302" s="649" t="s">
        <v>595</v>
      </c>
      <c r="B302" s="650" t="s">
        <v>8361</v>
      </c>
      <c r="C302" s="650" t="s">
        <v>886</v>
      </c>
      <c r="D302" s="650" t="s">
        <v>8007</v>
      </c>
      <c r="E302" s="650" t="s">
        <v>8008</v>
      </c>
      <c r="F302" s="653"/>
      <c r="G302" s="653"/>
      <c r="H302" s="653"/>
      <c r="I302" s="653"/>
      <c r="J302" s="653">
        <v>10</v>
      </c>
      <c r="K302" s="653">
        <v>71217.2</v>
      </c>
      <c r="L302" s="653"/>
      <c r="M302" s="653">
        <v>7121.7199999999993</v>
      </c>
      <c r="N302" s="653"/>
      <c r="O302" s="653"/>
      <c r="P302" s="666"/>
      <c r="Q302" s="654"/>
    </row>
    <row r="303" spans="1:17" ht="14.4" customHeight="1" x14ac:dyDescent="0.3">
      <c r="A303" s="649" t="s">
        <v>595</v>
      </c>
      <c r="B303" s="650" t="s">
        <v>8361</v>
      </c>
      <c r="C303" s="650" t="s">
        <v>886</v>
      </c>
      <c r="D303" s="650" t="s">
        <v>8275</v>
      </c>
      <c r="E303" s="650" t="s">
        <v>8276</v>
      </c>
      <c r="F303" s="653">
        <v>36.06</v>
      </c>
      <c r="G303" s="653">
        <v>22023.67</v>
      </c>
      <c r="H303" s="653">
        <v>1</v>
      </c>
      <c r="I303" s="653">
        <v>610.75069328896279</v>
      </c>
      <c r="J303" s="653">
        <v>13.040000000000001</v>
      </c>
      <c r="K303" s="653">
        <v>5770.45</v>
      </c>
      <c r="L303" s="653">
        <v>0.26201128149849684</v>
      </c>
      <c r="M303" s="653">
        <v>442.51917177914106</v>
      </c>
      <c r="N303" s="653">
        <v>0.61</v>
      </c>
      <c r="O303" s="653">
        <v>270.35000000000002</v>
      </c>
      <c r="P303" s="666">
        <v>1.2275429117853657E-2</v>
      </c>
      <c r="Q303" s="654">
        <v>443.19672131147547</v>
      </c>
    </row>
    <row r="304" spans="1:17" ht="14.4" customHeight="1" x14ac:dyDescent="0.3">
      <c r="A304" s="649" t="s">
        <v>595</v>
      </c>
      <c r="B304" s="650" t="s">
        <v>8361</v>
      </c>
      <c r="C304" s="650" t="s">
        <v>886</v>
      </c>
      <c r="D304" s="650" t="s">
        <v>8277</v>
      </c>
      <c r="E304" s="650" t="s">
        <v>8278</v>
      </c>
      <c r="F304" s="653">
        <v>0.6</v>
      </c>
      <c r="G304" s="653">
        <v>383.37</v>
      </c>
      <c r="H304" s="653">
        <v>1</v>
      </c>
      <c r="I304" s="653">
        <v>638.95000000000005</v>
      </c>
      <c r="J304" s="653"/>
      <c r="K304" s="653"/>
      <c r="L304" s="653"/>
      <c r="M304" s="653"/>
      <c r="N304" s="653">
        <v>1.8</v>
      </c>
      <c r="O304" s="653">
        <v>683.55</v>
      </c>
      <c r="P304" s="666">
        <v>1.7830033648955317</v>
      </c>
      <c r="Q304" s="654">
        <v>379.74999999999994</v>
      </c>
    </row>
    <row r="305" spans="1:17" ht="14.4" customHeight="1" x14ac:dyDescent="0.3">
      <c r="A305" s="649" t="s">
        <v>595</v>
      </c>
      <c r="B305" s="650" t="s">
        <v>8361</v>
      </c>
      <c r="C305" s="650" t="s">
        <v>886</v>
      </c>
      <c r="D305" s="650" t="s">
        <v>8398</v>
      </c>
      <c r="E305" s="650" t="s">
        <v>8399</v>
      </c>
      <c r="F305" s="653"/>
      <c r="G305" s="653"/>
      <c r="H305" s="653"/>
      <c r="I305" s="653"/>
      <c r="J305" s="653"/>
      <c r="K305" s="653"/>
      <c r="L305" s="653"/>
      <c r="M305" s="653"/>
      <c r="N305" s="653">
        <v>4</v>
      </c>
      <c r="O305" s="653">
        <v>458.32</v>
      </c>
      <c r="P305" s="666"/>
      <c r="Q305" s="654">
        <v>114.58</v>
      </c>
    </row>
    <row r="306" spans="1:17" ht="14.4" customHeight="1" x14ac:dyDescent="0.3">
      <c r="A306" s="649" t="s">
        <v>595</v>
      </c>
      <c r="B306" s="650" t="s">
        <v>8361</v>
      </c>
      <c r="C306" s="650" t="s">
        <v>886</v>
      </c>
      <c r="D306" s="650" t="s">
        <v>8279</v>
      </c>
      <c r="E306" s="650" t="s">
        <v>8280</v>
      </c>
      <c r="F306" s="653"/>
      <c r="G306" s="653"/>
      <c r="H306" s="653"/>
      <c r="I306" s="653"/>
      <c r="J306" s="653"/>
      <c r="K306" s="653"/>
      <c r="L306" s="653"/>
      <c r="M306" s="653"/>
      <c r="N306" s="653">
        <v>19.5</v>
      </c>
      <c r="O306" s="653">
        <v>4468.6099999999997</v>
      </c>
      <c r="P306" s="666"/>
      <c r="Q306" s="654">
        <v>229.15948717948717</v>
      </c>
    </row>
    <row r="307" spans="1:17" ht="14.4" customHeight="1" x14ac:dyDescent="0.3">
      <c r="A307" s="649" t="s">
        <v>595</v>
      </c>
      <c r="B307" s="650" t="s">
        <v>8361</v>
      </c>
      <c r="C307" s="650" t="s">
        <v>886</v>
      </c>
      <c r="D307" s="650" t="s">
        <v>8281</v>
      </c>
      <c r="E307" s="650" t="s">
        <v>7868</v>
      </c>
      <c r="F307" s="653">
        <v>1.8</v>
      </c>
      <c r="G307" s="653">
        <v>1847.17</v>
      </c>
      <c r="H307" s="653">
        <v>1</v>
      </c>
      <c r="I307" s="653">
        <v>1026.2055555555555</v>
      </c>
      <c r="J307" s="653">
        <v>0.6</v>
      </c>
      <c r="K307" s="653">
        <v>621.12</v>
      </c>
      <c r="L307" s="653">
        <v>0.33625491968795507</v>
      </c>
      <c r="M307" s="653">
        <v>1035.2</v>
      </c>
      <c r="N307" s="653"/>
      <c r="O307" s="653"/>
      <c r="P307" s="666"/>
      <c r="Q307" s="654"/>
    </row>
    <row r="308" spans="1:17" ht="14.4" customHeight="1" x14ac:dyDescent="0.3">
      <c r="A308" s="649" t="s">
        <v>595</v>
      </c>
      <c r="B308" s="650" t="s">
        <v>8361</v>
      </c>
      <c r="C308" s="650" t="s">
        <v>886</v>
      </c>
      <c r="D308" s="650" t="s">
        <v>8282</v>
      </c>
      <c r="E308" s="650" t="s">
        <v>8283</v>
      </c>
      <c r="F308" s="653">
        <v>17.190000000000001</v>
      </c>
      <c r="G308" s="653">
        <v>1305.17</v>
      </c>
      <c r="H308" s="653">
        <v>1</v>
      </c>
      <c r="I308" s="653">
        <v>75.926119837114598</v>
      </c>
      <c r="J308" s="653">
        <v>17.650000000000002</v>
      </c>
      <c r="K308" s="653">
        <v>855.44999999999993</v>
      </c>
      <c r="L308" s="653">
        <v>0.65543185945125915</v>
      </c>
      <c r="M308" s="653">
        <v>48.467422096317271</v>
      </c>
      <c r="N308" s="653">
        <v>8.1</v>
      </c>
      <c r="O308" s="653">
        <v>392.48</v>
      </c>
      <c r="P308" s="666">
        <v>0.3007117846717286</v>
      </c>
      <c r="Q308" s="654">
        <v>48.454320987654327</v>
      </c>
    </row>
    <row r="309" spans="1:17" ht="14.4" customHeight="1" x14ac:dyDescent="0.3">
      <c r="A309" s="649" t="s">
        <v>595</v>
      </c>
      <c r="B309" s="650" t="s">
        <v>8361</v>
      </c>
      <c r="C309" s="650" t="s">
        <v>886</v>
      </c>
      <c r="D309" s="650" t="s">
        <v>8284</v>
      </c>
      <c r="E309" s="650" t="s">
        <v>1206</v>
      </c>
      <c r="F309" s="653">
        <v>25.6</v>
      </c>
      <c r="G309" s="653">
        <v>2300.3199999999997</v>
      </c>
      <c r="H309" s="653">
        <v>1</v>
      </c>
      <c r="I309" s="653">
        <v>89.856249999999989</v>
      </c>
      <c r="J309" s="653">
        <v>19.86</v>
      </c>
      <c r="K309" s="653">
        <v>1924.9900000000002</v>
      </c>
      <c r="L309" s="653">
        <v>0.83683574459205701</v>
      </c>
      <c r="M309" s="653">
        <v>96.92799597180263</v>
      </c>
      <c r="N309" s="653">
        <v>58.84</v>
      </c>
      <c r="O309" s="653">
        <v>5704.7</v>
      </c>
      <c r="P309" s="666">
        <v>2.4799593100090425</v>
      </c>
      <c r="Q309" s="654">
        <v>96.952753229095848</v>
      </c>
    </row>
    <row r="310" spans="1:17" ht="14.4" customHeight="1" x14ac:dyDescent="0.3">
      <c r="A310" s="649" t="s">
        <v>595</v>
      </c>
      <c r="B310" s="650" t="s">
        <v>8361</v>
      </c>
      <c r="C310" s="650" t="s">
        <v>886</v>
      </c>
      <c r="D310" s="650" t="s">
        <v>8400</v>
      </c>
      <c r="E310" s="650" t="s">
        <v>8401</v>
      </c>
      <c r="F310" s="653">
        <v>12</v>
      </c>
      <c r="G310" s="653">
        <v>743.76</v>
      </c>
      <c r="H310" s="653">
        <v>1</v>
      </c>
      <c r="I310" s="653">
        <v>61.98</v>
      </c>
      <c r="J310" s="653"/>
      <c r="K310" s="653"/>
      <c r="L310" s="653"/>
      <c r="M310" s="653"/>
      <c r="N310" s="653">
        <v>8</v>
      </c>
      <c r="O310" s="653">
        <v>512</v>
      </c>
      <c r="P310" s="666">
        <v>0.68839410562547054</v>
      </c>
      <c r="Q310" s="654">
        <v>64</v>
      </c>
    </row>
    <row r="311" spans="1:17" ht="14.4" customHeight="1" x14ac:dyDescent="0.3">
      <c r="A311" s="649" t="s">
        <v>595</v>
      </c>
      <c r="B311" s="650" t="s">
        <v>8361</v>
      </c>
      <c r="C311" s="650" t="s">
        <v>886</v>
      </c>
      <c r="D311" s="650" t="s">
        <v>8402</v>
      </c>
      <c r="E311" s="650" t="s">
        <v>8288</v>
      </c>
      <c r="F311" s="653">
        <v>1</v>
      </c>
      <c r="G311" s="653">
        <v>672.94</v>
      </c>
      <c r="H311" s="653">
        <v>1</v>
      </c>
      <c r="I311" s="653">
        <v>672.94</v>
      </c>
      <c r="J311" s="653">
        <v>2</v>
      </c>
      <c r="K311" s="653">
        <v>1345.88</v>
      </c>
      <c r="L311" s="653">
        <v>2</v>
      </c>
      <c r="M311" s="653">
        <v>672.94</v>
      </c>
      <c r="N311" s="653">
        <v>1</v>
      </c>
      <c r="O311" s="653">
        <v>672.94</v>
      </c>
      <c r="P311" s="666">
        <v>1</v>
      </c>
      <c r="Q311" s="654">
        <v>672.94</v>
      </c>
    </row>
    <row r="312" spans="1:17" ht="14.4" customHeight="1" x14ac:dyDescent="0.3">
      <c r="A312" s="649" t="s">
        <v>595</v>
      </c>
      <c r="B312" s="650" t="s">
        <v>8361</v>
      </c>
      <c r="C312" s="650" t="s">
        <v>886</v>
      </c>
      <c r="D312" s="650" t="s">
        <v>8287</v>
      </c>
      <c r="E312" s="650" t="s">
        <v>8288</v>
      </c>
      <c r="F312" s="653">
        <v>2</v>
      </c>
      <c r="G312" s="653">
        <v>3098.7200000000003</v>
      </c>
      <c r="H312" s="653">
        <v>1</v>
      </c>
      <c r="I312" s="653">
        <v>1549.3600000000001</v>
      </c>
      <c r="J312" s="653">
        <v>1</v>
      </c>
      <c r="K312" s="653">
        <v>1345.88</v>
      </c>
      <c r="L312" s="653">
        <v>0.43433417669231167</v>
      </c>
      <c r="M312" s="653">
        <v>1345.88</v>
      </c>
      <c r="N312" s="653"/>
      <c r="O312" s="653"/>
      <c r="P312" s="666"/>
      <c r="Q312" s="654"/>
    </row>
    <row r="313" spans="1:17" ht="14.4" customHeight="1" x14ac:dyDescent="0.3">
      <c r="A313" s="649" t="s">
        <v>595</v>
      </c>
      <c r="B313" s="650" t="s">
        <v>8361</v>
      </c>
      <c r="C313" s="650" t="s">
        <v>886</v>
      </c>
      <c r="D313" s="650" t="s">
        <v>8403</v>
      </c>
      <c r="E313" s="650" t="s">
        <v>7979</v>
      </c>
      <c r="F313" s="653">
        <v>2</v>
      </c>
      <c r="G313" s="653">
        <v>3415.46</v>
      </c>
      <c r="H313" s="653">
        <v>1</v>
      </c>
      <c r="I313" s="653">
        <v>1707.73</v>
      </c>
      <c r="J313" s="653"/>
      <c r="K313" s="653"/>
      <c r="L313" s="653"/>
      <c r="M313" s="653"/>
      <c r="N313" s="653"/>
      <c r="O313" s="653"/>
      <c r="P313" s="666"/>
      <c r="Q313" s="654"/>
    </row>
    <row r="314" spans="1:17" ht="14.4" customHeight="1" x14ac:dyDescent="0.3">
      <c r="A314" s="649" t="s">
        <v>595</v>
      </c>
      <c r="B314" s="650" t="s">
        <v>8361</v>
      </c>
      <c r="C314" s="650" t="s">
        <v>886</v>
      </c>
      <c r="D314" s="650" t="s">
        <v>8404</v>
      </c>
      <c r="E314" s="650" t="s">
        <v>8405</v>
      </c>
      <c r="F314" s="653"/>
      <c r="G314" s="653"/>
      <c r="H314" s="653"/>
      <c r="I314" s="653"/>
      <c r="J314" s="653">
        <v>1</v>
      </c>
      <c r="K314" s="653">
        <v>1345.88</v>
      </c>
      <c r="L314" s="653"/>
      <c r="M314" s="653">
        <v>1345.88</v>
      </c>
      <c r="N314" s="653"/>
      <c r="O314" s="653"/>
      <c r="P314" s="666"/>
      <c r="Q314" s="654"/>
    </row>
    <row r="315" spans="1:17" ht="14.4" customHeight="1" x14ac:dyDescent="0.3">
      <c r="A315" s="649" t="s">
        <v>595</v>
      </c>
      <c r="B315" s="650" t="s">
        <v>8361</v>
      </c>
      <c r="C315" s="650" t="s">
        <v>886</v>
      </c>
      <c r="D315" s="650" t="s">
        <v>8010</v>
      </c>
      <c r="E315" s="650" t="s">
        <v>8011</v>
      </c>
      <c r="F315" s="653">
        <v>1</v>
      </c>
      <c r="G315" s="653">
        <v>1329.69</v>
      </c>
      <c r="H315" s="653">
        <v>1</v>
      </c>
      <c r="I315" s="653">
        <v>1329.69</v>
      </c>
      <c r="J315" s="653"/>
      <c r="K315" s="653"/>
      <c r="L315" s="653"/>
      <c r="M315" s="653"/>
      <c r="N315" s="653"/>
      <c r="O315" s="653"/>
      <c r="P315" s="666"/>
      <c r="Q315" s="654"/>
    </row>
    <row r="316" spans="1:17" ht="14.4" customHeight="1" x14ac:dyDescent="0.3">
      <c r="A316" s="649" t="s">
        <v>595</v>
      </c>
      <c r="B316" s="650" t="s">
        <v>8361</v>
      </c>
      <c r="C316" s="650" t="s">
        <v>886</v>
      </c>
      <c r="D316" s="650" t="s">
        <v>8292</v>
      </c>
      <c r="E316" s="650" t="s">
        <v>1235</v>
      </c>
      <c r="F316" s="653">
        <v>0.1</v>
      </c>
      <c r="G316" s="653">
        <v>102.25</v>
      </c>
      <c r="H316" s="653">
        <v>1</v>
      </c>
      <c r="I316" s="653">
        <v>1022.5</v>
      </c>
      <c r="J316" s="653">
        <v>2.42</v>
      </c>
      <c r="K316" s="653">
        <v>2348.48</v>
      </c>
      <c r="L316" s="653">
        <v>22.968019559902199</v>
      </c>
      <c r="M316" s="653">
        <v>970.44628099173553</v>
      </c>
      <c r="N316" s="653">
        <v>13.450000000000001</v>
      </c>
      <c r="O316" s="653">
        <v>13053.15</v>
      </c>
      <c r="P316" s="666">
        <v>127.65916870415647</v>
      </c>
      <c r="Q316" s="654">
        <v>970.49442379182142</v>
      </c>
    </row>
    <row r="317" spans="1:17" ht="14.4" customHeight="1" x14ac:dyDescent="0.3">
      <c r="A317" s="649" t="s">
        <v>595</v>
      </c>
      <c r="B317" s="650" t="s">
        <v>8361</v>
      </c>
      <c r="C317" s="650" t="s">
        <v>886</v>
      </c>
      <c r="D317" s="650" t="s">
        <v>8293</v>
      </c>
      <c r="E317" s="650" t="s">
        <v>1692</v>
      </c>
      <c r="F317" s="653"/>
      <c r="G317" s="653"/>
      <c r="H317" s="653"/>
      <c r="I317" s="653"/>
      <c r="J317" s="653"/>
      <c r="K317" s="653"/>
      <c r="L317" s="653"/>
      <c r="M317" s="653"/>
      <c r="N317" s="653">
        <v>2.2999999999999998</v>
      </c>
      <c r="O317" s="653">
        <v>4462</v>
      </c>
      <c r="P317" s="666"/>
      <c r="Q317" s="654">
        <v>1940.0000000000002</v>
      </c>
    </row>
    <row r="318" spans="1:17" ht="14.4" customHeight="1" x14ac:dyDescent="0.3">
      <c r="A318" s="649" t="s">
        <v>595</v>
      </c>
      <c r="B318" s="650" t="s">
        <v>8361</v>
      </c>
      <c r="C318" s="650" t="s">
        <v>886</v>
      </c>
      <c r="D318" s="650" t="s">
        <v>8406</v>
      </c>
      <c r="E318" s="650" t="s">
        <v>8407</v>
      </c>
      <c r="F318" s="653">
        <v>0.1</v>
      </c>
      <c r="G318" s="653">
        <v>86.29</v>
      </c>
      <c r="H318" s="653">
        <v>1</v>
      </c>
      <c r="I318" s="653">
        <v>862.9</v>
      </c>
      <c r="J318" s="653"/>
      <c r="K318" s="653"/>
      <c r="L318" s="653"/>
      <c r="M318" s="653"/>
      <c r="N318" s="653"/>
      <c r="O318" s="653"/>
      <c r="P318" s="666"/>
      <c r="Q318" s="654"/>
    </row>
    <row r="319" spans="1:17" ht="14.4" customHeight="1" x14ac:dyDescent="0.3">
      <c r="A319" s="649" t="s">
        <v>595</v>
      </c>
      <c r="B319" s="650" t="s">
        <v>8361</v>
      </c>
      <c r="C319" s="650" t="s">
        <v>886</v>
      </c>
      <c r="D319" s="650" t="s">
        <v>8408</v>
      </c>
      <c r="E319" s="650" t="s">
        <v>8409</v>
      </c>
      <c r="F319" s="653">
        <v>1</v>
      </c>
      <c r="G319" s="653">
        <v>62.71</v>
      </c>
      <c r="H319" s="653">
        <v>1</v>
      </c>
      <c r="I319" s="653">
        <v>62.71</v>
      </c>
      <c r="J319" s="653"/>
      <c r="K319" s="653"/>
      <c r="L319" s="653"/>
      <c r="M319" s="653"/>
      <c r="N319" s="653"/>
      <c r="O319" s="653"/>
      <c r="P319" s="666"/>
      <c r="Q319" s="654"/>
    </row>
    <row r="320" spans="1:17" ht="14.4" customHeight="1" x14ac:dyDescent="0.3">
      <c r="A320" s="649" t="s">
        <v>595</v>
      </c>
      <c r="B320" s="650" t="s">
        <v>8361</v>
      </c>
      <c r="C320" s="650" t="s">
        <v>886</v>
      </c>
      <c r="D320" s="650" t="s">
        <v>8410</v>
      </c>
      <c r="E320" s="650" t="s">
        <v>1219</v>
      </c>
      <c r="F320" s="653">
        <v>6.2</v>
      </c>
      <c r="G320" s="653">
        <v>3887.95</v>
      </c>
      <c r="H320" s="653">
        <v>1</v>
      </c>
      <c r="I320" s="653">
        <v>627.08870967741927</v>
      </c>
      <c r="J320" s="653">
        <v>20.599999999999998</v>
      </c>
      <c r="K320" s="653">
        <v>12766.460000000001</v>
      </c>
      <c r="L320" s="653">
        <v>3.2835967540734838</v>
      </c>
      <c r="M320" s="653">
        <v>619.73106796116519</v>
      </c>
      <c r="N320" s="653">
        <v>14.32</v>
      </c>
      <c r="O320" s="653">
        <v>8695.77</v>
      </c>
      <c r="P320" s="666">
        <v>2.2365951208220274</v>
      </c>
      <c r="Q320" s="654">
        <v>607.24650837988827</v>
      </c>
    </row>
    <row r="321" spans="1:17" ht="14.4" customHeight="1" x14ac:dyDescent="0.3">
      <c r="A321" s="649" t="s">
        <v>595</v>
      </c>
      <c r="B321" s="650" t="s">
        <v>8361</v>
      </c>
      <c r="C321" s="650" t="s">
        <v>886</v>
      </c>
      <c r="D321" s="650" t="s">
        <v>8411</v>
      </c>
      <c r="E321" s="650" t="s">
        <v>1671</v>
      </c>
      <c r="F321" s="653">
        <v>6.3</v>
      </c>
      <c r="G321" s="653">
        <v>5267.43</v>
      </c>
      <c r="H321" s="653">
        <v>1</v>
      </c>
      <c r="I321" s="653">
        <v>836.1</v>
      </c>
      <c r="J321" s="653"/>
      <c r="K321" s="653"/>
      <c r="L321" s="653"/>
      <c r="M321" s="653"/>
      <c r="N321" s="653">
        <v>17.2</v>
      </c>
      <c r="O321" s="653">
        <v>14187.619999999999</v>
      </c>
      <c r="P321" s="666">
        <v>2.6934615172864182</v>
      </c>
      <c r="Q321" s="654">
        <v>824.86162790697676</v>
      </c>
    </row>
    <row r="322" spans="1:17" ht="14.4" customHeight="1" x14ac:dyDescent="0.3">
      <c r="A322" s="649" t="s">
        <v>595</v>
      </c>
      <c r="B322" s="650" t="s">
        <v>8361</v>
      </c>
      <c r="C322" s="650" t="s">
        <v>886</v>
      </c>
      <c r="D322" s="650" t="s">
        <v>8294</v>
      </c>
      <c r="E322" s="650" t="s">
        <v>8295</v>
      </c>
      <c r="F322" s="653"/>
      <c r="G322" s="653"/>
      <c r="H322" s="653"/>
      <c r="I322" s="653"/>
      <c r="J322" s="653">
        <v>11</v>
      </c>
      <c r="K322" s="653">
        <v>38894.240000000005</v>
      </c>
      <c r="L322" s="653"/>
      <c r="M322" s="653">
        <v>3535.8400000000006</v>
      </c>
      <c r="N322" s="653"/>
      <c r="O322" s="653"/>
      <c r="P322" s="666"/>
      <c r="Q322" s="654"/>
    </row>
    <row r="323" spans="1:17" ht="14.4" customHeight="1" x14ac:dyDescent="0.3">
      <c r="A323" s="649" t="s">
        <v>595</v>
      </c>
      <c r="B323" s="650" t="s">
        <v>8361</v>
      </c>
      <c r="C323" s="650" t="s">
        <v>886</v>
      </c>
      <c r="D323" s="650" t="s">
        <v>8296</v>
      </c>
      <c r="E323" s="650" t="s">
        <v>1285</v>
      </c>
      <c r="F323" s="653"/>
      <c r="G323" s="653"/>
      <c r="H323" s="653"/>
      <c r="I323" s="653"/>
      <c r="J323" s="653">
        <v>9.3000000000000007</v>
      </c>
      <c r="K323" s="653">
        <v>2550.6800000000003</v>
      </c>
      <c r="L323" s="653"/>
      <c r="M323" s="653">
        <v>274.26666666666665</v>
      </c>
      <c r="N323" s="653">
        <v>19.61</v>
      </c>
      <c r="O323" s="653">
        <v>2162.33</v>
      </c>
      <c r="P323" s="666"/>
      <c r="Q323" s="654">
        <v>110.26670066292708</v>
      </c>
    </row>
    <row r="324" spans="1:17" ht="14.4" customHeight="1" x14ac:dyDescent="0.3">
      <c r="A324" s="649" t="s">
        <v>595</v>
      </c>
      <c r="B324" s="650" t="s">
        <v>8361</v>
      </c>
      <c r="C324" s="650" t="s">
        <v>886</v>
      </c>
      <c r="D324" s="650" t="s">
        <v>8013</v>
      </c>
      <c r="E324" s="650" t="s">
        <v>8014</v>
      </c>
      <c r="F324" s="653"/>
      <c r="G324" s="653"/>
      <c r="H324" s="653"/>
      <c r="I324" s="653"/>
      <c r="J324" s="653">
        <v>3.25</v>
      </c>
      <c r="K324" s="653">
        <v>662.12</v>
      </c>
      <c r="L324" s="653"/>
      <c r="M324" s="653">
        <v>203.72923076923078</v>
      </c>
      <c r="N324" s="653"/>
      <c r="O324" s="653"/>
      <c r="P324" s="666"/>
      <c r="Q324" s="654"/>
    </row>
    <row r="325" spans="1:17" ht="14.4" customHeight="1" x14ac:dyDescent="0.3">
      <c r="A325" s="649" t="s">
        <v>595</v>
      </c>
      <c r="B325" s="650" t="s">
        <v>8361</v>
      </c>
      <c r="C325" s="650" t="s">
        <v>886</v>
      </c>
      <c r="D325" s="650" t="s">
        <v>8015</v>
      </c>
      <c r="E325" s="650" t="s">
        <v>8014</v>
      </c>
      <c r="F325" s="653"/>
      <c r="G325" s="653"/>
      <c r="H325" s="653"/>
      <c r="I325" s="653"/>
      <c r="J325" s="653"/>
      <c r="K325" s="653"/>
      <c r="L325" s="653"/>
      <c r="M325" s="653"/>
      <c r="N325" s="653">
        <v>0.89</v>
      </c>
      <c r="O325" s="653">
        <v>906.58</v>
      </c>
      <c r="P325" s="666"/>
      <c r="Q325" s="654">
        <v>1018.6292134831461</v>
      </c>
    </row>
    <row r="326" spans="1:17" ht="14.4" customHeight="1" x14ac:dyDescent="0.3">
      <c r="A326" s="649" t="s">
        <v>595</v>
      </c>
      <c r="B326" s="650" t="s">
        <v>8361</v>
      </c>
      <c r="C326" s="650" t="s">
        <v>886</v>
      </c>
      <c r="D326" s="650" t="s">
        <v>8016</v>
      </c>
      <c r="E326" s="650" t="s">
        <v>2318</v>
      </c>
      <c r="F326" s="653"/>
      <c r="G326" s="653"/>
      <c r="H326" s="653"/>
      <c r="I326" s="653"/>
      <c r="J326" s="653"/>
      <c r="K326" s="653"/>
      <c r="L326" s="653"/>
      <c r="M326" s="653"/>
      <c r="N326" s="653">
        <v>0.2</v>
      </c>
      <c r="O326" s="653">
        <v>1209.43</v>
      </c>
      <c r="P326" s="666"/>
      <c r="Q326" s="654">
        <v>6047.15</v>
      </c>
    </row>
    <row r="327" spans="1:17" ht="14.4" customHeight="1" x14ac:dyDescent="0.3">
      <c r="A327" s="649" t="s">
        <v>595</v>
      </c>
      <c r="B327" s="650" t="s">
        <v>8361</v>
      </c>
      <c r="C327" s="650" t="s">
        <v>886</v>
      </c>
      <c r="D327" s="650" t="s">
        <v>8297</v>
      </c>
      <c r="E327" s="650" t="s">
        <v>905</v>
      </c>
      <c r="F327" s="653"/>
      <c r="G327" s="653"/>
      <c r="H327" s="653"/>
      <c r="I327" s="653"/>
      <c r="J327" s="653"/>
      <c r="K327" s="653"/>
      <c r="L327" s="653"/>
      <c r="M327" s="653"/>
      <c r="N327" s="653">
        <v>26.299999999999997</v>
      </c>
      <c r="O327" s="653">
        <v>27226.23</v>
      </c>
      <c r="P327" s="666"/>
      <c r="Q327" s="654">
        <v>1035.2178707224336</v>
      </c>
    </row>
    <row r="328" spans="1:17" ht="14.4" customHeight="1" x14ac:dyDescent="0.3">
      <c r="A328" s="649" t="s">
        <v>595</v>
      </c>
      <c r="B328" s="650" t="s">
        <v>8361</v>
      </c>
      <c r="C328" s="650" t="s">
        <v>886</v>
      </c>
      <c r="D328" s="650" t="s">
        <v>8412</v>
      </c>
      <c r="E328" s="650" t="s">
        <v>8407</v>
      </c>
      <c r="F328" s="653"/>
      <c r="G328" s="653"/>
      <c r="H328" s="653"/>
      <c r="I328" s="653"/>
      <c r="J328" s="653">
        <v>0.3</v>
      </c>
      <c r="K328" s="653">
        <v>172.47</v>
      </c>
      <c r="L328" s="653"/>
      <c r="M328" s="653">
        <v>574.9</v>
      </c>
      <c r="N328" s="653">
        <v>6.8</v>
      </c>
      <c r="O328" s="653">
        <v>2744.65</v>
      </c>
      <c r="P328" s="666"/>
      <c r="Q328" s="654">
        <v>403.625</v>
      </c>
    </row>
    <row r="329" spans="1:17" ht="14.4" customHeight="1" x14ac:dyDescent="0.3">
      <c r="A329" s="649" t="s">
        <v>595</v>
      </c>
      <c r="B329" s="650" t="s">
        <v>8361</v>
      </c>
      <c r="C329" s="650" t="s">
        <v>886</v>
      </c>
      <c r="D329" s="650" t="s">
        <v>8413</v>
      </c>
      <c r="E329" s="650" t="s">
        <v>2195</v>
      </c>
      <c r="F329" s="653"/>
      <c r="G329" s="653"/>
      <c r="H329" s="653"/>
      <c r="I329" s="653"/>
      <c r="J329" s="653"/>
      <c r="K329" s="653"/>
      <c r="L329" s="653"/>
      <c r="M329" s="653"/>
      <c r="N329" s="653">
        <v>1</v>
      </c>
      <c r="O329" s="653">
        <v>807.25</v>
      </c>
      <c r="P329" s="666"/>
      <c r="Q329" s="654">
        <v>807.25</v>
      </c>
    </row>
    <row r="330" spans="1:17" ht="14.4" customHeight="1" x14ac:dyDescent="0.3">
      <c r="A330" s="649" t="s">
        <v>595</v>
      </c>
      <c r="B330" s="650" t="s">
        <v>8361</v>
      </c>
      <c r="C330" s="650" t="s">
        <v>886</v>
      </c>
      <c r="D330" s="650" t="s">
        <v>8298</v>
      </c>
      <c r="E330" s="650" t="s">
        <v>2843</v>
      </c>
      <c r="F330" s="653">
        <v>2.2000000000000002</v>
      </c>
      <c r="G330" s="653">
        <v>3582.67</v>
      </c>
      <c r="H330" s="653">
        <v>1</v>
      </c>
      <c r="I330" s="653">
        <v>1628.4863636363636</v>
      </c>
      <c r="J330" s="653"/>
      <c r="K330" s="653"/>
      <c r="L330" s="653"/>
      <c r="M330" s="653"/>
      <c r="N330" s="653">
        <v>5.53</v>
      </c>
      <c r="O330" s="653">
        <v>9084.56</v>
      </c>
      <c r="P330" s="666">
        <v>2.5356954450172635</v>
      </c>
      <c r="Q330" s="654">
        <v>1642.7775768535259</v>
      </c>
    </row>
    <row r="331" spans="1:17" ht="14.4" customHeight="1" x14ac:dyDescent="0.3">
      <c r="A331" s="649" t="s">
        <v>595</v>
      </c>
      <c r="B331" s="650" t="s">
        <v>8361</v>
      </c>
      <c r="C331" s="650" t="s">
        <v>886</v>
      </c>
      <c r="D331" s="650" t="s">
        <v>8020</v>
      </c>
      <c r="E331" s="650" t="s">
        <v>1035</v>
      </c>
      <c r="F331" s="653">
        <v>8</v>
      </c>
      <c r="G331" s="653">
        <v>1203.68</v>
      </c>
      <c r="H331" s="653">
        <v>1</v>
      </c>
      <c r="I331" s="653">
        <v>150.46</v>
      </c>
      <c r="J331" s="653">
        <v>3.16</v>
      </c>
      <c r="K331" s="653">
        <v>506.15</v>
      </c>
      <c r="L331" s="653">
        <v>0.42050212681111254</v>
      </c>
      <c r="M331" s="653">
        <v>160.17405063291139</v>
      </c>
      <c r="N331" s="653">
        <v>33.659999999999997</v>
      </c>
      <c r="O331" s="653">
        <v>5391.9500000000007</v>
      </c>
      <c r="P331" s="666">
        <v>4.479554366609066</v>
      </c>
      <c r="Q331" s="654">
        <v>160.18865121806303</v>
      </c>
    </row>
    <row r="332" spans="1:17" ht="14.4" customHeight="1" x14ac:dyDescent="0.3">
      <c r="A332" s="649" t="s">
        <v>595</v>
      </c>
      <c r="B332" s="650" t="s">
        <v>8361</v>
      </c>
      <c r="C332" s="650" t="s">
        <v>886</v>
      </c>
      <c r="D332" s="650" t="s">
        <v>8299</v>
      </c>
      <c r="E332" s="650" t="s">
        <v>2697</v>
      </c>
      <c r="F332" s="653">
        <v>1</v>
      </c>
      <c r="G332" s="653">
        <v>512.21</v>
      </c>
      <c r="H332" s="653">
        <v>1</v>
      </c>
      <c r="I332" s="653">
        <v>512.21</v>
      </c>
      <c r="J332" s="653"/>
      <c r="K332" s="653"/>
      <c r="L332" s="653"/>
      <c r="M332" s="653"/>
      <c r="N332" s="653"/>
      <c r="O332" s="653"/>
      <c r="P332" s="666"/>
      <c r="Q332" s="654"/>
    </row>
    <row r="333" spans="1:17" ht="14.4" customHeight="1" x14ac:dyDescent="0.3">
      <c r="A333" s="649" t="s">
        <v>595</v>
      </c>
      <c r="B333" s="650" t="s">
        <v>8361</v>
      </c>
      <c r="C333" s="650" t="s">
        <v>886</v>
      </c>
      <c r="D333" s="650" t="s">
        <v>8300</v>
      </c>
      <c r="E333" s="650" t="s">
        <v>2697</v>
      </c>
      <c r="F333" s="653">
        <v>1</v>
      </c>
      <c r="G333" s="653">
        <v>2561.06</v>
      </c>
      <c r="H333" s="653">
        <v>1</v>
      </c>
      <c r="I333" s="653">
        <v>2561.06</v>
      </c>
      <c r="J333" s="653"/>
      <c r="K333" s="653"/>
      <c r="L333" s="653"/>
      <c r="M333" s="653"/>
      <c r="N333" s="653"/>
      <c r="O333" s="653"/>
      <c r="P333" s="666"/>
      <c r="Q333" s="654"/>
    </row>
    <row r="334" spans="1:17" ht="14.4" customHeight="1" x14ac:dyDescent="0.3">
      <c r="A334" s="649" t="s">
        <v>595</v>
      </c>
      <c r="B334" s="650" t="s">
        <v>8361</v>
      </c>
      <c r="C334" s="650" t="s">
        <v>886</v>
      </c>
      <c r="D334" s="650" t="s">
        <v>8301</v>
      </c>
      <c r="E334" s="650" t="s">
        <v>2832</v>
      </c>
      <c r="F334" s="653"/>
      <c r="G334" s="653"/>
      <c r="H334" s="653"/>
      <c r="I334" s="653"/>
      <c r="J334" s="653">
        <v>1.9100000000000001</v>
      </c>
      <c r="K334" s="653">
        <v>440.08000000000004</v>
      </c>
      <c r="L334" s="653"/>
      <c r="M334" s="653">
        <v>230.40837696335078</v>
      </c>
      <c r="N334" s="653"/>
      <c r="O334" s="653"/>
      <c r="P334" s="666"/>
      <c r="Q334" s="654"/>
    </row>
    <row r="335" spans="1:17" ht="14.4" customHeight="1" x14ac:dyDescent="0.3">
      <c r="A335" s="649" t="s">
        <v>595</v>
      </c>
      <c r="B335" s="650" t="s">
        <v>8361</v>
      </c>
      <c r="C335" s="650" t="s">
        <v>886</v>
      </c>
      <c r="D335" s="650" t="s">
        <v>8303</v>
      </c>
      <c r="E335" s="650" t="s">
        <v>8304</v>
      </c>
      <c r="F335" s="653">
        <v>1.6300000000000001</v>
      </c>
      <c r="G335" s="653">
        <v>5913.66</v>
      </c>
      <c r="H335" s="653">
        <v>1</v>
      </c>
      <c r="I335" s="653">
        <v>3628.0122699386498</v>
      </c>
      <c r="J335" s="653">
        <v>8.41</v>
      </c>
      <c r="K335" s="653">
        <v>30522.62</v>
      </c>
      <c r="L335" s="653">
        <v>5.1613755271692998</v>
      </c>
      <c r="M335" s="653">
        <v>3629.3246135552913</v>
      </c>
      <c r="N335" s="653">
        <v>13.620000000000001</v>
      </c>
      <c r="O335" s="653">
        <v>49395.759999999995</v>
      </c>
      <c r="P335" s="666">
        <v>8.352823801165437</v>
      </c>
      <c r="Q335" s="654">
        <v>3626.7077826725399</v>
      </c>
    </row>
    <row r="336" spans="1:17" ht="14.4" customHeight="1" x14ac:dyDescent="0.3">
      <c r="A336" s="649" t="s">
        <v>595</v>
      </c>
      <c r="B336" s="650" t="s">
        <v>8361</v>
      </c>
      <c r="C336" s="650" t="s">
        <v>886</v>
      </c>
      <c r="D336" s="650" t="s">
        <v>8305</v>
      </c>
      <c r="E336" s="650" t="s">
        <v>2416</v>
      </c>
      <c r="F336" s="653"/>
      <c r="G336" s="653"/>
      <c r="H336" s="653"/>
      <c r="I336" s="653"/>
      <c r="J336" s="653"/>
      <c r="K336" s="653"/>
      <c r="L336" s="653"/>
      <c r="M336" s="653"/>
      <c r="N336" s="653">
        <v>2.2000000000000002</v>
      </c>
      <c r="O336" s="653">
        <v>59954.64</v>
      </c>
      <c r="P336" s="666"/>
      <c r="Q336" s="654">
        <v>27252.109090909089</v>
      </c>
    </row>
    <row r="337" spans="1:17" ht="14.4" customHeight="1" x14ac:dyDescent="0.3">
      <c r="A337" s="649" t="s">
        <v>595</v>
      </c>
      <c r="B337" s="650" t="s">
        <v>8361</v>
      </c>
      <c r="C337" s="650" t="s">
        <v>886</v>
      </c>
      <c r="D337" s="650" t="s">
        <v>8021</v>
      </c>
      <c r="E337" s="650" t="s">
        <v>8022</v>
      </c>
      <c r="F337" s="653">
        <v>0.2</v>
      </c>
      <c r="G337" s="653">
        <v>1405.8</v>
      </c>
      <c r="H337" s="653">
        <v>1</v>
      </c>
      <c r="I337" s="653">
        <v>7028.9999999999991</v>
      </c>
      <c r="J337" s="653"/>
      <c r="K337" s="653"/>
      <c r="L337" s="653"/>
      <c r="M337" s="653"/>
      <c r="N337" s="653"/>
      <c r="O337" s="653"/>
      <c r="P337" s="666"/>
      <c r="Q337" s="654"/>
    </row>
    <row r="338" spans="1:17" ht="14.4" customHeight="1" x14ac:dyDescent="0.3">
      <c r="A338" s="649" t="s">
        <v>595</v>
      </c>
      <c r="B338" s="650" t="s">
        <v>8361</v>
      </c>
      <c r="C338" s="650" t="s">
        <v>886</v>
      </c>
      <c r="D338" s="650" t="s">
        <v>8307</v>
      </c>
      <c r="E338" s="650" t="s">
        <v>8025</v>
      </c>
      <c r="F338" s="653"/>
      <c r="G338" s="653"/>
      <c r="H338" s="653"/>
      <c r="I338" s="653"/>
      <c r="J338" s="653">
        <v>2</v>
      </c>
      <c r="K338" s="653">
        <v>72934.559999999998</v>
      </c>
      <c r="L338" s="653"/>
      <c r="M338" s="653">
        <v>36467.279999999999</v>
      </c>
      <c r="N338" s="653"/>
      <c r="O338" s="653"/>
      <c r="P338" s="666"/>
      <c r="Q338" s="654"/>
    </row>
    <row r="339" spans="1:17" ht="14.4" customHeight="1" x14ac:dyDescent="0.3">
      <c r="A339" s="649" t="s">
        <v>595</v>
      </c>
      <c r="B339" s="650" t="s">
        <v>8361</v>
      </c>
      <c r="C339" s="650" t="s">
        <v>886</v>
      </c>
      <c r="D339" s="650" t="s">
        <v>4631</v>
      </c>
      <c r="E339" s="650" t="s">
        <v>8025</v>
      </c>
      <c r="F339" s="653"/>
      <c r="G339" s="653"/>
      <c r="H339" s="653"/>
      <c r="I339" s="653"/>
      <c r="J339" s="653">
        <v>1.8</v>
      </c>
      <c r="K339" s="653">
        <v>115124.26</v>
      </c>
      <c r="L339" s="653"/>
      <c r="M339" s="653">
        <v>63957.922222222216</v>
      </c>
      <c r="N339" s="653"/>
      <c r="O339" s="653"/>
      <c r="P339" s="666"/>
      <c r="Q339" s="654"/>
    </row>
    <row r="340" spans="1:17" ht="14.4" customHeight="1" x14ac:dyDescent="0.3">
      <c r="A340" s="649" t="s">
        <v>595</v>
      </c>
      <c r="B340" s="650" t="s">
        <v>8361</v>
      </c>
      <c r="C340" s="650" t="s">
        <v>886</v>
      </c>
      <c r="D340" s="650" t="s">
        <v>2912</v>
      </c>
      <c r="E340" s="650" t="s">
        <v>2915</v>
      </c>
      <c r="F340" s="653"/>
      <c r="G340" s="653"/>
      <c r="H340" s="653"/>
      <c r="I340" s="653"/>
      <c r="J340" s="653"/>
      <c r="K340" s="653"/>
      <c r="L340" s="653"/>
      <c r="M340" s="653"/>
      <c r="N340" s="653">
        <v>2</v>
      </c>
      <c r="O340" s="653">
        <v>7006.78</v>
      </c>
      <c r="P340" s="666"/>
      <c r="Q340" s="654">
        <v>3503.39</v>
      </c>
    </row>
    <row r="341" spans="1:17" ht="14.4" customHeight="1" x14ac:dyDescent="0.3">
      <c r="A341" s="649" t="s">
        <v>595</v>
      </c>
      <c r="B341" s="650" t="s">
        <v>8361</v>
      </c>
      <c r="C341" s="650" t="s">
        <v>886</v>
      </c>
      <c r="D341" s="650" t="s">
        <v>8414</v>
      </c>
      <c r="E341" s="650" t="s">
        <v>1643</v>
      </c>
      <c r="F341" s="653"/>
      <c r="G341" s="653"/>
      <c r="H341" s="653"/>
      <c r="I341" s="653"/>
      <c r="J341" s="653"/>
      <c r="K341" s="653"/>
      <c r="L341" s="653"/>
      <c r="M341" s="653"/>
      <c r="N341" s="653">
        <v>38</v>
      </c>
      <c r="O341" s="653">
        <v>2612.12</v>
      </c>
      <c r="P341" s="666"/>
      <c r="Q341" s="654">
        <v>68.739999999999995</v>
      </c>
    </row>
    <row r="342" spans="1:17" ht="14.4" customHeight="1" x14ac:dyDescent="0.3">
      <c r="A342" s="649" t="s">
        <v>595</v>
      </c>
      <c r="B342" s="650" t="s">
        <v>8361</v>
      </c>
      <c r="C342" s="650" t="s">
        <v>886</v>
      </c>
      <c r="D342" s="650" t="s">
        <v>2914</v>
      </c>
      <c r="E342" s="650" t="s">
        <v>2915</v>
      </c>
      <c r="F342" s="653"/>
      <c r="G342" s="653"/>
      <c r="H342" s="653"/>
      <c r="I342" s="653"/>
      <c r="J342" s="653"/>
      <c r="K342" s="653"/>
      <c r="L342" s="653"/>
      <c r="M342" s="653"/>
      <c r="N342" s="653">
        <v>2</v>
      </c>
      <c r="O342" s="653">
        <v>14013.56</v>
      </c>
      <c r="P342" s="666"/>
      <c r="Q342" s="654">
        <v>7006.78</v>
      </c>
    </row>
    <row r="343" spans="1:17" ht="14.4" customHeight="1" x14ac:dyDescent="0.3">
      <c r="A343" s="649" t="s">
        <v>595</v>
      </c>
      <c r="B343" s="650" t="s">
        <v>8361</v>
      </c>
      <c r="C343" s="650" t="s">
        <v>886</v>
      </c>
      <c r="D343" s="650" t="s">
        <v>8308</v>
      </c>
      <c r="E343" s="650" t="s">
        <v>8309</v>
      </c>
      <c r="F343" s="653">
        <v>11.5</v>
      </c>
      <c r="G343" s="653">
        <v>352.31</v>
      </c>
      <c r="H343" s="653">
        <v>1</v>
      </c>
      <c r="I343" s="653">
        <v>30.635652173913044</v>
      </c>
      <c r="J343" s="653"/>
      <c r="K343" s="653"/>
      <c r="L343" s="653"/>
      <c r="M343" s="653"/>
      <c r="N343" s="653"/>
      <c r="O343" s="653"/>
      <c r="P343" s="666"/>
      <c r="Q343" s="654"/>
    </row>
    <row r="344" spans="1:17" ht="14.4" customHeight="1" x14ac:dyDescent="0.3">
      <c r="A344" s="649" t="s">
        <v>595</v>
      </c>
      <c r="B344" s="650" t="s">
        <v>8361</v>
      </c>
      <c r="C344" s="650" t="s">
        <v>886</v>
      </c>
      <c r="D344" s="650" t="s">
        <v>8415</v>
      </c>
      <c r="E344" s="650" t="s">
        <v>8374</v>
      </c>
      <c r="F344" s="653">
        <v>10</v>
      </c>
      <c r="G344" s="653">
        <v>32961.14</v>
      </c>
      <c r="H344" s="653">
        <v>1</v>
      </c>
      <c r="I344" s="653">
        <v>3296.114</v>
      </c>
      <c r="J344" s="653"/>
      <c r="K344" s="653"/>
      <c r="L344" s="653"/>
      <c r="M344" s="653"/>
      <c r="N344" s="653"/>
      <c r="O344" s="653"/>
      <c r="P344" s="666"/>
      <c r="Q344" s="654"/>
    </row>
    <row r="345" spans="1:17" ht="14.4" customHeight="1" x14ac:dyDescent="0.3">
      <c r="A345" s="649" t="s">
        <v>595</v>
      </c>
      <c r="B345" s="650" t="s">
        <v>8361</v>
      </c>
      <c r="C345" s="650" t="s">
        <v>886</v>
      </c>
      <c r="D345" s="650" t="s">
        <v>8416</v>
      </c>
      <c r="E345" s="650" t="s">
        <v>7868</v>
      </c>
      <c r="F345" s="653">
        <v>4</v>
      </c>
      <c r="G345" s="653">
        <v>1038.6400000000001</v>
      </c>
      <c r="H345" s="653">
        <v>1</v>
      </c>
      <c r="I345" s="653">
        <v>259.66000000000003</v>
      </c>
      <c r="J345" s="653"/>
      <c r="K345" s="653"/>
      <c r="L345" s="653"/>
      <c r="M345" s="653"/>
      <c r="N345" s="653"/>
      <c r="O345" s="653"/>
      <c r="P345" s="666"/>
      <c r="Q345" s="654"/>
    </row>
    <row r="346" spans="1:17" ht="14.4" customHeight="1" x14ac:dyDescent="0.3">
      <c r="A346" s="649" t="s">
        <v>595</v>
      </c>
      <c r="B346" s="650" t="s">
        <v>8361</v>
      </c>
      <c r="C346" s="650" t="s">
        <v>886</v>
      </c>
      <c r="D346" s="650" t="s">
        <v>8310</v>
      </c>
      <c r="E346" s="650" t="s">
        <v>8295</v>
      </c>
      <c r="F346" s="653"/>
      <c r="G346" s="653"/>
      <c r="H346" s="653"/>
      <c r="I346" s="653"/>
      <c r="J346" s="653">
        <v>6</v>
      </c>
      <c r="K346" s="653">
        <v>42430.080000000002</v>
      </c>
      <c r="L346" s="653"/>
      <c r="M346" s="653">
        <v>7071.68</v>
      </c>
      <c r="N346" s="653"/>
      <c r="O346" s="653"/>
      <c r="P346" s="666"/>
      <c r="Q346" s="654"/>
    </row>
    <row r="347" spans="1:17" ht="14.4" customHeight="1" x14ac:dyDescent="0.3">
      <c r="A347" s="649" t="s">
        <v>595</v>
      </c>
      <c r="B347" s="650" t="s">
        <v>8361</v>
      </c>
      <c r="C347" s="650" t="s">
        <v>886</v>
      </c>
      <c r="D347" s="650" t="s">
        <v>2269</v>
      </c>
      <c r="E347" s="650" t="s">
        <v>8417</v>
      </c>
      <c r="F347" s="653"/>
      <c r="G347" s="653"/>
      <c r="H347" s="653"/>
      <c r="I347" s="653"/>
      <c r="J347" s="653"/>
      <c r="K347" s="653"/>
      <c r="L347" s="653"/>
      <c r="M347" s="653"/>
      <c r="N347" s="653">
        <v>17</v>
      </c>
      <c r="O347" s="653">
        <v>135617.45000000001</v>
      </c>
      <c r="P347" s="666"/>
      <c r="Q347" s="654">
        <v>7977.4970588235301</v>
      </c>
    </row>
    <row r="348" spans="1:17" ht="14.4" customHeight="1" x14ac:dyDescent="0.3">
      <c r="A348" s="649" t="s">
        <v>595</v>
      </c>
      <c r="B348" s="650" t="s">
        <v>8361</v>
      </c>
      <c r="C348" s="650" t="s">
        <v>886</v>
      </c>
      <c r="D348" s="650" t="s">
        <v>8418</v>
      </c>
      <c r="E348" s="650" t="s">
        <v>8419</v>
      </c>
      <c r="F348" s="653">
        <v>8.5</v>
      </c>
      <c r="G348" s="653">
        <v>422.02</v>
      </c>
      <c r="H348" s="653">
        <v>1</v>
      </c>
      <c r="I348" s="653">
        <v>49.649411764705881</v>
      </c>
      <c r="J348" s="653">
        <v>72.5</v>
      </c>
      <c r="K348" s="653">
        <v>3631.52</v>
      </c>
      <c r="L348" s="653">
        <v>8.6050898061703247</v>
      </c>
      <c r="M348" s="653">
        <v>50.08993103448276</v>
      </c>
      <c r="N348" s="653">
        <v>166</v>
      </c>
      <c r="O348" s="653">
        <v>8314.94</v>
      </c>
      <c r="P348" s="666">
        <v>19.702715511113219</v>
      </c>
      <c r="Q348" s="654">
        <v>50.09</v>
      </c>
    </row>
    <row r="349" spans="1:17" ht="14.4" customHeight="1" x14ac:dyDescent="0.3">
      <c r="A349" s="649" t="s">
        <v>595</v>
      </c>
      <c r="B349" s="650" t="s">
        <v>8361</v>
      </c>
      <c r="C349" s="650" t="s">
        <v>886</v>
      </c>
      <c r="D349" s="650" t="s">
        <v>8420</v>
      </c>
      <c r="E349" s="650" t="s">
        <v>7868</v>
      </c>
      <c r="F349" s="653">
        <v>0</v>
      </c>
      <c r="G349" s="653">
        <v>0</v>
      </c>
      <c r="H349" s="653"/>
      <c r="I349" s="653"/>
      <c r="J349" s="653"/>
      <c r="K349" s="653"/>
      <c r="L349" s="653"/>
      <c r="M349" s="653"/>
      <c r="N349" s="653"/>
      <c r="O349" s="653"/>
      <c r="P349" s="666"/>
      <c r="Q349" s="654"/>
    </row>
    <row r="350" spans="1:17" ht="14.4" customHeight="1" x14ac:dyDescent="0.3">
      <c r="A350" s="649" t="s">
        <v>595</v>
      </c>
      <c r="B350" s="650" t="s">
        <v>8361</v>
      </c>
      <c r="C350" s="650" t="s">
        <v>886</v>
      </c>
      <c r="D350" s="650" t="s">
        <v>8313</v>
      </c>
      <c r="E350" s="650" t="s">
        <v>2702</v>
      </c>
      <c r="F350" s="653"/>
      <c r="G350" s="653"/>
      <c r="H350" s="653"/>
      <c r="I350" s="653"/>
      <c r="J350" s="653"/>
      <c r="K350" s="653"/>
      <c r="L350" s="653"/>
      <c r="M350" s="653"/>
      <c r="N350" s="653">
        <v>7.0000000000000007E-2</v>
      </c>
      <c r="O350" s="653">
        <v>51.07</v>
      </c>
      <c r="P350" s="666"/>
      <c r="Q350" s="654">
        <v>729.57142857142856</v>
      </c>
    </row>
    <row r="351" spans="1:17" ht="14.4" customHeight="1" x14ac:dyDescent="0.3">
      <c r="A351" s="649" t="s">
        <v>595</v>
      </c>
      <c r="B351" s="650" t="s">
        <v>8361</v>
      </c>
      <c r="C351" s="650" t="s">
        <v>886</v>
      </c>
      <c r="D351" s="650" t="s">
        <v>8029</v>
      </c>
      <c r="E351" s="650" t="s">
        <v>2702</v>
      </c>
      <c r="F351" s="653"/>
      <c r="G351" s="653"/>
      <c r="H351" s="653"/>
      <c r="I351" s="653"/>
      <c r="J351" s="653"/>
      <c r="K351" s="653"/>
      <c r="L351" s="653"/>
      <c r="M351" s="653"/>
      <c r="N351" s="653">
        <v>1.5799999999999998</v>
      </c>
      <c r="O351" s="653">
        <v>576.44000000000005</v>
      </c>
      <c r="P351" s="666"/>
      <c r="Q351" s="654">
        <v>364.83544303797476</v>
      </c>
    </row>
    <row r="352" spans="1:17" ht="14.4" customHeight="1" x14ac:dyDescent="0.3">
      <c r="A352" s="649" t="s">
        <v>595</v>
      </c>
      <c r="B352" s="650" t="s">
        <v>8361</v>
      </c>
      <c r="C352" s="650" t="s">
        <v>886</v>
      </c>
      <c r="D352" s="650" t="s">
        <v>8421</v>
      </c>
      <c r="E352" s="650" t="s">
        <v>8422</v>
      </c>
      <c r="F352" s="653"/>
      <c r="G352" s="653"/>
      <c r="H352" s="653"/>
      <c r="I352" s="653"/>
      <c r="J352" s="653">
        <v>2.1</v>
      </c>
      <c r="K352" s="653">
        <v>430.08</v>
      </c>
      <c r="L352" s="653"/>
      <c r="M352" s="653">
        <v>204.79999999999998</v>
      </c>
      <c r="N352" s="653"/>
      <c r="O352" s="653"/>
      <c r="P352" s="666"/>
      <c r="Q352" s="654"/>
    </row>
    <row r="353" spans="1:17" ht="14.4" customHeight="1" x14ac:dyDescent="0.3">
      <c r="A353" s="649" t="s">
        <v>595</v>
      </c>
      <c r="B353" s="650" t="s">
        <v>8361</v>
      </c>
      <c r="C353" s="650" t="s">
        <v>886</v>
      </c>
      <c r="D353" s="650" t="s">
        <v>8423</v>
      </c>
      <c r="E353" s="650" t="s">
        <v>7868</v>
      </c>
      <c r="F353" s="653">
        <v>14.5</v>
      </c>
      <c r="G353" s="653">
        <v>909.29</v>
      </c>
      <c r="H353" s="653">
        <v>1</v>
      </c>
      <c r="I353" s="653">
        <v>62.70965517241379</v>
      </c>
      <c r="J353" s="653"/>
      <c r="K353" s="653"/>
      <c r="L353" s="653"/>
      <c r="M353" s="653"/>
      <c r="N353" s="653"/>
      <c r="O353" s="653"/>
      <c r="P353" s="666"/>
      <c r="Q353" s="654"/>
    </row>
    <row r="354" spans="1:17" ht="14.4" customHeight="1" x14ac:dyDescent="0.3">
      <c r="A354" s="649" t="s">
        <v>595</v>
      </c>
      <c r="B354" s="650" t="s">
        <v>8361</v>
      </c>
      <c r="C354" s="650" t="s">
        <v>8032</v>
      </c>
      <c r="D354" s="650" t="s">
        <v>8033</v>
      </c>
      <c r="E354" s="650" t="s">
        <v>7868</v>
      </c>
      <c r="F354" s="653">
        <v>25</v>
      </c>
      <c r="G354" s="653">
        <v>65234.7</v>
      </c>
      <c r="H354" s="653">
        <v>1</v>
      </c>
      <c r="I354" s="653">
        <v>2609.3879999999999</v>
      </c>
      <c r="J354" s="653">
        <v>52</v>
      </c>
      <c r="K354" s="653">
        <v>141796.82999999999</v>
      </c>
      <c r="L354" s="653">
        <v>2.1736411756319871</v>
      </c>
      <c r="M354" s="653">
        <v>2726.8621153846152</v>
      </c>
      <c r="N354" s="653">
        <v>18</v>
      </c>
      <c r="O354" s="653">
        <v>49116.78</v>
      </c>
      <c r="P354" s="666">
        <v>0.75292413393485369</v>
      </c>
      <c r="Q354" s="654">
        <v>2728.71</v>
      </c>
    </row>
    <row r="355" spans="1:17" ht="14.4" customHeight="1" x14ac:dyDescent="0.3">
      <c r="A355" s="649" t="s">
        <v>595</v>
      </c>
      <c r="B355" s="650" t="s">
        <v>8361</v>
      </c>
      <c r="C355" s="650" t="s">
        <v>8032</v>
      </c>
      <c r="D355" s="650" t="s">
        <v>8034</v>
      </c>
      <c r="E355" s="650" t="s">
        <v>7868</v>
      </c>
      <c r="F355" s="653">
        <v>3</v>
      </c>
      <c r="G355" s="653">
        <v>4638.72</v>
      </c>
      <c r="H355" s="653">
        <v>1</v>
      </c>
      <c r="I355" s="653">
        <v>1546.24</v>
      </c>
      <c r="J355" s="653">
        <v>5</v>
      </c>
      <c r="K355" s="653">
        <v>7934.6299999999992</v>
      </c>
      <c r="L355" s="653">
        <v>1.7105214369481234</v>
      </c>
      <c r="M355" s="653">
        <v>1586.9259999999999</v>
      </c>
      <c r="N355" s="653">
        <v>5</v>
      </c>
      <c r="O355" s="653">
        <v>8070.25</v>
      </c>
      <c r="P355" s="666">
        <v>1.7397579504690948</v>
      </c>
      <c r="Q355" s="654">
        <v>1614.05</v>
      </c>
    </row>
    <row r="356" spans="1:17" ht="14.4" customHeight="1" x14ac:dyDescent="0.3">
      <c r="A356" s="649" t="s">
        <v>595</v>
      </c>
      <c r="B356" s="650" t="s">
        <v>8361</v>
      </c>
      <c r="C356" s="650" t="s">
        <v>8032</v>
      </c>
      <c r="D356" s="650" t="s">
        <v>8035</v>
      </c>
      <c r="E356" s="650" t="s">
        <v>7868</v>
      </c>
      <c r="F356" s="653">
        <v>7</v>
      </c>
      <c r="G356" s="653">
        <v>63707.07</v>
      </c>
      <c r="H356" s="653">
        <v>1</v>
      </c>
      <c r="I356" s="653">
        <v>9101.01</v>
      </c>
      <c r="J356" s="653">
        <v>3</v>
      </c>
      <c r="K356" s="653">
        <v>29058.300000000003</v>
      </c>
      <c r="L356" s="653">
        <v>0.45612362960657277</v>
      </c>
      <c r="M356" s="653">
        <v>9686.1</v>
      </c>
      <c r="N356" s="653">
        <v>6</v>
      </c>
      <c r="O356" s="653">
        <v>58116.6</v>
      </c>
      <c r="P356" s="666">
        <v>0.91224725921314542</v>
      </c>
      <c r="Q356" s="654">
        <v>9686.1</v>
      </c>
    </row>
    <row r="357" spans="1:17" ht="14.4" customHeight="1" x14ac:dyDescent="0.3">
      <c r="A357" s="649" t="s">
        <v>595</v>
      </c>
      <c r="B357" s="650" t="s">
        <v>8361</v>
      </c>
      <c r="C357" s="650" t="s">
        <v>8032</v>
      </c>
      <c r="D357" s="650" t="s">
        <v>8314</v>
      </c>
      <c r="E357" s="650" t="s">
        <v>7868</v>
      </c>
      <c r="F357" s="653"/>
      <c r="G357" s="653"/>
      <c r="H357" s="653"/>
      <c r="I357" s="653"/>
      <c r="J357" s="653">
        <v>1</v>
      </c>
      <c r="K357" s="653">
        <v>925.57</v>
      </c>
      <c r="L357" s="653"/>
      <c r="M357" s="653">
        <v>925.57</v>
      </c>
      <c r="N357" s="653"/>
      <c r="O357" s="653"/>
      <c r="P357" s="666"/>
      <c r="Q357" s="654"/>
    </row>
    <row r="358" spans="1:17" ht="14.4" customHeight="1" x14ac:dyDescent="0.3">
      <c r="A358" s="649" t="s">
        <v>595</v>
      </c>
      <c r="B358" s="650" t="s">
        <v>8361</v>
      </c>
      <c r="C358" s="650" t="s">
        <v>8032</v>
      </c>
      <c r="D358" s="650" t="s">
        <v>8036</v>
      </c>
      <c r="E358" s="650" t="s">
        <v>7868</v>
      </c>
      <c r="F358" s="653">
        <v>33</v>
      </c>
      <c r="G358" s="653">
        <v>7029.27</v>
      </c>
      <c r="H358" s="653">
        <v>1</v>
      </c>
      <c r="I358" s="653">
        <v>213.00818181818184</v>
      </c>
      <c r="J358" s="653">
        <v>40</v>
      </c>
      <c r="K358" s="653">
        <v>9536.73</v>
      </c>
      <c r="L358" s="653">
        <v>1.356716984836263</v>
      </c>
      <c r="M358" s="653">
        <v>238.41825</v>
      </c>
      <c r="N358" s="653">
        <v>29</v>
      </c>
      <c r="O358" s="653">
        <v>6921.72</v>
      </c>
      <c r="P358" s="666">
        <v>0.98469969143310754</v>
      </c>
      <c r="Q358" s="654">
        <v>238.68</v>
      </c>
    </row>
    <row r="359" spans="1:17" ht="14.4" customHeight="1" x14ac:dyDescent="0.3">
      <c r="A359" s="649" t="s">
        <v>595</v>
      </c>
      <c r="B359" s="650" t="s">
        <v>8361</v>
      </c>
      <c r="C359" s="650" t="s">
        <v>7920</v>
      </c>
      <c r="D359" s="650" t="s">
        <v>8424</v>
      </c>
      <c r="E359" s="650" t="s">
        <v>8425</v>
      </c>
      <c r="F359" s="653">
        <v>7</v>
      </c>
      <c r="G359" s="653">
        <v>2309.86</v>
      </c>
      <c r="H359" s="653">
        <v>1</v>
      </c>
      <c r="I359" s="653">
        <v>329.98</v>
      </c>
      <c r="J359" s="653">
        <v>8</v>
      </c>
      <c r="K359" s="653">
        <v>2639.84</v>
      </c>
      <c r="L359" s="653">
        <v>1.1428571428571428</v>
      </c>
      <c r="M359" s="653">
        <v>329.98</v>
      </c>
      <c r="N359" s="653">
        <v>11</v>
      </c>
      <c r="O359" s="653">
        <v>3629.78</v>
      </c>
      <c r="P359" s="666">
        <v>1.5714285714285714</v>
      </c>
      <c r="Q359" s="654">
        <v>329.98</v>
      </c>
    </row>
    <row r="360" spans="1:17" ht="14.4" customHeight="1" x14ac:dyDescent="0.3">
      <c r="A360" s="649" t="s">
        <v>595</v>
      </c>
      <c r="B360" s="650" t="s">
        <v>8361</v>
      </c>
      <c r="C360" s="650" t="s">
        <v>7920</v>
      </c>
      <c r="D360" s="650" t="s">
        <v>8426</v>
      </c>
      <c r="E360" s="650" t="s">
        <v>8427</v>
      </c>
      <c r="F360" s="653">
        <v>1</v>
      </c>
      <c r="G360" s="653">
        <v>1435.36</v>
      </c>
      <c r="H360" s="653">
        <v>1</v>
      </c>
      <c r="I360" s="653">
        <v>1435.36</v>
      </c>
      <c r="J360" s="653"/>
      <c r="K360" s="653"/>
      <c r="L360" s="653"/>
      <c r="M360" s="653"/>
      <c r="N360" s="653">
        <v>1</v>
      </c>
      <c r="O360" s="653">
        <v>1435.36</v>
      </c>
      <c r="P360" s="666">
        <v>1</v>
      </c>
      <c r="Q360" s="654">
        <v>1435.36</v>
      </c>
    </row>
    <row r="361" spans="1:17" ht="14.4" customHeight="1" x14ac:dyDescent="0.3">
      <c r="A361" s="649" t="s">
        <v>595</v>
      </c>
      <c r="B361" s="650" t="s">
        <v>8361</v>
      </c>
      <c r="C361" s="650" t="s">
        <v>7920</v>
      </c>
      <c r="D361" s="650" t="s">
        <v>8428</v>
      </c>
      <c r="E361" s="650" t="s">
        <v>8429</v>
      </c>
      <c r="F361" s="653"/>
      <c r="G361" s="653"/>
      <c r="H361" s="653"/>
      <c r="I361" s="653"/>
      <c r="J361" s="653"/>
      <c r="K361" s="653"/>
      <c r="L361" s="653"/>
      <c r="M361" s="653"/>
      <c r="N361" s="653">
        <v>3</v>
      </c>
      <c r="O361" s="653">
        <v>1417.44</v>
      </c>
      <c r="P361" s="666"/>
      <c r="Q361" s="654">
        <v>472.48</v>
      </c>
    </row>
    <row r="362" spans="1:17" ht="14.4" customHeight="1" x14ac:dyDescent="0.3">
      <c r="A362" s="649" t="s">
        <v>595</v>
      </c>
      <c r="B362" s="650" t="s">
        <v>8361</v>
      </c>
      <c r="C362" s="650" t="s">
        <v>7920</v>
      </c>
      <c r="D362" s="650" t="s">
        <v>8430</v>
      </c>
      <c r="E362" s="650" t="s">
        <v>8429</v>
      </c>
      <c r="F362" s="653"/>
      <c r="G362" s="653"/>
      <c r="H362" s="653"/>
      <c r="I362" s="653"/>
      <c r="J362" s="653"/>
      <c r="K362" s="653"/>
      <c r="L362" s="653"/>
      <c r="M362" s="653"/>
      <c r="N362" s="653">
        <v>4</v>
      </c>
      <c r="O362" s="653">
        <v>1865.88</v>
      </c>
      <c r="P362" s="666"/>
      <c r="Q362" s="654">
        <v>466.47</v>
      </c>
    </row>
    <row r="363" spans="1:17" ht="14.4" customHeight="1" x14ac:dyDescent="0.3">
      <c r="A363" s="649" t="s">
        <v>595</v>
      </c>
      <c r="B363" s="650" t="s">
        <v>8361</v>
      </c>
      <c r="C363" s="650" t="s">
        <v>7920</v>
      </c>
      <c r="D363" s="650" t="s">
        <v>8431</v>
      </c>
      <c r="E363" s="650" t="s">
        <v>8432</v>
      </c>
      <c r="F363" s="653"/>
      <c r="G363" s="653"/>
      <c r="H363" s="653"/>
      <c r="I363" s="653"/>
      <c r="J363" s="653"/>
      <c r="K363" s="653"/>
      <c r="L363" s="653"/>
      <c r="M363" s="653"/>
      <c r="N363" s="653">
        <v>1</v>
      </c>
      <c r="O363" s="653">
        <v>4436.47</v>
      </c>
      <c r="P363" s="666"/>
      <c r="Q363" s="654">
        <v>4436.47</v>
      </c>
    </row>
    <row r="364" spans="1:17" ht="14.4" customHeight="1" x14ac:dyDescent="0.3">
      <c r="A364" s="649" t="s">
        <v>595</v>
      </c>
      <c r="B364" s="650" t="s">
        <v>8361</v>
      </c>
      <c r="C364" s="650" t="s">
        <v>7920</v>
      </c>
      <c r="D364" s="650" t="s">
        <v>8433</v>
      </c>
      <c r="E364" s="650" t="s">
        <v>8321</v>
      </c>
      <c r="F364" s="653"/>
      <c r="G364" s="653"/>
      <c r="H364" s="653"/>
      <c r="I364" s="653"/>
      <c r="J364" s="653">
        <v>2</v>
      </c>
      <c r="K364" s="653">
        <v>174.1</v>
      </c>
      <c r="L364" s="653"/>
      <c r="M364" s="653">
        <v>87.05</v>
      </c>
      <c r="N364" s="653">
        <v>10</v>
      </c>
      <c r="O364" s="653">
        <v>870.5</v>
      </c>
      <c r="P364" s="666"/>
      <c r="Q364" s="654">
        <v>87.05</v>
      </c>
    </row>
    <row r="365" spans="1:17" ht="14.4" customHeight="1" x14ac:dyDescent="0.3">
      <c r="A365" s="649" t="s">
        <v>595</v>
      </c>
      <c r="B365" s="650" t="s">
        <v>8361</v>
      </c>
      <c r="C365" s="650" t="s">
        <v>7920</v>
      </c>
      <c r="D365" s="650" t="s">
        <v>8434</v>
      </c>
      <c r="E365" s="650" t="s">
        <v>8321</v>
      </c>
      <c r="F365" s="653">
        <v>7</v>
      </c>
      <c r="G365" s="653">
        <v>903.21</v>
      </c>
      <c r="H365" s="653">
        <v>1</v>
      </c>
      <c r="I365" s="653">
        <v>129.03</v>
      </c>
      <c r="J365" s="653">
        <v>2</v>
      </c>
      <c r="K365" s="653">
        <v>258.06</v>
      </c>
      <c r="L365" s="653">
        <v>0.2857142857142857</v>
      </c>
      <c r="M365" s="653">
        <v>129.03</v>
      </c>
      <c r="N365" s="653">
        <v>7</v>
      </c>
      <c r="O365" s="653">
        <v>903.21</v>
      </c>
      <c r="P365" s="666">
        <v>1</v>
      </c>
      <c r="Q365" s="654">
        <v>129.03</v>
      </c>
    </row>
    <row r="366" spans="1:17" ht="14.4" customHeight="1" x14ac:dyDescent="0.3">
      <c r="A366" s="649" t="s">
        <v>595</v>
      </c>
      <c r="B366" s="650" t="s">
        <v>8361</v>
      </c>
      <c r="C366" s="650" t="s">
        <v>7920</v>
      </c>
      <c r="D366" s="650" t="s">
        <v>8435</v>
      </c>
      <c r="E366" s="650" t="s">
        <v>8316</v>
      </c>
      <c r="F366" s="653"/>
      <c r="G366" s="653"/>
      <c r="H366" s="653"/>
      <c r="I366" s="653"/>
      <c r="J366" s="653">
        <v>5</v>
      </c>
      <c r="K366" s="653">
        <v>5171.45</v>
      </c>
      <c r="L366" s="653"/>
      <c r="M366" s="653">
        <v>1034.29</v>
      </c>
      <c r="N366" s="653"/>
      <c r="O366" s="653"/>
      <c r="P366" s="666"/>
      <c r="Q366" s="654"/>
    </row>
    <row r="367" spans="1:17" ht="14.4" customHeight="1" x14ac:dyDescent="0.3">
      <c r="A367" s="649" t="s">
        <v>595</v>
      </c>
      <c r="B367" s="650" t="s">
        <v>8361</v>
      </c>
      <c r="C367" s="650" t="s">
        <v>7920</v>
      </c>
      <c r="D367" s="650" t="s">
        <v>8315</v>
      </c>
      <c r="E367" s="650" t="s">
        <v>8316</v>
      </c>
      <c r="F367" s="653"/>
      <c r="G367" s="653"/>
      <c r="H367" s="653"/>
      <c r="I367" s="653"/>
      <c r="J367" s="653">
        <v>4</v>
      </c>
      <c r="K367" s="653">
        <v>4398.32</v>
      </c>
      <c r="L367" s="653"/>
      <c r="M367" s="653">
        <v>1099.58</v>
      </c>
      <c r="N367" s="653"/>
      <c r="O367" s="653"/>
      <c r="P367" s="666"/>
      <c r="Q367" s="654"/>
    </row>
    <row r="368" spans="1:17" ht="14.4" customHeight="1" x14ac:dyDescent="0.3">
      <c r="A368" s="649" t="s">
        <v>595</v>
      </c>
      <c r="B368" s="650" t="s">
        <v>8361</v>
      </c>
      <c r="C368" s="650" t="s">
        <v>7920</v>
      </c>
      <c r="D368" s="650" t="s">
        <v>8436</v>
      </c>
      <c r="E368" s="650" t="s">
        <v>8437</v>
      </c>
      <c r="F368" s="653">
        <v>1</v>
      </c>
      <c r="G368" s="653">
        <v>687</v>
      </c>
      <c r="H368" s="653">
        <v>1</v>
      </c>
      <c r="I368" s="653">
        <v>687</v>
      </c>
      <c r="J368" s="653">
        <v>2</v>
      </c>
      <c r="K368" s="653">
        <v>1374</v>
      </c>
      <c r="L368" s="653">
        <v>2</v>
      </c>
      <c r="M368" s="653">
        <v>687</v>
      </c>
      <c r="N368" s="653">
        <v>2</v>
      </c>
      <c r="O368" s="653">
        <v>1374</v>
      </c>
      <c r="P368" s="666">
        <v>2</v>
      </c>
      <c r="Q368" s="654">
        <v>687</v>
      </c>
    </row>
    <row r="369" spans="1:17" ht="14.4" customHeight="1" x14ac:dyDescent="0.3">
      <c r="A369" s="649" t="s">
        <v>595</v>
      </c>
      <c r="B369" s="650" t="s">
        <v>8361</v>
      </c>
      <c r="C369" s="650" t="s">
        <v>7920</v>
      </c>
      <c r="D369" s="650" t="s">
        <v>8438</v>
      </c>
      <c r="E369" s="650" t="s">
        <v>8439</v>
      </c>
      <c r="F369" s="653">
        <v>1</v>
      </c>
      <c r="G369" s="653">
        <v>3692.56</v>
      </c>
      <c r="H369" s="653">
        <v>1</v>
      </c>
      <c r="I369" s="653">
        <v>3692.56</v>
      </c>
      <c r="J369" s="653">
        <v>1</v>
      </c>
      <c r="K369" s="653">
        <v>3692.56</v>
      </c>
      <c r="L369" s="653">
        <v>1</v>
      </c>
      <c r="M369" s="653">
        <v>3692.56</v>
      </c>
      <c r="N369" s="653"/>
      <c r="O369" s="653"/>
      <c r="P369" s="666"/>
      <c r="Q369" s="654"/>
    </row>
    <row r="370" spans="1:17" ht="14.4" customHeight="1" x14ac:dyDescent="0.3">
      <c r="A370" s="649" t="s">
        <v>595</v>
      </c>
      <c r="B370" s="650" t="s">
        <v>8361</v>
      </c>
      <c r="C370" s="650" t="s">
        <v>7920</v>
      </c>
      <c r="D370" s="650" t="s">
        <v>8440</v>
      </c>
      <c r="E370" s="650" t="s">
        <v>8321</v>
      </c>
      <c r="F370" s="653">
        <v>4</v>
      </c>
      <c r="G370" s="653">
        <v>276.08</v>
      </c>
      <c r="H370" s="653">
        <v>1</v>
      </c>
      <c r="I370" s="653">
        <v>69.02</v>
      </c>
      <c r="J370" s="653">
        <v>27</v>
      </c>
      <c r="K370" s="653">
        <v>1863.54</v>
      </c>
      <c r="L370" s="653">
        <v>6.75</v>
      </c>
      <c r="M370" s="653">
        <v>69.02</v>
      </c>
      <c r="N370" s="653">
        <v>17</v>
      </c>
      <c r="O370" s="653">
        <v>1173.3399999999999</v>
      </c>
      <c r="P370" s="666">
        <v>4.25</v>
      </c>
      <c r="Q370" s="654">
        <v>69.02</v>
      </c>
    </row>
    <row r="371" spans="1:17" ht="14.4" customHeight="1" x14ac:dyDescent="0.3">
      <c r="A371" s="649" t="s">
        <v>595</v>
      </c>
      <c r="B371" s="650" t="s">
        <v>8361</v>
      </c>
      <c r="C371" s="650" t="s">
        <v>7920</v>
      </c>
      <c r="D371" s="650" t="s">
        <v>8441</v>
      </c>
      <c r="E371" s="650" t="s">
        <v>8321</v>
      </c>
      <c r="F371" s="653"/>
      <c r="G371" s="653"/>
      <c r="H371" s="653"/>
      <c r="I371" s="653"/>
      <c r="J371" s="653"/>
      <c r="K371" s="653"/>
      <c r="L371" s="653"/>
      <c r="M371" s="653"/>
      <c r="N371" s="653">
        <v>3</v>
      </c>
      <c r="O371" s="653">
        <v>254.94</v>
      </c>
      <c r="P371" s="666"/>
      <c r="Q371" s="654">
        <v>84.98</v>
      </c>
    </row>
    <row r="372" spans="1:17" ht="14.4" customHeight="1" x14ac:dyDescent="0.3">
      <c r="A372" s="649" t="s">
        <v>595</v>
      </c>
      <c r="B372" s="650" t="s">
        <v>8361</v>
      </c>
      <c r="C372" s="650" t="s">
        <v>7920</v>
      </c>
      <c r="D372" s="650" t="s">
        <v>8442</v>
      </c>
      <c r="E372" s="650" t="s">
        <v>8443</v>
      </c>
      <c r="F372" s="653"/>
      <c r="G372" s="653"/>
      <c r="H372" s="653"/>
      <c r="I372" s="653"/>
      <c r="J372" s="653">
        <v>1</v>
      </c>
      <c r="K372" s="653">
        <v>2174</v>
      </c>
      <c r="L372" s="653"/>
      <c r="M372" s="653">
        <v>2174</v>
      </c>
      <c r="N372" s="653"/>
      <c r="O372" s="653"/>
      <c r="P372" s="666"/>
      <c r="Q372" s="654"/>
    </row>
    <row r="373" spans="1:17" ht="14.4" customHeight="1" x14ac:dyDescent="0.3">
      <c r="A373" s="649" t="s">
        <v>595</v>
      </c>
      <c r="B373" s="650" t="s">
        <v>8361</v>
      </c>
      <c r="C373" s="650" t="s">
        <v>7920</v>
      </c>
      <c r="D373" s="650" t="s">
        <v>8444</v>
      </c>
      <c r="E373" s="650" t="s">
        <v>8445</v>
      </c>
      <c r="F373" s="653"/>
      <c r="G373" s="653"/>
      <c r="H373" s="653"/>
      <c r="I373" s="653"/>
      <c r="J373" s="653">
        <v>6</v>
      </c>
      <c r="K373" s="653">
        <v>1440</v>
      </c>
      <c r="L373" s="653"/>
      <c r="M373" s="653">
        <v>240</v>
      </c>
      <c r="N373" s="653">
        <v>4</v>
      </c>
      <c r="O373" s="653">
        <v>960</v>
      </c>
      <c r="P373" s="666"/>
      <c r="Q373" s="654">
        <v>240</v>
      </c>
    </row>
    <row r="374" spans="1:17" ht="14.4" customHeight="1" x14ac:dyDescent="0.3">
      <c r="A374" s="649" t="s">
        <v>595</v>
      </c>
      <c r="B374" s="650" t="s">
        <v>8361</v>
      </c>
      <c r="C374" s="650" t="s">
        <v>7920</v>
      </c>
      <c r="D374" s="650" t="s">
        <v>8446</v>
      </c>
      <c r="E374" s="650" t="s">
        <v>8445</v>
      </c>
      <c r="F374" s="653">
        <v>1</v>
      </c>
      <c r="G374" s="653">
        <v>349.87</v>
      </c>
      <c r="H374" s="653">
        <v>1</v>
      </c>
      <c r="I374" s="653">
        <v>349.87</v>
      </c>
      <c r="J374" s="653"/>
      <c r="K374" s="653"/>
      <c r="L374" s="653"/>
      <c r="M374" s="653"/>
      <c r="N374" s="653"/>
      <c r="O374" s="653"/>
      <c r="P374" s="666"/>
      <c r="Q374" s="654"/>
    </row>
    <row r="375" spans="1:17" ht="14.4" customHeight="1" x14ac:dyDescent="0.3">
      <c r="A375" s="649" t="s">
        <v>595</v>
      </c>
      <c r="B375" s="650" t="s">
        <v>8361</v>
      </c>
      <c r="C375" s="650" t="s">
        <v>7920</v>
      </c>
      <c r="D375" s="650" t="s">
        <v>8447</v>
      </c>
      <c r="E375" s="650" t="s">
        <v>8445</v>
      </c>
      <c r="F375" s="653"/>
      <c r="G375" s="653"/>
      <c r="H375" s="653"/>
      <c r="I375" s="653"/>
      <c r="J375" s="653">
        <v>0.38</v>
      </c>
      <c r="K375" s="653">
        <v>462.08</v>
      </c>
      <c r="L375" s="653"/>
      <c r="M375" s="653">
        <v>1216</v>
      </c>
      <c r="N375" s="653">
        <v>0.23</v>
      </c>
      <c r="O375" s="653">
        <v>279.68</v>
      </c>
      <c r="P375" s="666"/>
      <c r="Q375" s="654">
        <v>1216</v>
      </c>
    </row>
    <row r="376" spans="1:17" ht="14.4" customHeight="1" x14ac:dyDescent="0.3">
      <c r="A376" s="649" t="s">
        <v>595</v>
      </c>
      <c r="B376" s="650" t="s">
        <v>8361</v>
      </c>
      <c r="C376" s="650" t="s">
        <v>7920</v>
      </c>
      <c r="D376" s="650" t="s">
        <v>8448</v>
      </c>
      <c r="E376" s="650" t="s">
        <v>8449</v>
      </c>
      <c r="F376" s="653"/>
      <c r="G376" s="653"/>
      <c r="H376" s="653"/>
      <c r="I376" s="653"/>
      <c r="J376" s="653">
        <v>1</v>
      </c>
      <c r="K376" s="653">
        <v>1078.8499999999999</v>
      </c>
      <c r="L376" s="653"/>
      <c r="M376" s="653">
        <v>1078.8499999999999</v>
      </c>
      <c r="N376" s="653">
        <v>2</v>
      </c>
      <c r="O376" s="653">
        <v>2157.6999999999998</v>
      </c>
      <c r="P376" s="666"/>
      <c r="Q376" s="654">
        <v>1078.8499999999999</v>
      </c>
    </row>
    <row r="377" spans="1:17" ht="14.4" customHeight="1" x14ac:dyDescent="0.3">
      <c r="A377" s="649" t="s">
        <v>595</v>
      </c>
      <c r="B377" s="650" t="s">
        <v>8361</v>
      </c>
      <c r="C377" s="650" t="s">
        <v>7920</v>
      </c>
      <c r="D377" s="650" t="s">
        <v>8450</v>
      </c>
      <c r="E377" s="650" t="s">
        <v>8451</v>
      </c>
      <c r="F377" s="653"/>
      <c r="G377" s="653"/>
      <c r="H377" s="653"/>
      <c r="I377" s="653"/>
      <c r="J377" s="653">
        <v>1</v>
      </c>
      <c r="K377" s="653">
        <v>6551.89</v>
      </c>
      <c r="L377" s="653"/>
      <c r="M377" s="653">
        <v>6551.89</v>
      </c>
      <c r="N377" s="653">
        <v>2</v>
      </c>
      <c r="O377" s="653">
        <v>13103.78</v>
      </c>
      <c r="P377" s="666"/>
      <c r="Q377" s="654">
        <v>6551.89</v>
      </c>
    </row>
    <row r="378" spans="1:17" ht="14.4" customHeight="1" x14ac:dyDescent="0.3">
      <c r="A378" s="649" t="s">
        <v>595</v>
      </c>
      <c r="B378" s="650" t="s">
        <v>8361</v>
      </c>
      <c r="C378" s="650" t="s">
        <v>7920</v>
      </c>
      <c r="D378" s="650" t="s">
        <v>8452</v>
      </c>
      <c r="E378" s="650" t="s">
        <v>8453</v>
      </c>
      <c r="F378" s="653">
        <v>2</v>
      </c>
      <c r="G378" s="653">
        <v>28690.7</v>
      </c>
      <c r="H378" s="653">
        <v>1</v>
      </c>
      <c r="I378" s="653">
        <v>14345.35</v>
      </c>
      <c r="J378" s="653"/>
      <c r="K378" s="653"/>
      <c r="L378" s="653"/>
      <c r="M378" s="653"/>
      <c r="N378" s="653"/>
      <c r="O378" s="653"/>
      <c r="P378" s="666"/>
      <c r="Q378" s="654"/>
    </row>
    <row r="379" spans="1:17" ht="14.4" customHeight="1" x14ac:dyDescent="0.3">
      <c r="A379" s="649" t="s">
        <v>595</v>
      </c>
      <c r="B379" s="650" t="s">
        <v>8361</v>
      </c>
      <c r="C379" s="650" t="s">
        <v>7920</v>
      </c>
      <c r="D379" s="650" t="s">
        <v>8454</v>
      </c>
      <c r="E379" s="650" t="s">
        <v>8455</v>
      </c>
      <c r="F379" s="653">
        <v>2</v>
      </c>
      <c r="G379" s="653">
        <v>12680</v>
      </c>
      <c r="H379" s="653">
        <v>1</v>
      </c>
      <c r="I379" s="653">
        <v>6340</v>
      </c>
      <c r="J379" s="653"/>
      <c r="K379" s="653"/>
      <c r="L379" s="653"/>
      <c r="M379" s="653"/>
      <c r="N379" s="653">
        <v>1</v>
      </c>
      <c r="O379" s="653">
        <v>6340</v>
      </c>
      <c r="P379" s="666">
        <v>0.5</v>
      </c>
      <c r="Q379" s="654">
        <v>6340</v>
      </c>
    </row>
    <row r="380" spans="1:17" ht="14.4" customHeight="1" x14ac:dyDescent="0.3">
      <c r="A380" s="649" t="s">
        <v>595</v>
      </c>
      <c r="B380" s="650" t="s">
        <v>8361</v>
      </c>
      <c r="C380" s="650" t="s">
        <v>7920</v>
      </c>
      <c r="D380" s="650" t="s">
        <v>8456</v>
      </c>
      <c r="E380" s="650" t="s">
        <v>8457</v>
      </c>
      <c r="F380" s="653"/>
      <c r="G380" s="653"/>
      <c r="H380" s="653"/>
      <c r="I380" s="653"/>
      <c r="J380" s="653"/>
      <c r="K380" s="653"/>
      <c r="L380" s="653"/>
      <c r="M380" s="653"/>
      <c r="N380" s="653">
        <v>4</v>
      </c>
      <c r="O380" s="653">
        <v>17393.919999999998</v>
      </c>
      <c r="P380" s="666"/>
      <c r="Q380" s="654">
        <v>4348.4799999999996</v>
      </c>
    </row>
    <row r="381" spans="1:17" ht="14.4" customHeight="1" x14ac:dyDescent="0.3">
      <c r="A381" s="649" t="s">
        <v>595</v>
      </c>
      <c r="B381" s="650" t="s">
        <v>8361</v>
      </c>
      <c r="C381" s="650" t="s">
        <v>7920</v>
      </c>
      <c r="D381" s="650" t="s">
        <v>8458</v>
      </c>
      <c r="E381" s="650" t="s">
        <v>8459</v>
      </c>
      <c r="F381" s="653">
        <v>2</v>
      </c>
      <c r="G381" s="653">
        <v>10881.82</v>
      </c>
      <c r="H381" s="653">
        <v>1</v>
      </c>
      <c r="I381" s="653">
        <v>5440.91</v>
      </c>
      <c r="J381" s="653"/>
      <c r="K381" s="653"/>
      <c r="L381" s="653"/>
      <c r="M381" s="653"/>
      <c r="N381" s="653">
        <v>4</v>
      </c>
      <c r="O381" s="653">
        <v>21763.64</v>
      </c>
      <c r="P381" s="666">
        <v>2</v>
      </c>
      <c r="Q381" s="654">
        <v>5440.91</v>
      </c>
    </row>
    <row r="382" spans="1:17" ht="14.4" customHeight="1" x14ac:dyDescent="0.3">
      <c r="A382" s="649" t="s">
        <v>595</v>
      </c>
      <c r="B382" s="650" t="s">
        <v>8361</v>
      </c>
      <c r="C382" s="650" t="s">
        <v>7920</v>
      </c>
      <c r="D382" s="650" t="s">
        <v>8460</v>
      </c>
      <c r="E382" s="650" t="s">
        <v>8461</v>
      </c>
      <c r="F382" s="653"/>
      <c r="G382" s="653"/>
      <c r="H382" s="653"/>
      <c r="I382" s="653"/>
      <c r="J382" s="653"/>
      <c r="K382" s="653"/>
      <c r="L382" s="653"/>
      <c r="M382" s="653"/>
      <c r="N382" s="653">
        <v>8</v>
      </c>
      <c r="O382" s="653">
        <v>40666.879999999997</v>
      </c>
      <c r="P382" s="666"/>
      <c r="Q382" s="654">
        <v>5083.3599999999997</v>
      </c>
    </row>
    <row r="383" spans="1:17" ht="14.4" customHeight="1" x14ac:dyDescent="0.3">
      <c r="A383" s="649" t="s">
        <v>595</v>
      </c>
      <c r="B383" s="650" t="s">
        <v>8361</v>
      </c>
      <c r="C383" s="650" t="s">
        <v>7920</v>
      </c>
      <c r="D383" s="650" t="s">
        <v>8462</v>
      </c>
      <c r="E383" s="650" t="s">
        <v>8463</v>
      </c>
      <c r="F383" s="653">
        <v>1</v>
      </c>
      <c r="G383" s="653">
        <v>6570.55</v>
      </c>
      <c r="H383" s="653">
        <v>1</v>
      </c>
      <c r="I383" s="653">
        <v>6570.55</v>
      </c>
      <c r="J383" s="653"/>
      <c r="K383" s="653"/>
      <c r="L383" s="653"/>
      <c r="M383" s="653"/>
      <c r="N383" s="653">
        <v>5</v>
      </c>
      <c r="O383" s="653">
        <v>32852.75</v>
      </c>
      <c r="P383" s="666">
        <v>5</v>
      </c>
      <c r="Q383" s="654">
        <v>6570.55</v>
      </c>
    </row>
    <row r="384" spans="1:17" ht="14.4" customHeight="1" x14ac:dyDescent="0.3">
      <c r="A384" s="649" t="s">
        <v>595</v>
      </c>
      <c r="B384" s="650" t="s">
        <v>8361</v>
      </c>
      <c r="C384" s="650" t="s">
        <v>7920</v>
      </c>
      <c r="D384" s="650" t="s">
        <v>8464</v>
      </c>
      <c r="E384" s="650" t="s">
        <v>8465</v>
      </c>
      <c r="F384" s="653"/>
      <c r="G384" s="653"/>
      <c r="H384" s="653"/>
      <c r="I384" s="653"/>
      <c r="J384" s="653"/>
      <c r="K384" s="653"/>
      <c r="L384" s="653"/>
      <c r="M384" s="653"/>
      <c r="N384" s="653">
        <v>2</v>
      </c>
      <c r="O384" s="653">
        <v>5250</v>
      </c>
      <c r="P384" s="666"/>
      <c r="Q384" s="654">
        <v>2625</v>
      </c>
    </row>
    <row r="385" spans="1:17" ht="14.4" customHeight="1" x14ac:dyDescent="0.3">
      <c r="A385" s="649" t="s">
        <v>595</v>
      </c>
      <c r="B385" s="650" t="s">
        <v>8361</v>
      </c>
      <c r="C385" s="650" t="s">
        <v>7920</v>
      </c>
      <c r="D385" s="650" t="s">
        <v>8466</v>
      </c>
      <c r="E385" s="650" t="s">
        <v>8467</v>
      </c>
      <c r="F385" s="653"/>
      <c r="G385" s="653"/>
      <c r="H385" s="653"/>
      <c r="I385" s="653"/>
      <c r="J385" s="653">
        <v>1</v>
      </c>
      <c r="K385" s="653">
        <v>713.02</v>
      </c>
      <c r="L385" s="653"/>
      <c r="M385" s="653">
        <v>713.02</v>
      </c>
      <c r="N385" s="653">
        <v>1</v>
      </c>
      <c r="O385" s="653">
        <v>713.02</v>
      </c>
      <c r="P385" s="666"/>
      <c r="Q385" s="654">
        <v>713.02</v>
      </c>
    </row>
    <row r="386" spans="1:17" ht="14.4" customHeight="1" x14ac:dyDescent="0.3">
      <c r="A386" s="649" t="s">
        <v>595</v>
      </c>
      <c r="B386" s="650" t="s">
        <v>8361</v>
      </c>
      <c r="C386" s="650" t="s">
        <v>7920</v>
      </c>
      <c r="D386" s="650" t="s">
        <v>8468</v>
      </c>
      <c r="E386" s="650" t="s">
        <v>8469</v>
      </c>
      <c r="F386" s="653">
        <v>3</v>
      </c>
      <c r="G386" s="653">
        <v>3102.87</v>
      </c>
      <c r="H386" s="653">
        <v>1</v>
      </c>
      <c r="I386" s="653">
        <v>1034.29</v>
      </c>
      <c r="J386" s="653"/>
      <c r="K386" s="653"/>
      <c r="L386" s="653"/>
      <c r="M386" s="653"/>
      <c r="N386" s="653">
        <v>1</v>
      </c>
      <c r="O386" s="653">
        <v>1034.29</v>
      </c>
      <c r="P386" s="666">
        <v>0.33333333333333331</v>
      </c>
      <c r="Q386" s="654">
        <v>1034.29</v>
      </c>
    </row>
    <row r="387" spans="1:17" ht="14.4" customHeight="1" x14ac:dyDescent="0.3">
      <c r="A387" s="649" t="s">
        <v>595</v>
      </c>
      <c r="B387" s="650" t="s">
        <v>8361</v>
      </c>
      <c r="C387" s="650" t="s">
        <v>7920</v>
      </c>
      <c r="D387" s="650" t="s">
        <v>8320</v>
      </c>
      <c r="E387" s="650" t="s">
        <v>8321</v>
      </c>
      <c r="F387" s="653">
        <v>8</v>
      </c>
      <c r="G387" s="653">
        <v>771.04</v>
      </c>
      <c r="H387" s="653">
        <v>1</v>
      </c>
      <c r="I387" s="653">
        <v>96.38</v>
      </c>
      <c r="J387" s="653">
        <v>3</v>
      </c>
      <c r="K387" s="653">
        <v>289.14</v>
      </c>
      <c r="L387" s="653">
        <v>0.375</v>
      </c>
      <c r="M387" s="653">
        <v>96.38</v>
      </c>
      <c r="N387" s="653">
        <v>4</v>
      </c>
      <c r="O387" s="653">
        <v>385.52</v>
      </c>
      <c r="P387" s="666">
        <v>0.5</v>
      </c>
      <c r="Q387" s="654">
        <v>96.38</v>
      </c>
    </row>
    <row r="388" spans="1:17" ht="14.4" customHeight="1" x14ac:dyDescent="0.3">
      <c r="A388" s="649" t="s">
        <v>595</v>
      </c>
      <c r="B388" s="650" t="s">
        <v>8361</v>
      </c>
      <c r="C388" s="650" t="s">
        <v>7920</v>
      </c>
      <c r="D388" s="650" t="s">
        <v>8470</v>
      </c>
      <c r="E388" s="650" t="s">
        <v>8321</v>
      </c>
      <c r="F388" s="653">
        <v>11</v>
      </c>
      <c r="G388" s="653">
        <v>1333.75</v>
      </c>
      <c r="H388" s="653">
        <v>1</v>
      </c>
      <c r="I388" s="653">
        <v>121.25</v>
      </c>
      <c r="J388" s="653">
        <v>11</v>
      </c>
      <c r="K388" s="653">
        <v>1333.75</v>
      </c>
      <c r="L388" s="653">
        <v>1</v>
      </c>
      <c r="M388" s="653">
        <v>121.25</v>
      </c>
      <c r="N388" s="653">
        <v>1</v>
      </c>
      <c r="O388" s="653">
        <v>121.25</v>
      </c>
      <c r="P388" s="666">
        <v>9.0909090909090912E-2</v>
      </c>
      <c r="Q388" s="654">
        <v>121.25</v>
      </c>
    </row>
    <row r="389" spans="1:17" ht="14.4" customHeight="1" x14ac:dyDescent="0.3">
      <c r="A389" s="649" t="s">
        <v>595</v>
      </c>
      <c r="B389" s="650" t="s">
        <v>8361</v>
      </c>
      <c r="C389" s="650" t="s">
        <v>7920</v>
      </c>
      <c r="D389" s="650" t="s">
        <v>8471</v>
      </c>
      <c r="E389" s="650" t="s">
        <v>8321</v>
      </c>
      <c r="F389" s="653"/>
      <c r="G389" s="653"/>
      <c r="H389" s="653"/>
      <c r="I389" s="653"/>
      <c r="J389" s="653">
        <v>2</v>
      </c>
      <c r="K389" s="653">
        <v>207.28</v>
      </c>
      <c r="L389" s="653"/>
      <c r="M389" s="653">
        <v>103.64</v>
      </c>
      <c r="N389" s="653"/>
      <c r="O389" s="653"/>
      <c r="P389" s="666"/>
      <c r="Q389" s="654"/>
    </row>
    <row r="390" spans="1:17" ht="14.4" customHeight="1" x14ac:dyDescent="0.3">
      <c r="A390" s="649" t="s">
        <v>595</v>
      </c>
      <c r="B390" s="650" t="s">
        <v>8361</v>
      </c>
      <c r="C390" s="650" t="s">
        <v>7920</v>
      </c>
      <c r="D390" s="650" t="s">
        <v>8472</v>
      </c>
      <c r="E390" s="650" t="s">
        <v>8321</v>
      </c>
      <c r="F390" s="653">
        <v>7</v>
      </c>
      <c r="G390" s="653">
        <v>631.12</v>
      </c>
      <c r="H390" s="653">
        <v>1</v>
      </c>
      <c r="I390" s="653">
        <v>90.16</v>
      </c>
      <c r="J390" s="653">
        <v>2</v>
      </c>
      <c r="K390" s="653">
        <v>180.32</v>
      </c>
      <c r="L390" s="653">
        <v>0.2857142857142857</v>
      </c>
      <c r="M390" s="653">
        <v>90.16</v>
      </c>
      <c r="N390" s="653">
        <v>10</v>
      </c>
      <c r="O390" s="653">
        <v>901.59999999999991</v>
      </c>
      <c r="P390" s="666">
        <v>1.4285714285714284</v>
      </c>
      <c r="Q390" s="654">
        <v>90.16</v>
      </c>
    </row>
    <row r="391" spans="1:17" ht="14.4" customHeight="1" x14ac:dyDescent="0.3">
      <c r="A391" s="649" t="s">
        <v>595</v>
      </c>
      <c r="B391" s="650" t="s">
        <v>8361</v>
      </c>
      <c r="C391" s="650" t="s">
        <v>7920</v>
      </c>
      <c r="D391" s="650" t="s">
        <v>8473</v>
      </c>
      <c r="E391" s="650" t="s">
        <v>8474</v>
      </c>
      <c r="F391" s="653">
        <v>11</v>
      </c>
      <c r="G391" s="653">
        <v>664.4</v>
      </c>
      <c r="H391" s="653">
        <v>1</v>
      </c>
      <c r="I391" s="653">
        <v>60.4</v>
      </c>
      <c r="J391" s="653">
        <v>9</v>
      </c>
      <c r="K391" s="653">
        <v>543.6</v>
      </c>
      <c r="L391" s="653">
        <v>0.81818181818181823</v>
      </c>
      <c r="M391" s="653">
        <v>60.400000000000006</v>
      </c>
      <c r="N391" s="653">
        <v>6</v>
      </c>
      <c r="O391" s="653">
        <v>362.4</v>
      </c>
      <c r="P391" s="666">
        <v>0.54545454545454541</v>
      </c>
      <c r="Q391" s="654">
        <v>60.4</v>
      </c>
    </row>
    <row r="392" spans="1:17" ht="14.4" customHeight="1" x14ac:dyDescent="0.3">
      <c r="A392" s="649" t="s">
        <v>595</v>
      </c>
      <c r="B392" s="650" t="s">
        <v>8361</v>
      </c>
      <c r="C392" s="650" t="s">
        <v>7920</v>
      </c>
      <c r="D392" s="650" t="s">
        <v>8475</v>
      </c>
      <c r="E392" s="650" t="s">
        <v>8476</v>
      </c>
      <c r="F392" s="653">
        <v>8</v>
      </c>
      <c r="G392" s="653">
        <v>684</v>
      </c>
      <c r="H392" s="653">
        <v>1</v>
      </c>
      <c r="I392" s="653">
        <v>85.5</v>
      </c>
      <c r="J392" s="653"/>
      <c r="K392" s="653"/>
      <c r="L392" s="653"/>
      <c r="M392" s="653"/>
      <c r="N392" s="653"/>
      <c r="O392" s="653"/>
      <c r="P392" s="666"/>
      <c r="Q392" s="654"/>
    </row>
    <row r="393" spans="1:17" ht="14.4" customHeight="1" x14ac:dyDescent="0.3">
      <c r="A393" s="649" t="s">
        <v>595</v>
      </c>
      <c r="B393" s="650" t="s">
        <v>8361</v>
      </c>
      <c r="C393" s="650" t="s">
        <v>7920</v>
      </c>
      <c r="D393" s="650" t="s">
        <v>8477</v>
      </c>
      <c r="E393" s="650" t="s">
        <v>8476</v>
      </c>
      <c r="F393" s="653">
        <v>3</v>
      </c>
      <c r="G393" s="653">
        <v>352.2</v>
      </c>
      <c r="H393" s="653">
        <v>1</v>
      </c>
      <c r="I393" s="653">
        <v>117.39999999999999</v>
      </c>
      <c r="J393" s="653">
        <v>3</v>
      </c>
      <c r="K393" s="653">
        <v>352.2</v>
      </c>
      <c r="L393" s="653">
        <v>1</v>
      </c>
      <c r="M393" s="653">
        <v>117.39999999999999</v>
      </c>
      <c r="N393" s="653"/>
      <c r="O393" s="653"/>
      <c r="P393" s="666"/>
      <c r="Q393" s="654"/>
    </row>
    <row r="394" spans="1:17" ht="14.4" customHeight="1" x14ac:dyDescent="0.3">
      <c r="A394" s="649" t="s">
        <v>595</v>
      </c>
      <c r="B394" s="650" t="s">
        <v>8361</v>
      </c>
      <c r="C394" s="650" t="s">
        <v>7920</v>
      </c>
      <c r="D394" s="650" t="s">
        <v>8478</v>
      </c>
      <c r="E394" s="650" t="s">
        <v>8479</v>
      </c>
      <c r="F394" s="653"/>
      <c r="G394" s="653"/>
      <c r="H394" s="653"/>
      <c r="I394" s="653"/>
      <c r="J394" s="653">
        <v>2</v>
      </c>
      <c r="K394" s="653">
        <v>433.2</v>
      </c>
      <c r="L394" s="653"/>
      <c r="M394" s="653">
        <v>216.6</v>
      </c>
      <c r="N394" s="653">
        <v>2</v>
      </c>
      <c r="O394" s="653">
        <v>433.2</v>
      </c>
      <c r="P394" s="666"/>
      <c r="Q394" s="654">
        <v>216.6</v>
      </c>
    </row>
    <row r="395" spans="1:17" ht="14.4" customHeight="1" x14ac:dyDescent="0.3">
      <c r="A395" s="649" t="s">
        <v>595</v>
      </c>
      <c r="B395" s="650" t="s">
        <v>8361</v>
      </c>
      <c r="C395" s="650" t="s">
        <v>7920</v>
      </c>
      <c r="D395" s="650" t="s">
        <v>8480</v>
      </c>
      <c r="E395" s="650" t="s">
        <v>8481</v>
      </c>
      <c r="F395" s="653"/>
      <c r="G395" s="653"/>
      <c r="H395" s="653"/>
      <c r="I395" s="653"/>
      <c r="J395" s="653">
        <v>1</v>
      </c>
      <c r="K395" s="653">
        <v>1486.15</v>
      </c>
      <c r="L395" s="653"/>
      <c r="M395" s="653">
        <v>1486.15</v>
      </c>
      <c r="N395" s="653"/>
      <c r="O395" s="653"/>
      <c r="P395" s="666"/>
      <c r="Q395" s="654"/>
    </row>
    <row r="396" spans="1:17" ht="14.4" customHeight="1" x14ac:dyDescent="0.3">
      <c r="A396" s="649" t="s">
        <v>595</v>
      </c>
      <c r="B396" s="650" t="s">
        <v>8361</v>
      </c>
      <c r="C396" s="650" t="s">
        <v>7920</v>
      </c>
      <c r="D396" s="650" t="s">
        <v>8482</v>
      </c>
      <c r="E396" s="650" t="s">
        <v>8483</v>
      </c>
      <c r="F396" s="653"/>
      <c r="G396" s="653"/>
      <c r="H396" s="653"/>
      <c r="I396" s="653"/>
      <c r="J396" s="653">
        <v>1</v>
      </c>
      <c r="K396" s="653">
        <v>2834.45</v>
      </c>
      <c r="L396" s="653"/>
      <c r="M396" s="653">
        <v>2834.45</v>
      </c>
      <c r="N396" s="653"/>
      <c r="O396" s="653"/>
      <c r="P396" s="666"/>
      <c r="Q396" s="654"/>
    </row>
    <row r="397" spans="1:17" ht="14.4" customHeight="1" x14ac:dyDescent="0.3">
      <c r="A397" s="649" t="s">
        <v>595</v>
      </c>
      <c r="B397" s="650" t="s">
        <v>8361</v>
      </c>
      <c r="C397" s="650" t="s">
        <v>7920</v>
      </c>
      <c r="D397" s="650" t="s">
        <v>8484</v>
      </c>
      <c r="E397" s="650" t="s">
        <v>8485</v>
      </c>
      <c r="F397" s="653"/>
      <c r="G397" s="653"/>
      <c r="H397" s="653"/>
      <c r="I397" s="653"/>
      <c r="J397" s="653"/>
      <c r="K397" s="653"/>
      <c r="L397" s="653"/>
      <c r="M397" s="653"/>
      <c r="N397" s="653">
        <v>1</v>
      </c>
      <c r="O397" s="653">
        <v>2625.11</v>
      </c>
      <c r="P397" s="666"/>
      <c r="Q397" s="654">
        <v>2625.11</v>
      </c>
    </row>
    <row r="398" spans="1:17" ht="14.4" customHeight="1" x14ac:dyDescent="0.3">
      <c r="A398" s="649" t="s">
        <v>595</v>
      </c>
      <c r="B398" s="650" t="s">
        <v>8361</v>
      </c>
      <c r="C398" s="650" t="s">
        <v>7920</v>
      </c>
      <c r="D398" s="650" t="s">
        <v>8486</v>
      </c>
      <c r="E398" s="650" t="s">
        <v>8487</v>
      </c>
      <c r="F398" s="653"/>
      <c r="G398" s="653"/>
      <c r="H398" s="653"/>
      <c r="I398" s="653"/>
      <c r="J398" s="653"/>
      <c r="K398" s="653"/>
      <c r="L398" s="653"/>
      <c r="M398" s="653"/>
      <c r="N398" s="653">
        <v>2</v>
      </c>
      <c r="O398" s="653">
        <v>2093.46</v>
      </c>
      <c r="P398" s="666"/>
      <c r="Q398" s="654">
        <v>1046.73</v>
      </c>
    </row>
    <row r="399" spans="1:17" ht="14.4" customHeight="1" x14ac:dyDescent="0.3">
      <c r="A399" s="649" t="s">
        <v>595</v>
      </c>
      <c r="B399" s="650" t="s">
        <v>8361</v>
      </c>
      <c r="C399" s="650" t="s">
        <v>7920</v>
      </c>
      <c r="D399" s="650" t="s">
        <v>8488</v>
      </c>
      <c r="E399" s="650" t="s">
        <v>8489</v>
      </c>
      <c r="F399" s="653">
        <v>2</v>
      </c>
      <c r="G399" s="653">
        <v>1448.84</v>
      </c>
      <c r="H399" s="653">
        <v>1</v>
      </c>
      <c r="I399" s="653">
        <v>724.42</v>
      </c>
      <c r="J399" s="653"/>
      <c r="K399" s="653"/>
      <c r="L399" s="653"/>
      <c r="M399" s="653"/>
      <c r="N399" s="653">
        <v>3</v>
      </c>
      <c r="O399" s="653">
        <v>2173.2599999999998</v>
      </c>
      <c r="P399" s="666">
        <v>1.5</v>
      </c>
      <c r="Q399" s="654">
        <v>724.42</v>
      </c>
    </row>
    <row r="400" spans="1:17" ht="14.4" customHeight="1" x14ac:dyDescent="0.3">
      <c r="A400" s="649" t="s">
        <v>595</v>
      </c>
      <c r="B400" s="650" t="s">
        <v>8361</v>
      </c>
      <c r="C400" s="650" t="s">
        <v>7920</v>
      </c>
      <c r="D400" s="650" t="s">
        <v>8490</v>
      </c>
      <c r="E400" s="650" t="s">
        <v>8491</v>
      </c>
      <c r="F400" s="653"/>
      <c r="G400" s="653"/>
      <c r="H400" s="653"/>
      <c r="I400" s="653"/>
      <c r="J400" s="653"/>
      <c r="K400" s="653"/>
      <c r="L400" s="653"/>
      <c r="M400" s="653"/>
      <c r="N400" s="653">
        <v>3</v>
      </c>
      <c r="O400" s="653">
        <v>718.2</v>
      </c>
      <c r="P400" s="666"/>
      <c r="Q400" s="654">
        <v>239.4</v>
      </c>
    </row>
    <row r="401" spans="1:17" ht="14.4" customHeight="1" x14ac:dyDescent="0.3">
      <c r="A401" s="649" t="s">
        <v>595</v>
      </c>
      <c r="B401" s="650" t="s">
        <v>8361</v>
      </c>
      <c r="C401" s="650" t="s">
        <v>7920</v>
      </c>
      <c r="D401" s="650" t="s">
        <v>8492</v>
      </c>
      <c r="E401" s="650" t="s">
        <v>8493</v>
      </c>
      <c r="F401" s="653">
        <v>2</v>
      </c>
      <c r="G401" s="653">
        <v>921.74</v>
      </c>
      <c r="H401" s="653">
        <v>1</v>
      </c>
      <c r="I401" s="653">
        <v>460.87</v>
      </c>
      <c r="J401" s="653"/>
      <c r="K401" s="653"/>
      <c r="L401" s="653"/>
      <c r="M401" s="653"/>
      <c r="N401" s="653"/>
      <c r="O401" s="653"/>
      <c r="P401" s="666"/>
      <c r="Q401" s="654"/>
    </row>
    <row r="402" spans="1:17" ht="14.4" customHeight="1" x14ac:dyDescent="0.3">
      <c r="A402" s="649" t="s">
        <v>595</v>
      </c>
      <c r="B402" s="650" t="s">
        <v>8361</v>
      </c>
      <c r="C402" s="650" t="s">
        <v>7920</v>
      </c>
      <c r="D402" s="650" t="s">
        <v>8494</v>
      </c>
      <c r="E402" s="650" t="s">
        <v>8495</v>
      </c>
      <c r="F402" s="653">
        <v>9</v>
      </c>
      <c r="G402" s="653">
        <v>2531.4299999999998</v>
      </c>
      <c r="H402" s="653">
        <v>1</v>
      </c>
      <c r="I402" s="653">
        <v>281.27</v>
      </c>
      <c r="J402" s="653">
        <v>7</v>
      </c>
      <c r="K402" s="653">
        <v>1968.8899999999999</v>
      </c>
      <c r="L402" s="653">
        <v>0.77777777777777779</v>
      </c>
      <c r="M402" s="653">
        <v>281.27</v>
      </c>
      <c r="N402" s="653">
        <v>6</v>
      </c>
      <c r="O402" s="653">
        <v>1687.62</v>
      </c>
      <c r="P402" s="666">
        <v>0.66666666666666663</v>
      </c>
      <c r="Q402" s="654">
        <v>281.27</v>
      </c>
    </row>
    <row r="403" spans="1:17" ht="14.4" customHeight="1" x14ac:dyDescent="0.3">
      <c r="A403" s="649" t="s">
        <v>595</v>
      </c>
      <c r="B403" s="650" t="s">
        <v>8361</v>
      </c>
      <c r="C403" s="650" t="s">
        <v>7920</v>
      </c>
      <c r="D403" s="650" t="s">
        <v>8496</v>
      </c>
      <c r="E403" s="650" t="s">
        <v>8497</v>
      </c>
      <c r="F403" s="653"/>
      <c r="G403" s="653"/>
      <c r="H403" s="653"/>
      <c r="I403" s="653"/>
      <c r="J403" s="653">
        <v>1</v>
      </c>
      <c r="K403" s="653">
        <v>2603.5500000000002</v>
      </c>
      <c r="L403" s="653"/>
      <c r="M403" s="653">
        <v>2603.5500000000002</v>
      </c>
      <c r="N403" s="653"/>
      <c r="O403" s="653"/>
      <c r="P403" s="666"/>
      <c r="Q403" s="654"/>
    </row>
    <row r="404" spans="1:17" ht="14.4" customHeight="1" x14ac:dyDescent="0.3">
      <c r="A404" s="649" t="s">
        <v>595</v>
      </c>
      <c r="B404" s="650" t="s">
        <v>8361</v>
      </c>
      <c r="C404" s="650" t="s">
        <v>7920</v>
      </c>
      <c r="D404" s="650" t="s">
        <v>8498</v>
      </c>
      <c r="E404" s="650" t="s">
        <v>8342</v>
      </c>
      <c r="F404" s="653"/>
      <c r="G404" s="653"/>
      <c r="H404" s="653"/>
      <c r="I404" s="653"/>
      <c r="J404" s="653">
        <v>0</v>
      </c>
      <c r="K404" s="653">
        <v>0</v>
      </c>
      <c r="L404" s="653"/>
      <c r="M404" s="653"/>
      <c r="N404" s="653"/>
      <c r="O404" s="653"/>
      <c r="P404" s="666"/>
      <c r="Q404" s="654"/>
    </row>
    <row r="405" spans="1:17" ht="14.4" customHeight="1" x14ac:dyDescent="0.3">
      <c r="A405" s="649" t="s">
        <v>595</v>
      </c>
      <c r="B405" s="650" t="s">
        <v>8361</v>
      </c>
      <c r="C405" s="650" t="s">
        <v>7920</v>
      </c>
      <c r="D405" s="650" t="s">
        <v>8499</v>
      </c>
      <c r="E405" s="650" t="s">
        <v>8342</v>
      </c>
      <c r="F405" s="653"/>
      <c r="G405" s="653"/>
      <c r="H405" s="653"/>
      <c r="I405" s="653"/>
      <c r="J405" s="653"/>
      <c r="K405" s="653"/>
      <c r="L405" s="653"/>
      <c r="M405" s="653"/>
      <c r="N405" s="653">
        <v>1</v>
      </c>
      <c r="O405" s="653">
        <v>322.20999999999998</v>
      </c>
      <c r="P405" s="666"/>
      <c r="Q405" s="654">
        <v>322.20999999999998</v>
      </c>
    </row>
    <row r="406" spans="1:17" ht="14.4" customHeight="1" x14ac:dyDescent="0.3">
      <c r="A406" s="649" t="s">
        <v>595</v>
      </c>
      <c r="B406" s="650" t="s">
        <v>8361</v>
      </c>
      <c r="C406" s="650" t="s">
        <v>7920</v>
      </c>
      <c r="D406" s="650" t="s">
        <v>8500</v>
      </c>
      <c r="E406" s="650" t="s">
        <v>8501</v>
      </c>
      <c r="F406" s="653">
        <v>1</v>
      </c>
      <c r="G406" s="653">
        <v>182.4</v>
      </c>
      <c r="H406" s="653">
        <v>1</v>
      </c>
      <c r="I406" s="653">
        <v>182.4</v>
      </c>
      <c r="J406" s="653"/>
      <c r="K406" s="653"/>
      <c r="L406" s="653"/>
      <c r="M406" s="653"/>
      <c r="N406" s="653"/>
      <c r="O406" s="653"/>
      <c r="P406" s="666"/>
      <c r="Q406" s="654"/>
    </row>
    <row r="407" spans="1:17" ht="14.4" customHeight="1" x14ac:dyDescent="0.3">
      <c r="A407" s="649" t="s">
        <v>595</v>
      </c>
      <c r="B407" s="650" t="s">
        <v>8361</v>
      </c>
      <c r="C407" s="650" t="s">
        <v>7920</v>
      </c>
      <c r="D407" s="650" t="s">
        <v>8502</v>
      </c>
      <c r="E407" s="650" t="s">
        <v>8503</v>
      </c>
      <c r="F407" s="653">
        <v>1</v>
      </c>
      <c r="G407" s="653">
        <v>1367.07</v>
      </c>
      <c r="H407" s="653">
        <v>1</v>
      </c>
      <c r="I407" s="653">
        <v>1367.07</v>
      </c>
      <c r="J407" s="653"/>
      <c r="K407" s="653"/>
      <c r="L407" s="653"/>
      <c r="M407" s="653"/>
      <c r="N407" s="653">
        <v>2</v>
      </c>
      <c r="O407" s="653">
        <v>2734.14</v>
      </c>
      <c r="P407" s="666">
        <v>2</v>
      </c>
      <c r="Q407" s="654">
        <v>1367.07</v>
      </c>
    </row>
    <row r="408" spans="1:17" ht="14.4" customHeight="1" x14ac:dyDescent="0.3">
      <c r="A408" s="649" t="s">
        <v>595</v>
      </c>
      <c r="B408" s="650" t="s">
        <v>8361</v>
      </c>
      <c r="C408" s="650" t="s">
        <v>7920</v>
      </c>
      <c r="D408" s="650" t="s">
        <v>8037</v>
      </c>
      <c r="E408" s="650" t="s">
        <v>8038</v>
      </c>
      <c r="F408" s="653">
        <v>5</v>
      </c>
      <c r="G408" s="653">
        <v>3982.5</v>
      </c>
      <c r="H408" s="653">
        <v>1</v>
      </c>
      <c r="I408" s="653">
        <v>796.5</v>
      </c>
      <c r="J408" s="653">
        <v>2</v>
      </c>
      <c r="K408" s="653">
        <v>1593</v>
      </c>
      <c r="L408" s="653">
        <v>0.4</v>
      </c>
      <c r="M408" s="653">
        <v>796.5</v>
      </c>
      <c r="N408" s="653">
        <v>4</v>
      </c>
      <c r="O408" s="653">
        <v>3186</v>
      </c>
      <c r="P408" s="666">
        <v>0.8</v>
      </c>
      <c r="Q408" s="654">
        <v>796.5</v>
      </c>
    </row>
    <row r="409" spans="1:17" ht="14.4" customHeight="1" x14ac:dyDescent="0.3">
      <c r="A409" s="649" t="s">
        <v>595</v>
      </c>
      <c r="B409" s="650" t="s">
        <v>8361</v>
      </c>
      <c r="C409" s="650" t="s">
        <v>7920</v>
      </c>
      <c r="D409" s="650" t="s">
        <v>8039</v>
      </c>
      <c r="E409" s="650" t="s">
        <v>8040</v>
      </c>
      <c r="F409" s="653">
        <v>13</v>
      </c>
      <c r="G409" s="653">
        <v>4904.9000000000005</v>
      </c>
      <c r="H409" s="653">
        <v>1</v>
      </c>
      <c r="I409" s="653">
        <v>377.30000000000007</v>
      </c>
      <c r="J409" s="653">
        <v>6</v>
      </c>
      <c r="K409" s="653">
        <v>2263.8000000000002</v>
      </c>
      <c r="L409" s="653">
        <v>0.46153846153846151</v>
      </c>
      <c r="M409" s="653">
        <v>377.3</v>
      </c>
      <c r="N409" s="653">
        <v>8</v>
      </c>
      <c r="O409" s="653">
        <v>3018.4</v>
      </c>
      <c r="P409" s="666">
        <v>0.61538461538461531</v>
      </c>
      <c r="Q409" s="654">
        <v>377.3</v>
      </c>
    </row>
    <row r="410" spans="1:17" ht="14.4" customHeight="1" x14ac:dyDescent="0.3">
      <c r="A410" s="649" t="s">
        <v>595</v>
      </c>
      <c r="B410" s="650" t="s">
        <v>8361</v>
      </c>
      <c r="C410" s="650" t="s">
        <v>7920</v>
      </c>
      <c r="D410" s="650" t="s">
        <v>8504</v>
      </c>
      <c r="E410" s="650" t="s">
        <v>8505</v>
      </c>
      <c r="F410" s="653"/>
      <c r="G410" s="653"/>
      <c r="H410" s="653"/>
      <c r="I410" s="653"/>
      <c r="J410" s="653"/>
      <c r="K410" s="653"/>
      <c r="L410" s="653"/>
      <c r="M410" s="653"/>
      <c r="N410" s="653">
        <v>2</v>
      </c>
      <c r="O410" s="653">
        <v>1803.28</v>
      </c>
      <c r="P410" s="666"/>
      <c r="Q410" s="654">
        <v>901.64</v>
      </c>
    </row>
    <row r="411" spans="1:17" ht="14.4" customHeight="1" x14ac:dyDescent="0.3">
      <c r="A411" s="649" t="s">
        <v>595</v>
      </c>
      <c r="B411" s="650" t="s">
        <v>8361</v>
      </c>
      <c r="C411" s="650" t="s">
        <v>7920</v>
      </c>
      <c r="D411" s="650" t="s">
        <v>8506</v>
      </c>
      <c r="E411" s="650" t="s">
        <v>8507</v>
      </c>
      <c r="F411" s="653">
        <v>2</v>
      </c>
      <c r="G411" s="653">
        <v>855</v>
      </c>
      <c r="H411" s="653">
        <v>1</v>
      </c>
      <c r="I411" s="653">
        <v>427.5</v>
      </c>
      <c r="J411" s="653"/>
      <c r="K411" s="653"/>
      <c r="L411" s="653"/>
      <c r="M411" s="653"/>
      <c r="N411" s="653"/>
      <c r="O411" s="653"/>
      <c r="P411" s="666"/>
      <c r="Q411" s="654"/>
    </row>
    <row r="412" spans="1:17" ht="14.4" customHeight="1" x14ac:dyDescent="0.3">
      <c r="A412" s="649" t="s">
        <v>595</v>
      </c>
      <c r="B412" s="650" t="s">
        <v>8361</v>
      </c>
      <c r="C412" s="650" t="s">
        <v>7920</v>
      </c>
      <c r="D412" s="650" t="s">
        <v>8508</v>
      </c>
      <c r="E412" s="650" t="s">
        <v>8509</v>
      </c>
      <c r="F412" s="653">
        <v>1</v>
      </c>
      <c r="G412" s="653">
        <v>223.85</v>
      </c>
      <c r="H412" s="653">
        <v>1</v>
      </c>
      <c r="I412" s="653">
        <v>223.85</v>
      </c>
      <c r="J412" s="653">
        <v>2</v>
      </c>
      <c r="K412" s="653">
        <v>447.7</v>
      </c>
      <c r="L412" s="653">
        <v>2</v>
      </c>
      <c r="M412" s="653">
        <v>223.85</v>
      </c>
      <c r="N412" s="653">
        <v>3</v>
      </c>
      <c r="O412" s="653">
        <v>671.55</v>
      </c>
      <c r="P412" s="666">
        <v>3</v>
      </c>
      <c r="Q412" s="654">
        <v>223.85</v>
      </c>
    </row>
    <row r="413" spans="1:17" ht="14.4" customHeight="1" x14ac:dyDescent="0.3">
      <c r="A413" s="649" t="s">
        <v>595</v>
      </c>
      <c r="B413" s="650" t="s">
        <v>8361</v>
      </c>
      <c r="C413" s="650" t="s">
        <v>7920</v>
      </c>
      <c r="D413" s="650" t="s">
        <v>8510</v>
      </c>
      <c r="E413" s="650" t="s">
        <v>8511</v>
      </c>
      <c r="F413" s="653"/>
      <c r="G413" s="653"/>
      <c r="H413" s="653"/>
      <c r="I413" s="653"/>
      <c r="J413" s="653">
        <v>1</v>
      </c>
      <c r="K413" s="653">
        <v>3537.32</v>
      </c>
      <c r="L413" s="653"/>
      <c r="M413" s="653">
        <v>3537.32</v>
      </c>
      <c r="N413" s="653">
        <v>2</v>
      </c>
      <c r="O413" s="653">
        <v>7074.64</v>
      </c>
      <c r="P413" s="666"/>
      <c r="Q413" s="654">
        <v>3537.32</v>
      </c>
    </row>
    <row r="414" spans="1:17" ht="14.4" customHeight="1" x14ac:dyDescent="0.3">
      <c r="A414" s="649" t="s">
        <v>595</v>
      </c>
      <c r="B414" s="650" t="s">
        <v>8361</v>
      </c>
      <c r="C414" s="650" t="s">
        <v>7920</v>
      </c>
      <c r="D414" s="650" t="s">
        <v>8512</v>
      </c>
      <c r="E414" s="650" t="s">
        <v>8513</v>
      </c>
      <c r="F414" s="653">
        <v>2</v>
      </c>
      <c r="G414" s="653">
        <v>788.8</v>
      </c>
      <c r="H414" s="653">
        <v>1</v>
      </c>
      <c r="I414" s="653">
        <v>394.4</v>
      </c>
      <c r="J414" s="653"/>
      <c r="K414" s="653"/>
      <c r="L414" s="653"/>
      <c r="M414" s="653"/>
      <c r="N414" s="653">
        <v>2</v>
      </c>
      <c r="O414" s="653">
        <v>817.48</v>
      </c>
      <c r="P414" s="666">
        <v>1.0363590263691684</v>
      </c>
      <c r="Q414" s="654">
        <v>408.74</v>
      </c>
    </row>
    <row r="415" spans="1:17" ht="14.4" customHeight="1" x14ac:dyDescent="0.3">
      <c r="A415" s="649" t="s">
        <v>595</v>
      </c>
      <c r="B415" s="650" t="s">
        <v>8361</v>
      </c>
      <c r="C415" s="650" t="s">
        <v>7920</v>
      </c>
      <c r="D415" s="650" t="s">
        <v>8514</v>
      </c>
      <c r="E415" s="650" t="s">
        <v>8515</v>
      </c>
      <c r="F415" s="653">
        <v>28</v>
      </c>
      <c r="G415" s="653">
        <v>5667.2</v>
      </c>
      <c r="H415" s="653">
        <v>1</v>
      </c>
      <c r="I415" s="653">
        <v>202.4</v>
      </c>
      <c r="J415" s="653">
        <v>20</v>
      </c>
      <c r="K415" s="653">
        <v>4047.9999999999995</v>
      </c>
      <c r="L415" s="653">
        <v>0.71428571428571419</v>
      </c>
      <c r="M415" s="653">
        <v>202.39999999999998</v>
      </c>
      <c r="N415" s="653">
        <v>22</v>
      </c>
      <c r="O415" s="653">
        <v>4452.7999999999993</v>
      </c>
      <c r="P415" s="666">
        <v>0.78571428571428559</v>
      </c>
      <c r="Q415" s="654">
        <v>202.39999999999998</v>
      </c>
    </row>
    <row r="416" spans="1:17" ht="14.4" customHeight="1" x14ac:dyDescent="0.3">
      <c r="A416" s="649" t="s">
        <v>595</v>
      </c>
      <c r="B416" s="650" t="s">
        <v>8361</v>
      </c>
      <c r="C416" s="650" t="s">
        <v>7920</v>
      </c>
      <c r="D416" s="650" t="s">
        <v>8516</v>
      </c>
      <c r="E416" s="650" t="s">
        <v>8517</v>
      </c>
      <c r="F416" s="653">
        <v>1</v>
      </c>
      <c r="G416" s="653">
        <v>14937</v>
      </c>
      <c r="H416" s="653">
        <v>1</v>
      </c>
      <c r="I416" s="653">
        <v>14937</v>
      </c>
      <c r="J416" s="653"/>
      <c r="K416" s="653"/>
      <c r="L416" s="653"/>
      <c r="M416" s="653"/>
      <c r="N416" s="653"/>
      <c r="O416" s="653"/>
      <c r="P416" s="666"/>
      <c r="Q416" s="654"/>
    </row>
    <row r="417" spans="1:17" ht="14.4" customHeight="1" x14ac:dyDescent="0.3">
      <c r="A417" s="649" t="s">
        <v>595</v>
      </c>
      <c r="B417" s="650" t="s">
        <v>8361</v>
      </c>
      <c r="C417" s="650" t="s">
        <v>7920</v>
      </c>
      <c r="D417" s="650" t="s">
        <v>8518</v>
      </c>
      <c r="E417" s="650" t="s">
        <v>8517</v>
      </c>
      <c r="F417" s="653">
        <v>1</v>
      </c>
      <c r="G417" s="653">
        <v>17594</v>
      </c>
      <c r="H417" s="653">
        <v>1</v>
      </c>
      <c r="I417" s="653">
        <v>17594</v>
      </c>
      <c r="J417" s="653">
        <v>1</v>
      </c>
      <c r="K417" s="653">
        <v>17594</v>
      </c>
      <c r="L417" s="653">
        <v>1</v>
      </c>
      <c r="M417" s="653">
        <v>17594</v>
      </c>
      <c r="N417" s="653"/>
      <c r="O417" s="653"/>
      <c r="P417" s="666"/>
      <c r="Q417" s="654"/>
    </row>
    <row r="418" spans="1:17" ht="14.4" customHeight="1" x14ac:dyDescent="0.3">
      <c r="A418" s="649" t="s">
        <v>595</v>
      </c>
      <c r="B418" s="650" t="s">
        <v>8361</v>
      </c>
      <c r="C418" s="650" t="s">
        <v>7920</v>
      </c>
      <c r="D418" s="650" t="s">
        <v>8519</v>
      </c>
      <c r="E418" s="650" t="s">
        <v>8520</v>
      </c>
      <c r="F418" s="653"/>
      <c r="G418" s="653"/>
      <c r="H418" s="653"/>
      <c r="I418" s="653"/>
      <c r="J418" s="653"/>
      <c r="K418" s="653"/>
      <c r="L418" s="653"/>
      <c r="M418" s="653"/>
      <c r="N418" s="653">
        <v>1</v>
      </c>
      <c r="O418" s="653">
        <v>1665</v>
      </c>
      <c r="P418" s="666"/>
      <c r="Q418" s="654">
        <v>1665</v>
      </c>
    </row>
    <row r="419" spans="1:17" ht="14.4" customHeight="1" x14ac:dyDescent="0.3">
      <c r="A419" s="649" t="s">
        <v>595</v>
      </c>
      <c r="B419" s="650" t="s">
        <v>8361</v>
      </c>
      <c r="C419" s="650" t="s">
        <v>7920</v>
      </c>
      <c r="D419" s="650" t="s">
        <v>8521</v>
      </c>
      <c r="E419" s="650" t="s">
        <v>8522</v>
      </c>
      <c r="F419" s="653">
        <v>2</v>
      </c>
      <c r="G419" s="653">
        <v>77805</v>
      </c>
      <c r="H419" s="653">
        <v>1</v>
      </c>
      <c r="I419" s="653">
        <v>38902.5</v>
      </c>
      <c r="J419" s="653"/>
      <c r="K419" s="653"/>
      <c r="L419" s="653"/>
      <c r="M419" s="653"/>
      <c r="N419" s="653"/>
      <c r="O419" s="653"/>
      <c r="P419" s="666"/>
      <c r="Q419" s="654"/>
    </row>
    <row r="420" spans="1:17" ht="14.4" customHeight="1" x14ac:dyDescent="0.3">
      <c r="A420" s="649" t="s">
        <v>595</v>
      </c>
      <c r="B420" s="650" t="s">
        <v>8361</v>
      </c>
      <c r="C420" s="650" t="s">
        <v>7920</v>
      </c>
      <c r="D420" s="650" t="s">
        <v>8523</v>
      </c>
      <c r="E420" s="650" t="s">
        <v>8524</v>
      </c>
      <c r="F420" s="653">
        <v>1</v>
      </c>
      <c r="G420" s="653">
        <v>4560</v>
      </c>
      <c r="H420" s="653">
        <v>1</v>
      </c>
      <c r="I420" s="653">
        <v>4560</v>
      </c>
      <c r="J420" s="653">
        <v>1</v>
      </c>
      <c r="K420" s="653">
        <v>4560</v>
      </c>
      <c r="L420" s="653">
        <v>1</v>
      </c>
      <c r="M420" s="653">
        <v>4560</v>
      </c>
      <c r="N420" s="653"/>
      <c r="O420" s="653"/>
      <c r="P420" s="666"/>
      <c r="Q420" s="654"/>
    </row>
    <row r="421" spans="1:17" ht="14.4" customHeight="1" x14ac:dyDescent="0.3">
      <c r="A421" s="649" t="s">
        <v>595</v>
      </c>
      <c r="B421" s="650" t="s">
        <v>8361</v>
      </c>
      <c r="C421" s="650" t="s">
        <v>7920</v>
      </c>
      <c r="D421" s="650" t="s">
        <v>8525</v>
      </c>
      <c r="E421" s="650" t="s">
        <v>8526</v>
      </c>
      <c r="F421" s="653">
        <v>1</v>
      </c>
      <c r="G421" s="653">
        <v>10124.24</v>
      </c>
      <c r="H421" s="653">
        <v>1</v>
      </c>
      <c r="I421" s="653">
        <v>10124.24</v>
      </c>
      <c r="J421" s="653">
        <v>1</v>
      </c>
      <c r="K421" s="653">
        <v>10124.24</v>
      </c>
      <c r="L421" s="653">
        <v>1</v>
      </c>
      <c r="M421" s="653">
        <v>10124.24</v>
      </c>
      <c r="N421" s="653">
        <v>1</v>
      </c>
      <c r="O421" s="653">
        <v>10124.24</v>
      </c>
      <c r="P421" s="666">
        <v>1</v>
      </c>
      <c r="Q421" s="654">
        <v>10124.24</v>
      </c>
    </row>
    <row r="422" spans="1:17" ht="14.4" customHeight="1" x14ac:dyDescent="0.3">
      <c r="A422" s="649" t="s">
        <v>595</v>
      </c>
      <c r="B422" s="650" t="s">
        <v>8361</v>
      </c>
      <c r="C422" s="650" t="s">
        <v>7920</v>
      </c>
      <c r="D422" s="650" t="s">
        <v>8527</v>
      </c>
      <c r="E422" s="650" t="s">
        <v>8528</v>
      </c>
      <c r="F422" s="653"/>
      <c r="G422" s="653"/>
      <c r="H422" s="653"/>
      <c r="I422" s="653"/>
      <c r="J422" s="653"/>
      <c r="K422" s="653"/>
      <c r="L422" s="653"/>
      <c r="M422" s="653"/>
      <c r="N422" s="653">
        <v>1</v>
      </c>
      <c r="O422" s="653">
        <v>2156.67</v>
      </c>
      <c r="P422" s="666"/>
      <c r="Q422" s="654">
        <v>2156.67</v>
      </c>
    </row>
    <row r="423" spans="1:17" ht="14.4" customHeight="1" x14ac:dyDescent="0.3">
      <c r="A423" s="649" t="s">
        <v>595</v>
      </c>
      <c r="B423" s="650" t="s">
        <v>8361</v>
      </c>
      <c r="C423" s="650" t="s">
        <v>7920</v>
      </c>
      <c r="D423" s="650" t="s">
        <v>8529</v>
      </c>
      <c r="E423" s="650" t="s">
        <v>8530</v>
      </c>
      <c r="F423" s="653"/>
      <c r="G423" s="653"/>
      <c r="H423" s="653"/>
      <c r="I423" s="653"/>
      <c r="J423" s="653"/>
      <c r="K423" s="653"/>
      <c r="L423" s="653"/>
      <c r="M423" s="653"/>
      <c r="N423" s="653">
        <v>1</v>
      </c>
      <c r="O423" s="653">
        <v>3938.18</v>
      </c>
      <c r="P423" s="666"/>
      <c r="Q423" s="654">
        <v>3938.18</v>
      </c>
    </row>
    <row r="424" spans="1:17" ht="14.4" customHeight="1" x14ac:dyDescent="0.3">
      <c r="A424" s="649" t="s">
        <v>595</v>
      </c>
      <c r="B424" s="650" t="s">
        <v>8361</v>
      </c>
      <c r="C424" s="650" t="s">
        <v>7920</v>
      </c>
      <c r="D424" s="650" t="s">
        <v>8531</v>
      </c>
      <c r="E424" s="650" t="s">
        <v>8532</v>
      </c>
      <c r="F424" s="653"/>
      <c r="G424" s="653"/>
      <c r="H424" s="653"/>
      <c r="I424" s="653"/>
      <c r="J424" s="653"/>
      <c r="K424" s="653"/>
      <c r="L424" s="653"/>
      <c r="M424" s="653"/>
      <c r="N424" s="653">
        <v>1</v>
      </c>
      <c r="O424" s="653">
        <v>740</v>
      </c>
      <c r="P424" s="666"/>
      <c r="Q424" s="654">
        <v>740</v>
      </c>
    </row>
    <row r="425" spans="1:17" ht="14.4" customHeight="1" x14ac:dyDescent="0.3">
      <c r="A425" s="649" t="s">
        <v>595</v>
      </c>
      <c r="B425" s="650" t="s">
        <v>8361</v>
      </c>
      <c r="C425" s="650" t="s">
        <v>7920</v>
      </c>
      <c r="D425" s="650" t="s">
        <v>8533</v>
      </c>
      <c r="E425" s="650" t="s">
        <v>8534</v>
      </c>
      <c r="F425" s="653">
        <v>25</v>
      </c>
      <c r="G425" s="653">
        <v>13265.500000000002</v>
      </c>
      <c r="H425" s="653">
        <v>1</v>
      </c>
      <c r="I425" s="653">
        <v>530.62000000000012</v>
      </c>
      <c r="J425" s="653">
        <v>24</v>
      </c>
      <c r="K425" s="653">
        <v>12734.880000000001</v>
      </c>
      <c r="L425" s="653">
        <v>0.96</v>
      </c>
      <c r="M425" s="653">
        <v>530.62</v>
      </c>
      <c r="N425" s="653">
        <v>26</v>
      </c>
      <c r="O425" s="653">
        <v>13796.12</v>
      </c>
      <c r="P425" s="666">
        <v>1.0399999999999998</v>
      </c>
      <c r="Q425" s="654">
        <v>530.62</v>
      </c>
    </row>
    <row r="426" spans="1:17" ht="14.4" customHeight="1" x14ac:dyDescent="0.3">
      <c r="A426" s="649" t="s">
        <v>595</v>
      </c>
      <c r="B426" s="650" t="s">
        <v>8361</v>
      </c>
      <c r="C426" s="650" t="s">
        <v>7920</v>
      </c>
      <c r="D426" s="650" t="s">
        <v>8535</v>
      </c>
      <c r="E426" s="650" t="s">
        <v>8536</v>
      </c>
      <c r="F426" s="653"/>
      <c r="G426" s="653"/>
      <c r="H426" s="653"/>
      <c r="I426" s="653"/>
      <c r="J426" s="653"/>
      <c r="K426" s="653"/>
      <c r="L426" s="653"/>
      <c r="M426" s="653"/>
      <c r="N426" s="653">
        <v>1</v>
      </c>
      <c r="O426" s="653">
        <v>5628</v>
      </c>
      <c r="P426" s="666"/>
      <c r="Q426" s="654">
        <v>5628</v>
      </c>
    </row>
    <row r="427" spans="1:17" ht="14.4" customHeight="1" x14ac:dyDescent="0.3">
      <c r="A427" s="649" t="s">
        <v>595</v>
      </c>
      <c r="B427" s="650" t="s">
        <v>8361</v>
      </c>
      <c r="C427" s="650" t="s">
        <v>7920</v>
      </c>
      <c r="D427" s="650" t="s">
        <v>8326</v>
      </c>
      <c r="E427" s="650" t="s">
        <v>8327</v>
      </c>
      <c r="F427" s="653">
        <v>7</v>
      </c>
      <c r="G427" s="653">
        <v>61112.099999999991</v>
      </c>
      <c r="H427" s="653">
        <v>1</v>
      </c>
      <c r="I427" s="653">
        <v>8730.2999999999993</v>
      </c>
      <c r="J427" s="653">
        <v>4</v>
      </c>
      <c r="K427" s="653">
        <v>34921.199999999997</v>
      </c>
      <c r="L427" s="653">
        <v>0.57142857142857151</v>
      </c>
      <c r="M427" s="653">
        <v>8730.2999999999993</v>
      </c>
      <c r="N427" s="653">
        <v>5</v>
      </c>
      <c r="O427" s="653">
        <v>43651.5</v>
      </c>
      <c r="P427" s="666">
        <v>0.71428571428571441</v>
      </c>
      <c r="Q427" s="654">
        <v>8730.2999999999993</v>
      </c>
    </row>
    <row r="428" spans="1:17" ht="14.4" customHeight="1" x14ac:dyDescent="0.3">
      <c r="A428" s="649" t="s">
        <v>595</v>
      </c>
      <c r="B428" s="650" t="s">
        <v>8361</v>
      </c>
      <c r="C428" s="650" t="s">
        <v>7920</v>
      </c>
      <c r="D428" s="650" t="s">
        <v>8537</v>
      </c>
      <c r="E428" s="650" t="s">
        <v>8538</v>
      </c>
      <c r="F428" s="653">
        <v>5</v>
      </c>
      <c r="G428" s="653">
        <v>60096.000000000007</v>
      </c>
      <c r="H428" s="653">
        <v>1</v>
      </c>
      <c r="I428" s="653">
        <v>12019.2</v>
      </c>
      <c r="J428" s="653">
        <v>5</v>
      </c>
      <c r="K428" s="653">
        <v>60096</v>
      </c>
      <c r="L428" s="653">
        <v>0.99999999999999989</v>
      </c>
      <c r="M428" s="653">
        <v>12019.2</v>
      </c>
      <c r="N428" s="653">
        <v>7</v>
      </c>
      <c r="O428" s="653">
        <v>84134.399999999994</v>
      </c>
      <c r="P428" s="666">
        <v>1.3999999999999997</v>
      </c>
      <c r="Q428" s="654">
        <v>12019.199999999999</v>
      </c>
    </row>
    <row r="429" spans="1:17" ht="14.4" customHeight="1" x14ac:dyDescent="0.3">
      <c r="A429" s="649" t="s">
        <v>595</v>
      </c>
      <c r="B429" s="650" t="s">
        <v>8361</v>
      </c>
      <c r="C429" s="650" t="s">
        <v>7920</v>
      </c>
      <c r="D429" s="650" t="s">
        <v>8539</v>
      </c>
      <c r="E429" s="650" t="s">
        <v>8540</v>
      </c>
      <c r="F429" s="653">
        <v>1</v>
      </c>
      <c r="G429" s="653">
        <v>6576.7</v>
      </c>
      <c r="H429" s="653">
        <v>1</v>
      </c>
      <c r="I429" s="653">
        <v>6576.7</v>
      </c>
      <c r="J429" s="653">
        <v>5</v>
      </c>
      <c r="K429" s="653">
        <v>32883.5</v>
      </c>
      <c r="L429" s="653">
        <v>5</v>
      </c>
      <c r="M429" s="653">
        <v>6576.7</v>
      </c>
      <c r="N429" s="653">
        <v>7</v>
      </c>
      <c r="O429" s="653">
        <v>46036.899999999994</v>
      </c>
      <c r="P429" s="666">
        <v>6.9999999999999991</v>
      </c>
      <c r="Q429" s="654">
        <v>6576.6999999999989</v>
      </c>
    </row>
    <row r="430" spans="1:17" ht="14.4" customHeight="1" x14ac:dyDescent="0.3">
      <c r="A430" s="649" t="s">
        <v>595</v>
      </c>
      <c r="B430" s="650" t="s">
        <v>8361</v>
      </c>
      <c r="C430" s="650" t="s">
        <v>7920</v>
      </c>
      <c r="D430" s="650" t="s">
        <v>8541</v>
      </c>
      <c r="E430" s="650" t="s">
        <v>8542</v>
      </c>
      <c r="F430" s="653"/>
      <c r="G430" s="653"/>
      <c r="H430" s="653"/>
      <c r="I430" s="653"/>
      <c r="J430" s="653"/>
      <c r="K430" s="653"/>
      <c r="L430" s="653"/>
      <c r="M430" s="653"/>
      <c r="N430" s="653">
        <v>1</v>
      </c>
      <c r="O430" s="653">
        <v>21280.6</v>
      </c>
      <c r="P430" s="666"/>
      <c r="Q430" s="654">
        <v>21280.6</v>
      </c>
    </row>
    <row r="431" spans="1:17" ht="14.4" customHeight="1" x14ac:dyDescent="0.3">
      <c r="A431" s="649" t="s">
        <v>595</v>
      </c>
      <c r="B431" s="650" t="s">
        <v>8361</v>
      </c>
      <c r="C431" s="650" t="s">
        <v>7920</v>
      </c>
      <c r="D431" s="650" t="s">
        <v>8543</v>
      </c>
      <c r="E431" s="650" t="s">
        <v>8544</v>
      </c>
      <c r="F431" s="653">
        <v>1</v>
      </c>
      <c r="G431" s="653">
        <v>9261.7000000000007</v>
      </c>
      <c r="H431" s="653">
        <v>1</v>
      </c>
      <c r="I431" s="653">
        <v>9261.7000000000007</v>
      </c>
      <c r="J431" s="653">
        <v>1</v>
      </c>
      <c r="K431" s="653">
        <v>9261.7000000000007</v>
      </c>
      <c r="L431" s="653">
        <v>1</v>
      </c>
      <c r="M431" s="653">
        <v>9261.7000000000007</v>
      </c>
      <c r="N431" s="653">
        <v>1</v>
      </c>
      <c r="O431" s="653">
        <v>9261.7000000000007</v>
      </c>
      <c r="P431" s="666">
        <v>1</v>
      </c>
      <c r="Q431" s="654">
        <v>9261.7000000000007</v>
      </c>
    </row>
    <row r="432" spans="1:17" ht="14.4" customHeight="1" x14ac:dyDescent="0.3">
      <c r="A432" s="649" t="s">
        <v>595</v>
      </c>
      <c r="B432" s="650" t="s">
        <v>8361</v>
      </c>
      <c r="C432" s="650" t="s">
        <v>7920</v>
      </c>
      <c r="D432" s="650" t="s">
        <v>8545</v>
      </c>
      <c r="E432" s="650" t="s">
        <v>8546</v>
      </c>
      <c r="F432" s="653">
        <v>1</v>
      </c>
      <c r="G432" s="653">
        <v>9261.7000000000007</v>
      </c>
      <c r="H432" s="653">
        <v>1</v>
      </c>
      <c r="I432" s="653">
        <v>9261.7000000000007</v>
      </c>
      <c r="J432" s="653"/>
      <c r="K432" s="653"/>
      <c r="L432" s="653"/>
      <c r="M432" s="653"/>
      <c r="N432" s="653">
        <v>2</v>
      </c>
      <c r="O432" s="653">
        <v>18523.400000000001</v>
      </c>
      <c r="P432" s="666">
        <v>2</v>
      </c>
      <c r="Q432" s="654">
        <v>9261.7000000000007</v>
      </c>
    </row>
    <row r="433" spans="1:17" ht="14.4" customHeight="1" x14ac:dyDescent="0.3">
      <c r="A433" s="649" t="s">
        <v>595</v>
      </c>
      <c r="B433" s="650" t="s">
        <v>8361</v>
      </c>
      <c r="C433" s="650" t="s">
        <v>7920</v>
      </c>
      <c r="D433" s="650" t="s">
        <v>8547</v>
      </c>
      <c r="E433" s="650" t="s">
        <v>8548</v>
      </c>
      <c r="F433" s="653"/>
      <c r="G433" s="653"/>
      <c r="H433" s="653"/>
      <c r="I433" s="653"/>
      <c r="J433" s="653">
        <v>1</v>
      </c>
      <c r="K433" s="653">
        <v>9348.7000000000007</v>
      </c>
      <c r="L433" s="653"/>
      <c r="M433" s="653">
        <v>9348.7000000000007</v>
      </c>
      <c r="N433" s="653"/>
      <c r="O433" s="653"/>
      <c r="P433" s="666"/>
      <c r="Q433" s="654"/>
    </row>
    <row r="434" spans="1:17" ht="14.4" customHeight="1" x14ac:dyDescent="0.3">
      <c r="A434" s="649" t="s">
        <v>595</v>
      </c>
      <c r="B434" s="650" t="s">
        <v>8361</v>
      </c>
      <c r="C434" s="650" t="s">
        <v>7920</v>
      </c>
      <c r="D434" s="650" t="s">
        <v>8549</v>
      </c>
      <c r="E434" s="650" t="s">
        <v>8550</v>
      </c>
      <c r="F434" s="653"/>
      <c r="G434" s="653"/>
      <c r="H434" s="653"/>
      <c r="I434" s="653"/>
      <c r="J434" s="653"/>
      <c r="K434" s="653"/>
      <c r="L434" s="653"/>
      <c r="M434" s="653"/>
      <c r="N434" s="653">
        <v>2</v>
      </c>
      <c r="O434" s="653">
        <v>7003.74</v>
      </c>
      <c r="P434" s="666"/>
      <c r="Q434" s="654">
        <v>3501.87</v>
      </c>
    </row>
    <row r="435" spans="1:17" ht="14.4" customHeight="1" x14ac:dyDescent="0.3">
      <c r="A435" s="649" t="s">
        <v>595</v>
      </c>
      <c r="B435" s="650" t="s">
        <v>8361</v>
      </c>
      <c r="C435" s="650" t="s">
        <v>7920</v>
      </c>
      <c r="D435" s="650" t="s">
        <v>8551</v>
      </c>
      <c r="E435" s="650" t="s">
        <v>8552</v>
      </c>
      <c r="F435" s="653">
        <v>2</v>
      </c>
      <c r="G435" s="653">
        <v>5660</v>
      </c>
      <c r="H435" s="653">
        <v>1</v>
      </c>
      <c r="I435" s="653">
        <v>2830</v>
      </c>
      <c r="J435" s="653"/>
      <c r="K435" s="653"/>
      <c r="L435" s="653"/>
      <c r="M435" s="653"/>
      <c r="N435" s="653"/>
      <c r="O435" s="653"/>
      <c r="P435" s="666"/>
      <c r="Q435" s="654"/>
    </row>
    <row r="436" spans="1:17" ht="14.4" customHeight="1" x14ac:dyDescent="0.3">
      <c r="A436" s="649" t="s">
        <v>595</v>
      </c>
      <c r="B436" s="650" t="s">
        <v>8361</v>
      </c>
      <c r="C436" s="650" t="s">
        <v>7920</v>
      </c>
      <c r="D436" s="650" t="s">
        <v>8553</v>
      </c>
      <c r="E436" s="650" t="s">
        <v>8554</v>
      </c>
      <c r="F436" s="653"/>
      <c r="G436" s="653"/>
      <c r="H436" s="653"/>
      <c r="I436" s="653"/>
      <c r="J436" s="653"/>
      <c r="K436" s="653"/>
      <c r="L436" s="653"/>
      <c r="M436" s="653"/>
      <c r="N436" s="653">
        <v>2</v>
      </c>
      <c r="O436" s="653">
        <v>2793</v>
      </c>
      <c r="P436" s="666"/>
      <c r="Q436" s="654">
        <v>1396.5</v>
      </c>
    </row>
    <row r="437" spans="1:17" ht="14.4" customHeight="1" x14ac:dyDescent="0.3">
      <c r="A437" s="649" t="s">
        <v>595</v>
      </c>
      <c r="B437" s="650" t="s">
        <v>8361</v>
      </c>
      <c r="C437" s="650" t="s">
        <v>7920</v>
      </c>
      <c r="D437" s="650" t="s">
        <v>7921</v>
      </c>
      <c r="E437" s="650" t="s">
        <v>7922</v>
      </c>
      <c r="F437" s="653">
        <v>15</v>
      </c>
      <c r="G437" s="653">
        <v>13181.43</v>
      </c>
      <c r="H437" s="653">
        <v>1</v>
      </c>
      <c r="I437" s="653">
        <v>878.76200000000006</v>
      </c>
      <c r="J437" s="653">
        <v>2</v>
      </c>
      <c r="K437" s="653">
        <v>1782.54</v>
      </c>
      <c r="L437" s="653">
        <v>0.13523115473814298</v>
      </c>
      <c r="M437" s="653">
        <v>891.27</v>
      </c>
      <c r="N437" s="653"/>
      <c r="O437" s="653"/>
      <c r="P437" s="666"/>
      <c r="Q437" s="654"/>
    </row>
    <row r="438" spans="1:17" ht="14.4" customHeight="1" x14ac:dyDescent="0.3">
      <c r="A438" s="649" t="s">
        <v>595</v>
      </c>
      <c r="B438" s="650" t="s">
        <v>8361</v>
      </c>
      <c r="C438" s="650" t="s">
        <v>7920</v>
      </c>
      <c r="D438" s="650" t="s">
        <v>8555</v>
      </c>
      <c r="E438" s="650" t="s">
        <v>8556</v>
      </c>
      <c r="F438" s="653"/>
      <c r="G438" s="653"/>
      <c r="H438" s="653"/>
      <c r="I438" s="653"/>
      <c r="J438" s="653"/>
      <c r="K438" s="653"/>
      <c r="L438" s="653"/>
      <c r="M438" s="653"/>
      <c r="N438" s="653">
        <v>2</v>
      </c>
      <c r="O438" s="653">
        <v>1040</v>
      </c>
      <c r="P438" s="666"/>
      <c r="Q438" s="654">
        <v>520</v>
      </c>
    </row>
    <row r="439" spans="1:17" ht="14.4" customHeight="1" x14ac:dyDescent="0.3">
      <c r="A439" s="649" t="s">
        <v>595</v>
      </c>
      <c r="B439" s="650" t="s">
        <v>8361</v>
      </c>
      <c r="C439" s="650" t="s">
        <v>7920</v>
      </c>
      <c r="D439" s="650" t="s">
        <v>8557</v>
      </c>
      <c r="E439" s="650" t="s">
        <v>8558</v>
      </c>
      <c r="F439" s="653"/>
      <c r="G439" s="653"/>
      <c r="H439" s="653"/>
      <c r="I439" s="653"/>
      <c r="J439" s="653"/>
      <c r="K439" s="653"/>
      <c r="L439" s="653"/>
      <c r="M439" s="653"/>
      <c r="N439" s="653">
        <v>2</v>
      </c>
      <c r="O439" s="653">
        <v>7546</v>
      </c>
      <c r="P439" s="666"/>
      <c r="Q439" s="654">
        <v>3773</v>
      </c>
    </row>
    <row r="440" spans="1:17" ht="14.4" customHeight="1" x14ac:dyDescent="0.3">
      <c r="A440" s="649" t="s">
        <v>595</v>
      </c>
      <c r="B440" s="650" t="s">
        <v>8361</v>
      </c>
      <c r="C440" s="650" t="s">
        <v>7920</v>
      </c>
      <c r="D440" s="650" t="s">
        <v>8559</v>
      </c>
      <c r="E440" s="650" t="s">
        <v>8560</v>
      </c>
      <c r="F440" s="653"/>
      <c r="G440" s="653"/>
      <c r="H440" s="653"/>
      <c r="I440" s="653"/>
      <c r="J440" s="653">
        <v>1</v>
      </c>
      <c r="K440" s="653">
        <v>5101</v>
      </c>
      <c r="L440" s="653"/>
      <c r="M440" s="653">
        <v>5101</v>
      </c>
      <c r="N440" s="653">
        <v>0</v>
      </c>
      <c r="O440" s="653">
        <v>0</v>
      </c>
      <c r="P440" s="666"/>
      <c r="Q440" s="654"/>
    </row>
    <row r="441" spans="1:17" ht="14.4" customHeight="1" x14ac:dyDescent="0.3">
      <c r="A441" s="649" t="s">
        <v>595</v>
      </c>
      <c r="B441" s="650" t="s">
        <v>8361</v>
      </c>
      <c r="C441" s="650" t="s">
        <v>7920</v>
      </c>
      <c r="D441" s="650" t="s">
        <v>8561</v>
      </c>
      <c r="E441" s="650" t="s">
        <v>8560</v>
      </c>
      <c r="F441" s="653">
        <v>2</v>
      </c>
      <c r="G441" s="653">
        <v>15738</v>
      </c>
      <c r="H441" s="653">
        <v>1</v>
      </c>
      <c r="I441" s="653">
        <v>7869</v>
      </c>
      <c r="J441" s="653"/>
      <c r="K441" s="653"/>
      <c r="L441" s="653"/>
      <c r="M441" s="653"/>
      <c r="N441" s="653"/>
      <c r="O441" s="653"/>
      <c r="P441" s="666"/>
      <c r="Q441" s="654"/>
    </row>
    <row r="442" spans="1:17" ht="14.4" customHeight="1" x14ac:dyDescent="0.3">
      <c r="A442" s="649" t="s">
        <v>595</v>
      </c>
      <c r="B442" s="650" t="s">
        <v>8361</v>
      </c>
      <c r="C442" s="650" t="s">
        <v>7920</v>
      </c>
      <c r="D442" s="650" t="s">
        <v>8562</v>
      </c>
      <c r="E442" s="650" t="s">
        <v>8563</v>
      </c>
      <c r="F442" s="653">
        <v>1</v>
      </c>
      <c r="G442" s="653">
        <v>735</v>
      </c>
      <c r="H442" s="653">
        <v>1</v>
      </c>
      <c r="I442" s="653">
        <v>735</v>
      </c>
      <c r="J442" s="653"/>
      <c r="K442" s="653"/>
      <c r="L442" s="653"/>
      <c r="M442" s="653"/>
      <c r="N442" s="653"/>
      <c r="O442" s="653"/>
      <c r="P442" s="666"/>
      <c r="Q442" s="654"/>
    </row>
    <row r="443" spans="1:17" ht="14.4" customHeight="1" x14ac:dyDescent="0.3">
      <c r="A443" s="649" t="s">
        <v>595</v>
      </c>
      <c r="B443" s="650" t="s">
        <v>8361</v>
      </c>
      <c r="C443" s="650" t="s">
        <v>7920</v>
      </c>
      <c r="D443" s="650" t="s">
        <v>8564</v>
      </c>
      <c r="E443" s="650" t="s">
        <v>8565</v>
      </c>
      <c r="F443" s="653">
        <v>1</v>
      </c>
      <c r="G443" s="653">
        <v>6425</v>
      </c>
      <c r="H443" s="653">
        <v>1</v>
      </c>
      <c r="I443" s="653">
        <v>6425</v>
      </c>
      <c r="J443" s="653"/>
      <c r="K443" s="653"/>
      <c r="L443" s="653"/>
      <c r="M443" s="653"/>
      <c r="N443" s="653"/>
      <c r="O443" s="653"/>
      <c r="P443" s="666"/>
      <c r="Q443" s="654"/>
    </row>
    <row r="444" spans="1:17" ht="14.4" customHeight="1" x14ac:dyDescent="0.3">
      <c r="A444" s="649" t="s">
        <v>595</v>
      </c>
      <c r="B444" s="650" t="s">
        <v>8361</v>
      </c>
      <c r="C444" s="650" t="s">
        <v>7920</v>
      </c>
      <c r="D444" s="650" t="s">
        <v>8566</v>
      </c>
      <c r="E444" s="650" t="s">
        <v>8567</v>
      </c>
      <c r="F444" s="653"/>
      <c r="G444" s="653"/>
      <c r="H444" s="653"/>
      <c r="I444" s="653"/>
      <c r="J444" s="653">
        <v>3</v>
      </c>
      <c r="K444" s="653">
        <v>8403.8700000000008</v>
      </c>
      <c r="L444" s="653"/>
      <c r="M444" s="653">
        <v>2801.2900000000004</v>
      </c>
      <c r="N444" s="653"/>
      <c r="O444" s="653"/>
      <c r="P444" s="666"/>
      <c r="Q444" s="654"/>
    </row>
    <row r="445" spans="1:17" ht="14.4" customHeight="1" x14ac:dyDescent="0.3">
      <c r="A445" s="649" t="s">
        <v>595</v>
      </c>
      <c r="B445" s="650" t="s">
        <v>8361</v>
      </c>
      <c r="C445" s="650" t="s">
        <v>7920</v>
      </c>
      <c r="D445" s="650" t="s">
        <v>8568</v>
      </c>
      <c r="E445" s="650" t="s">
        <v>8569</v>
      </c>
      <c r="F445" s="653">
        <v>1</v>
      </c>
      <c r="G445" s="653">
        <v>61920</v>
      </c>
      <c r="H445" s="653">
        <v>1</v>
      </c>
      <c r="I445" s="653">
        <v>61920</v>
      </c>
      <c r="J445" s="653">
        <v>1</v>
      </c>
      <c r="K445" s="653">
        <v>61920</v>
      </c>
      <c r="L445" s="653">
        <v>1</v>
      </c>
      <c r="M445" s="653">
        <v>61920</v>
      </c>
      <c r="N445" s="653">
        <v>3</v>
      </c>
      <c r="O445" s="653">
        <v>185760</v>
      </c>
      <c r="P445" s="666">
        <v>3</v>
      </c>
      <c r="Q445" s="654">
        <v>61920</v>
      </c>
    </row>
    <row r="446" spans="1:17" ht="14.4" customHeight="1" x14ac:dyDescent="0.3">
      <c r="A446" s="649" t="s">
        <v>595</v>
      </c>
      <c r="B446" s="650" t="s">
        <v>8361</v>
      </c>
      <c r="C446" s="650" t="s">
        <v>7920</v>
      </c>
      <c r="D446" s="650" t="s">
        <v>8328</v>
      </c>
      <c r="E446" s="650" t="s">
        <v>8329</v>
      </c>
      <c r="F446" s="653">
        <v>16</v>
      </c>
      <c r="G446" s="653">
        <v>33180.160000000003</v>
      </c>
      <c r="H446" s="653">
        <v>1</v>
      </c>
      <c r="I446" s="653">
        <v>2073.7600000000002</v>
      </c>
      <c r="J446" s="653">
        <v>4</v>
      </c>
      <c r="K446" s="653">
        <v>8295.0400000000009</v>
      </c>
      <c r="L446" s="653">
        <v>0.25</v>
      </c>
      <c r="M446" s="653">
        <v>2073.7600000000002</v>
      </c>
      <c r="N446" s="653">
        <v>21</v>
      </c>
      <c r="O446" s="653">
        <v>43548.959999999999</v>
      </c>
      <c r="P446" s="666">
        <v>1.3124999999999998</v>
      </c>
      <c r="Q446" s="654">
        <v>2073.7599999999998</v>
      </c>
    </row>
    <row r="447" spans="1:17" ht="14.4" customHeight="1" x14ac:dyDescent="0.3">
      <c r="A447" s="649" t="s">
        <v>595</v>
      </c>
      <c r="B447" s="650" t="s">
        <v>8361</v>
      </c>
      <c r="C447" s="650" t="s">
        <v>7920</v>
      </c>
      <c r="D447" s="650" t="s">
        <v>8570</v>
      </c>
      <c r="E447" s="650" t="s">
        <v>8571</v>
      </c>
      <c r="F447" s="653">
        <v>2</v>
      </c>
      <c r="G447" s="653">
        <v>8436</v>
      </c>
      <c r="H447" s="653">
        <v>1</v>
      </c>
      <c r="I447" s="653">
        <v>4218</v>
      </c>
      <c r="J447" s="653"/>
      <c r="K447" s="653"/>
      <c r="L447" s="653"/>
      <c r="M447" s="653"/>
      <c r="N447" s="653"/>
      <c r="O447" s="653"/>
      <c r="P447" s="666"/>
      <c r="Q447" s="654"/>
    </row>
    <row r="448" spans="1:17" ht="14.4" customHeight="1" x14ac:dyDescent="0.3">
      <c r="A448" s="649" t="s">
        <v>595</v>
      </c>
      <c r="B448" s="650" t="s">
        <v>8361</v>
      </c>
      <c r="C448" s="650" t="s">
        <v>7920</v>
      </c>
      <c r="D448" s="650" t="s">
        <v>8572</v>
      </c>
      <c r="E448" s="650" t="s">
        <v>8573</v>
      </c>
      <c r="F448" s="653"/>
      <c r="G448" s="653"/>
      <c r="H448" s="653"/>
      <c r="I448" s="653"/>
      <c r="J448" s="653">
        <v>1</v>
      </c>
      <c r="K448" s="653">
        <v>118.5</v>
      </c>
      <c r="L448" s="653"/>
      <c r="M448" s="653">
        <v>118.5</v>
      </c>
      <c r="N448" s="653"/>
      <c r="O448" s="653"/>
      <c r="P448" s="666"/>
      <c r="Q448" s="654"/>
    </row>
    <row r="449" spans="1:17" ht="14.4" customHeight="1" x14ac:dyDescent="0.3">
      <c r="A449" s="649" t="s">
        <v>595</v>
      </c>
      <c r="B449" s="650" t="s">
        <v>8361</v>
      </c>
      <c r="C449" s="650" t="s">
        <v>7920</v>
      </c>
      <c r="D449" s="650" t="s">
        <v>8574</v>
      </c>
      <c r="E449" s="650" t="s">
        <v>8575</v>
      </c>
      <c r="F449" s="653">
        <v>2</v>
      </c>
      <c r="G449" s="653">
        <v>957.6</v>
      </c>
      <c r="H449" s="653">
        <v>1</v>
      </c>
      <c r="I449" s="653">
        <v>478.8</v>
      </c>
      <c r="J449" s="653"/>
      <c r="K449" s="653"/>
      <c r="L449" s="653"/>
      <c r="M449" s="653"/>
      <c r="N449" s="653"/>
      <c r="O449" s="653"/>
      <c r="P449" s="666"/>
      <c r="Q449" s="654"/>
    </row>
    <row r="450" spans="1:17" ht="14.4" customHeight="1" x14ac:dyDescent="0.3">
      <c r="A450" s="649" t="s">
        <v>595</v>
      </c>
      <c r="B450" s="650" t="s">
        <v>8361</v>
      </c>
      <c r="C450" s="650" t="s">
        <v>7920</v>
      </c>
      <c r="D450" s="650" t="s">
        <v>8576</v>
      </c>
      <c r="E450" s="650" t="s">
        <v>8577</v>
      </c>
      <c r="F450" s="653"/>
      <c r="G450" s="653"/>
      <c r="H450" s="653"/>
      <c r="I450" s="653"/>
      <c r="J450" s="653"/>
      <c r="K450" s="653"/>
      <c r="L450" s="653"/>
      <c r="M450" s="653"/>
      <c r="N450" s="653">
        <v>2</v>
      </c>
      <c r="O450" s="653">
        <v>200.6</v>
      </c>
      <c r="P450" s="666"/>
      <c r="Q450" s="654">
        <v>100.3</v>
      </c>
    </row>
    <row r="451" spans="1:17" ht="14.4" customHeight="1" x14ac:dyDescent="0.3">
      <c r="A451" s="649" t="s">
        <v>595</v>
      </c>
      <c r="B451" s="650" t="s">
        <v>8361</v>
      </c>
      <c r="C451" s="650" t="s">
        <v>7920</v>
      </c>
      <c r="D451" s="650" t="s">
        <v>8578</v>
      </c>
      <c r="E451" s="650" t="s">
        <v>8579</v>
      </c>
      <c r="F451" s="653"/>
      <c r="G451" s="653"/>
      <c r="H451" s="653"/>
      <c r="I451" s="653"/>
      <c r="J451" s="653"/>
      <c r="K451" s="653"/>
      <c r="L451" s="653"/>
      <c r="M451" s="653"/>
      <c r="N451" s="653">
        <v>1</v>
      </c>
      <c r="O451" s="653">
        <v>1312</v>
      </c>
      <c r="P451" s="666"/>
      <c r="Q451" s="654">
        <v>1312</v>
      </c>
    </row>
    <row r="452" spans="1:17" ht="14.4" customHeight="1" x14ac:dyDescent="0.3">
      <c r="A452" s="649" t="s">
        <v>595</v>
      </c>
      <c r="B452" s="650" t="s">
        <v>8361</v>
      </c>
      <c r="C452" s="650" t="s">
        <v>7920</v>
      </c>
      <c r="D452" s="650" t="s">
        <v>8580</v>
      </c>
      <c r="E452" s="650" t="s">
        <v>8581</v>
      </c>
      <c r="F452" s="653"/>
      <c r="G452" s="653"/>
      <c r="H452" s="653"/>
      <c r="I452" s="653"/>
      <c r="J452" s="653"/>
      <c r="K452" s="653"/>
      <c r="L452" s="653"/>
      <c r="M452" s="653"/>
      <c r="N452" s="653">
        <v>14</v>
      </c>
      <c r="O452" s="653">
        <v>19075</v>
      </c>
      <c r="P452" s="666"/>
      <c r="Q452" s="654">
        <v>1362.5</v>
      </c>
    </row>
    <row r="453" spans="1:17" ht="14.4" customHeight="1" x14ac:dyDescent="0.3">
      <c r="A453" s="649" t="s">
        <v>595</v>
      </c>
      <c r="B453" s="650" t="s">
        <v>8361</v>
      </c>
      <c r="C453" s="650" t="s">
        <v>7920</v>
      </c>
      <c r="D453" s="650" t="s">
        <v>8582</v>
      </c>
      <c r="E453" s="650" t="s">
        <v>7868</v>
      </c>
      <c r="F453" s="653">
        <v>4</v>
      </c>
      <c r="G453" s="653">
        <v>280</v>
      </c>
      <c r="H453" s="653">
        <v>1</v>
      </c>
      <c r="I453" s="653">
        <v>70</v>
      </c>
      <c r="J453" s="653">
        <v>9</v>
      </c>
      <c r="K453" s="653">
        <v>630</v>
      </c>
      <c r="L453" s="653">
        <v>2.25</v>
      </c>
      <c r="M453" s="653">
        <v>70</v>
      </c>
      <c r="N453" s="653"/>
      <c r="O453" s="653"/>
      <c r="P453" s="666"/>
      <c r="Q453" s="654"/>
    </row>
    <row r="454" spans="1:17" ht="14.4" customHeight="1" x14ac:dyDescent="0.3">
      <c r="A454" s="649" t="s">
        <v>595</v>
      </c>
      <c r="B454" s="650" t="s">
        <v>8361</v>
      </c>
      <c r="C454" s="650" t="s">
        <v>7920</v>
      </c>
      <c r="D454" s="650" t="s">
        <v>8332</v>
      </c>
      <c r="E454" s="650" t="s">
        <v>7868</v>
      </c>
      <c r="F454" s="653">
        <v>18</v>
      </c>
      <c r="G454" s="653">
        <v>2646</v>
      </c>
      <c r="H454" s="653">
        <v>1</v>
      </c>
      <c r="I454" s="653">
        <v>147</v>
      </c>
      <c r="J454" s="653">
        <v>18</v>
      </c>
      <c r="K454" s="653">
        <v>2646</v>
      </c>
      <c r="L454" s="653">
        <v>1</v>
      </c>
      <c r="M454" s="653">
        <v>147</v>
      </c>
      <c r="N454" s="653"/>
      <c r="O454" s="653"/>
      <c r="P454" s="666"/>
      <c r="Q454" s="654"/>
    </row>
    <row r="455" spans="1:17" ht="14.4" customHeight="1" x14ac:dyDescent="0.3">
      <c r="A455" s="649" t="s">
        <v>595</v>
      </c>
      <c r="B455" s="650" t="s">
        <v>8361</v>
      </c>
      <c r="C455" s="650" t="s">
        <v>7920</v>
      </c>
      <c r="D455" s="650" t="s">
        <v>8583</v>
      </c>
      <c r="E455" s="650" t="s">
        <v>7868</v>
      </c>
      <c r="F455" s="653"/>
      <c r="G455" s="653"/>
      <c r="H455" s="653"/>
      <c r="I455" s="653"/>
      <c r="J455" s="653">
        <v>1</v>
      </c>
      <c r="K455" s="653">
        <v>187</v>
      </c>
      <c r="L455" s="653"/>
      <c r="M455" s="653">
        <v>187</v>
      </c>
      <c r="N455" s="653"/>
      <c r="O455" s="653"/>
      <c r="P455" s="666"/>
      <c r="Q455" s="654"/>
    </row>
    <row r="456" spans="1:17" ht="14.4" customHeight="1" x14ac:dyDescent="0.3">
      <c r="A456" s="649" t="s">
        <v>595</v>
      </c>
      <c r="B456" s="650" t="s">
        <v>8361</v>
      </c>
      <c r="C456" s="650" t="s">
        <v>7920</v>
      </c>
      <c r="D456" s="650" t="s">
        <v>8333</v>
      </c>
      <c r="E456" s="650" t="s">
        <v>7868</v>
      </c>
      <c r="F456" s="653">
        <v>4</v>
      </c>
      <c r="G456" s="653">
        <v>596</v>
      </c>
      <c r="H456" s="653">
        <v>1</v>
      </c>
      <c r="I456" s="653">
        <v>149</v>
      </c>
      <c r="J456" s="653">
        <v>4</v>
      </c>
      <c r="K456" s="653">
        <v>596</v>
      </c>
      <c r="L456" s="653">
        <v>1</v>
      </c>
      <c r="M456" s="653">
        <v>149</v>
      </c>
      <c r="N456" s="653"/>
      <c r="O456" s="653"/>
      <c r="P456" s="666"/>
      <c r="Q456" s="654"/>
    </row>
    <row r="457" spans="1:17" ht="14.4" customHeight="1" x14ac:dyDescent="0.3">
      <c r="A457" s="649" t="s">
        <v>595</v>
      </c>
      <c r="B457" s="650" t="s">
        <v>8361</v>
      </c>
      <c r="C457" s="650" t="s">
        <v>7920</v>
      </c>
      <c r="D457" s="650" t="s">
        <v>8584</v>
      </c>
      <c r="E457" s="650" t="s">
        <v>7868</v>
      </c>
      <c r="F457" s="653">
        <v>2</v>
      </c>
      <c r="G457" s="653">
        <v>388</v>
      </c>
      <c r="H457" s="653">
        <v>1</v>
      </c>
      <c r="I457" s="653">
        <v>194</v>
      </c>
      <c r="J457" s="653">
        <v>2</v>
      </c>
      <c r="K457" s="653">
        <v>388</v>
      </c>
      <c r="L457" s="653">
        <v>1</v>
      </c>
      <c r="M457" s="653">
        <v>194</v>
      </c>
      <c r="N457" s="653"/>
      <c r="O457" s="653"/>
      <c r="P457" s="666"/>
      <c r="Q457" s="654"/>
    </row>
    <row r="458" spans="1:17" ht="14.4" customHeight="1" x14ac:dyDescent="0.3">
      <c r="A458" s="649" t="s">
        <v>595</v>
      </c>
      <c r="B458" s="650" t="s">
        <v>8361</v>
      </c>
      <c r="C458" s="650" t="s">
        <v>7920</v>
      </c>
      <c r="D458" s="650" t="s">
        <v>8334</v>
      </c>
      <c r="E458" s="650" t="s">
        <v>7868</v>
      </c>
      <c r="F458" s="653">
        <v>1</v>
      </c>
      <c r="G458" s="653">
        <v>247</v>
      </c>
      <c r="H458" s="653">
        <v>1</v>
      </c>
      <c r="I458" s="653">
        <v>247</v>
      </c>
      <c r="J458" s="653">
        <v>4</v>
      </c>
      <c r="K458" s="653">
        <v>988</v>
      </c>
      <c r="L458" s="653">
        <v>4</v>
      </c>
      <c r="M458" s="653">
        <v>247</v>
      </c>
      <c r="N458" s="653"/>
      <c r="O458" s="653"/>
      <c r="P458" s="666"/>
      <c r="Q458" s="654"/>
    </row>
    <row r="459" spans="1:17" ht="14.4" customHeight="1" x14ac:dyDescent="0.3">
      <c r="A459" s="649" t="s">
        <v>595</v>
      </c>
      <c r="B459" s="650" t="s">
        <v>8361</v>
      </c>
      <c r="C459" s="650" t="s">
        <v>7920</v>
      </c>
      <c r="D459" s="650" t="s">
        <v>8585</v>
      </c>
      <c r="E459" s="650" t="s">
        <v>7868</v>
      </c>
      <c r="F459" s="653">
        <v>6</v>
      </c>
      <c r="G459" s="653">
        <v>1740</v>
      </c>
      <c r="H459" s="653">
        <v>1</v>
      </c>
      <c r="I459" s="653">
        <v>290</v>
      </c>
      <c r="J459" s="653">
        <v>4</v>
      </c>
      <c r="K459" s="653">
        <v>1160</v>
      </c>
      <c r="L459" s="653">
        <v>0.66666666666666663</v>
      </c>
      <c r="M459" s="653">
        <v>290</v>
      </c>
      <c r="N459" s="653"/>
      <c r="O459" s="653"/>
      <c r="P459" s="666"/>
      <c r="Q459" s="654"/>
    </row>
    <row r="460" spans="1:17" ht="14.4" customHeight="1" x14ac:dyDescent="0.3">
      <c r="A460" s="649" t="s">
        <v>595</v>
      </c>
      <c r="B460" s="650" t="s">
        <v>8361</v>
      </c>
      <c r="C460" s="650" t="s">
        <v>7920</v>
      </c>
      <c r="D460" s="650" t="s">
        <v>8586</v>
      </c>
      <c r="E460" s="650" t="s">
        <v>8587</v>
      </c>
      <c r="F460" s="653">
        <v>1</v>
      </c>
      <c r="G460" s="653">
        <v>1242</v>
      </c>
      <c r="H460" s="653">
        <v>1</v>
      </c>
      <c r="I460" s="653">
        <v>1242</v>
      </c>
      <c r="J460" s="653"/>
      <c r="K460" s="653"/>
      <c r="L460" s="653"/>
      <c r="M460" s="653"/>
      <c r="N460" s="653"/>
      <c r="O460" s="653"/>
      <c r="P460" s="666"/>
      <c r="Q460" s="654"/>
    </row>
    <row r="461" spans="1:17" ht="14.4" customHeight="1" x14ac:dyDescent="0.3">
      <c r="A461" s="649" t="s">
        <v>595</v>
      </c>
      <c r="B461" s="650" t="s">
        <v>8361</v>
      </c>
      <c r="C461" s="650" t="s">
        <v>7920</v>
      </c>
      <c r="D461" s="650" t="s">
        <v>8588</v>
      </c>
      <c r="E461" s="650" t="s">
        <v>8589</v>
      </c>
      <c r="F461" s="653">
        <v>1</v>
      </c>
      <c r="G461" s="653">
        <v>1355</v>
      </c>
      <c r="H461" s="653">
        <v>1</v>
      </c>
      <c r="I461" s="653">
        <v>1355</v>
      </c>
      <c r="J461" s="653"/>
      <c r="K461" s="653"/>
      <c r="L461" s="653"/>
      <c r="M461" s="653"/>
      <c r="N461" s="653"/>
      <c r="O461" s="653"/>
      <c r="P461" s="666"/>
      <c r="Q461" s="654"/>
    </row>
    <row r="462" spans="1:17" ht="14.4" customHeight="1" x14ac:dyDescent="0.3">
      <c r="A462" s="649" t="s">
        <v>595</v>
      </c>
      <c r="B462" s="650" t="s">
        <v>8361</v>
      </c>
      <c r="C462" s="650" t="s">
        <v>7920</v>
      </c>
      <c r="D462" s="650" t="s">
        <v>8590</v>
      </c>
      <c r="E462" s="650" t="s">
        <v>8476</v>
      </c>
      <c r="F462" s="653">
        <v>1</v>
      </c>
      <c r="G462" s="653">
        <v>1985</v>
      </c>
      <c r="H462" s="653">
        <v>1</v>
      </c>
      <c r="I462" s="653">
        <v>1985</v>
      </c>
      <c r="J462" s="653"/>
      <c r="K462" s="653"/>
      <c r="L462" s="653"/>
      <c r="M462" s="653"/>
      <c r="N462" s="653"/>
      <c r="O462" s="653"/>
      <c r="P462" s="666"/>
      <c r="Q462" s="654"/>
    </row>
    <row r="463" spans="1:17" ht="14.4" customHeight="1" x14ac:dyDescent="0.3">
      <c r="A463" s="649" t="s">
        <v>595</v>
      </c>
      <c r="B463" s="650" t="s">
        <v>8361</v>
      </c>
      <c r="C463" s="650" t="s">
        <v>7920</v>
      </c>
      <c r="D463" s="650" t="s">
        <v>8591</v>
      </c>
      <c r="E463" s="650" t="s">
        <v>8592</v>
      </c>
      <c r="F463" s="653">
        <v>1</v>
      </c>
      <c r="G463" s="653">
        <v>13666.42</v>
      </c>
      <c r="H463" s="653">
        <v>1</v>
      </c>
      <c r="I463" s="653">
        <v>13666.42</v>
      </c>
      <c r="J463" s="653"/>
      <c r="K463" s="653"/>
      <c r="L463" s="653"/>
      <c r="M463" s="653"/>
      <c r="N463" s="653"/>
      <c r="O463" s="653"/>
      <c r="P463" s="666"/>
      <c r="Q463" s="654"/>
    </row>
    <row r="464" spans="1:17" ht="14.4" customHeight="1" x14ac:dyDescent="0.3">
      <c r="A464" s="649" t="s">
        <v>595</v>
      </c>
      <c r="B464" s="650" t="s">
        <v>8361</v>
      </c>
      <c r="C464" s="650" t="s">
        <v>7920</v>
      </c>
      <c r="D464" s="650" t="s">
        <v>8593</v>
      </c>
      <c r="E464" s="650" t="s">
        <v>8594</v>
      </c>
      <c r="F464" s="653"/>
      <c r="G464" s="653"/>
      <c r="H464" s="653"/>
      <c r="I464" s="653"/>
      <c r="J464" s="653">
        <v>1</v>
      </c>
      <c r="K464" s="653">
        <v>2909</v>
      </c>
      <c r="L464" s="653"/>
      <c r="M464" s="653">
        <v>2909</v>
      </c>
      <c r="N464" s="653"/>
      <c r="O464" s="653"/>
      <c r="P464" s="666"/>
      <c r="Q464" s="654"/>
    </row>
    <row r="465" spans="1:17" ht="14.4" customHeight="1" x14ac:dyDescent="0.3">
      <c r="A465" s="649" t="s">
        <v>595</v>
      </c>
      <c r="B465" s="650" t="s">
        <v>8361</v>
      </c>
      <c r="C465" s="650" t="s">
        <v>7920</v>
      </c>
      <c r="D465" s="650" t="s">
        <v>8595</v>
      </c>
      <c r="E465" s="650" t="s">
        <v>8596</v>
      </c>
      <c r="F465" s="653"/>
      <c r="G465" s="653"/>
      <c r="H465" s="653"/>
      <c r="I465" s="653"/>
      <c r="J465" s="653">
        <v>1</v>
      </c>
      <c r="K465" s="653">
        <v>6517</v>
      </c>
      <c r="L465" s="653"/>
      <c r="M465" s="653">
        <v>6517</v>
      </c>
      <c r="N465" s="653"/>
      <c r="O465" s="653"/>
      <c r="P465" s="666"/>
      <c r="Q465" s="654"/>
    </row>
    <row r="466" spans="1:17" ht="14.4" customHeight="1" x14ac:dyDescent="0.3">
      <c r="A466" s="649" t="s">
        <v>595</v>
      </c>
      <c r="B466" s="650" t="s">
        <v>8361</v>
      </c>
      <c r="C466" s="650" t="s">
        <v>7920</v>
      </c>
      <c r="D466" s="650" t="s">
        <v>8597</v>
      </c>
      <c r="E466" s="650" t="s">
        <v>8338</v>
      </c>
      <c r="F466" s="653">
        <v>1</v>
      </c>
      <c r="G466" s="653">
        <v>1537.7</v>
      </c>
      <c r="H466" s="653">
        <v>1</v>
      </c>
      <c r="I466" s="653">
        <v>1537.7</v>
      </c>
      <c r="J466" s="653"/>
      <c r="K466" s="653"/>
      <c r="L466" s="653"/>
      <c r="M466" s="653"/>
      <c r="N466" s="653"/>
      <c r="O466" s="653"/>
      <c r="P466" s="666"/>
      <c r="Q466" s="654"/>
    </row>
    <row r="467" spans="1:17" ht="14.4" customHeight="1" x14ac:dyDescent="0.3">
      <c r="A467" s="649" t="s">
        <v>595</v>
      </c>
      <c r="B467" s="650" t="s">
        <v>8361</v>
      </c>
      <c r="C467" s="650" t="s">
        <v>7920</v>
      </c>
      <c r="D467" s="650" t="s">
        <v>8598</v>
      </c>
      <c r="E467" s="650" t="s">
        <v>8338</v>
      </c>
      <c r="F467" s="653">
        <v>8</v>
      </c>
      <c r="G467" s="653">
        <v>13624</v>
      </c>
      <c r="H467" s="653">
        <v>1</v>
      </c>
      <c r="I467" s="653">
        <v>1703</v>
      </c>
      <c r="J467" s="653"/>
      <c r="K467" s="653"/>
      <c r="L467" s="653"/>
      <c r="M467" s="653"/>
      <c r="N467" s="653">
        <v>3</v>
      </c>
      <c r="O467" s="653">
        <v>5294.79</v>
      </c>
      <c r="P467" s="666">
        <v>0.3886369641808573</v>
      </c>
      <c r="Q467" s="654">
        <v>1764.93</v>
      </c>
    </row>
    <row r="468" spans="1:17" ht="14.4" customHeight="1" x14ac:dyDescent="0.3">
      <c r="A468" s="649" t="s">
        <v>595</v>
      </c>
      <c r="B468" s="650" t="s">
        <v>8361</v>
      </c>
      <c r="C468" s="650" t="s">
        <v>7920</v>
      </c>
      <c r="D468" s="650" t="s">
        <v>8337</v>
      </c>
      <c r="E468" s="650" t="s">
        <v>8338</v>
      </c>
      <c r="F468" s="653">
        <v>8</v>
      </c>
      <c r="G468" s="653">
        <v>13767.2</v>
      </c>
      <c r="H468" s="653">
        <v>1</v>
      </c>
      <c r="I468" s="653">
        <v>1720.9</v>
      </c>
      <c r="J468" s="653">
        <v>2</v>
      </c>
      <c r="K468" s="653">
        <v>3566.96</v>
      </c>
      <c r="L468" s="653">
        <v>0.25909117322331338</v>
      </c>
      <c r="M468" s="653">
        <v>1783.48</v>
      </c>
      <c r="N468" s="653"/>
      <c r="O468" s="653"/>
      <c r="P468" s="666"/>
      <c r="Q468" s="654"/>
    </row>
    <row r="469" spans="1:17" ht="14.4" customHeight="1" x14ac:dyDescent="0.3">
      <c r="A469" s="649" t="s">
        <v>595</v>
      </c>
      <c r="B469" s="650" t="s">
        <v>8361</v>
      </c>
      <c r="C469" s="650" t="s">
        <v>7920</v>
      </c>
      <c r="D469" s="650" t="s">
        <v>8599</v>
      </c>
      <c r="E469" s="650" t="s">
        <v>8338</v>
      </c>
      <c r="F469" s="653"/>
      <c r="G469" s="653"/>
      <c r="H469" s="653"/>
      <c r="I469" s="653"/>
      <c r="J469" s="653">
        <v>2</v>
      </c>
      <c r="K469" s="653">
        <v>3566.96</v>
      </c>
      <c r="L469" s="653"/>
      <c r="M469" s="653">
        <v>1783.48</v>
      </c>
      <c r="N469" s="653"/>
      <c r="O469" s="653"/>
      <c r="P469" s="666"/>
      <c r="Q469" s="654"/>
    </row>
    <row r="470" spans="1:17" ht="14.4" customHeight="1" x14ac:dyDescent="0.3">
      <c r="A470" s="649" t="s">
        <v>595</v>
      </c>
      <c r="B470" s="650" t="s">
        <v>8361</v>
      </c>
      <c r="C470" s="650" t="s">
        <v>7920</v>
      </c>
      <c r="D470" s="650" t="s">
        <v>8600</v>
      </c>
      <c r="E470" s="650" t="s">
        <v>8338</v>
      </c>
      <c r="F470" s="653"/>
      <c r="G470" s="653"/>
      <c r="H470" s="653"/>
      <c r="I470" s="653"/>
      <c r="J470" s="653">
        <v>5</v>
      </c>
      <c r="K470" s="653">
        <v>9122.0499999999993</v>
      </c>
      <c r="L470" s="653"/>
      <c r="M470" s="653">
        <v>1824.4099999999999</v>
      </c>
      <c r="N470" s="653"/>
      <c r="O470" s="653"/>
      <c r="P470" s="666"/>
      <c r="Q470" s="654"/>
    </row>
    <row r="471" spans="1:17" ht="14.4" customHeight="1" x14ac:dyDescent="0.3">
      <c r="A471" s="649" t="s">
        <v>595</v>
      </c>
      <c r="B471" s="650" t="s">
        <v>8361</v>
      </c>
      <c r="C471" s="650" t="s">
        <v>7920</v>
      </c>
      <c r="D471" s="650" t="s">
        <v>8339</v>
      </c>
      <c r="E471" s="650" t="s">
        <v>8340</v>
      </c>
      <c r="F471" s="653">
        <v>16</v>
      </c>
      <c r="G471" s="653">
        <v>3696</v>
      </c>
      <c r="H471" s="653">
        <v>1</v>
      </c>
      <c r="I471" s="653">
        <v>231</v>
      </c>
      <c r="J471" s="653">
        <v>6</v>
      </c>
      <c r="K471" s="653">
        <v>1436.4</v>
      </c>
      <c r="L471" s="653">
        <v>0.38863636363636367</v>
      </c>
      <c r="M471" s="653">
        <v>239.4</v>
      </c>
      <c r="N471" s="653">
        <v>3</v>
      </c>
      <c r="O471" s="653">
        <v>718.2</v>
      </c>
      <c r="P471" s="666">
        <v>0.19431818181818183</v>
      </c>
      <c r="Q471" s="654">
        <v>239.4</v>
      </c>
    </row>
    <row r="472" spans="1:17" ht="14.4" customHeight="1" x14ac:dyDescent="0.3">
      <c r="A472" s="649" t="s">
        <v>595</v>
      </c>
      <c r="B472" s="650" t="s">
        <v>8361</v>
      </c>
      <c r="C472" s="650" t="s">
        <v>7920</v>
      </c>
      <c r="D472" s="650" t="s">
        <v>8341</v>
      </c>
      <c r="E472" s="650" t="s">
        <v>8342</v>
      </c>
      <c r="F472" s="653">
        <v>1</v>
      </c>
      <c r="G472" s="653">
        <v>315</v>
      </c>
      <c r="H472" s="653">
        <v>1</v>
      </c>
      <c r="I472" s="653">
        <v>315</v>
      </c>
      <c r="J472" s="653">
        <v>3</v>
      </c>
      <c r="K472" s="653">
        <v>979.34999999999991</v>
      </c>
      <c r="L472" s="653">
        <v>3.1090476190476188</v>
      </c>
      <c r="M472" s="653">
        <v>326.45</v>
      </c>
      <c r="N472" s="653"/>
      <c r="O472" s="653"/>
      <c r="P472" s="666"/>
      <c r="Q472" s="654"/>
    </row>
    <row r="473" spans="1:17" ht="14.4" customHeight="1" x14ac:dyDescent="0.3">
      <c r="A473" s="649" t="s">
        <v>595</v>
      </c>
      <c r="B473" s="650" t="s">
        <v>8361</v>
      </c>
      <c r="C473" s="650" t="s">
        <v>7920</v>
      </c>
      <c r="D473" s="650" t="s">
        <v>8601</v>
      </c>
      <c r="E473" s="650" t="s">
        <v>8602</v>
      </c>
      <c r="F473" s="653"/>
      <c r="G473" s="653"/>
      <c r="H473" s="653"/>
      <c r="I473" s="653"/>
      <c r="J473" s="653">
        <v>5</v>
      </c>
      <c r="K473" s="653">
        <v>3699.8</v>
      </c>
      <c r="L473" s="653"/>
      <c r="M473" s="653">
        <v>739.96</v>
      </c>
      <c r="N473" s="653">
        <v>7</v>
      </c>
      <c r="O473" s="653">
        <v>5179.72</v>
      </c>
      <c r="P473" s="666"/>
      <c r="Q473" s="654">
        <v>739.96</v>
      </c>
    </row>
    <row r="474" spans="1:17" ht="14.4" customHeight="1" x14ac:dyDescent="0.3">
      <c r="A474" s="649" t="s">
        <v>595</v>
      </c>
      <c r="B474" s="650" t="s">
        <v>8361</v>
      </c>
      <c r="C474" s="650" t="s">
        <v>7920</v>
      </c>
      <c r="D474" s="650" t="s">
        <v>8603</v>
      </c>
      <c r="E474" s="650" t="s">
        <v>8604</v>
      </c>
      <c r="F474" s="653">
        <v>4</v>
      </c>
      <c r="G474" s="653">
        <v>22236</v>
      </c>
      <c r="H474" s="653">
        <v>1</v>
      </c>
      <c r="I474" s="653">
        <v>5559</v>
      </c>
      <c r="J474" s="653"/>
      <c r="K474" s="653"/>
      <c r="L474" s="653"/>
      <c r="M474" s="653"/>
      <c r="N474" s="653"/>
      <c r="O474" s="653"/>
      <c r="P474" s="666"/>
      <c r="Q474" s="654"/>
    </row>
    <row r="475" spans="1:17" ht="14.4" customHeight="1" x14ac:dyDescent="0.3">
      <c r="A475" s="649" t="s">
        <v>595</v>
      </c>
      <c r="B475" s="650" t="s">
        <v>8361</v>
      </c>
      <c r="C475" s="650" t="s">
        <v>7920</v>
      </c>
      <c r="D475" s="650" t="s">
        <v>8605</v>
      </c>
      <c r="E475" s="650" t="s">
        <v>8606</v>
      </c>
      <c r="F475" s="653"/>
      <c r="G475" s="653"/>
      <c r="H475" s="653"/>
      <c r="I475" s="653"/>
      <c r="J475" s="653">
        <v>2</v>
      </c>
      <c r="K475" s="653">
        <v>5658.54</v>
      </c>
      <c r="L475" s="653"/>
      <c r="M475" s="653">
        <v>2829.27</v>
      </c>
      <c r="N475" s="653"/>
      <c r="O475" s="653"/>
      <c r="P475" s="666"/>
      <c r="Q475" s="654"/>
    </row>
    <row r="476" spans="1:17" ht="14.4" customHeight="1" x14ac:dyDescent="0.3">
      <c r="A476" s="649" t="s">
        <v>595</v>
      </c>
      <c r="B476" s="650" t="s">
        <v>8361</v>
      </c>
      <c r="C476" s="650" t="s">
        <v>7920</v>
      </c>
      <c r="D476" s="650" t="s">
        <v>8607</v>
      </c>
      <c r="E476" s="650" t="s">
        <v>8608</v>
      </c>
      <c r="F476" s="653">
        <v>1</v>
      </c>
      <c r="G476" s="653">
        <v>1185.5999999999999</v>
      </c>
      <c r="H476" s="653">
        <v>1</v>
      </c>
      <c r="I476" s="653">
        <v>1185.5999999999999</v>
      </c>
      <c r="J476" s="653"/>
      <c r="K476" s="653"/>
      <c r="L476" s="653"/>
      <c r="M476" s="653"/>
      <c r="N476" s="653"/>
      <c r="O476" s="653"/>
      <c r="P476" s="666"/>
      <c r="Q476" s="654"/>
    </row>
    <row r="477" spans="1:17" ht="14.4" customHeight="1" x14ac:dyDescent="0.3">
      <c r="A477" s="649" t="s">
        <v>595</v>
      </c>
      <c r="B477" s="650" t="s">
        <v>8361</v>
      </c>
      <c r="C477" s="650" t="s">
        <v>7920</v>
      </c>
      <c r="D477" s="650" t="s">
        <v>8609</v>
      </c>
      <c r="E477" s="650" t="s">
        <v>8610</v>
      </c>
      <c r="F477" s="653">
        <v>1</v>
      </c>
      <c r="G477" s="653">
        <v>552.9</v>
      </c>
      <c r="H477" s="653">
        <v>1</v>
      </c>
      <c r="I477" s="653">
        <v>552.9</v>
      </c>
      <c r="J477" s="653"/>
      <c r="K477" s="653"/>
      <c r="L477" s="653"/>
      <c r="M477" s="653"/>
      <c r="N477" s="653"/>
      <c r="O477" s="653"/>
      <c r="P477" s="666"/>
      <c r="Q477" s="654"/>
    </row>
    <row r="478" spans="1:17" ht="14.4" customHeight="1" x14ac:dyDescent="0.3">
      <c r="A478" s="649" t="s">
        <v>595</v>
      </c>
      <c r="B478" s="650" t="s">
        <v>8361</v>
      </c>
      <c r="C478" s="650" t="s">
        <v>7920</v>
      </c>
      <c r="D478" s="650" t="s">
        <v>8611</v>
      </c>
      <c r="E478" s="650" t="s">
        <v>8612</v>
      </c>
      <c r="F478" s="653">
        <v>0.30000000000000004</v>
      </c>
      <c r="G478" s="653">
        <v>219.60000000000002</v>
      </c>
      <c r="H478" s="653">
        <v>1</v>
      </c>
      <c r="I478" s="653">
        <v>732</v>
      </c>
      <c r="J478" s="653">
        <v>1</v>
      </c>
      <c r="K478" s="653">
        <v>732.03</v>
      </c>
      <c r="L478" s="653">
        <v>3.3334699453551906</v>
      </c>
      <c r="M478" s="653">
        <v>732.03</v>
      </c>
      <c r="N478" s="653"/>
      <c r="O478" s="653"/>
      <c r="P478" s="666"/>
      <c r="Q478" s="654"/>
    </row>
    <row r="479" spans="1:17" ht="14.4" customHeight="1" x14ac:dyDescent="0.3">
      <c r="A479" s="649" t="s">
        <v>595</v>
      </c>
      <c r="B479" s="650" t="s">
        <v>8361</v>
      </c>
      <c r="C479" s="650" t="s">
        <v>7920</v>
      </c>
      <c r="D479" s="650" t="s">
        <v>8613</v>
      </c>
      <c r="E479" s="650" t="s">
        <v>8573</v>
      </c>
      <c r="F479" s="653"/>
      <c r="G479" s="653"/>
      <c r="H479" s="653"/>
      <c r="I479" s="653"/>
      <c r="J479" s="653">
        <v>2</v>
      </c>
      <c r="K479" s="653">
        <v>291.8</v>
      </c>
      <c r="L479" s="653"/>
      <c r="M479" s="653">
        <v>145.9</v>
      </c>
      <c r="N479" s="653"/>
      <c r="O479" s="653"/>
      <c r="P479" s="666"/>
      <c r="Q479" s="654"/>
    </row>
    <row r="480" spans="1:17" ht="14.4" customHeight="1" x14ac:dyDescent="0.3">
      <c r="A480" s="649" t="s">
        <v>595</v>
      </c>
      <c r="B480" s="650" t="s">
        <v>8361</v>
      </c>
      <c r="C480" s="650" t="s">
        <v>7920</v>
      </c>
      <c r="D480" s="650" t="s">
        <v>8614</v>
      </c>
      <c r="E480" s="650" t="s">
        <v>8615</v>
      </c>
      <c r="F480" s="653"/>
      <c r="G480" s="653"/>
      <c r="H480" s="653"/>
      <c r="I480" s="653"/>
      <c r="J480" s="653"/>
      <c r="K480" s="653"/>
      <c r="L480" s="653"/>
      <c r="M480" s="653"/>
      <c r="N480" s="653">
        <v>1</v>
      </c>
      <c r="O480" s="653">
        <v>778.6</v>
      </c>
      <c r="P480" s="666"/>
      <c r="Q480" s="654">
        <v>778.6</v>
      </c>
    </row>
    <row r="481" spans="1:17" ht="14.4" customHeight="1" x14ac:dyDescent="0.3">
      <c r="A481" s="649" t="s">
        <v>595</v>
      </c>
      <c r="B481" s="650" t="s">
        <v>8361</v>
      </c>
      <c r="C481" s="650" t="s">
        <v>7920</v>
      </c>
      <c r="D481" s="650" t="s">
        <v>8616</v>
      </c>
      <c r="E481" s="650" t="s">
        <v>8617</v>
      </c>
      <c r="F481" s="653"/>
      <c r="G481" s="653"/>
      <c r="H481" s="653"/>
      <c r="I481" s="653"/>
      <c r="J481" s="653">
        <v>4</v>
      </c>
      <c r="K481" s="653">
        <v>7572.72</v>
      </c>
      <c r="L481" s="653"/>
      <c r="M481" s="653">
        <v>1893.18</v>
      </c>
      <c r="N481" s="653"/>
      <c r="O481" s="653"/>
      <c r="P481" s="666"/>
      <c r="Q481" s="654"/>
    </row>
    <row r="482" spans="1:17" ht="14.4" customHeight="1" x14ac:dyDescent="0.3">
      <c r="A482" s="649" t="s">
        <v>595</v>
      </c>
      <c r="B482" s="650" t="s">
        <v>8361</v>
      </c>
      <c r="C482" s="650" t="s">
        <v>7920</v>
      </c>
      <c r="D482" s="650" t="s">
        <v>8208</v>
      </c>
      <c r="E482" s="650" t="s">
        <v>8209</v>
      </c>
      <c r="F482" s="653"/>
      <c r="G482" s="653"/>
      <c r="H482" s="653"/>
      <c r="I482" s="653"/>
      <c r="J482" s="653"/>
      <c r="K482" s="653"/>
      <c r="L482" s="653"/>
      <c r="M482" s="653"/>
      <c r="N482" s="653">
        <v>14</v>
      </c>
      <c r="O482" s="653">
        <v>31053.399999999998</v>
      </c>
      <c r="P482" s="666"/>
      <c r="Q482" s="654">
        <v>2218.1</v>
      </c>
    </row>
    <row r="483" spans="1:17" ht="14.4" customHeight="1" x14ac:dyDescent="0.3">
      <c r="A483" s="649" t="s">
        <v>595</v>
      </c>
      <c r="B483" s="650" t="s">
        <v>8361</v>
      </c>
      <c r="C483" s="650" t="s">
        <v>7920</v>
      </c>
      <c r="D483" s="650" t="s">
        <v>8618</v>
      </c>
      <c r="E483" s="650" t="s">
        <v>8619</v>
      </c>
      <c r="F483" s="653"/>
      <c r="G483" s="653"/>
      <c r="H483" s="653"/>
      <c r="I483" s="653"/>
      <c r="J483" s="653"/>
      <c r="K483" s="653"/>
      <c r="L483" s="653"/>
      <c r="M483" s="653"/>
      <c r="N483" s="653">
        <v>2</v>
      </c>
      <c r="O483" s="653">
        <v>3547.4700000000003</v>
      </c>
      <c r="P483" s="666"/>
      <c r="Q483" s="654">
        <v>1773.7350000000001</v>
      </c>
    </row>
    <row r="484" spans="1:17" ht="14.4" customHeight="1" x14ac:dyDescent="0.3">
      <c r="A484" s="649" t="s">
        <v>595</v>
      </c>
      <c r="B484" s="650" t="s">
        <v>8361</v>
      </c>
      <c r="C484" s="650" t="s">
        <v>7920</v>
      </c>
      <c r="D484" s="650" t="s">
        <v>8620</v>
      </c>
      <c r="E484" s="650" t="s">
        <v>8619</v>
      </c>
      <c r="F484" s="653"/>
      <c r="G484" s="653"/>
      <c r="H484" s="653"/>
      <c r="I484" s="653"/>
      <c r="J484" s="653"/>
      <c r="K484" s="653"/>
      <c r="L484" s="653"/>
      <c r="M484" s="653"/>
      <c r="N484" s="653">
        <v>16</v>
      </c>
      <c r="O484" s="653">
        <v>7594.4</v>
      </c>
      <c r="P484" s="666"/>
      <c r="Q484" s="654">
        <v>474.65</v>
      </c>
    </row>
    <row r="485" spans="1:17" ht="14.4" customHeight="1" x14ac:dyDescent="0.3">
      <c r="A485" s="649" t="s">
        <v>595</v>
      </c>
      <c r="B485" s="650" t="s">
        <v>8361</v>
      </c>
      <c r="C485" s="650" t="s">
        <v>7920</v>
      </c>
      <c r="D485" s="650" t="s">
        <v>8621</v>
      </c>
      <c r="E485" s="650" t="s">
        <v>8619</v>
      </c>
      <c r="F485" s="653"/>
      <c r="G485" s="653"/>
      <c r="H485" s="653"/>
      <c r="I485" s="653"/>
      <c r="J485" s="653"/>
      <c r="K485" s="653"/>
      <c r="L485" s="653"/>
      <c r="M485" s="653"/>
      <c r="N485" s="653">
        <v>4</v>
      </c>
      <c r="O485" s="653">
        <v>625.96</v>
      </c>
      <c r="P485" s="666"/>
      <c r="Q485" s="654">
        <v>156.49</v>
      </c>
    </row>
    <row r="486" spans="1:17" ht="14.4" customHeight="1" x14ac:dyDescent="0.3">
      <c r="A486" s="649" t="s">
        <v>595</v>
      </c>
      <c r="B486" s="650" t="s">
        <v>8361</v>
      </c>
      <c r="C486" s="650" t="s">
        <v>7920</v>
      </c>
      <c r="D486" s="650" t="s">
        <v>8622</v>
      </c>
      <c r="E486" s="650" t="s">
        <v>8619</v>
      </c>
      <c r="F486" s="653"/>
      <c r="G486" s="653"/>
      <c r="H486" s="653"/>
      <c r="I486" s="653"/>
      <c r="J486" s="653"/>
      <c r="K486" s="653"/>
      <c r="L486" s="653"/>
      <c r="M486" s="653"/>
      <c r="N486" s="653">
        <v>1</v>
      </c>
      <c r="O486" s="653">
        <v>375.16</v>
      </c>
      <c r="P486" s="666"/>
      <c r="Q486" s="654">
        <v>375.16</v>
      </c>
    </row>
    <row r="487" spans="1:17" ht="14.4" customHeight="1" x14ac:dyDescent="0.3">
      <c r="A487" s="649" t="s">
        <v>595</v>
      </c>
      <c r="B487" s="650" t="s">
        <v>8361</v>
      </c>
      <c r="C487" s="650" t="s">
        <v>7920</v>
      </c>
      <c r="D487" s="650" t="s">
        <v>8623</v>
      </c>
      <c r="E487" s="650" t="s">
        <v>8624</v>
      </c>
      <c r="F487" s="653"/>
      <c r="G487" s="653"/>
      <c r="H487" s="653"/>
      <c r="I487" s="653"/>
      <c r="J487" s="653">
        <v>1</v>
      </c>
      <c r="K487" s="653">
        <v>1799.13</v>
      </c>
      <c r="L487" s="653"/>
      <c r="M487" s="653">
        <v>1799.13</v>
      </c>
      <c r="N487" s="653"/>
      <c r="O487" s="653"/>
      <c r="P487" s="666"/>
      <c r="Q487" s="654"/>
    </row>
    <row r="488" spans="1:17" ht="14.4" customHeight="1" x14ac:dyDescent="0.3">
      <c r="A488" s="649" t="s">
        <v>595</v>
      </c>
      <c r="B488" s="650" t="s">
        <v>8361</v>
      </c>
      <c r="C488" s="650" t="s">
        <v>7920</v>
      </c>
      <c r="D488" s="650" t="s">
        <v>8625</v>
      </c>
      <c r="E488" s="650" t="s">
        <v>7868</v>
      </c>
      <c r="F488" s="653"/>
      <c r="G488" s="653"/>
      <c r="H488" s="653"/>
      <c r="I488" s="653"/>
      <c r="J488" s="653">
        <v>1</v>
      </c>
      <c r="K488" s="653">
        <v>1532.78</v>
      </c>
      <c r="L488" s="653"/>
      <c r="M488" s="653">
        <v>1532.78</v>
      </c>
      <c r="N488" s="653"/>
      <c r="O488" s="653"/>
      <c r="P488" s="666"/>
      <c r="Q488" s="654"/>
    </row>
    <row r="489" spans="1:17" ht="14.4" customHeight="1" x14ac:dyDescent="0.3">
      <c r="A489" s="649" t="s">
        <v>595</v>
      </c>
      <c r="B489" s="650" t="s">
        <v>8361</v>
      </c>
      <c r="C489" s="650" t="s">
        <v>7920</v>
      </c>
      <c r="D489" s="650" t="s">
        <v>8626</v>
      </c>
      <c r="E489" s="650" t="s">
        <v>8627</v>
      </c>
      <c r="F489" s="653">
        <v>2</v>
      </c>
      <c r="G489" s="653">
        <v>5544</v>
      </c>
      <c r="H489" s="653">
        <v>1</v>
      </c>
      <c r="I489" s="653">
        <v>2772</v>
      </c>
      <c r="J489" s="653"/>
      <c r="K489" s="653"/>
      <c r="L489" s="653"/>
      <c r="M489" s="653"/>
      <c r="N489" s="653"/>
      <c r="O489" s="653"/>
      <c r="P489" s="666"/>
      <c r="Q489" s="654"/>
    </row>
    <row r="490" spans="1:17" ht="14.4" customHeight="1" x14ac:dyDescent="0.3">
      <c r="A490" s="649" t="s">
        <v>595</v>
      </c>
      <c r="B490" s="650" t="s">
        <v>8361</v>
      </c>
      <c r="C490" s="650" t="s">
        <v>7920</v>
      </c>
      <c r="D490" s="650" t="s">
        <v>8628</v>
      </c>
      <c r="E490" s="650" t="s">
        <v>8629</v>
      </c>
      <c r="F490" s="653"/>
      <c r="G490" s="653"/>
      <c r="H490" s="653"/>
      <c r="I490" s="653"/>
      <c r="J490" s="653"/>
      <c r="K490" s="653"/>
      <c r="L490" s="653"/>
      <c r="M490" s="653"/>
      <c r="N490" s="653">
        <v>1</v>
      </c>
      <c r="O490" s="653">
        <v>1697.56</v>
      </c>
      <c r="P490" s="666"/>
      <c r="Q490" s="654">
        <v>1697.56</v>
      </c>
    </row>
    <row r="491" spans="1:17" ht="14.4" customHeight="1" x14ac:dyDescent="0.3">
      <c r="A491" s="649" t="s">
        <v>595</v>
      </c>
      <c r="B491" s="650" t="s">
        <v>8361</v>
      </c>
      <c r="C491" s="650" t="s">
        <v>7920</v>
      </c>
      <c r="D491" s="650" t="s">
        <v>8630</v>
      </c>
      <c r="E491" s="650" t="s">
        <v>8631</v>
      </c>
      <c r="F491" s="653"/>
      <c r="G491" s="653"/>
      <c r="H491" s="653"/>
      <c r="I491" s="653"/>
      <c r="J491" s="653"/>
      <c r="K491" s="653"/>
      <c r="L491" s="653"/>
      <c r="M491" s="653"/>
      <c r="N491" s="653">
        <v>1</v>
      </c>
      <c r="O491" s="653">
        <v>1617.76</v>
      </c>
      <c r="P491" s="666"/>
      <c r="Q491" s="654">
        <v>1617.76</v>
      </c>
    </row>
    <row r="492" spans="1:17" ht="14.4" customHeight="1" x14ac:dyDescent="0.3">
      <c r="A492" s="649" t="s">
        <v>595</v>
      </c>
      <c r="B492" s="650" t="s">
        <v>8361</v>
      </c>
      <c r="C492" s="650" t="s">
        <v>7920</v>
      </c>
      <c r="D492" s="650" t="s">
        <v>8632</v>
      </c>
      <c r="E492" s="650" t="s">
        <v>8560</v>
      </c>
      <c r="F492" s="653"/>
      <c r="G492" s="653"/>
      <c r="H492" s="653"/>
      <c r="I492" s="653"/>
      <c r="J492" s="653"/>
      <c r="K492" s="653"/>
      <c r="L492" s="653"/>
      <c r="M492" s="653"/>
      <c r="N492" s="653">
        <v>0</v>
      </c>
      <c r="O492" s="653">
        <v>0</v>
      </c>
      <c r="P492" s="666"/>
      <c r="Q492" s="654"/>
    </row>
    <row r="493" spans="1:17" ht="14.4" customHeight="1" x14ac:dyDescent="0.3">
      <c r="A493" s="649" t="s">
        <v>595</v>
      </c>
      <c r="B493" s="650" t="s">
        <v>8361</v>
      </c>
      <c r="C493" s="650" t="s">
        <v>7920</v>
      </c>
      <c r="D493" s="650" t="s">
        <v>8633</v>
      </c>
      <c r="E493" s="650" t="s">
        <v>8634</v>
      </c>
      <c r="F493" s="653">
        <v>1</v>
      </c>
      <c r="G493" s="653">
        <v>3416</v>
      </c>
      <c r="H493" s="653">
        <v>1</v>
      </c>
      <c r="I493" s="653">
        <v>3416</v>
      </c>
      <c r="J493" s="653"/>
      <c r="K493" s="653"/>
      <c r="L493" s="653"/>
      <c r="M493" s="653"/>
      <c r="N493" s="653"/>
      <c r="O493" s="653"/>
      <c r="P493" s="666"/>
      <c r="Q493" s="654"/>
    </row>
    <row r="494" spans="1:17" ht="14.4" customHeight="1" x14ac:dyDescent="0.3">
      <c r="A494" s="649" t="s">
        <v>595</v>
      </c>
      <c r="B494" s="650" t="s">
        <v>8361</v>
      </c>
      <c r="C494" s="650" t="s">
        <v>7920</v>
      </c>
      <c r="D494" s="650" t="s">
        <v>8635</v>
      </c>
      <c r="E494" s="650" t="s">
        <v>8636</v>
      </c>
      <c r="F494" s="653"/>
      <c r="G494" s="653"/>
      <c r="H494" s="653"/>
      <c r="I494" s="653"/>
      <c r="J494" s="653"/>
      <c r="K494" s="653"/>
      <c r="L494" s="653"/>
      <c r="M494" s="653"/>
      <c r="N494" s="653">
        <v>1</v>
      </c>
      <c r="O494" s="653">
        <v>5705.8</v>
      </c>
      <c r="P494" s="666"/>
      <c r="Q494" s="654">
        <v>5705.8</v>
      </c>
    </row>
    <row r="495" spans="1:17" ht="14.4" customHeight="1" x14ac:dyDescent="0.3">
      <c r="A495" s="649" t="s">
        <v>595</v>
      </c>
      <c r="B495" s="650" t="s">
        <v>8361</v>
      </c>
      <c r="C495" s="650" t="s">
        <v>7920</v>
      </c>
      <c r="D495" s="650" t="s">
        <v>8637</v>
      </c>
      <c r="E495" s="650" t="s">
        <v>8569</v>
      </c>
      <c r="F495" s="653">
        <v>1</v>
      </c>
      <c r="G495" s="653">
        <v>41520</v>
      </c>
      <c r="H495" s="653">
        <v>1</v>
      </c>
      <c r="I495" s="653">
        <v>41520</v>
      </c>
      <c r="J495" s="653"/>
      <c r="K495" s="653"/>
      <c r="L495" s="653"/>
      <c r="M495" s="653"/>
      <c r="N495" s="653"/>
      <c r="O495" s="653"/>
      <c r="P495" s="666"/>
      <c r="Q495" s="654"/>
    </row>
    <row r="496" spans="1:17" ht="14.4" customHeight="1" x14ac:dyDescent="0.3">
      <c r="A496" s="649" t="s">
        <v>595</v>
      </c>
      <c r="B496" s="650" t="s">
        <v>8361</v>
      </c>
      <c r="C496" s="650" t="s">
        <v>7920</v>
      </c>
      <c r="D496" s="650" t="s">
        <v>8638</v>
      </c>
      <c r="E496" s="650" t="s">
        <v>8565</v>
      </c>
      <c r="F496" s="653">
        <v>1</v>
      </c>
      <c r="G496" s="653">
        <v>6960</v>
      </c>
      <c r="H496" s="653">
        <v>1</v>
      </c>
      <c r="I496" s="653">
        <v>6960</v>
      </c>
      <c r="J496" s="653"/>
      <c r="K496" s="653"/>
      <c r="L496" s="653"/>
      <c r="M496" s="653"/>
      <c r="N496" s="653">
        <v>1</v>
      </c>
      <c r="O496" s="653">
        <v>6960</v>
      </c>
      <c r="P496" s="666">
        <v>1</v>
      </c>
      <c r="Q496" s="654">
        <v>6960</v>
      </c>
    </row>
    <row r="497" spans="1:17" ht="14.4" customHeight="1" x14ac:dyDescent="0.3">
      <c r="A497" s="649" t="s">
        <v>595</v>
      </c>
      <c r="B497" s="650" t="s">
        <v>8361</v>
      </c>
      <c r="C497" s="650" t="s">
        <v>7920</v>
      </c>
      <c r="D497" s="650" t="s">
        <v>8639</v>
      </c>
      <c r="E497" s="650" t="s">
        <v>8329</v>
      </c>
      <c r="F497" s="653"/>
      <c r="G497" s="653"/>
      <c r="H497" s="653"/>
      <c r="I497" s="653"/>
      <c r="J497" s="653"/>
      <c r="K497" s="653"/>
      <c r="L497" s="653"/>
      <c r="M497" s="653"/>
      <c r="N497" s="653">
        <v>2</v>
      </c>
      <c r="O497" s="653">
        <v>3183.7</v>
      </c>
      <c r="P497" s="666"/>
      <c r="Q497" s="654">
        <v>1591.85</v>
      </c>
    </row>
    <row r="498" spans="1:17" ht="14.4" customHeight="1" x14ac:dyDescent="0.3">
      <c r="A498" s="649" t="s">
        <v>595</v>
      </c>
      <c r="B498" s="650" t="s">
        <v>8361</v>
      </c>
      <c r="C498" s="650" t="s">
        <v>7920</v>
      </c>
      <c r="D498" s="650" t="s">
        <v>8640</v>
      </c>
      <c r="E498" s="650" t="s">
        <v>8641</v>
      </c>
      <c r="F498" s="653">
        <v>6</v>
      </c>
      <c r="G498" s="653">
        <v>14587.86</v>
      </c>
      <c r="H498" s="653">
        <v>1</v>
      </c>
      <c r="I498" s="653">
        <v>2431.31</v>
      </c>
      <c r="J498" s="653">
        <v>1</v>
      </c>
      <c r="K498" s="653">
        <v>2431.31</v>
      </c>
      <c r="L498" s="653">
        <v>0.16666666666666666</v>
      </c>
      <c r="M498" s="653">
        <v>2431.31</v>
      </c>
      <c r="N498" s="653"/>
      <c r="O498" s="653"/>
      <c r="P498" s="666"/>
      <c r="Q498" s="654"/>
    </row>
    <row r="499" spans="1:17" ht="14.4" customHeight="1" x14ac:dyDescent="0.3">
      <c r="A499" s="649" t="s">
        <v>595</v>
      </c>
      <c r="B499" s="650" t="s">
        <v>8361</v>
      </c>
      <c r="C499" s="650" t="s">
        <v>7920</v>
      </c>
      <c r="D499" s="650" t="s">
        <v>8642</v>
      </c>
      <c r="E499" s="650" t="s">
        <v>8641</v>
      </c>
      <c r="F499" s="653">
        <v>6</v>
      </c>
      <c r="G499" s="653">
        <v>13008.42</v>
      </c>
      <c r="H499" s="653">
        <v>1</v>
      </c>
      <c r="I499" s="653">
        <v>2168.0700000000002</v>
      </c>
      <c r="J499" s="653">
        <v>3</v>
      </c>
      <c r="K499" s="653">
        <v>6504.21</v>
      </c>
      <c r="L499" s="653">
        <v>0.5</v>
      </c>
      <c r="M499" s="653">
        <v>2168.0700000000002</v>
      </c>
      <c r="N499" s="653"/>
      <c r="O499" s="653"/>
      <c r="P499" s="666"/>
      <c r="Q499" s="654"/>
    </row>
    <row r="500" spans="1:17" ht="14.4" customHeight="1" x14ac:dyDescent="0.3">
      <c r="A500" s="649" t="s">
        <v>595</v>
      </c>
      <c r="B500" s="650" t="s">
        <v>8361</v>
      </c>
      <c r="C500" s="650" t="s">
        <v>7920</v>
      </c>
      <c r="D500" s="650" t="s">
        <v>8643</v>
      </c>
      <c r="E500" s="650" t="s">
        <v>8644</v>
      </c>
      <c r="F500" s="653"/>
      <c r="G500" s="653"/>
      <c r="H500" s="653"/>
      <c r="I500" s="653"/>
      <c r="J500" s="653">
        <v>1</v>
      </c>
      <c r="K500" s="653">
        <v>85.91</v>
      </c>
      <c r="L500" s="653"/>
      <c r="M500" s="653">
        <v>85.91</v>
      </c>
      <c r="N500" s="653"/>
      <c r="O500" s="653"/>
      <c r="P500" s="666"/>
      <c r="Q500" s="654"/>
    </row>
    <row r="501" spans="1:17" ht="14.4" customHeight="1" x14ac:dyDescent="0.3">
      <c r="A501" s="649" t="s">
        <v>595</v>
      </c>
      <c r="B501" s="650" t="s">
        <v>8361</v>
      </c>
      <c r="C501" s="650" t="s">
        <v>7920</v>
      </c>
      <c r="D501" s="650" t="s">
        <v>8645</v>
      </c>
      <c r="E501" s="650" t="s">
        <v>8644</v>
      </c>
      <c r="F501" s="653"/>
      <c r="G501" s="653"/>
      <c r="H501" s="653"/>
      <c r="I501" s="653"/>
      <c r="J501" s="653">
        <v>2</v>
      </c>
      <c r="K501" s="653">
        <v>1972</v>
      </c>
      <c r="L501" s="653"/>
      <c r="M501" s="653">
        <v>986</v>
      </c>
      <c r="N501" s="653"/>
      <c r="O501" s="653"/>
      <c r="P501" s="666"/>
      <c r="Q501" s="654"/>
    </row>
    <row r="502" spans="1:17" ht="14.4" customHeight="1" x14ac:dyDescent="0.3">
      <c r="A502" s="649" t="s">
        <v>595</v>
      </c>
      <c r="B502" s="650" t="s">
        <v>8361</v>
      </c>
      <c r="C502" s="650" t="s">
        <v>7920</v>
      </c>
      <c r="D502" s="650" t="s">
        <v>8646</v>
      </c>
      <c r="E502" s="650" t="s">
        <v>8321</v>
      </c>
      <c r="F502" s="653"/>
      <c r="G502" s="653"/>
      <c r="H502" s="653"/>
      <c r="I502" s="653"/>
      <c r="J502" s="653">
        <v>4</v>
      </c>
      <c r="K502" s="653">
        <v>1210.48</v>
      </c>
      <c r="L502" s="653"/>
      <c r="M502" s="653">
        <v>302.62</v>
      </c>
      <c r="N502" s="653"/>
      <c r="O502" s="653"/>
      <c r="P502" s="666"/>
      <c r="Q502" s="654"/>
    </row>
    <row r="503" spans="1:17" ht="14.4" customHeight="1" x14ac:dyDescent="0.3">
      <c r="A503" s="649" t="s">
        <v>595</v>
      </c>
      <c r="B503" s="650" t="s">
        <v>8361</v>
      </c>
      <c r="C503" s="650" t="s">
        <v>7920</v>
      </c>
      <c r="D503" s="650" t="s">
        <v>8647</v>
      </c>
      <c r="E503" s="650" t="s">
        <v>8321</v>
      </c>
      <c r="F503" s="653"/>
      <c r="G503" s="653"/>
      <c r="H503" s="653"/>
      <c r="I503" s="653"/>
      <c r="J503" s="653">
        <v>3</v>
      </c>
      <c r="K503" s="653">
        <v>419.73</v>
      </c>
      <c r="L503" s="653"/>
      <c r="M503" s="653">
        <v>139.91</v>
      </c>
      <c r="N503" s="653">
        <v>1</v>
      </c>
      <c r="O503" s="653">
        <v>139.91</v>
      </c>
      <c r="P503" s="666"/>
      <c r="Q503" s="654">
        <v>139.91</v>
      </c>
    </row>
    <row r="504" spans="1:17" ht="14.4" customHeight="1" x14ac:dyDescent="0.3">
      <c r="A504" s="649" t="s">
        <v>595</v>
      </c>
      <c r="B504" s="650" t="s">
        <v>8361</v>
      </c>
      <c r="C504" s="650" t="s">
        <v>7920</v>
      </c>
      <c r="D504" s="650" t="s">
        <v>8648</v>
      </c>
      <c r="E504" s="650" t="s">
        <v>8649</v>
      </c>
      <c r="F504" s="653"/>
      <c r="G504" s="653"/>
      <c r="H504" s="653"/>
      <c r="I504" s="653"/>
      <c r="J504" s="653"/>
      <c r="K504" s="653"/>
      <c r="L504" s="653"/>
      <c r="M504" s="653"/>
      <c r="N504" s="653">
        <v>5</v>
      </c>
      <c r="O504" s="653">
        <v>5949.75</v>
      </c>
      <c r="P504" s="666"/>
      <c r="Q504" s="654">
        <v>1189.95</v>
      </c>
    </row>
    <row r="505" spans="1:17" ht="14.4" customHeight="1" x14ac:dyDescent="0.3">
      <c r="A505" s="649" t="s">
        <v>595</v>
      </c>
      <c r="B505" s="650" t="s">
        <v>8361</v>
      </c>
      <c r="C505" s="650" t="s">
        <v>7920</v>
      </c>
      <c r="D505" s="650" t="s">
        <v>8650</v>
      </c>
      <c r="E505" s="650" t="s">
        <v>8651</v>
      </c>
      <c r="F505" s="653"/>
      <c r="G505" s="653"/>
      <c r="H505" s="653"/>
      <c r="I505" s="653"/>
      <c r="J505" s="653"/>
      <c r="K505" s="653"/>
      <c r="L505" s="653"/>
      <c r="M505" s="653"/>
      <c r="N505" s="653">
        <v>2</v>
      </c>
      <c r="O505" s="653">
        <v>2082.2600000000002</v>
      </c>
      <c r="P505" s="666"/>
      <c r="Q505" s="654">
        <v>1041.1300000000001</v>
      </c>
    </row>
    <row r="506" spans="1:17" ht="14.4" customHeight="1" x14ac:dyDescent="0.3">
      <c r="A506" s="649" t="s">
        <v>595</v>
      </c>
      <c r="B506" s="650" t="s">
        <v>8361</v>
      </c>
      <c r="C506" s="650" t="s">
        <v>7920</v>
      </c>
      <c r="D506" s="650" t="s">
        <v>8652</v>
      </c>
      <c r="E506" s="650" t="s">
        <v>8653</v>
      </c>
      <c r="F506" s="653"/>
      <c r="G506" s="653"/>
      <c r="H506" s="653"/>
      <c r="I506" s="653"/>
      <c r="J506" s="653"/>
      <c r="K506" s="653"/>
      <c r="L506" s="653"/>
      <c r="M506" s="653"/>
      <c r="N506" s="653">
        <v>2</v>
      </c>
      <c r="O506" s="653">
        <v>493.3</v>
      </c>
      <c r="P506" s="666"/>
      <c r="Q506" s="654">
        <v>246.65</v>
      </c>
    </row>
    <row r="507" spans="1:17" ht="14.4" customHeight="1" x14ac:dyDescent="0.3">
      <c r="A507" s="649" t="s">
        <v>595</v>
      </c>
      <c r="B507" s="650" t="s">
        <v>8361</v>
      </c>
      <c r="C507" s="650" t="s">
        <v>7920</v>
      </c>
      <c r="D507" s="650" t="s">
        <v>8654</v>
      </c>
      <c r="E507" s="650" t="s">
        <v>8528</v>
      </c>
      <c r="F507" s="653">
        <v>1</v>
      </c>
      <c r="G507" s="653">
        <v>2985</v>
      </c>
      <c r="H507" s="653">
        <v>1</v>
      </c>
      <c r="I507" s="653">
        <v>2985</v>
      </c>
      <c r="J507" s="653"/>
      <c r="K507" s="653"/>
      <c r="L507" s="653"/>
      <c r="M507" s="653"/>
      <c r="N507" s="653"/>
      <c r="O507" s="653"/>
      <c r="P507" s="666"/>
      <c r="Q507" s="654"/>
    </row>
    <row r="508" spans="1:17" ht="14.4" customHeight="1" x14ac:dyDescent="0.3">
      <c r="A508" s="649" t="s">
        <v>595</v>
      </c>
      <c r="B508" s="650" t="s">
        <v>8361</v>
      </c>
      <c r="C508" s="650" t="s">
        <v>7920</v>
      </c>
      <c r="D508" s="650" t="s">
        <v>8655</v>
      </c>
      <c r="E508" s="650" t="s">
        <v>8329</v>
      </c>
      <c r="F508" s="653">
        <v>2</v>
      </c>
      <c r="G508" s="653">
        <v>1560.76</v>
      </c>
      <c r="H508" s="653">
        <v>1</v>
      </c>
      <c r="I508" s="653">
        <v>780.38</v>
      </c>
      <c r="J508" s="653"/>
      <c r="K508" s="653"/>
      <c r="L508" s="653"/>
      <c r="M508" s="653"/>
      <c r="N508" s="653"/>
      <c r="O508" s="653"/>
      <c r="P508" s="666"/>
      <c r="Q508" s="654"/>
    </row>
    <row r="509" spans="1:17" ht="14.4" customHeight="1" x14ac:dyDescent="0.3">
      <c r="A509" s="649" t="s">
        <v>595</v>
      </c>
      <c r="B509" s="650" t="s">
        <v>8361</v>
      </c>
      <c r="C509" s="650" t="s">
        <v>7920</v>
      </c>
      <c r="D509" s="650" t="s">
        <v>8656</v>
      </c>
      <c r="E509" s="650" t="s">
        <v>8657</v>
      </c>
      <c r="F509" s="653"/>
      <c r="G509" s="653"/>
      <c r="H509" s="653"/>
      <c r="I509" s="653"/>
      <c r="J509" s="653"/>
      <c r="K509" s="653"/>
      <c r="L509" s="653"/>
      <c r="M509" s="653"/>
      <c r="N509" s="653">
        <v>2</v>
      </c>
      <c r="O509" s="653">
        <v>6569.24</v>
      </c>
      <c r="P509" s="666"/>
      <c r="Q509" s="654">
        <v>3284.62</v>
      </c>
    </row>
    <row r="510" spans="1:17" ht="14.4" customHeight="1" x14ac:dyDescent="0.3">
      <c r="A510" s="649" t="s">
        <v>595</v>
      </c>
      <c r="B510" s="650" t="s">
        <v>8361</v>
      </c>
      <c r="C510" s="650" t="s">
        <v>7920</v>
      </c>
      <c r="D510" s="650" t="s">
        <v>8658</v>
      </c>
      <c r="E510" s="650" t="s">
        <v>8476</v>
      </c>
      <c r="F510" s="653"/>
      <c r="G510" s="653"/>
      <c r="H510" s="653"/>
      <c r="I510" s="653"/>
      <c r="J510" s="653">
        <v>1</v>
      </c>
      <c r="K510" s="653">
        <v>86.6</v>
      </c>
      <c r="L510" s="653"/>
      <c r="M510" s="653">
        <v>86.6</v>
      </c>
      <c r="N510" s="653"/>
      <c r="O510" s="653"/>
      <c r="P510" s="666"/>
      <c r="Q510" s="654"/>
    </row>
    <row r="511" spans="1:17" ht="14.4" customHeight="1" x14ac:dyDescent="0.3">
      <c r="A511" s="649" t="s">
        <v>595</v>
      </c>
      <c r="B511" s="650" t="s">
        <v>8361</v>
      </c>
      <c r="C511" s="650" t="s">
        <v>7920</v>
      </c>
      <c r="D511" s="650" t="s">
        <v>8659</v>
      </c>
      <c r="E511" s="650" t="s">
        <v>8660</v>
      </c>
      <c r="F511" s="653">
        <v>1</v>
      </c>
      <c r="G511" s="653">
        <v>1126.32</v>
      </c>
      <c r="H511" s="653">
        <v>1</v>
      </c>
      <c r="I511" s="653">
        <v>1126.32</v>
      </c>
      <c r="J511" s="653"/>
      <c r="K511" s="653"/>
      <c r="L511" s="653"/>
      <c r="M511" s="653"/>
      <c r="N511" s="653"/>
      <c r="O511" s="653"/>
      <c r="P511" s="666"/>
      <c r="Q511" s="654"/>
    </row>
    <row r="512" spans="1:17" ht="14.4" customHeight="1" x14ac:dyDescent="0.3">
      <c r="A512" s="649" t="s">
        <v>595</v>
      </c>
      <c r="B512" s="650" t="s">
        <v>8361</v>
      </c>
      <c r="C512" s="650" t="s">
        <v>7920</v>
      </c>
      <c r="D512" s="650" t="s">
        <v>8661</v>
      </c>
      <c r="E512" s="650" t="s">
        <v>8662</v>
      </c>
      <c r="F512" s="653"/>
      <c r="G512" s="653"/>
      <c r="H512" s="653"/>
      <c r="I512" s="653"/>
      <c r="J512" s="653"/>
      <c r="K512" s="653"/>
      <c r="L512" s="653"/>
      <c r="M512" s="653"/>
      <c r="N512" s="653">
        <v>4</v>
      </c>
      <c r="O512" s="653">
        <v>2267.56</v>
      </c>
      <c r="P512" s="666"/>
      <c r="Q512" s="654">
        <v>566.89</v>
      </c>
    </row>
    <row r="513" spans="1:17" ht="14.4" customHeight="1" x14ac:dyDescent="0.3">
      <c r="A513" s="649" t="s">
        <v>595</v>
      </c>
      <c r="B513" s="650" t="s">
        <v>8361</v>
      </c>
      <c r="C513" s="650" t="s">
        <v>7920</v>
      </c>
      <c r="D513" s="650" t="s">
        <v>8663</v>
      </c>
      <c r="E513" s="650" t="s">
        <v>8664</v>
      </c>
      <c r="F513" s="653"/>
      <c r="G513" s="653"/>
      <c r="H513" s="653"/>
      <c r="I513" s="653"/>
      <c r="J513" s="653"/>
      <c r="K513" s="653"/>
      <c r="L513" s="653"/>
      <c r="M513" s="653"/>
      <c r="N513" s="653">
        <v>1</v>
      </c>
      <c r="O513" s="653">
        <v>33680.06</v>
      </c>
      <c r="P513" s="666"/>
      <c r="Q513" s="654">
        <v>33680.06</v>
      </c>
    </row>
    <row r="514" spans="1:17" ht="14.4" customHeight="1" x14ac:dyDescent="0.3">
      <c r="A514" s="649" t="s">
        <v>595</v>
      </c>
      <c r="B514" s="650" t="s">
        <v>8361</v>
      </c>
      <c r="C514" s="650" t="s">
        <v>7920</v>
      </c>
      <c r="D514" s="650" t="s">
        <v>8665</v>
      </c>
      <c r="E514" s="650" t="s">
        <v>8666</v>
      </c>
      <c r="F514" s="653"/>
      <c r="G514" s="653"/>
      <c r="H514" s="653"/>
      <c r="I514" s="653"/>
      <c r="J514" s="653"/>
      <c r="K514" s="653"/>
      <c r="L514" s="653"/>
      <c r="M514" s="653"/>
      <c r="N514" s="653">
        <v>1</v>
      </c>
      <c r="O514" s="653">
        <v>398.59</v>
      </c>
      <c r="P514" s="666"/>
      <c r="Q514" s="654">
        <v>398.59</v>
      </c>
    </row>
    <row r="515" spans="1:17" ht="14.4" customHeight="1" x14ac:dyDescent="0.3">
      <c r="A515" s="649" t="s">
        <v>595</v>
      </c>
      <c r="B515" s="650" t="s">
        <v>8361</v>
      </c>
      <c r="C515" s="650" t="s">
        <v>7920</v>
      </c>
      <c r="D515" s="650" t="s">
        <v>8667</v>
      </c>
      <c r="E515" s="650" t="s">
        <v>8668</v>
      </c>
      <c r="F515" s="653"/>
      <c r="G515" s="653"/>
      <c r="H515" s="653"/>
      <c r="I515" s="653"/>
      <c r="J515" s="653">
        <v>2</v>
      </c>
      <c r="K515" s="653">
        <v>2102</v>
      </c>
      <c r="L515" s="653"/>
      <c r="M515" s="653">
        <v>1051</v>
      </c>
      <c r="N515" s="653"/>
      <c r="O515" s="653"/>
      <c r="P515" s="666"/>
      <c r="Q515" s="654"/>
    </row>
    <row r="516" spans="1:17" ht="14.4" customHeight="1" x14ac:dyDescent="0.3">
      <c r="A516" s="649" t="s">
        <v>595</v>
      </c>
      <c r="B516" s="650" t="s">
        <v>8361</v>
      </c>
      <c r="C516" s="650" t="s">
        <v>7920</v>
      </c>
      <c r="D516" s="650" t="s">
        <v>8669</v>
      </c>
      <c r="E516" s="650" t="s">
        <v>8670</v>
      </c>
      <c r="F516" s="653"/>
      <c r="G516" s="653"/>
      <c r="H516" s="653"/>
      <c r="I516" s="653"/>
      <c r="J516" s="653"/>
      <c r="K516" s="653"/>
      <c r="L516" s="653"/>
      <c r="M516" s="653"/>
      <c r="N516" s="653">
        <v>1</v>
      </c>
      <c r="O516" s="653">
        <v>4642.91</v>
      </c>
      <c r="P516" s="666"/>
      <c r="Q516" s="654">
        <v>4642.91</v>
      </c>
    </row>
    <row r="517" spans="1:17" ht="14.4" customHeight="1" x14ac:dyDescent="0.3">
      <c r="A517" s="649" t="s">
        <v>595</v>
      </c>
      <c r="B517" s="650" t="s">
        <v>8361</v>
      </c>
      <c r="C517" s="650" t="s">
        <v>7873</v>
      </c>
      <c r="D517" s="650" t="s">
        <v>8343</v>
      </c>
      <c r="E517" s="650" t="s">
        <v>8344</v>
      </c>
      <c r="F517" s="653">
        <v>3001</v>
      </c>
      <c r="G517" s="653">
        <v>513171</v>
      </c>
      <c r="H517" s="653">
        <v>1</v>
      </c>
      <c r="I517" s="653">
        <v>171</v>
      </c>
      <c r="J517" s="653">
        <v>3064</v>
      </c>
      <c r="K517" s="653">
        <v>530072</v>
      </c>
      <c r="L517" s="653">
        <v>1.0329344409563284</v>
      </c>
      <c r="M517" s="653">
        <v>173</v>
      </c>
      <c r="N517" s="653">
        <v>2807</v>
      </c>
      <c r="O517" s="653">
        <v>490084</v>
      </c>
      <c r="P517" s="666">
        <v>0.95501109766530068</v>
      </c>
      <c r="Q517" s="654">
        <v>174.59351620947632</v>
      </c>
    </row>
    <row r="518" spans="1:17" ht="14.4" customHeight="1" x14ac:dyDescent="0.3">
      <c r="A518" s="649" t="s">
        <v>595</v>
      </c>
      <c r="B518" s="650" t="s">
        <v>8361</v>
      </c>
      <c r="C518" s="650" t="s">
        <v>7873</v>
      </c>
      <c r="D518" s="650" t="s">
        <v>8043</v>
      </c>
      <c r="E518" s="650" t="s">
        <v>8044</v>
      </c>
      <c r="F518" s="653">
        <v>27</v>
      </c>
      <c r="G518" s="653">
        <v>4993</v>
      </c>
      <c r="H518" s="653">
        <v>1</v>
      </c>
      <c r="I518" s="653">
        <v>184.92592592592592</v>
      </c>
      <c r="J518" s="653">
        <v>31</v>
      </c>
      <c r="K518" s="653">
        <v>5735</v>
      </c>
      <c r="L518" s="653">
        <v>1.1486080512717805</v>
      </c>
      <c r="M518" s="653">
        <v>185</v>
      </c>
      <c r="N518" s="653">
        <v>16</v>
      </c>
      <c r="O518" s="653">
        <v>3002</v>
      </c>
      <c r="P518" s="666">
        <v>0.60124173843380735</v>
      </c>
      <c r="Q518" s="654">
        <v>187.625</v>
      </c>
    </row>
    <row r="519" spans="1:17" ht="14.4" customHeight="1" x14ac:dyDescent="0.3">
      <c r="A519" s="649" t="s">
        <v>595</v>
      </c>
      <c r="B519" s="650" t="s">
        <v>8361</v>
      </c>
      <c r="C519" s="650" t="s">
        <v>7873</v>
      </c>
      <c r="D519" s="650" t="s">
        <v>8671</v>
      </c>
      <c r="E519" s="650" t="s">
        <v>8672</v>
      </c>
      <c r="F519" s="653"/>
      <c r="G519" s="653"/>
      <c r="H519" s="653"/>
      <c r="I519" s="653"/>
      <c r="J519" s="653"/>
      <c r="K519" s="653"/>
      <c r="L519" s="653"/>
      <c r="M519" s="653"/>
      <c r="N519" s="653">
        <v>28</v>
      </c>
      <c r="O519" s="653">
        <v>10715</v>
      </c>
      <c r="P519" s="666"/>
      <c r="Q519" s="654">
        <v>382.67857142857144</v>
      </c>
    </row>
    <row r="520" spans="1:17" ht="14.4" customHeight="1" x14ac:dyDescent="0.3">
      <c r="A520" s="649" t="s">
        <v>595</v>
      </c>
      <c r="B520" s="650" t="s">
        <v>8361</v>
      </c>
      <c r="C520" s="650" t="s">
        <v>7873</v>
      </c>
      <c r="D520" s="650" t="s">
        <v>8114</v>
      </c>
      <c r="E520" s="650" t="s">
        <v>8115</v>
      </c>
      <c r="F520" s="653"/>
      <c r="G520" s="653"/>
      <c r="H520" s="653"/>
      <c r="I520" s="653"/>
      <c r="J520" s="653">
        <v>1</v>
      </c>
      <c r="K520" s="653">
        <v>124</v>
      </c>
      <c r="L520" s="653"/>
      <c r="M520" s="653">
        <v>124</v>
      </c>
      <c r="N520" s="653">
        <v>1</v>
      </c>
      <c r="O520" s="653">
        <v>124</v>
      </c>
      <c r="P520" s="666"/>
      <c r="Q520" s="654">
        <v>124</v>
      </c>
    </row>
    <row r="521" spans="1:17" ht="14.4" customHeight="1" x14ac:dyDescent="0.3">
      <c r="A521" s="649" t="s">
        <v>595</v>
      </c>
      <c r="B521" s="650" t="s">
        <v>8361</v>
      </c>
      <c r="C521" s="650" t="s">
        <v>7873</v>
      </c>
      <c r="D521" s="650" t="s">
        <v>8673</v>
      </c>
      <c r="E521" s="650" t="s">
        <v>8674</v>
      </c>
      <c r="F521" s="653">
        <v>2</v>
      </c>
      <c r="G521" s="653">
        <v>228</v>
      </c>
      <c r="H521" s="653">
        <v>1</v>
      </c>
      <c r="I521" s="653">
        <v>114</v>
      </c>
      <c r="J521" s="653"/>
      <c r="K521" s="653"/>
      <c r="L521" s="653"/>
      <c r="M521" s="653"/>
      <c r="N521" s="653"/>
      <c r="O521" s="653"/>
      <c r="P521" s="666"/>
      <c r="Q521" s="654"/>
    </row>
    <row r="522" spans="1:17" ht="14.4" customHeight="1" x14ac:dyDescent="0.3">
      <c r="A522" s="649" t="s">
        <v>595</v>
      </c>
      <c r="B522" s="650" t="s">
        <v>8361</v>
      </c>
      <c r="C522" s="650" t="s">
        <v>7873</v>
      </c>
      <c r="D522" s="650" t="s">
        <v>7923</v>
      </c>
      <c r="E522" s="650" t="s">
        <v>7924</v>
      </c>
      <c r="F522" s="653">
        <v>14</v>
      </c>
      <c r="G522" s="653">
        <v>12488</v>
      </c>
      <c r="H522" s="653">
        <v>1</v>
      </c>
      <c r="I522" s="653">
        <v>892</v>
      </c>
      <c r="J522" s="653">
        <v>2</v>
      </c>
      <c r="K522" s="653">
        <v>1790</v>
      </c>
      <c r="L522" s="653">
        <v>0.14333760409993593</v>
      </c>
      <c r="M522" s="653">
        <v>895</v>
      </c>
      <c r="N522" s="653"/>
      <c r="O522" s="653"/>
      <c r="P522" s="666"/>
      <c r="Q522" s="654"/>
    </row>
    <row r="523" spans="1:17" ht="14.4" customHeight="1" x14ac:dyDescent="0.3">
      <c r="A523" s="649" t="s">
        <v>595</v>
      </c>
      <c r="B523" s="650" t="s">
        <v>8361</v>
      </c>
      <c r="C523" s="650" t="s">
        <v>7873</v>
      </c>
      <c r="D523" s="650" t="s">
        <v>8675</v>
      </c>
      <c r="E523" s="650" t="s">
        <v>8676</v>
      </c>
      <c r="F523" s="653">
        <v>2</v>
      </c>
      <c r="G523" s="653">
        <v>1330</v>
      </c>
      <c r="H523" s="653">
        <v>1</v>
      </c>
      <c r="I523" s="653">
        <v>665</v>
      </c>
      <c r="J523" s="653">
        <v>6</v>
      </c>
      <c r="K523" s="653">
        <v>4008</v>
      </c>
      <c r="L523" s="653">
        <v>3.013533834586466</v>
      </c>
      <c r="M523" s="653">
        <v>668</v>
      </c>
      <c r="N523" s="653">
        <v>7</v>
      </c>
      <c r="O523" s="653">
        <v>4712</v>
      </c>
      <c r="P523" s="666">
        <v>3.5428571428571427</v>
      </c>
      <c r="Q523" s="654">
        <v>673.14285714285711</v>
      </c>
    </row>
    <row r="524" spans="1:17" ht="14.4" customHeight="1" x14ac:dyDescent="0.3">
      <c r="A524" s="649" t="s">
        <v>595</v>
      </c>
      <c r="B524" s="650" t="s">
        <v>8361</v>
      </c>
      <c r="C524" s="650" t="s">
        <v>7873</v>
      </c>
      <c r="D524" s="650" t="s">
        <v>8045</v>
      </c>
      <c r="E524" s="650" t="s">
        <v>8046</v>
      </c>
      <c r="F524" s="653">
        <v>13</v>
      </c>
      <c r="G524" s="653">
        <v>2106</v>
      </c>
      <c r="H524" s="653">
        <v>1</v>
      </c>
      <c r="I524" s="653">
        <v>162</v>
      </c>
      <c r="J524" s="653">
        <v>6</v>
      </c>
      <c r="K524" s="653">
        <v>978</v>
      </c>
      <c r="L524" s="653">
        <v>0.46438746438746437</v>
      </c>
      <c r="M524" s="653">
        <v>163</v>
      </c>
      <c r="N524" s="653">
        <v>8</v>
      </c>
      <c r="O524" s="653">
        <v>1307</v>
      </c>
      <c r="P524" s="666">
        <v>0.62060778727445398</v>
      </c>
      <c r="Q524" s="654">
        <v>163.375</v>
      </c>
    </row>
    <row r="525" spans="1:17" ht="14.4" customHeight="1" x14ac:dyDescent="0.3">
      <c r="A525" s="649" t="s">
        <v>595</v>
      </c>
      <c r="B525" s="650" t="s">
        <v>8361</v>
      </c>
      <c r="C525" s="650" t="s">
        <v>7873</v>
      </c>
      <c r="D525" s="650" t="s">
        <v>8677</v>
      </c>
      <c r="E525" s="650" t="s">
        <v>8678</v>
      </c>
      <c r="F525" s="653">
        <v>8</v>
      </c>
      <c r="G525" s="653">
        <v>2232</v>
      </c>
      <c r="H525" s="653">
        <v>1</v>
      </c>
      <c r="I525" s="653">
        <v>279</v>
      </c>
      <c r="J525" s="653">
        <v>7</v>
      </c>
      <c r="K525" s="653">
        <v>1960</v>
      </c>
      <c r="L525" s="653">
        <v>0.87813620071684584</v>
      </c>
      <c r="M525" s="653">
        <v>280</v>
      </c>
      <c r="N525" s="653">
        <v>27</v>
      </c>
      <c r="O525" s="653">
        <v>7602</v>
      </c>
      <c r="P525" s="666">
        <v>3.4059139784946235</v>
      </c>
      <c r="Q525" s="654">
        <v>281.55555555555554</v>
      </c>
    </row>
    <row r="526" spans="1:17" ht="14.4" customHeight="1" x14ac:dyDescent="0.3">
      <c r="A526" s="649" t="s">
        <v>595</v>
      </c>
      <c r="B526" s="650" t="s">
        <v>8361</v>
      </c>
      <c r="C526" s="650" t="s">
        <v>7873</v>
      </c>
      <c r="D526" s="650" t="s">
        <v>8221</v>
      </c>
      <c r="E526" s="650" t="s">
        <v>8222</v>
      </c>
      <c r="F526" s="653">
        <v>0</v>
      </c>
      <c r="G526" s="653">
        <v>0</v>
      </c>
      <c r="H526" s="653"/>
      <c r="I526" s="653"/>
      <c r="J526" s="653">
        <v>0</v>
      </c>
      <c r="K526" s="653">
        <v>0</v>
      </c>
      <c r="L526" s="653"/>
      <c r="M526" s="653"/>
      <c r="N526" s="653">
        <v>0</v>
      </c>
      <c r="O526" s="653">
        <v>0</v>
      </c>
      <c r="P526" s="666"/>
      <c r="Q526" s="654"/>
    </row>
    <row r="527" spans="1:17" ht="14.4" customHeight="1" x14ac:dyDescent="0.3">
      <c r="A527" s="649" t="s">
        <v>595</v>
      </c>
      <c r="B527" s="650" t="s">
        <v>8361</v>
      </c>
      <c r="C527" s="650" t="s">
        <v>7873</v>
      </c>
      <c r="D527" s="650" t="s">
        <v>8345</v>
      </c>
      <c r="E527" s="650" t="s">
        <v>8346</v>
      </c>
      <c r="F527" s="653">
        <v>1758</v>
      </c>
      <c r="G527" s="653">
        <v>0</v>
      </c>
      <c r="H527" s="653"/>
      <c r="I527" s="653">
        <v>0</v>
      </c>
      <c r="J527" s="653">
        <v>1539</v>
      </c>
      <c r="K527" s="653">
        <v>0</v>
      </c>
      <c r="L527" s="653"/>
      <c r="M527" s="653">
        <v>0</v>
      </c>
      <c r="N527" s="653">
        <v>1795</v>
      </c>
      <c r="O527" s="653">
        <v>0</v>
      </c>
      <c r="P527" s="666"/>
      <c r="Q527" s="654">
        <v>0</v>
      </c>
    </row>
    <row r="528" spans="1:17" ht="14.4" customHeight="1" x14ac:dyDescent="0.3">
      <c r="A528" s="649" t="s">
        <v>595</v>
      </c>
      <c r="B528" s="650" t="s">
        <v>8361</v>
      </c>
      <c r="C528" s="650" t="s">
        <v>7873</v>
      </c>
      <c r="D528" s="650" t="s">
        <v>7874</v>
      </c>
      <c r="E528" s="650" t="s">
        <v>7875</v>
      </c>
      <c r="F528" s="653">
        <v>397</v>
      </c>
      <c r="G528" s="653">
        <v>0</v>
      </c>
      <c r="H528" s="653"/>
      <c r="I528" s="653">
        <v>0</v>
      </c>
      <c r="J528" s="653">
        <v>323</v>
      </c>
      <c r="K528" s="653">
        <v>0</v>
      </c>
      <c r="L528" s="653"/>
      <c r="M528" s="653">
        <v>0</v>
      </c>
      <c r="N528" s="653"/>
      <c r="O528" s="653"/>
      <c r="P528" s="666"/>
      <c r="Q528" s="654"/>
    </row>
    <row r="529" spans="1:17" ht="14.4" customHeight="1" x14ac:dyDescent="0.3">
      <c r="A529" s="649" t="s">
        <v>595</v>
      </c>
      <c r="B529" s="650" t="s">
        <v>8361</v>
      </c>
      <c r="C529" s="650" t="s">
        <v>7873</v>
      </c>
      <c r="D529" s="650" t="s">
        <v>8223</v>
      </c>
      <c r="E529" s="650" t="s">
        <v>8224</v>
      </c>
      <c r="F529" s="653">
        <v>12</v>
      </c>
      <c r="G529" s="653">
        <v>0</v>
      </c>
      <c r="H529" s="653"/>
      <c r="I529" s="653">
        <v>0</v>
      </c>
      <c r="J529" s="653">
        <v>12</v>
      </c>
      <c r="K529" s="653">
        <v>0</v>
      </c>
      <c r="L529" s="653"/>
      <c r="M529" s="653">
        <v>0</v>
      </c>
      <c r="N529" s="653">
        <v>14</v>
      </c>
      <c r="O529" s="653">
        <v>0</v>
      </c>
      <c r="P529" s="666"/>
      <c r="Q529" s="654">
        <v>0</v>
      </c>
    </row>
    <row r="530" spans="1:17" ht="14.4" customHeight="1" x14ac:dyDescent="0.3">
      <c r="A530" s="649" t="s">
        <v>595</v>
      </c>
      <c r="B530" s="650" t="s">
        <v>8361</v>
      </c>
      <c r="C530" s="650" t="s">
        <v>7873</v>
      </c>
      <c r="D530" s="650" t="s">
        <v>8347</v>
      </c>
      <c r="E530" s="650" t="s">
        <v>8348</v>
      </c>
      <c r="F530" s="653"/>
      <c r="G530" s="653"/>
      <c r="H530" s="653"/>
      <c r="I530" s="653"/>
      <c r="J530" s="653">
        <v>5</v>
      </c>
      <c r="K530" s="653">
        <v>0</v>
      </c>
      <c r="L530" s="653"/>
      <c r="M530" s="653">
        <v>0</v>
      </c>
      <c r="N530" s="653">
        <v>3</v>
      </c>
      <c r="O530" s="653">
        <v>0</v>
      </c>
      <c r="P530" s="666"/>
      <c r="Q530" s="654">
        <v>0</v>
      </c>
    </row>
    <row r="531" spans="1:17" ht="14.4" customHeight="1" x14ac:dyDescent="0.3">
      <c r="A531" s="649" t="s">
        <v>595</v>
      </c>
      <c r="B531" s="650" t="s">
        <v>8361</v>
      </c>
      <c r="C531" s="650" t="s">
        <v>7873</v>
      </c>
      <c r="D531" s="650" t="s">
        <v>8349</v>
      </c>
      <c r="E531" s="650" t="s">
        <v>8350</v>
      </c>
      <c r="F531" s="653">
        <v>27</v>
      </c>
      <c r="G531" s="653">
        <v>0</v>
      </c>
      <c r="H531" s="653"/>
      <c r="I531" s="653">
        <v>0</v>
      </c>
      <c r="J531" s="653">
        <v>32</v>
      </c>
      <c r="K531" s="653">
        <v>0</v>
      </c>
      <c r="L531" s="653"/>
      <c r="M531" s="653">
        <v>0</v>
      </c>
      <c r="N531" s="653">
        <v>19</v>
      </c>
      <c r="O531" s="653">
        <v>0</v>
      </c>
      <c r="P531" s="666"/>
      <c r="Q531" s="654">
        <v>0</v>
      </c>
    </row>
    <row r="532" spans="1:17" ht="14.4" customHeight="1" x14ac:dyDescent="0.3">
      <c r="A532" s="649" t="s">
        <v>595</v>
      </c>
      <c r="B532" s="650" t="s">
        <v>8361</v>
      </c>
      <c r="C532" s="650" t="s">
        <v>7873</v>
      </c>
      <c r="D532" s="650" t="s">
        <v>7935</v>
      </c>
      <c r="E532" s="650" t="s">
        <v>7936</v>
      </c>
      <c r="F532" s="653">
        <v>15</v>
      </c>
      <c r="G532" s="653">
        <v>0</v>
      </c>
      <c r="H532" s="653"/>
      <c r="I532" s="653">
        <v>0</v>
      </c>
      <c r="J532" s="653">
        <v>5</v>
      </c>
      <c r="K532" s="653">
        <v>0</v>
      </c>
      <c r="L532" s="653"/>
      <c r="M532" s="653">
        <v>0</v>
      </c>
      <c r="N532" s="653">
        <v>11</v>
      </c>
      <c r="O532" s="653">
        <v>0</v>
      </c>
      <c r="P532" s="666"/>
      <c r="Q532" s="654">
        <v>0</v>
      </c>
    </row>
    <row r="533" spans="1:17" ht="14.4" customHeight="1" x14ac:dyDescent="0.3">
      <c r="A533" s="649" t="s">
        <v>595</v>
      </c>
      <c r="B533" s="650" t="s">
        <v>8361</v>
      </c>
      <c r="C533" s="650" t="s">
        <v>7873</v>
      </c>
      <c r="D533" s="650" t="s">
        <v>8679</v>
      </c>
      <c r="E533" s="650" t="s">
        <v>8680</v>
      </c>
      <c r="F533" s="653"/>
      <c r="G533" s="653"/>
      <c r="H533" s="653"/>
      <c r="I533" s="653"/>
      <c r="J533" s="653"/>
      <c r="K533" s="653"/>
      <c r="L533" s="653"/>
      <c r="M533" s="653"/>
      <c r="N533" s="653">
        <v>14</v>
      </c>
      <c r="O533" s="653">
        <v>2828</v>
      </c>
      <c r="P533" s="666"/>
      <c r="Q533" s="654">
        <v>202</v>
      </c>
    </row>
    <row r="534" spans="1:17" ht="14.4" customHeight="1" x14ac:dyDescent="0.3">
      <c r="A534" s="649" t="s">
        <v>595</v>
      </c>
      <c r="B534" s="650" t="s">
        <v>8361</v>
      </c>
      <c r="C534" s="650" t="s">
        <v>7873</v>
      </c>
      <c r="D534" s="650" t="s">
        <v>8681</v>
      </c>
      <c r="E534" s="650" t="s">
        <v>8682</v>
      </c>
      <c r="F534" s="653"/>
      <c r="G534" s="653"/>
      <c r="H534" s="653"/>
      <c r="I534" s="653"/>
      <c r="J534" s="653"/>
      <c r="K534" s="653"/>
      <c r="L534" s="653"/>
      <c r="M534" s="653"/>
      <c r="N534" s="653">
        <v>1</v>
      </c>
      <c r="O534" s="653">
        <v>703</v>
      </c>
      <c r="P534" s="666"/>
      <c r="Q534" s="654">
        <v>703</v>
      </c>
    </row>
    <row r="535" spans="1:17" ht="14.4" customHeight="1" x14ac:dyDescent="0.3">
      <c r="A535" s="649" t="s">
        <v>595</v>
      </c>
      <c r="B535" s="650" t="s">
        <v>8361</v>
      </c>
      <c r="C535" s="650" t="s">
        <v>7873</v>
      </c>
      <c r="D535" s="650" t="s">
        <v>8225</v>
      </c>
      <c r="E535" s="650" t="s">
        <v>8226</v>
      </c>
      <c r="F535" s="653">
        <v>7834</v>
      </c>
      <c r="G535" s="653">
        <v>0</v>
      </c>
      <c r="H535" s="653"/>
      <c r="I535" s="653">
        <v>0</v>
      </c>
      <c r="J535" s="653">
        <v>8278</v>
      </c>
      <c r="K535" s="653">
        <v>0</v>
      </c>
      <c r="L535" s="653"/>
      <c r="M535" s="653">
        <v>0</v>
      </c>
      <c r="N535" s="653"/>
      <c r="O535" s="653"/>
      <c r="P535" s="666"/>
      <c r="Q535" s="654"/>
    </row>
    <row r="536" spans="1:17" ht="14.4" customHeight="1" x14ac:dyDescent="0.3">
      <c r="A536" s="649" t="s">
        <v>595</v>
      </c>
      <c r="B536" s="650" t="s">
        <v>8361</v>
      </c>
      <c r="C536" s="650" t="s">
        <v>7873</v>
      </c>
      <c r="D536" s="650" t="s">
        <v>8683</v>
      </c>
      <c r="E536" s="650" t="s">
        <v>8684</v>
      </c>
      <c r="F536" s="653"/>
      <c r="G536" s="653"/>
      <c r="H536" s="653"/>
      <c r="I536" s="653"/>
      <c r="J536" s="653">
        <v>1</v>
      </c>
      <c r="K536" s="653">
        <v>81</v>
      </c>
      <c r="L536" s="653"/>
      <c r="M536" s="653">
        <v>81</v>
      </c>
      <c r="N536" s="653"/>
      <c r="O536" s="653"/>
      <c r="P536" s="666"/>
      <c r="Q536" s="654"/>
    </row>
    <row r="537" spans="1:17" ht="14.4" customHeight="1" x14ac:dyDescent="0.3">
      <c r="A537" s="649" t="s">
        <v>595</v>
      </c>
      <c r="B537" s="650" t="s">
        <v>8361</v>
      </c>
      <c r="C537" s="650" t="s">
        <v>7873</v>
      </c>
      <c r="D537" s="650" t="s">
        <v>7876</v>
      </c>
      <c r="E537" s="650" t="s">
        <v>7877</v>
      </c>
      <c r="F537" s="653">
        <v>1210</v>
      </c>
      <c r="G537" s="653">
        <v>396880</v>
      </c>
      <c r="H537" s="653">
        <v>1</v>
      </c>
      <c r="I537" s="653">
        <v>328</v>
      </c>
      <c r="J537" s="653">
        <v>2004</v>
      </c>
      <c r="K537" s="653">
        <v>655308</v>
      </c>
      <c r="L537" s="653">
        <v>1.6511489619028421</v>
      </c>
      <c r="M537" s="653">
        <v>327</v>
      </c>
      <c r="N537" s="653">
        <v>2050</v>
      </c>
      <c r="O537" s="653">
        <v>673707</v>
      </c>
      <c r="P537" s="666">
        <v>1.6975080628905463</v>
      </c>
      <c r="Q537" s="654">
        <v>328.63756097560974</v>
      </c>
    </row>
    <row r="538" spans="1:17" ht="14.4" customHeight="1" x14ac:dyDescent="0.3">
      <c r="A538" s="649" t="s">
        <v>595</v>
      </c>
      <c r="B538" s="650" t="s">
        <v>8361</v>
      </c>
      <c r="C538" s="650" t="s">
        <v>7873</v>
      </c>
      <c r="D538" s="650" t="s">
        <v>8121</v>
      </c>
      <c r="E538" s="650" t="s">
        <v>8122</v>
      </c>
      <c r="F538" s="653">
        <v>7</v>
      </c>
      <c r="G538" s="653">
        <v>4508</v>
      </c>
      <c r="H538" s="653">
        <v>1</v>
      </c>
      <c r="I538" s="653">
        <v>644</v>
      </c>
      <c r="J538" s="653">
        <v>6</v>
      </c>
      <c r="K538" s="653">
        <v>3870</v>
      </c>
      <c r="L538" s="653">
        <v>0.85847382431233366</v>
      </c>
      <c r="M538" s="653">
        <v>645</v>
      </c>
      <c r="N538" s="653">
        <v>4</v>
      </c>
      <c r="O538" s="653">
        <v>2592</v>
      </c>
      <c r="P538" s="666">
        <v>0.57497781721384211</v>
      </c>
      <c r="Q538" s="654">
        <v>648</v>
      </c>
    </row>
    <row r="539" spans="1:17" ht="14.4" customHeight="1" x14ac:dyDescent="0.3">
      <c r="A539" s="649" t="s">
        <v>595</v>
      </c>
      <c r="B539" s="650" t="s">
        <v>8361</v>
      </c>
      <c r="C539" s="650" t="s">
        <v>7873</v>
      </c>
      <c r="D539" s="650" t="s">
        <v>7967</v>
      </c>
      <c r="E539" s="650" t="s">
        <v>7968</v>
      </c>
      <c r="F539" s="653">
        <v>95</v>
      </c>
      <c r="G539" s="653">
        <v>0</v>
      </c>
      <c r="H539" s="653"/>
      <c r="I539" s="653">
        <v>0</v>
      </c>
      <c r="J539" s="653">
        <v>58</v>
      </c>
      <c r="K539" s="653">
        <v>0</v>
      </c>
      <c r="L539" s="653"/>
      <c r="M539" s="653">
        <v>0</v>
      </c>
      <c r="N539" s="653">
        <v>73</v>
      </c>
      <c r="O539" s="653">
        <v>0</v>
      </c>
      <c r="P539" s="666"/>
      <c r="Q539" s="654">
        <v>0</v>
      </c>
    </row>
    <row r="540" spans="1:17" ht="14.4" customHeight="1" x14ac:dyDescent="0.3">
      <c r="A540" s="649" t="s">
        <v>595</v>
      </c>
      <c r="B540" s="650" t="s">
        <v>8361</v>
      </c>
      <c r="C540" s="650" t="s">
        <v>7873</v>
      </c>
      <c r="D540" s="650" t="s">
        <v>8051</v>
      </c>
      <c r="E540" s="650" t="s">
        <v>8052</v>
      </c>
      <c r="F540" s="653">
        <v>5</v>
      </c>
      <c r="G540" s="653">
        <v>2180</v>
      </c>
      <c r="H540" s="653">
        <v>1</v>
      </c>
      <c r="I540" s="653">
        <v>436</v>
      </c>
      <c r="J540" s="653">
        <v>2</v>
      </c>
      <c r="K540" s="653">
        <v>876</v>
      </c>
      <c r="L540" s="653">
        <v>0.40183486238532112</v>
      </c>
      <c r="M540" s="653">
        <v>438</v>
      </c>
      <c r="N540" s="653">
        <v>4</v>
      </c>
      <c r="O540" s="653">
        <v>1761</v>
      </c>
      <c r="P540" s="666">
        <v>0.80779816513761471</v>
      </c>
      <c r="Q540" s="654">
        <v>440.25</v>
      </c>
    </row>
    <row r="541" spans="1:17" ht="14.4" customHeight="1" x14ac:dyDescent="0.3">
      <c r="A541" s="649" t="s">
        <v>595</v>
      </c>
      <c r="B541" s="650" t="s">
        <v>8361</v>
      </c>
      <c r="C541" s="650" t="s">
        <v>7873</v>
      </c>
      <c r="D541" s="650" t="s">
        <v>8078</v>
      </c>
      <c r="E541" s="650" t="s">
        <v>8079</v>
      </c>
      <c r="F541" s="653">
        <v>1</v>
      </c>
      <c r="G541" s="653">
        <v>632</v>
      </c>
      <c r="H541" s="653">
        <v>1</v>
      </c>
      <c r="I541" s="653">
        <v>632</v>
      </c>
      <c r="J541" s="653"/>
      <c r="K541" s="653"/>
      <c r="L541" s="653"/>
      <c r="M541" s="653"/>
      <c r="N541" s="653"/>
      <c r="O541" s="653"/>
      <c r="P541" s="666"/>
      <c r="Q541" s="654"/>
    </row>
    <row r="542" spans="1:17" ht="14.4" customHeight="1" x14ac:dyDescent="0.3">
      <c r="A542" s="649" t="s">
        <v>595</v>
      </c>
      <c r="B542" s="650" t="s">
        <v>8361</v>
      </c>
      <c r="C542" s="650" t="s">
        <v>7873</v>
      </c>
      <c r="D542" s="650" t="s">
        <v>8123</v>
      </c>
      <c r="E542" s="650" t="s">
        <v>8124</v>
      </c>
      <c r="F542" s="653">
        <v>13</v>
      </c>
      <c r="G542" s="653">
        <v>4329</v>
      </c>
      <c r="H542" s="653">
        <v>1</v>
      </c>
      <c r="I542" s="653">
        <v>333</v>
      </c>
      <c r="J542" s="653">
        <v>11</v>
      </c>
      <c r="K542" s="653">
        <v>3685</v>
      </c>
      <c r="L542" s="653">
        <v>0.85123585123585122</v>
      </c>
      <c r="M542" s="653">
        <v>335</v>
      </c>
      <c r="N542" s="653">
        <v>72</v>
      </c>
      <c r="O542" s="653">
        <v>24324</v>
      </c>
      <c r="P542" s="666">
        <v>5.6188496188496186</v>
      </c>
      <c r="Q542" s="654">
        <v>337.83333333333331</v>
      </c>
    </row>
    <row r="543" spans="1:17" ht="14.4" customHeight="1" x14ac:dyDescent="0.3">
      <c r="A543" s="649" t="s">
        <v>595</v>
      </c>
      <c r="B543" s="650" t="s">
        <v>8361</v>
      </c>
      <c r="C543" s="650" t="s">
        <v>7873</v>
      </c>
      <c r="D543" s="650" t="s">
        <v>8127</v>
      </c>
      <c r="E543" s="650" t="s">
        <v>7868</v>
      </c>
      <c r="F543" s="653">
        <v>1</v>
      </c>
      <c r="G543" s="653">
        <v>418</v>
      </c>
      <c r="H543" s="653">
        <v>1</v>
      </c>
      <c r="I543" s="653">
        <v>418</v>
      </c>
      <c r="J543" s="653"/>
      <c r="K543" s="653"/>
      <c r="L543" s="653"/>
      <c r="M543" s="653"/>
      <c r="N543" s="653"/>
      <c r="O543" s="653"/>
      <c r="P543" s="666"/>
      <c r="Q543" s="654"/>
    </row>
    <row r="544" spans="1:17" ht="14.4" customHeight="1" x14ac:dyDescent="0.3">
      <c r="A544" s="649" t="s">
        <v>595</v>
      </c>
      <c r="B544" s="650" t="s">
        <v>8361</v>
      </c>
      <c r="C544" s="650" t="s">
        <v>7873</v>
      </c>
      <c r="D544" s="650" t="s">
        <v>8355</v>
      </c>
      <c r="E544" s="650" t="s">
        <v>8356</v>
      </c>
      <c r="F544" s="653">
        <v>184</v>
      </c>
      <c r="G544" s="653">
        <v>31464</v>
      </c>
      <c r="H544" s="653">
        <v>1</v>
      </c>
      <c r="I544" s="653">
        <v>171</v>
      </c>
      <c r="J544" s="653">
        <v>181</v>
      </c>
      <c r="K544" s="653">
        <v>31313</v>
      </c>
      <c r="L544" s="653">
        <v>0.99520086448004064</v>
      </c>
      <c r="M544" s="653">
        <v>173</v>
      </c>
      <c r="N544" s="653">
        <v>126</v>
      </c>
      <c r="O544" s="653">
        <v>22011</v>
      </c>
      <c r="P544" s="666">
        <v>0.69956140350877194</v>
      </c>
      <c r="Q544" s="654">
        <v>174.6904761904762</v>
      </c>
    </row>
    <row r="545" spans="1:17" ht="14.4" customHeight="1" x14ac:dyDescent="0.3">
      <c r="A545" s="649" t="s">
        <v>595</v>
      </c>
      <c r="B545" s="650" t="s">
        <v>8361</v>
      </c>
      <c r="C545" s="650" t="s">
        <v>7873</v>
      </c>
      <c r="D545" s="650" t="s">
        <v>8685</v>
      </c>
      <c r="E545" s="650" t="s">
        <v>8686</v>
      </c>
      <c r="F545" s="653">
        <v>16</v>
      </c>
      <c r="G545" s="653">
        <v>0</v>
      </c>
      <c r="H545" s="653"/>
      <c r="I545" s="653">
        <v>0</v>
      </c>
      <c r="J545" s="653">
        <v>24</v>
      </c>
      <c r="K545" s="653">
        <v>0</v>
      </c>
      <c r="L545" s="653"/>
      <c r="M545" s="653">
        <v>0</v>
      </c>
      <c r="N545" s="653">
        <v>17</v>
      </c>
      <c r="O545" s="653">
        <v>0</v>
      </c>
      <c r="P545" s="666"/>
      <c r="Q545" s="654">
        <v>0</v>
      </c>
    </row>
    <row r="546" spans="1:17" ht="14.4" customHeight="1" x14ac:dyDescent="0.3">
      <c r="A546" s="649" t="s">
        <v>595</v>
      </c>
      <c r="B546" s="650" t="s">
        <v>8361</v>
      </c>
      <c r="C546" s="650" t="s">
        <v>7873</v>
      </c>
      <c r="D546" s="650" t="s">
        <v>8687</v>
      </c>
      <c r="E546" s="650" t="s">
        <v>8688</v>
      </c>
      <c r="F546" s="653">
        <v>6505</v>
      </c>
      <c r="G546" s="653">
        <v>7880796</v>
      </c>
      <c r="H546" s="653">
        <v>1</v>
      </c>
      <c r="I546" s="653">
        <v>1211.4982321291313</v>
      </c>
      <c r="J546" s="653">
        <v>6342</v>
      </c>
      <c r="K546" s="653">
        <v>7991994</v>
      </c>
      <c r="L546" s="653">
        <v>1.0141099959953284</v>
      </c>
      <c r="M546" s="653">
        <v>1260.1693472090824</v>
      </c>
      <c r="N546" s="653">
        <v>6615</v>
      </c>
      <c r="O546" s="653">
        <v>8158450</v>
      </c>
      <c r="P546" s="666">
        <v>1.0352317202475485</v>
      </c>
      <c r="Q546" s="654">
        <v>1233.3257747543462</v>
      </c>
    </row>
    <row r="547" spans="1:17" ht="14.4" customHeight="1" x14ac:dyDescent="0.3">
      <c r="A547" s="649" t="s">
        <v>595</v>
      </c>
      <c r="B547" s="650" t="s">
        <v>8361</v>
      </c>
      <c r="C547" s="650" t="s">
        <v>7873</v>
      </c>
      <c r="D547" s="650" t="s">
        <v>8357</v>
      </c>
      <c r="E547" s="650" t="s">
        <v>8358</v>
      </c>
      <c r="F547" s="653">
        <v>1744</v>
      </c>
      <c r="G547" s="653">
        <v>251136</v>
      </c>
      <c r="H547" s="653">
        <v>1</v>
      </c>
      <c r="I547" s="653">
        <v>144</v>
      </c>
      <c r="J547" s="653">
        <v>1974</v>
      </c>
      <c r="K547" s="653">
        <v>286221</v>
      </c>
      <c r="L547" s="653">
        <v>1.1397051796636086</v>
      </c>
      <c r="M547" s="653">
        <v>144.99544072948328</v>
      </c>
      <c r="N547" s="653">
        <v>1915</v>
      </c>
      <c r="O547" s="653">
        <v>279743</v>
      </c>
      <c r="P547" s="666">
        <v>1.1139103911824668</v>
      </c>
      <c r="Q547" s="654">
        <v>146.07989556135772</v>
      </c>
    </row>
    <row r="548" spans="1:17" ht="14.4" customHeight="1" x14ac:dyDescent="0.3">
      <c r="A548" s="649" t="s">
        <v>595</v>
      </c>
      <c r="B548" s="650" t="s">
        <v>8361</v>
      </c>
      <c r="C548" s="650" t="s">
        <v>7873</v>
      </c>
      <c r="D548" s="650" t="s">
        <v>8359</v>
      </c>
      <c r="E548" s="650" t="s">
        <v>8360</v>
      </c>
      <c r="F548" s="653">
        <v>2</v>
      </c>
      <c r="G548" s="653">
        <v>0</v>
      </c>
      <c r="H548" s="653"/>
      <c r="I548" s="653">
        <v>0</v>
      </c>
      <c r="J548" s="653"/>
      <c r="K548" s="653"/>
      <c r="L548" s="653"/>
      <c r="M548" s="653"/>
      <c r="N548" s="653"/>
      <c r="O548" s="653"/>
      <c r="P548" s="666"/>
      <c r="Q548" s="654"/>
    </row>
    <row r="549" spans="1:17" ht="14.4" customHeight="1" x14ac:dyDescent="0.3">
      <c r="A549" s="649" t="s">
        <v>595</v>
      </c>
      <c r="B549" s="650" t="s">
        <v>8361</v>
      </c>
      <c r="C549" s="650" t="s">
        <v>7873</v>
      </c>
      <c r="D549" s="650" t="s">
        <v>8132</v>
      </c>
      <c r="E549" s="650" t="s">
        <v>7868</v>
      </c>
      <c r="F549" s="653">
        <v>612</v>
      </c>
      <c r="G549" s="653">
        <v>131580</v>
      </c>
      <c r="H549" s="653">
        <v>1</v>
      </c>
      <c r="I549" s="653">
        <v>215</v>
      </c>
      <c r="J549" s="653"/>
      <c r="K549" s="653"/>
      <c r="L549" s="653"/>
      <c r="M549" s="653"/>
      <c r="N549" s="653"/>
      <c r="O549" s="653"/>
      <c r="P549" s="666"/>
      <c r="Q549" s="654"/>
    </row>
    <row r="550" spans="1:17" ht="14.4" customHeight="1" x14ac:dyDescent="0.3">
      <c r="A550" s="649" t="s">
        <v>595</v>
      </c>
      <c r="B550" s="650" t="s">
        <v>8361</v>
      </c>
      <c r="C550" s="650" t="s">
        <v>7873</v>
      </c>
      <c r="D550" s="650" t="s">
        <v>8689</v>
      </c>
      <c r="E550" s="650" t="s">
        <v>8690</v>
      </c>
      <c r="F550" s="653">
        <v>9</v>
      </c>
      <c r="G550" s="653">
        <v>4743</v>
      </c>
      <c r="H550" s="653">
        <v>1</v>
      </c>
      <c r="I550" s="653">
        <v>527</v>
      </c>
      <c r="J550" s="653">
        <v>8</v>
      </c>
      <c r="K550" s="653">
        <v>4232</v>
      </c>
      <c r="L550" s="653">
        <v>0.89226228125658869</v>
      </c>
      <c r="M550" s="653">
        <v>529</v>
      </c>
      <c r="N550" s="653">
        <v>6</v>
      </c>
      <c r="O550" s="653">
        <v>3183</v>
      </c>
      <c r="P550" s="666">
        <v>0.67109424414927266</v>
      </c>
      <c r="Q550" s="654">
        <v>530.5</v>
      </c>
    </row>
    <row r="551" spans="1:17" ht="14.4" customHeight="1" x14ac:dyDescent="0.3">
      <c r="A551" s="649" t="s">
        <v>595</v>
      </c>
      <c r="B551" s="650" t="s">
        <v>8361</v>
      </c>
      <c r="C551" s="650" t="s">
        <v>7873</v>
      </c>
      <c r="D551" s="650" t="s">
        <v>8691</v>
      </c>
      <c r="E551" s="650" t="s">
        <v>8692</v>
      </c>
      <c r="F551" s="653">
        <v>1</v>
      </c>
      <c r="G551" s="653">
        <v>0</v>
      </c>
      <c r="H551" s="653"/>
      <c r="I551" s="653">
        <v>0</v>
      </c>
      <c r="J551" s="653"/>
      <c r="K551" s="653"/>
      <c r="L551" s="653"/>
      <c r="M551" s="653"/>
      <c r="N551" s="653"/>
      <c r="O551" s="653"/>
      <c r="P551" s="666"/>
      <c r="Q551" s="654"/>
    </row>
    <row r="552" spans="1:17" ht="14.4" customHeight="1" x14ac:dyDescent="0.3">
      <c r="A552" s="649" t="s">
        <v>595</v>
      </c>
      <c r="B552" s="650" t="s">
        <v>8361</v>
      </c>
      <c r="C552" s="650" t="s">
        <v>7873</v>
      </c>
      <c r="D552" s="650" t="s">
        <v>8693</v>
      </c>
      <c r="E552" s="650" t="s">
        <v>8694</v>
      </c>
      <c r="F552" s="653">
        <v>0</v>
      </c>
      <c r="G552" s="653">
        <v>0</v>
      </c>
      <c r="H552" s="653"/>
      <c r="I552" s="653"/>
      <c r="J552" s="653"/>
      <c r="K552" s="653"/>
      <c r="L552" s="653"/>
      <c r="M552" s="653"/>
      <c r="N552" s="653"/>
      <c r="O552" s="653"/>
      <c r="P552" s="666"/>
      <c r="Q552" s="654"/>
    </row>
    <row r="553" spans="1:17" ht="14.4" customHeight="1" x14ac:dyDescent="0.3">
      <c r="A553" s="649" t="s">
        <v>595</v>
      </c>
      <c r="B553" s="650" t="s">
        <v>8361</v>
      </c>
      <c r="C553" s="650" t="s">
        <v>7873</v>
      </c>
      <c r="D553" s="650" t="s">
        <v>7950</v>
      </c>
      <c r="E553" s="650" t="s">
        <v>7951</v>
      </c>
      <c r="F553" s="653"/>
      <c r="G553" s="653"/>
      <c r="H553" s="653"/>
      <c r="I553" s="653"/>
      <c r="J553" s="653"/>
      <c r="K553" s="653"/>
      <c r="L553" s="653"/>
      <c r="M553" s="653"/>
      <c r="N553" s="653">
        <v>68</v>
      </c>
      <c r="O553" s="653">
        <v>15486</v>
      </c>
      <c r="P553" s="666"/>
      <c r="Q553" s="654">
        <v>227.73529411764707</v>
      </c>
    </row>
    <row r="554" spans="1:17" ht="14.4" customHeight="1" x14ac:dyDescent="0.3">
      <c r="A554" s="649" t="s">
        <v>595</v>
      </c>
      <c r="B554" s="650" t="s">
        <v>8361</v>
      </c>
      <c r="C554" s="650" t="s">
        <v>7873</v>
      </c>
      <c r="D554" s="650" t="s">
        <v>8695</v>
      </c>
      <c r="E554" s="650" t="s">
        <v>8696</v>
      </c>
      <c r="F554" s="653"/>
      <c r="G554" s="653"/>
      <c r="H554" s="653"/>
      <c r="I554" s="653"/>
      <c r="J554" s="653"/>
      <c r="K554" s="653"/>
      <c r="L554" s="653"/>
      <c r="M554" s="653"/>
      <c r="N554" s="653">
        <v>5</v>
      </c>
      <c r="O554" s="653">
        <v>2626</v>
      </c>
      <c r="P554" s="666"/>
      <c r="Q554" s="654">
        <v>525.20000000000005</v>
      </c>
    </row>
    <row r="555" spans="1:17" ht="14.4" customHeight="1" x14ac:dyDescent="0.3">
      <c r="A555" s="649" t="s">
        <v>595</v>
      </c>
      <c r="B555" s="650" t="s">
        <v>8697</v>
      </c>
      <c r="C555" s="650" t="s">
        <v>886</v>
      </c>
      <c r="D555" s="650" t="s">
        <v>8230</v>
      </c>
      <c r="E555" s="650" t="s">
        <v>8231</v>
      </c>
      <c r="F555" s="653">
        <v>31</v>
      </c>
      <c r="G555" s="653">
        <v>5050.21</v>
      </c>
      <c r="H555" s="653">
        <v>1</v>
      </c>
      <c r="I555" s="653">
        <v>162.91</v>
      </c>
      <c r="J555" s="653">
        <v>1.4</v>
      </c>
      <c r="K555" s="653">
        <v>116.6</v>
      </c>
      <c r="L555" s="653">
        <v>2.3088148809653458E-2</v>
      </c>
      <c r="M555" s="653">
        <v>83.285714285714292</v>
      </c>
      <c r="N555" s="653">
        <v>1.8</v>
      </c>
      <c r="O555" s="653">
        <v>198.66</v>
      </c>
      <c r="P555" s="666">
        <v>3.9336978066258632E-2</v>
      </c>
      <c r="Q555" s="654">
        <v>110.36666666666666</v>
      </c>
    </row>
    <row r="556" spans="1:17" ht="14.4" customHeight="1" x14ac:dyDescent="0.3">
      <c r="A556" s="649" t="s">
        <v>595</v>
      </c>
      <c r="B556" s="650" t="s">
        <v>8697</v>
      </c>
      <c r="C556" s="650" t="s">
        <v>886</v>
      </c>
      <c r="D556" s="650" t="s">
        <v>8232</v>
      </c>
      <c r="E556" s="650" t="s">
        <v>3550</v>
      </c>
      <c r="F556" s="653">
        <v>3</v>
      </c>
      <c r="G556" s="653">
        <v>229.32</v>
      </c>
      <c r="H556" s="653">
        <v>1</v>
      </c>
      <c r="I556" s="653">
        <v>76.44</v>
      </c>
      <c r="J556" s="653">
        <v>5</v>
      </c>
      <c r="K556" s="653">
        <v>414.6</v>
      </c>
      <c r="L556" s="653">
        <v>1.8079539508110938</v>
      </c>
      <c r="M556" s="653">
        <v>82.92</v>
      </c>
      <c r="N556" s="653"/>
      <c r="O556" s="653"/>
      <c r="P556" s="666"/>
      <c r="Q556" s="654"/>
    </row>
    <row r="557" spans="1:17" ht="14.4" customHeight="1" x14ac:dyDescent="0.3">
      <c r="A557" s="649" t="s">
        <v>595</v>
      </c>
      <c r="B557" s="650" t="s">
        <v>8697</v>
      </c>
      <c r="C557" s="650" t="s">
        <v>886</v>
      </c>
      <c r="D557" s="650" t="s">
        <v>8234</v>
      </c>
      <c r="E557" s="650" t="s">
        <v>3582</v>
      </c>
      <c r="F557" s="653"/>
      <c r="G557" s="653"/>
      <c r="H557" s="653"/>
      <c r="I557" s="653"/>
      <c r="J557" s="653">
        <v>1.35</v>
      </c>
      <c r="K557" s="653">
        <v>718.31</v>
      </c>
      <c r="L557" s="653"/>
      <c r="M557" s="653">
        <v>532.08148148148143</v>
      </c>
      <c r="N557" s="653">
        <v>1.91</v>
      </c>
      <c r="O557" s="653">
        <v>1013.6</v>
      </c>
      <c r="P557" s="666"/>
      <c r="Q557" s="654">
        <v>530.6806282722514</v>
      </c>
    </row>
    <row r="558" spans="1:17" ht="14.4" customHeight="1" x14ac:dyDescent="0.3">
      <c r="A558" s="649" t="s">
        <v>595</v>
      </c>
      <c r="B558" s="650" t="s">
        <v>8697</v>
      </c>
      <c r="C558" s="650" t="s">
        <v>886</v>
      </c>
      <c r="D558" s="650" t="s">
        <v>8366</v>
      </c>
      <c r="E558" s="650" t="s">
        <v>3550</v>
      </c>
      <c r="F558" s="653"/>
      <c r="G558" s="653"/>
      <c r="H558" s="653"/>
      <c r="I558" s="653"/>
      <c r="J558" s="653">
        <v>9</v>
      </c>
      <c r="K558" s="653">
        <v>1061.6400000000001</v>
      </c>
      <c r="L558" s="653"/>
      <c r="M558" s="653">
        <v>117.96000000000001</v>
      </c>
      <c r="N558" s="653"/>
      <c r="O558" s="653"/>
      <c r="P558" s="666"/>
      <c r="Q558" s="654"/>
    </row>
    <row r="559" spans="1:17" ht="14.4" customHeight="1" x14ac:dyDescent="0.3">
      <c r="A559" s="649" t="s">
        <v>595</v>
      </c>
      <c r="B559" s="650" t="s">
        <v>8697</v>
      </c>
      <c r="C559" s="650" t="s">
        <v>886</v>
      </c>
      <c r="D559" s="650" t="s">
        <v>8367</v>
      </c>
      <c r="E559" s="650" t="s">
        <v>3550</v>
      </c>
      <c r="F559" s="653">
        <v>6</v>
      </c>
      <c r="G559" s="653">
        <v>1255.02</v>
      </c>
      <c r="H559" s="653">
        <v>1</v>
      </c>
      <c r="I559" s="653">
        <v>209.17</v>
      </c>
      <c r="J559" s="653"/>
      <c r="K559" s="653"/>
      <c r="L559" s="653"/>
      <c r="M559" s="653"/>
      <c r="N559" s="653"/>
      <c r="O559" s="653"/>
      <c r="P559" s="666"/>
      <c r="Q559" s="654"/>
    </row>
    <row r="560" spans="1:17" ht="14.4" customHeight="1" x14ac:dyDescent="0.3">
      <c r="A560" s="649" t="s">
        <v>595</v>
      </c>
      <c r="B560" s="650" t="s">
        <v>8697</v>
      </c>
      <c r="C560" s="650" t="s">
        <v>886</v>
      </c>
      <c r="D560" s="650" t="s">
        <v>7977</v>
      </c>
      <c r="E560" s="650" t="s">
        <v>7976</v>
      </c>
      <c r="F560" s="653"/>
      <c r="G560" s="653"/>
      <c r="H560" s="653"/>
      <c r="I560" s="653"/>
      <c r="J560" s="653"/>
      <c r="K560" s="653"/>
      <c r="L560" s="653"/>
      <c r="M560" s="653"/>
      <c r="N560" s="653">
        <v>1</v>
      </c>
      <c r="O560" s="653">
        <v>280.18</v>
      </c>
      <c r="P560" s="666"/>
      <c r="Q560" s="654">
        <v>280.18</v>
      </c>
    </row>
    <row r="561" spans="1:17" ht="14.4" customHeight="1" x14ac:dyDescent="0.3">
      <c r="A561" s="649" t="s">
        <v>595</v>
      </c>
      <c r="B561" s="650" t="s">
        <v>8697</v>
      </c>
      <c r="C561" s="650" t="s">
        <v>886</v>
      </c>
      <c r="D561" s="650" t="s">
        <v>8237</v>
      </c>
      <c r="E561" s="650" t="s">
        <v>8238</v>
      </c>
      <c r="F561" s="653">
        <v>11.34</v>
      </c>
      <c r="G561" s="653">
        <v>6749.69</v>
      </c>
      <c r="H561" s="653">
        <v>1</v>
      </c>
      <c r="I561" s="653">
        <v>595.21075837742501</v>
      </c>
      <c r="J561" s="653">
        <v>5.1999999999999993</v>
      </c>
      <c r="K561" s="653">
        <v>3216.2</v>
      </c>
      <c r="L561" s="653">
        <v>0.47649595759212643</v>
      </c>
      <c r="M561" s="653">
        <v>618.5</v>
      </c>
      <c r="N561" s="653">
        <v>3.0100000000000002</v>
      </c>
      <c r="O561" s="653">
        <v>1869.52</v>
      </c>
      <c r="P561" s="666">
        <v>0.27697864642672482</v>
      </c>
      <c r="Q561" s="654">
        <v>621.10299003322257</v>
      </c>
    </row>
    <row r="562" spans="1:17" ht="14.4" customHeight="1" x14ac:dyDescent="0.3">
      <c r="A562" s="649" t="s">
        <v>595</v>
      </c>
      <c r="B562" s="650" t="s">
        <v>8697</v>
      </c>
      <c r="C562" s="650" t="s">
        <v>886</v>
      </c>
      <c r="D562" s="650" t="s">
        <v>8698</v>
      </c>
      <c r="E562" s="650" t="s">
        <v>7868</v>
      </c>
      <c r="F562" s="653">
        <v>0.1</v>
      </c>
      <c r="G562" s="653">
        <v>57.64</v>
      </c>
      <c r="H562" s="653">
        <v>1</v>
      </c>
      <c r="I562" s="653">
        <v>576.4</v>
      </c>
      <c r="J562" s="653"/>
      <c r="K562" s="653"/>
      <c r="L562" s="653"/>
      <c r="M562" s="653"/>
      <c r="N562" s="653"/>
      <c r="O562" s="653"/>
      <c r="P562" s="666"/>
      <c r="Q562" s="654"/>
    </row>
    <row r="563" spans="1:17" ht="14.4" customHeight="1" x14ac:dyDescent="0.3">
      <c r="A563" s="649" t="s">
        <v>595</v>
      </c>
      <c r="B563" s="650" t="s">
        <v>8697</v>
      </c>
      <c r="C563" s="650" t="s">
        <v>886</v>
      </c>
      <c r="D563" s="650" t="s">
        <v>8369</v>
      </c>
      <c r="E563" s="650" t="s">
        <v>8370</v>
      </c>
      <c r="F563" s="653">
        <v>8</v>
      </c>
      <c r="G563" s="653">
        <v>1321.28</v>
      </c>
      <c r="H563" s="653">
        <v>1</v>
      </c>
      <c r="I563" s="653">
        <v>165.16</v>
      </c>
      <c r="J563" s="653">
        <v>2.35</v>
      </c>
      <c r="K563" s="653">
        <v>197.57999999999998</v>
      </c>
      <c r="L563" s="653">
        <v>0.14953681278759989</v>
      </c>
      <c r="M563" s="653">
        <v>84.076595744680844</v>
      </c>
      <c r="N563" s="653">
        <v>1.2</v>
      </c>
      <c r="O563" s="653">
        <v>100.89</v>
      </c>
      <c r="P563" s="666">
        <v>7.6357774279486562E-2</v>
      </c>
      <c r="Q563" s="654">
        <v>84.075000000000003</v>
      </c>
    </row>
    <row r="564" spans="1:17" ht="14.4" customHeight="1" x14ac:dyDescent="0.3">
      <c r="A564" s="649" t="s">
        <v>595</v>
      </c>
      <c r="B564" s="650" t="s">
        <v>8697</v>
      </c>
      <c r="C564" s="650" t="s">
        <v>886</v>
      </c>
      <c r="D564" s="650" t="s">
        <v>8240</v>
      </c>
      <c r="E564" s="650" t="s">
        <v>8241</v>
      </c>
      <c r="F564" s="653">
        <v>54.2</v>
      </c>
      <c r="G564" s="653">
        <v>58498.57</v>
      </c>
      <c r="H564" s="653">
        <v>1</v>
      </c>
      <c r="I564" s="653">
        <v>1079.3094095940958</v>
      </c>
      <c r="J564" s="653">
        <v>2.0499999999999998</v>
      </c>
      <c r="K564" s="653">
        <v>2212.5700000000002</v>
      </c>
      <c r="L564" s="653">
        <v>3.7822633954983857E-2</v>
      </c>
      <c r="M564" s="653">
        <v>1079.3024390243904</v>
      </c>
      <c r="N564" s="653"/>
      <c r="O564" s="653"/>
      <c r="P564" s="666"/>
      <c r="Q564" s="654"/>
    </row>
    <row r="565" spans="1:17" ht="14.4" customHeight="1" x14ac:dyDescent="0.3">
      <c r="A565" s="649" t="s">
        <v>595</v>
      </c>
      <c r="B565" s="650" t="s">
        <v>8697</v>
      </c>
      <c r="C565" s="650" t="s">
        <v>886</v>
      </c>
      <c r="D565" s="650" t="s">
        <v>8371</v>
      </c>
      <c r="E565" s="650" t="s">
        <v>8372</v>
      </c>
      <c r="F565" s="653">
        <v>6.5</v>
      </c>
      <c r="G565" s="653">
        <v>1697.6</v>
      </c>
      <c r="H565" s="653">
        <v>1</v>
      </c>
      <c r="I565" s="653">
        <v>261.16923076923075</v>
      </c>
      <c r="J565" s="653">
        <v>2</v>
      </c>
      <c r="K565" s="653">
        <v>368.84</v>
      </c>
      <c r="L565" s="653">
        <v>0.21727144203581528</v>
      </c>
      <c r="M565" s="653">
        <v>184.42</v>
      </c>
      <c r="N565" s="653"/>
      <c r="O565" s="653"/>
      <c r="P565" s="666"/>
      <c r="Q565" s="654"/>
    </row>
    <row r="566" spans="1:17" ht="14.4" customHeight="1" x14ac:dyDescent="0.3">
      <c r="A566" s="649" t="s">
        <v>595</v>
      </c>
      <c r="B566" s="650" t="s">
        <v>8697</v>
      </c>
      <c r="C566" s="650" t="s">
        <v>886</v>
      </c>
      <c r="D566" s="650" t="s">
        <v>8242</v>
      </c>
      <c r="E566" s="650" t="s">
        <v>7868</v>
      </c>
      <c r="F566" s="653">
        <v>0.8</v>
      </c>
      <c r="G566" s="653">
        <v>54.56</v>
      </c>
      <c r="H566" s="653">
        <v>1</v>
      </c>
      <c r="I566" s="653">
        <v>68.2</v>
      </c>
      <c r="J566" s="653"/>
      <c r="K566" s="653"/>
      <c r="L566" s="653"/>
      <c r="M566" s="653"/>
      <c r="N566" s="653"/>
      <c r="O566" s="653"/>
      <c r="P566" s="666"/>
      <c r="Q566" s="654"/>
    </row>
    <row r="567" spans="1:17" ht="14.4" customHeight="1" x14ac:dyDescent="0.3">
      <c r="A567" s="649" t="s">
        <v>595</v>
      </c>
      <c r="B567" s="650" t="s">
        <v>8697</v>
      </c>
      <c r="C567" s="650" t="s">
        <v>886</v>
      </c>
      <c r="D567" s="650" t="s">
        <v>8243</v>
      </c>
      <c r="E567" s="650" t="s">
        <v>1481</v>
      </c>
      <c r="F567" s="653">
        <v>10.8</v>
      </c>
      <c r="G567" s="653">
        <v>9932.48</v>
      </c>
      <c r="H567" s="653">
        <v>1</v>
      </c>
      <c r="I567" s="653">
        <v>919.67407407407393</v>
      </c>
      <c r="J567" s="653"/>
      <c r="K567" s="653"/>
      <c r="L567" s="653"/>
      <c r="M567" s="653"/>
      <c r="N567" s="653">
        <v>1.5</v>
      </c>
      <c r="O567" s="653">
        <v>1086.5999999999999</v>
      </c>
      <c r="P567" s="666">
        <v>0.1093986597506363</v>
      </c>
      <c r="Q567" s="654">
        <v>724.4</v>
      </c>
    </row>
    <row r="568" spans="1:17" ht="14.4" customHeight="1" x14ac:dyDescent="0.3">
      <c r="A568" s="649" t="s">
        <v>595</v>
      </c>
      <c r="B568" s="650" t="s">
        <v>8697</v>
      </c>
      <c r="C568" s="650" t="s">
        <v>886</v>
      </c>
      <c r="D568" s="650" t="s">
        <v>8244</v>
      </c>
      <c r="E568" s="650" t="s">
        <v>1705</v>
      </c>
      <c r="F568" s="653">
        <v>1.5</v>
      </c>
      <c r="G568" s="653">
        <v>104.55</v>
      </c>
      <c r="H568" s="653">
        <v>1</v>
      </c>
      <c r="I568" s="653">
        <v>69.7</v>
      </c>
      <c r="J568" s="653">
        <v>22</v>
      </c>
      <c r="K568" s="653">
        <v>1343.1</v>
      </c>
      <c r="L568" s="653">
        <v>12.846484935437589</v>
      </c>
      <c r="M568" s="653">
        <v>61.05</v>
      </c>
      <c r="N568" s="653">
        <v>27</v>
      </c>
      <c r="O568" s="653">
        <v>1648.35</v>
      </c>
      <c r="P568" s="666">
        <v>15.766140602582496</v>
      </c>
      <c r="Q568" s="654">
        <v>61.05</v>
      </c>
    </row>
    <row r="569" spans="1:17" ht="14.4" customHeight="1" x14ac:dyDescent="0.3">
      <c r="A569" s="649" t="s">
        <v>595</v>
      </c>
      <c r="B569" s="650" t="s">
        <v>8697</v>
      </c>
      <c r="C569" s="650" t="s">
        <v>886</v>
      </c>
      <c r="D569" s="650" t="s">
        <v>8245</v>
      </c>
      <c r="E569" s="650" t="s">
        <v>7868</v>
      </c>
      <c r="F569" s="653">
        <v>3.63</v>
      </c>
      <c r="G569" s="653">
        <v>13169.710000000001</v>
      </c>
      <c r="H569" s="653">
        <v>1</v>
      </c>
      <c r="I569" s="653">
        <v>3628.019283746557</v>
      </c>
      <c r="J569" s="653"/>
      <c r="K569" s="653"/>
      <c r="L569" s="653"/>
      <c r="M569" s="653"/>
      <c r="N569" s="653"/>
      <c r="O569" s="653"/>
      <c r="P569" s="666"/>
      <c r="Q569" s="654"/>
    </row>
    <row r="570" spans="1:17" ht="14.4" customHeight="1" x14ac:dyDescent="0.3">
      <c r="A570" s="649" t="s">
        <v>595</v>
      </c>
      <c r="B570" s="650" t="s">
        <v>8697</v>
      </c>
      <c r="C570" s="650" t="s">
        <v>886</v>
      </c>
      <c r="D570" s="650" t="s">
        <v>8699</v>
      </c>
      <c r="E570" s="650" t="s">
        <v>2879</v>
      </c>
      <c r="F570" s="653"/>
      <c r="G570" s="653"/>
      <c r="H570" s="653"/>
      <c r="I570" s="653"/>
      <c r="J570" s="653">
        <v>1</v>
      </c>
      <c r="K570" s="653">
        <v>809.6</v>
      </c>
      <c r="L570" s="653"/>
      <c r="M570" s="653">
        <v>809.6</v>
      </c>
      <c r="N570" s="653"/>
      <c r="O570" s="653"/>
      <c r="P570" s="666"/>
      <c r="Q570" s="654"/>
    </row>
    <row r="571" spans="1:17" ht="14.4" customHeight="1" x14ac:dyDescent="0.3">
      <c r="A571" s="649" t="s">
        <v>595</v>
      </c>
      <c r="B571" s="650" t="s">
        <v>8697</v>
      </c>
      <c r="C571" s="650" t="s">
        <v>886</v>
      </c>
      <c r="D571" s="650" t="s">
        <v>8246</v>
      </c>
      <c r="E571" s="650" t="s">
        <v>7982</v>
      </c>
      <c r="F571" s="653"/>
      <c r="G571" s="653"/>
      <c r="H571" s="653"/>
      <c r="I571" s="653"/>
      <c r="J571" s="653"/>
      <c r="K571" s="653"/>
      <c r="L571" s="653"/>
      <c r="M571" s="653"/>
      <c r="N571" s="653">
        <v>4</v>
      </c>
      <c r="O571" s="653">
        <v>5176</v>
      </c>
      <c r="P571" s="666"/>
      <c r="Q571" s="654">
        <v>1294</v>
      </c>
    </row>
    <row r="572" spans="1:17" ht="14.4" customHeight="1" x14ac:dyDescent="0.3">
      <c r="A572" s="649" t="s">
        <v>595</v>
      </c>
      <c r="B572" s="650" t="s">
        <v>8697</v>
      </c>
      <c r="C572" s="650" t="s">
        <v>886</v>
      </c>
      <c r="D572" s="650" t="s">
        <v>2418</v>
      </c>
      <c r="E572" s="650" t="s">
        <v>7982</v>
      </c>
      <c r="F572" s="653">
        <v>3</v>
      </c>
      <c r="G572" s="653">
        <v>10316.07</v>
      </c>
      <c r="H572" s="653">
        <v>1</v>
      </c>
      <c r="I572" s="653">
        <v>3438.69</v>
      </c>
      <c r="J572" s="653"/>
      <c r="K572" s="653"/>
      <c r="L572" s="653"/>
      <c r="M572" s="653"/>
      <c r="N572" s="653"/>
      <c r="O572" s="653"/>
      <c r="P572" s="666"/>
      <c r="Q572" s="654"/>
    </row>
    <row r="573" spans="1:17" ht="14.4" customHeight="1" x14ac:dyDescent="0.3">
      <c r="A573" s="649" t="s">
        <v>595</v>
      </c>
      <c r="B573" s="650" t="s">
        <v>8697</v>
      </c>
      <c r="C573" s="650" t="s">
        <v>886</v>
      </c>
      <c r="D573" s="650" t="s">
        <v>8247</v>
      </c>
      <c r="E573" s="650" t="s">
        <v>7982</v>
      </c>
      <c r="F573" s="653"/>
      <c r="G573" s="653"/>
      <c r="H573" s="653"/>
      <c r="I573" s="653"/>
      <c r="J573" s="653">
        <v>1</v>
      </c>
      <c r="K573" s="653">
        <v>6470.02</v>
      </c>
      <c r="L573" s="653"/>
      <c r="M573" s="653">
        <v>6470.02</v>
      </c>
      <c r="N573" s="653">
        <v>2</v>
      </c>
      <c r="O573" s="653">
        <v>12940.04</v>
      </c>
      <c r="P573" s="666"/>
      <c r="Q573" s="654">
        <v>6470.02</v>
      </c>
    </row>
    <row r="574" spans="1:17" ht="14.4" customHeight="1" x14ac:dyDescent="0.3">
      <c r="A574" s="649" t="s">
        <v>595</v>
      </c>
      <c r="B574" s="650" t="s">
        <v>8697</v>
      </c>
      <c r="C574" s="650" t="s">
        <v>886</v>
      </c>
      <c r="D574" s="650" t="s">
        <v>8248</v>
      </c>
      <c r="E574" s="650" t="s">
        <v>7982</v>
      </c>
      <c r="F574" s="653">
        <v>11</v>
      </c>
      <c r="G574" s="653">
        <v>155783.32</v>
      </c>
      <c r="H574" s="653">
        <v>1</v>
      </c>
      <c r="I574" s="653">
        <v>14162.12</v>
      </c>
      <c r="J574" s="653">
        <v>7</v>
      </c>
      <c r="K574" s="653">
        <v>90580.28</v>
      </c>
      <c r="L574" s="653">
        <v>0.58145044026536341</v>
      </c>
      <c r="M574" s="653">
        <v>12940.039999999999</v>
      </c>
      <c r="N574" s="653">
        <v>9</v>
      </c>
      <c r="O574" s="653">
        <v>116460.36</v>
      </c>
      <c r="P574" s="666">
        <v>0.7475791374840387</v>
      </c>
      <c r="Q574" s="654">
        <v>12940.04</v>
      </c>
    </row>
    <row r="575" spans="1:17" ht="14.4" customHeight="1" x14ac:dyDescent="0.3">
      <c r="A575" s="649" t="s">
        <v>595</v>
      </c>
      <c r="B575" s="650" t="s">
        <v>8697</v>
      </c>
      <c r="C575" s="650" t="s">
        <v>886</v>
      </c>
      <c r="D575" s="650" t="s">
        <v>8254</v>
      </c>
      <c r="E575" s="650" t="s">
        <v>2906</v>
      </c>
      <c r="F575" s="653">
        <v>1</v>
      </c>
      <c r="G575" s="653">
        <v>3678.67</v>
      </c>
      <c r="H575" s="653">
        <v>1</v>
      </c>
      <c r="I575" s="653">
        <v>3678.67</v>
      </c>
      <c r="J575" s="653"/>
      <c r="K575" s="653"/>
      <c r="L575" s="653"/>
      <c r="M575" s="653"/>
      <c r="N575" s="653">
        <v>15</v>
      </c>
      <c r="O575" s="653">
        <v>52536.15</v>
      </c>
      <c r="P575" s="666">
        <v>14.281289161571982</v>
      </c>
      <c r="Q575" s="654">
        <v>3502.4100000000003</v>
      </c>
    </row>
    <row r="576" spans="1:17" ht="14.4" customHeight="1" x14ac:dyDescent="0.3">
      <c r="A576" s="649" t="s">
        <v>595</v>
      </c>
      <c r="B576" s="650" t="s">
        <v>8697</v>
      </c>
      <c r="C576" s="650" t="s">
        <v>886</v>
      </c>
      <c r="D576" s="650" t="s">
        <v>7989</v>
      </c>
      <c r="E576" s="650" t="s">
        <v>2379</v>
      </c>
      <c r="F576" s="653">
        <v>1</v>
      </c>
      <c r="G576" s="653">
        <v>111.67</v>
      </c>
      <c r="H576" s="653">
        <v>1</v>
      </c>
      <c r="I576" s="653">
        <v>111.67</v>
      </c>
      <c r="J576" s="653"/>
      <c r="K576" s="653"/>
      <c r="L576" s="653"/>
      <c r="M576" s="653"/>
      <c r="N576" s="653"/>
      <c r="O576" s="653"/>
      <c r="P576" s="666"/>
      <c r="Q576" s="654"/>
    </row>
    <row r="577" spans="1:17" ht="14.4" customHeight="1" x14ac:dyDescent="0.3">
      <c r="A577" s="649" t="s">
        <v>595</v>
      </c>
      <c r="B577" s="650" t="s">
        <v>8697</v>
      </c>
      <c r="C577" s="650" t="s">
        <v>886</v>
      </c>
      <c r="D577" s="650" t="s">
        <v>8380</v>
      </c>
      <c r="E577" s="650" t="s">
        <v>8381</v>
      </c>
      <c r="F577" s="653">
        <v>5.9</v>
      </c>
      <c r="G577" s="653">
        <v>4093.2</v>
      </c>
      <c r="H577" s="653">
        <v>1</v>
      </c>
      <c r="I577" s="653">
        <v>693.7627118644067</v>
      </c>
      <c r="J577" s="653"/>
      <c r="K577" s="653"/>
      <c r="L577" s="653"/>
      <c r="M577" s="653"/>
      <c r="N577" s="653"/>
      <c r="O577" s="653"/>
      <c r="P577" s="666"/>
      <c r="Q577" s="654"/>
    </row>
    <row r="578" spans="1:17" ht="14.4" customHeight="1" x14ac:dyDescent="0.3">
      <c r="A578" s="649" t="s">
        <v>595</v>
      </c>
      <c r="B578" s="650" t="s">
        <v>8697</v>
      </c>
      <c r="C578" s="650" t="s">
        <v>886</v>
      </c>
      <c r="D578" s="650" t="s">
        <v>8382</v>
      </c>
      <c r="E578" s="650" t="s">
        <v>8383</v>
      </c>
      <c r="F578" s="653"/>
      <c r="G578" s="653"/>
      <c r="H578" s="653"/>
      <c r="I578" s="653"/>
      <c r="J578" s="653">
        <v>30</v>
      </c>
      <c r="K578" s="653">
        <v>1740.3</v>
      </c>
      <c r="L578" s="653"/>
      <c r="M578" s="653">
        <v>58.01</v>
      </c>
      <c r="N578" s="653">
        <v>25.6</v>
      </c>
      <c r="O578" s="653">
        <v>1033.21</v>
      </c>
      <c r="P578" s="666"/>
      <c r="Q578" s="654">
        <v>40.359765625000001</v>
      </c>
    </row>
    <row r="579" spans="1:17" ht="14.4" customHeight="1" x14ac:dyDescent="0.3">
      <c r="A579" s="649" t="s">
        <v>595</v>
      </c>
      <c r="B579" s="650" t="s">
        <v>8697</v>
      </c>
      <c r="C579" s="650" t="s">
        <v>886</v>
      </c>
      <c r="D579" s="650" t="s">
        <v>8384</v>
      </c>
      <c r="E579" s="650" t="s">
        <v>7868</v>
      </c>
      <c r="F579" s="653">
        <v>4.5</v>
      </c>
      <c r="G579" s="653">
        <v>1223.5</v>
      </c>
      <c r="H579" s="653">
        <v>1</v>
      </c>
      <c r="I579" s="653">
        <v>271.88888888888891</v>
      </c>
      <c r="J579" s="653">
        <v>1.2</v>
      </c>
      <c r="K579" s="653">
        <v>329.1</v>
      </c>
      <c r="L579" s="653">
        <v>0.26898242746219864</v>
      </c>
      <c r="M579" s="653">
        <v>274.25000000000006</v>
      </c>
      <c r="N579" s="653"/>
      <c r="O579" s="653"/>
      <c r="P579" s="666"/>
      <c r="Q579" s="654"/>
    </row>
    <row r="580" spans="1:17" ht="14.4" customHeight="1" x14ac:dyDescent="0.3">
      <c r="A580" s="649" t="s">
        <v>595</v>
      </c>
      <c r="B580" s="650" t="s">
        <v>8697</v>
      </c>
      <c r="C580" s="650" t="s">
        <v>886</v>
      </c>
      <c r="D580" s="650" t="s">
        <v>8259</v>
      </c>
      <c r="E580" s="650" t="s">
        <v>1717</v>
      </c>
      <c r="F580" s="653">
        <v>2.7100000000000004</v>
      </c>
      <c r="G580" s="653">
        <v>1033.56</v>
      </c>
      <c r="H580" s="653">
        <v>1</v>
      </c>
      <c r="I580" s="653">
        <v>381.38745387453866</v>
      </c>
      <c r="J580" s="653">
        <v>1.1200000000000001</v>
      </c>
      <c r="K580" s="653">
        <v>452.69</v>
      </c>
      <c r="L580" s="653">
        <v>0.43799102132435469</v>
      </c>
      <c r="M580" s="653">
        <v>404.18749999999994</v>
      </c>
      <c r="N580" s="653">
        <v>1.17</v>
      </c>
      <c r="O580" s="653">
        <v>470.9</v>
      </c>
      <c r="P580" s="666">
        <v>0.45560973721893261</v>
      </c>
      <c r="Q580" s="654">
        <v>402.47863247863251</v>
      </c>
    </row>
    <row r="581" spans="1:17" ht="14.4" customHeight="1" x14ac:dyDescent="0.3">
      <c r="A581" s="649" t="s">
        <v>595</v>
      </c>
      <c r="B581" s="650" t="s">
        <v>8697</v>
      </c>
      <c r="C581" s="650" t="s">
        <v>886</v>
      </c>
      <c r="D581" s="650" t="s">
        <v>8700</v>
      </c>
      <c r="E581" s="650" t="s">
        <v>8701</v>
      </c>
      <c r="F581" s="653"/>
      <c r="G581" s="653"/>
      <c r="H581" s="653"/>
      <c r="I581" s="653"/>
      <c r="J581" s="653">
        <v>2.5</v>
      </c>
      <c r="K581" s="653">
        <v>118.75</v>
      </c>
      <c r="L581" s="653"/>
      <c r="M581" s="653">
        <v>47.5</v>
      </c>
      <c r="N581" s="653"/>
      <c r="O581" s="653"/>
      <c r="P581" s="666"/>
      <c r="Q581" s="654"/>
    </row>
    <row r="582" spans="1:17" ht="14.4" customHeight="1" x14ac:dyDescent="0.3">
      <c r="A582" s="649" t="s">
        <v>595</v>
      </c>
      <c r="B582" s="650" t="s">
        <v>8697</v>
      </c>
      <c r="C582" s="650" t="s">
        <v>886</v>
      </c>
      <c r="D582" s="650" t="s">
        <v>8262</v>
      </c>
      <c r="E582" s="650" t="s">
        <v>3552</v>
      </c>
      <c r="F582" s="653">
        <v>131.9</v>
      </c>
      <c r="G582" s="653">
        <v>10622.220000000001</v>
      </c>
      <c r="H582" s="653">
        <v>1</v>
      </c>
      <c r="I582" s="653">
        <v>80.532373009855959</v>
      </c>
      <c r="J582" s="653">
        <v>35.739999999999995</v>
      </c>
      <c r="K582" s="653">
        <v>1697.65</v>
      </c>
      <c r="L582" s="653">
        <v>0.15982064012984101</v>
      </c>
      <c r="M582" s="653">
        <v>47.500000000000007</v>
      </c>
      <c r="N582" s="653">
        <v>8.9</v>
      </c>
      <c r="O582" s="653">
        <v>422.75</v>
      </c>
      <c r="P582" s="666">
        <v>3.9798648493441106E-2</v>
      </c>
      <c r="Q582" s="654">
        <v>47.5</v>
      </c>
    </row>
    <row r="583" spans="1:17" ht="14.4" customHeight="1" x14ac:dyDescent="0.3">
      <c r="A583" s="649" t="s">
        <v>595</v>
      </c>
      <c r="B583" s="650" t="s">
        <v>8697</v>
      </c>
      <c r="C583" s="650" t="s">
        <v>886</v>
      </c>
      <c r="D583" s="650" t="s">
        <v>8387</v>
      </c>
      <c r="E583" s="650" t="s">
        <v>8278</v>
      </c>
      <c r="F583" s="653">
        <v>5.2</v>
      </c>
      <c r="G583" s="653">
        <v>4725.8600000000006</v>
      </c>
      <c r="H583" s="653">
        <v>1</v>
      </c>
      <c r="I583" s="653">
        <v>908.8192307692309</v>
      </c>
      <c r="J583" s="653">
        <v>0.60000000000000009</v>
      </c>
      <c r="K583" s="653">
        <v>345.18</v>
      </c>
      <c r="L583" s="653">
        <v>7.3040674078368797E-2</v>
      </c>
      <c r="M583" s="653">
        <v>575.29999999999995</v>
      </c>
      <c r="N583" s="653"/>
      <c r="O583" s="653"/>
      <c r="P583" s="666"/>
      <c r="Q583" s="654"/>
    </row>
    <row r="584" spans="1:17" ht="14.4" customHeight="1" x14ac:dyDescent="0.3">
      <c r="A584" s="649" t="s">
        <v>595</v>
      </c>
      <c r="B584" s="650" t="s">
        <v>8697</v>
      </c>
      <c r="C584" s="650" t="s">
        <v>886</v>
      </c>
      <c r="D584" s="650" t="s">
        <v>8388</v>
      </c>
      <c r="E584" s="650" t="s">
        <v>8389</v>
      </c>
      <c r="F584" s="653">
        <v>0.89999999999999991</v>
      </c>
      <c r="G584" s="653">
        <v>140.51</v>
      </c>
      <c r="H584" s="653">
        <v>1</v>
      </c>
      <c r="I584" s="653">
        <v>156.12222222222223</v>
      </c>
      <c r="J584" s="653"/>
      <c r="K584" s="653"/>
      <c r="L584" s="653"/>
      <c r="M584" s="653"/>
      <c r="N584" s="653"/>
      <c r="O584" s="653"/>
      <c r="P584" s="666"/>
      <c r="Q584" s="654"/>
    </row>
    <row r="585" spans="1:17" ht="14.4" customHeight="1" x14ac:dyDescent="0.3">
      <c r="A585" s="649" t="s">
        <v>595</v>
      </c>
      <c r="B585" s="650" t="s">
        <v>8697</v>
      </c>
      <c r="C585" s="650" t="s">
        <v>886</v>
      </c>
      <c r="D585" s="650" t="s">
        <v>8390</v>
      </c>
      <c r="E585" s="650" t="s">
        <v>8391</v>
      </c>
      <c r="F585" s="653">
        <v>1.45</v>
      </c>
      <c r="G585" s="653">
        <v>169.59</v>
      </c>
      <c r="H585" s="653">
        <v>1</v>
      </c>
      <c r="I585" s="653">
        <v>116.95862068965518</v>
      </c>
      <c r="J585" s="653"/>
      <c r="K585" s="653"/>
      <c r="L585" s="653"/>
      <c r="M585" s="653"/>
      <c r="N585" s="653"/>
      <c r="O585" s="653"/>
      <c r="P585" s="666"/>
      <c r="Q585" s="654"/>
    </row>
    <row r="586" spans="1:17" ht="14.4" customHeight="1" x14ac:dyDescent="0.3">
      <c r="A586" s="649" t="s">
        <v>595</v>
      </c>
      <c r="B586" s="650" t="s">
        <v>8697</v>
      </c>
      <c r="C586" s="650" t="s">
        <v>886</v>
      </c>
      <c r="D586" s="650" t="s">
        <v>8263</v>
      </c>
      <c r="E586" s="650" t="s">
        <v>3475</v>
      </c>
      <c r="F586" s="653">
        <v>48.5</v>
      </c>
      <c r="G586" s="653">
        <v>29964.660000000003</v>
      </c>
      <c r="H586" s="653">
        <v>1</v>
      </c>
      <c r="I586" s="653">
        <v>617.82804123711344</v>
      </c>
      <c r="J586" s="653">
        <v>64.599999999999994</v>
      </c>
      <c r="K586" s="653">
        <v>24525.9</v>
      </c>
      <c r="L586" s="653">
        <v>0.81849418615128622</v>
      </c>
      <c r="M586" s="653">
        <v>379.65789473684214</v>
      </c>
      <c r="N586" s="653">
        <v>71.330000000000013</v>
      </c>
      <c r="O586" s="653">
        <v>27087.57</v>
      </c>
      <c r="P586" s="666">
        <v>0.90398389302598448</v>
      </c>
      <c r="Q586" s="654">
        <v>379.75003504836667</v>
      </c>
    </row>
    <row r="587" spans="1:17" ht="14.4" customHeight="1" x14ac:dyDescent="0.3">
      <c r="A587" s="649" t="s">
        <v>595</v>
      </c>
      <c r="B587" s="650" t="s">
        <v>8697</v>
      </c>
      <c r="C587" s="650" t="s">
        <v>886</v>
      </c>
      <c r="D587" s="650" t="s">
        <v>8264</v>
      </c>
      <c r="E587" s="650" t="s">
        <v>1250</v>
      </c>
      <c r="F587" s="653">
        <v>4.66</v>
      </c>
      <c r="G587" s="653">
        <v>1473.9399999999998</v>
      </c>
      <c r="H587" s="653">
        <v>1</v>
      </c>
      <c r="I587" s="653">
        <v>316.29613733905575</v>
      </c>
      <c r="J587" s="653">
        <v>37.57</v>
      </c>
      <c r="K587" s="653">
        <v>9448.84</v>
      </c>
      <c r="L587" s="653">
        <v>6.4106001601150666</v>
      </c>
      <c r="M587" s="653">
        <v>251.4996007452755</v>
      </c>
      <c r="N587" s="653">
        <v>54.81</v>
      </c>
      <c r="O587" s="653">
        <v>13782.42</v>
      </c>
      <c r="P587" s="666">
        <v>9.3507334084155396</v>
      </c>
      <c r="Q587" s="654">
        <v>251.45812807881774</v>
      </c>
    </row>
    <row r="588" spans="1:17" ht="14.4" customHeight="1" x14ac:dyDescent="0.3">
      <c r="A588" s="649" t="s">
        <v>595</v>
      </c>
      <c r="B588" s="650" t="s">
        <v>8697</v>
      </c>
      <c r="C588" s="650" t="s">
        <v>886</v>
      </c>
      <c r="D588" s="650" t="s">
        <v>8702</v>
      </c>
      <c r="E588" s="650" t="s">
        <v>8703</v>
      </c>
      <c r="F588" s="653">
        <v>1</v>
      </c>
      <c r="G588" s="653">
        <v>6203.42</v>
      </c>
      <c r="H588" s="653">
        <v>1</v>
      </c>
      <c r="I588" s="653">
        <v>6203.42</v>
      </c>
      <c r="J588" s="653"/>
      <c r="K588" s="653"/>
      <c r="L588" s="653"/>
      <c r="M588" s="653"/>
      <c r="N588" s="653"/>
      <c r="O588" s="653"/>
      <c r="P588" s="666"/>
      <c r="Q588" s="654"/>
    </row>
    <row r="589" spans="1:17" ht="14.4" customHeight="1" x14ac:dyDescent="0.3">
      <c r="A589" s="649" t="s">
        <v>595</v>
      </c>
      <c r="B589" s="650" t="s">
        <v>8697</v>
      </c>
      <c r="C589" s="650" t="s">
        <v>886</v>
      </c>
      <c r="D589" s="650" t="s">
        <v>8266</v>
      </c>
      <c r="E589" s="650" t="s">
        <v>8267</v>
      </c>
      <c r="F589" s="653">
        <v>67</v>
      </c>
      <c r="G589" s="653">
        <v>4201.57</v>
      </c>
      <c r="H589" s="653">
        <v>1</v>
      </c>
      <c r="I589" s="653">
        <v>62.709999999999994</v>
      </c>
      <c r="J589" s="653">
        <v>6</v>
      </c>
      <c r="K589" s="653">
        <v>448.6</v>
      </c>
      <c r="L589" s="653">
        <v>0.1067696123115883</v>
      </c>
      <c r="M589" s="653">
        <v>74.766666666666666</v>
      </c>
      <c r="N589" s="653">
        <v>1.2</v>
      </c>
      <c r="O589" s="653">
        <v>75.239999999999995</v>
      </c>
      <c r="P589" s="666">
        <v>1.7907591685965007E-2</v>
      </c>
      <c r="Q589" s="654">
        <v>62.699999999999996</v>
      </c>
    </row>
    <row r="590" spans="1:17" ht="14.4" customHeight="1" x14ac:dyDescent="0.3">
      <c r="A590" s="649" t="s">
        <v>595</v>
      </c>
      <c r="B590" s="650" t="s">
        <v>8697</v>
      </c>
      <c r="C590" s="650" t="s">
        <v>886</v>
      </c>
      <c r="D590" s="650" t="s">
        <v>8268</v>
      </c>
      <c r="E590" s="650" t="s">
        <v>3483</v>
      </c>
      <c r="F590" s="653">
        <v>64</v>
      </c>
      <c r="G590" s="653">
        <v>2620.8000000000002</v>
      </c>
      <c r="H590" s="653">
        <v>1</v>
      </c>
      <c r="I590" s="653">
        <v>40.950000000000003</v>
      </c>
      <c r="J590" s="653">
        <v>93</v>
      </c>
      <c r="K590" s="653">
        <v>3808.3500000000004</v>
      </c>
      <c r="L590" s="653">
        <v>1.453125</v>
      </c>
      <c r="M590" s="653">
        <v>40.950000000000003</v>
      </c>
      <c r="N590" s="653">
        <v>72</v>
      </c>
      <c r="O590" s="653">
        <v>5127.84</v>
      </c>
      <c r="P590" s="666">
        <v>1.9565934065934065</v>
      </c>
      <c r="Q590" s="654">
        <v>71.22</v>
      </c>
    </row>
    <row r="591" spans="1:17" ht="14.4" customHeight="1" x14ac:dyDescent="0.3">
      <c r="A591" s="649" t="s">
        <v>595</v>
      </c>
      <c r="B591" s="650" t="s">
        <v>8697</v>
      </c>
      <c r="C591" s="650" t="s">
        <v>886</v>
      </c>
      <c r="D591" s="650" t="s">
        <v>8392</v>
      </c>
      <c r="E591" s="650" t="s">
        <v>8393</v>
      </c>
      <c r="F591" s="653"/>
      <c r="G591" s="653"/>
      <c r="H591" s="653"/>
      <c r="I591" s="653"/>
      <c r="J591" s="653"/>
      <c r="K591" s="653"/>
      <c r="L591" s="653"/>
      <c r="M591" s="653"/>
      <c r="N591" s="653">
        <v>1</v>
      </c>
      <c r="O591" s="653">
        <v>5460.8</v>
      </c>
      <c r="P591" s="666"/>
      <c r="Q591" s="654">
        <v>5460.8</v>
      </c>
    </row>
    <row r="592" spans="1:17" ht="14.4" customHeight="1" x14ac:dyDescent="0.3">
      <c r="A592" s="649" t="s">
        <v>595</v>
      </c>
      <c r="B592" s="650" t="s">
        <v>8697</v>
      </c>
      <c r="C592" s="650" t="s">
        <v>886</v>
      </c>
      <c r="D592" s="650" t="s">
        <v>8394</v>
      </c>
      <c r="E592" s="650" t="s">
        <v>7868</v>
      </c>
      <c r="F592" s="653">
        <v>34.4</v>
      </c>
      <c r="G592" s="653">
        <v>569.36</v>
      </c>
      <c r="H592" s="653">
        <v>1</v>
      </c>
      <c r="I592" s="653">
        <v>16.551162790697674</v>
      </c>
      <c r="J592" s="653"/>
      <c r="K592" s="653"/>
      <c r="L592" s="653"/>
      <c r="M592" s="653"/>
      <c r="N592" s="653"/>
      <c r="O592" s="653"/>
      <c r="P592" s="666"/>
      <c r="Q592" s="654"/>
    </row>
    <row r="593" spans="1:17" ht="14.4" customHeight="1" x14ac:dyDescent="0.3">
      <c r="A593" s="649" t="s">
        <v>595</v>
      </c>
      <c r="B593" s="650" t="s">
        <v>8697</v>
      </c>
      <c r="C593" s="650" t="s">
        <v>886</v>
      </c>
      <c r="D593" s="650" t="s">
        <v>8269</v>
      </c>
      <c r="E593" s="650" t="s">
        <v>3484</v>
      </c>
      <c r="F593" s="653">
        <v>104</v>
      </c>
      <c r="G593" s="653">
        <v>2673.2400000000002</v>
      </c>
      <c r="H593" s="653">
        <v>1</v>
      </c>
      <c r="I593" s="653">
        <v>25.704230769230772</v>
      </c>
      <c r="J593" s="653">
        <v>113.4</v>
      </c>
      <c r="K593" s="653">
        <v>2322.42</v>
      </c>
      <c r="L593" s="653">
        <v>0.8687659918301387</v>
      </c>
      <c r="M593" s="653">
        <v>20.479894179894181</v>
      </c>
      <c r="N593" s="653">
        <v>61.5</v>
      </c>
      <c r="O593" s="653">
        <v>1978.16</v>
      </c>
      <c r="P593" s="666">
        <v>0.73998593467103591</v>
      </c>
      <c r="Q593" s="654">
        <v>32.165203252032519</v>
      </c>
    </row>
    <row r="594" spans="1:17" ht="14.4" customHeight="1" x14ac:dyDescent="0.3">
      <c r="A594" s="649" t="s">
        <v>595</v>
      </c>
      <c r="B594" s="650" t="s">
        <v>8697</v>
      </c>
      <c r="C594" s="650" t="s">
        <v>886</v>
      </c>
      <c r="D594" s="650" t="s">
        <v>8395</v>
      </c>
      <c r="E594" s="650" t="s">
        <v>1643</v>
      </c>
      <c r="F594" s="653">
        <v>17</v>
      </c>
      <c r="G594" s="653">
        <v>1105.6500000000001</v>
      </c>
      <c r="H594" s="653">
        <v>1</v>
      </c>
      <c r="I594" s="653">
        <v>65.038235294117655</v>
      </c>
      <c r="J594" s="653"/>
      <c r="K594" s="653"/>
      <c r="L594" s="653"/>
      <c r="M594" s="653"/>
      <c r="N594" s="653">
        <v>73.900000000000006</v>
      </c>
      <c r="O594" s="653">
        <v>5079.82</v>
      </c>
      <c r="P594" s="666">
        <v>4.5944195721973493</v>
      </c>
      <c r="Q594" s="654">
        <v>68.739106901217852</v>
      </c>
    </row>
    <row r="595" spans="1:17" ht="14.4" customHeight="1" x14ac:dyDescent="0.3">
      <c r="A595" s="649" t="s">
        <v>595</v>
      </c>
      <c r="B595" s="650" t="s">
        <v>8697</v>
      </c>
      <c r="C595" s="650" t="s">
        <v>886</v>
      </c>
      <c r="D595" s="650" t="s">
        <v>8396</v>
      </c>
      <c r="E595" s="650" t="s">
        <v>8397</v>
      </c>
      <c r="F595" s="653">
        <v>2.2000000000000002</v>
      </c>
      <c r="G595" s="653">
        <v>13600.84</v>
      </c>
      <c r="H595" s="653">
        <v>1</v>
      </c>
      <c r="I595" s="653">
        <v>6182.2</v>
      </c>
      <c r="J595" s="653">
        <v>12.400000000000002</v>
      </c>
      <c r="K595" s="653">
        <v>48681.16</v>
      </c>
      <c r="L595" s="653">
        <v>3.5792759858949892</v>
      </c>
      <c r="M595" s="653">
        <v>3925.8999999999996</v>
      </c>
      <c r="N595" s="653">
        <v>5.99</v>
      </c>
      <c r="O595" s="653">
        <v>23531.67</v>
      </c>
      <c r="P595" s="666">
        <v>1.7301629899329747</v>
      </c>
      <c r="Q595" s="654">
        <v>3928.4924874791313</v>
      </c>
    </row>
    <row r="596" spans="1:17" ht="14.4" customHeight="1" x14ac:dyDescent="0.3">
      <c r="A596" s="649" t="s">
        <v>595</v>
      </c>
      <c r="B596" s="650" t="s">
        <v>8697</v>
      </c>
      <c r="C596" s="650" t="s">
        <v>886</v>
      </c>
      <c r="D596" s="650" t="s">
        <v>8270</v>
      </c>
      <c r="E596" s="650" t="s">
        <v>8271</v>
      </c>
      <c r="F596" s="653"/>
      <c r="G596" s="653"/>
      <c r="H596" s="653"/>
      <c r="I596" s="653"/>
      <c r="J596" s="653">
        <v>2.9</v>
      </c>
      <c r="K596" s="653">
        <v>6388.99</v>
      </c>
      <c r="L596" s="653"/>
      <c r="M596" s="653">
        <v>2203.1</v>
      </c>
      <c r="N596" s="653">
        <v>4.91</v>
      </c>
      <c r="O596" s="653">
        <v>10834.64</v>
      </c>
      <c r="P596" s="666"/>
      <c r="Q596" s="654">
        <v>2206.6476578411402</v>
      </c>
    </row>
    <row r="597" spans="1:17" ht="14.4" customHeight="1" x14ac:dyDescent="0.3">
      <c r="A597" s="649" t="s">
        <v>595</v>
      </c>
      <c r="B597" s="650" t="s">
        <v>8697</v>
      </c>
      <c r="C597" s="650" t="s">
        <v>886</v>
      </c>
      <c r="D597" s="650" t="s">
        <v>7994</v>
      </c>
      <c r="E597" s="650" t="s">
        <v>2315</v>
      </c>
      <c r="F597" s="653"/>
      <c r="G597" s="653"/>
      <c r="H597" s="653"/>
      <c r="I597" s="653"/>
      <c r="J597" s="653"/>
      <c r="K597" s="653"/>
      <c r="L597" s="653"/>
      <c r="M597" s="653"/>
      <c r="N597" s="653">
        <v>0.64</v>
      </c>
      <c r="O597" s="653">
        <v>217.65</v>
      </c>
      <c r="P597" s="666"/>
      <c r="Q597" s="654">
        <v>340.078125</v>
      </c>
    </row>
    <row r="598" spans="1:17" ht="14.4" customHeight="1" x14ac:dyDescent="0.3">
      <c r="A598" s="649" t="s">
        <v>595</v>
      </c>
      <c r="B598" s="650" t="s">
        <v>8697</v>
      </c>
      <c r="C598" s="650" t="s">
        <v>886</v>
      </c>
      <c r="D598" s="650" t="s">
        <v>7995</v>
      </c>
      <c r="E598" s="650" t="s">
        <v>2602</v>
      </c>
      <c r="F598" s="653"/>
      <c r="G598" s="653"/>
      <c r="H598" s="653"/>
      <c r="I598" s="653"/>
      <c r="J598" s="653"/>
      <c r="K598" s="653"/>
      <c r="L598" s="653"/>
      <c r="M598" s="653"/>
      <c r="N598" s="653">
        <v>1.1299999999999999</v>
      </c>
      <c r="O598" s="653">
        <v>96.07</v>
      </c>
      <c r="P598" s="666"/>
      <c r="Q598" s="654">
        <v>85.017699115044252</v>
      </c>
    </row>
    <row r="599" spans="1:17" ht="14.4" customHeight="1" x14ac:dyDescent="0.3">
      <c r="A599" s="649" t="s">
        <v>595</v>
      </c>
      <c r="B599" s="650" t="s">
        <v>8697</v>
      </c>
      <c r="C599" s="650" t="s">
        <v>886</v>
      </c>
      <c r="D599" s="650" t="s">
        <v>7996</v>
      </c>
      <c r="E599" s="650" t="s">
        <v>2606</v>
      </c>
      <c r="F599" s="653">
        <v>1</v>
      </c>
      <c r="G599" s="653">
        <v>168.57</v>
      </c>
      <c r="H599" s="653">
        <v>1</v>
      </c>
      <c r="I599" s="653">
        <v>168.57</v>
      </c>
      <c r="J599" s="653"/>
      <c r="K599" s="653"/>
      <c r="L599" s="653"/>
      <c r="M599" s="653"/>
      <c r="N599" s="653"/>
      <c r="O599" s="653"/>
      <c r="P599" s="666"/>
      <c r="Q599" s="654"/>
    </row>
    <row r="600" spans="1:17" ht="14.4" customHeight="1" x14ac:dyDescent="0.3">
      <c r="A600" s="649" t="s">
        <v>595</v>
      </c>
      <c r="B600" s="650" t="s">
        <v>8697</v>
      </c>
      <c r="C600" s="650" t="s">
        <v>886</v>
      </c>
      <c r="D600" s="650" t="s">
        <v>8005</v>
      </c>
      <c r="E600" s="650" t="s">
        <v>8006</v>
      </c>
      <c r="F600" s="653"/>
      <c r="G600" s="653"/>
      <c r="H600" s="653"/>
      <c r="I600" s="653"/>
      <c r="J600" s="653"/>
      <c r="K600" s="653"/>
      <c r="L600" s="653"/>
      <c r="M600" s="653"/>
      <c r="N600" s="653">
        <v>4</v>
      </c>
      <c r="O600" s="653">
        <v>36088.36</v>
      </c>
      <c r="P600" s="666"/>
      <c r="Q600" s="654">
        <v>9022.09</v>
      </c>
    </row>
    <row r="601" spans="1:17" ht="14.4" customHeight="1" x14ac:dyDescent="0.3">
      <c r="A601" s="649" t="s">
        <v>595</v>
      </c>
      <c r="B601" s="650" t="s">
        <v>8697</v>
      </c>
      <c r="C601" s="650" t="s">
        <v>886</v>
      </c>
      <c r="D601" s="650" t="s">
        <v>8007</v>
      </c>
      <c r="E601" s="650" t="s">
        <v>8008</v>
      </c>
      <c r="F601" s="653"/>
      <c r="G601" s="653"/>
      <c r="H601" s="653"/>
      <c r="I601" s="653"/>
      <c r="J601" s="653"/>
      <c r="K601" s="653"/>
      <c r="L601" s="653"/>
      <c r="M601" s="653"/>
      <c r="N601" s="653">
        <v>4</v>
      </c>
      <c r="O601" s="653">
        <v>28486.880000000001</v>
      </c>
      <c r="P601" s="666"/>
      <c r="Q601" s="654">
        <v>7121.72</v>
      </c>
    </row>
    <row r="602" spans="1:17" ht="14.4" customHeight="1" x14ac:dyDescent="0.3">
      <c r="A602" s="649" t="s">
        <v>595</v>
      </c>
      <c r="B602" s="650" t="s">
        <v>8697</v>
      </c>
      <c r="C602" s="650" t="s">
        <v>886</v>
      </c>
      <c r="D602" s="650" t="s">
        <v>8704</v>
      </c>
      <c r="E602" s="650" t="s">
        <v>8705</v>
      </c>
      <c r="F602" s="653"/>
      <c r="G602" s="653"/>
      <c r="H602" s="653"/>
      <c r="I602" s="653"/>
      <c r="J602" s="653"/>
      <c r="K602" s="653"/>
      <c r="L602" s="653"/>
      <c r="M602" s="653"/>
      <c r="N602" s="653">
        <v>0.1</v>
      </c>
      <c r="O602" s="653">
        <v>40.42</v>
      </c>
      <c r="P602" s="666"/>
      <c r="Q602" s="654">
        <v>404.2</v>
      </c>
    </row>
    <row r="603" spans="1:17" ht="14.4" customHeight="1" x14ac:dyDescent="0.3">
      <c r="A603" s="649" t="s">
        <v>595</v>
      </c>
      <c r="B603" s="650" t="s">
        <v>8697</v>
      </c>
      <c r="C603" s="650" t="s">
        <v>886</v>
      </c>
      <c r="D603" s="650" t="s">
        <v>8275</v>
      </c>
      <c r="E603" s="650" t="s">
        <v>8276</v>
      </c>
      <c r="F603" s="653">
        <v>37.46</v>
      </c>
      <c r="G603" s="653">
        <v>22698.57</v>
      </c>
      <c r="H603" s="653">
        <v>1</v>
      </c>
      <c r="I603" s="653">
        <v>605.94153764014948</v>
      </c>
      <c r="J603" s="653">
        <v>19.62</v>
      </c>
      <c r="K603" s="653">
        <v>8683.56</v>
      </c>
      <c r="L603" s="653">
        <v>0.38255978240038907</v>
      </c>
      <c r="M603" s="653">
        <v>442.58715596330268</v>
      </c>
      <c r="N603" s="653">
        <v>3.45</v>
      </c>
      <c r="O603" s="653">
        <v>1529.1100000000001</v>
      </c>
      <c r="P603" s="666">
        <v>6.7365917764863614E-2</v>
      </c>
      <c r="Q603" s="654">
        <v>443.22028985507245</v>
      </c>
    </row>
    <row r="604" spans="1:17" ht="14.4" customHeight="1" x14ac:dyDescent="0.3">
      <c r="A604" s="649" t="s">
        <v>595</v>
      </c>
      <c r="B604" s="650" t="s">
        <v>8697</v>
      </c>
      <c r="C604" s="650" t="s">
        <v>886</v>
      </c>
      <c r="D604" s="650" t="s">
        <v>8277</v>
      </c>
      <c r="E604" s="650" t="s">
        <v>8278</v>
      </c>
      <c r="F604" s="653">
        <v>1</v>
      </c>
      <c r="G604" s="653">
        <v>594.22</v>
      </c>
      <c r="H604" s="653">
        <v>1</v>
      </c>
      <c r="I604" s="653">
        <v>594.22</v>
      </c>
      <c r="J604" s="653"/>
      <c r="K604" s="653"/>
      <c r="L604" s="653"/>
      <c r="M604" s="653"/>
      <c r="N604" s="653"/>
      <c r="O604" s="653"/>
      <c r="P604" s="666"/>
      <c r="Q604" s="654"/>
    </row>
    <row r="605" spans="1:17" ht="14.4" customHeight="1" x14ac:dyDescent="0.3">
      <c r="A605" s="649" t="s">
        <v>595</v>
      </c>
      <c r="B605" s="650" t="s">
        <v>8697</v>
      </c>
      <c r="C605" s="650" t="s">
        <v>886</v>
      </c>
      <c r="D605" s="650" t="s">
        <v>8398</v>
      </c>
      <c r="E605" s="650" t="s">
        <v>8399</v>
      </c>
      <c r="F605" s="653"/>
      <c r="G605" s="653"/>
      <c r="H605" s="653"/>
      <c r="I605" s="653"/>
      <c r="J605" s="653">
        <v>13</v>
      </c>
      <c r="K605" s="653">
        <v>1489.54</v>
      </c>
      <c r="L605" s="653"/>
      <c r="M605" s="653">
        <v>114.58</v>
      </c>
      <c r="N605" s="653">
        <v>2.6</v>
      </c>
      <c r="O605" s="653">
        <v>297.89</v>
      </c>
      <c r="P605" s="666"/>
      <c r="Q605" s="654">
        <v>114.57307692307691</v>
      </c>
    </row>
    <row r="606" spans="1:17" ht="14.4" customHeight="1" x14ac:dyDescent="0.3">
      <c r="A606" s="649" t="s">
        <v>595</v>
      </c>
      <c r="B606" s="650" t="s">
        <v>8697</v>
      </c>
      <c r="C606" s="650" t="s">
        <v>886</v>
      </c>
      <c r="D606" s="650" t="s">
        <v>8279</v>
      </c>
      <c r="E606" s="650" t="s">
        <v>8280</v>
      </c>
      <c r="F606" s="653">
        <v>25</v>
      </c>
      <c r="G606" s="653">
        <v>15456.45</v>
      </c>
      <c r="H606" s="653">
        <v>1</v>
      </c>
      <c r="I606" s="653">
        <v>618.25800000000004</v>
      </c>
      <c r="J606" s="653"/>
      <c r="K606" s="653"/>
      <c r="L606" s="653"/>
      <c r="M606" s="653"/>
      <c r="N606" s="653">
        <v>49.6</v>
      </c>
      <c r="O606" s="653">
        <v>11366.28</v>
      </c>
      <c r="P606" s="666">
        <v>0.73537455237134008</v>
      </c>
      <c r="Q606" s="654">
        <v>229.15887096774193</v>
      </c>
    </row>
    <row r="607" spans="1:17" ht="14.4" customHeight="1" x14ac:dyDescent="0.3">
      <c r="A607" s="649" t="s">
        <v>595</v>
      </c>
      <c r="B607" s="650" t="s">
        <v>8697</v>
      </c>
      <c r="C607" s="650" t="s">
        <v>886</v>
      </c>
      <c r="D607" s="650" t="s">
        <v>8706</v>
      </c>
      <c r="E607" s="650" t="s">
        <v>8707</v>
      </c>
      <c r="F607" s="653">
        <v>4</v>
      </c>
      <c r="G607" s="653">
        <v>14020.4</v>
      </c>
      <c r="H607" s="653">
        <v>1</v>
      </c>
      <c r="I607" s="653">
        <v>3505.1</v>
      </c>
      <c r="J607" s="653"/>
      <c r="K607" s="653"/>
      <c r="L607" s="653"/>
      <c r="M607" s="653"/>
      <c r="N607" s="653"/>
      <c r="O607" s="653"/>
      <c r="P607" s="666"/>
      <c r="Q607" s="654"/>
    </row>
    <row r="608" spans="1:17" ht="14.4" customHeight="1" x14ac:dyDescent="0.3">
      <c r="A608" s="649" t="s">
        <v>595</v>
      </c>
      <c r="B608" s="650" t="s">
        <v>8697</v>
      </c>
      <c r="C608" s="650" t="s">
        <v>886</v>
      </c>
      <c r="D608" s="650" t="s">
        <v>8281</v>
      </c>
      <c r="E608" s="650" t="s">
        <v>7868</v>
      </c>
      <c r="F608" s="653">
        <v>8.6</v>
      </c>
      <c r="G608" s="653">
        <v>8541.5</v>
      </c>
      <c r="H608" s="653">
        <v>1</v>
      </c>
      <c r="I608" s="653">
        <v>993.19767441860472</v>
      </c>
      <c r="J608" s="653">
        <v>2.6</v>
      </c>
      <c r="K608" s="653">
        <v>2691.54</v>
      </c>
      <c r="L608" s="653">
        <v>0.31511327050283905</v>
      </c>
      <c r="M608" s="653">
        <v>1035.2076923076922</v>
      </c>
      <c r="N608" s="653"/>
      <c r="O608" s="653"/>
      <c r="P608" s="666"/>
      <c r="Q608" s="654"/>
    </row>
    <row r="609" spans="1:17" ht="14.4" customHeight="1" x14ac:dyDescent="0.3">
      <c r="A609" s="649" t="s">
        <v>595</v>
      </c>
      <c r="B609" s="650" t="s">
        <v>8697</v>
      </c>
      <c r="C609" s="650" t="s">
        <v>886</v>
      </c>
      <c r="D609" s="650" t="s">
        <v>8708</v>
      </c>
      <c r="E609" s="650" t="s">
        <v>8709</v>
      </c>
      <c r="F609" s="653"/>
      <c r="G609" s="653"/>
      <c r="H609" s="653"/>
      <c r="I609" s="653"/>
      <c r="J609" s="653">
        <v>0.72</v>
      </c>
      <c r="K609" s="653">
        <v>3251.88</v>
      </c>
      <c r="L609" s="653"/>
      <c r="M609" s="653">
        <v>4516.5</v>
      </c>
      <c r="N609" s="653"/>
      <c r="O609" s="653"/>
      <c r="P609" s="666"/>
      <c r="Q609" s="654"/>
    </row>
    <row r="610" spans="1:17" ht="14.4" customHeight="1" x14ac:dyDescent="0.3">
      <c r="A610" s="649" t="s">
        <v>595</v>
      </c>
      <c r="B610" s="650" t="s">
        <v>8697</v>
      </c>
      <c r="C610" s="650" t="s">
        <v>886</v>
      </c>
      <c r="D610" s="650" t="s">
        <v>8710</v>
      </c>
      <c r="E610" s="650" t="s">
        <v>8711</v>
      </c>
      <c r="F610" s="653"/>
      <c r="G610" s="653"/>
      <c r="H610" s="653"/>
      <c r="I610" s="653"/>
      <c r="J610" s="653">
        <v>5</v>
      </c>
      <c r="K610" s="653">
        <v>1026.5</v>
      </c>
      <c r="L610" s="653"/>
      <c r="M610" s="653">
        <v>205.3</v>
      </c>
      <c r="N610" s="653"/>
      <c r="O610" s="653"/>
      <c r="P610" s="666"/>
      <c r="Q610" s="654"/>
    </row>
    <row r="611" spans="1:17" ht="14.4" customHeight="1" x14ac:dyDescent="0.3">
      <c r="A611" s="649" t="s">
        <v>595</v>
      </c>
      <c r="B611" s="650" t="s">
        <v>8697</v>
      </c>
      <c r="C611" s="650" t="s">
        <v>886</v>
      </c>
      <c r="D611" s="650" t="s">
        <v>8282</v>
      </c>
      <c r="E611" s="650" t="s">
        <v>8283</v>
      </c>
      <c r="F611" s="653">
        <v>15.91</v>
      </c>
      <c r="G611" s="653">
        <v>1103.97</v>
      </c>
      <c r="H611" s="653">
        <v>1</v>
      </c>
      <c r="I611" s="653">
        <v>69.388434946574478</v>
      </c>
      <c r="J611" s="653">
        <v>7.1</v>
      </c>
      <c r="K611" s="653">
        <v>343.75</v>
      </c>
      <c r="L611" s="653">
        <v>0.3113762149333768</v>
      </c>
      <c r="M611" s="653">
        <v>48.41549295774648</v>
      </c>
      <c r="N611" s="653">
        <v>5.6000000000000005</v>
      </c>
      <c r="O611" s="653">
        <v>271</v>
      </c>
      <c r="P611" s="666">
        <v>0.24547768508202214</v>
      </c>
      <c r="Q611" s="654">
        <v>48.392857142857139</v>
      </c>
    </row>
    <row r="612" spans="1:17" ht="14.4" customHeight="1" x14ac:dyDescent="0.3">
      <c r="A612" s="649" t="s">
        <v>595</v>
      </c>
      <c r="B612" s="650" t="s">
        <v>8697</v>
      </c>
      <c r="C612" s="650" t="s">
        <v>886</v>
      </c>
      <c r="D612" s="650" t="s">
        <v>8284</v>
      </c>
      <c r="E612" s="650" t="s">
        <v>1206</v>
      </c>
      <c r="F612" s="653">
        <v>19.5</v>
      </c>
      <c r="G612" s="653">
        <v>1787.1299999999999</v>
      </c>
      <c r="H612" s="653">
        <v>1</v>
      </c>
      <c r="I612" s="653">
        <v>91.647692307692296</v>
      </c>
      <c r="J612" s="653">
        <v>22.6</v>
      </c>
      <c r="K612" s="653">
        <v>2190.71</v>
      </c>
      <c r="L612" s="653">
        <v>1.2258257653332438</v>
      </c>
      <c r="M612" s="653">
        <v>96.934070796460176</v>
      </c>
      <c r="N612" s="653">
        <v>23.380000000000003</v>
      </c>
      <c r="O612" s="653">
        <v>2266.44</v>
      </c>
      <c r="P612" s="666">
        <v>1.2682009702707695</v>
      </c>
      <c r="Q612" s="654">
        <v>96.939264328485876</v>
      </c>
    </row>
    <row r="613" spans="1:17" ht="14.4" customHeight="1" x14ac:dyDescent="0.3">
      <c r="A613" s="649" t="s">
        <v>595</v>
      </c>
      <c r="B613" s="650" t="s">
        <v>8697</v>
      </c>
      <c r="C613" s="650" t="s">
        <v>886</v>
      </c>
      <c r="D613" s="650" t="s">
        <v>8400</v>
      </c>
      <c r="E613" s="650" t="s">
        <v>8401</v>
      </c>
      <c r="F613" s="653">
        <v>48</v>
      </c>
      <c r="G613" s="653">
        <v>2766.72</v>
      </c>
      <c r="H613" s="653">
        <v>1</v>
      </c>
      <c r="I613" s="653">
        <v>57.639999999999993</v>
      </c>
      <c r="J613" s="653"/>
      <c r="K613" s="653"/>
      <c r="L613" s="653"/>
      <c r="M613" s="653"/>
      <c r="N613" s="653">
        <v>69</v>
      </c>
      <c r="O613" s="653">
        <v>4416</v>
      </c>
      <c r="P613" s="666">
        <v>1.596113809854268</v>
      </c>
      <c r="Q613" s="654">
        <v>64</v>
      </c>
    </row>
    <row r="614" spans="1:17" ht="14.4" customHeight="1" x14ac:dyDescent="0.3">
      <c r="A614" s="649" t="s">
        <v>595</v>
      </c>
      <c r="B614" s="650" t="s">
        <v>8697</v>
      </c>
      <c r="C614" s="650" t="s">
        <v>886</v>
      </c>
      <c r="D614" s="650" t="s">
        <v>8402</v>
      </c>
      <c r="E614" s="650" t="s">
        <v>8288</v>
      </c>
      <c r="F614" s="653">
        <v>14</v>
      </c>
      <c r="G614" s="653">
        <v>9421.16</v>
      </c>
      <c r="H614" s="653">
        <v>1</v>
      </c>
      <c r="I614" s="653">
        <v>672.93999999999994</v>
      </c>
      <c r="J614" s="653">
        <v>7</v>
      </c>
      <c r="K614" s="653">
        <v>4710.58</v>
      </c>
      <c r="L614" s="653">
        <v>0.5</v>
      </c>
      <c r="M614" s="653">
        <v>672.93999999999994</v>
      </c>
      <c r="N614" s="653">
        <v>8</v>
      </c>
      <c r="O614" s="653">
        <v>5383.52</v>
      </c>
      <c r="P614" s="666">
        <v>0.57142857142857151</v>
      </c>
      <c r="Q614" s="654">
        <v>672.94</v>
      </c>
    </row>
    <row r="615" spans="1:17" ht="14.4" customHeight="1" x14ac:dyDescent="0.3">
      <c r="A615" s="649" t="s">
        <v>595</v>
      </c>
      <c r="B615" s="650" t="s">
        <v>8697</v>
      </c>
      <c r="C615" s="650" t="s">
        <v>886</v>
      </c>
      <c r="D615" s="650" t="s">
        <v>8287</v>
      </c>
      <c r="E615" s="650" t="s">
        <v>8288</v>
      </c>
      <c r="F615" s="653">
        <v>10</v>
      </c>
      <c r="G615" s="653">
        <v>14183.300000000001</v>
      </c>
      <c r="H615" s="653">
        <v>1</v>
      </c>
      <c r="I615" s="653">
        <v>1418.3300000000002</v>
      </c>
      <c r="J615" s="653">
        <v>7</v>
      </c>
      <c r="K615" s="653">
        <v>9421.16</v>
      </c>
      <c r="L615" s="653">
        <v>0.66424315920836474</v>
      </c>
      <c r="M615" s="653">
        <v>1345.8799999999999</v>
      </c>
      <c r="N615" s="653">
        <v>2</v>
      </c>
      <c r="O615" s="653">
        <v>2691.76</v>
      </c>
      <c r="P615" s="666">
        <v>0.18978375977381851</v>
      </c>
      <c r="Q615" s="654">
        <v>1345.88</v>
      </c>
    </row>
    <row r="616" spans="1:17" ht="14.4" customHeight="1" x14ac:dyDescent="0.3">
      <c r="A616" s="649" t="s">
        <v>595</v>
      </c>
      <c r="B616" s="650" t="s">
        <v>8697</v>
      </c>
      <c r="C616" s="650" t="s">
        <v>886</v>
      </c>
      <c r="D616" s="650" t="s">
        <v>8712</v>
      </c>
      <c r="E616" s="650" t="s">
        <v>8405</v>
      </c>
      <c r="F616" s="653">
        <v>3</v>
      </c>
      <c r="G616" s="653">
        <v>1951.77</v>
      </c>
      <c r="H616" s="653">
        <v>1</v>
      </c>
      <c r="I616" s="653">
        <v>650.59</v>
      </c>
      <c r="J616" s="653"/>
      <c r="K616" s="653"/>
      <c r="L616" s="653"/>
      <c r="M616" s="653"/>
      <c r="N616" s="653"/>
      <c r="O616" s="653"/>
      <c r="P616" s="666"/>
      <c r="Q616" s="654"/>
    </row>
    <row r="617" spans="1:17" ht="14.4" customHeight="1" x14ac:dyDescent="0.3">
      <c r="A617" s="649" t="s">
        <v>595</v>
      </c>
      <c r="B617" s="650" t="s">
        <v>8697</v>
      </c>
      <c r="C617" s="650" t="s">
        <v>886</v>
      </c>
      <c r="D617" s="650" t="s">
        <v>8404</v>
      </c>
      <c r="E617" s="650" t="s">
        <v>8405</v>
      </c>
      <c r="F617" s="653">
        <v>2</v>
      </c>
      <c r="G617" s="653">
        <v>2691.76</v>
      </c>
      <c r="H617" s="653">
        <v>1</v>
      </c>
      <c r="I617" s="653">
        <v>1345.88</v>
      </c>
      <c r="J617" s="653">
        <v>3</v>
      </c>
      <c r="K617" s="653">
        <v>4037.6400000000003</v>
      </c>
      <c r="L617" s="653">
        <v>1.5</v>
      </c>
      <c r="M617" s="653">
        <v>1345.88</v>
      </c>
      <c r="N617" s="653">
        <v>1</v>
      </c>
      <c r="O617" s="653">
        <v>1345.88</v>
      </c>
      <c r="P617" s="666">
        <v>0.5</v>
      </c>
      <c r="Q617" s="654">
        <v>1345.88</v>
      </c>
    </row>
    <row r="618" spans="1:17" ht="14.4" customHeight="1" x14ac:dyDescent="0.3">
      <c r="A618" s="649" t="s">
        <v>595</v>
      </c>
      <c r="B618" s="650" t="s">
        <v>8697</v>
      </c>
      <c r="C618" s="650" t="s">
        <v>886</v>
      </c>
      <c r="D618" s="650" t="s">
        <v>8713</v>
      </c>
      <c r="E618" s="650" t="s">
        <v>8714</v>
      </c>
      <c r="F618" s="653"/>
      <c r="G618" s="653"/>
      <c r="H618" s="653"/>
      <c r="I618" s="653"/>
      <c r="J618" s="653">
        <v>2.4</v>
      </c>
      <c r="K618" s="653">
        <v>958.08</v>
      </c>
      <c r="L618" s="653"/>
      <c r="M618" s="653">
        <v>399.20000000000005</v>
      </c>
      <c r="N618" s="653"/>
      <c r="O618" s="653"/>
      <c r="P618" s="666"/>
      <c r="Q618" s="654"/>
    </row>
    <row r="619" spans="1:17" ht="14.4" customHeight="1" x14ac:dyDescent="0.3">
      <c r="A619" s="649" t="s">
        <v>595</v>
      </c>
      <c r="B619" s="650" t="s">
        <v>8697</v>
      </c>
      <c r="C619" s="650" t="s">
        <v>886</v>
      </c>
      <c r="D619" s="650" t="s">
        <v>8292</v>
      </c>
      <c r="E619" s="650" t="s">
        <v>1235</v>
      </c>
      <c r="F619" s="653">
        <v>0.9</v>
      </c>
      <c r="G619" s="653">
        <v>920.25</v>
      </c>
      <c r="H619" s="653">
        <v>1</v>
      </c>
      <c r="I619" s="653">
        <v>1022.5</v>
      </c>
      <c r="J619" s="653">
        <v>6.82</v>
      </c>
      <c r="K619" s="653">
        <v>6618.72</v>
      </c>
      <c r="L619" s="653">
        <v>7.1923064384678081</v>
      </c>
      <c r="M619" s="653">
        <v>970.4868035190616</v>
      </c>
      <c r="N619" s="653">
        <v>6.35</v>
      </c>
      <c r="O619" s="653">
        <v>6162.67</v>
      </c>
      <c r="P619" s="666">
        <v>6.6967345829937521</v>
      </c>
      <c r="Q619" s="654">
        <v>970.49921259842529</v>
      </c>
    </row>
    <row r="620" spans="1:17" ht="14.4" customHeight="1" x14ac:dyDescent="0.3">
      <c r="A620" s="649" t="s">
        <v>595</v>
      </c>
      <c r="B620" s="650" t="s">
        <v>8697</v>
      </c>
      <c r="C620" s="650" t="s">
        <v>886</v>
      </c>
      <c r="D620" s="650" t="s">
        <v>8293</v>
      </c>
      <c r="E620" s="650" t="s">
        <v>1692</v>
      </c>
      <c r="F620" s="653"/>
      <c r="G620" s="653"/>
      <c r="H620" s="653"/>
      <c r="I620" s="653"/>
      <c r="J620" s="653"/>
      <c r="K620" s="653"/>
      <c r="L620" s="653"/>
      <c r="M620" s="653"/>
      <c r="N620" s="653">
        <v>0.7</v>
      </c>
      <c r="O620" s="653">
        <v>1358</v>
      </c>
      <c r="P620" s="666"/>
      <c r="Q620" s="654">
        <v>1940.0000000000002</v>
      </c>
    </row>
    <row r="621" spans="1:17" ht="14.4" customHeight="1" x14ac:dyDescent="0.3">
      <c r="A621" s="649" t="s">
        <v>595</v>
      </c>
      <c r="B621" s="650" t="s">
        <v>8697</v>
      </c>
      <c r="C621" s="650" t="s">
        <v>886</v>
      </c>
      <c r="D621" s="650" t="s">
        <v>8406</v>
      </c>
      <c r="E621" s="650" t="s">
        <v>8407</v>
      </c>
      <c r="F621" s="653">
        <v>1.5</v>
      </c>
      <c r="G621" s="653">
        <v>1294.3499999999999</v>
      </c>
      <c r="H621" s="653">
        <v>1</v>
      </c>
      <c r="I621" s="653">
        <v>862.9</v>
      </c>
      <c r="J621" s="653"/>
      <c r="K621" s="653"/>
      <c r="L621" s="653"/>
      <c r="M621" s="653"/>
      <c r="N621" s="653"/>
      <c r="O621" s="653"/>
      <c r="P621" s="666"/>
      <c r="Q621" s="654"/>
    </row>
    <row r="622" spans="1:17" ht="14.4" customHeight="1" x14ac:dyDescent="0.3">
      <c r="A622" s="649" t="s">
        <v>595</v>
      </c>
      <c r="B622" s="650" t="s">
        <v>8697</v>
      </c>
      <c r="C622" s="650" t="s">
        <v>886</v>
      </c>
      <c r="D622" s="650" t="s">
        <v>8408</v>
      </c>
      <c r="E622" s="650" t="s">
        <v>8409</v>
      </c>
      <c r="F622" s="653"/>
      <c r="G622" s="653"/>
      <c r="H622" s="653"/>
      <c r="I622" s="653"/>
      <c r="J622" s="653">
        <v>4.5</v>
      </c>
      <c r="K622" s="653">
        <v>336.45</v>
      </c>
      <c r="L622" s="653"/>
      <c r="M622" s="653">
        <v>74.766666666666666</v>
      </c>
      <c r="N622" s="653">
        <v>6.2</v>
      </c>
      <c r="O622" s="653">
        <v>418.94</v>
      </c>
      <c r="P622" s="666"/>
      <c r="Q622" s="654">
        <v>67.570967741935476</v>
      </c>
    </row>
    <row r="623" spans="1:17" ht="14.4" customHeight="1" x14ac:dyDescent="0.3">
      <c r="A623" s="649" t="s">
        <v>595</v>
      </c>
      <c r="B623" s="650" t="s">
        <v>8697</v>
      </c>
      <c r="C623" s="650" t="s">
        <v>886</v>
      </c>
      <c r="D623" s="650" t="s">
        <v>8715</v>
      </c>
      <c r="E623" s="650" t="s">
        <v>3321</v>
      </c>
      <c r="F623" s="653"/>
      <c r="G623" s="653"/>
      <c r="H623" s="653"/>
      <c r="I623" s="653"/>
      <c r="J623" s="653">
        <v>0.25</v>
      </c>
      <c r="K623" s="653">
        <v>539.65</v>
      </c>
      <c r="L623" s="653"/>
      <c r="M623" s="653">
        <v>2158.6</v>
      </c>
      <c r="N623" s="653"/>
      <c r="O623" s="653"/>
      <c r="P623" s="666"/>
      <c r="Q623" s="654"/>
    </row>
    <row r="624" spans="1:17" ht="14.4" customHeight="1" x14ac:dyDescent="0.3">
      <c r="A624" s="649" t="s">
        <v>595</v>
      </c>
      <c r="B624" s="650" t="s">
        <v>8697</v>
      </c>
      <c r="C624" s="650" t="s">
        <v>886</v>
      </c>
      <c r="D624" s="650" t="s">
        <v>8410</v>
      </c>
      <c r="E624" s="650" t="s">
        <v>1219</v>
      </c>
      <c r="F624" s="653"/>
      <c r="G624" s="653"/>
      <c r="H624" s="653"/>
      <c r="I624" s="653"/>
      <c r="J624" s="653">
        <v>10.629999999999999</v>
      </c>
      <c r="K624" s="653">
        <v>6659.87</v>
      </c>
      <c r="L624" s="653"/>
      <c r="M624" s="653">
        <v>626.51646284101605</v>
      </c>
      <c r="N624" s="653">
        <v>6.31</v>
      </c>
      <c r="O624" s="653">
        <v>3834.6700000000005</v>
      </c>
      <c r="P624" s="666"/>
      <c r="Q624" s="654">
        <v>607.71315372424738</v>
      </c>
    </row>
    <row r="625" spans="1:17" ht="14.4" customHeight="1" x14ac:dyDescent="0.3">
      <c r="A625" s="649" t="s">
        <v>595</v>
      </c>
      <c r="B625" s="650" t="s">
        <v>8697</v>
      </c>
      <c r="C625" s="650" t="s">
        <v>886</v>
      </c>
      <c r="D625" s="650" t="s">
        <v>8294</v>
      </c>
      <c r="E625" s="650" t="s">
        <v>8295</v>
      </c>
      <c r="F625" s="653">
        <v>14</v>
      </c>
      <c r="G625" s="653">
        <v>49071.4</v>
      </c>
      <c r="H625" s="653">
        <v>1</v>
      </c>
      <c r="I625" s="653">
        <v>3505.1</v>
      </c>
      <c r="J625" s="653">
        <v>12</v>
      </c>
      <c r="K625" s="653">
        <v>42430.080000000002</v>
      </c>
      <c r="L625" s="653">
        <v>0.86466006675986418</v>
      </c>
      <c r="M625" s="653">
        <v>3535.84</v>
      </c>
      <c r="N625" s="653"/>
      <c r="O625" s="653"/>
      <c r="P625" s="666"/>
      <c r="Q625" s="654"/>
    </row>
    <row r="626" spans="1:17" ht="14.4" customHeight="1" x14ac:dyDescent="0.3">
      <c r="A626" s="649" t="s">
        <v>595</v>
      </c>
      <c r="B626" s="650" t="s">
        <v>8697</v>
      </c>
      <c r="C626" s="650" t="s">
        <v>886</v>
      </c>
      <c r="D626" s="650" t="s">
        <v>8296</v>
      </c>
      <c r="E626" s="650" t="s">
        <v>1285</v>
      </c>
      <c r="F626" s="653"/>
      <c r="G626" s="653"/>
      <c r="H626" s="653"/>
      <c r="I626" s="653"/>
      <c r="J626" s="653">
        <v>2</v>
      </c>
      <c r="K626" s="653">
        <v>548.54</v>
      </c>
      <c r="L626" s="653"/>
      <c r="M626" s="653">
        <v>274.27</v>
      </c>
      <c r="N626" s="653"/>
      <c r="O626" s="653"/>
      <c r="P626" s="666"/>
      <c r="Q626" s="654"/>
    </row>
    <row r="627" spans="1:17" ht="14.4" customHeight="1" x14ac:dyDescent="0.3">
      <c r="A627" s="649" t="s">
        <v>595</v>
      </c>
      <c r="B627" s="650" t="s">
        <v>8697</v>
      </c>
      <c r="C627" s="650" t="s">
        <v>886</v>
      </c>
      <c r="D627" s="650" t="s">
        <v>8297</v>
      </c>
      <c r="E627" s="650" t="s">
        <v>905</v>
      </c>
      <c r="F627" s="653">
        <v>0.3</v>
      </c>
      <c r="G627" s="653">
        <v>260.55</v>
      </c>
      <c r="H627" s="653">
        <v>1</v>
      </c>
      <c r="I627" s="653">
        <v>868.50000000000011</v>
      </c>
      <c r="J627" s="653"/>
      <c r="K627" s="653"/>
      <c r="L627" s="653"/>
      <c r="M627" s="653"/>
      <c r="N627" s="653">
        <v>6.36</v>
      </c>
      <c r="O627" s="653">
        <v>6583.95</v>
      </c>
      <c r="P627" s="666">
        <v>25.269430051813469</v>
      </c>
      <c r="Q627" s="654">
        <v>1035.2122641509434</v>
      </c>
    </row>
    <row r="628" spans="1:17" ht="14.4" customHeight="1" x14ac:dyDescent="0.3">
      <c r="A628" s="649" t="s">
        <v>595</v>
      </c>
      <c r="B628" s="650" t="s">
        <v>8697</v>
      </c>
      <c r="C628" s="650" t="s">
        <v>886</v>
      </c>
      <c r="D628" s="650" t="s">
        <v>8716</v>
      </c>
      <c r="E628" s="650" t="s">
        <v>8717</v>
      </c>
      <c r="F628" s="653"/>
      <c r="G628" s="653"/>
      <c r="H628" s="653"/>
      <c r="I628" s="653"/>
      <c r="J628" s="653">
        <v>4</v>
      </c>
      <c r="K628" s="653">
        <v>916.61</v>
      </c>
      <c r="L628" s="653"/>
      <c r="M628" s="653">
        <v>229.1525</v>
      </c>
      <c r="N628" s="653"/>
      <c r="O628" s="653"/>
      <c r="P628" s="666"/>
      <c r="Q628" s="654"/>
    </row>
    <row r="629" spans="1:17" ht="14.4" customHeight="1" x14ac:dyDescent="0.3">
      <c r="A629" s="649" t="s">
        <v>595</v>
      </c>
      <c r="B629" s="650" t="s">
        <v>8697</v>
      </c>
      <c r="C629" s="650" t="s">
        <v>886</v>
      </c>
      <c r="D629" s="650" t="s">
        <v>8412</v>
      </c>
      <c r="E629" s="650" t="s">
        <v>8407</v>
      </c>
      <c r="F629" s="653"/>
      <c r="G629" s="653"/>
      <c r="H629" s="653"/>
      <c r="I629" s="653"/>
      <c r="J629" s="653">
        <v>2.4</v>
      </c>
      <c r="K629" s="653">
        <v>1379.88</v>
      </c>
      <c r="L629" s="653"/>
      <c r="M629" s="653">
        <v>574.95000000000005</v>
      </c>
      <c r="N629" s="653">
        <v>2.6</v>
      </c>
      <c r="O629" s="653">
        <v>1049.42</v>
      </c>
      <c r="P629" s="666"/>
      <c r="Q629" s="654">
        <v>403.62307692307695</v>
      </c>
    </row>
    <row r="630" spans="1:17" ht="14.4" customHeight="1" x14ac:dyDescent="0.3">
      <c r="A630" s="649" t="s">
        <v>595</v>
      </c>
      <c r="B630" s="650" t="s">
        <v>8697</v>
      </c>
      <c r="C630" s="650" t="s">
        <v>886</v>
      </c>
      <c r="D630" s="650" t="s">
        <v>8413</v>
      </c>
      <c r="E630" s="650" t="s">
        <v>2195</v>
      </c>
      <c r="F630" s="653"/>
      <c r="G630" s="653"/>
      <c r="H630" s="653"/>
      <c r="I630" s="653"/>
      <c r="J630" s="653">
        <v>0.5</v>
      </c>
      <c r="K630" s="653">
        <v>574.95000000000005</v>
      </c>
      <c r="L630" s="653"/>
      <c r="M630" s="653">
        <v>1149.9000000000001</v>
      </c>
      <c r="N630" s="653"/>
      <c r="O630" s="653"/>
      <c r="P630" s="666"/>
      <c r="Q630" s="654"/>
    </row>
    <row r="631" spans="1:17" ht="14.4" customHeight="1" x14ac:dyDescent="0.3">
      <c r="A631" s="649" t="s">
        <v>595</v>
      </c>
      <c r="B631" s="650" t="s">
        <v>8697</v>
      </c>
      <c r="C631" s="650" t="s">
        <v>886</v>
      </c>
      <c r="D631" s="650" t="s">
        <v>8298</v>
      </c>
      <c r="E631" s="650" t="s">
        <v>2843</v>
      </c>
      <c r="F631" s="653"/>
      <c r="G631" s="653"/>
      <c r="H631" s="653"/>
      <c r="I631" s="653"/>
      <c r="J631" s="653"/>
      <c r="K631" s="653"/>
      <c r="L631" s="653"/>
      <c r="M631" s="653"/>
      <c r="N631" s="653">
        <v>3.5</v>
      </c>
      <c r="O631" s="653">
        <v>5749.72</v>
      </c>
      <c r="P631" s="666"/>
      <c r="Q631" s="654">
        <v>1642.777142857143</v>
      </c>
    </row>
    <row r="632" spans="1:17" ht="14.4" customHeight="1" x14ac:dyDescent="0.3">
      <c r="A632" s="649" t="s">
        <v>595</v>
      </c>
      <c r="B632" s="650" t="s">
        <v>8697</v>
      </c>
      <c r="C632" s="650" t="s">
        <v>886</v>
      </c>
      <c r="D632" s="650" t="s">
        <v>8300</v>
      </c>
      <c r="E632" s="650" t="s">
        <v>2697</v>
      </c>
      <c r="F632" s="653"/>
      <c r="G632" s="653"/>
      <c r="H632" s="653"/>
      <c r="I632" s="653"/>
      <c r="J632" s="653">
        <v>0.3</v>
      </c>
      <c r="K632" s="653">
        <v>775.05</v>
      </c>
      <c r="L632" s="653"/>
      <c r="M632" s="653">
        <v>2583.5</v>
      </c>
      <c r="N632" s="653"/>
      <c r="O632" s="653"/>
      <c r="P632" s="666"/>
      <c r="Q632" s="654"/>
    </row>
    <row r="633" spans="1:17" ht="14.4" customHeight="1" x14ac:dyDescent="0.3">
      <c r="A633" s="649" t="s">
        <v>595</v>
      </c>
      <c r="B633" s="650" t="s">
        <v>8697</v>
      </c>
      <c r="C633" s="650" t="s">
        <v>886</v>
      </c>
      <c r="D633" s="650" t="s">
        <v>8303</v>
      </c>
      <c r="E633" s="650" t="s">
        <v>8304</v>
      </c>
      <c r="F633" s="653">
        <v>14.08</v>
      </c>
      <c r="G633" s="653">
        <v>51093.96</v>
      </c>
      <c r="H633" s="653">
        <v>1</v>
      </c>
      <c r="I633" s="653">
        <v>3628.8323863636365</v>
      </c>
      <c r="J633" s="653">
        <v>6.25</v>
      </c>
      <c r="K633" s="653">
        <v>22696.85</v>
      </c>
      <c r="L633" s="653">
        <v>0.44421786841340932</v>
      </c>
      <c r="M633" s="653">
        <v>3631.4959999999996</v>
      </c>
      <c r="N633" s="653">
        <v>6.08</v>
      </c>
      <c r="O633" s="653">
        <v>22043.899999999998</v>
      </c>
      <c r="P633" s="666">
        <v>0.43143847139661906</v>
      </c>
      <c r="Q633" s="654">
        <v>3625.6414473684208</v>
      </c>
    </row>
    <row r="634" spans="1:17" ht="14.4" customHeight="1" x14ac:dyDescent="0.3">
      <c r="A634" s="649" t="s">
        <v>595</v>
      </c>
      <c r="B634" s="650" t="s">
        <v>8697</v>
      </c>
      <c r="C634" s="650" t="s">
        <v>886</v>
      </c>
      <c r="D634" s="650" t="s">
        <v>2912</v>
      </c>
      <c r="E634" s="650" t="s">
        <v>2915</v>
      </c>
      <c r="F634" s="653"/>
      <c r="G634" s="653"/>
      <c r="H634" s="653"/>
      <c r="I634" s="653"/>
      <c r="J634" s="653"/>
      <c r="K634" s="653"/>
      <c r="L634" s="653"/>
      <c r="M634" s="653"/>
      <c r="N634" s="653">
        <v>7</v>
      </c>
      <c r="O634" s="653">
        <v>24523.73</v>
      </c>
      <c r="P634" s="666"/>
      <c r="Q634" s="654">
        <v>3503.39</v>
      </c>
    </row>
    <row r="635" spans="1:17" ht="14.4" customHeight="1" x14ac:dyDescent="0.3">
      <c r="A635" s="649" t="s">
        <v>595</v>
      </c>
      <c r="B635" s="650" t="s">
        <v>8697</v>
      </c>
      <c r="C635" s="650" t="s">
        <v>886</v>
      </c>
      <c r="D635" s="650" t="s">
        <v>8308</v>
      </c>
      <c r="E635" s="650" t="s">
        <v>8309</v>
      </c>
      <c r="F635" s="653">
        <v>51.5</v>
      </c>
      <c r="G635" s="653">
        <v>1586.73</v>
      </c>
      <c r="H635" s="653">
        <v>1</v>
      </c>
      <c r="I635" s="653">
        <v>30.810291262135923</v>
      </c>
      <c r="J635" s="653"/>
      <c r="K635" s="653"/>
      <c r="L635" s="653"/>
      <c r="M635" s="653"/>
      <c r="N635" s="653"/>
      <c r="O635" s="653"/>
      <c r="P635" s="666"/>
      <c r="Q635" s="654"/>
    </row>
    <row r="636" spans="1:17" ht="14.4" customHeight="1" x14ac:dyDescent="0.3">
      <c r="A636" s="649" t="s">
        <v>595</v>
      </c>
      <c r="B636" s="650" t="s">
        <v>8697</v>
      </c>
      <c r="C636" s="650" t="s">
        <v>886</v>
      </c>
      <c r="D636" s="650" t="s">
        <v>8416</v>
      </c>
      <c r="E636" s="650" t="s">
        <v>7868</v>
      </c>
      <c r="F636" s="653">
        <v>9</v>
      </c>
      <c r="G636" s="653">
        <v>2336.94</v>
      </c>
      <c r="H636" s="653">
        <v>1</v>
      </c>
      <c r="I636" s="653">
        <v>259.66000000000003</v>
      </c>
      <c r="J636" s="653"/>
      <c r="K636" s="653"/>
      <c r="L636" s="653"/>
      <c r="M636" s="653"/>
      <c r="N636" s="653"/>
      <c r="O636" s="653"/>
      <c r="P636" s="666"/>
      <c r="Q636" s="654"/>
    </row>
    <row r="637" spans="1:17" ht="14.4" customHeight="1" x14ac:dyDescent="0.3">
      <c r="A637" s="649" t="s">
        <v>595</v>
      </c>
      <c r="B637" s="650" t="s">
        <v>8697</v>
      </c>
      <c r="C637" s="650" t="s">
        <v>886</v>
      </c>
      <c r="D637" s="650" t="s">
        <v>2269</v>
      </c>
      <c r="E637" s="650" t="s">
        <v>8417</v>
      </c>
      <c r="F637" s="653"/>
      <c r="G637" s="653"/>
      <c r="H637" s="653"/>
      <c r="I637" s="653"/>
      <c r="J637" s="653"/>
      <c r="K637" s="653"/>
      <c r="L637" s="653"/>
      <c r="M637" s="653"/>
      <c r="N637" s="653">
        <v>10</v>
      </c>
      <c r="O637" s="653">
        <v>81322.3</v>
      </c>
      <c r="P637" s="666"/>
      <c r="Q637" s="654">
        <v>8132.2300000000005</v>
      </c>
    </row>
    <row r="638" spans="1:17" ht="14.4" customHeight="1" x14ac:dyDescent="0.3">
      <c r="A638" s="649" t="s">
        <v>595</v>
      </c>
      <c r="B638" s="650" t="s">
        <v>8697</v>
      </c>
      <c r="C638" s="650" t="s">
        <v>886</v>
      </c>
      <c r="D638" s="650" t="s">
        <v>8420</v>
      </c>
      <c r="E638" s="650" t="s">
        <v>7868</v>
      </c>
      <c r="F638" s="653">
        <v>0</v>
      </c>
      <c r="G638" s="653">
        <v>0</v>
      </c>
      <c r="H638" s="653"/>
      <c r="I638" s="653"/>
      <c r="J638" s="653"/>
      <c r="K638" s="653"/>
      <c r="L638" s="653"/>
      <c r="M638" s="653"/>
      <c r="N638" s="653"/>
      <c r="O638" s="653"/>
      <c r="P638" s="666"/>
      <c r="Q638" s="654"/>
    </row>
    <row r="639" spans="1:17" ht="14.4" customHeight="1" x14ac:dyDescent="0.3">
      <c r="A639" s="649" t="s">
        <v>595</v>
      </c>
      <c r="B639" s="650" t="s">
        <v>8697</v>
      </c>
      <c r="C639" s="650" t="s">
        <v>886</v>
      </c>
      <c r="D639" s="650" t="s">
        <v>8421</v>
      </c>
      <c r="E639" s="650" t="s">
        <v>8422</v>
      </c>
      <c r="F639" s="653"/>
      <c r="G639" s="653"/>
      <c r="H639" s="653"/>
      <c r="I639" s="653"/>
      <c r="J639" s="653"/>
      <c r="K639" s="653"/>
      <c r="L639" s="653"/>
      <c r="M639" s="653"/>
      <c r="N639" s="653">
        <v>0.18</v>
      </c>
      <c r="O639" s="653">
        <v>64.08</v>
      </c>
      <c r="P639" s="666"/>
      <c r="Q639" s="654">
        <v>356</v>
      </c>
    </row>
    <row r="640" spans="1:17" ht="14.4" customHeight="1" x14ac:dyDescent="0.3">
      <c r="A640" s="649" t="s">
        <v>595</v>
      </c>
      <c r="B640" s="650" t="s">
        <v>8697</v>
      </c>
      <c r="C640" s="650" t="s">
        <v>886</v>
      </c>
      <c r="D640" s="650" t="s">
        <v>8423</v>
      </c>
      <c r="E640" s="650" t="s">
        <v>7868</v>
      </c>
      <c r="F640" s="653">
        <v>1</v>
      </c>
      <c r="G640" s="653">
        <v>62.71</v>
      </c>
      <c r="H640" s="653">
        <v>1</v>
      </c>
      <c r="I640" s="653">
        <v>62.71</v>
      </c>
      <c r="J640" s="653"/>
      <c r="K640" s="653"/>
      <c r="L640" s="653"/>
      <c r="M640" s="653"/>
      <c r="N640" s="653"/>
      <c r="O640" s="653"/>
      <c r="P640" s="666"/>
      <c r="Q640" s="654"/>
    </row>
    <row r="641" spans="1:17" ht="14.4" customHeight="1" x14ac:dyDescent="0.3">
      <c r="A641" s="649" t="s">
        <v>595</v>
      </c>
      <c r="B641" s="650" t="s">
        <v>8697</v>
      </c>
      <c r="C641" s="650" t="s">
        <v>8032</v>
      </c>
      <c r="D641" s="650" t="s">
        <v>8718</v>
      </c>
      <c r="E641" s="650" t="s">
        <v>7868</v>
      </c>
      <c r="F641" s="653"/>
      <c r="G641" s="653"/>
      <c r="H641" s="653"/>
      <c r="I641" s="653"/>
      <c r="J641" s="653"/>
      <c r="K641" s="653"/>
      <c r="L641" s="653"/>
      <c r="M641" s="653"/>
      <c r="N641" s="653">
        <v>1</v>
      </c>
      <c r="O641" s="653">
        <v>1865.58</v>
      </c>
      <c r="P641" s="666"/>
      <c r="Q641" s="654">
        <v>1865.58</v>
      </c>
    </row>
    <row r="642" spans="1:17" ht="14.4" customHeight="1" x14ac:dyDescent="0.3">
      <c r="A642" s="649" t="s">
        <v>595</v>
      </c>
      <c r="B642" s="650" t="s">
        <v>8697</v>
      </c>
      <c r="C642" s="650" t="s">
        <v>8032</v>
      </c>
      <c r="D642" s="650" t="s">
        <v>8033</v>
      </c>
      <c r="E642" s="650" t="s">
        <v>7868</v>
      </c>
      <c r="F642" s="653">
        <v>37</v>
      </c>
      <c r="G642" s="653">
        <v>95981.340000000011</v>
      </c>
      <c r="H642" s="653">
        <v>1</v>
      </c>
      <c r="I642" s="653">
        <v>2594.0902702702706</v>
      </c>
      <c r="J642" s="653">
        <v>24</v>
      </c>
      <c r="K642" s="653">
        <v>65296.859999999993</v>
      </c>
      <c r="L642" s="653">
        <v>0.68030785984025632</v>
      </c>
      <c r="M642" s="653">
        <v>2720.7024999999999</v>
      </c>
      <c r="N642" s="653">
        <v>17</v>
      </c>
      <c r="O642" s="653">
        <v>46388.069999999992</v>
      </c>
      <c r="P642" s="666">
        <v>0.48330300452150371</v>
      </c>
      <c r="Q642" s="654">
        <v>2728.7099999999996</v>
      </c>
    </row>
    <row r="643" spans="1:17" ht="14.4" customHeight="1" x14ac:dyDescent="0.3">
      <c r="A643" s="649" t="s">
        <v>595</v>
      </c>
      <c r="B643" s="650" t="s">
        <v>8697</v>
      </c>
      <c r="C643" s="650" t="s">
        <v>8032</v>
      </c>
      <c r="D643" s="650" t="s">
        <v>8034</v>
      </c>
      <c r="E643" s="650" t="s">
        <v>7868</v>
      </c>
      <c r="F643" s="653">
        <v>25</v>
      </c>
      <c r="G643" s="653">
        <v>38645.43</v>
      </c>
      <c r="H643" s="653">
        <v>1</v>
      </c>
      <c r="I643" s="653">
        <v>1545.8172</v>
      </c>
      <c r="J643" s="653">
        <v>16</v>
      </c>
      <c r="K643" s="653">
        <v>25824.799999999999</v>
      </c>
      <c r="L643" s="653">
        <v>0.66824977752867543</v>
      </c>
      <c r="M643" s="653">
        <v>1614.05</v>
      </c>
      <c r="N643" s="653">
        <v>13</v>
      </c>
      <c r="O643" s="653">
        <v>20982.649999999998</v>
      </c>
      <c r="P643" s="666">
        <v>0.54295294424204876</v>
      </c>
      <c r="Q643" s="654">
        <v>1614.0499999999997</v>
      </c>
    </row>
    <row r="644" spans="1:17" ht="14.4" customHeight="1" x14ac:dyDescent="0.3">
      <c r="A644" s="649" t="s">
        <v>595</v>
      </c>
      <c r="B644" s="650" t="s">
        <v>8697</v>
      </c>
      <c r="C644" s="650" t="s">
        <v>8032</v>
      </c>
      <c r="D644" s="650" t="s">
        <v>8035</v>
      </c>
      <c r="E644" s="650" t="s">
        <v>7868</v>
      </c>
      <c r="F644" s="653"/>
      <c r="G644" s="653"/>
      <c r="H644" s="653"/>
      <c r="I644" s="653"/>
      <c r="J644" s="653">
        <v>6</v>
      </c>
      <c r="K644" s="653">
        <v>58116.6</v>
      </c>
      <c r="L644" s="653"/>
      <c r="M644" s="653">
        <v>9686.1</v>
      </c>
      <c r="N644" s="653">
        <v>2</v>
      </c>
      <c r="O644" s="653">
        <v>19372.2</v>
      </c>
      <c r="P644" s="666"/>
      <c r="Q644" s="654">
        <v>9686.1</v>
      </c>
    </row>
    <row r="645" spans="1:17" ht="14.4" customHeight="1" x14ac:dyDescent="0.3">
      <c r="A645" s="649" t="s">
        <v>595</v>
      </c>
      <c r="B645" s="650" t="s">
        <v>8697</v>
      </c>
      <c r="C645" s="650" t="s">
        <v>8032</v>
      </c>
      <c r="D645" s="650" t="s">
        <v>8719</v>
      </c>
      <c r="E645" s="650" t="s">
        <v>7868</v>
      </c>
      <c r="F645" s="653">
        <v>6</v>
      </c>
      <c r="G645" s="653">
        <v>22334.7</v>
      </c>
      <c r="H645" s="653">
        <v>1</v>
      </c>
      <c r="I645" s="653">
        <v>3722.4500000000003</v>
      </c>
      <c r="J645" s="653"/>
      <c r="K645" s="653"/>
      <c r="L645" s="653"/>
      <c r="M645" s="653"/>
      <c r="N645" s="653"/>
      <c r="O645" s="653"/>
      <c r="P645" s="666"/>
      <c r="Q645" s="654"/>
    </row>
    <row r="646" spans="1:17" ht="14.4" customHeight="1" x14ac:dyDescent="0.3">
      <c r="A646" s="649" t="s">
        <v>595</v>
      </c>
      <c r="B646" s="650" t="s">
        <v>8697</v>
      </c>
      <c r="C646" s="650" t="s">
        <v>8032</v>
      </c>
      <c r="D646" s="650" t="s">
        <v>8314</v>
      </c>
      <c r="E646" s="650" t="s">
        <v>7868</v>
      </c>
      <c r="F646" s="653">
        <v>80</v>
      </c>
      <c r="G646" s="653">
        <v>69273.83</v>
      </c>
      <c r="H646" s="653">
        <v>1</v>
      </c>
      <c r="I646" s="653">
        <v>865.92287499999998</v>
      </c>
      <c r="J646" s="653">
        <v>18</v>
      </c>
      <c r="K646" s="653">
        <v>16586.939999999999</v>
      </c>
      <c r="L646" s="653">
        <v>0.23944020418677583</v>
      </c>
      <c r="M646" s="653">
        <v>921.49666666666656</v>
      </c>
      <c r="N646" s="653">
        <v>6</v>
      </c>
      <c r="O646" s="653">
        <v>5553.42</v>
      </c>
      <c r="P646" s="666">
        <v>8.0166204178403297E-2</v>
      </c>
      <c r="Q646" s="654">
        <v>925.57</v>
      </c>
    </row>
    <row r="647" spans="1:17" ht="14.4" customHeight="1" x14ac:dyDescent="0.3">
      <c r="A647" s="649" t="s">
        <v>595</v>
      </c>
      <c r="B647" s="650" t="s">
        <v>8697</v>
      </c>
      <c r="C647" s="650" t="s">
        <v>8032</v>
      </c>
      <c r="D647" s="650" t="s">
        <v>8036</v>
      </c>
      <c r="E647" s="650" t="s">
        <v>7868</v>
      </c>
      <c r="F647" s="653">
        <v>67</v>
      </c>
      <c r="G647" s="653">
        <v>13744.730000000001</v>
      </c>
      <c r="H647" s="653">
        <v>1</v>
      </c>
      <c r="I647" s="653">
        <v>205.14522388059703</v>
      </c>
      <c r="J647" s="653">
        <v>44</v>
      </c>
      <c r="K647" s="653">
        <v>10494.94</v>
      </c>
      <c r="L647" s="653">
        <v>0.76356101574930901</v>
      </c>
      <c r="M647" s="653">
        <v>238.52136363636365</v>
      </c>
      <c r="N647" s="653">
        <v>33</v>
      </c>
      <c r="O647" s="653">
        <v>7876.44</v>
      </c>
      <c r="P647" s="666">
        <v>0.57305163506303858</v>
      </c>
      <c r="Q647" s="654">
        <v>238.67999999999998</v>
      </c>
    </row>
    <row r="648" spans="1:17" ht="14.4" customHeight="1" x14ac:dyDescent="0.3">
      <c r="A648" s="649" t="s">
        <v>595</v>
      </c>
      <c r="B648" s="650" t="s">
        <v>8697</v>
      </c>
      <c r="C648" s="650" t="s">
        <v>7920</v>
      </c>
      <c r="D648" s="650" t="s">
        <v>8436</v>
      </c>
      <c r="E648" s="650" t="s">
        <v>8437</v>
      </c>
      <c r="F648" s="653">
        <v>2</v>
      </c>
      <c r="G648" s="653">
        <v>1374</v>
      </c>
      <c r="H648" s="653">
        <v>1</v>
      </c>
      <c r="I648" s="653">
        <v>687</v>
      </c>
      <c r="J648" s="653">
        <v>3</v>
      </c>
      <c r="K648" s="653">
        <v>2061</v>
      </c>
      <c r="L648" s="653">
        <v>1.5</v>
      </c>
      <c r="M648" s="653">
        <v>687</v>
      </c>
      <c r="N648" s="653"/>
      <c r="O648" s="653"/>
      <c r="P648" s="666"/>
      <c r="Q648" s="654"/>
    </row>
    <row r="649" spans="1:17" ht="14.4" customHeight="1" x14ac:dyDescent="0.3">
      <c r="A649" s="649" t="s">
        <v>595</v>
      </c>
      <c r="B649" s="650" t="s">
        <v>8697</v>
      </c>
      <c r="C649" s="650" t="s">
        <v>7920</v>
      </c>
      <c r="D649" s="650" t="s">
        <v>8441</v>
      </c>
      <c r="E649" s="650" t="s">
        <v>8321</v>
      </c>
      <c r="F649" s="653"/>
      <c r="G649" s="653"/>
      <c r="H649" s="653"/>
      <c r="I649" s="653"/>
      <c r="J649" s="653"/>
      <c r="K649" s="653"/>
      <c r="L649" s="653"/>
      <c r="M649" s="653"/>
      <c r="N649" s="653">
        <v>1</v>
      </c>
      <c r="O649" s="653">
        <v>84.98</v>
      </c>
      <c r="P649" s="666"/>
      <c r="Q649" s="654">
        <v>84.98</v>
      </c>
    </row>
    <row r="650" spans="1:17" ht="14.4" customHeight="1" x14ac:dyDescent="0.3">
      <c r="A650" s="649" t="s">
        <v>595</v>
      </c>
      <c r="B650" s="650" t="s">
        <v>8697</v>
      </c>
      <c r="C650" s="650" t="s">
        <v>7920</v>
      </c>
      <c r="D650" s="650" t="s">
        <v>8444</v>
      </c>
      <c r="E650" s="650" t="s">
        <v>8445</v>
      </c>
      <c r="F650" s="653"/>
      <c r="G650" s="653"/>
      <c r="H650" s="653"/>
      <c r="I650" s="653"/>
      <c r="J650" s="653">
        <v>15</v>
      </c>
      <c r="K650" s="653">
        <v>3600</v>
      </c>
      <c r="L650" s="653"/>
      <c r="M650" s="653">
        <v>240</v>
      </c>
      <c r="N650" s="653"/>
      <c r="O650" s="653"/>
      <c r="P650" s="666"/>
      <c r="Q650" s="654"/>
    </row>
    <row r="651" spans="1:17" ht="14.4" customHeight="1" x14ac:dyDescent="0.3">
      <c r="A651" s="649" t="s">
        <v>595</v>
      </c>
      <c r="B651" s="650" t="s">
        <v>8697</v>
      </c>
      <c r="C651" s="650" t="s">
        <v>7920</v>
      </c>
      <c r="D651" s="650" t="s">
        <v>8447</v>
      </c>
      <c r="E651" s="650" t="s">
        <v>8445</v>
      </c>
      <c r="F651" s="653"/>
      <c r="G651" s="653"/>
      <c r="H651" s="653"/>
      <c r="I651" s="653"/>
      <c r="J651" s="653">
        <v>0.64</v>
      </c>
      <c r="K651" s="653">
        <v>778.24</v>
      </c>
      <c r="L651" s="653"/>
      <c r="M651" s="653">
        <v>1216</v>
      </c>
      <c r="N651" s="653"/>
      <c r="O651" s="653"/>
      <c r="P651" s="666"/>
      <c r="Q651" s="654"/>
    </row>
    <row r="652" spans="1:17" ht="14.4" customHeight="1" x14ac:dyDescent="0.3">
      <c r="A652" s="649" t="s">
        <v>595</v>
      </c>
      <c r="B652" s="650" t="s">
        <v>8697</v>
      </c>
      <c r="C652" s="650" t="s">
        <v>7920</v>
      </c>
      <c r="D652" s="650" t="s">
        <v>8452</v>
      </c>
      <c r="E652" s="650" t="s">
        <v>8453</v>
      </c>
      <c r="F652" s="653"/>
      <c r="G652" s="653"/>
      <c r="H652" s="653"/>
      <c r="I652" s="653"/>
      <c r="J652" s="653"/>
      <c r="K652" s="653"/>
      <c r="L652" s="653"/>
      <c r="M652" s="653"/>
      <c r="N652" s="653">
        <v>1</v>
      </c>
      <c r="O652" s="653">
        <v>14345.35</v>
      </c>
      <c r="P652" s="666"/>
      <c r="Q652" s="654">
        <v>14345.35</v>
      </c>
    </row>
    <row r="653" spans="1:17" ht="14.4" customHeight="1" x14ac:dyDescent="0.3">
      <c r="A653" s="649" t="s">
        <v>595</v>
      </c>
      <c r="B653" s="650" t="s">
        <v>8697</v>
      </c>
      <c r="C653" s="650" t="s">
        <v>7920</v>
      </c>
      <c r="D653" s="650" t="s">
        <v>8456</v>
      </c>
      <c r="E653" s="650" t="s">
        <v>8457</v>
      </c>
      <c r="F653" s="653"/>
      <c r="G653" s="653"/>
      <c r="H653" s="653"/>
      <c r="I653" s="653"/>
      <c r="J653" s="653"/>
      <c r="K653" s="653"/>
      <c r="L653" s="653"/>
      <c r="M653" s="653"/>
      <c r="N653" s="653">
        <v>2</v>
      </c>
      <c r="O653" s="653">
        <v>8696.9599999999991</v>
      </c>
      <c r="P653" s="666"/>
      <c r="Q653" s="654">
        <v>4348.4799999999996</v>
      </c>
    </row>
    <row r="654" spans="1:17" ht="14.4" customHeight="1" x14ac:dyDescent="0.3">
      <c r="A654" s="649" t="s">
        <v>595</v>
      </c>
      <c r="B654" s="650" t="s">
        <v>8697</v>
      </c>
      <c r="C654" s="650" t="s">
        <v>7920</v>
      </c>
      <c r="D654" s="650" t="s">
        <v>8458</v>
      </c>
      <c r="E654" s="650" t="s">
        <v>8459</v>
      </c>
      <c r="F654" s="653"/>
      <c r="G654" s="653"/>
      <c r="H654" s="653"/>
      <c r="I654" s="653"/>
      <c r="J654" s="653">
        <v>2</v>
      </c>
      <c r="K654" s="653">
        <v>10881.82</v>
      </c>
      <c r="L654" s="653"/>
      <c r="M654" s="653">
        <v>5440.91</v>
      </c>
      <c r="N654" s="653">
        <v>2</v>
      </c>
      <c r="O654" s="653">
        <v>10881.82</v>
      </c>
      <c r="P654" s="666"/>
      <c r="Q654" s="654">
        <v>5440.91</v>
      </c>
    </row>
    <row r="655" spans="1:17" ht="14.4" customHeight="1" x14ac:dyDescent="0.3">
      <c r="A655" s="649" t="s">
        <v>595</v>
      </c>
      <c r="B655" s="650" t="s">
        <v>8697</v>
      </c>
      <c r="C655" s="650" t="s">
        <v>7920</v>
      </c>
      <c r="D655" s="650" t="s">
        <v>8462</v>
      </c>
      <c r="E655" s="650" t="s">
        <v>8463</v>
      </c>
      <c r="F655" s="653">
        <v>1</v>
      </c>
      <c r="G655" s="653">
        <v>6570.55</v>
      </c>
      <c r="H655" s="653">
        <v>1</v>
      </c>
      <c r="I655" s="653">
        <v>6570.55</v>
      </c>
      <c r="J655" s="653"/>
      <c r="K655" s="653"/>
      <c r="L655" s="653"/>
      <c r="M655" s="653"/>
      <c r="N655" s="653"/>
      <c r="O655" s="653"/>
      <c r="P655" s="666"/>
      <c r="Q655" s="654"/>
    </row>
    <row r="656" spans="1:17" ht="14.4" customHeight="1" x14ac:dyDescent="0.3">
      <c r="A656" s="649" t="s">
        <v>595</v>
      </c>
      <c r="B656" s="650" t="s">
        <v>8697</v>
      </c>
      <c r="C656" s="650" t="s">
        <v>7920</v>
      </c>
      <c r="D656" s="650" t="s">
        <v>8470</v>
      </c>
      <c r="E656" s="650" t="s">
        <v>8321</v>
      </c>
      <c r="F656" s="653">
        <v>4</v>
      </c>
      <c r="G656" s="653">
        <v>485</v>
      </c>
      <c r="H656" s="653">
        <v>1</v>
      </c>
      <c r="I656" s="653">
        <v>121.25</v>
      </c>
      <c r="J656" s="653"/>
      <c r="K656" s="653"/>
      <c r="L656" s="653"/>
      <c r="M656" s="653"/>
      <c r="N656" s="653"/>
      <c r="O656" s="653"/>
      <c r="P656" s="666"/>
      <c r="Q656" s="654"/>
    </row>
    <row r="657" spans="1:17" ht="14.4" customHeight="1" x14ac:dyDescent="0.3">
      <c r="A657" s="649" t="s">
        <v>595</v>
      </c>
      <c r="B657" s="650" t="s">
        <v>8697</v>
      </c>
      <c r="C657" s="650" t="s">
        <v>7920</v>
      </c>
      <c r="D657" s="650" t="s">
        <v>8494</v>
      </c>
      <c r="E657" s="650" t="s">
        <v>8495</v>
      </c>
      <c r="F657" s="653"/>
      <c r="G657" s="653"/>
      <c r="H657" s="653"/>
      <c r="I657" s="653"/>
      <c r="J657" s="653">
        <v>1</v>
      </c>
      <c r="K657" s="653">
        <v>281.27</v>
      </c>
      <c r="L657" s="653"/>
      <c r="M657" s="653">
        <v>281.27</v>
      </c>
      <c r="N657" s="653"/>
      <c r="O657" s="653"/>
      <c r="P657" s="666"/>
      <c r="Q657" s="654"/>
    </row>
    <row r="658" spans="1:17" ht="14.4" customHeight="1" x14ac:dyDescent="0.3">
      <c r="A658" s="649" t="s">
        <v>595</v>
      </c>
      <c r="B658" s="650" t="s">
        <v>8697</v>
      </c>
      <c r="C658" s="650" t="s">
        <v>7920</v>
      </c>
      <c r="D658" s="650" t="s">
        <v>8720</v>
      </c>
      <c r="E658" s="650" t="s">
        <v>8721</v>
      </c>
      <c r="F658" s="653"/>
      <c r="G658" s="653"/>
      <c r="H658" s="653"/>
      <c r="I658" s="653"/>
      <c r="J658" s="653"/>
      <c r="K658" s="653"/>
      <c r="L658" s="653"/>
      <c r="M658" s="653"/>
      <c r="N658" s="653">
        <v>4</v>
      </c>
      <c r="O658" s="653">
        <v>18348.599999999999</v>
      </c>
      <c r="P658" s="666"/>
      <c r="Q658" s="654">
        <v>4587.1499999999996</v>
      </c>
    </row>
    <row r="659" spans="1:17" ht="14.4" customHeight="1" x14ac:dyDescent="0.3">
      <c r="A659" s="649" t="s">
        <v>595</v>
      </c>
      <c r="B659" s="650" t="s">
        <v>8697</v>
      </c>
      <c r="C659" s="650" t="s">
        <v>7920</v>
      </c>
      <c r="D659" s="650" t="s">
        <v>8508</v>
      </c>
      <c r="E659" s="650" t="s">
        <v>8509</v>
      </c>
      <c r="F659" s="653">
        <v>2</v>
      </c>
      <c r="G659" s="653">
        <v>447.7</v>
      </c>
      <c r="H659" s="653">
        <v>1</v>
      </c>
      <c r="I659" s="653">
        <v>223.85</v>
      </c>
      <c r="J659" s="653">
        <v>3</v>
      </c>
      <c r="K659" s="653">
        <v>671.55</v>
      </c>
      <c r="L659" s="653">
        <v>1.5</v>
      </c>
      <c r="M659" s="653">
        <v>223.85</v>
      </c>
      <c r="N659" s="653">
        <v>1</v>
      </c>
      <c r="O659" s="653">
        <v>223.85</v>
      </c>
      <c r="P659" s="666">
        <v>0.5</v>
      </c>
      <c r="Q659" s="654">
        <v>223.85</v>
      </c>
    </row>
    <row r="660" spans="1:17" ht="14.4" customHeight="1" x14ac:dyDescent="0.3">
      <c r="A660" s="649" t="s">
        <v>595</v>
      </c>
      <c r="B660" s="650" t="s">
        <v>8697</v>
      </c>
      <c r="C660" s="650" t="s">
        <v>7920</v>
      </c>
      <c r="D660" s="650" t="s">
        <v>8722</v>
      </c>
      <c r="E660" s="650" t="s">
        <v>8723</v>
      </c>
      <c r="F660" s="653"/>
      <c r="G660" s="653"/>
      <c r="H660" s="653"/>
      <c r="I660" s="653"/>
      <c r="J660" s="653">
        <v>1</v>
      </c>
      <c r="K660" s="653">
        <v>9375.98</v>
      </c>
      <c r="L660" s="653"/>
      <c r="M660" s="653">
        <v>9375.98</v>
      </c>
      <c r="N660" s="653"/>
      <c r="O660" s="653"/>
      <c r="P660" s="666"/>
      <c r="Q660" s="654"/>
    </row>
    <row r="661" spans="1:17" ht="14.4" customHeight="1" x14ac:dyDescent="0.3">
      <c r="A661" s="649" t="s">
        <v>595</v>
      </c>
      <c r="B661" s="650" t="s">
        <v>8697</v>
      </c>
      <c r="C661" s="650" t="s">
        <v>7920</v>
      </c>
      <c r="D661" s="650" t="s">
        <v>8724</v>
      </c>
      <c r="E661" s="650" t="s">
        <v>8725</v>
      </c>
      <c r="F661" s="653"/>
      <c r="G661" s="653"/>
      <c r="H661" s="653"/>
      <c r="I661" s="653"/>
      <c r="J661" s="653">
        <v>3</v>
      </c>
      <c r="K661" s="653">
        <v>19791.240000000002</v>
      </c>
      <c r="L661" s="653"/>
      <c r="M661" s="653">
        <v>6597.0800000000008</v>
      </c>
      <c r="N661" s="653"/>
      <c r="O661" s="653"/>
      <c r="P661" s="666"/>
      <c r="Q661" s="654"/>
    </row>
    <row r="662" spans="1:17" ht="14.4" customHeight="1" x14ac:dyDescent="0.3">
      <c r="A662" s="649" t="s">
        <v>595</v>
      </c>
      <c r="B662" s="650" t="s">
        <v>8697</v>
      </c>
      <c r="C662" s="650" t="s">
        <v>7920</v>
      </c>
      <c r="D662" s="650" t="s">
        <v>8514</v>
      </c>
      <c r="E662" s="650" t="s">
        <v>8515</v>
      </c>
      <c r="F662" s="653"/>
      <c r="G662" s="653"/>
      <c r="H662" s="653"/>
      <c r="I662" s="653"/>
      <c r="J662" s="653"/>
      <c r="K662" s="653"/>
      <c r="L662" s="653"/>
      <c r="M662" s="653"/>
      <c r="N662" s="653">
        <v>1</v>
      </c>
      <c r="O662" s="653">
        <v>202.4</v>
      </c>
      <c r="P662" s="666"/>
      <c r="Q662" s="654">
        <v>202.4</v>
      </c>
    </row>
    <row r="663" spans="1:17" ht="14.4" customHeight="1" x14ac:dyDescent="0.3">
      <c r="A663" s="649" t="s">
        <v>595</v>
      </c>
      <c r="B663" s="650" t="s">
        <v>8697</v>
      </c>
      <c r="C663" s="650" t="s">
        <v>7920</v>
      </c>
      <c r="D663" s="650" t="s">
        <v>8324</v>
      </c>
      <c r="E663" s="650" t="s">
        <v>8325</v>
      </c>
      <c r="F663" s="653"/>
      <c r="G663" s="653"/>
      <c r="H663" s="653"/>
      <c r="I663" s="653"/>
      <c r="J663" s="653">
        <v>1</v>
      </c>
      <c r="K663" s="653">
        <v>7522.24</v>
      </c>
      <c r="L663" s="653"/>
      <c r="M663" s="653">
        <v>7522.24</v>
      </c>
      <c r="N663" s="653"/>
      <c r="O663" s="653"/>
      <c r="P663" s="666"/>
      <c r="Q663" s="654"/>
    </row>
    <row r="664" spans="1:17" ht="14.4" customHeight="1" x14ac:dyDescent="0.3">
      <c r="A664" s="649" t="s">
        <v>595</v>
      </c>
      <c r="B664" s="650" t="s">
        <v>8697</v>
      </c>
      <c r="C664" s="650" t="s">
        <v>7920</v>
      </c>
      <c r="D664" s="650" t="s">
        <v>8533</v>
      </c>
      <c r="E664" s="650" t="s">
        <v>8534</v>
      </c>
      <c r="F664" s="653"/>
      <c r="G664" s="653"/>
      <c r="H664" s="653"/>
      <c r="I664" s="653"/>
      <c r="J664" s="653">
        <v>1</v>
      </c>
      <c r="K664" s="653">
        <v>530.62</v>
      </c>
      <c r="L664" s="653"/>
      <c r="M664" s="653">
        <v>530.62</v>
      </c>
      <c r="N664" s="653"/>
      <c r="O664" s="653"/>
      <c r="P664" s="666"/>
      <c r="Q664" s="654"/>
    </row>
    <row r="665" spans="1:17" ht="14.4" customHeight="1" x14ac:dyDescent="0.3">
      <c r="A665" s="649" t="s">
        <v>595</v>
      </c>
      <c r="B665" s="650" t="s">
        <v>8697</v>
      </c>
      <c r="C665" s="650" t="s">
        <v>7920</v>
      </c>
      <c r="D665" s="650" t="s">
        <v>8326</v>
      </c>
      <c r="E665" s="650" t="s">
        <v>8327</v>
      </c>
      <c r="F665" s="653"/>
      <c r="G665" s="653"/>
      <c r="H665" s="653"/>
      <c r="I665" s="653"/>
      <c r="J665" s="653">
        <v>0</v>
      </c>
      <c r="K665" s="653">
        <v>0</v>
      </c>
      <c r="L665" s="653"/>
      <c r="M665" s="653"/>
      <c r="N665" s="653"/>
      <c r="O665" s="653"/>
      <c r="P665" s="666"/>
      <c r="Q665" s="654"/>
    </row>
    <row r="666" spans="1:17" ht="14.4" customHeight="1" x14ac:dyDescent="0.3">
      <c r="A666" s="649" t="s">
        <v>595</v>
      </c>
      <c r="B666" s="650" t="s">
        <v>8697</v>
      </c>
      <c r="C666" s="650" t="s">
        <v>7920</v>
      </c>
      <c r="D666" s="650" t="s">
        <v>8726</v>
      </c>
      <c r="E666" s="650" t="s">
        <v>8727</v>
      </c>
      <c r="F666" s="653"/>
      <c r="G666" s="653"/>
      <c r="H666" s="653"/>
      <c r="I666" s="653"/>
      <c r="J666" s="653">
        <v>1</v>
      </c>
      <c r="K666" s="653">
        <v>9261.7000000000007</v>
      </c>
      <c r="L666" s="653"/>
      <c r="M666" s="653">
        <v>9261.7000000000007</v>
      </c>
      <c r="N666" s="653"/>
      <c r="O666" s="653"/>
      <c r="P666" s="666"/>
      <c r="Q666" s="654"/>
    </row>
    <row r="667" spans="1:17" ht="14.4" customHeight="1" x14ac:dyDescent="0.3">
      <c r="A667" s="649" t="s">
        <v>595</v>
      </c>
      <c r="B667" s="650" t="s">
        <v>8697</v>
      </c>
      <c r="C667" s="650" t="s">
        <v>7920</v>
      </c>
      <c r="D667" s="650" t="s">
        <v>8564</v>
      </c>
      <c r="E667" s="650" t="s">
        <v>8565</v>
      </c>
      <c r="F667" s="653">
        <v>1</v>
      </c>
      <c r="G667" s="653">
        <v>6425</v>
      </c>
      <c r="H667" s="653">
        <v>1</v>
      </c>
      <c r="I667" s="653">
        <v>6425</v>
      </c>
      <c r="J667" s="653"/>
      <c r="K667" s="653"/>
      <c r="L667" s="653"/>
      <c r="M667" s="653"/>
      <c r="N667" s="653"/>
      <c r="O667" s="653"/>
      <c r="P667" s="666"/>
      <c r="Q667" s="654"/>
    </row>
    <row r="668" spans="1:17" ht="14.4" customHeight="1" x14ac:dyDescent="0.3">
      <c r="A668" s="649" t="s">
        <v>595</v>
      </c>
      <c r="B668" s="650" t="s">
        <v>8697</v>
      </c>
      <c r="C668" s="650" t="s">
        <v>7920</v>
      </c>
      <c r="D668" s="650" t="s">
        <v>8728</v>
      </c>
      <c r="E668" s="650" t="s">
        <v>8729</v>
      </c>
      <c r="F668" s="653">
        <v>1</v>
      </c>
      <c r="G668" s="653">
        <v>556.5</v>
      </c>
      <c r="H668" s="653">
        <v>1</v>
      </c>
      <c r="I668" s="653">
        <v>556.5</v>
      </c>
      <c r="J668" s="653">
        <v>1</v>
      </c>
      <c r="K668" s="653">
        <v>556.5</v>
      </c>
      <c r="L668" s="653">
        <v>1</v>
      </c>
      <c r="M668" s="653">
        <v>556.5</v>
      </c>
      <c r="N668" s="653"/>
      <c r="O668" s="653"/>
      <c r="P668" s="666"/>
      <c r="Q668" s="654"/>
    </row>
    <row r="669" spans="1:17" ht="14.4" customHeight="1" x14ac:dyDescent="0.3">
      <c r="A669" s="649" t="s">
        <v>595</v>
      </c>
      <c r="B669" s="650" t="s">
        <v>8697</v>
      </c>
      <c r="C669" s="650" t="s">
        <v>7920</v>
      </c>
      <c r="D669" s="650" t="s">
        <v>8328</v>
      </c>
      <c r="E669" s="650" t="s">
        <v>8329</v>
      </c>
      <c r="F669" s="653"/>
      <c r="G669" s="653"/>
      <c r="H669" s="653"/>
      <c r="I669" s="653"/>
      <c r="J669" s="653">
        <v>4</v>
      </c>
      <c r="K669" s="653">
        <v>8295.0400000000009</v>
      </c>
      <c r="L669" s="653"/>
      <c r="M669" s="653">
        <v>2073.7600000000002</v>
      </c>
      <c r="N669" s="653">
        <v>2</v>
      </c>
      <c r="O669" s="653">
        <v>4147.5200000000004</v>
      </c>
      <c r="P669" s="666"/>
      <c r="Q669" s="654">
        <v>2073.7600000000002</v>
      </c>
    </row>
    <row r="670" spans="1:17" ht="14.4" customHeight="1" x14ac:dyDescent="0.3">
      <c r="A670" s="649" t="s">
        <v>595</v>
      </c>
      <c r="B670" s="650" t="s">
        <v>8697</v>
      </c>
      <c r="C670" s="650" t="s">
        <v>7920</v>
      </c>
      <c r="D670" s="650" t="s">
        <v>8332</v>
      </c>
      <c r="E670" s="650" t="s">
        <v>7868</v>
      </c>
      <c r="F670" s="653">
        <v>1</v>
      </c>
      <c r="G670" s="653">
        <v>147</v>
      </c>
      <c r="H670" s="653">
        <v>1</v>
      </c>
      <c r="I670" s="653">
        <v>147</v>
      </c>
      <c r="J670" s="653"/>
      <c r="K670" s="653"/>
      <c r="L670" s="653"/>
      <c r="M670" s="653"/>
      <c r="N670" s="653"/>
      <c r="O670" s="653"/>
      <c r="P670" s="666"/>
      <c r="Q670" s="654"/>
    </row>
    <row r="671" spans="1:17" ht="14.4" customHeight="1" x14ac:dyDescent="0.3">
      <c r="A671" s="649" t="s">
        <v>595</v>
      </c>
      <c r="B671" s="650" t="s">
        <v>8697</v>
      </c>
      <c r="C671" s="650" t="s">
        <v>7920</v>
      </c>
      <c r="D671" s="650" t="s">
        <v>8730</v>
      </c>
      <c r="E671" s="650" t="s">
        <v>7868</v>
      </c>
      <c r="F671" s="653">
        <v>2</v>
      </c>
      <c r="G671" s="653">
        <v>580</v>
      </c>
      <c r="H671" s="653">
        <v>1</v>
      </c>
      <c r="I671" s="653">
        <v>290</v>
      </c>
      <c r="J671" s="653"/>
      <c r="K671" s="653"/>
      <c r="L671" s="653"/>
      <c r="M671" s="653"/>
      <c r="N671" s="653"/>
      <c r="O671" s="653"/>
      <c r="P671" s="666"/>
      <c r="Q671" s="654"/>
    </row>
    <row r="672" spans="1:17" ht="14.4" customHeight="1" x14ac:dyDescent="0.3">
      <c r="A672" s="649" t="s">
        <v>595</v>
      </c>
      <c r="B672" s="650" t="s">
        <v>8697</v>
      </c>
      <c r="C672" s="650" t="s">
        <v>7920</v>
      </c>
      <c r="D672" s="650" t="s">
        <v>8591</v>
      </c>
      <c r="E672" s="650" t="s">
        <v>8592</v>
      </c>
      <c r="F672" s="653"/>
      <c r="G672" s="653"/>
      <c r="H672" s="653"/>
      <c r="I672" s="653"/>
      <c r="J672" s="653"/>
      <c r="K672" s="653"/>
      <c r="L672" s="653"/>
      <c r="M672" s="653"/>
      <c r="N672" s="653">
        <v>2</v>
      </c>
      <c r="O672" s="653">
        <v>27332.84</v>
      </c>
      <c r="P672" s="666"/>
      <c r="Q672" s="654">
        <v>13666.42</v>
      </c>
    </row>
    <row r="673" spans="1:17" ht="14.4" customHeight="1" x14ac:dyDescent="0.3">
      <c r="A673" s="649" t="s">
        <v>595</v>
      </c>
      <c r="B673" s="650" t="s">
        <v>8697</v>
      </c>
      <c r="C673" s="650" t="s">
        <v>7920</v>
      </c>
      <c r="D673" s="650" t="s">
        <v>8731</v>
      </c>
      <c r="E673" s="650" t="s">
        <v>8732</v>
      </c>
      <c r="F673" s="653"/>
      <c r="G673" s="653"/>
      <c r="H673" s="653"/>
      <c r="I673" s="653"/>
      <c r="J673" s="653"/>
      <c r="K673" s="653"/>
      <c r="L673" s="653"/>
      <c r="M673" s="653"/>
      <c r="N673" s="653">
        <v>1</v>
      </c>
      <c r="O673" s="653">
        <v>6755.23</v>
      </c>
      <c r="P673" s="666"/>
      <c r="Q673" s="654">
        <v>6755.23</v>
      </c>
    </row>
    <row r="674" spans="1:17" ht="14.4" customHeight="1" x14ac:dyDescent="0.3">
      <c r="A674" s="649" t="s">
        <v>595</v>
      </c>
      <c r="B674" s="650" t="s">
        <v>8697</v>
      </c>
      <c r="C674" s="650" t="s">
        <v>7920</v>
      </c>
      <c r="D674" s="650" t="s">
        <v>8733</v>
      </c>
      <c r="E674" s="650" t="s">
        <v>8734</v>
      </c>
      <c r="F674" s="653">
        <v>1</v>
      </c>
      <c r="G674" s="653">
        <v>8380</v>
      </c>
      <c r="H674" s="653">
        <v>1</v>
      </c>
      <c r="I674" s="653">
        <v>8380</v>
      </c>
      <c r="J674" s="653"/>
      <c r="K674" s="653"/>
      <c r="L674" s="653"/>
      <c r="M674" s="653"/>
      <c r="N674" s="653"/>
      <c r="O674" s="653"/>
      <c r="P674" s="666"/>
      <c r="Q674" s="654"/>
    </row>
    <row r="675" spans="1:17" ht="14.4" customHeight="1" x14ac:dyDescent="0.3">
      <c r="A675" s="649" t="s">
        <v>595</v>
      </c>
      <c r="B675" s="650" t="s">
        <v>8697</v>
      </c>
      <c r="C675" s="650" t="s">
        <v>7920</v>
      </c>
      <c r="D675" s="650" t="s">
        <v>8595</v>
      </c>
      <c r="E675" s="650" t="s">
        <v>8596</v>
      </c>
      <c r="F675" s="653"/>
      <c r="G675" s="653"/>
      <c r="H675" s="653"/>
      <c r="I675" s="653"/>
      <c r="J675" s="653">
        <v>1</v>
      </c>
      <c r="K675" s="653">
        <v>6517</v>
      </c>
      <c r="L675" s="653"/>
      <c r="M675" s="653">
        <v>6517</v>
      </c>
      <c r="N675" s="653"/>
      <c r="O675" s="653"/>
      <c r="P675" s="666"/>
      <c r="Q675" s="654"/>
    </row>
    <row r="676" spans="1:17" ht="14.4" customHeight="1" x14ac:dyDescent="0.3">
      <c r="A676" s="649" t="s">
        <v>595</v>
      </c>
      <c r="B676" s="650" t="s">
        <v>8697</v>
      </c>
      <c r="C676" s="650" t="s">
        <v>7920</v>
      </c>
      <c r="D676" s="650" t="s">
        <v>8735</v>
      </c>
      <c r="E676" s="650" t="s">
        <v>8736</v>
      </c>
      <c r="F676" s="653">
        <v>1</v>
      </c>
      <c r="G676" s="653">
        <v>11282</v>
      </c>
      <c r="H676" s="653">
        <v>1</v>
      </c>
      <c r="I676" s="653">
        <v>11282</v>
      </c>
      <c r="J676" s="653"/>
      <c r="K676" s="653"/>
      <c r="L676" s="653"/>
      <c r="M676" s="653"/>
      <c r="N676" s="653">
        <v>1</v>
      </c>
      <c r="O676" s="653">
        <v>11282</v>
      </c>
      <c r="P676" s="666">
        <v>1</v>
      </c>
      <c r="Q676" s="654">
        <v>11282</v>
      </c>
    </row>
    <row r="677" spans="1:17" ht="14.4" customHeight="1" x14ac:dyDescent="0.3">
      <c r="A677" s="649" t="s">
        <v>595</v>
      </c>
      <c r="B677" s="650" t="s">
        <v>8697</v>
      </c>
      <c r="C677" s="650" t="s">
        <v>7920</v>
      </c>
      <c r="D677" s="650" t="s">
        <v>8737</v>
      </c>
      <c r="E677" s="650" t="s">
        <v>8736</v>
      </c>
      <c r="F677" s="653">
        <v>1</v>
      </c>
      <c r="G677" s="653">
        <v>7071</v>
      </c>
      <c r="H677" s="653">
        <v>1</v>
      </c>
      <c r="I677" s="653">
        <v>7071</v>
      </c>
      <c r="J677" s="653"/>
      <c r="K677" s="653"/>
      <c r="L677" s="653"/>
      <c r="M677" s="653"/>
      <c r="N677" s="653"/>
      <c r="O677" s="653"/>
      <c r="P677" s="666"/>
      <c r="Q677" s="654"/>
    </row>
    <row r="678" spans="1:17" ht="14.4" customHeight="1" x14ac:dyDescent="0.3">
      <c r="A678" s="649" t="s">
        <v>595</v>
      </c>
      <c r="B678" s="650" t="s">
        <v>8697</v>
      </c>
      <c r="C678" s="650" t="s">
        <v>7920</v>
      </c>
      <c r="D678" s="650" t="s">
        <v>8630</v>
      </c>
      <c r="E678" s="650" t="s">
        <v>8631</v>
      </c>
      <c r="F678" s="653"/>
      <c r="G678" s="653"/>
      <c r="H678" s="653"/>
      <c r="I678" s="653"/>
      <c r="J678" s="653"/>
      <c r="K678" s="653"/>
      <c r="L678" s="653"/>
      <c r="M678" s="653"/>
      <c r="N678" s="653">
        <v>1</v>
      </c>
      <c r="O678" s="653">
        <v>1617.76</v>
      </c>
      <c r="P678" s="666"/>
      <c r="Q678" s="654">
        <v>1617.76</v>
      </c>
    </row>
    <row r="679" spans="1:17" ht="14.4" customHeight="1" x14ac:dyDescent="0.3">
      <c r="A679" s="649" t="s">
        <v>595</v>
      </c>
      <c r="B679" s="650" t="s">
        <v>8697</v>
      </c>
      <c r="C679" s="650" t="s">
        <v>7920</v>
      </c>
      <c r="D679" s="650" t="s">
        <v>8637</v>
      </c>
      <c r="E679" s="650" t="s">
        <v>8569</v>
      </c>
      <c r="F679" s="653"/>
      <c r="G679" s="653"/>
      <c r="H679" s="653"/>
      <c r="I679" s="653"/>
      <c r="J679" s="653">
        <v>2</v>
      </c>
      <c r="K679" s="653">
        <v>83040</v>
      </c>
      <c r="L679" s="653"/>
      <c r="M679" s="653">
        <v>41520</v>
      </c>
      <c r="N679" s="653"/>
      <c r="O679" s="653"/>
      <c r="P679" s="666"/>
      <c r="Q679" s="654"/>
    </row>
    <row r="680" spans="1:17" ht="14.4" customHeight="1" x14ac:dyDescent="0.3">
      <c r="A680" s="649" t="s">
        <v>595</v>
      </c>
      <c r="B680" s="650" t="s">
        <v>8697</v>
      </c>
      <c r="C680" s="650" t="s">
        <v>7920</v>
      </c>
      <c r="D680" s="650" t="s">
        <v>8638</v>
      </c>
      <c r="E680" s="650" t="s">
        <v>8565</v>
      </c>
      <c r="F680" s="653"/>
      <c r="G680" s="653"/>
      <c r="H680" s="653"/>
      <c r="I680" s="653"/>
      <c r="J680" s="653">
        <v>2</v>
      </c>
      <c r="K680" s="653">
        <v>13920</v>
      </c>
      <c r="L680" s="653"/>
      <c r="M680" s="653">
        <v>6960</v>
      </c>
      <c r="N680" s="653"/>
      <c r="O680" s="653"/>
      <c r="P680" s="666"/>
      <c r="Q680" s="654"/>
    </row>
    <row r="681" spans="1:17" ht="14.4" customHeight="1" x14ac:dyDescent="0.3">
      <c r="A681" s="649" t="s">
        <v>595</v>
      </c>
      <c r="B681" s="650" t="s">
        <v>8697</v>
      </c>
      <c r="C681" s="650" t="s">
        <v>7920</v>
      </c>
      <c r="D681" s="650" t="s">
        <v>8738</v>
      </c>
      <c r="E681" s="650" t="s">
        <v>8565</v>
      </c>
      <c r="F681" s="653"/>
      <c r="G681" s="653"/>
      <c r="H681" s="653"/>
      <c r="I681" s="653"/>
      <c r="J681" s="653">
        <v>2</v>
      </c>
      <c r="K681" s="653">
        <v>6960</v>
      </c>
      <c r="L681" s="653"/>
      <c r="M681" s="653">
        <v>3480</v>
      </c>
      <c r="N681" s="653"/>
      <c r="O681" s="653"/>
      <c r="P681" s="666"/>
      <c r="Q681" s="654"/>
    </row>
    <row r="682" spans="1:17" ht="14.4" customHeight="1" x14ac:dyDescent="0.3">
      <c r="A682" s="649" t="s">
        <v>595</v>
      </c>
      <c r="B682" s="650" t="s">
        <v>8697</v>
      </c>
      <c r="C682" s="650" t="s">
        <v>7920</v>
      </c>
      <c r="D682" s="650" t="s">
        <v>8739</v>
      </c>
      <c r="E682" s="650" t="s">
        <v>8740</v>
      </c>
      <c r="F682" s="653"/>
      <c r="G682" s="653"/>
      <c r="H682" s="653"/>
      <c r="I682" s="653"/>
      <c r="J682" s="653"/>
      <c r="K682" s="653"/>
      <c r="L682" s="653"/>
      <c r="M682" s="653"/>
      <c r="N682" s="653">
        <v>1</v>
      </c>
      <c r="O682" s="653">
        <v>6133.4</v>
      </c>
      <c r="P682" s="666"/>
      <c r="Q682" s="654">
        <v>6133.4</v>
      </c>
    </row>
    <row r="683" spans="1:17" ht="14.4" customHeight="1" x14ac:dyDescent="0.3">
      <c r="A683" s="649" t="s">
        <v>595</v>
      </c>
      <c r="B683" s="650" t="s">
        <v>8697</v>
      </c>
      <c r="C683" s="650" t="s">
        <v>7920</v>
      </c>
      <c r="D683" s="650" t="s">
        <v>8640</v>
      </c>
      <c r="E683" s="650" t="s">
        <v>8641</v>
      </c>
      <c r="F683" s="653">
        <v>4</v>
      </c>
      <c r="G683" s="653">
        <v>9725.24</v>
      </c>
      <c r="H683" s="653">
        <v>1</v>
      </c>
      <c r="I683" s="653">
        <v>2431.31</v>
      </c>
      <c r="J683" s="653">
        <v>6</v>
      </c>
      <c r="K683" s="653">
        <v>14587.86</v>
      </c>
      <c r="L683" s="653">
        <v>1.5</v>
      </c>
      <c r="M683" s="653">
        <v>2431.31</v>
      </c>
      <c r="N683" s="653"/>
      <c r="O683" s="653"/>
      <c r="P683" s="666"/>
      <c r="Q683" s="654"/>
    </row>
    <row r="684" spans="1:17" ht="14.4" customHeight="1" x14ac:dyDescent="0.3">
      <c r="A684" s="649" t="s">
        <v>595</v>
      </c>
      <c r="B684" s="650" t="s">
        <v>8697</v>
      </c>
      <c r="C684" s="650" t="s">
        <v>7920</v>
      </c>
      <c r="D684" s="650" t="s">
        <v>8642</v>
      </c>
      <c r="E684" s="650" t="s">
        <v>8641</v>
      </c>
      <c r="F684" s="653">
        <v>7</v>
      </c>
      <c r="G684" s="653">
        <v>15176.490000000002</v>
      </c>
      <c r="H684" s="653">
        <v>1</v>
      </c>
      <c r="I684" s="653">
        <v>2168.0700000000002</v>
      </c>
      <c r="J684" s="653">
        <v>6</v>
      </c>
      <c r="K684" s="653">
        <v>13008.42</v>
      </c>
      <c r="L684" s="653">
        <v>0.8571428571428571</v>
      </c>
      <c r="M684" s="653">
        <v>2168.0700000000002</v>
      </c>
      <c r="N684" s="653"/>
      <c r="O684" s="653"/>
      <c r="P684" s="666"/>
      <c r="Q684" s="654"/>
    </row>
    <row r="685" spans="1:17" ht="14.4" customHeight="1" x14ac:dyDescent="0.3">
      <c r="A685" s="649" t="s">
        <v>595</v>
      </c>
      <c r="B685" s="650" t="s">
        <v>8697</v>
      </c>
      <c r="C685" s="650" t="s">
        <v>7920</v>
      </c>
      <c r="D685" s="650" t="s">
        <v>8741</v>
      </c>
      <c r="E685" s="650" t="s">
        <v>8742</v>
      </c>
      <c r="F685" s="653">
        <v>4</v>
      </c>
      <c r="G685" s="653">
        <v>18895</v>
      </c>
      <c r="H685" s="653">
        <v>1</v>
      </c>
      <c r="I685" s="653">
        <v>4723.75</v>
      </c>
      <c r="J685" s="653"/>
      <c r="K685" s="653"/>
      <c r="L685" s="653"/>
      <c r="M685" s="653"/>
      <c r="N685" s="653"/>
      <c r="O685" s="653"/>
      <c r="P685" s="666"/>
      <c r="Q685" s="654"/>
    </row>
    <row r="686" spans="1:17" ht="14.4" customHeight="1" x14ac:dyDescent="0.3">
      <c r="A686" s="649" t="s">
        <v>595</v>
      </c>
      <c r="B686" s="650" t="s">
        <v>8697</v>
      </c>
      <c r="C686" s="650" t="s">
        <v>7920</v>
      </c>
      <c r="D686" s="650" t="s">
        <v>8743</v>
      </c>
      <c r="E686" s="650" t="s">
        <v>8641</v>
      </c>
      <c r="F686" s="653">
        <v>1</v>
      </c>
      <c r="G686" s="653">
        <v>2614.75</v>
      </c>
      <c r="H686" s="653">
        <v>1</v>
      </c>
      <c r="I686" s="653">
        <v>2614.75</v>
      </c>
      <c r="J686" s="653"/>
      <c r="K686" s="653"/>
      <c r="L686" s="653"/>
      <c r="M686" s="653"/>
      <c r="N686" s="653"/>
      <c r="O686" s="653"/>
      <c r="P686" s="666"/>
      <c r="Q686" s="654"/>
    </row>
    <row r="687" spans="1:17" ht="14.4" customHeight="1" x14ac:dyDescent="0.3">
      <c r="A687" s="649" t="s">
        <v>595</v>
      </c>
      <c r="B687" s="650" t="s">
        <v>8697</v>
      </c>
      <c r="C687" s="650" t="s">
        <v>7920</v>
      </c>
      <c r="D687" s="650" t="s">
        <v>8744</v>
      </c>
      <c r="E687" s="650" t="s">
        <v>8745</v>
      </c>
      <c r="F687" s="653"/>
      <c r="G687" s="653"/>
      <c r="H687" s="653"/>
      <c r="I687" s="653"/>
      <c r="J687" s="653"/>
      <c r="K687" s="653"/>
      <c r="L687" s="653"/>
      <c r="M687" s="653"/>
      <c r="N687" s="653">
        <v>1</v>
      </c>
      <c r="O687" s="653">
        <v>2203.7199999999998</v>
      </c>
      <c r="P687" s="666"/>
      <c r="Q687" s="654">
        <v>2203.7199999999998</v>
      </c>
    </row>
    <row r="688" spans="1:17" ht="14.4" customHeight="1" x14ac:dyDescent="0.3">
      <c r="A688" s="649" t="s">
        <v>595</v>
      </c>
      <c r="B688" s="650" t="s">
        <v>8697</v>
      </c>
      <c r="C688" s="650" t="s">
        <v>7920</v>
      </c>
      <c r="D688" s="650" t="s">
        <v>8654</v>
      </c>
      <c r="E688" s="650" t="s">
        <v>8528</v>
      </c>
      <c r="F688" s="653"/>
      <c r="G688" s="653"/>
      <c r="H688" s="653"/>
      <c r="I688" s="653"/>
      <c r="J688" s="653"/>
      <c r="K688" s="653"/>
      <c r="L688" s="653"/>
      <c r="M688" s="653"/>
      <c r="N688" s="653">
        <v>2</v>
      </c>
      <c r="O688" s="653">
        <v>5970</v>
      </c>
      <c r="P688" s="666"/>
      <c r="Q688" s="654">
        <v>2985</v>
      </c>
    </row>
    <row r="689" spans="1:17" ht="14.4" customHeight="1" x14ac:dyDescent="0.3">
      <c r="A689" s="649" t="s">
        <v>595</v>
      </c>
      <c r="B689" s="650" t="s">
        <v>8697</v>
      </c>
      <c r="C689" s="650" t="s">
        <v>7920</v>
      </c>
      <c r="D689" s="650" t="s">
        <v>8746</v>
      </c>
      <c r="E689" s="650" t="s">
        <v>8747</v>
      </c>
      <c r="F689" s="653">
        <v>1</v>
      </c>
      <c r="G689" s="653">
        <v>188</v>
      </c>
      <c r="H689" s="653">
        <v>1</v>
      </c>
      <c r="I689" s="653">
        <v>188</v>
      </c>
      <c r="J689" s="653"/>
      <c r="K689" s="653"/>
      <c r="L689" s="653"/>
      <c r="M689" s="653"/>
      <c r="N689" s="653"/>
      <c r="O689" s="653"/>
      <c r="P689" s="666"/>
      <c r="Q689" s="654"/>
    </row>
    <row r="690" spans="1:17" ht="14.4" customHeight="1" x14ac:dyDescent="0.3">
      <c r="A690" s="649" t="s">
        <v>595</v>
      </c>
      <c r="B690" s="650" t="s">
        <v>8697</v>
      </c>
      <c r="C690" s="650" t="s">
        <v>7920</v>
      </c>
      <c r="D690" s="650" t="s">
        <v>8748</v>
      </c>
      <c r="E690" s="650" t="s">
        <v>8528</v>
      </c>
      <c r="F690" s="653"/>
      <c r="G690" s="653"/>
      <c r="H690" s="653"/>
      <c r="I690" s="653"/>
      <c r="J690" s="653"/>
      <c r="K690" s="653"/>
      <c r="L690" s="653"/>
      <c r="M690" s="653"/>
      <c r="N690" s="653">
        <v>3</v>
      </c>
      <c r="O690" s="653">
        <v>6462</v>
      </c>
      <c r="P690" s="666"/>
      <c r="Q690" s="654">
        <v>2154</v>
      </c>
    </row>
    <row r="691" spans="1:17" ht="14.4" customHeight="1" x14ac:dyDescent="0.3">
      <c r="A691" s="649" t="s">
        <v>595</v>
      </c>
      <c r="B691" s="650" t="s">
        <v>8697</v>
      </c>
      <c r="C691" s="650" t="s">
        <v>7920</v>
      </c>
      <c r="D691" s="650" t="s">
        <v>8749</v>
      </c>
      <c r="E691" s="650" t="s">
        <v>8569</v>
      </c>
      <c r="F691" s="653">
        <v>1</v>
      </c>
      <c r="G691" s="653">
        <v>26296</v>
      </c>
      <c r="H691" s="653">
        <v>1</v>
      </c>
      <c r="I691" s="653">
        <v>26296</v>
      </c>
      <c r="J691" s="653"/>
      <c r="K691" s="653"/>
      <c r="L691" s="653"/>
      <c r="M691" s="653"/>
      <c r="N691" s="653"/>
      <c r="O691" s="653"/>
      <c r="P691" s="666"/>
      <c r="Q691" s="654"/>
    </row>
    <row r="692" spans="1:17" ht="14.4" customHeight="1" x14ac:dyDescent="0.3">
      <c r="A692" s="649" t="s">
        <v>595</v>
      </c>
      <c r="B692" s="650" t="s">
        <v>8697</v>
      </c>
      <c r="C692" s="650" t="s">
        <v>7873</v>
      </c>
      <c r="D692" s="650" t="s">
        <v>8343</v>
      </c>
      <c r="E692" s="650" t="s">
        <v>8344</v>
      </c>
      <c r="F692" s="653">
        <v>133</v>
      </c>
      <c r="G692" s="653">
        <v>22743</v>
      </c>
      <c r="H692" s="653">
        <v>1</v>
      </c>
      <c r="I692" s="653">
        <v>171</v>
      </c>
      <c r="J692" s="653">
        <v>185</v>
      </c>
      <c r="K692" s="653">
        <v>32005</v>
      </c>
      <c r="L692" s="653">
        <v>1.4072461856395375</v>
      </c>
      <c r="M692" s="653">
        <v>173</v>
      </c>
      <c r="N692" s="653">
        <v>182</v>
      </c>
      <c r="O692" s="653">
        <v>31846</v>
      </c>
      <c r="P692" s="666">
        <v>1.4002550235237217</v>
      </c>
      <c r="Q692" s="654">
        <v>174.97802197802199</v>
      </c>
    </row>
    <row r="693" spans="1:17" ht="14.4" customHeight="1" x14ac:dyDescent="0.3">
      <c r="A693" s="649" t="s">
        <v>595</v>
      </c>
      <c r="B693" s="650" t="s">
        <v>8697</v>
      </c>
      <c r="C693" s="650" t="s">
        <v>7873</v>
      </c>
      <c r="D693" s="650" t="s">
        <v>8750</v>
      </c>
      <c r="E693" s="650" t="s">
        <v>8751</v>
      </c>
      <c r="F693" s="653">
        <v>459</v>
      </c>
      <c r="G693" s="653">
        <v>11915596</v>
      </c>
      <c r="H693" s="653">
        <v>1</v>
      </c>
      <c r="I693" s="653">
        <v>25959.904139433551</v>
      </c>
      <c r="J693" s="653">
        <v>630</v>
      </c>
      <c r="K693" s="653">
        <v>16358420</v>
      </c>
      <c r="L693" s="653">
        <v>1.37285789145587</v>
      </c>
      <c r="M693" s="653">
        <v>25965.746031746032</v>
      </c>
      <c r="N693" s="653">
        <v>418</v>
      </c>
      <c r="O693" s="653">
        <v>10853788</v>
      </c>
      <c r="P693" s="666">
        <v>0.91088922450878662</v>
      </c>
      <c r="Q693" s="654">
        <v>25966</v>
      </c>
    </row>
    <row r="694" spans="1:17" ht="14.4" customHeight="1" x14ac:dyDescent="0.3">
      <c r="A694" s="649" t="s">
        <v>595</v>
      </c>
      <c r="B694" s="650" t="s">
        <v>8697</v>
      </c>
      <c r="C694" s="650" t="s">
        <v>7873</v>
      </c>
      <c r="D694" s="650" t="s">
        <v>8752</v>
      </c>
      <c r="E694" s="650" t="s">
        <v>8753</v>
      </c>
      <c r="F694" s="653">
        <v>271</v>
      </c>
      <c r="G694" s="653">
        <v>4014145</v>
      </c>
      <c r="H694" s="653">
        <v>1</v>
      </c>
      <c r="I694" s="653">
        <v>14812.343173431735</v>
      </c>
      <c r="J694" s="653">
        <v>278</v>
      </c>
      <c r="K694" s="653">
        <v>4119060</v>
      </c>
      <c r="L694" s="653">
        <v>1.0261363254192362</v>
      </c>
      <c r="M694" s="653">
        <v>14816.762589928057</v>
      </c>
      <c r="N694" s="653">
        <v>277</v>
      </c>
      <c r="O694" s="653">
        <v>4104309</v>
      </c>
      <c r="P694" s="666">
        <v>1.0224615702721251</v>
      </c>
      <c r="Q694" s="654">
        <v>14817</v>
      </c>
    </row>
    <row r="695" spans="1:17" ht="14.4" customHeight="1" x14ac:dyDescent="0.3">
      <c r="A695" s="649" t="s">
        <v>595</v>
      </c>
      <c r="B695" s="650" t="s">
        <v>8697</v>
      </c>
      <c r="C695" s="650" t="s">
        <v>7873</v>
      </c>
      <c r="D695" s="650" t="s">
        <v>8043</v>
      </c>
      <c r="E695" s="650" t="s">
        <v>8044</v>
      </c>
      <c r="F695" s="653"/>
      <c r="G695" s="653"/>
      <c r="H695" s="653"/>
      <c r="I695" s="653"/>
      <c r="J695" s="653"/>
      <c r="K695" s="653"/>
      <c r="L695" s="653"/>
      <c r="M695" s="653"/>
      <c r="N695" s="653">
        <v>1</v>
      </c>
      <c r="O695" s="653">
        <v>188</v>
      </c>
      <c r="P695" s="666"/>
      <c r="Q695" s="654">
        <v>188</v>
      </c>
    </row>
    <row r="696" spans="1:17" ht="14.4" customHeight="1" x14ac:dyDescent="0.3">
      <c r="A696" s="649" t="s">
        <v>595</v>
      </c>
      <c r="B696" s="650" t="s">
        <v>8697</v>
      </c>
      <c r="C696" s="650" t="s">
        <v>7873</v>
      </c>
      <c r="D696" s="650" t="s">
        <v>8671</v>
      </c>
      <c r="E696" s="650" t="s">
        <v>8672</v>
      </c>
      <c r="F696" s="653"/>
      <c r="G696" s="653"/>
      <c r="H696" s="653"/>
      <c r="I696" s="653"/>
      <c r="J696" s="653"/>
      <c r="K696" s="653"/>
      <c r="L696" s="653"/>
      <c r="M696" s="653"/>
      <c r="N696" s="653">
        <v>400</v>
      </c>
      <c r="O696" s="653">
        <v>152978</v>
      </c>
      <c r="P696" s="666"/>
      <c r="Q696" s="654">
        <v>382.44499999999999</v>
      </c>
    </row>
    <row r="697" spans="1:17" ht="14.4" customHeight="1" x14ac:dyDescent="0.3">
      <c r="A697" s="649" t="s">
        <v>595</v>
      </c>
      <c r="B697" s="650" t="s">
        <v>8697</v>
      </c>
      <c r="C697" s="650" t="s">
        <v>7873</v>
      </c>
      <c r="D697" s="650" t="s">
        <v>8221</v>
      </c>
      <c r="E697" s="650" t="s">
        <v>8222</v>
      </c>
      <c r="F697" s="653">
        <v>0</v>
      </c>
      <c r="G697" s="653">
        <v>0</v>
      </c>
      <c r="H697" s="653"/>
      <c r="I697" s="653"/>
      <c r="J697" s="653">
        <v>0</v>
      </c>
      <c r="K697" s="653">
        <v>0</v>
      </c>
      <c r="L697" s="653"/>
      <c r="M697" s="653"/>
      <c r="N697" s="653">
        <v>0</v>
      </c>
      <c r="O697" s="653">
        <v>0</v>
      </c>
      <c r="P697" s="666"/>
      <c r="Q697" s="654"/>
    </row>
    <row r="698" spans="1:17" ht="14.4" customHeight="1" x14ac:dyDescent="0.3">
      <c r="A698" s="649" t="s">
        <v>595</v>
      </c>
      <c r="B698" s="650" t="s">
        <v>8697</v>
      </c>
      <c r="C698" s="650" t="s">
        <v>7873</v>
      </c>
      <c r="D698" s="650" t="s">
        <v>8345</v>
      </c>
      <c r="E698" s="650" t="s">
        <v>8346</v>
      </c>
      <c r="F698" s="653">
        <v>968</v>
      </c>
      <c r="G698" s="653">
        <v>0</v>
      </c>
      <c r="H698" s="653"/>
      <c r="I698" s="653">
        <v>0</v>
      </c>
      <c r="J698" s="653">
        <v>864</v>
      </c>
      <c r="K698" s="653">
        <v>0</v>
      </c>
      <c r="L698" s="653"/>
      <c r="M698" s="653">
        <v>0</v>
      </c>
      <c r="N698" s="653">
        <v>1067</v>
      </c>
      <c r="O698" s="653">
        <v>0</v>
      </c>
      <c r="P698" s="666"/>
      <c r="Q698" s="654">
        <v>0</v>
      </c>
    </row>
    <row r="699" spans="1:17" ht="14.4" customHeight="1" x14ac:dyDescent="0.3">
      <c r="A699" s="649" t="s">
        <v>595</v>
      </c>
      <c r="B699" s="650" t="s">
        <v>8697</v>
      </c>
      <c r="C699" s="650" t="s">
        <v>7873</v>
      </c>
      <c r="D699" s="650" t="s">
        <v>7874</v>
      </c>
      <c r="E699" s="650" t="s">
        <v>7875</v>
      </c>
      <c r="F699" s="653">
        <v>2</v>
      </c>
      <c r="G699" s="653">
        <v>0</v>
      </c>
      <c r="H699" s="653"/>
      <c r="I699" s="653">
        <v>0</v>
      </c>
      <c r="J699" s="653">
        <v>55</v>
      </c>
      <c r="K699" s="653">
        <v>0</v>
      </c>
      <c r="L699" s="653"/>
      <c r="M699" s="653">
        <v>0</v>
      </c>
      <c r="N699" s="653"/>
      <c r="O699" s="653"/>
      <c r="P699" s="666"/>
      <c r="Q699" s="654"/>
    </row>
    <row r="700" spans="1:17" ht="14.4" customHeight="1" x14ac:dyDescent="0.3">
      <c r="A700" s="649" t="s">
        <v>595</v>
      </c>
      <c r="B700" s="650" t="s">
        <v>8697</v>
      </c>
      <c r="C700" s="650" t="s">
        <v>7873</v>
      </c>
      <c r="D700" s="650" t="s">
        <v>8754</v>
      </c>
      <c r="E700" s="650" t="s">
        <v>8755</v>
      </c>
      <c r="F700" s="653">
        <v>3</v>
      </c>
      <c r="G700" s="653">
        <v>0</v>
      </c>
      <c r="H700" s="653"/>
      <c r="I700" s="653">
        <v>0</v>
      </c>
      <c r="J700" s="653">
        <v>1</v>
      </c>
      <c r="K700" s="653">
        <v>0</v>
      </c>
      <c r="L700" s="653"/>
      <c r="M700" s="653">
        <v>0</v>
      </c>
      <c r="N700" s="653"/>
      <c r="O700" s="653"/>
      <c r="P700" s="666"/>
      <c r="Q700" s="654"/>
    </row>
    <row r="701" spans="1:17" ht="14.4" customHeight="1" x14ac:dyDescent="0.3">
      <c r="A701" s="649" t="s">
        <v>595</v>
      </c>
      <c r="B701" s="650" t="s">
        <v>8697</v>
      </c>
      <c r="C701" s="650" t="s">
        <v>7873</v>
      </c>
      <c r="D701" s="650" t="s">
        <v>8756</v>
      </c>
      <c r="E701" s="650" t="s">
        <v>8757</v>
      </c>
      <c r="F701" s="653">
        <v>9</v>
      </c>
      <c r="G701" s="653">
        <v>0</v>
      </c>
      <c r="H701" s="653"/>
      <c r="I701" s="653">
        <v>0</v>
      </c>
      <c r="J701" s="653">
        <v>18</v>
      </c>
      <c r="K701" s="653">
        <v>0</v>
      </c>
      <c r="L701" s="653"/>
      <c r="M701" s="653">
        <v>0</v>
      </c>
      <c r="N701" s="653">
        <v>6</v>
      </c>
      <c r="O701" s="653">
        <v>0</v>
      </c>
      <c r="P701" s="666"/>
      <c r="Q701" s="654">
        <v>0</v>
      </c>
    </row>
    <row r="702" spans="1:17" ht="14.4" customHeight="1" x14ac:dyDescent="0.3">
      <c r="A702" s="649" t="s">
        <v>595</v>
      </c>
      <c r="B702" s="650" t="s">
        <v>8697</v>
      </c>
      <c r="C702" s="650" t="s">
        <v>7873</v>
      </c>
      <c r="D702" s="650" t="s">
        <v>8223</v>
      </c>
      <c r="E702" s="650" t="s">
        <v>8224</v>
      </c>
      <c r="F702" s="653">
        <v>6</v>
      </c>
      <c r="G702" s="653">
        <v>0</v>
      </c>
      <c r="H702" s="653"/>
      <c r="I702" s="653">
        <v>0</v>
      </c>
      <c r="J702" s="653">
        <v>2</v>
      </c>
      <c r="K702" s="653">
        <v>0</v>
      </c>
      <c r="L702" s="653"/>
      <c r="M702" s="653">
        <v>0</v>
      </c>
      <c r="N702" s="653">
        <v>1</v>
      </c>
      <c r="O702" s="653">
        <v>0</v>
      </c>
      <c r="P702" s="666"/>
      <c r="Q702" s="654">
        <v>0</v>
      </c>
    </row>
    <row r="703" spans="1:17" ht="14.4" customHeight="1" x14ac:dyDescent="0.3">
      <c r="A703" s="649" t="s">
        <v>595</v>
      </c>
      <c r="B703" s="650" t="s">
        <v>8697</v>
      </c>
      <c r="C703" s="650" t="s">
        <v>7873</v>
      </c>
      <c r="D703" s="650" t="s">
        <v>8347</v>
      </c>
      <c r="E703" s="650" t="s">
        <v>8348</v>
      </c>
      <c r="F703" s="653"/>
      <c r="G703" s="653"/>
      <c r="H703" s="653"/>
      <c r="I703" s="653"/>
      <c r="J703" s="653"/>
      <c r="K703" s="653"/>
      <c r="L703" s="653"/>
      <c r="M703" s="653"/>
      <c r="N703" s="653">
        <v>4</v>
      </c>
      <c r="O703" s="653">
        <v>0</v>
      </c>
      <c r="P703" s="666"/>
      <c r="Q703" s="654">
        <v>0</v>
      </c>
    </row>
    <row r="704" spans="1:17" ht="14.4" customHeight="1" x14ac:dyDescent="0.3">
      <c r="A704" s="649" t="s">
        <v>595</v>
      </c>
      <c r="B704" s="650" t="s">
        <v>8697</v>
      </c>
      <c r="C704" s="650" t="s">
        <v>7873</v>
      </c>
      <c r="D704" s="650" t="s">
        <v>8758</v>
      </c>
      <c r="E704" s="650" t="s">
        <v>8759</v>
      </c>
      <c r="F704" s="653">
        <v>2</v>
      </c>
      <c r="G704" s="653">
        <v>0</v>
      </c>
      <c r="H704" s="653"/>
      <c r="I704" s="653">
        <v>0</v>
      </c>
      <c r="J704" s="653"/>
      <c r="K704" s="653"/>
      <c r="L704" s="653"/>
      <c r="M704" s="653"/>
      <c r="N704" s="653"/>
      <c r="O704" s="653"/>
      <c r="P704" s="666"/>
      <c r="Q704" s="654"/>
    </row>
    <row r="705" spans="1:17" ht="14.4" customHeight="1" x14ac:dyDescent="0.3">
      <c r="A705" s="649" t="s">
        <v>595</v>
      </c>
      <c r="B705" s="650" t="s">
        <v>8697</v>
      </c>
      <c r="C705" s="650" t="s">
        <v>7873</v>
      </c>
      <c r="D705" s="650" t="s">
        <v>8349</v>
      </c>
      <c r="E705" s="650" t="s">
        <v>8350</v>
      </c>
      <c r="F705" s="653">
        <v>11</v>
      </c>
      <c r="G705" s="653">
        <v>0</v>
      </c>
      <c r="H705" s="653"/>
      <c r="I705" s="653">
        <v>0</v>
      </c>
      <c r="J705" s="653">
        <v>7</v>
      </c>
      <c r="K705" s="653">
        <v>0</v>
      </c>
      <c r="L705" s="653"/>
      <c r="M705" s="653">
        <v>0</v>
      </c>
      <c r="N705" s="653">
        <v>3</v>
      </c>
      <c r="O705" s="653">
        <v>0</v>
      </c>
      <c r="P705" s="666"/>
      <c r="Q705" s="654">
        <v>0</v>
      </c>
    </row>
    <row r="706" spans="1:17" ht="14.4" customHeight="1" x14ac:dyDescent="0.3">
      <c r="A706" s="649" t="s">
        <v>595</v>
      </c>
      <c r="B706" s="650" t="s">
        <v>8697</v>
      </c>
      <c r="C706" s="650" t="s">
        <v>7873</v>
      </c>
      <c r="D706" s="650" t="s">
        <v>8760</v>
      </c>
      <c r="E706" s="650" t="s">
        <v>8757</v>
      </c>
      <c r="F706" s="653">
        <v>1</v>
      </c>
      <c r="G706" s="653">
        <v>0</v>
      </c>
      <c r="H706" s="653"/>
      <c r="I706" s="653">
        <v>0</v>
      </c>
      <c r="J706" s="653">
        <v>2</v>
      </c>
      <c r="K706" s="653">
        <v>0</v>
      </c>
      <c r="L706" s="653"/>
      <c r="M706" s="653">
        <v>0</v>
      </c>
      <c r="N706" s="653">
        <v>2</v>
      </c>
      <c r="O706" s="653">
        <v>0</v>
      </c>
      <c r="P706" s="666"/>
      <c r="Q706" s="654">
        <v>0</v>
      </c>
    </row>
    <row r="707" spans="1:17" ht="14.4" customHeight="1" x14ac:dyDescent="0.3">
      <c r="A707" s="649" t="s">
        <v>595</v>
      </c>
      <c r="B707" s="650" t="s">
        <v>8697</v>
      </c>
      <c r="C707" s="650" t="s">
        <v>7873</v>
      </c>
      <c r="D707" s="650" t="s">
        <v>8761</v>
      </c>
      <c r="E707" s="650" t="s">
        <v>8757</v>
      </c>
      <c r="F707" s="653"/>
      <c r="G707" s="653"/>
      <c r="H707" s="653"/>
      <c r="I707" s="653"/>
      <c r="J707" s="653">
        <v>1</v>
      </c>
      <c r="K707" s="653">
        <v>0</v>
      </c>
      <c r="L707" s="653"/>
      <c r="M707" s="653">
        <v>0</v>
      </c>
      <c r="N707" s="653"/>
      <c r="O707" s="653"/>
      <c r="P707" s="666"/>
      <c r="Q707" s="654"/>
    </row>
    <row r="708" spans="1:17" ht="14.4" customHeight="1" x14ac:dyDescent="0.3">
      <c r="A708" s="649" t="s">
        <v>595</v>
      </c>
      <c r="B708" s="650" t="s">
        <v>8697</v>
      </c>
      <c r="C708" s="650" t="s">
        <v>7873</v>
      </c>
      <c r="D708" s="650" t="s">
        <v>8681</v>
      </c>
      <c r="E708" s="650" t="s">
        <v>8682</v>
      </c>
      <c r="F708" s="653"/>
      <c r="G708" s="653"/>
      <c r="H708" s="653"/>
      <c r="I708" s="653"/>
      <c r="J708" s="653"/>
      <c r="K708" s="653"/>
      <c r="L708" s="653"/>
      <c r="M708" s="653"/>
      <c r="N708" s="653">
        <v>1</v>
      </c>
      <c r="O708" s="653">
        <v>706</v>
      </c>
      <c r="P708" s="666"/>
      <c r="Q708" s="654">
        <v>706</v>
      </c>
    </row>
    <row r="709" spans="1:17" ht="14.4" customHeight="1" x14ac:dyDescent="0.3">
      <c r="A709" s="649" t="s">
        <v>595</v>
      </c>
      <c r="B709" s="650" t="s">
        <v>8697</v>
      </c>
      <c r="C709" s="650" t="s">
        <v>7873</v>
      </c>
      <c r="D709" s="650" t="s">
        <v>8225</v>
      </c>
      <c r="E709" s="650" t="s">
        <v>8226</v>
      </c>
      <c r="F709" s="653">
        <v>363</v>
      </c>
      <c r="G709" s="653">
        <v>0</v>
      </c>
      <c r="H709" s="653"/>
      <c r="I709" s="653">
        <v>0</v>
      </c>
      <c r="J709" s="653">
        <v>524</v>
      </c>
      <c r="K709" s="653">
        <v>0</v>
      </c>
      <c r="L709" s="653"/>
      <c r="M709" s="653">
        <v>0</v>
      </c>
      <c r="N709" s="653"/>
      <c r="O709" s="653"/>
      <c r="P709" s="666"/>
      <c r="Q709" s="654"/>
    </row>
    <row r="710" spans="1:17" ht="14.4" customHeight="1" x14ac:dyDescent="0.3">
      <c r="A710" s="649" t="s">
        <v>595</v>
      </c>
      <c r="B710" s="650" t="s">
        <v>8697</v>
      </c>
      <c r="C710" s="650" t="s">
        <v>7873</v>
      </c>
      <c r="D710" s="650" t="s">
        <v>7876</v>
      </c>
      <c r="E710" s="650" t="s">
        <v>7877</v>
      </c>
      <c r="F710" s="653">
        <v>38</v>
      </c>
      <c r="G710" s="653">
        <v>12464</v>
      </c>
      <c r="H710" s="653">
        <v>1</v>
      </c>
      <c r="I710" s="653">
        <v>328</v>
      </c>
      <c r="J710" s="653">
        <v>51</v>
      </c>
      <c r="K710" s="653">
        <v>16677</v>
      </c>
      <c r="L710" s="653">
        <v>1.3380134788189988</v>
      </c>
      <c r="M710" s="653">
        <v>327</v>
      </c>
      <c r="N710" s="653">
        <v>57</v>
      </c>
      <c r="O710" s="653">
        <v>18756</v>
      </c>
      <c r="P710" s="666">
        <v>1.504813863928113</v>
      </c>
      <c r="Q710" s="654">
        <v>329.05263157894734</v>
      </c>
    </row>
    <row r="711" spans="1:17" ht="14.4" customHeight="1" x14ac:dyDescent="0.3">
      <c r="A711" s="649" t="s">
        <v>595</v>
      </c>
      <c r="B711" s="650" t="s">
        <v>8697</v>
      </c>
      <c r="C711" s="650" t="s">
        <v>7873</v>
      </c>
      <c r="D711" s="650" t="s">
        <v>8762</v>
      </c>
      <c r="E711" s="650" t="s">
        <v>8757</v>
      </c>
      <c r="F711" s="653">
        <v>10</v>
      </c>
      <c r="G711" s="653">
        <v>0</v>
      </c>
      <c r="H711" s="653"/>
      <c r="I711" s="653">
        <v>0</v>
      </c>
      <c r="J711" s="653">
        <v>7</v>
      </c>
      <c r="K711" s="653">
        <v>0</v>
      </c>
      <c r="L711" s="653"/>
      <c r="M711" s="653">
        <v>0</v>
      </c>
      <c r="N711" s="653">
        <v>13</v>
      </c>
      <c r="O711" s="653">
        <v>0</v>
      </c>
      <c r="P711" s="666"/>
      <c r="Q711" s="654">
        <v>0</v>
      </c>
    </row>
    <row r="712" spans="1:17" ht="14.4" customHeight="1" x14ac:dyDescent="0.3">
      <c r="A712" s="649" t="s">
        <v>595</v>
      </c>
      <c r="B712" s="650" t="s">
        <v>8697</v>
      </c>
      <c r="C712" s="650" t="s">
        <v>7873</v>
      </c>
      <c r="D712" s="650" t="s">
        <v>8121</v>
      </c>
      <c r="E712" s="650" t="s">
        <v>8122</v>
      </c>
      <c r="F712" s="653">
        <v>1</v>
      </c>
      <c r="G712" s="653">
        <v>644</v>
      </c>
      <c r="H712" s="653">
        <v>1</v>
      </c>
      <c r="I712" s="653">
        <v>644</v>
      </c>
      <c r="J712" s="653"/>
      <c r="K712" s="653"/>
      <c r="L712" s="653"/>
      <c r="M712" s="653"/>
      <c r="N712" s="653">
        <v>2</v>
      </c>
      <c r="O712" s="653">
        <v>1296</v>
      </c>
      <c r="P712" s="666">
        <v>2.012422360248447</v>
      </c>
      <c r="Q712" s="654">
        <v>648</v>
      </c>
    </row>
    <row r="713" spans="1:17" ht="14.4" customHeight="1" x14ac:dyDescent="0.3">
      <c r="A713" s="649" t="s">
        <v>595</v>
      </c>
      <c r="B713" s="650" t="s">
        <v>8697</v>
      </c>
      <c r="C713" s="650" t="s">
        <v>7873</v>
      </c>
      <c r="D713" s="650" t="s">
        <v>8763</v>
      </c>
      <c r="E713" s="650" t="s">
        <v>8757</v>
      </c>
      <c r="F713" s="653">
        <v>3</v>
      </c>
      <c r="G713" s="653">
        <v>0</v>
      </c>
      <c r="H713" s="653"/>
      <c r="I713" s="653">
        <v>0</v>
      </c>
      <c r="J713" s="653"/>
      <c r="K713" s="653"/>
      <c r="L713" s="653"/>
      <c r="M713" s="653"/>
      <c r="N713" s="653">
        <v>2</v>
      </c>
      <c r="O713" s="653">
        <v>0</v>
      </c>
      <c r="P713" s="666"/>
      <c r="Q713" s="654">
        <v>0</v>
      </c>
    </row>
    <row r="714" spans="1:17" ht="14.4" customHeight="1" x14ac:dyDescent="0.3">
      <c r="A714" s="649" t="s">
        <v>595</v>
      </c>
      <c r="B714" s="650" t="s">
        <v>8697</v>
      </c>
      <c r="C714" s="650" t="s">
        <v>7873</v>
      </c>
      <c r="D714" s="650" t="s">
        <v>8355</v>
      </c>
      <c r="E714" s="650" t="s">
        <v>8356</v>
      </c>
      <c r="F714" s="653">
        <v>13</v>
      </c>
      <c r="G714" s="653">
        <v>2223</v>
      </c>
      <c r="H714" s="653">
        <v>1</v>
      </c>
      <c r="I714" s="653">
        <v>171</v>
      </c>
      <c r="J714" s="653">
        <v>5</v>
      </c>
      <c r="K714" s="653">
        <v>865</v>
      </c>
      <c r="L714" s="653">
        <v>0.38911381016644175</v>
      </c>
      <c r="M714" s="653">
        <v>173</v>
      </c>
      <c r="N714" s="653">
        <v>22</v>
      </c>
      <c r="O714" s="653">
        <v>3830</v>
      </c>
      <c r="P714" s="666">
        <v>1.7228969860548808</v>
      </c>
      <c r="Q714" s="654">
        <v>174.09090909090909</v>
      </c>
    </row>
    <row r="715" spans="1:17" ht="14.4" customHeight="1" x14ac:dyDescent="0.3">
      <c r="A715" s="649" t="s">
        <v>595</v>
      </c>
      <c r="B715" s="650" t="s">
        <v>8697</v>
      </c>
      <c r="C715" s="650" t="s">
        <v>7873</v>
      </c>
      <c r="D715" s="650" t="s">
        <v>8764</v>
      </c>
      <c r="E715" s="650" t="s">
        <v>8765</v>
      </c>
      <c r="F715" s="653"/>
      <c r="G715" s="653"/>
      <c r="H715" s="653"/>
      <c r="I715" s="653"/>
      <c r="J715" s="653">
        <v>2</v>
      </c>
      <c r="K715" s="653">
        <v>0</v>
      </c>
      <c r="L715" s="653"/>
      <c r="M715" s="653">
        <v>0</v>
      </c>
      <c r="N715" s="653"/>
      <c r="O715" s="653"/>
      <c r="P715" s="666"/>
      <c r="Q715" s="654"/>
    </row>
    <row r="716" spans="1:17" ht="14.4" customHeight="1" x14ac:dyDescent="0.3">
      <c r="A716" s="649" t="s">
        <v>595</v>
      </c>
      <c r="B716" s="650" t="s">
        <v>8697</v>
      </c>
      <c r="C716" s="650" t="s">
        <v>7873</v>
      </c>
      <c r="D716" s="650" t="s">
        <v>8357</v>
      </c>
      <c r="E716" s="650" t="s">
        <v>8358</v>
      </c>
      <c r="F716" s="653">
        <v>4</v>
      </c>
      <c r="G716" s="653">
        <v>576</v>
      </c>
      <c r="H716" s="653">
        <v>1</v>
      </c>
      <c r="I716" s="653">
        <v>144</v>
      </c>
      <c r="J716" s="653">
        <v>34</v>
      </c>
      <c r="K716" s="653">
        <v>4930</v>
      </c>
      <c r="L716" s="653">
        <v>8.5590277777777786</v>
      </c>
      <c r="M716" s="653">
        <v>145</v>
      </c>
      <c r="N716" s="653">
        <v>51</v>
      </c>
      <c r="O716" s="653">
        <v>7465</v>
      </c>
      <c r="P716" s="666">
        <v>12.960069444444445</v>
      </c>
      <c r="Q716" s="654">
        <v>146.37254901960785</v>
      </c>
    </row>
    <row r="717" spans="1:17" ht="14.4" customHeight="1" x14ac:dyDescent="0.3">
      <c r="A717" s="649" t="s">
        <v>595</v>
      </c>
      <c r="B717" s="650" t="s">
        <v>8697</v>
      </c>
      <c r="C717" s="650" t="s">
        <v>7873</v>
      </c>
      <c r="D717" s="650" t="s">
        <v>8359</v>
      </c>
      <c r="E717" s="650" t="s">
        <v>8360</v>
      </c>
      <c r="F717" s="653">
        <v>751</v>
      </c>
      <c r="G717" s="653">
        <v>5139050</v>
      </c>
      <c r="H717" s="653">
        <v>1</v>
      </c>
      <c r="I717" s="653">
        <v>6842.942743009321</v>
      </c>
      <c r="J717" s="653">
        <v>822</v>
      </c>
      <c r="K717" s="653">
        <v>5628864</v>
      </c>
      <c r="L717" s="653">
        <v>1.0953121685914713</v>
      </c>
      <c r="M717" s="653">
        <v>6847.7664233576643</v>
      </c>
      <c r="N717" s="653">
        <v>858</v>
      </c>
      <c r="O717" s="653">
        <v>5875584</v>
      </c>
      <c r="P717" s="666">
        <v>1.1433210418267967</v>
      </c>
      <c r="Q717" s="654">
        <v>6848</v>
      </c>
    </row>
    <row r="718" spans="1:17" ht="14.4" customHeight="1" x14ac:dyDescent="0.3">
      <c r="A718" s="649" t="s">
        <v>595</v>
      </c>
      <c r="B718" s="650" t="s">
        <v>8697</v>
      </c>
      <c r="C718" s="650" t="s">
        <v>7873</v>
      </c>
      <c r="D718" s="650" t="s">
        <v>8691</v>
      </c>
      <c r="E718" s="650" t="s">
        <v>8692</v>
      </c>
      <c r="F718" s="653">
        <v>3</v>
      </c>
      <c r="G718" s="653">
        <v>0</v>
      </c>
      <c r="H718" s="653"/>
      <c r="I718" s="653">
        <v>0</v>
      </c>
      <c r="J718" s="653">
        <v>3</v>
      </c>
      <c r="K718" s="653">
        <v>0</v>
      </c>
      <c r="L718" s="653"/>
      <c r="M718" s="653">
        <v>0</v>
      </c>
      <c r="N718" s="653">
        <v>1</v>
      </c>
      <c r="O718" s="653">
        <v>0</v>
      </c>
      <c r="P718" s="666"/>
      <c r="Q718" s="654">
        <v>0</v>
      </c>
    </row>
    <row r="719" spans="1:17" ht="14.4" customHeight="1" x14ac:dyDescent="0.3">
      <c r="A719" s="649" t="s">
        <v>595</v>
      </c>
      <c r="B719" s="650" t="s">
        <v>8697</v>
      </c>
      <c r="C719" s="650" t="s">
        <v>7873</v>
      </c>
      <c r="D719" s="650" t="s">
        <v>8766</v>
      </c>
      <c r="E719" s="650" t="s">
        <v>8757</v>
      </c>
      <c r="F719" s="653">
        <v>6</v>
      </c>
      <c r="G719" s="653">
        <v>0</v>
      </c>
      <c r="H719" s="653"/>
      <c r="I719" s="653">
        <v>0</v>
      </c>
      <c r="J719" s="653">
        <v>2</v>
      </c>
      <c r="K719" s="653">
        <v>0</v>
      </c>
      <c r="L719" s="653"/>
      <c r="M719" s="653">
        <v>0</v>
      </c>
      <c r="N719" s="653">
        <v>5</v>
      </c>
      <c r="O719" s="653">
        <v>0</v>
      </c>
      <c r="P719" s="666"/>
      <c r="Q719" s="654">
        <v>0</v>
      </c>
    </row>
    <row r="720" spans="1:17" ht="14.4" customHeight="1" x14ac:dyDescent="0.3">
      <c r="A720" s="649" t="s">
        <v>595</v>
      </c>
      <c r="B720" s="650" t="s">
        <v>8152</v>
      </c>
      <c r="C720" s="650" t="s">
        <v>7873</v>
      </c>
      <c r="D720" s="650" t="s">
        <v>7896</v>
      </c>
      <c r="E720" s="650" t="s">
        <v>7897</v>
      </c>
      <c r="F720" s="653">
        <v>3</v>
      </c>
      <c r="G720" s="653">
        <v>102</v>
      </c>
      <c r="H720" s="653">
        <v>1</v>
      </c>
      <c r="I720" s="653">
        <v>34</v>
      </c>
      <c r="J720" s="653"/>
      <c r="K720" s="653"/>
      <c r="L720" s="653"/>
      <c r="M720" s="653"/>
      <c r="N720" s="653">
        <v>5</v>
      </c>
      <c r="O720" s="653">
        <v>171</v>
      </c>
      <c r="P720" s="666">
        <v>1.6764705882352942</v>
      </c>
      <c r="Q720" s="654">
        <v>34.200000000000003</v>
      </c>
    </row>
    <row r="721" spans="1:17" ht="14.4" customHeight="1" x14ac:dyDescent="0.3">
      <c r="A721" s="649" t="s">
        <v>595</v>
      </c>
      <c r="B721" s="650" t="s">
        <v>8152</v>
      </c>
      <c r="C721" s="650" t="s">
        <v>7873</v>
      </c>
      <c r="D721" s="650" t="s">
        <v>8157</v>
      </c>
      <c r="E721" s="650" t="s">
        <v>8158</v>
      </c>
      <c r="F721" s="653">
        <v>1</v>
      </c>
      <c r="G721" s="653">
        <v>642</v>
      </c>
      <c r="H721" s="653">
        <v>1</v>
      </c>
      <c r="I721" s="653">
        <v>642</v>
      </c>
      <c r="J721" s="653">
        <v>1</v>
      </c>
      <c r="K721" s="653">
        <v>645</v>
      </c>
      <c r="L721" s="653">
        <v>1.0046728971962617</v>
      </c>
      <c r="M721" s="653">
        <v>645</v>
      </c>
      <c r="N721" s="653">
        <v>2</v>
      </c>
      <c r="O721" s="653">
        <v>1302</v>
      </c>
      <c r="P721" s="666">
        <v>2.02803738317757</v>
      </c>
      <c r="Q721" s="654">
        <v>651</v>
      </c>
    </row>
    <row r="722" spans="1:17" ht="14.4" customHeight="1" x14ac:dyDescent="0.3">
      <c r="A722" s="649" t="s">
        <v>595</v>
      </c>
      <c r="B722" s="650" t="s">
        <v>8152</v>
      </c>
      <c r="C722" s="650" t="s">
        <v>7873</v>
      </c>
      <c r="D722" s="650" t="s">
        <v>8159</v>
      </c>
      <c r="E722" s="650" t="s">
        <v>8160</v>
      </c>
      <c r="F722" s="653"/>
      <c r="G722" s="653"/>
      <c r="H722" s="653"/>
      <c r="I722" s="653"/>
      <c r="J722" s="653">
        <v>6</v>
      </c>
      <c r="K722" s="653">
        <v>2226</v>
      </c>
      <c r="L722" s="653"/>
      <c r="M722" s="653">
        <v>371</v>
      </c>
      <c r="N722" s="653"/>
      <c r="O722" s="653"/>
      <c r="P722" s="666"/>
      <c r="Q722" s="654"/>
    </row>
    <row r="723" spans="1:17" ht="14.4" customHeight="1" x14ac:dyDescent="0.3">
      <c r="A723" s="649" t="s">
        <v>595</v>
      </c>
      <c r="B723" s="650" t="s">
        <v>8152</v>
      </c>
      <c r="C723" s="650" t="s">
        <v>7873</v>
      </c>
      <c r="D723" s="650" t="s">
        <v>8161</v>
      </c>
      <c r="E723" s="650" t="s">
        <v>8162</v>
      </c>
      <c r="F723" s="653">
        <v>35</v>
      </c>
      <c r="G723" s="653">
        <v>16660</v>
      </c>
      <c r="H723" s="653">
        <v>1</v>
      </c>
      <c r="I723" s="653">
        <v>476</v>
      </c>
      <c r="J723" s="653">
        <v>23</v>
      </c>
      <c r="K723" s="653">
        <v>10994</v>
      </c>
      <c r="L723" s="653">
        <v>0.65990396158463382</v>
      </c>
      <c r="M723" s="653">
        <v>478</v>
      </c>
      <c r="N723" s="653">
        <v>19</v>
      </c>
      <c r="O723" s="653">
        <v>9118</v>
      </c>
      <c r="P723" s="666">
        <v>0.54729891956782717</v>
      </c>
      <c r="Q723" s="654">
        <v>479.89473684210526</v>
      </c>
    </row>
    <row r="724" spans="1:17" ht="14.4" customHeight="1" x14ac:dyDescent="0.3">
      <c r="A724" s="649" t="s">
        <v>595</v>
      </c>
      <c r="B724" s="650" t="s">
        <v>8152</v>
      </c>
      <c r="C724" s="650" t="s">
        <v>7873</v>
      </c>
      <c r="D724" s="650" t="s">
        <v>8165</v>
      </c>
      <c r="E724" s="650" t="s">
        <v>8166</v>
      </c>
      <c r="F724" s="653">
        <v>23</v>
      </c>
      <c r="G724" s="653">
        <v>8510</v>
      </c>
      <c r="H724" s="653">
        <v>1</v>
      </c>
      <c r="I724" s="653">
        <v>370</v>
      </c>
      <c r="J724" s="653">
        <v>16</v>
      </c>
      <c r="K724" s="653">
        <v>5936</v>
      </c>
      <c r="L724" s="653">
        <v>0.69753231492361922</v>
      </c>
      <c r="M724" s="653">
        <v>371</v>
      </c>
      <c r="N724" s="653">
        <v>40</v>
      </c>
      <c r="O724" s="653">
        <v>14928</v>
      </c>
      <c r="P724" s="666">
        <v>1.754171562867215</v>
      </c>
      <c r="Q724" s="654">
        <v>373.2</v>
      </c>
    </row>
    <row r="725" spans="1:17" ht="14.4" customHeight="1" x14ac:dyDescent="0.3">
      <c r="A725" s="649" t="s">
        <v>595</v>
      </c>
      <c r="B725" s="650" t="s">
        <v>8152</v>
      </c>
      <c r="C725" s="650" t="s">
        <v>7873</v>
      </c>
      <c r="D725" s="650" t="s">
        <v>7902</v>
      </c>
      <c r="E725" s="650" t="s">
        <v>7903</v>
      </c>
      <c r="F725" s="653"/>
      <c r="G725" s="653"/>
      <c r="H725" s="653"/>
      <c r="I725" s="653"/>
      <c r="J725" s="653">
        <v>51</v>
      </c>
      <c r="K725" s="653">
        <v>1484</v>
      </c>
      <c r="L725" s="653"/>
      <c r="M725" s="653">
        <v>29.098039215686274</v>
      </c>
      <c r="N725" s="653"/>
      <c r="O725" s="653"/>
      <c r="P725" s="666"/>
      <c r="Q725" s="654"/>
    </row>
    <row r="726" spans="1:17" ht="14.4" customHeight="1" x14ac:dyDescent="0.3">
      <c r="A726" s="649" t="s">
        <v>595</v>
      </c>
      <c r="B726" s="650" t="s">
        <v>8152</v>
      </c>
      <c r="C726" s="650" t="s">
        <v>7873</v>
      </c>
      <c r="D726" s="650" t="s">
        <v>8167</v>
      </c>
      <c r="E726" s="650" t="s">
        <v>8168</v>
      </c>
      <c r="F726" s="653">
        <v>23</v>
      </c>
      <c r="G726" s="653">
        <v>15916</v>
      </c>
      <c r="H726" s="653">
        <v>1</v>
      </c>
      <c r="I726" s="653">
        <v>692</v>
      </c>
      <c r="J726" s="653">
        <v>14</v>
      </c>
      <c r="K726" s="653">
        <v>9730</v>
      </c>
      <c r="L726" s="653">
        <v>0.61133450615732599</v>
      </c>
      <c r="M726" s="653">
        <v>695</v>
      </c>
      <c r="N726" s="653">
        <v>40</v>
      </c>
      <c r="O726" s="653">
        <v>27932</v>
      </c>
      <c r="P726" s="666">
        <v>1.7549635586830863</v>
      </c>
      <c r="Q726" s="654">
        <v>698.3</v>
      </c>
    </row>
    <row r="727" spans="1:17" ht="14.4" customHeight="1" x14ac:dyDescent="0.3">
      <c r="A727" s="649" t="s">
        <v>595</v>
      </c>
      <c r="B727" s="650" t="s">
        <v>8152</v>
      </c>
      <c r="C727" s="650" t="s">
        <v>7873</v>
      </c>
      <c r="D727" s="650" t="s">
        <v>8169</v>
      </c>
      <c r="E727" s="650" t="s">
        <v>8170</v>
      </c>
      <c r="F727" s="653">
        <v>17</v>
      </c>
      <c r="G727" s="653">
        <v>5542</v>
      </c>
      <c r="H727" s="653">
        <v>1</v>
      </c>
      <c r="I727" s="653">
        <v>326</v>
      </c>
      <c r="J727" s="653">
        <v>130</v>
      </c>
      <c r="K727" s="653">
        <v>42510</v>
      </c>
      <c r="L727" s="653">
        <v>7.6705160591844104</v>
      </c>
      <c r="M727" s="653">
        <v>327</v>
      </c>
      <c r="N727" s="653">
        <v>71</v>
      </c>
      <c r="O727" s="653">
        <v>23346</v>
      </c>
      <c r="P727" s="666">
        <v>4.2125586430891371</v>
      </c>
      <c r="Q727" s="654">
        <v>328.81690140845069</v>
      </c>
    </row>
    <row r="728" spans="1:17" ht="14.4" customHeight="1" x14ac:dyDescent="0.3">
      <c r="A728" s="649" t="s">
        <v>595</v>
      </c>
      <c r="B728" s="650" t="s">
        <v>8152</v>
      </c>
      <c r="C728" s="650" t="s">
        <v>7873</v>
      </c>
      <c r="D728" s="650" t="s">
        <v>8171</v>
      </c>
      <c r="E728" s="650" t="s">
        <v>8172</v>
      </c>
      <c r="F728" s="653">
        <v>161</v>
      </c>
      <c r="G728" s="653">
        <v>26082</v>
      </c>
      <c r="H728" s="653">
        <v>1</v>
      </c>
      <c r="I728" s="653">
        <v>162</v>
      </c>
      <c r="J728" s="653">
        <v>75</v>
      </c>
      <c r="K728" s="653">
        <v>12225</v>
      </c>
      <c r="L728" s="653">
        <v>0.46871405567057739</v>
      </c>
      <c r="M728" s="653">
        <v>163</v>
      </c>
      <c r="N728" s="653">
        <v>137</v>
      </c>
      <c r="O728" s="653">
        <v>22399</v>
      </c>
      <c r="P728" s="666">
        <v>0.85879150371904001</v>
      </c>
      <c r="Q728" s="654">
        <v>163.49635036496349</v>
      </c>
    </row>
    <row r="729" spans="1:17" ht="14.4" customHeight="1" x14ac:dyDescent="0.3">
      <c r="A729" s="649" t="s">
        <v>595</v>
      </c>
      <c r="B729" s="650" t="s">
        <v>8152</v>
      </c>
      <c r="C729" s="650" t="s">
        <v>7873</v>
      </c>
      <c r="D729" s="650" t="s">
        <v>8177</v>
      </c>
      <c r="E729" s="650" t="s">
        <v>8178</v>
      </c>
      <c r="F729" s="653">
        <v>35</v>
      </c>
      <c r="G729" s="653">
        <v>26110</v>
      </c>
      <c r="H729" s="653">
        <v>1</v>
      </c>
      <c r="I729" s="653">
        <v>746</v>
      </c>
      <c r="J729" s="653">
        <v>27</v>
      </c>
      <c r="K729" s="653">
        <v>20223</v>
      </c>
      <c r="L729" s="653">
        <v>0.77453083109919574</v>
      </c>
      <c r="M729" s="653">
        <v>749</v>
      </c>
      <c r="N729" s="653">
        <v>18</v>
      </c>
      <c r="O729" s="653">
        <v>13545</v>
      </c>
      <c r="P729" s="666">
        <v>0.51876675603217159</v>
      </c>
      <c r="Q729" s="654">
        <v>752.5</v>
      </c>
    </row>
    <row r="730" spans="1:17" ht="14.4" customHeight="1" x14ac:dyDescent="0.3">
      <c r="A730" s="649" t="s">
        <v>595</v>
      </c>
      <c r="B730" s="650" t="s">
        <v>8152</v>
      </c>
      <c r="C730" s="650" t="s">
        <v>7873</v>
      </c>
      <c r="D730" s="650" t="s">
        <v>8179</v>
      </c>
      <c r="E730" s="650" t="s">
        <v>8180</v>
      </c>
      <c r="F730" s="653"/>
      <c r="G730" s="653"/>
      <c r="H730" s="653"/>
      <c r="I730" s="653"/>
      <c r="J730" s="653">
        <v>3</v>
      </c>
      <c r="K730" s="653">
        <v>1878</v>
      </c>
      <c r="L730" s="653"/>
      <c r="M730" s="653">
        <v>626</v>
      </c>
      <c r="N730" s="653"/>
      <c r="O730" s="653"/>
      <c r="P730" s="666"/>
      <c r="Q730" s="654"/>
    </row>
    <row r="731" spans="1:17" ht="14.4" customHeight="1" x14ac:dyDescent="0.3">
      <c r="A731" s="649" t="s">
        <v>595</v>
      </c>
      <c r="B731" s="650" t="s">
        <v>8767</v>
      </c>
      <c r="C731" s="650" t="s">
        <v>7873</v>
      </c>
      <c r="D731" s="650" t="s">
        <v>8768</v>
      </c>
      <c r="E731" s="650" t="s">
        <v>8769</v>
      </c>
      <c r="F731" s="653"/>
      <c r="G731" s="653"/>
      <c r="H731" s="653"/>
      <c r="I731" s="653"/>
      <c r="J731" s="653"/>
      <c r="K731" s="653"/>
      <c r="L731" s="653"/>
      <c r="M731" s="653"/>
      <c r="N731" s="653">
        <v>2</v>
      </c>
      <c r="O731" s="653">
        <v>468</v>
      </c>
      <c r="P731" s="666"/>
      <c r="Q731" s="654">
        <v>234</v>
      </c>
    </row>
    <row r="732" spans="1:17" ht="14.4" customHeight="1" x14ac:dyDescent="0.3">
      <c r="A732" s="649" t="s">
        <v>595</v>
      </c>
      <c r="B732" s="650" t="s">
        <v>8767</v>
      </c>
      <c r="C732" s="650" t="s">
        <v>7873</v>
      </c>
      <c r="D732" s="650" t="s">
        <v>8681</v>
      </c>
      <c r="E732" s="650" t="s">
        <v>8682</v>
      </c>
      <c r="F732" s="653">
        <v>1</v>
      </c>
      <c r="G732" s="653">
        <v>852</v>
      </c>
      <c r="H732" s="653">
        <v>1</v>
      </c>
      <c r="I732" s="653">
        <v>852</v>
      </c>
      <c r="J732" s="653"/>
      <c r="K732" s="653"/>
      <c r="L732" s="653"/>
      <c r="M732" s="653"/>
      <c r="N732" s="653"/>
      <c r="O732" s="653"/>
      <c r="P732" s="666"/>
      <c r="Q732" s="654"/>
    </row>
    <row r="733" spans="1:17" ht="14.4" customHeight="1" x14ac:dyDescent="0.3">
      <c r="A733" s="649" t="s">
        <v>595</v>
      </c>
      <c r="B733" s="650" t="s">
        <v>8767</v>
      </c>
      <c r="C733" s="650" t="s">
        <v>7873</v>
      </c>
      <c r="D733" s="650" t="s">
        <v>8770</v>
      </c>
      <c r="E733" s="650" t="s">
        <v>8771</v>
      </c>
      <c r="F733" s="653">
        <v>4</v>
      </c>
      <c r="G733" s="653">
        <v>456</v>
      </c>
      <c r="H733" s="653">
        <v>1</v>
      </c>
      <c r="I733" s="653">
        <v>114</v>
      </c>
      <c r="J733" s="653">
        <v>3</v>
      </c>
      <c r="K733" s="653">
        <v>345</v>
      </c>
      <c r="L733" s="653">
        <v>0.75657894736842102</v>
      </c>
      <c r="M733" s="653">
        <v>115</v>
      </c>
      <c r="N733" s="653">
        <v>4</v>
      </c>
      <c r="O733" s="653">
        <v>461</v>
      </c>
      <c r="P733" s="666">
        <v>1.0109649122807018</v>
      </c>
      <c r="Q733" s="654">
        <v>115.25</v>
      </c>
    </row>
    <row r="734" spans="1:17" ht="14.4" customHeight="1" x14ac:dyDescent="0.3">
      <c r="A734" s="649" t="s">
        <v>595</v>
      </c>
      <c r="B734" s="650" t="s">
        <v>8767</v>
      </c>
      <c r="C734" s="650" t="s">
        <v>7873</v>
      </c>
      <c r="D734" s="650" t="s">
        <v>7939</v>
      </c>
      <c r="E734" s="650" t="s">
        <v>7940</v>
      </c>
      <c r="F734" s="653"/>
      <c r="G734" s="653"/>
      <c r="H734" s="653"/>
      <c r="I734" s="653"/>
      <c r="J734" s="653">
        <v>2</v>
      </c>
      <c r="K734" s="653">
        <v>330</v>
      </c>
      <c r="L734" s="653"/>
      <c r="M734" s="653">
        <v>165</v>
      </c>
      <c r="N734" s="653"/>
      <c r="O734" s="653"/>
      <c r="P734" s="666"/>
      <c r="Q734" s="654"/>
    </row>
    <row r="735" spans="1:17" ht="14.4" customHeight="1" x14ac:dyDescent="0.3">
      <c r="A735" s="649" t="s">
        <v>595</v>
      </c>
      <c r="B735" s="650" t="s">
        <v>8767</v>
      </c>
      <c r="C735" s="650" t="s">
        <v>7873</v>
      </c>
      <c r="D735" s="650" t="s">
        <v>8772</v>
      </c>
      <c r="E735" s="650" t="s">
        <v>8773</v>
      </c>
      <c r="F735" s="653"/>
      <c r="G735" s="653"/>
      <c r="H735" s="653"/>
      <c r="I735" s="653"/>
      <c r="J735" s="653">
        <v>1</v>
      </c>
      <c r="K735" s="653">
        <v>1043</v>
      </c>
      <c r="L735" s="653"/>
      <c r="M735" s="653">
        <v>1043</v>
      </c>
      <c r="N735" s="653"/>
      <c r="O735" s="653"/>
      <c r="P735" s="666"/>
      <c r="Q735" s="654"/>
    </row>
    <row r="736" spans="1:17" ht="14.4" customHeight="1" x14ac:dyDescent="0.3">
      <c r="A736" s="649" t="s">
        <v>595</v>
      </c>
      <c r="B736" s="650" t="s">
        <v>8774</v>
      </c>
      <c r="C736" s="650" t="s">
        <v>7873</v>
      </c>
      <c r="D736" s="650" t="s">
        <v>8775</v>
      </c>
      <c r="E736" s="650" t="s">
        <v>8776</v>
      </c>
      <c r="F736" s="653">
        <v>8</v>
      </c>
      <c r="G736" s="653">
        <v>15060</v>
      </c>
      <c r="H736" s="653">
        <v>1</v>
      </c>
      <c r="I736" s="653">
        <v>1882.5</v>
      </c>
      <c r="J736" s="653">
        <v>10</v>
      </c>
      <c r="K736" s="653">
        <v>18890</v>
      </c>
      <c r="L736" s="653">
        <v>1.2543160690571049</v>
      </c>
      <c r="M736" s="653">
        <v>1889</v>
      </c>
      <c r="N736" s="653">
        <v>5</v>
      </c>
      <c r="O736" s="653">
        <v>9478</v>
      </c>
      <c r="P736" s="666">
        <v>0.62934926958831339</v>
      </c>
      <c r="Q736" s="654">
        <v>1895.6</v>
      </c>
    </row>
    <row r="737" spans="1:17" ht="14.4" customHeight="1" x14ac:dyDescent="0.3">
      <c r="A737" s="649" t="s">
        <v>595</v>
      </c>
      <c r="B737" s="650" t="s">
        <v>8774</v>
      </c>
      <c r="C737" s="650" t="s">
        <v>7873</v>
      </c>
      <c r="D737" s="650" t="s">
        <v>8777</v>
      </c>
      <c r="E737" s="650" t="s">
        <v>8778</v>
      </c>
      <c r="F737" s="653">
        <v>1</v>
      </c>
      <c r="G737" s="653">
        <v>2949</v>
      </c>
      <c r="H737" s="653">
        <v>1</v>
      </c>
      <c r="I737" s="653">
        <v>2949</v>
      </c>
      <c r="J737" s="653">
        <v>4</v>
      </c>
      <c r="K737" s="653">
        <v>11844</v>
      </c>
      <c r="L737" s="653">
        <v>4.0162767039674465</v>
      </c>
      <c r="M737" s="653">
        <v>2961</v>
      </c>
      <c r="N737" s="653">
        <v>1</v>
      </c>
      <c r="O737" s="653">
        <v>2961</v>
      </c>
      <c r="P737" s="666">
        <v>1.0040691759918616</v>
      </c>
      <c r="Q737" s="654">
        <v>2961</v>
      </c>
    </row>
    <row r="738" spans="1:17" ht="14.4" customHeight="1" x14ac:dyDescent="0.3">
      <c r="A738" s="649" t="s">
        <v>595</v>
      </c>
      <c r="B738" s="650" t="s">
        <v>8774</v>
      </c>
      <c r="C738" s="650" t="s">
        <v>7873</v>
      </c>
      <c r="D738" s="650" t="s">
        <v>8779</v>
      </c>
      <c r="E738" s="650" t="s">
        <v>8780</v>
      </c>
      <c r="F738" s="653">
        <v>1</v>
      </c>
      <c r="G738" s="653">
        <v>14008</v>
      </c>
      <c r="H738" s="653">
        <v>1</v>
      </c>
      <c r="I738" s="653">
        <v>14008</v>
      </c>
      <c r="J738" s="653"/>
      <c r="K738" s="653"/>
      <c r="L738" s="653"/>
      <c r="M738" s="653"/>
      <c r="N738" s="653"/>
      <c r="O738" s="653"/>
      <c r="P738" s="666"/>
      <c r="Q738" s="654"/>
    </row>
    <row r="739" spans="1:17" ht="14.4" customHeight="1" x14ac:dyDescent="0.3">
      <c r="A739" s="649" t="s">
        <v>595</v>
      </c>
      <c r="B739" s="650" t="s">
        <v>8774</v>
      </c>
      <c r="C739" s="650" t="s">
        <v>7873</v>
      </c>
      <c r="D739" s="650" t="s">
        <v>8781</v>
      </c>
      <c r="E739" s="650" t="s">
        <v>8782</v>
      </c>
      <c r="F739" s="653"/>
      <c r="G739" s="653"/>
      <c r="H739" s="653"/>
      <c r="I739" s="653"/>
      <c r="J739" s="653">
        <v>1</v>
      </c>
      <c r="K739" s="653">
        <v>2430</v>
      </c>
      <c r="L739" s="653"/>
      <c r="M739" s="653">
        <v>2430</v>
      </c>
      <c r="N739" s="653"/>
      <c r="O739" s="653"/>
      <c r="P739" s="666"/>
      <c r="Q739" s="654"/>
    </row>
    <row r="740" spans="1:17" ht="14.4" customHeight="1" x14ac:dyDescent="0.3">
      <c r="A740" s="649" t="s">
        <v>595</v>
      </c>
      <c r="B740" s="650" t="s">
        <v>8774</v>
      </c>
      <c r="C740" s="650" t="s">
        <v>7873</v>
      </c>
      <c r="D740" s="650" t="s">
        <v>8783</v>
      </c>
      <c r="E740" s="650" t="s">
        <v>8784</v>
      </c>
      <c r="F740" s="653">
        <v>4</v>
      </c>
      <c r="G740" s="653">
        <v>10684</v>
      </c>
      <c r="H740" s="653">
        <v>1</v>
      </c>
      <c r="I740" s="653">
        <v>2671</v>
      </c>
      <c r="J740" s="653">
        <v>4</v>
      </c>
      <c r="K740" s="653">
        <v>10712</v>
      </c>
      <c r="L740" s="653">
        <v>1.0026207412953949</v>
      </c>
      <c r="M740" s="653">
        <v>2678</v>
      </c>
      <c r="N740" s="653">
        <v>11</v>
      </c>
      <c r="O740" s="653">
        <v>29556</v>
      </c>
      <c r="P740" s="666">
        <v>2.7663796330962187</v>
      </c>
      <c r="Q740" s="654">
        <v>2686.909090909091</v>
      </c>
    </row>
    <row r="741" spans="1:17" ht="14.4" customHeight="1" x14ac:dyDescent="0.3">
      <c r="A741" s="649" t="s">
        <v>595</v>
      </c>
      <c r="B741" s="650" t="s">
        <v>8774</v>
      </c>
      <c r="C741" s="650" t="s">
        <v>7873</v>
      </c>
      <c r="D741" s="650" t="s">
        <v>8785</v>
      </c>
      <c r="E741" s="650" t="s">
        <v>8786</v>
      </c>
      <c r="F741" s="653">
        <v>5</v>
      </c>
      <c r="G741" s="653">
        <v>29600</v>
      </c>
      <c r="H741" s="653">
        <v>1</v>
      </c>
      <c r="I741" s="653">
        <v>5920</v>
      </c>
      <c r="J741" s="653">
        <v>2</v>
      </c>
      <c r="K741" s="653">
        <v>11880</v>
      </c>
      <c r="L741" s="653">
        <v>0.40135135135135136</v>
      </c>
      <c r="M741" s="653">
        <v>5940</v>
      </c>
      <c r="N741" s="653">
        <v>5</v>
      </c>
      <c r="O741" s="653">
        <v>29802</v>
      </c>
      <c r="P741" s="666">
        <v>1.0068243243243242</v>
      </c>
      <c r="Q741" s="654">
        <v>5960.4</v>
      </c>
    </row>
    <row r="742" spans="1:17" ht="14.4" customHeight="1" x14ac:dyDescent="0.3">
      <c r="A742" s="649" t="s">
        <v>595</v>
      </c>
      <c r="B742" s="650" t="s">
        <v>8774</v>
      </c>
      <c r="C742" s="650" t="s">
        <v>7873</v>
      </c>
      <c r="D742" s="650" t="s">
        <v>8787</v>
      </c>
      <c r="E742" s="650" t="s">
        <v>8788</v>
      </c>
      <c r="F742" s="653"/>
      <c r="G742" s="653"/>
      <c r="H742" s="653"/>
      <c r="I742" s="653"/>
      <c r="J742" s="653">
        <v>1</v>
      </c>
      <c r="K742" s="653">
        <v>10762</v>
      </c>
      <c r="L742" s="653"/>
      <c r="M742" s="653">
        <v>10762</v>
      </c>
      <c r="N742" s="653"/>
      <c r="O742" s="653"/>
      <c r="P742" s="666"/>
      <c r="Q742" s="654"/>
    </row>
    <row r="743" spans="1:17" ht="14.4" customHeight="1" x14ac:dyDescent="0.3">
      <c r="A743" s="649" t="s">
        <v>595</v>
      </c>
      <c r="B743" s="650" t="s">
        <v>8774</v>
      </c>
      <c r="C743" s="650" t="s">
        <v>7873</v>
      </c>
      <c r="D743" s="650" t="s">
        <v>8789</v>
      </c>
      <c r="E743" s="650" t="s">
        <v>8790</v>
      </c>
      <c r="F743" s="653"/>
      <c r="G743" s="653"/>
      <c r="H743" s="653"/>
      <c r="I743" s="653"/>
      <c r="J743" s="653">
        <v>3</v>
      </c>
      <c r="K743" s="653">
        <v>7101</v>
      </c>
      <c r="L743" s="653"/>
      <c r="M743" s="653">
        <v>2367</v>
      </c>
      <c r="N743" s="653">
        <v>3</v>
      </c>
      <c r="O743" s="653">
        <v>7129</v>
      </c>
      <c r="P743" s="666"/>
      <c r="Q743" s="654">
        <v>2376.3333333333335</v>
      </c>
    </row>
    <row r="744" spans="1:17" ht="14.4" customHeight="1" x14ac:dyDescent="0.3">
      <c r="A744" s="649" t="s">
        <v>595</v>
      </c>
      <c r="B744" s="650" t="s">
        <v>8774</v>
      </c>
      <c r="C744" s="650" t="s">
        <v>7873</v>
      </c>
      <c r="D744" s="650" t="s">
        <v>651</v>
      </c>
      <c r="E744" s="650" t="s">
        <v>8791</v>
      </c>
      <c r="F744" s="653"/>
      <c r="G744" s="653"/>
      <c r="H744" s="653"/>
      <c r="I744" s="653"/>
      <c r="J744" s="653"/>
      <c r="K744" s="653"/>
      <c r="L744" s="653"/>
      <c r="M744" s="653"/>
      <c r="N744" s="653">
        <v>1</v>
      </c>
      <c r="O744" s="653">
        <v>2384</v>
      </c>
      <c r="P744" s="666"/>
      <c r="Q744" s="654">
        <v>2384</v>
      </c>
    </row>
    <row r="745" spans="1:17" ht="14.4" customHeight="1" x14ac:dyDescent="0.3">
      <c r="A745" s="649" t="s">
        <v>595</v>
      </c>
      <c r="B745" s="650" t="s">
        <v>8774</v>
      </c>
      <c r="C745" s="650" t="s">
        <v>7873</v>
      </c>
      <c r="D745" s="650" t="s">
        <v>8792</v>
      </c>
      <c r="E745" s="650" t="s">
        <v>8793</v>
      </c>
      <c r="F745" s="653"/>
      <c r="G745" s="653"/>
      <c r="H745" s="653"/>
      <c r="I745" s="653"/>
      <c r="J745" s="653"/>
      <c r="K745" s="653"/>
      <c r="L745" s="653"/>
      <c r="M745" s="653"/>
      <c r="N745" s="653">
        <v>7</v>
      </c>
      <c r="O745" s="653">
        <v>23464</v>
      </c>
      <c r="P745" s="666"/>
      <c r="Q745" s="654">
        <v>3352</v>
      </c>
    </row>
    <row r="746" spans="1:17" ht="14.4" customHeight="1" x14ac:dyDescent="0.3">
      <c r="A746" s="649" t="s">
        <v>595</v>
      </c>
      <c r="B746" s="650" t="s">
        <v>8774</v>
      </c>
      <c r="C746" s="650" t="s">
        <v>7873</v>
      </c>
      <c r="D746" s="650" t="s">
        <v>8794</v>
      </c>
      <c r="E746" s="650" t="s">
        <v>8795</v>
      </c>
      <c r="F746" s="653"/>
      <c r="G746" s="653"/>
      <c r="H746" s="653"/>
      <c r="I746" s="653"/>
      <c r="J746" s="653"/>
      <c r="K746" s="653"/>
      <c r="L746" s="653"/>
      <c r="M746" s="653"/>
      <c r="N746" s="653">
        <v>1</v>
      </c>
      <c r="O746" s="653">
        <v>4245</v>
      </c>
      <c r="P746" s="666"/>
      <c r="Q746" s="654">
        <v>4245</v>
      </c>
    </row>
    <row r="747" spans="1:17" ht="14.4" customHeight="1" x14ac:dyDescent="0.3">
      <c r="A747" s="649" t="s">
        <v>595</v>
      </c>
      <c r="B747" s="650" t="s">
        <v>8774</v>
      </c>
      <c r="C747" s="650" t="s">
        <v>7873</v>
      </c>
      <c r="D747" s="650" t="s">
        <v>8796</v>
      </c>
      <c r="E747" s="650" t="s">
        <v>8797</v>
      </c>
      <c r="F747" s="653">
        <v>1</v>
      </c>
      <c r="G747" s="653">
        <v>2046</v>
      </c>
      <c r="H747" s="653">
        <v>1</v>
      </c>
      <c r="I747" s="653">
        <v>2046</v>
      </c>
      <c r="J747" s="653"/>
      <c r="K747" s="653"/>
      <c r="L747" s="653"/>
      <c r="M747" s="653"/>
      <c r="N747" s="653">
        <v>1</v>
      </c>
      <c r="O747" s="653">
        <v>2067</v>
      </c>
      <c r="P747" s="666">
        <v>1.0102639296187683</v>
      </c>
      <c r="Q747" s="654">
        <v>2067</v>
      </c>
    </row>
    <row r="748" spans="1:17" ht="14.4" customHeight="1" x14ac:dyDescent="0.3">
      <c r="A748" s="649" t="s">
        <v>595</v>
      </c>
      <c r="B748" s="650" t="s">
        <v>8774</v>
      </c>
      <c r="C748" s="650" t="s">
        <v>7873</v>
      </c>
      <c r="D748" s="650" t="s">
        <v>8798</v>
      </c>
      <c r="E748" s="650" t="s">
        <v>8799</v>
      </c>
      <c r="F748" s="653"/>
      <c r="G748" s="653"/>
      <c r="H748" s="653"/>
      <c r="I748" s="653"/>
      <c r="J748" s="653"/>
      <c r="K748" s="653"/>
      <c r="L748" s="653"/>
      <c r="M748" s="653"/>
      <c r="N748" s="653">
        <v>1</v>
      </c>
      <c r="O748" s="653">
        <v>2236</v>
      </c>
      <c r="P748" s="666"/>
      <c r="Q748" s="654">
        <v>2236</v>
      </c>
    </row>
    <row r="749" spans="1:17" ht="14.4" customHeight="1" x14ac:dyDescent="0.3">
      <c r="A749" s="649" t="s">
        <v>595</v>
      </c>
      <c r="B749" s="650" t="s">
        <v>8774</v>
      </c>
      <c r="C749" s="650" t="s">
        <v>7873</v>
      </c>
      <c r="D749" s="650" t="s">
        <v>8800</v>
      </c>
      <c r="E749" s="650" t="s">
        <v>8801</v>
      </c>
      <c r="F749" s="653">
        <v>1</v>
      </c>
      <c r="G749" s="653">
        <v>2670</v>
      </c>
      <c r="H749" s="653">
        <v>1</v>
      </c>
      <c r="I749" s="653">
        <v>2670</v>
      </c>
      <c r="J749" s="653"/>
      <c r="K749" s="653"/>
      <c r="L749" s="653"/>
      <c r="M749" s="653"/>
      <c r="N749" s="653"/>
      <c r="O749" s="653"/>
      <c r="P749" s="666"/>
      <c r="Q749" s="654"/>
    </row>
    <row r="750" spans="1:17" ht="14.4" customHeight="1" x14ac:dyDescent="0.3">
      <c r="A750" s="649" t="s">
        <v>595</v>
      </c>
      <c r="B750" s="650" t="s">
        <v>8774</v>
      </c>
      <c r="C750" s="650" t="s">
        <v>7873</v>
      </c>
      <c r="D750" s="650" t="s">
        <v>8802</v>
      </c>
      <c r="E750" s="650" t="s">
        <v>8803</v>
      </c>
      <c r="F750" s="653"/>
      <c r="G750" s="653"/>
      <c r="H750" s="653"/>
      <c r="I750" s="653"/>
      <c r="J750" s="653"/>
      <c r="K750" s="653"/>
      <c r="L750" s="653"/>
      <c r="M750" s="653"/>
      <c r="N750" s="653">
        <v>5</v>
      </c>
      <c r="O750" s="653">
        <v>15968</v>
      </c>
      <c r="P750" s="666"/>
      <c r="Q750" s="654">
        <v>3193.6</v>
      </c>
    </row>
    <row r="751" spans="1:17" ht="14.4" customHeight="1" x14ac:dyDescent="0.3">
      <c r="A751" s="649" t="s">
        <v>595</v>
      </c>
      <c r="B751" s="650" t="s">
        <v>8774</v>
      </c>
      <c r="C751" s="650" t="s">
        <v>7873</v>
      </c>
      <c r="D751" s="650" t="s">
        <v>8804</v>
      </c>
      <c r="E751" s="650" t="s">
        <v>8805</v>
      </c>
      <c r="F751" s="653">
        <v>1</v>
      </c>
      <c r="G751" s="653">
        <v>90</v>
      </c>
      <c r="H751" s="653">
        <v>1</v>
      </c>
      <c r="I751" s="653">
        <v>90</v>
      </c>
      <c r="J751" s="653">
        <v>4</v>
      </c>
      <c r="K751" s="653">
        <v>360</v>
      </c>
      <c r="L751" s="653">
        <v>4</v>
      </c>
      <c r="M751" s="653">
        <v>90</v>
      </c>
      <c r="N751" s="653">
        <v>8</v>
      </c>
      <c r="O751" s="653">
        <v>730</v>
      </c>
      <c r="P751" s="666">
        <v>8.1111111111111107</v>
      </c>
      <c r="Q751" s="654">
        <v>91.25</v>
      </c>
    </row>
    <row r="752" spans="1:17" ht="14.4" customHeight="1" x14ac:dyDescent="0.3">
      <c r="A752" s="649" t="s">
        <v>595</v>
      </c>
      <c r="B752" s="650" t="s">
        <v>8774</v>
      </c>
      <c r="C752" s="650" t="s">
        <v>7873</v>
      </c>
      <c r="D752" s="650" t="s">
        <v>8806</v>
      </c>
      <c r="E752" s="650" t="s">
        <v>8807</v>
      </c>
      <c r="F752" s="653">
        <v>1</v>
      </c>
      <c r="G752" s="653">
        <v>3474</v>
      </c>
      <c r="H752" s="653">
        <v>1</v>
      </c>
      <c r="I752" s="653">
        <v>3474</v>
      </c>
      <c r="J752" s="653">
        <v>1</v>
      </c>
      <c r="K752" s="653">
        <v>3486</v>
      </c>
      <c r="L752" s="653">
        <v>1.003454231433506</v>
      </c>
      <c r="M752" s="653">
        <v>3486</v>
      </c>
      <c r="N752" s="653"/>
      <c r="O752" s="653"/>
      <c r="P752" s="666"/>
      <c r="Q752" s="654"/>
    </row>
    <row r="753" spans="1:17" ht="14.4" customHeight="1" x14ac:dyDescent="0.3">
      <c r="A753" s="649" t="s">
        <v>595</v>
      </c>
      <c r="B753" s="650" t="s">
        <v>8774</v>
      </c>
      <c r="C753" s="650" t="s">
        <v>7873</v>
      </c>
      <c r="D753" s="650" t="s">
        <v>8808</v>
      </c>
      <c r="E753" s="650" t="s">
        <v>8809</v>
      </c>
      <c r="F753" s="653">
        <v>2</v>
      </c>
      <c r="G753" s="653">
        <v>10296</v>
      </c>
      <c r="H753" s="653">
        <v>1</v>
      </c>
      <c r="I753" s="653">
        <v>5148</v>
      </c>
      <c r="J753" s="653">
        <v>1</v>
      </c>
      <c r="K753" s="653">
        <v>5148</v>
      </c>
      <c r="L753" s="653">
        <v>0.5</v>
      </c>
      <c r="M753" s="653">
        <v>5148</v>
      </c>
      <c r="N753" s="653">
        <v>13</v>
      </c>
      <c r="O753" s="653">
        <v>66924</v>
      </c>
      <c r="P753" s="666">
        <v>6.5</v>
      </c>
      <c r="Q753" s="654">
        <v>5148</v>
      </c>
    </row>
    <row r="754" spans="1:17" ht="14.4" customHeight="1" x14ac:dyDescent="0.3">
      <c r="A754" s="649" t="s">
        <v>595</v>
      </c>
      <c r="B754" s="650" t="s">
        <v>8774</v>
      </c>
      <c r="C754" s="650" t="s">
        <v>7873</v>
      </c>
      <c r="D754" s="650" t="s">
        <v>8810</v>
      </c>
      <c r="E754" s="650" t="s">
        <v>8811</v>
      </c>
      <c r="F754" s="653">
        <v>1</v>
      </c>
      <c r="G754" s="653">
        <v>4887</v>
      </c>
      <c r="H754" s="653">
        <v>1</v>
      </c>
      <c r="I754" s="653">
        <v>4887</v>
      </c>
      <c r="J754" s="653">
        <v>4</v>
      </c>
      <c r="K754" s="653">
        <v>19564</v>
      </c>
      <c r="L754" s="653">
        <v>4.0032739922242682</v>
      </c>
      <c r="M754" s="653">
        <v>4891</v>
      </c>
      <c r="N754" s="653">
        <v>1</v>
      </c>
      <c r="O754" s="653">
        <v>4891</v>
      </c>
      <c r="P754" s="666">
        <v>1.000818498056067</v>
      </c>
      <c r="Q754" s="654">
        <v>4891</v>
      </c>
    </row>
    <row r="755" spans="1:17" ht="14.4" customHeight="1" x14ac:dyDescent="0.3">
      <c r="A755" s="649" t="s">
        <v>595</v>
      </c>
      <c r="B755" s="650" t="s">
        <v>8774</v>
      </c>
      <c r="C755" s="650" t="s">
        <v>7873</v>
      </c>
      <c r="D755" s="650" t="s">
        <v>8812</v>
      </c>
      <c r="E755" s="650" t="s">
        <v>8813</v>
      </c>
      <c r="F755" s="653">
        <v>1</v>
      </c>
      <c r="G755" s="653">
        <v>2576</v>
      </c>
      <c r="H755" s="653">
        <v>1</v>
      </c>
      <c r="I755" s="653">
        <v>2576</v>
      </c>
      <c r="J755" s="653"/>
      <c r="K755" s="653"/>
      <c r="L755" s="653"/>
      <c r="M755" s="653"/>
      <c r="N755" s="653"/>
      <c r="O755" s="653"/>
      <c r="P755" s="666"/>
      <c r="Q755" s="654"/>
    </row>
    <row r="756" spans="1:17" ht="14.4" customHeight="1" x14ac:dyDescent="0.3">
      <c r="A756" s="649" t="s">
        <v>595</v>
      </c>
      <c r="B756" s="650" t="s">
        <v>8774</v>
      </c>
      <c r="C756" s="650" t="s">
        <v>7873</v>
      </c>
      <c r="D756" s="650" t="s">
        <v>8814</v>
      </c>
      <c r="E756" s="650" t="s">
        <v>8815</v>
      </c>
      <c r="F756" s="653"/>
      <c r="G756" s="653"/>
      <c r="H756" s="653"/>
      <c r="I756" s="653"/>
      <c r="J756" s="653"/>
      <c r="K756" s="653"/>
      <c r="L756" s="653"/>
      <c r="M756" s="653"/>
      <c r="N756" s="653">
        <v>1</v>
      </c>
      <c r="O756" s="653">
        <v>691</v>
      </c>
      <c r="P756" s="666"/>
      <c r="Q756" s="654">
        <v>691</v>
      </c>
    </row>
    <row r="757" spans="1:17" ht="14.4" customHeight="1" x14ac:dyDescent="0.3">
      <c r="A757" s="649" t="s">
        <v>595</v>
      </c>
      <c r="B757" s="650" t="s">
        <v>8774</v>
      </c>
      <c r="C757" s="650" t="s">
        <v>7873</v>
      </c>
      <c r="D757" s="650" t="s">
        <v>8816</v>
      </c>
      <c r="E757" s="650" t="s">
        <v>8817</v>
      </c>
      <c r="F757" s="653">
        <v>1</v>
      </c>
      <c r="G757" s="653">
        <v>2564</v>
      </c>
      <c r="H757" s="653">
        <v>1</v>
      </c>
      <c r="I757" s="653">
        <v>2564</v>
      </c>
      <c r="J757" s="653">
        <v>2</v>
      </c>
      <c r="K757" s="653">
        <v>5152</v>
      </c>
      <c r="L757" s="653">
        <v>2.0093603744149764</v>
      </c>
      <c r="M757" s="653">
        <v>2576</v>
      </c>
      <c r="N757" s="653">
        <v>3</v>
      </c>
      <c r="O757" s="653">
        <v>7768</v>
      </c>
      <c r="P757" s="666">
        <v>3.0296411856474257</v>
      </c>
      <c r="Q757" s="654">
        <v>2589.3333333333335</v>
      </c>
    </row>
    <row r="758" spans="1:17" ht="14.4" customHeight="1" x14ac:dyDescent="0.3">
      <c r="A758" s="649" t="s">
        <v>595</v>
      </c>
      <c r="B758" s="650" t="s">
        <v>8774</v>
      </c>
      <c r="C758" s="650" t="s">
        <v>7873</v>
      </c>
      <c r="D758" s="650" t="s">
        <v>8818</v>
      </c>
      <c r="E758" s="650" t="s">
        <v>8819</v>
      </c>
      <c r="F758" s="653">
        <v>1</v>
      </c>
      <c r="G758" s="653">
        <v>5672</v>
      </c>
      <c r="H758" s="653">
        <v>1</v>
      </c>
      <c r="I758" s="653">
        <v>5672</v>
      </c>
      <c r="J758" s="653"/>
      <c r="K758" s="653"/>
      <c r="L758" s="653"/>
      <c r="M758" s="653"/>
      <c r="N758" s="653"/>
      <c r="O758" s="653"/>
      <c r="P758" s="666"/>
      <c r="Q758" s="654"/>
    </row>
    <row r="759" spans="1:17" ht="14.4" customHeight="1" x14ac:dyDescent="0.3">
      <c r="A759" s="649" t="s">
        <v>595</v>
      </c>
      <c r="B759" s="650" t="s">
        <v>8774</v>
      </c>
      <c r="C759" s="650" t="s">
        <v>7873</v>
      </c>
      <c r="D759" s="650" t="s">
        <v>8820</v>
      </c>
      <c r="E759" s="650" t="s">
        <v>8821</v>
      </c>
      <c r="F759" s="653">
        <v>65</v>
      </c>
      <c r="G759" s="653">
        <v>50310</v>
      </c>
      <c r="H759" s="653">
        <v>1</v>
      </c>
      <c r="I759" s="653">
        <v>774</v>
      </c>
      <c r="J759" s="653">
        <v>72</v>
      </c>
      <c r="K759" s="653">
        <v>56160</v>
      </c>
      <c r="L759" s="653">
        <v>1.1162790697674418</v>
      </c>
      <c r="M759" s="653">
        <v>780</v>
      </c>
      <c r="N759" s="653">
        <v>65</v>
      </c>
      <c r="O759" s="653">
        <v>51024</v>
      </c>
      <c r="P759" s="666">
        <v>1.0141920095408468</v>
      </c>
      <c r="Q759" s="654">
        <v>784.98461538461538</v>
      </c>
    </row>
    <row r="760" spans="1:17" ht="14.4" customHeight="1" x14ac:dyDescent="0.3">
      <c r="A760" s="649" t="s">
        <v>595</v>
      </c>
      <c r="B760" s="650" t="s">
        <v>8774</v>
      </c>
      <c r="C760" s="650" t="s">
        <v>7873</v>
      </c>
      <c r="D760" s="650" t="s">
        <v>8822</v>
      </c>
      <c r="E760" s="650" t="s">
        <v>8823</v>
      </c>
      <c r="F760" s="653">
        <v>1</v>
      </c>
      <c r="G760" s="653">
        <v>2390</v>
      </c>
      <c r="H760" s="653">
        <v>1</v>
      </c>
      <c r="I760" s="653">
        <v>2390</v>
      </c>
      <c r="J760" s="653"/>
      <c r="K760" s="653"/>
      <c r="L760" s="653"/>
      <c r="M760" s="653"/>
      <c r="N760" s="653">
        <v>1</v>
      </c>
      <c r="O760" s="653">
        <v>2455</v>
      </c>
      <c r="P760" s="666">
        <v>1.0271966527196652</v>
      </c>
      <c r="Q760" s="654">
        <v>2455</v>
      </c>
    </row>
    <row r="761" spans="1:17" ht="14.4" customHeight="1" x14ac:dyDescent="0.3">
      <c r="A761" s="649" t="s">
        <v>595</v>
      </c>
      <c r="B761" s="650" t="s">
        <v>8774</v>
      </c>
      <c r="C761" s="650" t="s">
        <v>7873</v>
      </c>
      <c r="D761" s="650" t="s">
        <v>8824</v>
      </c>
      <c r="E761" s="650" t="s">
        <v>8825</v>
      </c>
      <c r="F761" s="653">
        <v>1</v>
      </c>
      <c r="G761" s="653">
        <v>7197</v>
      </c>
      <c r="H761" s="653">
        <v>1</v>
      </c>
      <c r="I761" s="653">
        <v>7197</v>
      </c>
      <c r="J761" s="653"/>
      <c r="K761" s="653"/>
      <c r="L761" s="653"/>
      <c r="M761" s="653"/>
      <c r="N761" s="653"/>
      <c r="O761" s="653"/>
      <c r="P761" s="666"/>
      <c r="Q761" s="654"/>
    </row>
    <row r="762" spans="1:17" ht="14.4" customHeight="1" x14ac:dyDescent="0.3">
      <c r="A762" s="649" t="s">
        <v>595</v>
      </c>
      <c r="B762" s="650" t="s">
        <v>8774</v>
      </c>
      <c r="C762" s="650" t="s">
        <v>7873</v>
      </c>
      <c r="D762" s="650" t="s">
        <v>8826</v>
      </c>
      <c r="E762" s="650" t="s">
        <v>8827</v>
      </c>
      <c r="F762" s="653">
        <v>5</v>
      </c>
      <c r="G762" s="653">
        <v>2395</v>
      </c>
      <c r="H762" s="653">
        <v>1</v>
      </c>
      <c r="I762" s="653">
        <v>479</v>
      </c>
      <c r="J762" s="653">
        <v>6</v>
      </c>
      <c r="K762" s="653">
        <v>2886</v>
      </c>
      <c r="L762" s="653">
        <v>1.2050104384133611</v>
      </c>
      <c r="M762" s="653">
        <v>481</v>
      </c>
      <c r="N762" s="653">
        <v>2</v>
      </c>
      <c r="O762" s="653">
        <v>970</v>
      </c>
      <c r="P762" s="666">
        <v>0.40501043841336115</v>
      </c>
      <c r="Q762" s="654">
        <v>485</v>
      </c>
    </row>
    <row r="763" spans="1:17" ht="14.4" customHeight="1" x14ac:dyDescent="0.3">
      <c r="A763" s="649" t="s">
        <v>595</v>
      </c>
      <c r="B763" s="650" t="s">
        <v>8774</v>
      </c>
      <c r="C763" s="650" t="s">
        <v>7873</v>
      </c>
      <c r="D763" s="650" t="s">
        <v>8828</v>
      </c>
      <c r="E763" s="650" t="s">
        <v>8829</v>
      </c>
      <c r="F763" s="653">
        <v>19</v>
      </c>
      <c r="G763" s="653">
        <v>12464</v>
      </c>
      <c r="H763" s="653">
        <v>1</v>
      </c>
      <c r="I763" s="653">
        <v>656</v>
      </c>
      <c r="J763" s="653">
        <v>17</v>
      </c>
      <c r="K763" s="653">
        <v>11203</v>
      </c>
      <c r="L763" s="653">
        <v>0.89882862644415917</v>
      </c>
      <c r="M763" s="653">
        <v>659</v>
      </c>
      <c r="N763" s="653">
        <v>10</v>
      </c>
      <c r="O763" s="653">
        <v>6625</v>
      </c>
      <c r="P763" s="666">
        <v>0.53153080872913994</v>
      </c>
      <c r="Q763" s="654">
        <v>662.5</v>
      </c>
    </row>
    <row r="764" spans="1:17" ht="14.4" customHeight="1" x14ac:dyDescent="0.3">
      <c r="A764" s="649" t="s">
        <v>595</v>
      </c>
      <c r="B764" s="650" t="s">
        <v>8774</v>
      </c>
      <c r="C764" s="650" t="s">
        <v>7873</v>
      </c>
      <c r="D764" s="650" t="s">
        <v>8830</v>
      </c>
      <c r="E764" s="650" t="s">
        <v>8831</v>
      </c>
      <c r="F764" s="653"/>
      <c r="G764" s="653"/>
      <c r="H764" s="653"/>
      <c r="I764" s="653"/>
      <c r="J764" s="653">
        <v>1</v>
      </c>
      <c r="K764" s="653">
        <v>1001</v>
      </c>
      <c r="L764" s="653"/>
      <c r="M764" s="653">
        <v>1001</v>
      </c>
      <c r="N764" s="653"/>
      <c r="O764" s="653"/>
      <c r="P764" s="666"/>
      <c r="Q764" s="654"/>
    </row>
    <row r="765" spans="1:17" ht="14.4" customHeight="1" x14ac:dyDescent="0.3">
      <c r="A765" s="649" t="s">
        <v>595</v>
      </c>
      <c r="B765" s="650" t="s">
        <v>8774</v>
      </c>
      <c r="C765" s="650" t="s">
        <v>7873</v>
      </c>
      <c r="D765" s="650" t="s">
        <v>8832</v>
      </c>
      <c r="E765" s="650" t="s">
        <v>8833</v>
      </c>
      <c r="F765" s="653"/>
      <c r="G765" s="653"/>
      <c r="H765" s="653"/>
      <c r="I765" s="653"/>
      <c r="J765" s="653">
        <v>4</v>
      </c>
      <c r="K765" s="653">
        <v>5996</v>
      </c>
      <c r="L765" s="653"/>
      <c r="M765" s="653">
        <v>1499</v>
      </c>
      <c r="N765" s="653"/>
      <c r="O765" s="653"/>
      <c r="P765" s="666"/>
      <c r="Q765" s="654"/>
    </row>
    <row r="766" spans="1:17" ht="14.4" customHeight="1" x14ac:dyDescent="0.3">
      <c r="A766" s="649" t="s">
        <v>595</v>
      </c>
      <c r="B766" s="650" t="s">
        <v>8774</v>
      </c>
      <c r="C766" s="650" t="s">
        <v>7873</v>
      </c>
      <c r="D766" s="650" t="s">
        <v>8834</v>
      </c>
      <c r="E766" s="650" t="s">
        <v>8835</v>
      </c>
      <c r="F766" s="653">
        <v>2</v>
      </c>
      <c r="G766" s="653">
        <v>3310</v>
      </c>
      <c r="H766" s="653">
        <v>1</v>
      </c>
      <c r="I766" s="653">
        <v>1655</v>
      </c>
      <c r="J766" s="653">
        <v>1</v>
      </c>
      <c r="K766" s="653">
        <v>1662</v>
      </c>
      <c r="L766" s="653">
        <v>0.50211480362537764</v>
      </c>
      <c r="M766" s="653">
        <v>1662</v>
      </c>
      <c r="N766" s="653">
        <v>1</v>
      </c>
      <c r="O766" s="653">
        <v>1676</v>
      </c>
      <c r="P766" s="666">
        <v>0.50634441087613291</v>
      </c>
      <c r="Q766" s="654">
        <v>1676</v>
      </c>
    </row>
    <row r="767" spans="1:17" ht="14.4" customHeight="1" x14ac:dyDescent="0.3">
      <c r="A767" s="649" t="s">
        <v>595</v>
      </c>
      <c r="B767" s="650" t="s">
        <v>8774</v>
      </c>
      <c r="C767" s="650" t="s">
        <v>7873</v>
      </c>
      <c r="D767" s="650" t="s">
        <v>8836</v>
      </c>
      <c r="E767" s="650" t="s">
        <v>8837</v>
      </c>
      <c r="F767" s="653">
        <v>2</v>
      </c>
      <c r="G767" s="653">
        <v>1022</v>
      </c>
      <c r="H767" s="653">
        <v>1</v>
      </c>
      <c r="I767" s="653">
        <v>511</v>
      </c>
      <c r="J767" s="653"/>
      <c r="K767" s="653"/>
      <c r="L767" s="653"/>
      <c r="M767" s="653"/>
      <c r="N767" s="653"/>
      <c r="O767" s="653"/>
      <c r="P767" s="666"/>
      <c r="Q767" s="654"/>
    </row>
    <row r="768" spans="1:17" ht="14.4" customHeight="1" x14ac:dyDescent="0.3">
      <c r="A768" s="649" t="s">
        <v>595</v>
      </c>
      <c r="B768" s="650" t="s">
        <v>8774</v>
      </c>
      <c r="C768" s="650" t="s">
        <v>7873</v>
      </c>
      <c r="D768" s="650" t="s">
        <v>8838</v>
      </c>
      <c r="E768" s="650" t="s">
        <v>8839</v>
      </c>
      <c r="F768" s="653">
        <v>1</v>
      </c>
      <c r="G768" s="653">
        <v>655</v>
      </c>
      <c r="H768" s="653">
        <v>1</v>
      </c>
      <c r="I768" s="653">
        <v>655</v>
      </c>
      <c r="J768" s="653"/>
      <c r="K768" s="653"/>
      <c r="L768" s="653"/>
      <c r="M768" s="653"/>
      <c r="N768" s="653"/>
      <c r="O768" s="653"/>
      <c r="P768" s="666"/>
      <c r="Q768" s="654"/>
    </row>
    <row r="769" spans="1:17" ht="14.4" customHeight="1" x14ac:dyDescent="0.3">
      <c r="A769" s="649" t="s">
        <v>595</v>
      </c>
      <c r="B769" s="650" t="s">
        <v>8774</v>
      </c>
      <c r="C769" s="650" t="s">
        <v>7873</v>
      </c>
      <c r="D769" s="650" t="s">
        <v>8840</v>
      </c>
      <c r="E769" s="650" t="s">
        <v>8841</v>
      </c>
      <c r="F769" s="653"/>
      <c r="G769" s="653"/>
      <c r="H769" s="653"/>
      <c r="I769" s="653"/>
      <c r="J769" s="653">
        <v>1</v>
      </c>
      <c r="K769" s="653">
        <v>0</v>
      </c>
      <c r="L769" s="653"/>
      <c r="M769" s="653">
        <v>0</v>
      </c>
      <c r="N769" s="653"/>
      <c r="O769" s="653"/>
      <c r="P769" s="666"/>
      <c r="Q769" s="654"/>
    </row>
    <row r="770" spans="1:17" ht="14.4" customHeight="1" x14ac:dyDescent="0.3">
      <c r="A770" s="649" t="s">
        <v>595</v>
      </c>
      <c r="B770" s="650" t="s">
        <v>8774</v>
      </c>
      <c r="C770" s="650" t="s">
        <v>7873</v>
      </c>
      <c r="D770" s="650" t="s">
        <v>8842</v>
      </c>
      <c r="E770" s="650" t="s">
        <v>8843</v>
      </c>
      <c r="F770" s="653"/>
      <c r="G770" s="653"/>
      <c r="H770" s="653"/>
      <c r="I770" s="653"/>
      <c r="J770" s="653">
        <v>1</v>
      </c>
      <c r="K770" s="653">
        <v>0</v>
      </c>
      <c r="L770" s="653"/>
      <c r="M770" s="653">
        <v>0</v>
      </c>
      <c r="N770" s="653"/>
      <c r="O770" s="653"/>
      <c r="P770" s="666"/>
      <c r="Q770" s="654"/>
    </row>
    <row r="771" spans="1:17" ht="14.4" customHeight="1" x14ac:dyDescent="0.3">
      <c r="A771" s="649" t="s">
        <v>595</v>
      </c>
      <c r="B771" s="650" t="s">
        <v>8774</v>
      </c>
      <c r="C771" s="650" t="s">
        <v>7873</v>
      </c>
      <c r="D771" s="650" t="s">
        <v>8844</v>
      </c>
      <c r="E771" s="650" t="s">
        <v>8845</v>
      </c>
      <c r="F771" s="653">
        <v>1</v>
      </c>
      <c r="G771" s="653">
        <v>0</v>
      </c>
      <c r="H771" s="653"/>
      <c r="I771" s="653">
        <v>0</v>
      </c>
      <c r="J771" s="653"/>
      <c r="K771" s="653"/>
      <c r="L771" s="653"/>
      <c r="M771" s="653"/>
      <c r="N771" s="653">
        <v>2</v>
      </c>
      <c r="O771" s="653">
        <v>0</v>
      </c>
      <c r="P771" s="666"/>
      <c r="Q771" s="654">
        <v>0</v>
      </c>
    </row>
    <row r="772" spans="1:17" ht="14.4" customHeight="1" x14ac:dyDescent="0.3">
      <c r="A772" s="649" t="s">
        <v>595</v>
      </c>
      <c r="B772" s="650" t="s">
        <v>8774</v>
      </c>
      <c r="C772" s="650" t="s">
        <v>7873</v>
      </c>
      <c r="D772" s="650" t="s">
        <v>8846</v>
      </c>
      <c r="E772" s="650" t="s">
        <v>8847</v>
      </c>
      <c r="F772" s="653">
        <v>8</v>
      </c>
      <c r="G772" s="653">
        <v>0</v>
      </c>
      <c r="H772" s="653"/>
      <c r="I772" s="653">
        <v>0</v>
      </c>
      <c r="J772" s="653">
        <v>4</v>
      </c>
      <c r="K772" s="653">
        <v>0</v>
      </c>
      <c r="L772" s="653"/>
      <c r="M772" s="653">
        <v>0</v>
      </c>
      <c r="N772" s="653">
        <v>5</v>
      </c>
      <c r="O772" s="653">
        <v>0</v>
      </c>
      <c r="P772" s="666"/>
      <c r="Q772" s="654">
        <v>0</v>
      </c>
    </row>
    <row r="773" spans="1:17" ht="14.4" customHeight="1" x14ac:dyDescent="0.3">
      <c r="A773" s="649" t="s">
        <v>595</v>
      </c>
      <c r="B773" s="650" t="s">
        <v>8774</v>
      </c>
      <c r="C773" s="650" t="s">
        <v>7873</v>
      </c>
      <c r="D773" s="650" t="s">
        <v>8848</v>
      </c>
      <c r="E773" s="650" t="s">
        <v>8849</v>
      </c>
      <c r="F773" s="653"/>
      <c r="G773" s="653"/>
      <c r="H773" s="653"/>
      <c r="I773" s="653"/>
      <c r="J773" s="653"/>
      <c r="K773" s="653"/>
      <c r="L773" s="653"/>
      <c r="M773" s="653"/>
      <c r="N773" s="653">
        <v>1</v>
      </c>
      <c r="O773" s="653">
        <v>0</v>
      </c>
      <c r="P773" s="666"/>
      <c r="Q773" s="654">
        <v>0</v>
      </c>
    </row>
    <row r="774" spans="1:17" ht="14.4" customHeight="1" x14ac:dyDescent="0.3">
      <c r="A774" s="649" t="s">
        <v>595</v>
      </c>
      <c r="B774" s="650" t="s">
        <v>8774</v>
      </c>
      <c r="C774" s="650" t="s">
        <v>7873</v>
      </c>
      <c r="D774" s="650" t="s">
        <v>8850</v>
      </c>
      <c r="E774" s="650" t="s">
        <v>8851</v>
      </c>
      <c r="F774" s="653"/>
      <c r="G774" s="653"/>
      <c r="H774" s="653"/>
      <c r="I774" s="653"/>
      <c r="J774" s="653">
        <v>1</v>
      </c>
      <c r="K774" s="653">
        <v>0</v>
      </c>
      <c r="L774" s="653"/>
      <c r="M774" s="653">
        <v>0</v>
      </c>
      <c r="N774" s="653"/>
      <c r="O774" s="653"/>
      <c r="P774" s="666"/>
      <c r="Q774" s="654"/>
    </row>
    <row r="775" spans="1:17" ht="14.4" customHeight="1" x14ac:dyDescent="0.3">
      <c r="A775" s="649" t="s">
        <v>595</v>
      </c>
      <c r="B775" s="650" t="s">
        <v>8774</v>
      </c>
      <c r="C775" s="650" t="s">
        <v>7873</v>
      </c>
      <c r="D775" s="650" t="s">
        <v>8852</v>
      </c>
      <c r="E775" s="650" t="s">
        <v>8853</v>
      </c>
      <c r="F775" s="653">
        <v>2</v>
      </c>
      <c r="G775" s="653">
        <v>0</v>
      </c>
      <c r="H775" s="653"/>
      <c r="I775" s="653">
        <v>0</v>
      </c>
      <c r="J775" s="653">
        <v>4</v>
      </c>
      <c r="K775" s="653">
        <v>0</v>
      </c>
      <c r="L775" s="653"/>
      <c r="M775" s="653">
        <v>0</v>
      </c>
      <c r="N775" s="653">
        <v>1</v>
      </c>
      <c r="O775" s="653">
        <v>0</v>
      </c>
      <c r="P775" s="666"/>
      <c r="Q775" s="654">
        <v>0</v>
      </c>
    </row>
    <row r="776" spans="1:17" ht="14.4" customHeight="1" x14ac:dyDescent="0.3">
      <c r="A776" s="649" t="s">
        <v>595</v>
      </c>
      <c r="B776" s="650" t="s">
        <v>8774</v>
      </c>
      <c r="C776" s="650" t="s">
        <v>7873</v>
      </c>
      <c r="D776" s="650" t="s">
        <v>8854</v>
      </c>
      <c r="E776" s="650" t="s">
        <v>8855</v>
      </c>
      <c r="F776" s="653">
        <v>1</v>
      </c>
      <c r="G776" s="653">
        <v>0</v>
      </c>
      <c r="H776" s="653"/>
      <c r="I776" s="653">
        <v>0</v>
      </c>
      <c r="J776" s="653">
        <v>1</v>
      </c>
      <c r="K776" s="653">
        <v>0</v>
      </c>
      <c r="L776" s="653"/>
      <c r="M776" s="653">
        <v>0</v>
      </c>
      <c r="N776" s="653"/>
      <c r="O776" s="653"/>
      <c r="P776" s="666"/>
      <c r="Q776" s="654"/>
    </row>
    <row r="777" spans="1:17" ht="14.4" customHeight="1" x14ac:dyDescent="0.3">
      <c r="A777" s="649" t="s">
        <v>595</v>
      </c>
      <c r="B777" s="650" t="s">
        <v>8774</v>
      </c>
      <c r="C777" s="650" t="s">
        <v>7873</v>
      </c>
      <c r="D777" s="650" t="s">
        <v>8856</v>
      </c>
      <c r="E777" s="650" t="s">
        <v>8857</v>
      </c>
      <c r="F777" s="653"/>
      <c r="G777" s="653"/>
      <c r="H777" s="653"/>
      <c r="I777" s="653"/>
      <c r="J777" s="653">
        <v>1</v>
      </c>
      <c r="K777" s="653">
        <v>0</v>
      </c>
      <c r="L777" s="653"/>
      <c r="M777" s="653">
        <v>0</v>
      </c>
      <c r="N777" s="653"/>
      <c r="O777" s="653"/>
      <c r="P777" s="666"/>
      <c r="Q777" s="654"/>
    </row>
    <row r="778" spans="1:17" ht="14.4" customHeight="1" x14ac:dyDescent="0.3">
      <c r="A778" s="649" t="s">
        <v>595</v>
      </c>
      <c r="B778" s="650" t="s">
        <v>8774</v>
      </c>
      <c r="C778" s="650" t="s">
        <v>7873</v>
      </c>
      <c r="D778" s="650" t="s">
        <v>8858</v>
      </c>
      <c r="E778" s="650" t="s">
        <v>8859</v>
      </c>
      <c r="F778" s="653">
        <v>2</v>
      </c>
      <c r="G778" s="653">
        <v>0</v>
      </c>
      <c r="H778" s="653"/>
      <c r="I778" s="653">
        <v>0</v>
      </c>
      <c r="J778" s="653">
        <v>5</v>
      </c>
      <c r="K778" s="653">
        <v>0</v>
      </c>
      <c r="L778" s="653"/>
      <c r="M778" s="653">
        <v>0</v>
      </c>
      <c r="N778" s="653"/>
      <c r="O778" s="653"/>
      <c r="P778" s="666"/>
      <c r="Q778" s="654"/>
    </row>
    <row r="779" spans="1:17" ht="14.4" customHeight="1" x14ac:dyDescent="0.3">
      <c r="A779" s="649" t="s">
        <v>595</v>
      </c>
      <c r="B779" s="650" t="s">
        <v>8774</v>
      </c>
      <c r="C779" s="650" t="s">
        <v>7873</v>
      </c>
      <c r="D779" s="650" t="s">
        <v>8860</v>
      </c>
      <c r="E779" s="650" t="s">
        <v>8861</v>
      </c>
      <c r="F779" s="653">
        <v>1</v>
      </c>
      <c r="G779" s="653">
        <v>0</v>
      </c>
      <c r="H779" s="653"/>
      <c r="I779" s="653">
        <v>0</v>
      </c>
      <c r="J779" s="653">
        <v>3</v>
      </c>
      <c r="K779" s="653">
        <v>0</v>
      </c>
      <c r="L779" s="653"/>
      <c r="M779" s="653">
        <v>0</v>
      </c>
      <c r="N779" s="653"/>
      <c r="O779" s="653"/>
      <c r="P779" s="666"/>
      <c r="Q779" s="654"/>
    </row>
    <row r="780" spans="1:17" ht="14.4" customHeight="1" x14ac:dyDescent="0.3">
      <c r="A780" s="649" t="s">
        <v>595</v>
      </c>
      <c r="B780" s="650" t="s">
        <v>8774</v>
      </c>
      <c r="C780" s="650" t="s">
        <v>7873</v>
      </c>
      <c r="D780" s="650" t="s">
        <v>8862</v>
      </c>
      <c r="E780" s="650" t="s">
        <v>8863</v>
      </c>
      <c r="F780" s="653"/>
      <c r="G780" s="653"/>
      <c r="H780" s="653"/>
      <c r="I780" s="653"/>
      <c r="J780" s="653"/>
      <c r="K780" s="653"/>
      <c r="L780" s="653"/>
      <c r="M780" s="653"/>
      <c r="N780" s="653">
        <v>1</v>
      </c>
      <c r="O780" s="653">
        <v>752</v>
      </c>
      <c r="P780" s="666"/>
      <c r="Q780" s="654">
        <v>752</v>
      </c>
    </row>
    <row r="781" spans="1:17" ht="14.4" customHeight="1" x14ac:dyDescent="0.3">
      <c r="A781" s="649" t="s">
        <v>595</v>
      </c>
      <c r="B781" s="650" t="s">
        <v>8774</v>
      </c>
      <c r="C781" s="650" t="s">
        <v>7873</v>
      </c>
      <c r="D781" s="650" t="s">
        <v>7939</v>
      </c>
      <c r="E781" s="650" t="s">
        <v>7940</v>
      </c>
      <c r="F781" s="653"/>
      <c r="G781" s="653"/>
      <c r="H781" s="653"/>
      <c r="I781" s="653"/>
      <c r="J781" s="653">
        <v>1</v>
      </c>
      <c r="K781" s="653">
        <v>165</v>
      </c>
      <c r="L781" s="653"/>
      <c r="M781" s="653">
        <v>165</v>
      </c>
      <c r="N781" s="653">
        <v>4</v>
      </c>
      <c r="O781" s="653">
        <v>669</v>
      </c>
      <c r="P781" s="666"/>
      <c r="Q781" s="654">
        <v>167.25</v>
      </c>
    </row>
    <row r="782" spans="1:17" ht="14.4" customHeight="1" x14ac:dyDescent="0.3">
      <c r="A782" s="649" t="s">
        <v>595</v>
      </c>
      <c r="B782" s="650" t="s">
        <v>8774</v>
      </c>
      <c r="C782" s="650" t="s">
        <v>7873</v>
      </c>
      <c r="D782" s="650" t="s">
        <v>8683</v>
      </c>
      <c r="E782" s="650" t="s">
        <v>8684</v>
      </c>
      <c r="F782" s="653">
        <v>1</v>
      </c>
      <c r="G782" s="653">
        <v>75</v>
      </c>
      <c r="H782" s="653">
        <v>1</v>
      </c>
      <c r="I782" s="653">
        <v>75</v>
      </c>
      <c r="J782" s="653">
        <v>1</v>
      </c>
      <c r="K782" s="653">
        <v>81</v>
      </c>
      <c r="L782" s="653">
        <v>1.08</v>
      </c>
      <c r="M782" s="653">
        <v>81</v>
      </c>
      <c r="N782" s="653"/>
      <c r="O782" s="653"/>
      <c r="P782" s="666"/>
      <c r="Q782" s="654"/>
    </row>
    <row r="783" spans="1:17" ht="14.4" customHeight="1" x14ac:dyDescent="0.3">
      <c r="A783" s="649" t="s">
        <v>595</v>
      </c>
      <c r="B783" s="650" t="s">
        <v>8774</v>
      </c>
      <c r="C783" s="650" t="s">
        <v>7873</v>
      </c>
      <c r="D783" s="650" t="s">
        <v>8864</v>
      </c>
      <c r="E783" s="650" t="s">
        <v>8865</v>
      </c>
      <c r="F783" s="653">
        <v>1</v>
      </c>
      <c r="G783" s="653">
        <v>2693</v>
      </c>
      <c r="H783" s="653">
        <v>1</v>
      </c>
      <c r="I783" s="653">
        <v>2693</v>
      </c>
      <c r="J783" s="653">
        <v>2</v>
      </c>
      <c r="K783" s="653">
        <v>5404</v>
      </c>
      <c r="L783" s="653">
        <v>2.006683995544003</v>
      </c>
      <c r="M783" s="653">
        <v>2702</v>
      </c>
      <c r="N783" s="653"/>
      <c r="O783" s="653"/>
      <c r="P783" s="666"/>
      <c r="Q783" s="654"/>
    </row>
    <row r="784" spans="1:17" ht="14.4" customHeight="1" x14ac:dyDescent="0.3">
      <c r="A784" s="649" t="s">
        <v>595</v>
      </c>
      <c r="B784" s="650" t="s">
        <v>8774</v>
      </c>
      <c r="C784" s="650" t="s">
        <v>7873</v>
      </c>
      <c r="D784" s="650" t="s">
        <v>8866</v>
      </c>
      <c r="E784" s="650" t="s">
        <v>8867</v>
      </c>
      <c r="F784" s="653"/>
      <c r="G784" s="653"/>
      <c r="H784" s="653"/>
      <c r="I784" s="653"/>
      <c r="J784" s="653">
        <v>1</v>
      </c>
      <c r="K784" s="653">
        <v>668</v>
      </c>
      <c r="L784" s="653"/>
      <c r="M784" s="653">
        <v>668</v>
      </c>
      <c r="N784" s="653"/>
      <c r="O784" s="653"/>
      <c r="P784" s="666"/>
      <c r="Q784" s="654"/>
    </row>
    <row r="785" spans="1:17" ht="14.4" customHeight="1" x14ac:dyDescent="0.3">
      <c r="A785" s="649" t="s">
        <v>595</v>
      </c>
      <c r="B785" s="650" t="s">
        <v>8774</v>
      </c>
      <c r="C785" s="650" t="s">
        <v>7873</v>
      </c>
      <c r="D785" s="650" t="s">
        <v>8868</v>
      </c>
      <c r="E785" s="650" t="s">
        <v>8869</v>
      </c>
      <c r="F785" s="653">
        <v>3</v>
      </c>
      <c r="G785" s="653">
        <v>2004</v>
      </c>
      <c r="H785" s="653">
        <v>1</v>
      </c>
      <c r="I785" s="653">
        <v>668</v>
      </c>
      <c r="J785" s="653">
        <v>1</v>
      </c>
      <c r="K785" s="653">
        <v>672</v>
      </c>
      <c r="L785" s="653">
        <v>0.33532934131736525</v>
      </c>
      <c r="M785" s="653">
        <v>672</v>
      </c>
      <c r="N785" s="653">
        <v>2</v>
      </c>
      <c r="O785" s="653">
        <v>1358</v>
      </c>
      <c r="P785" s="666">
        <v>0.67764471057884235</v>
      </c>
      <c r="Q785" s="654">
        <v>679</v>
      </c>
    </row>
    <row r="786" spans="1:17" ht="14.4" customHeight="1" x14ac:dyDescent="0.3">
      <c r="A786" s="649" t="s">
        <v>595</v>
      </c>
      <c r="B786" s="650" t="s">
        <v>8774</v>
      </c>
      <c r="C786" s="650" t="s">
        <v>7873</v>
      </c>
      <c r="D786" s="650" t="s">
        <v>8870</v>
      </c>
      <c r="E786" s="650" t="s">
        <v>8871</v>
      </c>
      <c r="F786" s="653">
        <v>6</v>
      </c>
      <c r="G786" s="653">
        <v>2574</v>
      </c>
      <c r="H786" s="653">
        <v>1</v>
      </c>
      <c r="I786" s="653">
        <v>429</v>
      </c>
      <c r="J786" s="653">
        <v>1</v>
      </c>
      <c r="K786" s="653">
        <v>431</v>
      </c>
      <c r="L786" s="653">
        <v>0.16744366744366745</v>
      </c>
      <c r="M786" s="653">
        <v>431</v>
      </c>
      <c r="N786" s="653">
        <v>1</v>
      </c>
      <c r="O786" s="653">
        <v>435</v>
      </c>
      <c r="P786" s="666">
        <v>0.16899766899766899</v>
      </c>
      <c r="Q786" s="654">
        <v>435</v>
      </c>
    </row>
    <row r="787" spans="1:17" ht="14.4" customHeight="1" x14ac:dyDescent="0.3">
      <c r="A787" s="649" t="s">
        <v>595</v>
      </c>
      <c r="B787" s="650" t="s">
        <v>8774</v>
      </c>
      <c r="C787" s="650" t="s">
        <v>7873</v>
      </c>
      <c r="D787" s="650" t="s">
        <v>8772</v>
      </c>
      <c r="E787" s="650" t="s">
        <v>8773</v>
      </c>
      <c r="F787" s="653">
        <v>10</v>
      </c>
      <c r="G787" s="653">
        <v>10400</v>
      </c>
      <c r="H787" s="653">
        <v>1</v>
      </c>
      <c r="I787" s="653">
        <v>1040</v>
      </c>
      <c r="J787" s="653">
        <v>10</v>
      </c>
      <c r="K787" s="653">
        <v>10430</v>
      </c>
      <c r="L787" s="653">
        <v>1.0028846153846154</v>
      </c>
      <c r="M787" s="653">
        <v>1043</v>
      </c>
      <c r="N787" s="653">
        <v>16</v>
      </c>
      <c r="O787" s="653">
        <v>16728</v>
      </c>
      <c r="P787" s="666">
        <v>1.6084615384615384</v>
      </c>
      <c r="Q787" s="654">
        <v>1045.5</v>
      </c>
    </row>
    <row r="788" spans="1:17" ht="14.4" customHeight="1" x14ac:dyDescent="0.3">
      <c r="A788" s="649" t="s">
        <v>595</v>
      </c>
      <c r="B788" s="650" t="s">
        <v>8774</v>
      </c>
      <c r="C788" s="650" t="s">
        <v>7873</v>
      </c>
      <c r="D788" s="650" t="s">
        <v>8872</v>
      </c>
      <c r="E788" s="650" t="s">
        <v>8873</v>
      </c>
      <c r="F788" s="653"/>
      <c r="G788" s="653"/>
      <c r="H788" s="653"/>
      <c r="I788" s="653"/>
      <c r="J788" s="653"/>
      <c r="K788" s="653"/>
      <c r="L788" s="653"/>
      <c r="M788" s="653"/>
      <c r="N788" s="653">
        <v>2</v>
      </c>
      <c r="O788" s="653">
        <v>1690</v>
      </c>
      <c r="P788" s="666"/>
      <c r="Q788" s="654">
        <v>845</v>
      </c>
    </row>
    <row r="789" spans="1:17" ht="14.4" customHeight="1" x14ac:dyDescent="0.3">
      <c r="A789" s="649" t="s">
        <v>595</v>
      </c>
      <c r="B789" s="650" t="s">
        <v>8774</v>
      </c>
      <c r="C789" s="650" t="s">
        <v>7873</v>
      </c>
      <c r="D789" s="650" t="s">
        <v>8874</v>
      </c>
      <c r="E789" s="650" t="s">
        <v>8875</v>
      </c>
      <c r="F789" s="653"/>
      <c r="G789" s="653"/>
      <c r="H789" s="653"/>
      <c r="I789" s="653"/>
      <c r="J789" s="653">
        <v>2</v>
      </c>
      <c r="K789" s="653">
        <v>1368</v>
      </c>
      <c r="L789" s="653"/>
      <c r="M789" s="653">
        <v>684</v>
      </c>
      <c r="N789" s="653"/>
      <c r="O789" s="653"/>
      <c r="P789" s="666"/>
      <c r="Q789" s="654"/>
    </row>
    <row r="790" spans="1:17" ht="14.4" customHeight="1" x14ac:dyDescent="0.3">
      <c r="A790" s="649" t="s">
        <v>595</v>
      </c>
      <c r="B790" s="650" t="s">
        <v>8774</v>
      </c>
      <c r="C790" s="650" t="s">
        <v>7873</v>
      </c>
      <c r="D790" s="650" t="s">
        <v>8876</v>
      </c>
      <c r="E790" s="650" t="s">
        <v>8877</v>
      </c>
      <c r="F790" s="653">
        <v>11</v>
      </c>
      <c r="G790" s="653">
        <v>37906</v>
      </c>
      <c r="H790" s="653">
        <v>1</v>
      </c>
      <c r="I790" s="653">
        <v>3446</v>
      </c>
      <c r="J790" s="653">
        <v>15</v>
      </c>
      <c r="K790" s="653">
        <v>51885</v>
      </c>
      <c r="L790" s="653">
        <v>1.3687806679681318</v>
      </c>
      <c r="M790" s="653">
        <v>3459</v>
      </c>
      <c r="N790" s="653">
        <v>12</v>
      </c>
      <c r="O790" s="653">
        <v>41692</v>
      </c>
      <c r="P790" s="666">
        <v>1.0998786471798661</v>
      </c>
      <c r="Q790" s="654">
        <v>3474.3333333333335</v>
      </c>
    </row>
    <row r="791" spans="1:17" ht="14.4" customHeight="1" x14ac:dyDescent="0.3">
      <c r="A791" s="649" t="s">
        <v>595</v>
      </c>
      <c r="B791" s="650" t="s">
        <v>8774</v>
      </c>
      <c r="C791" s="650" t="s">
        <v>7873</v>
      </c>
      <c r="D791" s="650" t="s">
        <v>8878</v>
      </c>
      <c r="E791" s="650" t="s">
        <v>8879</v>
      </c>
      <c r="F791" s="653">
        <v>6</v>
      </c>
      <c r="G791" s="653">
        <v>0</v>
      </c>
      <c r="H791" s="653"/>
      <c r="I791" s="653">
        <v>0</v>
      </c>
      <c r="J791" s="653">
        <v>5</v>
      </c>
      <c r="K791" s="653">
        <v>0</v>
      </c>
      <c r="L791" s="653"/>
      <c r="M791" s="653">
        <v>0</v>
      </c>
      <c r="N791" s="653">
        <v>8</v>
      </c>
      <c r="O791" s="653">
        <v>0</v>
      </c>
      <c r="P791" s="666"/>
      <c r="Q791" s="654">
        <v>0</v>
      </c>
    </row>
    <row r="792" spans="1:17" ht="14.4" customHeight="1" x14ac:dyDescent="0.3">
      <c r="A792" s="649" t="s">
        <v>595</v>
      </c>
      <c r="B792" s="650" t="s">
        <v>8774</v>
      </c>
      <c r="C792" s="650" t="s">
        <v>7873</v>
      </c>
      <c r="D792" s="650" t="s">
        <v>8880</v>
      </c>
      <c r="E792" s="650" t="s">
        <v>8881</v>
      </c>
      <c r="F792" s="653">
        <v>26</v>
      </c>
      <c r="G792" s="653">
        <v>26390</v>
      </c>
      <c r="H792" s="653">
        <v>1</v>
      </c>
      <c r="I792" s="653">
        <v>1015</v>
      </c>
      <c r="J792" s="653">
        <v>27</v>
      </c>
      <c r="K792" s="653">
        <v>27513</v>
      </c>
      <c r="L792" s="653">
        <v>1.0425539977264116</v>
      </c>
      <c r="M792" s="653">
        <v>1019</v>
      </c>
      <c r="N792" s="653">
        <v>31</v>
      </c>
      <c r="O792" s="653">
        <v>31701</v>
      </c>
      <c r="P792" s="666">
        <v>1.2012504736642668</v>
      </c>
      <c r="Q792" s="654">
        <v>1022.6129032258065</v>
      </c>
    </row>
    <row r="793" spans="1:17" ht="14.4" customHeight="1" x14ac:dyDescent="0.3">
      <c r="A793" s="649" t="s">
        <v>595</v>
      </c>
      <c r="B793" s="650" t="s">
        <v>8774</v>
      </c>
      <c r="C793" s="650" t="s">
        <v>7873</v>
      </c>
      <c r="D793" s="650" t="s">
        <v>8882</v>
      </c>
      <c r="E793" s="650" t="s">
        <v>8883</v>
      </c>
      <c r="F793" s="653">
        <v>1</v>
      </c>
      <c r="G793" s="653">
        <v>3552</v>
      </c>
      <c r="H793" s="653">
        <v>1</v>
      </c>
      <c r="I793" s="653">
        <v>3552</v>
      </c>
      <c r="J793" s="653"/>
      <c r="K793" s="653"/>
      <c r="L793" s="653"/>
      <c r="M793" s="653"/>
      <c r="N793" s="653"/>
      <c r="O793" s="653"/>
      <c r="P793" s="666"/>
      <c r="Q793" s="654"/>
    </row>
    <row r="794" spans="1:17" ht="14.4" customHeight="1" x14ac:dyDescent="0.3">
      <c r="A794" s="649" t="s">
        <v>595</v>
      </c>
      <c r="B794" s="650" t="s">
        <v>8774</v>
      </c>
      <c r="C794" s="650" t="s">
        <v>7873</v>
      </c>
      <c r="D794" s="650" t="s">
        <v>8884</v>
      </c>
      <c r="E794" s="650" t="s">
        <v>8885</v>
      </c>
      <c r="F794" s="653">
        <v>2</v>
      </c>
      <c r="G794" s="653">
        <v>352</v>
      </c>
      <c r="H794" s="653">
        <v>1</v>
      </c>
      <c r="I794" s="653">
        <v>176</v>
      </c>
      <c r="J794" s="653">
        <v>4</v>
      </c>
      <c r="K794" s="653">
        <v>708</v>
      </c>
      <c r="L794" s="653">
        <v>2.0113636363636362</v>
      </c>
      <c r="M794" s="653">
        <v>177</v>
      </c>
      <c r="N794" s="653">
        <v>1</v>
      </c>
      <c r="O794" s="653">
        <v>177</v>
      </c>
      <c r="P794" s="666">
        <v>0.50284090909090906</v>
      </c>
      <c r="Q794" s="654">
        <v>177</v>
      </c>
    </row>
    <row r="795" spans="1:17" ht="14.4" customHeight="1" x14ac:dyDescent="0.3">
      <c r="A795" s="649" t="s">
        <v>595</v>
      </c>
      <c r="B795" s="650" t="s">
        <v>8774</v>
      </c>
      <c r="C795" s="650" t="s">
        <v>7873</v>
      </c>
      <c r="D795" s="650" t="s">
        <v>649</v>
      </c>
      <c r="E795" s="650" t="s">
        <v>8886</v>
      </c>
      <c r="F795" s="653">
        <v>47</v>
      </c>
      <c r="G795" s="653">
        <v>88589</v>
      </c>
      <c r="H795" s="653">
        <v>1</v>
      </c>
      <c r="I795" s="653">
        <v>1884.872340425532</v>
      </c>
      <c r="J795" s="653">
        <v>60</v>
      </c>
      <c r="K795" s="653">
        <v>113520</v>
      </c>
      <c r="L795" s="653">
        <v>1.2814232015261489</v>
      </c>
      <c r="M795" s="653">
        <v>1892</v>
      </c>
      <c r="N795" s="653">
        <v>79</v>
      </c>
      <c r="O795" s="653">
        <v>150098</v>
      </c>
      <c r="P795" s="666">
        <v>1.6943187077402386</v>
      </c>
      <c r="Q795" s="654">
        <v>1899.9746835443038</v>
      </c>
    </row>
    <row r="796" spans="1:17" ht="14.4" customHeight="1" x14ac:dyDescent="0.3">
      <c r="A796" s="649" t="s">
        <v>595</v>
      </c>
      <c r="B796" s="650" t="s">
        <v>8774</v>
      </c>
      <c r="C796" s="650" t="s">
        <v>7873</v>
      </c>
      <c r="D796" s="650" t="s">
        <v>8887</v>
      </c>
      <c r="E796" s="650" t="s">
        <v>8888</v>
      </c>
      <c r="F796" s="653">
        <v>7</v>
      </c>
      <c r="G796" s="653">
        <v>4375</v>
      </c>
      <c r="H796" s="653">
        <v>1</v>
      </c>
      <c r="I796" s="653">
        <v>625</v>
      </c>
      <c r="J796" s="653">
        <v>5</v>
      </c>
      <c r="K796" s="653">
        <v>3140</v>
      </c>
      <c r="L796" s="653">
        <v>0.71771428571428575</v>
      </c>
      <c r="M796" s="653">
        <v>628</v>
      </c>
      <c r="N796" s="653">
        <v>7</v>
      </c>
      <c r="O796" s="653">
        <v>4426</v>
      </c>
      <c r="P796" s="666">
        <v>1.0116571428571428</v>
      </c>
      <c r="Q796" s="654">
        <v>632.28571428571433</v>
      </c>
    </row>
    <row r="797" spans="1:17" ht="14.4" customHeight="1" x14ac:dyDescent="0.3">
      <c r="A797" s="649" t="s">
        <v>595</v>
      </c>
      <c r="B797" s="650" t="s">
        <v>8774</v>
      </c>
      <c r="C797" s="650" t="s">
        <v>7873</v>
      </c>
      <c r="D797" s="650" t="s">
        <v>8889</v>
      </c>
      <c r="E797" s="650" t="s">
        <v>8890</v>
      </c>
      <c r="F797" s="653">
        <v>2</v>
      </c>
      <c r="G797" s="653">
        <v>0</v>
      </c>
      <c r="H797" s="653"/>
      <c r="I797" s="653">
        <v>0</v>
      </c>
      <c r="J797" s="653">
        <v>5</v>
      </c>
      <c r="K797" s="653">
        <v>0</v>
      </c>
      <c r="L797" s="653"/>
      <c r="M797" s="653">
        <v>0</v>
      </c>
      <c r="N797" s="653">
        <v>1</v>
      </c>
      <c r="O797" s="653">
        <v>0</v>
      </c>
      <c r="P797" s="666"/>
      <c r="Q797" s="654">
        <v>0</v>
      </c>
    </row>
    <row r="798" spans="1:17" ht="14.4" customHeight="1" x14ac:dyDescent="0.3">
      <c r="A798" s="649" t="s">
        <v>595</v>
      </c>
      <c r="B798" s="650" t="s">
        <v>8774</v>
      </c>
      <c r="C798" s="650" t="s">
        <v>7873</v>
      </c>
      <c r="D798" s="650" t="s">
        <v>8891</v>
      </c>
      <c r="E798" s="650" t="s">
        <v>8892</v>
      </c>
      <c r="F798" s="653">
        <v>2</v>
      </c>
      <c r="G798" s="653">
        <v>602</v>
      </c>
      <c r="H798" s="653">
        <v>1</v>
      </c>
      <c r="I798" s="653">
        <v>301</v>
      </c>
      <c r="J798" s="653"/>
      <c r="K798" s="653"/>
      <c r="L798" s="653"/>
      <c r="M798" s="653"/>
      <c r="N798" s="653"/>
      <c r="O798" s="653"/>
      <c r="P798" s="666"/>
      <c r="Q798" s="654"/>
    </row>
    <row r="799" spans="1:17" ht="14.4" customHeight="1" x14ac:dyDescent="0.3">
      <c r="A799" s="649" t="s">
        <v>595</v>
      </c>
      <c r="B799" s="650" t="s">
        <v>8774</v>
      </c>
      <c r="C799" s="650" t="s">
        <v>7873</v>
      </c>
      <c r="D799" s="650" t="s">
        <v>8893</v>
      </c>
      <c r="E799" s="650" t="s">
        <v>8894</v>
      </c>
      <c r="F799" s="653">
        <v>1</v>
      </c>
      <c r="G799" s="653">
        <v>3580</v>
      </c>
      <c r="H799" s="653">
        <v>1</v>
      </c>
      <c r="I799" s="653">
        <v>3580</v>
      </c>
      <c r="J799" s="653"/>
      <c r="K799" s="653"/>
      <c r="L799" s="653"/>
      <c r="M799" s="653"/>
      <c r="N799" s="653">
        <v>3</v>
      </c>
      <c r="O799" s="653">
        <v>10893</v>
      </c>
      <c r="P799" s="666">
        <v>3.0427374301675978</v>
      </c>
      <c r="Q799" s="654">
        <v>3631</v>
      </c>
    </row>
    <row r="800" spans="1:17" ht="14.4" customHeight="1" x14ac:dyDescent="0.3">
      <c r="A800" s="649" t="s">
        <v>595</v>
      </c>
      <c r="B800" s="650" t="s">
        <v>8774</v>
      </c>
      <c r="C800" s="650" t="s">
        <v>7873</v>
      </c>
      <c r="D800" s="650" t="s">
        <v>8895</v>
      </c>
      <c r="E800" s="650" t="s">
        <v>8896</v>
      </c>
      <c r="F800" s="653"/>
      <c r="G800" s="653"/>
      <c r="H800" s="653"/>
      <c r="I800" s="653"/>
      <c r="J800" s="653">
        <v>1</v>
      </c>
      <c r="K800" s="653">
        <v>2632</v>
      </c>
      <c r="L800" s="653"/>
      <c r="M800" s="653">
        <v>2632</v>
      </c>
      <c r="N800" s="653"/>
      <c r="O800" s="653"/>
      <c r="P800" s="666"/>
      <c r="Q800" s="654"/>
    </row>
    <row r="801" spans="1:17" ht="14.4" customHeight="1" x14ac:dyDescent="0.3">
      <c r="A801" s="649" t="s">
        <v>595</v>
      </c>
      <c r="B801" s="650" t="s">
        <v>8774</v>
      </c>
      <c r="C801" s="650" t="s">
        <v>7873</v>
      </c>
      <c r="D801" s="650" t="s">
        <v>8897</v>
      </c>
      <c r="E801" s="650" t="s">
        <v>8898</v>
      </c>
      <c r="F801" s="653">
        <v>2</v>
      </c>
      <c r="G801" s="653">
        <v>0</v>
      </c>
      <c r="H801" s="653"/>
      <c r="I801" s="653">
        <v>0</v>
      </c>
      <c r="J801" s="653">
        <v>5</v>
      </c>
      <c r="K801" s="653">
        <v>0</v>
      </c>
      <c r="L801" s="653"/>
      <c r="M801" s="653">
        <v>0</v>
      </c>
      <c r="N801" s="653">
        <v>1</v>
      </c>
      <c r="O801" s="653">
        <v>0</v>
      </c>
      <c r="P801" s="666"/>
      <c r="Q801" s="654">
        <v>0</v>
      </c>
    </row>
    <row r="802" spans="1:17" ht="14.4" customHeight="1" x14ac:dyDescent="0.3">
      <c r="A802" s="649" t="s">
        <v>595</v>
      </c>
      <c r="B802" s="650" t="s">
        <v>8774</v>
      </c>
      <c r="C802" s="650" t="s">
        <v>7873</v>
      </c>
      <c r="D802" s="650" t="s">
        <v>8899</v>
      </c>
      <c r="E802" s="650" t="s">
        <v>8900</v>
      </c>
      <c r="F802" s="653">
        <v>2</v>
      </c>
      <c r="G802" s="653">
        <v>6396</v>
      </c>
      <c r="H802" s="653">
        <v>1</v>
      </c>
      <c r="I802" s="653">
        <v>3198</v>
      </c>
      <c r="J802" s="653">
        <v>1</v>
      </c>
      <c r="K802" s="653">
        <v>3205</v>
      </c>
      <c r="L802" s="653">
        <v>0.5010944340212633</v>
      </c>
      <c r="M802" s="653">
        <v>3205</v>
      </c>
      <c r="N802" s="653">
        <v>5</v>
      </c>
      <c r="O802" s="653">
        <v>16095</v>
      </c>
      <c r="P802" s="666">
        <v>2.5164165103189493</v>
      </c>
      <c r="Q802" s="654">
        <v>3219</v>
      </c>
    </row>
    <row r="803" spans="1:17" ht="14.4" customHeight="1" x14ac:dyDescent="0.3">
      <c r="A803" s="649" t="s">
        <v>595</v>
      </c>
      <c r="B803" s="650" t="s">
        <v>8774</v>
      </c>
      <c r="C803" s="650" t="s">
        <v>7873</v>
      </c>
      <c r="D803" s="650" t="s">
        <v>8901</v>
      </c>
      <c r="E803" s="650" t="s">
        <v>8902</v>
      </c>
      <c r="F803" s="653">
        <v>6</v>
      </c>
      <c r="G803" s="653">
        <v>11070</v>
      </c>
      <c r="H803" s="653">
        <v>1</v>
      </c>
      <c r="I803" s="653">
        <v>1845</v>
      </c>
      <c r="J803" s="653">
        <v>1</v>
      </c>
      <c r="K803" s="653">
        <v>1852</v>
      </c>
      <c r="L803" s="653">
        <v>0.16729900632339656</v>
      </c>
      <c r="M803" s="653">
        <v>1852</v>
      </c>
      <c r="N803" s="653"/>
      <c r="O803" s="653"/>
      <c r="P803" s="666"/>
      <c r="Q803" s="654"/>
    </row>
    <row r="804" spans="1:17" ht="14.4" customHeight="1" x14ac:dyDescent="0.3">
      <c r="A804" s="649" t="s">
        <v>595</v>
      </c>
      <c r="B804" s="650" t="s">
        <v>8774</v>
      </c>
      <c r="C804" s="650" t="s">
        <v>7873</v>
      </c>
      <c r="D804" s="650" t="s">
        <v>8903</v>
      </c>
      <c r="E804" s="650" t="s">
        <v>8904</v>
      </c>
      <c r="F804" s="653"/>
      <c r="G804" s="653"/>
      <c r="H804" s="653"/>
      <c r="I804" s="653"/>
      <c r="J804" s="653">
        <v>1</v>
      </c>
      <c r="K804" s="653">
        <v>0</v>
      </c>
      <c r="L804" s="653"/>
      <c r="M804" s="653">
        <v>0</v>
      </c>
      <c r="N804" s="653">
        <v>1</v>
      </c>
      <c r="O804" s="653">
        <v>0</v>
      </c>
      <c r="P804" s="666"/>
      <c r="Q804" s="654">
        <v>0</v>
      </c>
    </row>
    <row r="805" spans="1:17" ht="14.4" customHeight="1" x14ac:dyDescent="0.3">
      <c r="A805" s="649" t="s">
        <v>595</v>
      </c>
      <c r="B805" s="650" t="s">
        <v>8774</v>
      </c>
      <c r="C805" s="650" t="s">
        <v>7873</v>
      </c>
      <c r="D805" s="650" t="s">
        <v>8905</v>
      </c>
      <c r="E805" s="650" t="s">
        <v>8906</v>
      </c>
      <c r="F805" s="653"/>
      <c r="G805" s="653"/>
      <c r="H805" s="653"/>
      <c r="I805" s="653"/>
      <c r="J805" s="653"/>
      <c r="K805" s="653"/>
      <c r="L805" s="653"/>
      <c r="M805" s="653"/>
      <c r="N805" s="653">
        <v>1</v>
      </c>
      <c r="O805" s="653">
        <v>0</v>
      </c>
      <c r="P805" s="666"/>
      <c r="Q805" s="654">
        <v>0</v>
      </c>
    </row>
    <row r="806" spans="1:17" ht="14.4" customHeight="1" x14ac:dyDescent="0.3">
      <c r="A806" s="649" t="s">
        <v>595</v>
      </c>
      <c r="B806" s="650" t="s">
        <v>8774</v>
      </c>
      <c r="C806" s="650" t="s">
        <v>7873</v>
      </c>
      <c r="D806" s="650" t="s">
        <v>8907</v>
      </c>
      <c r="E806" s="650" t="s">
        <v>8908</v>
      </c>
      <c r="F806" s="653">
        <v>1</v>
      </c>
      <c r="G806" s="653">
        <v>2771</v>
      </c>
      <c r="H806" s="653">
        <v>1</v>
      </c>
      <c r="I806" s="653">
        <v>2771</v>
      </c>
      <c r="J806" s="653"/>
      <c r="K806" s="653"/>
      <c r="L806" s="653"/>
      <c r="M806" s="653"/>
      <c r="N806" s="653"/>
      <c r="O806" s="653"/>
      <c r="P806" s="666"/>
      <c r="Q806" s="654"/>
    </row>
    <row r="807" spans="1:17" ht="14.4" customHeight="1" x14ac:dyDescent="0.3">
      <c r="A807" s="649" t="s">
        <v>595</v>
      </c>
      <c r="B807" s="650" t="s">
        <v>8774</v>
      </c>
      <c r="C807" s="650" t="s">
        <v>7873</v>
      </c>
      <c r="D807" s="650" t="s">
        <v>8909</v>
      </c>
      <c r="E807" s="650" t="s">
        <v>8910</v>
      </c>
      <c r="F807" s="653">
        <v>1</v>
      </c>
      <c r="G807" s="653">
        <v>3486</v>
      </c>
      <c r="H807" s="653">
        <v>1</v>
      </c>
      <c r="I807" s="653">
        <v>3486</v>
      </c>
      <c r="J807" s="653">
        <v>1</v>
      </c>
      <c r="K807" s="653">
        <v>3498</v>
      </c>
      <c r="L807" s="653">
        <v>1.0034423407917383</v>
      </c>
      <c r="M807" s="653">
        <v>3498</v>
      </c>
      <c r="N807" s="653"/>
      <c r="O807" s="653"/>
      <c r="P807" s="666"/>
      <c r="Q807" s="654"/>
    </row>
    <row r="808" spans="1:17" ht="14.4" customHeight="1" x14ac:dyDescent="0.3">
      <c r="A808" s="649" t="s">
        <v>595</v>
      </c>
      <c r="B808" s="650" t="s">
        <v>8774</v>
      </c>
      <c r="C808" s="650" t="s">
        <v>7873</v>
      </c>
      <c r="D808" s="650" t="s">
        <v>8911</v>
      </c>
      <c r="E808" s="650" t="s">
        <v>8912</v>
      </c>
      <c r="F808" s="653">
        <v>1</v>
      </c>
      <c r="G808" s="653">
        <v>2438</v>
      </c>
      <c r="H808" s="653">
        <v>1</v>
      </c>
      <c r="I808" s="653">
        <v>2438</v>
      </c>
      <c r="J808" s="653">
        <v>1</v>
      </c>
      <c r="K808" s="653">
        <v>2445</v>
      </c>
      <c r="L808" s="653">
        <v>1.0028712059064808</v>
      </c>
      <c r="M808" s="653">
        <v>2445</v>
      </c>
      <c r="N808" s="653">
        <v>1</v>
      </c>
      <c r="O808" s="653">
        <v>2445</v>
      </c>
      <c r="P808" s="666">
        <v>1.0028712059064808</v>
      </c>
      <c r="Q808" s="654">
        <v>2445</v>
      </c>
    </row>
    <row r="809" spans="1:17" ht="14.4" customHeight="1" x14ac:dyDescent="0.3">
      <c r="A809" s="649" t="s">
        <v>595</v>
      </c>
      <c r="B809" s="650" t="s">
        <v>8774</v>
      </c>
      <c r="C809" s="650" t="s">
        <v>7873</v>
      </c>
      <c r="D809" s="650" t="s">
        <v>8913</v>
      </c>
      <c r="E809" s="650" t="s">
        <v>8914</v>
      </c>
      <c r="F809" s="653"/>
      <c r="G809" s="653"/>
      <c r="H809" s="653"/>
      <c r="I809" s="653"/>
      <c r="J809" s="653">
        <v>1</v>
      </c>
      <c r="K809" s="653">
        <v>8192</v>
      </c>
      <c r="L809" s="653"/>
      <c r="M809" s="653">
        <v>8192</v>
      </c>
      <c r="N809" s="653"/>
      <c r="O809" s="653"/>
      <c r="P809" s="666"/>
      <c r="Q809" s="654"/>
    </row>
    <row r="810" spans="1:17" ht="14.4" customHeight="1" x14ac:dyDescent="0.3">
      <c r="A810" s="649" t="s">
        <v>595</v>
      </c>
      <c r="B810" s="650" t="s">
        <v>8774</v>
      </c>
      <c r="C810" s="650" t="s">
        <v>7873</v>
      </c>
      <c r="D810" s="650" t="s">
        <v>713</v>
      </c>
      <c r="E810" s="650" t="s">
        <v>8915</v>
      </c>
      <c r="F810" s="653">
        <v>1</v>
      </c>
      <c r="G810" s="653">
        <v>2324</v>
      </c>
      <c r="H810" s="653">
        <v>1</v>
      </c>
      <c r="I810" s="653">
        <v>2324</v>
      </c>
      <c r="J810" s="653"/>
      <c r="K810" s="653"/>
      <c r="L810" s="653"/>
      <c r="M810" s="653"/>
      <c r="N810" s="653">
        <v>1</v>
      </c>
      <c r="O810" s="653">
        <v>2345</v>
      </c>
      <c r="P810" s="666">
        <v>1.0090361445783131</v>
      </c>
      <c r="Q810" s="654">
        <v>2345</v>
      </c>
    </row>
    <row r="811" spans="1:17" ht="14.4" customHeight="1" x14ac:dyDescent="0.3">
      <c r="A811" s="649" t="s">
        <v>595</v>
      </c>
      <c r="B811" s="650" t="s">
        <v>8774</v>
      </c>
      <c r="C811" s="650" t="s">
        <v>7873</v>
      </c>
      <c r="D811" s="650" t="s">
        <v>8916</v>
      </c>
      <c r="E811" s="650" t="s">
        <v>8917</v>
      </c>
      <c r="F811" s="653"/>
      <c r="G811" s="653"/>
      <c r="H811" s="653"/>
      <c r="I811" s="653"/>
      <c r="J811" s="653"/>
      <c r="K811" s="653"/>
      <c r="L811" s="653"/>
      <c r="M811" s="653"/>
      <c r="N811" s="653">
        <v>1</v>
      </c>
      <c r="O811" s="653">
        <v>0</v>
      </c>
      <c r="P811" s="666"/>
      <c r="Q811" s="654">
        <v>0</v>
      </c>
    </row>
    <row r="812" spans="1:17" ht="14.4" customHeight="1" x14ac:dyDescent="0.3">
      <c r="A812" s="649" t="s">
        <v>595</v>
      </c>
      <c r="B812" s="650" t="s">
        <v>8774</v>
      </c>
      <c r="C812" s="650" t="s">
        <v>7873</v>
      </c>
      <c r="D812" s="650" t="s">
        <v>8918</v>
      </c>
      <c r="E812" s="650" t="s">
        <v>8821</v>
      </c>
      <c r="F812" s="653">
        <v>58</v>
      </c>
      <c r="G812" s="653">
        <v>70064</v>
      </c>
      <c r="H812" s="653">
        <v>1</v>
      </c>
      <c r="I812" s="653">
        <v>1208</v>
      </c>
      <c r="J812" s="653">
        <v>61</v>
      </c>
      <c r="K812" s="653">
        <v>74115</v>
      </c>
      <c r="L812" s="653">
        <v>1.0578185658826216</v>
      </c>
      <c r="M812" s="653">
        <v>1215</v>
      </c>
      <c r="N812" s="653">
        <v>57</v>
      </c>
      <c r="O812" s="653">
        <v>69703</v>
      </c>
      <c r="P812" s="666">
        <v>0.99484756793788531</v>
      </c>
      <c r="Q812" s="654">
        <v>1222.859649122807</v>
      </c>
    </row>
    <row r="813" spans="1:17" ht="14.4" customHeight="1" x14ac:dyDescent="0.3">
      <c r="A813" s="649" t="s">
        <v>595</v>
      </c>
      <c r="B813" s="650" t="s">
        <v>8774</v>
      </c>
      <c r="C813" s="650" t="s">
        <v>7873</v>
      </c>
      <c r="D813" s="650" t="s">
        <v>8919</v>
      </c>
      <c r="E813" s="650" t="s">
        <v>8920</v>
      </c>
      <c r="F813" s="653">
        <v>1</v>
      </c>
      <c r="G813" s="653">
        <v>5082</v>
      </c>
      <c r="H813" s="653">
        <v>1</v>
      </c>
      <c r="I813" s="653">
        <v>5082</v>
      </c>
      <c r="J813" s="653">
        <v>1</v>
      </c>
      <c r="K813" s="653">
        <v>5098</v>
      </c>
      <c r="L813" s="653">
        <v>1.0031483667847305</v>
      </c>
      <c r="M813" s="653">
        <v>5098</v>
      </c>
      <c r="N813" s="653">
        <v>3</v>
      </c>
      <c r="O813" s="653">
        <v>15375</v>
      </c>
      <c r="P813" s="666">
        <v>3.0253837072018892</v>
      </c>
      <c r="Q813" s="654">
        <v>5125</v>
      </c>
    </row>
    <row r="814" spans="1:17" ht="14.4" customHeight="1" x14ac:dyDescent="0.3">
      <c r="A814" s="649" t="s">
        <v>595</v>
      </c>
      <c r="B814" s="650" t="s">
        <v>8774</v>
      </c>
      <c r="C814" s="650" t="s">
        <v>7873</v>
      </c>
      <c r="D814" s="650" t="s">
        <v>8921</v>
      </c>
      <c r="E814" s="650" t="s">
        <v>8922</v>
      </c>
      <c r="F814" s="653"/>
      <c r="G814" s="653"/>
      <c r="H814" s="653"/>
      <c r="I814" s="653"/>
      <c r="J814" s="653"/>
      <c r="K814" s="653"/>
      <c r="L814" s="653"/>
      <c r="M814" s="653"/>
      <c r="N814" s="653">
        <v>1</v>
      </c>
      <c r="O814" s="653">
        <v>8235</v>
      </c>
      <c r="P814" s="666"/>
      <c r="Q814" s="654">
        <v>8235</v>
      </c>
    </row>
    <row r="815" spans="1:17" ht="14.4" customHeight="1" x14ac:dyDescent="0.3">
      <c r="A815" s="649" t="s">
        <v>595</v>
      </c>
      <c r="B815" s="650" t="s">
        <v>8774</v>
      </c>
      <c r="C815" s="650" t="s">
        <v>7873</v>
      </c>
      <c r="D815" s="650" t="s">
        <v>8923</v>
      </c>
      <c r="E815" s="650" t="s">
        <v>8924</v>
      </c>
      <c r="F815" s="653"/>
      <c r="G815" s="653"/>
      <c r="H815" s="653"/>
      <c r="I815" s="653"/>
      <c r="J815" s="653">
        <v>1</v>
      </c>
      <c r="K815" s="653">
        <v>0</v>
      </c>
      <c r="L815" s="653"/>
      <c r="M815" s="653">
        <v>0</v>
      </c>
      <c r="N815" s="653"/>
      <c r="O815" s="653"/>
      <c r="P815" s="666"/>
      <c r="Q815" s="654"/>
    </row>
    <row r="816" spans="1:17" ht="14.4" customHeight="1" x14ac:dyDescent="0.3">
      <c r="A816" s="649" t="s">
        <v>595</v>
      </c>
      <c r="B816" s="650" t="s">
        <v>8774</v>
      </c>
      <c r="C816" s="650" t="s">
        <v>7873</v>
      </c>
      <c r="D816" s="650" t="s">
        <v>8925</v>
      </c>
      <c r="E816" s="650" t="s">
        <v>8926</v>
      </c>
      <c r="F816" s="653"/>
      <c r="G816" s="653"/>
      <c r="H816" s="653"/>
      <c r="I816" s="653"/>
      <c r="J816" s="653"/>
      <c r="K816" s="653"/>
      <c r="L816" s="653"/>
      <c r="M816" s="653"/>
      <c r="N816" s="653">
        <v>1</v>
      </c>
      <c r="O816" s="653">
        <v>1162</v>
      </c>
      <c r="P816" s="666"/>
      <c r="Q816" s="654">
        <v>1162</v>
      </c>
    </row>
    <row r="817" spans="1:17" ht="14.4" customHeight="1" x14ac:dyDescent="0.3">
      <c r="A817" s="649" t="s">
        <v>595</v>
      </c>
      <c r="B817" s="650" t="s">
        <v>8774</v>
      </c>
      <c r="C817" s="650" t="s">
        <v>7873</v>
      </c>
      <c r="D817" s="650" t="s">
        <v>8927</v>
      </c>
      <c r="E817" s="650" t="s">
        <v>8928</v>
      </c>
      <c r="F817" s="653"/>
      <c r="G817" s="653"/>
      <c r="H817" s="653"/>
      <c r="I817" s="653"/>
      <c r="J817" s="653">
        <v>1</v>
      </c>
      <c r="K817" s="653">
        <v>8757</v>
      </c>
      <c r="L817" s="653"/>
      <c r="M817" s="653">
        <v>8757</v>
      </c>
      <c r="N817" s="653"/>
      <c r="O817" s="653"/>
      <c r="P817" s="666"/>
      <c r="Q817" s="654"/>
    </row>
    <row r="818" spans="1:17" ht="14.4" customHeight="1" x14ac:dyDescent="0.3">
      <c r="A818" s="649" t="s">
        <v>595</v>
      </c>
      <c r="B818" s="650" t="s">
        <v>8774</v>
      </c>
      <c r="C818" s="650" t="s">
        <v>7873</v>
      </c>
      <c r="D818" s="650" t="s">
        <v>8929</v>
      </c>
      <c r="E818" s="650" t="s">
        <v>8930</v>
      </c>
      <c r="F818" s="653">
        <v>4</v>
      </c>
      <c r="G818" s="653">
        <v>15852</v>
      </c>
      <c r="H818" s="653">
        <v>1</v>
      </c>
      <c r="I818" s="653">
        <v>3963</v>
      </c>
      <c r="J818" s="653"/>
      <c r="K818" s="653"/>
      <c r="L818" s="653"/>
      <c r="M818" s="653"/>
      <c r="N818" s="653"/>
      <c r="O818" s="653"/>
      <c r="P818" s="666"/>
      <c r="Q818" s="654"/>
    </row>
    <row r="819" spans="1:17" ht="14.4" customHeight="1" x14ac:dyDescent="0.3">
      <c r="A819" s="649" t="s">
        <v>595</v>
      </c>
      <c r="B819" s="650" t="s">
        <v>8774</v>
      </c>
      <c r="C819" s="650" t="s">
        <v>7873</v>
      </c>
      <c r="D819" s="650" t="s">
        <v>8931</v>
      </c>
      <c r="E819" s="650" t="s">
        <v>8932</v>
      </c>
      <c r="F819" s="653">
        <v>6</v>
      </c>
      <c r="G819" s="653">
        <v>7902</v>
      </c>
      <c r="H819" s="653">
        <v>1</v>
      </c>
      <c r="I819" s="653">
        <v>1317</v>
      </c>
      <c r="J819" s="653"/>
      <c r="K819" s="653"/>
      <c r="L819" s="653"/>
      <c r="M819" s="653"/>
      <c r="N819" s="653"/>
      <c r="O819" s="653"/>
      <c r="P819" s="666"/>
      <c r="Q819" s="654"/>
    </row>
    <row r="820" spans="1:17" ht="14.4" customHeight="1" x14ac:dyDescent="0.3">
      <c r="A820" s="649" t="s">
        <v>595</v>
      </c>
      <c r="B820" s="650" t="s">
        <v>8774</v>
      </c>
      <c r="C820" s="650" t="s">
        <v>7873</v>
      </c>
      <c r="D820" s="650" t="s">
        <v>5540</v>
      </c>
      <c r="E820" s="650" t="s">
        <v>8933</v>
      </c>
      <c r="F820" s="653">
        <v>1</v>
      </c>
      <c r="G820" s="653">
        <v>338</v>
      </c>
      <c r="H820" s="653">
        <v>1</v>
      </c>
      <c r="I820" s="653">
        <v>338</v>
      </c>
      <c r="J820" s="653"/>
      <c r="K820" s="653"/>
      <c r="L820" s="653"/>
      <c r="M820" s="653"/>
      <c r="N820" s="653"/>
      <c r="O820" s="653"/>
      <c r="P820" s="666"/>
      <c r="Q820" s="654"/>
    </row>
    <row r="821" spans="1:17" ht="14.4" customHeight="1" x14ac:dyDescent="0.3">
      <c r="A821" s="649" t="s">
        <v>595</v>
      </c>
      <c r="B821" s="650" t="s">
        <v>8774</v>
      </c>
      <c r="C821" s="650" t="s">
        <v>7873</v>
      </c>
      <c r="D821" s="650" t="s">
        <v>8934</v>
      </c>
      <c r="E821" s="650" t="s">
        <v>8935</v>
      </c>
      <c r="F821" s="653"/>
      <c r="G821" s="653"/>
      <c r="H821" s="653"/>
      <c r="I821" s="653"/>
      <c r="J821" s="653">
        <v>1</v>
      </c>
      <c r="K821" s="653">
        <v>5390</v>
      </c>
      <c r="L821" s="653"/>
      <c r="M821" s="653">
        <v>5390</v>
      </c>
      <c r="N821" s="653"/>
      <c r="O821" s="653"/>
      <c r="P821" s="666"/>
      <c r="Q821" s="654"/>
    </row>
    <row r="822" spans="1:17" ht="14.4" customHeight="1" x14ac:dyDescent="0.3">
      <c r="A822" s="649" t="s">
        <v>595</v>
      </c>
      <c r="B822" s="650" t="s">
        <v>8774</v>
      </c>
      <c r="C822" s="650" t="s">
        <v>7873</v>
      </c>
      <c r="D822" s="650" t="s">
        <v>8936</v>
      </c>
      <c r="E822" s="650" t="s">
        <v>8937</v>
      </c>
      <c r="F822" s="653"/>
      <c r="G822" s="653"/>
      <c r="H822" s="653"/>
      <c r="I822" s="653"/>
      <c r="J822" s="653"/>
      <c r="K822" s="653"/>
      <c r="L822" s="653"/>
      <c r="M822" s="653"/>
      <c r="N822" s="653">
        <v>1</v>
      </c>
      <c r="O822" s="653">
        <v>8096</v>
      </c>
      <c r="P822" s="666"/>
      <c r="Q822" s="654">
        <v>8096</v>
      </c>
    </row>
    <row r="823" spans="1:17" ht="14.4" customHeight="1" x14ac:dyDescent="0.3">
      <c r="A823" s="649" t="s">
        <v>595</v>
      </c>
      <c r="B823" s="650" t="s">
        <v>8774</v>
      </c>
      <c r="C823" s="650" t="s">
        <v>7873</v>
      </c>
      <c r="D823" s="650" t="s">
        <v>8938</v>
      </c>
      <c r="E823" s="650" t="s">
        <v>8939</v>
      </c>
      <c r="F823" s="653">
        <v>2</v>
      </c>
      <c r="G823" s="653">
        <v>4456</v>
      </c>
      <c r="H823" s="653">
        <v>1</v>
      </c>
      <c r="I823" s="653">
        <v>2228</v>
      </c>
      <c r="J823" s="653"/>
      <c r="K823" s="653"/>
      <c r="L823" s="653"/>
      <c r="M823" s="653"/>
      <c r="N823" s="653"/>
      <c r="O823" s="653"/>
      <c r="P823" s="666"/>
      <c r="Q823" s="654"/>
    </row>
    <row r="824" spans="1:17" ht="14.4" customHeight="1" x14ac:dyDescent="0.3">
      <c r="A824" s="649" t="s">
        <v>595</v>
      </c>
      <c r="B824" s="650" t="s">
        <v>8774</v>
      </c>
      <c r="C824" s="650" t="s">
        <v>7873</v>
      </c>
      <c r="D824" s="650" t="s">
        <v>8940</v>
      </c>
      <c r="E824" s="650" t="s">
        <v>8941</v>
      </c>
      <c r="F824" s="653"/>
      <c r="G824" s="653"/>
      <c r="H824" s="653"/>
      <c r="I824" s="653"/>
      <c r="J824" s="653">
        <v>1</v>
      </c>
      <c r="K824" s="653">
        <v>4248</v>
      </c>
      <c r="L824" s="653"/>
      <c r="M824" s="653">
        <v>4248</v>
      </c>
      <c r="N824" s="653"/>
      <c r="O824" s="653"/>
      <c r="P824" s="666"/>
      <c r="Q824" s="654"/>
    </row>
    <row r="825" spans="1:17" ht="14.4" customHeight="1" x14ac:dyDescent="0.3">
      <c r="A825" s="649" t="s">
        <v>595</v>
      </c>
      <c r="B825" s="650" t="s">
        <v>8774</v>
      </c>
      <c r="C825" s="650" t="s">
        <v>7873</v>
      </c>
      <c r="D825" s="650" t="s">
        <v>8942</v>
      </c>
      <c r="E825" s="650" t="s">
        <v>8943</v>
      </c>
      <c r="F825" s="653">
        <v>1</v>
      </c>
      <c r="G825" s="653">
        <v>511</v>
      </c>
      <c r="H825" s="653">
        <v>1</v>
      </c>
      <c r="I825" s="653">
        <v>511</v>
      </c>
      <c r="J825" s="653"/>
      <c r="K825" s="653"/>
      <c r="L825" s="653"/>
      <c r="M825" s="653"/>
      <c r="N825" s="653"/>
      <c r="O825" s="653"/>
      <c r="P825" s="666"/>
      <c r="Q825" s="654"/>
    </row>
    <row r="826" spans="1:17" ht="14.4" customHeight="1" x14ac:dyDescent="0.3">
      <c r="A826" s="649" t="s">
        <v>595</v>
      </c>
      <c r="B826" s="650" t="s">
        <v>8774</v>
      </c>
      <c r="C826" s="650" t="s">
        <v>7873</v>
      </c>
      <c r="D826" s="650" t="s">
        <v>8944</v>
      </c>
      <c r="E826" s="650" t="s">
        <v>8945</v>
      </c>
      <c r="F826" s="653"/>
      <c r="G826" s="653"/>
      <c r="H826" s="653"/>
      <c r="I826" s="653"/>
      <c r="J826" s="653">
        <v>1</v>
      </c>
      <c r="K826" s="653">
        <v>2555</v>
      </c>
      <c r="L826" s="653"/>
      <c r="M826" s="653">
        <v>2555</v>
      </c>
      <c r="N826" s="653"/>
      <c r="O826" s="653"/>
      <c r="P826" s="666"/>
      <c r="Q826" s="654"/>
    </row>
    <row r="827" spans="1:17" ht="14.4" customHeight="1" x14ac:dyDescent="0.3">
      <c r="A827" s="649" t="s">
        <v>595</v>
      </c>
      <c r="B827" s="650" t="s">
        <v>8946</v>
      </c>
      <c r="C827" s="650" t="s">
        <v>7873</v>
      </c>
      <c r="D827" s="650" t="s">
        <v>8814</v>
      </c>
      <c r="E827" s="650" t="s">
        <v>8815</v>
      </c>
      <c r="F827" s="653"/>
      <c r="G827" s="653"/>
      <c r="H827" s="653"/>
      <c r="I827" s="653"/>
      <c r="J827" s="653">
        <v>1</v>
      </c>
      <c r="K827" s="653">
        <v>681</v>
      </c>
      <c r="L827" s="653"/>
      <c r="M827" s="653">
        <v>681</v>
      </c>
      <c r="N827" s="653">
        <v>1</v>
      </c>
      <c r="O827" s="653">
        <v>691</v>
      </c>
      <c r="P827" s="666"/>
      <c r="Q827" s="654">
        <v>691</v>
      </c>
    </row>
    <row r="828" spans="1:17" ht="14.4" customHeight="1" x14ac:dyDescent="0.3">
      <c r="A828" s="649" t="s">
        <v>595</v>
      </c>
      <c r="B828" s="650" t="s">
        <v>8946</v>
      </c>
      <c r="C828" s="650" t="s">
        <v>7873</v>
      </c>
      <c r="D828" s="650" t="s">
        <v>8947</v>
      </c>
      <c r="E828" s="650" t="s">
        <v>8948</v>
      </c>
      <c r="F828" s="653">
        <v>5</v>
      </c>
      <c r="G828" s="653">
        <v>740</v>
      </c>
      <c r="H828" s="653">
        <v>1</v>
      </c>
      <c r="I828" s="653">
        <v>148</v>
      </c>
      <c r="J828" s="653">
        <v>3</v>
      </c>
      <c r="K828" s="653">
        <v>447</v>
      </c>
      <c r="L828" s="653">
        <v>0.6040540540540541</v>
      </c>
      <c r="M828" s="653">
        <v>149</v>
      </c>
      <c r="N828" s="653">
        <v>8</v>
      </c>
      <c r="O828" s="653">
        <v>1796</v>
      </c>
      <c r="P828" s="666">
        <v>2.4270270270270271</v>
      </c>
      <c r="Q828" s="654">
        <v>224.5</v>
      </c>
    </row>
    <row r="829" spans="1:17" ht="14.4" customHeight="1" x14ac:dyDescent="0.3">
      <c r="A829" s="649" t="s">
        <v>595</v>
      </c>
      <c r="B829" s="650" t="s">
        <v>8946</v>
      </c>
      <c r="C829" s="650" t="s">
        <v>7873</v>
      </c>
      <c r="D829" s="650" t="s">
        <v>8949</v>
      </c>
      <c r="E829" s="650" t="s">
        <v>8950</v>
      </c>
      <c r="F829" s="653">
        <v>2</v>
      </c>
      <c r="G829" s="653">
        <v>444</v>
      </c>
      <c r="H829" s="653">
        <v>1</v>
      </c>
      <c r="I829" s="653">
        <v>222</v>
      </c>
      <c r="J829" s="653">
        <v>5</v>
      </c>
      <c r="K829" s="653">
        <v>1120</v>
      </c>
      <c r="L829" s="653">
        <v>2.5225225225225225</v>
      </c>
      <c r="M829" s="653">
        <v>224</v>
      </c>
      <c r="N829" s="653">
        <v>1</v>
      </c>
      <c r="O829" s="653">
        <v>475</v>
      </c>
      <c r="P829" s="666">
        <v>1.0698198198198199</v>
      </c>
      <c r="Q829" s="654">
        <v>475</v>
      </c>
    </row>
    <row r="830" spans="1:17" ht="14.4" customHeight="1" x14ac:dyDescent="0.3">
      <c r="A830" s="649" t="s">
        <v>595</v>
      </c>
      <c r="B830" s="650" t="s">
        <v>8946</v>
      </c>
      <c r="C830" s="650" t="s">
        <v>7873</v>
      </c>
      <c r="D830" s="650" t="s">
        <v>8951</v>
      </c>
      <c r="E830" s="650" t="s">
        <v>8952</v>
      </c>
      <c r="F830" s="653">
        <v>2</v>
      </c>
      <c r="G830" s="653">
        <v>182</v>
      </c>
      <c r="H830" s="653">
        <v>1</v>
      </c>
      <c r="I830" s="653">
        <v>91</v>
      </c>
      <c r="J830" s="653">
        <v>2</v>
      </c>
      <c r="K830" s="653">
        <v>182</v>
      </c>
      <c r="L830" s="653">
        <v>1</v>
      </c>
      <c r="M830" s="653">
        <v>91</v>
      </c>
      <c r="N830" s="653">
        <v>3</v>
      </c>
      <c r="O830" s="653">
        <v>279</v>
      </c>
      <c r="P830" s="666">
        <v>1.5329670329670331</v>
      </c>
      <c r="Q830" s="654">
        <v>93</v>
      </c>
    </row>
    <row r="831" spans="1:17" ht="14.4" customHeight="1" x14ac:dyDescent="0.3">
      <c r="A831" s="649" t="s">
        <v>595</v>
      </c>
      <c r="B831" s="650" t="s">
        <v>8946</v>
      </c>
      <c r="C831" s="650" t="s">
        <v>7873</v>
      </c>
      <c r="D831" s="650" t="s">
        <v>8953</v>
      </c>
      <c r="E831" s="650" t="s">
        <v>8954</v>
      </c>
      <c r="F831" s="653">
        <v>8</v>
      </c>
      <c r="G831" s="653">
        <v>1768</v>
      </c>
      <c r="H831" s="653">
        <v>1</v>
      </c>
      <c r="I831" s="653">
        <v>221</v>
      </c>
      <c r="J831" s="653">
        <v>7</v>
      </c>
      <c r="K831" s="653">
        <v>1561</v>
      </c>
      <c r="L831" s="653">
        <v>0.88291855203619907</v>
      </c>
      <c r="M831" s="653">
        <v>223</v>
      </c>
      <c r="N831" s="653">
        <v>2</v>
      </c>
      <c r="O831" s="653">
        <v>454</v>
      </c>
      <c r="P831" s="666">
        <v>0.25678733031674206</v>
      </c>
      <c r="Q831" s="654">
        <v>227</v>
      </c>
    </row>
    <row r="832" spans="1:17" ht="14.4" customHeight="1" x14ac:dyDescent="0.3">
      <c r="A832" s="649" t="s">
        <v>595</v>
      </c>
      <c r="B832" s="650" t="s">
        <v>8946</v>
      </c>
      <c r="C832" s="650" t="s">
        <v>7873</v>
      </c>
      <c r="D832" s="650" t="s">
        <v>8955</v>
      </c>
      <c r="E832" s="650" t="s">
        <v>8956</v>
      </c>
      <c r="F832" s="653"/>
      <c r="G832" s="653"/>
      <c r="H832" s="653"/>
      <c r="I832" s="653"/>
      <c r="J832" s="653"/>
      <c r="K832" s="653"/>
      <c r="L832" s="653"/>
      <c r="M832" s="653"/>
      <c r="N832" s="653">
        <v>2</v>
      </c>
      <c r="O832" s="653">
        <v>752</v>
      </c>
      <c r="P832" s="666"/>
      <c r="Q832" s="654">
        <v>376</v>
      </c>
    </row>
    <row r="833" spans="1:17" ht="14.4" customHeight="1" x14ac:dyDescent="0.3">
      <c r="A833" s="649" t="s">
        <v>595</v>
      </c>
      <c r="B833" s="650" t="s">
        <v>8946</v>
      </c>
      <c r="C833" s="650" t="s">
        <v>7873</v>
      </c>
      <c r="D833" s="650" t="s">
        <v>8957</v>
      </c>
      <c r="E833" s="650" t="s">
        <v>8958</v>
      </c>
      <c r="F833" s="653">
        <v>7</v>
      </c>
      <c r="G833" s="653">
        <v>24150</v>
      </c>
      <c r="H833" s="653">
        <v>1</v>
      </c>
      <c r="I833" s="653">
        <v>3450</v>
      </c>
      <c r="J833" s="653">
        <v>6</v>
      </c>
      <c r="K833" s="653">
        <v>20796</v>
      </c>
      <c r="L833" s="653">
        <v>0.8611180124223603</v>
      </c>
      <c r="M833" s="653">
        <v>3466</v>
      </c>
      <c r="N833" s="653">
        <v>11</v>
      </c>
      <c r="O833" s="653">
        <v>38342</v>
      </c>
      <c r="P833" s="666">
        <v>1.5876604554865423</v>
      </c>
      <c r="Q833" s="654">
        <v>3485.6363636363635</v>
      </c>
    </row>
    <row r="834" spans="1:17" ht="14.4" customHeight="1" x14ac:dyDescent="0.3">
      <c r="A834" s="649" t="s">
        <v>595</v>
      </c>
      <c r="B834" s="650" t="s">
        <v>8946</v>
      </c>
      <c r="C834" s="650" t="s">
        <v>7873</v>
      </c>
      <c r="D834" s="650" t="s">
        <v>8959</v>
      </c>
      <c r="E834" s="650" t="s">
        <v>8960</v>
      </c>
      <c r="F834" s="653">
        <v>4</v>
      </c>
      <c r="G834" s="653">
        <v>18420</v>
      </c>
      <c r="H834" s="653">
        <v>1</v>
      </c>
      <c r="I834" s="653">
        <v>4605</v>
      </c>
      <c r="J834" s="653">
        <v>6</v>
      </c>
      <c r="K834" s="653">
        <v>27768</v>
      </c>
      <c r="L834" s="653">
        <v>1.5074918566775244</v>
      </c>
      <c r="M834" s="653">
        <v>4628</v>
      </c>
      <c r="N834" s="653">
        <v>2</v>
      </c>
      <c r="O834" s="653">
        <v>9340</v>
      </c>
      <c r="P834" s="666">
        <v>0.50705754614549403</v>
      </c>
      <c r="Q834" s="654">
        <v>4670</v>
      </c>
    </row>
    <row r="835" spans="1:17" ht="14.4" customHeight="1" x14ac:dyDescent="0.3">
      <c r="A835" s="649" t="s">
        <v>595</v>
      </c>
      <c r="B835" s="650" t="s">
        <v>8946</v>
      </c>
      <c r="C835" s="650" t="s">
        <v>7873</v>
      </c>
      <c r="D835" s="650" t="s">
        <v>8961</v>
      </c>
      <c r="E835" s="650" t="s">
        <v>8962</v>
      </c>
      <c r="F835" s="653">
        <v>7</v>
      </c>
      <c r="G835" s="653">
        <v>21765</v>
      </c>
      <c r="H835" s="653">
        <v>1</v>
      </c>
      <c r="I835" s="653">
        <v>3109.2857142857142</v>
      </c>
      <c r="J835" s="653">
        <v>2</v>
      </c>
      <c r="K835" s="653">
        <v>6254</v>
      </c>
      <c r="L835" s="653">
        <v>0.28734206294509534</v>
      </c>
      <c r="M835" s="653">
        <v>3127</v>
      </c>
      <c r="N835" s="653">
        <v>1</v>
      </c>
      <c r="O835" s="653">
        <v>3127</v>
      </c>
      <c r="P835" s="666">
        <v>0.14367103147254767</v>
      </c>
      <c r="Q835" s="654">
        <v>3127</v>
      </c>
    </row>
    <row r="836" spans="1:17" ht="14.4" customHeight="1" x14ac:dyDescent="0.3">
      <c r="A836" s="649" t="s">
        <v>595</v>
      </c>
      <c r="B836" s="650" t="s">
        <v>8946</v>
      </c>
      <c r="C836" s="650" t="s">
        <v>7873</v>
      </c>
      <c r="D836" s="650" t="s">
        <v>8963</v>
      </c>
      <c r="E836" s="650" t="s">
        <v>8964</v>
      </c>
      <c r="F836" s="653">
        <v>8</v>
      </c>
      <c r="G836" s="653">
        <v>32720</v>
      </c>
      <c r="H836" s="653">
        <v>1</v>
      </c>
      <c r="I836" s="653">
        <v>4090</v>
      </c>
      <c r="J836" s="653">
        <v>3</v>
      </c>
      <c r="K836" s="653">
        <v>12330</v>
      </c>
      <c r="L836" s="653">
        <v>0.37683374083129584</v>
      </c>
      <c r="M836" s="653">
        <v>4110</v>
      </c>
      <c r="N836" s="653">
        <v>2</v>
      </c>
      <c r="O836" s="653">
        <v>8254</v>
      </c>
      <c r="P836" s="666">
        <v>0.25226161369193156</v>
      </c>
      <c r="Q836" s="654">
        <v>4127</v>
      </c>
    </row>
    <row r="837" spans="1:17" ht="14.4" customHeight="1" x14ac:dyDescent="0.3">
      <c r="A837" s="649" t="s">
        <v>595</v>
      </c>
      <c r="B837" s="650" t="s">
        <v>8946</v>
      </c>
      <c r="C837" s="650" t="s">
        <v>7873</v>
      </c>
      <c r="D837" s="650" t="s">
        <v>8965</v>
      </c>
      <c r="E837" s="650" t="s">
        <v>8966</v>
      </c>
      <c r="F837" s="653"/>
      <c r="G837" s="653"/>
      <c r="H837" s="653"/>
      <c r="I837" s="653"/>
      <c r="J837" s="653">
        <v>1</v>
      </c>
      <c r="K837" s="653">
        <v>340</v>
      </c>
      <c r="L837" s="653"/>
      <c r="M837" s="653">
        <v>340</v>
      </c>
      <c r="N837" s="653"/>
      <c r="O837" s="653"/>
      <c r="P837" s="666"/>
      <c r="Q837" s="654"/>
    </row>
    <row r="838" spans="1:17" ht="14.4" customHeight="1" x14ac:dyDescent="0.3">
      <c r="A838" s="649" t="s">
        <v>595</v>
      </c>
      <c r="B838" s="650" t="s">
        <v>8946</v>
      </c>
      <c r="C838" s="650" t="s">
        <v>7873</v>
      </c>
      <c r="D838" s="650" t="s">
        <v>8967</v>
      </c>
      <c r="E838" s="650" t="s">
        <v>8968</v>
      </c>
      <c r="F838" s="653"/>
      <c r="G838" s="653"/>
      <c r="H838" s="653"/>
      <c r="I838" s="653"/>
      <c r="J838" s="653">
        <v>1</v>
      </c>
      <c r="K838" s="653">
        <v>4284</v>
      </c>
      <c r="L838" s="653"/>
      <c r="M838" s="653">
        <v>4284</v>
      </c>
      <c r="N838" s="653">
        <v>1</v>
      </c>
      <c r="O838" s="653">
        <v>4311</v>
      </c>
      <c r="P838" s="666"/>
      <c r="Q838" s="654">
        <v>4311</v>
      </c>
    </row>
    <row r="839" spans="1:17" ht="14.4" customHeight="1" x14ac:dyDescent="0.3">
      <c r="A839" s="649" t="s">
        <v>595</v>
      </c>
      <c r="B839" s="650" t="s">
        <v>8946</v>
      </c>
      <c r="C839" s="650" t="s">
        <v>7873</v>
      </c>
      <c r="D839" s="650" t="s">
        <v>8969</v>
      </c>
      <c r="E839" s="650" t="s">
        <v>8970</v>
      </c>
      <c r="F839" s="653">
        <v>2</v>
      </c>
      <c r="G839" s="653">
        <v>10614</v>
      </c>
      <c r="H839" s="653">
        <v>1</v>
      </c>
      <c r="I839" s="653">
        <v>5307</v>
      </c>
      <c r="J839" s="653">
        <v>4</v>
      </c>
      <c r="K839" s="653">
        <v>21292</v>
      </c>
      <c r="L839" s="653">
        <v>2.0060297719992461</v>
      </c>
      <c r="M839" s="653">
        <v>5323</v>
      </c>
      <c r="N839" s="653">
        <v>4</v>
      </c>
      <c r="O839" s="653">
        <v>21400</v>
      </c>
      <c r="P839" s="666">
        <v>2.0162050122479744</v>
      </c>
      <c r="Q839" s="654">
        <v>5350</v>
      </c>
    </row>
    <row r="840" spans="1:17" ht="14.4" customHeight="1" x14ac:dyDescent="0.3">
      <c r="A840" s="649" t="s">
        <v>595</v>
      </c>
      <c r="B840" s="650" t="s">
        <v>8946</v>
      </c>
      <c r="C840" s="650" t="s">
        <v>7873</v>
      </c>
      <c r="D840" s="650" t="s">
        <v>8971</v>
      </c>
      <c r="E840" s="650" t="s">
        <v>8972</v>
      </c>
      <c r="F840" s="653"/>
      <c r="G840" s="653"/>
      <c r="H840" s="653"/>
      <c r="I840" s="653"/>
      <c r="J840" s="653">
        <v>2</v>
      </c>
      <c r="K840" s="653">
        <v>9970</v>
      </c>
      <c r="L840" s="653"/>
      <c r="M840" s="653">
        <v>4985</v>
      </c>
      <c r="N840" s="653"/>
      <c r="O840" s="653"/>
      <c r="P840" s="666"/>
      <c r="Q840" s="654"/>
    </row>
    <row r="841" spans="1:17" ht="14.4" customHeight="1" x14ac:dyDescent="0.3">
      <c r="A841" s="649" t="s">
        <v>595</v>
      </c>
      <c r="B841" s="650" t="s">
        <v>8946</v>
      </c>
      <c r="C841" s="650" t="s">
        <v>7873</v>
      </c>
      <c r="D841" s="650" t="s">
        <v>8973</v>
      </c>
      <c r="E841" s="650" t="s">
        <v>8974</v>
      </c>
      <c r="F841" s="653"/>
      <c r="G841" s="653"/>
      <c r="H841" s="653"/>
      <c r="I841" s="653"/>
      <c r="J841" s="653"/>
      <c r="K841" s="653"/>
      <c r="L841" s="653"/>
      <c r="M841" s="653"/>
      <c r="N841" s="653">
        <v>1</v>
      </c>
      <c r="O841" s="653">
        <v>2414</v>
      </c>
      <c r="P841" s="666"/>
      <c r="Q841" s="654">
        <v>2414</v>
      </c>
    </row>
    <row r="842" spans="1:17" ht="14.4" customHeight="1" x14ac:dyDescent="0.3">
      <c r="A842" s="649" t="s">
        <v>595</v>
      </c>
      <c r="B842" s="650" t="s">
        <v>8946</v>
      </c>
      <c r="C842" s="650" t="s">
        <v>7873</v>
      </c>
      <c r="D842" s="650" t="s">
        <v>8975</v>
      </c>
      <c r="E842" s="650" t="s">
        <v>8976</v>
      </c>
      <c r="F842" s="653">
        <v>11</v>
      </c>
      <c r="G842" s="653">
        <v>13904</v>
      </c>
      <c r="H842" s="653">
        <v>1</v>
      </c>
      <c r="I842" s="653">
        <v>1264</v>
      </c>
      <c r="J842" s="653">
        <v>17</v>
      </c>
      <c r="K842" s="653">
        <v>21590</v>
      </c>
      <c r="L842" s="653">
        <v>1.5527905638665132</v>
      </c>
      <c r="M842" s="653">
        <v>1270</v>
      </c>
      <c r="N842" s="653">
        <v>14</v>
      </c>
      <c r="O842" s="653">
        <v>17830</v>
      </c>
      <c r="P842" s="666">
        <v>1.2823647871116226</v>
      </c>
      <c r="Q842" s="654">
        <v>1273.5714285714287</v>
      </c>
    </row>
    <row r="843" spans="1:17" ht="14.4" customHeight="1" x14ac:dyDescent="0.3">
      <c r="A843" s="649" t="s">
        <v>595</v>
      </c>
      <c r="B843" s="650" t="s">
        <v>8946</v>
      </c>
      <c r="C843" s="650" t="s">
        <v>7873</v>
      </c>
      <c r="D843" s="650" t="s">
        <v>8977</v>
      </c>
      <c r="E843" s="650" t="s">
        <v>8978</v>
      </c>
      <c r="F843" s="653"/>
      <c r="G843" s="653"/>
      <c r="H843" s="653"/>
      <c r="I843" s="653"/>
      <c r="J843" s="653"/>
      <c r="K843" s="653"/>
      <c r="L843" s="653"/>
      <c r="M843" s="653"/>
      <c r="N843" s="653">
        <v>1</v>
      </c>
      <c r="O843" s="653">
        <v>988</v>
      </c>
      <c r="P843" s="666"/>
      <c r="Q843" s="654">
        <v>988</v>
      </c>
    </row>
    <row r="844" spans="1:17" ht="14.4" customHeight="1" x14ac:dyDescent="0.3">
      <c r="A844" s="649" t="s">
        <v>595</v>
      </c>
      <c r="B844" s="650" t="s">
        <v>8946</v>
      </c>
      <c r="C844" s="650" t="s">
        <v>7873</v>
      </c>
      <c r="D844" s="650" t="s">
        <v>8979</v>
      </c>
      <c r="E844" s="650" t="s">
        <v>8980</v>
      </c>
      <c r="F844" s="653">
        <v>1</v>
      </c>
      <c r="G844" s="653">
        <v>154</v>
      </c>
      <c r="H844" s="653">
        <v>1</v>
      </c>
      <c r="I844" s="653">
        <v>154</v>
      </c>
      <c r="J844" s="653"/>
      <c r="K844" s="653"/>
      <c r="L844" s="653"/>
      <c r="M844" s="653"/>
      <c r="N844" s="653"/>
      <c r="O844" s="653"/>
      <c r="P844" s="666"/>
      <c r="Q844" s="654"/>
    </row>
    <row r="845" spans="1:17" ht="14.4" customHeight="1" x14ac:dyDescent="0.3">
      <c r="A845" s="649" t="s">
        <v>595</v>
      </c>
      <c r="B845" s="650" t="s">
        <v>8946</v>
      </c>
      <c r="C845" s="650" t="s">
        <v>7873</v>
      </c>
      <c r="D845" s="650" t="s">
        <v>8683</v>
      </c>
      <c r="E845" s="650" t="s">
        <v>8684</v>
      </c>
      <c r="F845" s="653">
        <v>1</v>
      </c>
      <c r="G845" s="653">
        <v>75</v>
      </c>
      <c r="H845" s="653">
        <v>1</v>
      </c>
      <c r="I845" s="653">
        <v>75</v>
      </c>
      <c r="J845" s="653"/>
      <c r="K845" s="653"/>
      <c r="L845" s="653"/>
      <c r="M845" s="653"/>
      <c r="N845" s="653"/>
      <c r="O845" s="653"/>
      <c r="P845" s="666"/>
      <c r="Q845" s="654"/>
    </row>
    <row r="846" spans="1:17" ht="14.4" customHeight="1" x14ac:dyDescent="0.3">
      <c r="A846" s="649" t="s">
        <v>595</v>
      </c>
      <c r="B846" s="650" t="s">
        <v>8946</v>
      </c>
      <c r="C846" s="650" t="s">
        <v>7873</v>
      </c>
      <c r="D846" s="650" t="s">
        <v>8981</v>
      </c>
      <c r="E846" s="650" t="s">
        <v>8982</v>
      </c>
      <c r="F846" s="653">
        <v>1</v>
      </c>
      <c r="G846" s="653">
        <v>3889</v>
      </c>
      <c r="H846" s="653">
        <v>1</v>
      </c>
      <c r="I846" s="653">
        <v>3889</v>
      </c>
      <c r="J846" s="653">
        <v>2</v>
      </c>
      <c r="K846" s="653">
        <v>7818</v>
      </c>
      <c r="L846" s="653">
        <v>2.0102854204165594</v>
      </c>
      <c r="M846" s="653">
        <v>3909</v>
      </c>
      <c r="N846" s="653">
        <v>2</v>
      </c>
      <c r="O846" s="653">
        <v>7852</v>
      </c>
      <c r="P846" s="666">
        <v>2.0190280277706352</v>
      </c>
      <c r="Q846" s="654">
        <v>3926</v>
      </c>
    </row>
    <row r="847" spans="1:17" ht="14.4" customHeight="1" x14ac:dyDescent="0.3">
      <c r="A847" s="649" t="s">
        <v>595</v>
      </c>
      <c r="B847" s="650" t="s">
        <v>8946</v>
      </c>
      <c r="C847" s="650" t="s">
        <v>7873</v>
      </c>
      <c r="D847" s="650" t="s">
        <v>8870</v>
      </c>
      <c r="E847" s="650" t="s">
        <v>8871</v>
      </c>
      <c r="F847" s="653"/>
      <c r="G847" s="653"/>
      <c r="H847" s="653"/>
      <c r="I847" s="653"/>
      <c r="J847" s="653"/>
      <c r="K847" s="653"/>
      <c r="L847" s="653"/>
      <c r="M847" s="653"/>
      <c r="N847" s="653">
        <v>1</v>
      </c>
      <c r="O847" s="653">
        <v>435</v>
      </c>
      <c r="P847" s="666"/>
      <c r="Q847" s="654">
        <v>435</v>
      </c>
    </row>
    <row r="848" spans="1:17" ht="14.4" customHeight="1" x14ac:dyDescent="0.3">
      <c r="A848" s="649" t="s">
        <v>595</v>
      </c>
      <c r="B848" s="650" t="s">
        <v>8946</v>
      </c>
      <c r="C848" s="650" t="s">
        <v>7873</v>
      </c>
      <c r="D848" s="650" t="s">
        <v>8983</v>
      </c>
      <c r="E848" s="650" t="s">
        <v>8984</v>
      </c>
      <c r="F848" s="653">
        <v>2</v>
      </c>
      <c r="G848" s="653">
        <v>222</v>
      </c>
      <c r="H848" s="653">
        <v>1</v>
      </c>
      <c r="I848" s="653">
        <v>111</v>
      </c>
      <c r="J848" s="653">
        <v>3</v>
      </c>
      <c r="K848" s="653">
        <v>336</v>
      </c>
      <c r="L848" s="653">
        <v>1.5135135135135136</v>
      </c>
      <c r="M848" s="653">
        <v>112</v>
      </c>
      <c r="N848" s="653">
        <v>4</v>
      </c>
      <c r="O848" s="653">
        <v>450</v>
      </c>
      <c r="P848" s="666">
        <v>2.0270270270270272</v>
      </c>
      <c r="Q848" s="654">
        <v>112.5</v>
      </c>
    </row>
    <row r="849" spans="1:17" ht="14.4" customHeight="1" x14ac:dyDescent="0.3">
      <c r="A849" s="649" t="s">
        <v>595</v>
      </c>
      <c r="B849" s="650" t="s">
        <v>8946</v>
      </c>
      <c r="C849" s="650" t="s">
        <v>7873</v>
      </c>
      <c r="D849" s="650" t="s">
        <v>8985</v>
      </c>
      <c r="E849" s="650" t="s">
        <v>8986</v>
      </c>
      <c r="F849" s="653">
        <v>50</v>
      </c>
      <c r="G849" s="653">
        <v>5549</v>
      </c>
      <c r="H849" s="653">
        <v>1</v>
      </c>
      <c r="I849" s="653">
        <v>110.98</v>
      </c>
      <c r="J849" s="653">
        <v>52</v>
      </c>
      <c r="K849" s="653">
        <v>5824</v>
      </c>
      <c r="L849" s="653">
        <v>1.0495584790052261</v>
      </c>
      <c r="M849" s="653">
        <v>112</v>
      </c>
      <c r="N849" s="653">
        <v>58</v>
      </c>
      <c r="O849" s="653">
        <v>6534</v>
      </c>
      <c r="P849" s="666">
        <v>1.1775094611641737</v>
      </c>
      <c r="Q849" s="654">
        <v>112.65517241379311</v>
      </c>
    </row>
    <row r="850" spans="1:17" ht="14.4" customHeight="1" x14ac:dyDescent="0.3">
      <c r="A850" s="649" t="s">
        <v>595</v>
      </c>
      <c r="B850" s="650" t="s">
        <v>8946</v>
      </c>
      <c r="C850" s="650" t="s">
        <v>7873</v>
      </c>
      <c r="D850" s="650" t="s">
        <v>8987</v>
      </c>
      <c r="E850" s="650" t="s">
        <v>8988</v>
      </c>
      <c r="F850" s="653"/>
      <c r="G850" s="653"/>
      <c r="H850" s="653"/>
      <c r="I850" s="653"/>
      <c r="J850" s="653"/>
      <c r="K850" s="653"/>
      <c r="L850" s="653"/>
      <c r="M850" s="653"/>
      <c r="N850" s="653">
        <v>1</v>
      </c>
      <c r="O850" s="653">
        <v>3639</v>
      </c>
      <c r="P850" s="666"/>
      <c r="Q850" s="654">
        <v>3639</v>
      </c>
    </row>
    <row r="851" spans="1:17" ht="14.4" customHeight="1" x14ac:dyDescent="0.3">
      <c r="A851" s="649" t="s">
        <v>595</v>
      </c>
      <c r="B851" s="650" t="s">
        <v>8946</v>
      </c>
      <c r="C851" s="650" t="s">
        <v>7873</v>
      </c>
      <c r="D851" s="650" t="s">
        <v>8887</v>
      </c>
      <c r="E851" s="650" t="s">
        <v>8888</v>
      </c>
      <c r="F851" s="653"/>
      <c r="G851" s="653"/>
      <c r="H851" s="653"/>
      <c r="I851" s="653"/>
      <c r="J851" s="653">
        <v>1</v>
      </c>
      <c r="K851" s="653">
        <v>628</v>
      </c>
      <c r="L851" s="653"/>
      <c r="M851" s="653">
        <v>628</v>
      </c>
      <c r="N851" s="653"/>
      <c r="O851" s="653"/>
      <c r="P851" s="666"/>
      <c r="Q851" s="654"/>
    </row>
    <row r="852" spans="1:17" ht="14.4" customHeight="1" x14ac:dyDescent="0.3">
      <c r="A852" s="649" t="s">
        <v>595</v>
      </c>
      <c r="B852" s="650" t="s">
        <v>8946</v>
      </c>
      <c r="C852" s="650" t="s">
        <v>7873</v>
      </c>
      <c r="D852" s="650" t="s">
        <v>8989</v>
      </c>
      <c r="E852" s="650" t="s">
        <v>8990</v>
      </c>
      <c r="F852" s="653">
        <v>30</v>
      </c>
      <c r="G852" s="653">
        <v>4946</v>
      </c>
      <c r="H852" s="653">
        <v>1</v>
      </c>
      <c r="I852" s="653">
        <v>164.86666666666667</v>
      </c>
      <c r="J852" s="653">
        <v>21</v>
      </c>
      <c r="K852" s="653">
        <v>3381</v>
      </c>
      <c r="L852" s="653">
        <v>0.68358269308532149</v>
      </c>
      <c r="M852" s="653">
        <v>161</v>
      </c>
      <c r="N852" s="653">
        <v>27</v>
      </c>
      <c r="O852" s="653">
        <v>7625</v>
      </c>
      <c r="P852" s="666">
        <v>1.5416498180347755</v>
      </c>
      <c r="Q852" s="654">
        <v>282.40740740740739</v>
      </c>
    </row>
    <row r="853" spans="1:17" ht="14.4" customHeight="1" x14ac:dyDescent="0.3">
      <c r="A853" s="649" t="s">
        <v>595</v>
      </c>
      <c r="B853" s="650" t="s">
        <v>8946</v>
      </c>
      <c r="C853" s="650" t="s">
        <v>7873</v>
      </c>
      <c r="D853" s="650" t="s">
        <v>8991</v>
      </c>
      <c r="E853" s="650" t="s">
        <v>8992</v>
      </c>
      <c r="F853" s="653">
        <v>1</v>
      </c>
      <c r="G853" s="653">
        <v>123</v>
      </c>
      <c r="H853" s="653">
        <v>1</v>
      </c>
      <c r="I853" s="653">
        <v>123</v>
      </c>
      <c r="J853" s="653"/>
      <c r="K853" s="653"/>
      <c r="L853" s="653"/>
      <c r="M853" s="653"/>
      <c r="N853" s="653"/>
      <c r="O853" s="653"/>
      <c r="P853" s="666"/>
      <c r="Q853" s="654"/>
    </row>
    <row r="854" spans="1:17" ht="14.4" customHeight="1" x14ac:dyDescent="0.3">
      <c r="A854" s="649" t="s">
        <v>595</v>
      </c>
      <c r="B854" s="650" t="s">
        <v>8946</v>
      </c>
      <c r="C854" s="650" t="s">
        <v>7873</v>
      </c>
      <c r="D854" s="650" t="s">
        <v>8993</v>
      </c>
      <c r="E854" s="650" t="s">
        <v>8994</v>
      </c>
      <c r="F854" s="653"/>
      <c r="G854" s="653"/>
      <c r="H854" s="653"/>
      <c r="I854" s="653"/>
      <c r="J854" s="653">
        <v>1</v>
      </c>
      <c r="K854" s="653">
        <v>2510</v>
      </c>
      <c r="L854" s="653"/>
      <c r="M854" s="653">
        <v>2510</v>
      </c>
      <c r="N854" s="653">
        <v>4</v>
      </c>
      <c r="O854" s="653">
        <v>10103</v>
      </c>
      <c r="P854" s="666"/>
      <c r="Q854" s="654">
        <v>2525.75</v>
      </c>
    </row>
    <row r="855" spans="1:17" ht="14.4" customHeight="1" x14ac:dyDescent="0.3">
      <c r="A855" s="649" t="s">
        <v>595</v>
      </c>
      <c r="B855" s="650" t="s">
        <v>8946</v>
      </c>
      <c r="C855" s="650" t="s">
        <v>7873</v>
      </c>
      <c r="D855" s="650" t="s">
        <v>8995</v>
      </c>
      <c r="E855" s="650" t="s">
        <v>8996</v>
      </c>
      <c r="F855" s="653">
        <v>4</v>
      </c>
      <c r="G855" s="653">
        <v>9724</v>
      </c>
      <c r="H855" s="653">
        <v>1</v>
      </c>
      <c r="I855" s="653">
        <v>2431</v>
      </c>
      <c r="J855" s="653">
        <v>2</v>
      </c>
      <c r="K855" s="653">
        <v>4886</v>
      </c>
      <c r="L855" s="653">
        <v>0.50246812011517894</v>
      </c>
      <c r="M855" s="653">
        <v>2443</v>
      </c>
      <c r="N855" s="653">
        <v>5</v>
      </c>
      <c r="O855" s="653">
        <v>12299</v>
      </c>
      <c r="P855" s="666">
        <v>1.2648087206910736</v>
      </c>
      <c r="Q855" s="654">
        <v>2459.8000000000002</v>
      </c>
    </row>
    <row r="856" spans="1:17" ht="14.4" customHeight="1" x14ac:dyDescent="0.3">
      <c r="A856" s="649" t="s">
        <v>595</v>
      </c>
      <c r="B856" s="650" t="s">
        <v>8946</v>
      </c>
      <c r="C856" s="650" t="s">
        <v>7873</v>
      </c>
      <c r="D856" s="650" t="s">
        <v>8997</v>
      </c>
      <c r="E856" s="650" t="s">
        <v>8998</v>
      </c>
      <c r="F856" s="653">
        <v>3</v>
      </c>
      <c r="G856" s="653">
        <v>8868</v>
      </c>
      <c r="H856" s="653">
        <v>1</v>
      </c>
      <c r="I856" s="653">
        <v>2956</v>
      </c>
      <c r="J856" s="653">
        <v>6</v>
      </c>
      <c r="K856" s="653">
        <v>17832</v>
      </c>
      <c r="L856" s="653">
        <v>2.010825439783491</v>
      </c>
      <c r="M856" s="653">
        <v>2972</v>
      </c>
      <c r="N856" s="653">
        <v>6</v>
      </c>
      <c r="O856" s="653">
        <v>17940</v>
      </c>
      <c r="P856" s="666">
        <v>2.023004059539919</v>
      </c>
      <c r="Q856" s="654">
        <v>2990</v>
      </c>
    </row>
    <row r="857" spans="1:17" ht="14.4" customHeight="1" x14ac:dyDescent="0.3">
      <c r="A857" s="649" t="s">
        <v>595</v>
      </c>
      <c r="B857" s="650" t="s">
        <v>8946</v>
      </c>
      <c r="C857" s="650" t="s">
        <v>7873</v>
      </c>
      <c r="D857" s="650" t="s">
        <v>8999</v>
      </c>
      <c r="E857" s="650" t="s">
        <v>9000</v>
      </c>
      <c r="F857" s="653"/>
      <c r="G857" s="653"/>
      <c r="H857" s="653"/>
      <c r="I857" s="653"/>
      <c r="J857" s="653"/>
      <c r="K857" s="653"/>
      <c r="L857" s="653"/>
      <c r="M857" s="653"/>
      <c r="N857" s="653">
        <v>1</v>
      </c>
      <c r="O857" s="653">
        <v>2819</v>
      </c>
      <c r="P857" s="666"/>
      <c r="Q857" s="654">
        <v>2819</v>
      </c>
    </row>
    <row r="858" spans="1:17" ht="14.4" customHeight="1" x14ac:dyDescent="0.3">
      <c r="A858" s="649" t="s">
        <v>595</v>
      </c>
      <c r="B858" s="650" t="s">
        <v>8946</v>
      </c>
      <c r="C858" s="650" t="s">
        <v>7873</v>
      </c>
      <c r="D858" s="650" t="s">
        <v>9001</v>
      </c>
      <c r="E858" s="650" t="s">
        <v>9002</v>
      </c>
      <c r="F858" s="653"/>
      <c r="G858" s="653"/>
      <c r="H858" s="653"/>
      <c r="I858" s="653"/>
      <c r="J858" s="653">
        <v>2</v>
      </c>
      <c r="K858" s="653">
        <v>7512</v>
      </c>
      <c r="L858" s="653"/>
      <c r="M858" s="653">
        <v>3756</v>
      </c>
      <c r="N858" s="653">
        <v>1</v>
      </c>
      <c r="O858" s="653">
        <v>3756</v>
      </c>
      <c r="P858" s="666"/>
      <c r="Q858" s="654">
        <v>3756</v>
      </c>
    </row>
    <row r="859" spans="1:17" ht="14.4" customHeight="1" x14ac:dyDescent="0.3">
      <c r="A859" s="649" t="s">
        <v>595</v>
      </c>
      <c r="B859" s="650" t="s">
        <v>8946</v>
      </c>
      <c r="C859" s="650" t="s">
        <v>7873</v>
      </c>
      <c r="D859" s="650" t="s">
        <v>9003</v>
      </c>
      <c r="E859" s="650" t="s">
        <v>9004</v>
      </c>
      <c r="F859" s="653">
        <v>1</v>
      </c>
      <c r="G859" s="653">
        <v>111</v>
      </c>
      <c r="H859" s="653">
        <v>1</v>
      </c>
      <c r="I859" s="653">
        <v>111</v>
      </c>
      <c r="J859" s="653"/>
      <c r="K859" s="653"/>
      <c r="L859" s="653"/>
      <c r="M859" s="653"/>
      <c r="N859" s="653">
        <v>1</v>
      </c>
      <c r="O859" s="653">
        <v>113</v>
      </c>
      <c r="P859" s="666">
        <v>1.0180180180180181</v>
      </c>
      <c r="Q859" s="654">
        <v>113</v>
      </c>
    </row>
    <row r="860" spans="1:17" ht="14.4" customHeight="1" x14ac:dyDescent="0.3">
      <c r="A860" s="649" t="s">
        <v>595</v>
      </c>
      <c r="B860" s="650" t="s">
        <v>8946</v>
      </c>
      <c r="C860" s="650" t="s">
        <v>7873</v>
      </c>
      <c r="D860" s="650" t="s">
        <v>9005</v>
      </c>
      <c r="E860" s="650" t="s">
        <v>9006</v>
      </c>
      <c r="F860" s="653"/>
      <c r="G860" s="653"/>
      <c r="H860" s="653"/>
      <c r="I860" s="653"/>
      <c r="J860" s="653">
        <v>1</v>
      </c>
      <c r="K860" s="653">
        <v>851</v>
      </c>
      <c r="L860" s="653"/>
      <c r="M860" s="653">
        <v>851</v>
      </c>
      <c r="N860" s="653">
        <v>1</v>
      </c>
      <c r="O860" s="653">
        <v>859</v>
      </c>
      <c r="P860" s="666"/>
      <c r="Q860" s="654">
        <v>859</v>
      </c>
    </row>
    <row r="861" spans="1:17" ht="14.4" customHeight="1" x14ac:dyDescent="0.3">
      <c r="A861" s="649" t="s">
        <v>595</v>
      </c>
      <c r="B861" s="650" t="s">
        <v>8946</v>
      </c>
      <c r="C861" s="650" t="s">
        <v>7873</v>
      </c>
      <c r="D861" s="650" t="s">
        <v>9007</v>
      </c>
      <c r="E861" s="650" t="s">
        <v>9008</v>
      </c>
      <c r="F861" s="653"/>
      <c r="G861" s="653"/>
      <c r="H861" s="653"/>
      <c r="I861" s="653"/>
      <c r="J861" s="653">
        <v>1</v>
      </c>
      <c r="K861" s="653">
        <v>198</v>
      </c>
      <c r="L861" s="653"/>
      <c r="M861" s="653">
        <v>198</v>
      </c>
      <c r="N861" s="653"/>
      <c r="O861" s="653"/>
      <c r="P861" s="666"/>
      <c r="Q861" s="654"/>
    </row>
    <row r="862" spans="1:17" ht="14.4" customHeight="1" x14ac:dyDescent="0.3">
      <c r="A862" s="649" t="s">
        <v>595</v>
      </c>
      <c r="B862" s="650" t="s">
        <v>8946</v>
      </c>
      <c r="C862" s="650" t="s">
        <v>7873</v>
      </c>
      <c r="D862" s="650" t="s">
        <v>9009</v>
      </c>
      <c r="E862" s="650" t="s">
        <v>9010</v>
      </c>
      <c r="F862" s="653">
        <v>10</v>
      </c>
      <c r="G862" s="653">
        <v>3080</v>
      </c>
      <c r="H862" s="653">
        <v>1</v>
      </c>
      <c r="I862" s="653">
        <v>308</v>
      </c>
      <c r="J862" s="653">
        <v>7</v>
      </c>
      <c r="K862" s="653">
        <v>2177</v>
      </c>
      <c r="L862" s="653">
        <v>0.70681818181818179</v>
      </c>
      <c r="M862" s="653">
        <v>311</v>
      </c>
      <c r="N862" s="653">
        <v>6</v>
      </c>
      <c r="O862" s="653">
        <v>1896</v>
      </c>
      <c r="P862" s="666">
        <v>0.61558441558441557</v>
      </c>
      <c r="Q862" s="654">
        <v>316</v>
      </c>
    </row>
    <row r="863" spans="1:17" ht="14.4" customHeight="1" x14ac:dyDescent="0.3">
      <c r="A863" s="649" t="s">
        <v>595</v>
      </c>
      <c r="B863" s="650" t="s">
        <v>8946</v>
      </c>
      <c r="C863" s="650" t="s">
        <v>7873</v>
      </c>
      <c r="D863" s="650" t="s">
        <v>9011</v>
      </c>
      <c r="E863" s="650" t="s">
        <v>9012</v>
      </c>
      <c r="F863" s="653"/>
      <c r="G863" s="653"/>
      <c r="H863" s="653"/>
      <c r="I863" s="653"/>
      <c r="J863" s="653">
        <v>2</v>
      </c>
      <c r="K863" s="653">
        <v>224</v>
      </c>
      <c r="L863" s="653"/>
      <c r="M863" s="653">
        <v>112</v>
      </c>
      <c r="N863" s="653"/>
      <c r="O863" s="653"/>
      <c r="P863" s="666"/>
      <c r="Q863" s="654"/>
    </row>
    <row r="864" spans="1:17" ht="14.4" customHeight="1" x14ac:dyDescent="0.3">
      <c r="A864" s="649" t="s">
        <v>595</v>
      </c>
      <c r="B864" s="650" t="s">
        <v>8946</v>
      </c>
      <c r="C864" s="650" t="s">
        <v>7873</v>
      </c>
      <c r="D864" s="650" t="s">
        <v>9013</v>
      </c>
      <c r="E864" s="650" t="s">
        <v>9014</v>
      </c>
      <c r="F864" s="653"/>
      <c r="G864" s="653"/>
      <c r="H864" s="653"/>
      <c r="I864" s="653"/>
      <c r="J864" s="653"/>
      <c r="K864" s="653"/>
      <c r="L864" s="653"/>
      <c r="M864" s="653"/>
      <c r="N864" s="653">
        <v>1</v>
      </c>
      <c r="O864" s="653">
        <v>1489</v>
      </c>
      <c r="P864" s="666"/>
      <c r="Q864" s="654">
        <v>1489</v>
      </c>
    </row>
    <row r="865" spans="1:17" ht="14.4" customHeight="1" x14ac:dyDescent="0.3">
      <c r="A865" s="649" t="s">
        <v>595</v>
      </c>
      <c r="B865" s="650" t="s">
        <v>8946</v>
      </c>
      <c r="C865" s="650" t="s">
        <v>7873</v>
      </c>
      <c r="D865" s="650" t="s">
        <v>9015</v>
      </c>
      <c r="E865" s="650" t="s">
        <v>9016</v>
      </c>
      <c r="F865" s="653"/>
      <c r="G865" s="653"/>
      <c r="H865" s="653"/>
      <c r="I865" s="653"/>
      <c r="J865" s="653"/>
      <c r="K865" s="653"/>
      <c r="L865" s="653"/>
      <c r="M865" s="653"/>
      <c r="N865" s="653">
        <v>1</v>
      </c>
      <c r="O865" s="653">
        <v>1961</v>
      </c>
      <c r="P865" s="666"/>
      <c r="Q865" s="654">
        <v>1961</v>
      </c>
    </row>
    <row r="866" spans="1:17" ht="14.4" customHeight="1" x14ac:dyDescent="0.3">
      <c r="A866" s="649" t="s">
        <v>595</v>
      </c>
      <c r="B866" s="650" t="s">
        <v>8946</v>
      </c>
      <c r="C866" s="650" t="s">
        <v>7873</v>
      </c>
      <c r="D866" s="650" t="s">
        <v>9017</v>
      </c>
      <c r="E866" s="650" t="s">
        <v>9018</v>
      </c>
      <c r="F866" s="653">
        <v>2</v>
      </c>
      <c r="G866" s="653">
        <v>2606</v>
      </c>
      <c r="H866" s="653">
        <v>1</v>
      </c>
      <c r="I866" s="653">
        <v>1303</v>
      </c>
      <c r="J866" s="653">
        <v>1</v>
      </c>
      <c r="K866" s="653">
        <v>1310</v>
      </c>
      <c r="L866" s="653">
        <v>0.50268610897927857</v>
      </c>
      <c r="M866" s="653">
        <v>1310</v>
      </c>
      <c r="N866" s="653"/>
      <c r="O866" s="653"/>
      <c r="P866" s="666"/>
      <c r="Q866" s="654"/>
    </row>
    <row r="867" spans="1:17" ht="14.4" customHeight="1" x14ac:dyDescent="0.3">
      <c r="A867" s="649" t="s">
        <v>595</v>
      </c>
      <c r="B867" s="650" t="s">
        <v>8946</v>
      </c>
      <c r="C867" s="650" t="s">
        <v>7873</v>
      </c>
      <c r="D867" s="650" t="s">
        <v>9019</v>
      </c>
      <c r="E867" s="650" t="s">
        <v>9020</v>
      </c>
      <c r="F867" s="653"/>
      <c r="G867" s="653"/>
      <c r="H867" s="653"/>
      <c r="I867" s="653"/>
      <c r="J867" s="653">
        <v>2</v>
      </c>
      <c r="K867" s="653">
        <v>2398</v>
      </c>
      <c r="L867" s="653"/>
      <c r="M867" s="653">
        <v>1199</v>
      </c>
      <c r="N867" s="653">
        <v>1</v>
      </c>
      <c r="O867" s="653">
        <v>1208</v>
      </c>
      <c r="P867" s="666"/>
      <c r="Q867" s="654">
        <v>1208</v>
      </c>
    </row>
    <row r="868" spans="1:17" ht="14.4" customHeight="1" x14ac:dyDescent="0.3">
      <c r="A868" s="649" t="s">
        <v>595</v>
      </c>
      <c r="B868" s="650" t="s">
        <v>8946</v>
      </c>
      <c r="C868" s="650" t="s">
        <v>7873</v>
      </c>
      <c r="D868" s="650" t="s">
        <v>9021</v>
      </c>
      <c r="E868" s="650" t="s">
        <v>9022</v>
      </c>
      <c r="F868" s="653"/>
      <c r="G868" s="653"/>
      <c r="H868" s="653"/>
      <c r="I868" s="653"/>
      <c r="J868" s="653">
        <v>1</v>
      </c>
      <c r="K868" s="653">
        <v>1307</v>
      </c>
      <c r="L868" s="653"/>
      <c r="M868" s="653">
        <v>1307</v>
      </c>
      <c r="N868" s="653"/>
      <c r="O868" s="653"/>
      <c r="P868" s="666"/>
      <c r="Q868" s="654"/>
    </row>
    <row r="869" spans="1:17" ht="14.4" customHeight="1" x14ac:dyDescent="0.3">
      <c r="A869" s="649" t="s">
        <v>595</v>
      </c>
      <c r="B869" s="650" t="s">
        <v>8946</v>
      </c>
      <c r="C869" s="650" t="s">
        <v>7873</v>
      </c>
      <c r="D869" s="650" t="s">
        <v>9023</v>
      </c>
      <c r="E869" s="650" t="s">
        <v>9024</v>
      </c>
      <c r="F869" s="653"/>
      <c r="G869" s="653"/>
      <c r="H869" s="653"/>
      <c r="I869" s="653"/>
      <c r="J869" s="653"/>
      <c r="K869" s="653"/>
      <c r="L869" s="653"/>
      <c r="M869" s="653"/>
      <c r="N869" s="653">
        <v>1</v>
      </c>
      <c r="O869" s="653">
        <v>4974</v>
      </c>
      <c r="P869" s="666"/>
      <c r="Q869" s="654">
        <v>4974</v>
      </c>
    </row>
    <row r="870" spans="1:17" ht="14.4" customHeight="1" x14ac:dyDescent="0.3">
      <c r="A870" s="649" t="s">
        <v>595</v>
      </c>
      <c r="B870" s="650" t="s">
        <v>8946</v>
      </c>
      <c r="C870" s="650" t="s">
        <v>7873</v>
      </c>
      <c r="D870" s="650" t="s">
        <v>9025</v>
      </c>
      <c r="E870" s="650" t="s">
        <v>9026</v>
      </c>
      <c r="F870" s="653"/>
      <c r="G870" s="653"/>
      <c r="H870" s="653"/>
      <c r="I870" s="653"/>
      <c r="J870" s="653"/>
      <c r="K870" s="653"/>
      <c r="L870" s="653"/>
      <c r="M870" s="653"/>
      <c r="N870" s="653">
        <v>1</v>
      </c>
      <c r="O870" s="653">
        <v>2305</v>
      </c>
      <c r="P870" s="666"/>
      <c r="Q870" s="654">
        <v>2305</v>
      </c>
    </row>
    <row r="871" spans="1:17" ht="14.4" customHeight="1" x14ac:dyDescent="0.3">
      <c r="A871" s="649" t="s">
        <v>595</v>
      </c>
      <c r="B871" s="650" t="s">
        <v>9027</v>
      </c>
      <c r="C871" s="650" t="s">
        <v>7873</v>
      </c>
      <c r="D871" s="650" t="s">
        <v>9028</v>
      </c>
      <c r="E871" s="650" t="s">
        <v>9029</v>
      </c>
      <c r="F871" s="653"/>
      <c r="G871" s="653"/>
      <c r="H871" s="653"/>
      <c r="I871" s="653"/>
      <c r="J871" s="653">
        <v>1</v>
      </c>
      <c r="K871" s="653">
        <v>5393</v>
      </c>
      <c r="L871" s="653"/>
      <c r="M871" s="653">
        <v>5393</v>
      </c>
      <c r="N871" s="653">
        <v>1</v>
      </c>
      <c r="O871" s="653">
        <v>5393</v>
      </c>
      <c r="P871" s="666"/>
      <c r="Q871" s="654">
        <v>5393</v>
      </c>
    </row>
    <row r="872" spans="1:17" ht="14.4" customHeight="1" x14ac:dyDescent="0.3">
      <c r="A872" s="649" t="s">
        <v>595</v>
      </c>
      <c r="B872" s="650" t="s">
        <v>9027</v>
      </c>
      <c r="C872" s="650" t="s">
        <v>7873</v>
      </c>
      <c r="D872" s="650" t="s">
        <v>9030</v>
      </c>
      <c r="E872" s="650" t="s">
        <v>9031</v>
      </c>
      <c r="F872" s="653">
        <v>2</v>
      </c>
      <c r="G872" s="653">
        <v>22616</v>
      </c>
      <c r="H872" s="653">
        <v>1</v>
      </c>
      <c r="I872" s="653">
        <v>11308</v>
      </c>
      <c r="J872" s="653"/>
      <c r="K872" s="653"/>
      <c r="L872" s="653"/>
      <c r="M872" s="653"/>
      <c r="N872" s="653"/>
      <c r="O872" s="653"/>
      <c r="P872" s="666"/>
      <c r="Q872" s="654"/>
    </row>
    <row r="873" spans="1:17" ht="14.4" customHeight="1" x14ac:dyDescent="0.3">
      <c r="A873" s="649" t="s">
        <v>595</v>
      </c>
      <c r="B873" s="650" t="s">
        <v>9027</v>
      </c>
      <c r="C873" s="650" t="s">
        <v>7873</v>
      </c>
      <c r="D873" s="650" t="s">
        <v>9032</v>
      </c>
      <c r="E873" s="650" t="s">
        <v>9033</v>
      </c>
      <c r="F873" s="653">
        <v>1</v>
      </c>
      <c r="G873" s="653">
        <v>2196</v>
      </c>
      <c r="H873" s="653">
        <v>1</v>
      </c>
      <c r="I873" s="653">
        <v>2196</v>
      </c>
      <c r="J873" s="653">
        <v>2</v>
      </c>
      <c r="K873" s="653">
        <v>4416</v>
      </c>
      <c r="L873" s="653">
        <v>2.0109289617486339</v>
      </c>
      <c r="M873" s="653">
        <v>2208</v>
      </c>
      <c r="N873" s="653">
        <v>1</v>
      </c>
      <c r="O873" s="653">
        <v>2229</v>
      </c>
      <c r="P873" s="666">
        <v>1.0150273224043715</v>
      </c>
      <c r="Q873" s="654">
        <v>2229</v>
      </c>
    </row>
    <row r="874" spans="1:17" ht="14.4" customHeight="1" x14ac:dyDescent="0.3">
      <c r="A874" s="649" t="s">
        <v>595</v>
      </c>
      <c r="B874" s="650" t="s">
        <v>9027</v>
      </c>
      <c r="C874" s="650" t="s">
        <v>7873</v>
      </c>
      <c r="D874" s="650" t="s">
        <v>9034</v>
      </c>
      <c r="E874" s="650" t="s">
        <v>9035</v>
      </c>
      <c r="F874" s="653"/>
      <c r="G874" s="653"/>
      <c r="H874" s="653"/>
      <c r="I874" s="653"/>
      <c r="J874" s="653">
        <v>2</v>
      </c>
      <c r="K874" s="653">
        <v>9988</v>
      </c>
      <c r="L874" s="653"/>
      <c r="M874" s="653">
        <v>4994</v>
      </c>
      <c r="N874" s="653">
        <v>1</v>
      </c>
      <c r="O874" s="653">
        <v>5014</v>
      </c>
      <c r="P874" s="666"/>
      <c r="Q874" s="654">
        <v>5014</v>
      </c>
    </row>
    <row r="875" spans="1:17" ht="14.4" customHeight="1" x14ac:dyDescent="0.3">
      <c r="A875" s="649" t="s">
        <v>595</v>
      </c>
      <c r="B875" s="650" t="s">
        <v>9027</v>
      </c>
      <c r="C875" s="650" t="s">
        <v>7873</v>
      </c>
      <c r="D875" s="650" t="s">
        <v>9036</v>
      </c>
      <c r="E875" s="650" t="s">
        <v>9037</v>
      </c>
      <c r="F875" s="653">
        <v>1</v>
      </c>
      <c r="G875" s="653">
        <v>18609</v>
      </c>
      <c r="H875" s="653">
        <v>1</v>
      </c>
      <c r="I875" s="653">
        <v>18609</v>
      </c>
      <c r="J875" s="653">
        <v>2</v>
      </c>
      <c r="K875" s="653">
        <v>37400</v>
      </c>
      <c r="L875" s="653">
        <v>2.0097802138750067</v>
      </c>
      <c r="M875" s="653">
        <v>18700</v>
      </c>
      <c r="N875" s="653">
        <v>1</v>
      </c>
      <c r="O875" s="653">
        <v>18700</v>
      </c>
      <c r="P875" s="666">
        <v>1.0048901069375034</v>
      </c>
      <c r="Q875" s="654">
        <v>18700</v>
      </c>
    </row>
    <row r="876" spans="1:17" ht="14.4" customHeight="1" x14ac:dyDescent="0.3">
      <c r="A876" s="649" t="s">
        <v>595</v>
      </c>
      <c r="B876" s="650" t="s">
        <v>9027</v>
      </c>
      <c r="C876" s="650" t="s">
        <v>7873</v>
      </c>
      <c r="D876" s="650" t="s">
        <v>9038</v>
      </c>
      <c r="E876" s="650" t="s">
        <v>9039</v>
      </c>
      <c r="F876" s="653"/>
      <c r="G876" s="653"/>
      <c r="H876" s="653"/>
      <c r="I876" s="653"/>
      <c r="J876" s="653"/>
      <c r="K876" s="653"/>
      <c r="L876" s="653"/>
      <c r="M876" s="653"/>
      <c r="N876" s="653">
        <v>1</v>
      </c>
      <c r="O876" s="653">
        <v>12614</v>
      </c>
      <c r="P876" s="666"/>
      <c r="Q876" s="654">
        <v>12614</v>
      </c>
    </row>
    <row r="877" spans="1:17" ht="14.4" customHeight="1" x14ac:dyDescent="0.3">
      <c r="A877" s="649" t="s">
        <v>595</v>
      </c>
      <c r="B877" s="650" t="s">
        <v>9027</v>
      </c>
      <c r="C877" s="650" t="s">
        <v>7873</v>
      </c>
      <c r="D877" s="650" t="s">
        <v>9040</v>
      </c>
      <c r="E877" s="650" t="s">
        <v>9041</v>
      </c>
      <c r="F877" s="653">
        <v>24</v>
      </c>
      <c r="G877" s="653">
        <v>4104</v>
      </c>
      <c r="H877" s="653">
        <v>1</v>
      </c>
      <c r="I877" s="653">
        <v>171</v>
      </c>
      <c r="J877" s="653">
        <v>42</v>
      </c>
      <c r="K877" s="653">
        <v>7224</v>
      </c>
      <c r="L877" s="653">
        <v>1.760233918128655</v>
      </c>
      <c r="M877" s="653">
        <v>172</v>
      </c>
      <c r="N877" s="653">
        <v>30</v>
      </c>
      <c r="O877" s="653">
        <v>5172</v>
      </c>
      <c r="P877" s="666">
        <v>1.260233918128655</v>
      </c>
      <c r="Q877" s="654">
        <v>172.4</v>
      </c>
    </row>
    <row r="878" spans="1:17" ht="14.4" customHeight="1" x14ac:dyDescent="0.3">
      <c r="A878" s="649" t="s">
        <v>595</v>
      </c>
      <c r="B878" s="650" t="s">
        <v>9027</v>
      </c>
      <c r="C878" s="650" t="s">
        <v>7873</v>
      </c>
      <c r="D878" s="650" t="s">
        <v>9042</v>
      </c>
      <c r="E878" s="650" t="s">
        <v>9043</v>
      </c>
      <c r="F878" s="653"/>
      <c r="G878" s="653"/>
      <c r="H878" s="653"/>
      <c r="I878" s="653"/>
      <c r="J878" s="653">
        <v>1</v>
      </c>
      <c r="K878" s="653">
        <v>5226</v>
      </c>
      <c r="L878" s="653"/>
      <c r="M878" s="653">
        <v>5226</v>
      </c>
      <c r="N878" s="653"/>
      <c r="O878" s="653"/>
      <c r="P878" s="666"/>
      <c r="Q878" s="654"/>
    </row>
    <row r="879" spans="1:17" ht="14.4" customHeight="1" x14ac:dyDescent="0.3">
      <c r="A879" s="649" t="s">
        <v>595</v>
      </c>
      <c r="B879" s="650" t="s">
        <v>9027</v>
      </c>
      <c r="C879" s="650" t="s">
        <v>7873</v>
      </c>
      <c r="D879" s="650" t="s">
        <v>9044</v>
      </c>
      <c r="E879" s="650" t="s">
        <v>9045</v>
      </c>
      <c r="F879" s="653"/>
      <c r="G879" s="653"/>
      <c r="H879" s="653"/>
      <c r="I879" s="653"/>
      <c r="J879" s="653">
        <v>1</v>
      </c>
      <c r="K879" s="653">
        <v>3809</v>
      </c>
      <c r="L879" s="653"/>
      <c r="M879" s="653">
        <v>3809</v>
      </c>
      <c r="N879" s="653">
        <v>1</v>
      </c>
      <c r="O879" s="653">
        <v>3843</v>
      </c>
      <c r="P879" s="666"/>
      <c r="Q879" s="654">
        <v>3843</v>
      </c>
    </row>
    <row r="880" spans="1:17" ht="14.4" customHeight="1" x14ac:dyDescent="0.3">
      <c r="A880" s="649" t="s">
        <v>595</v>
      </c>
      <c r="B880" s="650" t="s">
        <v>9027</v>
      </c>
      <c r="C880" s="650" t="s">
        <v>7873</v>
      </c>
      <c r="D880" s="650" t="s">
        <v>9046</v>
      </c>
      <c r="E880" s="650" t="s">
        <v>9047</v>
      </c>
      <c r="F880" s="653"/>
      <c r="G880" s="653"/>
      <c r="H880" s="653"/>
      <c r="I880" s="653"/>
      <c r="J880" s="653">
        <v>1</v>
      </c>
      <c r="K880" s="653">
        <v>4282</v>
      </c>
      <c r="L880" s="653"/>
      <c r="M880" s="653">
        <v>4282</v>
      </c>
      <c r="N880" s="653"/>
      <c r="O880" s="653"/>
      <c r="P880" s="666"/>
      <c r="Q880" s="654"/>
    </row>
    <row r="881" spans="1:17" ht="14.4" customHeight="1" x14ac:dyDescent="0.3">
      <c r="A881" s="649" t="s">
        <v>595</v>
      </c>
      <c r="B881" s="650" t="s">
        <v>9027</v>
      </c>
      <c r="C881" s="650" t="s">
        <v>7873</v>
      </c>
      <c r="D881" s="650" t="s">
        <v>9048</v>
      </c>
      <c r="E881" s="650" t="s">
        <v>9049</v>
      </c>
      <c r="F881" s="653">
        <v>3</v>
      </c>
      <c r="G881" s="653">
        <v>11736</v>
      </c>
      <c r="H881" s="653">
        <v>1</v>
      </c>
      <c r="I881" s="653">
        <v>3912</v>
      </c>
      <c r="J881" s="653">
        <v>4</v>
      </c>
      <c r="K881" s="653">
        <v>15712</v>
      </c>
      <c r="L881" s="653">
        <v>1.3387866394001364</v>
      </c>
      <c r="M881" s="653">
        <v>3928</v>
      </c>
      <c r="N881" s="653"/>
      <c r="O881" s="653"/>
      <c r="P881" s="666"/>
      <c r="Q881" s="654"/>
    </row>
    <row r="882" spans="1:17" ht="14.4" customHeight="1" x14ac:dyDescent="0.3">
      <c r="A882" s="649" t="s">
        <v>595</v>
      </c>
      <c r="B882" s="650" t="s">
        <v>9027</v>
      </c>
      <c r="C882" s="650" t="s">
        <v>7873</v>
      </c>
      <c r="D882" s="650" t="s">
        <v>9050</v>
      </c>
      <c r="E882" s="650" t="s">
        <v>9051</v>
      </c>
      <c r="F882" s="653"/>
      <c r="G882" s="653"/>
      <c r="H882" s="653"/>
      <c r="I882" s="653"/>
      <c r="J882" s="653"/>
      <c r="K882" s="653"/>
      <c r="L882" s="653"/>
      <c r="M882" s="653"/>
      <c r="N882" s="653">
        <v>2</v>
      </c>
      <c r="O882" s="653">
        <v>20056</v>
      </c>
      <c r="P882" s="666"/>
      <c r="Q882" s="654">
        <v>10028</v>
      </c>
    </row>
    <row r="883" spans="1:17" ht="14.4" customHeight="1" x14ac:dyDescent="0.3">
      <c r="A883" s="649" t="s">
        <v>595</v>
      </c>
      <c r="B883" s="650" t="s">
        <v>9027</v>
      </c>
      <c r="C883" s="650" t="s">
        <v>7873</v>
      </c>
      <c r="D883" s="650" t="s">
        <v>9052</v>
      </c>
      <c r="E883" s="650" t="s">
        <v>9053</v>
      </c>
      <c r="F883" s="653"/>
      <c r="G883" s="653"/>
      <c r="H883" s="653"/>
      <c r="I883" s="653"/>
      <c r="J883" s="653">
        <v>2</v>
      </c>
      <c r="K883" s="653">
        <v>662</v>
      </c>
      <c r="L883" s="653"/>
      <c r="M883" s="653">
        <v>331</v>
      </c>
      <c r="N883" s="653"/>
      <c r="O883" s="653"/>
      <c r="P883" s="666"/>
      <c r="Q883" s="654"/>
    </row>
    <row r="884" spans="1:17" ht="14.4" customHeight="1" x14ac:dyDescent="0.3">
      <c r="A884" s="649" t="s">
        <v>595</v>
      </c>
      <c r="B884" s="650" t="s">
        <v>9027</v>
      </c>
      <c r="C884" s="650" t="s">
        <v>7873</v>
      </c>
      <c r="D884" s="650" t="s">
        <v>9054</v>
      </c>
      <c r="E884" s="650" t="s">
        <v>9055</v>
      </c>
      <c r="F884" s="653">
        <v>1</v>
      </c>
      <c r="G884" s="653">
        <v>4751</v>
      </c>
      <c r="H884" s="653">
        <v>1</v>
      </c>
      <c r="I884" s="653">
        <v>4751</v>
      </c>
      <c r="J884" s="653"/>
      <c r="K884" s="653"/>
      <c r="L884" s="653"/>
      <c r="M884" s="653"/>
      <c r="N884" s="653"/>
      <c r="O884" s="653"/>
      <c r="P884" s="666"/>
      <c r="Q884" s="654"/>
    </row>
    <row r="885" spans="1:17" ht="14.4" customHeight="1" x14ac:dyDescent="0.3">
      <c r="A885" s="649" t="s">
        <v>595</v>
      </c>
      <c r="B885" s="650" t="s">
        <v>9027</v>
      </c>
      <c r="C885" s="650" t="s">
        <v>7873</v>
      </c>
      <c r="D885" s="650" t="s">
        <v>9056</v>
      </c>
      <c r="E885" s="650" t="s">
        <v>9057</v>
      </c>
      <c r="F885" s="653"/>
      <c r="G885" s="653"/>
      <c r="H885" s="653"/>
      <c r="I885" s="653"/>
      <c r="J885" s="653">
        <v>1</v>
      </c>
      <c r="K885" s="653">
        <v>1769</v>
      </c>
      <c r="L885" s="653"/>
      <c r="M885" s="653">
        <v>1769</v>
      </c>
      <c r="N885" s="653"/>
      <c r="O885" s="653"/>
      <c r="P885" s="666"/>
      <c r="Q885" s="654"/>
    </row>
    <row r="886" spans="1:17" ht="14.4" customHeight="1" x14ac:dyDescent="0.3">
      <c r="A886" s="649" t="s">
        <v>595</v>
      </c>
      <c r="B886" s="650" t="s">
        <v>9027</v>
      </c>
      <c r="C886" s="650" t="s">
        <v>7873</v>
      </c>
      <c r="D886" s="650" t="s">
        <v>9058</v>
      </c>
      <c r="E886" s="650" t="s">
        <v>9059</v>
      </c>
      <c r="F886" s="653">
        <v>6</v>
      </c>
      <c r="G886" s="653">
        <v>1800</v>
      </c>
      <c r="H886" s="653">
        <v>1</v>
      </c>
      <c r="I886" s="653">
        <v>300</v>
      </c>
      <c r="J886" s="653">
        <v>1</v>
      </c>
      <c r="K886" s="653">
        <v>301</v>
      </c>
      <c r="L886" s="653">
        <v>0.16722222222222222</v>
      </c>
      <c r="M886" s="653">
        <v>301</v>
      </c>
      <c r="N886" s="653">
        <v>8</v>
      </c>
      <c r="O886" s="653">
        <v>2408</v>
      </c>
      <c r="P886" s="666">
        <v>1.3377777777777777</v>
      </c>
      <c r="Q886" s="654">
        <v>301</v>
      </c>
    </row>
    <row r="887" spans="1:17" ht="14.4" customHeight="1" x14ac:dyDescent="0.3">
      <c r="A887" s="649" t="s">
        <v>595</v>
      </c>
      <c r="B887" s="650" t="s">
        <v>9027</v>
      </c>
      <c r="C887" s="650" t="s">
        <v>7873</v>
      </c>
      <c r="D887" s="650" t="s">
        <v>9060</v>
      </c>
      <c r="E887" s="650" t="s">
        <v>9061</v>
      </c>
      <c r="F887" s="653">
        <v>4</v>
      </c>
      <c r="G887" s="653">
        <v>16732</v>
      </c>
      <c r="H887" s="653">
        <v>1</v>
      </c>
      <c r="I887" s="653">
        <v>4183</v>
      </c>
      <c r="J887" s="653">
        <v>1</v>
      </c>
      <c r="K887" s="653">
        <v>4206</v>
      </c>
      <c r="L887" s="653">
        <v>0.25137461152283053</v>
      </c>
      <c r="M887" s="653">
        <v>4206</v>
      </c>
      <c r="N887" s="653">
        <v>1</v>
      </c>
      <c r="O887" s="653">
        <v>4248</v>
      </c>
      <c r="P887" s="666">
        <v>0.25388477169495577</v>
      </c>
      <c r="Q887" s="654">
        <v>4248</v>
      </c>
    </row>
    <row r="888" spans="1:17" ht="14.4" customHeight="1" x14ac:dyDescent="0.3">
      <c r="A888" s="649" t="s">
        <v>595</v>
      </c>
      <c r="B888" s="650" t="s">
        <v>9027</v>
      </c>
      <c r="C888" s="650" t="s">
        <v>7873</v>
      </c>
      <c r="D888" s="650" t="s">
        <v>9062</v>
      </c>
      <c r="E888" s="650" t="s">
        <v>9063</v>
      </c>
      <c r="F888" s="653">
        <v>2</v>
      </c>
      <c r="G888" s="653">
        <v>24672</v>
      </c>
      <c r="H888" s="653">
        <v>1</v>
      </c>
      <c r="I888" s="653">
        <v>12336</v>
      </c>
      <c r="J888" s="653"/>
      <c r="K888" s="653"/>
      <c r="L888" s="653"/>
      <c r="M888" s="653"/>
      <c r="N888" s="653">
        <v>1</v>
      </c>
      <c r="O888" s="653">
        <v>12393</v>
      </c>
      <c r="P888" s="666">
        <v>0.50231031128404668</v>
      </c>
      <c r="Q888" s="654">
        <v>12393</v>
      </c>
    </row>
    <row r="889" spans="1:17" ht="14.4" customHeight="1" x14ac:dyDescent="0.3">
      <c r="A889" s="649" t="s">
        <v>595</v>
      </c>
      <c r="B889" s="650" t="s">
        <v>9027</v>
      </c>
      <c r="C889" s="650" t="s">
        <v>7873</v>
      </c>
      <c r="D889" s="650" t="s">
        <v>9064</v>
      </c>
      <c r="E889" s="650" t="s">
        <v>9065</v>
      </c>
      <c r="F889" s="653"/>
      <c r="G889" s="653"/>
      <c r="H889" s="653"/>
      <c r="I889" s="653"/>
      <c r="J889" s="653">
        <v>2</v>
      </c>
      <c r="K889" s="653">
        <v>4678</v>
      </c>
      <c r="L889" s="653"/>
      <c r="M889" s="653">
        <v>2339</v>
      </c>
      <c r="N889" s="653"/>
      <c r="O889" s="653"/>
      <c r="P889" s="666"/>
      <c r="Q889" s="654"/>
    </row>
    <row r="890" spans="1:17" ht="14.4" customHeight="1" x14ac:dyDescent="0.3">
      <c r="A890" s="649" t="s">
        <v>595</v>
      </c>
      <c r="B890" s="650" t="s">
        <v>9027</v>
      </c>
      <c r="C890" s="650" t="s">
        <v>7873</v>
      </c>
      <c r="D890" s="650" t="s">
        <v>9066</v>
      </c>
      <c r="E890" s="650" t="s">
        <v>9067</v>
      </c>
      <c r="F890" s="653"/>
      <c r="G890" s="653"/>
      <c r="H890" s="653"/>
      <c r="I890" s="653"/>
      <c r="J890" s="653">
        <v>3</v>
      </c>
      <c r="K890" s="653">
        <v>13098</v>
      </c>
      <c r="L890" s="653"/>
      <c r="M890" s="653">
        <v>4366</v>
      </c>
      <c r="N890" s="653">
        <v>1</v>
      </c>
      <c r="O890" s="653">
        <v>4366</v>
      </c>
      <c r="P890" s="666"/>
      <c r="Q890" s="654">
        <v>4366</v>
      </c>
    </row>
    <row r="891" spans="1:17" ht="14.4" customHeight="1" x14ac:dyDescent="0.3">
      <c r="A891" s="649" t="s">
        <v>595</v>
      </c>
      <c r="B891" s="650" t="s">
        <v>9027</v>
      </c>
      <c r="C891" s="650" t="s">
        <v>7873</v>
      </c>
      <c r="D891" s="650" t="s">
        <v>9068</v>
      </c>
      <c r="E891" s="650" t="s">
        <v>9069</v>
      </c>
      <c r="F891" s="653"/>
      <c r="G891" s="653"/>
      <c r="H891" s="653"/>
      <c r="I891" s="653"/>
      <c r="J891" s="653">
        <v>1</v>
      </c>
      <c r="K891" s="653">
        <v>9830</v>
      </c>
      <c r="L891" s="653"/>
      <c r="M891" s="653">
        <v>9830</v>
      </c>
      <c r="N891" s="653"/>
      <c r="O891" s="653"/>
      <c r="P891" s="666"/>
      <c r="Q891" s="654"/>
    </row>
    <row r="892" spans="1:17" ht="14.4" customHeight="1" x14ac:dyDescent="0.3">
      <c r="A892" s="649" t="s">
        <v>595</v>
      </c>
      <c r="B892" s="650" t="s">
        <v>9027</v>
      </c>
      <c r="C892" s="650" t="s">
        <v>7873</v>
      </c>
      <c r="D892" s="650" t="s">
        <v>9070</v>
      </c>
      <c r="E892" s="650" t="s">
        <v>9071</v>
      </c>
      <c r="F892" s="653">
        <v>7</v>
      </c>
      <c r="G892" s="653">
        <v>30786</v>
      </c>
      <c r="H892" s="653">
        <v>1</v>
      </c>
      <c r="I892" s="653">
        <v>4398</v>
      </c>
      <c r="J892" s="653">
        <v>4</v>
      </c>
      <c r="K892" s="653">
        <v>17684</v>
      </c>
      <c r="L892" s="653">
        <v>0.57441694276619237</v>
      </c>
      <c r="M892" s="653">
        <v>4421</v>
      </c>
      <c r="N892" s="653">
        <v>8</v>
      </c>
      <c r="O892" s="653">
        <v>35648</v>
      </c>
      <c r="P892" s="666">
        <v>1.1579289287338401</v>
      </c>
      <c r="Q892" s="654">
        <v>4456</v>
      </c>
    </row>
    <row r="893" spans="1:17" ht="14.4" customHeight="1" x14ac:dyDescent="0.3">
      <c r="A893" s="649" t="s">
        <v>595</v>
      </c>
      <c r="B893" s="650" t="s">
        <v>9027</v>
      </c>
      <c r="C893" s="650" t="s">
        <v>7873</v>
      </c>
      <c r="D893" s="650" t="s">
        <v>9072</v>
      </c>
      <c r="E893" s="650" t="s">
        <v>9073</v>
      </c>
      <c r="F893" s="653"/>
      <c r="G893" s="653"/>
      <c r="H893" s="653"/>
      <c r="I893" s="653"/>
      <c r="J893" s="653">
        <v>3</v>
      </c>
      <c r="K893" s="653">
        <v>20100</v>
      </c>
      <c r="L893" s="653"/>
      <c r="M893" s="653">
        <v>6700</v>
      </c>
      <c r="N893" s="653"/>
      <c r="O893" s="653"/>
      <c r="P893" s="666"/>
      <c r="Q893" s="654"/>
    </row>
    <row r="894" spans="1:17" ht="14.4" customHeight="1" x14ac:dyDescent="0.3">
      <c r="A894" s="649" t="s">
        <v>595</v>
      </c>
      <c r="B894" s="650" t="s">
        <v>9027</v>
      </c>
      <c r="C894" s="650" t="s">
        <v>7873</v>
      </c>
      <c r="D894" s="650" t="s">
        <v>9074</v>
      </c>
      <c r="E894" s="650" t="s">
        <v>9075</v>
      </c>
      <c r="F894" s="653"/>
      <c r="G894" s="653"/>
      <c r="H894" s="653"/>
      <c r="I894" s="653"/>
      <c r="J894" s="653">
        <v>1</v>
      </c>
      <c r="K894" s="653">
        <v>5393</v>
      </c>
      <c r="L894" s="653"/>
      <c r="M894" s="653">
        <v>5393</v>
      </c>
      <c r="N894" s="653"/>
      <c r="O894" s="653"/>
      <c r="P894" s="666"/>
      <c r="Q894" s="654"/>
    </row>
    <row r="895" spans="1:17" ht="14.4" customHeight="1" x14ac:dyDescent="0.3">
      <c r="A895" s="649" t="s">
        <v>595</v>
      </c>
      <c r="B895" s="650" t="s">
        <v>9076</v>
      </c>
      <c r="C895" s="650" t="s">
        <v>7873</v>
      </c>
      <c r="D895" s="650" t="s">
        <v>7896</v>
      </c>
      <c r="E895" s="650" t="s">
        <v>7897</v>
      </c>
      <c r="F895" s="653">
        <v>1</v>
      </c>
      <c r="G895" s="653">
        <v>34</v>
      </c>
      <c r="H895" s="653">
        <v>1</v>
      </c>
      <c r="I895" s="653">
        <v>34</v>
      </c>
      <c r="J895" s="653"/>
      <c r="K895" s="653"/>
      <c r="L895" s="653"/>
      <c r="M895" s="653"/>
      <c r="N895" s="653"/>
      <c r="O895" s="653"/>
      <c r="P895" s="666"/>
      <c r="Q895" s="654"/>
    </row>
    <row r="896" spans="1:17" ht="14.4" customHeight="1" x14ac:dyDescent="0.3">
      <c r="A896" s="649" t="s">
        <v>595</v>
      </c>
      <c r="B896" s="650" t="s">
        <v>9077</v>
      </c>
      <c r="C896" s="650" t="s">
        <v>7873</v>
      </c>
      <c r="D896" s="650" t="s">
        <v>9078</v>
      </c>
      <c r="E896" s="650" t="s">
        <v>9079</v>
      </c>
      <c r="F896" s="653"/>
      <c r="G896" s="653"/>
      <c r="H896" s="653"/>
      <c r="I896" s="653"/>
      <c r="J896" s="653">
        <v>1</v>
      </c>
      <c r="K896" s="653">
        <v>123</v>
      </c>
      <c r="L896" s="653"/>
      <c r="M896" s="653">
        <v>123</v>
      </c>
      <c r="N896" s="653"/>
      <c r="O896" s="653"/>
      <c r="P896" s="666"/>
      <c r="Q896" s="654"/>
    </row>
    <row r="897" spans="1:17" ht="14.4" customHeight="1" x14ac:dyDescent="0.3">
      <c r="A897" s="649" t="s">
        <v>595</v>
      </c>
      <c r="B897" s="650" t="s">
        <v>9080</v>
      </c>
      <c r="C897" s="650" t="s">
        <v>7873</v>
      </c>
      <c r="D897" s="650" t="s">
        <v>9081</v>
      </c>
      <c r="E897" s="650" t="s">
        <v>9082</v>
      </c>
      <c r="F897" s="653"/>
      <c r="G897" s="653"/>
      <c r="H897" s="653"/>
      <c r="I897" s="653"/>
      <c r="J897" s="653"/>
      <c r="K897" s="653"/>
      <c r="L897" s="653"/>
      <c r="M897" s="653"/>
      <c r="N897" s="653">
        <v>1</v>
      </c>
      <c r="O897" s="653">
        <v>5663</v>
      </c>
      <c r="P897" s="666"/>
      <c r="Q897" s="654">
        <v>5663</v>
      </c>
    </row>
    <row r="898" spans="1:17" ht="14.4" customHeight="1" x14ac:dyDescent="0.3">
      <c r="A898" s="649" t="s">
        <v>595</v>
      </c>
      <c r="B898" s="650" t="s">
        <v>9080</v>
      </c>
      <c r="C898" s="650" t="s">
        <v>7873</v>
      </c>
      <c r="D898" s="650" t="s">
        <v>9040</v>
      </c>
      <c r="E898" s="650" t="s">
        <v>9041</v>
      </c>
      <c r="F898" s="653">
        <v>3</v>
      </c>
      <c r="G898" s="653">
        <v>513</v>
      </c>
      <c r="H898" s="653">
        <v>1</v>
      </c>
      <c r="I898" s="653">
        <v>171</v>
      </c>
      <c r="J898" s="653"/>
      <c r="K898" s="653"/>
      <c r="L898" s="653"/>
      <c r="M898" s="653"/>
      <c r="N898" s="653">
        <v>9</v>
      </c>
      <c r="O898" s="653">
        <v>1549</v>
      </c>
      <c r="P898" s="666">
        <v>3.0194931773879143</v>
      </c>
      <c r="Q898" s="654">
        <v>172.11111111111111</v>
      </c>
    </row>
    <row r="899" spans="1:17" ht="14.4" customHeight="1" x14ac:dyDescent="0.3">
      <c r="A899" s="649" t="s">
        <v>595</v>
      </c>
      <c r="B899" s="650" t="s">
        <v>9080</v>
      </c>
      <c r="C899" s="650" t="s">
        <v>7873</v>
      </c>
      <c r="D899" s="650" t="s">
        <v>9083</v>
      </c>
      <c r="E899" s="650" t="s">
        <v>9084</v>
      </c>
      <c r="F899" s="653"/>
      <c r="G899" s="653"/>
      <c r="H899" s="653"/>
      <c r="I899" s="653"/>
      <c r="J899" s="653">
        <v>1</v>
      </c>
      <c r="K899" s="653">
        <v>232</v>
      </c>
      <c r="L899" s="653"/>
      <c r="M899" s="653">
        <v>232</v>
      </c>
      <c r="N899" s="653"/>
      <c r="O899" s="653"/>
      <c r="P899" s="666"/>
      <c r="Q899" s="654"/>
    </row>
    <row r="900" spans="1:17" ht="14.4" customHeight="1" x14ac:dyDescent="0.3">
      <c r="A900" s="649" t="s">
        <v>595</v>
      </c>
      <c r="B900" s="650" t="s">
        <v>9080</v>
      </c>
      <c r="C900" s="650" t="s">
        <v>7873</v>
      </c>
      <c r="D900" s="650" t="s">
        <v>9085</v>
      </c>
      <c r="E900" s="650" t="s">
        <v>8867</v>
      </c>
      <c r="F900" s="653"/>
      <c r="G900" s="653"/>
      <c r="H900" s="653"/>
      <c r="I900" s="653"/>
      <c r="J900" s="653">
        <v>4</v>
      </c>
      <c r="K900" s="653">
        <v>2108</v>
      </c>
      <c r="L900" s="653"/>
      <c r="M900" s="653">
        <v>527</v>
      </c>
      <c r="N900" s="653">
        <v>6</v>
      </c>
      <c r="O900" s="653">
        <v>3182</v>
      </c>
      <c r="P900" s="666"/>
      <c r="Q900" s="654">
        <v>530.33333333333337</v>
      </c>
    </row>
    <row r="901" spans="1:17" ht="14.4" customHeight="1" x14ac:dyDescent="0.3">
      <c r="A901" s="649" t="s">
        <v>595</v>
      </c>
      <c r="B901" s="650" t="s">
        <v>9080</v>
      </c>
      <c r="C901" s="650" t="s">
        <v>7873</v>
      </c>
      <c r="D901" s="650" t="s">
        <v>9086</v>
      </c>
      <c r="E901" s="650" t="s">
        <v>9087</v>
      </c>
      <c r="F901" s="653"/>
      <c r="G901" s="653"/>
      <c r="H901" s="653"/>
      <c r="I901" s="653"/>
      <c r="J901" s="653">
        <v>1</v>
      </c>
      <c r="K901" s="653">
        <v>1481</v>
      </c>
      <c r="L901" s="653"/>
      <c r="M901" s="653">
        <v>1481</v>
      </c>
      <c r="N901" s="653"/>
      <c r="O901" s="653"/>
      <c r="P901" s="666"/>
      <c r="Q901" s="654"/>
    </row>
    <row r="902" spans="1:17" ht="14.4" customHeight="1" x14ac:dyDescent="0.3">
      <c r="A902" s="649" t="s">
        <v>595</v>
      </c>
      <c r="B902" s="650" t="s">
        <v>9080</v>
      </c>
      <c r="C902" s="650" t="s">
        <v>7873</v>
      </c>
      <c r="D902" s="650" t="s">
        <v>9088</v>
      </c>
      <c r="E902" s="650" t="s">
        <v>9089</v>
      </c>
      <c r="F902" s="653">
        <v>1</v>
      </c>
      <c r="G902" s="653">
        <v>4213</v>
      </c>
      <c r="H902" s="653">
        <v>1</v>
      </c>
      <c r="I902" s="653">
        <v>4213</v>
      </c>
      <c r="J902" s="653"/>
      <c r="K902" s="653"/>
      <c r="L902" s="653"/>
      <c r="M902" s="653"/>
      <c r="N902" s="653">
        <v>3</v>
      </c>
      <c r="O902" s="653">
        <v>12828</v>
      </c>
      <c r="P902" s="666">
        <v>3.0448611440778541</v>
      </c>
      <c r="Q902" s="654">
        <v>4276</v>
      </c>
    </row>
    <row r="903" spans="1:17" ht="14.4" customHeight="1" x14ac:dyDescent="0.3">
      <c r="A903" s="649" t="s">
        <v>595</v>
      </c>
      <c r="B903" s="650" t="s">
        <v>9080</v>
      </c>
      <c r="C903" s="650" t="s">
        <v>7873</v>
      </c>
      <c r="D903" s="650" t="s">
        <v>8826</v>
      </c>
      <c r="E903" s="650" t="s">
        <v>8827</v>
      </c>
      <c r="F903" s="653">
        <v>7</v>
      </c>
      <c r="G903" s="653">
        <v>3353</v>
      </c>
      <c r="H903" s="653">
        <v>1</v>
      </c>
      <c r="I903" s="653">
        <v>479</v>
      </c>
      <c r="J903" s="653">
        <v>6</v>
      </c>
      <c r="K903" s="653">
        <v>2886</v>
      </c>
      <c r="L903" s="653">
        <v>0.86072174172382943</v>
      </c>
      <c r="M903" s="653">
        <v>481</v>
      </c>
      <c r="N903" s="653">
        <v>18</v>
      </c>
      <c r="O903" s="653">
        <v>8706</v>
      </c>
      <c r="P903" s="666">
        <v>2.5964807634953773</v>
      </c>
      <c r="Q903" s="654">
        <v>483.66666666666669</v>
      </c>
    </row>
    <row r="904" spans="1:17" ht="14.4" customHeight="1" x14ac:dyDescent="0.3">
      <c r="A904" s="649" t="s">
        <v>595</v>
      </c>
      <c r="B904" s="650" t="s">
        <v>9080</v>
      </c>
      <c r="C904" s="650" t="s">
        <v>7873</v>
      </c>
      <c r="D904" s="650" t="s">
        <v>9090</v>
      </c>
      <c r="E904" s="650" t="s">
        <v>9091</v>
      </c>
      <c r="F904" s="653"/>
      <c r="G904" s="653"/>
      <c r="H904" s="653"/>
      <c r="I904" s="653"/>
      <c r="J904" s="653">
        <v>1</v>
      </c>
      <c r="K904" s="653">
        <v>2396</v>
      </c>
      <c r="L904" s="653"/>
      <c r="M904" s="653">
        <v>2396</v>
      </c>
      <c r="N904" s="653"/>
      <c r="O904" s="653"/>
      <c r="P904" s="666"/>
      <c r="Q904" s="654"/>
    </row>
    <row r="905" spans="1:17" ht="14.4" customHeight="1" x14ac:dyDescent="0.3">
      <c r="A905" s="649" t="s">
        <v>595</v>
      </c>
      <c r="B905" s="650" t="s">
        <v>9080</v>
      </c>
      <c r="C905" s="650" t="s">
        <v>7873</v>
      </c>
      <c r="D905" s="650" t="s">
        <v>8828</v>
      </c>
      <c r="E905" s="650" t="s">
        <v>8829</v>
      </c>
      <c r="F905" s="653">
        <v>3</v>
      </c>
      <c r="G905" s="653">
        <v>1968</v>
      </c>
      <c r="H905" s="653">
        <v>1</v>
      </c>
      <c r="I905" s="653">
        <v>656</v>
      </c>
      <c r="J905" s="653">
        <v>10</v>
      </c>
      <c r="K905" s="653">
        <v>6590</v>
      </c>
      <c r="L905" s="653">
        <v>3.3485772357723578</v>
      </c>
      <c r="M905" s="653">
        <v>659</v>
      </c>
      <c r="N905" s="653">
        <v>11</v>
      </c>
      <c r="O905" s="653">
        <v>7269</v>
      </c>
      <c r="P905" s="666">
        <v>3.6935975609756095</v>
      </c>
      <c r="Q905" s="654">
        <v>660.81818181818187</v>
      </c>
    </row>
    <row r="906" spans="1:17" ht="14.4" customHeight="1" x14ac:dyDescent="0.3">
      <c r="A906" s="649" t="s">
        <v>595</v>
      </c>
      <c r="B906" s="650" t="s">
        <v>9080</v>
      </c>
      <c r="C906" s="650" t="s">
        <v>7873</v>
      </c>
      <c r="D906" s="650" t="s">
        <v>9092</v>
      </c>
      <c r="E906" s="650" t="s">
        <v>9093</v>
      </c>
      <c r="F906" s="653">
        <v>1</v>
      </c>
      <c r="G906" s="653">
        <v>1429</v>
      </c>
      <c r="H906" s="653">
        <v>1</v>
      </c>
      <c r="I906" s="653">
        <v>1429</v>
      </c>
      <c r="J906" s="653"/>
      <c r="K906" s="653"/>
      <c r="L906" s="653"/>
      <c r="M906" s="653"/>
      <c r="N906" s="653"/>
      <c r="O906" s="653"/>
      <c r="P906" s="666"/>
      <c r="Q906" s="654"/>
    </row>
    <row r="907" spans="1:17" ht="14.4" customHeight="1" x14ac:dyDescent="0.3">
      <c r="A907" s="649" t="s">
        <v>595</v>
      </c>
      <c r="B907" s="650" t="s">
        <v>9080</v>
      </c>
      <c r="C907" s="650" t="s">
        <v>7873</v>
      </c>
      <c r="D907" s="650" t="s">
        <v>9094</v>
      </c>
      <c r="E907" s="650" t="s">
        <v>9095</v>
      </c>
      <c r="F907" s="653"/>
      <c r="G907" s="653"/>
      <c r="H907" s="653"/>
      <c r="I907" s="653"/>
      <c r="J907" s="653"/>
      <c r="K907" s="653"/>
      <c r="L907" s="653"/>
      <c r="M907" s="653"/>
      <c r="N907" s="653">
        <v>1</v>
      </c>
      <c r="O907" s="653">
        <v>1363</v>
      </c>
      <c r="P907" s="666"/>
      <c r="Q907" s="654">
        <v>1363</v>
      </c>
    </row>
    <row r="908" spans="1:17" ht="14.4" customHeight="1" x14ac:dyDescent="0.3">
      <c r="A908" s="649" t="s">
        <v>595</v>
      </c>
      <c r="B908" s="650" t="s">
        <v>9080</v>
      </c>
      <c r="C908" s="650" t="s">
        <v>7873</v>
      </c>
      <c r="D908" s="650" t="s">
        <v>8830</v>
      </c>
      <c r="E908" s="650" t="s">
        <v>8831</v>
      </c>
      <c r="F908" s="653">
        <v>16</v>
      </c>
      <c r="G908" s="653">
        <v>15952</v>
      </c>
      <c r="H908" s="653">
        <v>1</v>
      </c>
      <c r="I908" s="653">
        <v>997</v>
      </c>
      <c r="J908" s="653">
        <v>16</v>
      </c>
      <c r="K908" s="653">
        <v>16016</v>
      </c>
      <c r="L908" s="653">
        <v>1.0040120361083249</v>
      </c>
      <c r="M908" s="653">
        <v>1001</v>
      </c>
      <c r="N908" s="653">
        <v>46</v>
      </c>
      <c r="O908" s="653">
        <v>46294</v>
      </c>
      <c r="P908" s="666">
        <v>2.9020812437311934</v>
      </c>
      <c r="Q908" s="654">
        <v>1006.3913043478261</v>
      </c>
    </row>
    <row r="909" spans="1:17" ht="14.4" customHeight="1" x14ac:dyDescent="0.3">
      <c r="A909" s="649" t="s">
        <v>595</v>
      </c>
      <c r="B909" s="650" t="s">
        <v>9080</v>
      </c>
      <c r="C909" s="650" t="s">
        <v>7873</v>
      </c>
      <c r="D909" s="650" t="s">
        <v>9096</v>
      </c>
      <c r="E909" s="650" t="s">
        <v>9097</v>
      </c>
      <c r="F909" s="653">
        <v>3</v>
      </c>
      <c r="G909" s="653">
        <v>5979</v>
      </c>
      <c r="H909" s="653">
        <v>1</v>
      </c>
      <c r="I909" s="653">
        <v>1993</v>
      </c>
      <c r="J909" s="653">
        <v>1</v>
      </c>
      <c r="K909" s="653">
        <v>2000</v>
      </c>
      <c r="L909" s="653">
        <v>0.33450409767519651</v>
      </c>
      <c r="M909" s="653">
        <v>2000</v>
      </c>
      <c r="N909" s="653">
        <v>2</v>
      </c>
      <c r="O909" s="653">
        <v>4012</v>
      </c>
      <c r="P909" s="666">
        <v>0.6710152199364442</v>
      </c>
      <c r="Q909" s="654">
        <v>2006</v>
      </c>
    </row>
    <row r="910" spans="1:17" ht="14.4" customHeight="1" x14ac:dyDescent="0.3">
      <c r="A910" s="649" t="s">
        <v>595</v>
      </c>
      <c r="B910" s="650" t="s">
        <v>9080</v>
      </c>
      <c r="C910" s="650" t="s">
        <v>7873</v>
      </c>
      <c r="D910" s="650" t="s">
        <v>9098</v>
      </c>
      <c r="E910" s="650" t="s">
        <v>9099</v>
      </c>
      <c r="F910" s="653"/>
      <c r="G910" s="653"/>
      <c r="H910" s="653"/>
      <c r="I910" s="653"/>
      <c r="J910" s="653">
        <v>1</v>
      </c>
      <c r="K910" s="653">
        <v>3484</v>
      </c>
      <c r="L910" s="653"/>
      <c r="M910" s="653">
        <v>3484</v>
      </c>
      <c r="N910" s="653">
        <v>4</v>
      </c>
      <c r="O910" s="653">
        <v>14028</v>
      </c>
      <c r="P910" s="666"/>
      <c r="Q910" s="654">
        <v>3507</v>
      </c>
    </row>
    <row r="911" spans="1:17" ht="14.4" customHeight="1" x14ac:dyDescent="0.3">
      <c r="A911" s="649" t="s">
        <v>595</v>
      </c>
      <c r="B911" s="650" t="s">
        <v>9080</v>
      </c>
      <c r="C911" s="650" t="s">
        <v>7873</v>
      </c>
      <c r="D911" s="650" t="s">
        <v>9100</v>
      </c>
      <c r="E911" s="650" t="s">
        <v>9101</v>
      </c>
      <c r="F911" s="653"/>
      <c r="G911" s="653"/>
      <c r="H911" s="653"/>
      <c r="I911" s="653"/>
      <c r="J911" s="653"/>
      <c r="K911" s="653"/>
      <c r="L911" s="653"/>
      <c r="M911" s="653"/>
      <c r="N911" s="653">
        <v>1</v>
      </c>
      <c r="O911" s="653">
        <v>1495</v>
      </c>
      <c r="P911" s="666"/>
      <c r="Q911" s="654">
        <v>1495</v>
      </c>
    </row>
    <row r="912" spans="1:17" ht="14.4" customHeight="1" x14ac:dyDescent="0.3">
      <c r="A912" s="649" t="s">
        <v>595</v>
      </c>
      <c r="B912" s="650" t="s">
        <v>9080</v>
      </c>
      <c r="C912" s="650" t="s">
        <v>7873</v>
      </c>
      <c r="D912" s="650" t="s">
        <v>9102</v>
      </c>
      <c r="E912" s="650" t="s">
        <v>9103</v>
      </c>
      <c r="F912" s="653">
        <v>1</v>
      </c>
      <c r="G912" s="653">
        <v>3966</v>
      </c>
      <c r="H912" s="653">
        <v>1</v>
      </c>
      <c r="I912" s="653">
        <v>3966</v>
      </c>
      <c r="J912" s="653"/>
      <c r="K912" s="653"/>
      <c r="L912" s="653"/>
      <c r="M912" s="653"/>
      <c r="N912" s="653">
        <v>1</v>
      </c>
      <c r="O912" s="653">
        <v>4009</v>
      </c>
      <c r="P912" s="666">
        <v>1.0108421583459406</v>
      </c>
      <c r="Q912" s="654">
        <v>4009</v>
      </c>
    </row>
    <row r="913" spans="1:17" ht="14.4" customHeight="1" x14ac:dyDescent="0.3">
      <c r="A913" s="649" t="s">
        <v>595</v>
      </c>
      <c r="B913" s="650" t="s">
        <v>9080</v>
      </c>
      <c r="C913" s="650" t="s">
        <v>7873</v>
      </c>
      <c r="D913" s="650" t="s">
        <v>9104</v>
      </c>
      <c r="E913" s="650" t="s">
        <v>9105</v>
      </c>
      <c r="F913" s="653">
        <v>1</v>
      </c>
      <c r="G913" s="653">
        <v>1204</v>
      </c>
      <c r="H913" s="653">
        <v>1</v>
      </c>
      <c r="I913" s="653">
        <v>1204</v>
      </c>
      <c r="J913" s="653">
        <v>1</v>
      </c>
      <c r="K913" s="653">
        <v>1213</v>
      </c>
      <c r="L913" s="653">
        <v>1.0074750830564785</v>
      </c>
      <c r="M913" s="653">
        <v>1213</v>
      </c>
      <c r="N913" s="653">
        <v>9</v>
      </c>
      <c r="O913" s="653">
        <v>11045</v>
      </c>
      <c r="P913" s="666">
        <v>9.1735880398671092</v>
      </c>
      <c r="Q913" s="654">
        <v>1227.2222222222222</v>
      </c>
    </row>
    <row r="914" spans="1:17" ht="14.4" customHeight="1" x14ac:dyDescent="0.3">
      <c r="A914" s="649" t="s">
        <v>595</v>
      </c>
      <c r="B914" s="650" t="s">
        <v>9080</v>
      </c>
      <c r="C914" s="650" t="s">
        <v>7873</v>
      </c>
      <c r="D914" s="650" t="s">
        <v>9106</v>
      </c>
      <c r="E914" s="650" t="s">
        <v>9107</v>
      </c>
      <c r="F914" s="653"/>
      <c r="G914" s="653"/>
      <c r="H914" s="653"/>
      <c r="I914" s="653"/>
      <c r="J914" s="653"/>
      <c r="K914" s="653"/>
      <c r="L914" s="653"/>
      <c r="M914" s="653"/>
      <c r="N914" s="653">
        <v>1</v>
      </c>
      <c r="O914" s="653">
        <v>1758</v>
      </c>
      <c r="P914" s="666"/>
      <c r="Q914" s="654">
        <v>1758</v>
      </c>
    </row>
    <row r="915" spans="1:17" ht="14.4" customHeight="1" x14ac:dyDescent="0.3">
      <c r="A915" s="649" t="s">
        <v>595</v>
      </c>
      <c r="B915" s="650" t="s">
        <v>9080</v>
      </c>
      <c r="C915" s="650" t="s">
        <v>7873</v>
      </c>
      <c r="D915" s="650" t="s">
        <v>9108</v>
      </c>
      <c r="E915" s="650" t="s">
        <v>9109</v>
      </c>
      <c r="F915" s="653">
        <v>2</v>
      </c>
      <c r="G915" s="653">
        <v>1852</v>
      </c>
      <c r="H915" s="653">
        <v>1</v>
      </c>
      <c r="I915" s="653">
        <v>926</v>
      </c>
      <c r="J915" s="653"/>
      <c r="K915" s="653"/>
      <c r="L915" s="653"/>
      <c r="M915" s="653"/>
      <c r="N915" s="653">
        <v>3</v>
      </c>
      <c r="O915" s="653">
        <v>2826</v>
      </c>
      <c r="P915" s="666">
        <v>1.5259179265658747</v>
      </c>
      <c r="Q915" s="654">
        <v>942</v>
      </c>
    </row>
    <row r="916" spans="1:17" ht="14.4" customHeight="1" x14ac:dyDescent="0.3">
      <c r="A916" s="649" t="s">
        <v>595</v>
      </c>
      <c r="B916" s="650" t="s">
        <v>9080</v>
      </c>
      <c r="C916" s="650" t="s">
        <v>7873</v>
      </c>
      <c r="D916" s="650" t="s">
        <v>9110</v>
      </c>
      <c r="E916" s="650" t="s">
        <v>9111</v>
      </c>
      <c r="F916" s="653"/>
      <c r="G916" s="653"/>
      <c r="H916" s="653"/>
      <c r="I916" s="653"/>
      <c r="J916" s="653"/>
      <c r="K916" s="653"/>
      <c r="L916" s="653"/>
      <c r="M916" s="653"/>
      <c r="N916" s="653">
        <v>1</v>
      </c>
      <c r="O916" s="653">
        <v>822</v>
      </c>
      <c r="P916" s="666"/>
      <c r="Q916" s="654">
        <v>822</v>
      </c>
    </row>
    <row r="917" spans="1:17" ht="14.4" customHeight="1" x14ac:dyDescent="0.3">
      <c r="A917" s="649" t="s">
        <v>595</v>
      </c>
      <c r="B917" s="650" t="s">
        <v>9080</v>
      </c>
      <c r="C917" s="650" t="s">
        <v>7873</v>
      </c>
      <c r="D917" s="650" t="s">
        <v>9112</v>
      </c>
      <c r="E917" s="650" t="s">
        <v>9113</v>
      </c>
      <c r="F917" s="653">
        <v>1</v>
      </c>
      <c r="G917" s="653">
        <v>783</v>
      </c>
      <c r="H917" s="653">
        <v>1</v>
      </c>
      <c r="I917" s="653">
        <v>783</v>
      </c>
      <c r="J917" s="653"/>
      <c r="K917" s="653"/>
      <c r="L917" s="653"/>
      <c r="M917" s="653"/>
      <c r="N917" s="653">
        <v>1</v>
      </c>
      <c r="O917" s="653">
        <v>795</v>
      </c>
      <c r="P917" s="666">
        <v>1.0153256704980842</v>
      </c>
      <c r="Q917" s="654">
        <v>795</v>
      </c>
    </row>
    <row r="918" spans="1:17" ht="14.4" customHeight="1" x14ac:dyDescent="0.3">
      <c r="A918" s="649" t="s">
        <v>595</v>
      </c>
      <c r="B918" s="650" t="s">
        <v>9080</v>
      </c>
      <c r="C918" s="650" t="s">
        <v>7873</v>
      </c>
      <c r="D918" s="650" t="s">
        <v>1009</v>
      </c>
      <c r="E918" s="650" t="s">
        <v>9114</v>
      </c>
      <c r="F918" s="653"/>
      <c r="G918" s="653"/>
      <c r="H918" s="653"/>
      <c r="I918" s="653"/>
      <c r="J918" s="653"/>
      <c r="K918" s="653"/>
      <c r="L918" s="653"/>
      <c r="M918" s="653"/>
      <c r="N918" s="653">
        <v>3</v>
      </c>
      <c r="O918" s="653">
        <v>7068</v>
      </c>
      <c r="P918" s="666"/>
      <c r="Q918" s="654">
        <v>2356</v>
      </c>
    </row>
    <row r="919" spans="1:17" ht="14.4" customHeight="1" x14ac:dyDescent="0.3">
      <c r="A919" s="649" t="s">
        <v>595</v>
      </c>
      <c r="B919" s="650" t="s">
        <v>9080</v>
      </c>
      <c r="C919" s="650" t="s">
        <v>7873</v>
      </c>
      <c r="D919" s="650" t="s">
        <v>9115</v>
      </c>
      <c r="E919" s="650" t="s">
        <v>9116</v>
      </c>
      <c r="F919" s="653"/>
      <c r="G919" s="653"/>
      <c r="H919" s="653"/>
      <c r="I919" s="653"/>
      <c r="J919" s="653">
        <v>1</v>
      </c>
      <c r="K919" s="653">
        <v>2025</v>
      </c>
      <c r="L919" s="653"/>
      <c r="M919" s="653">
        <v>2025</v>
      </c>
      <c r="N919" s="653"/>
      <c r="O919" s="653"/>
      <c r="P919" s="666"/>
      <c r="Q919" s="654"/>
    </row>
    <row r="920" spans="1:17" ht="14.4" customHeight="1" x14ac:dyDescent="0.3">
      <c r="A920" s="649" t="s">
        <v>595</v>
      </c>
      <c r="B920" s="650" t="s">
        <v>9080</v>
      </c>
      <c r="C920" s="650" t="s">
        <v>7873</v>
      </c>
      <c r="D920" s="650" t="s">
        <v>9117</v>
      </c>
      <c r="E920" s="650" t="s">
        <v>9118</v>
      </c>
      <c r="F920" s="653"/>
      <c r="G920" s="653"/>
      <c r="H920" s="653"/>
      <c r="I920" s="653"/>
      <c r="J920" s="653"/>
      <c r="K920" s="653"/>
      <c r="L920" s="653"/>
      <c r="M920" s="653"/>
      <c r="N920" s="653">
        <v>2</v>
      </c>
      <c r="O920" s="653">
        <v>1794</v>
      </c>
      <c r="P920" s="666"/>
      <c r="Q920" s="654">
        <v>897</v>
      </c>
    </row>
    <row r="921" spans="1:17" ht="14.4" customHeight="1" x14ac:dyDescent="0.3">
      <c r="A921" s="649" t="s">
        <v>595</v>
      </c>
      <c r="B921" s="650" t="s">
        <v>9080</v>
      </c>
      <c r="C921" s="650" t="s">
        <v>7873</v>
      </c>
      <c r="D921" s="650" t="s">
        <v>9119</v>
      </c>
      <c r="E921" s="650" t="s">
        <v>9120</v>
      </c>
      <c r="F921" s="653">
        <v>2</v>
      </c>
      <c r="G921" s="653">
        <v>4328</v>
      </c>
      <c r="H921" s="653">
        <v>1</v>
      </c>
      <c r="I921" s="653">
        <v>2164</v>
      </c>
      <c r="J921" s="653"/>
      <c r="K921" s="653"/>
      <c r="L921" s="653"/>
      <c r="M921" s="653"/>
      <c r="N921" s="653">
        <v>1</v>
      </c>
      <c r="O921" s="653">
        <v>2196</v>
      </c>
      <c r="P921" s="666">
        <v>0.50739371534195932</v>
      </c>
      <c r="Q921" s="654">
        <v>2196</v>
      </c>
    </row>
    <row r="922" spans="1:17" ht="14.4" customHeight="1" x14ac:dyDescent="0.3">
      <c r="A922" s="649" t="s">
        <v>595</v>
      </c>
      <c r="B922" s="650" t="s">
        <v>9080</v>
      </c>
      <c r="C922" s="650" t="s">
        <v>7873</v>
      </c>
      <c r="D922" s="650" t="s">
        <v>9121</v>
      </c>
      <c r="E922" s="650" t="s">
        <v>9122</v>
      </c>
      <c r="F922" s="653">
        <v>1</v>
      </c>
      <c r="G922" s="653">
        <v>3391</v>
      </c>
      <c r="H922" s="653">
        <v>1</v>
      </c>
      <c r="I922" s="653">
        <v>3391</v>
      </c>
      <c r="J922" s="653"/>
      <c r="K922" s="653"/>
      <c r="L922" s="653"/>
      <c r="M922" s="653"/>
      <c r="N922" s="653">
        <v>1</v>
      </c>
      <c r="O922" s="653">
        <v>3410</v>
      </c>
      <c r="P922" s="666">
        <v>1.0056030669419049</v>
      </c>
      <c r="Q922" s="654">
        <v>3410</v>
      </c>
    </row>
    <row r="923" spans="1:17" ht="14.4" customHeight="1" x14ac:dyDescent="0.3">
      <c r="A923" s="649" t="s">
        <v>595</v>
      </c>
      <c r="B923" s="650" t="s">
        <v>9080</v>
      </c>
      <c r="C923" s="650" t="s">
        <v>7873</v>
      </c>
      <c r="D923" s="650" t="s">
        <v>8832</v>
      </c>
      <c r="E923" s="650" t="s">
        <v>8833</v>
      </c>
      <c r="F923" s="653">
        <v>14</v>
      </c>
      <c r="G923" s="653">
        <v>20916</v>
      </c>
      <c r="H923" s="653">
        <v>1</v>
      </c>
      <c r="I923" s="653">
        <v>1494</v>
      </c>
      <c r="J923" s="653">
        <v>23</v>
      </c>
      <c r="K923" s="653">
        <v>34477</v>
      </c>
      <c r="L923" s="653">
        <v>1.6483553260661694</v>
      </c>
      <c r="M923" s="653">
        <v>1499</v>
      </c>
      <c r="N923" s="653">
        <v>30</v>
      </c>
      <c r="O923" s="653">
        <v>45087</v>
      </c>
      <c r="P923" s="666">
        <v>2.1556224899598395</v>
      </c>
      <c r="Q923" s="654">
        <v>1502.9</v>
      </c>
    </row>
    <row r="924" spans="1:17" ht="14.4" customHeight="1" x14ac:dyDescent="0.3">
      <c r="A924" s="649" t="s">
        <v>595</v>
      </c>
      <c r="B924" s="650" t="s">
        <v>9080</v>
      </c>
      <c r="C924" s="650" t="s">
        <v>7873</v>
      </c>
      <c r="D924" s="650" t="s">
        <v>9123</v>
      </c>
      <c r="E924" s="650" t="s">
        <v>9124</v>
      </c>
      <c r="F924" s="653"/>
      <c r="G924" s="653"/>
      <c r="H924" s="653"/>
      <c r="I924" s="653"/>
      <c r="J924" s="653">
        <v>0</v>
      </c>
      <c r="K924" s="653">
        <v>0</v>
      </c>
      <c r="L924" s="653"/>
      <c r="M924" s="653"/>
      <c r="N924" s="653"/>
      <c r="O924" s="653"/>
      <c r="P924" s="666"/>
      <c r="Q924" s="654"/>
    </row>
    <row r="925" spans="1:17" ht="14.4" customHeight="1" x14ac:dyDescent="0.3">
      <c r="A925" s="649" t="s">
        <v>595</v>
      </c>
      <c r="B925" s="650" t="s">
        <v>9080</v>
      </c>
      <c r="C925" s="650" t="s">
        <v>7873</v>
      </c>
      <c r="D925" s="650" t="s">
        <v>9125</v>
      </c>
      <c r="E925" s="650" t="s">
        <v>9126</v>
      </c>
      <c r="F925" s="653">
        <v>1</v>
      </c>
      <c r="G925" s="653">
        <v>3159</v>
      </c>
      <c r="H925" s="653">
        <v>1</v>
      </c>
      <c r="I925" s="653">
        <v>3159</v>
      </c>
      <c r="J925" s="653"/>
      <c r="K925" s="653"/>
      <c r="L925" s="653"/>
      <c r="M925" s="653"/>
      <c r="N925" s="653"/>
      <c r="O925" s="653"/>
      <c r="P925" s="666"/>
      <c r="Q925" s="654"/>
    </row>
    <row r="926" spans="1:17" ht="14.4" customHeight="1" x14ac:dyDescent="0.3">
      <c r="A926" s="649" t="s">
        <v>595</v>
      </c>
      <c r="B926" s="650" t="s">
        <v>9080</v>
      </c>
      <c r="C926" s="650" t="s">
        <v>7873</v>
      </c>
      <c r="D926" s="650" t="s">
        <v>9127</v>
      </c>
      <c r="E926" s="650" t="s">
        <v>9128</v>
      </c>
      <c r="F926" s="653">
        <v>2</v>
      </c>
      <c r="G926" s="653">
        <v>4274</v>
      </c>
      <c r="H926" s="653">
        <v>1</v>
      </c>
      <c r="I926" s="653">
        <v>2137</v>
      </c>
      <c r="J926" s="653">
        <v>2</v>
      </c>
      <c r="K926" s="653">
        <v>4298</v>
      </c>
      <c r="L926" s="653">
        <v>1.00561534861956</v>
      </c>
      <c r="M926" s="653">
        <v>2149</v>
      </c>
      <c r="N926" s="653">
        <v>1</v>
      </c>
      <c r="O926" s="653">
        <v>2169</v>
      </c>
      <c r="P926" s="666">
        <v>0.50748713149274682</v>
      </c>
      <c r="Q926" s="654">
        <v>2169</v>
      </c>
    </row>
    <row r="927" spans="1:17" ht="14.4" customHeight="1" x14ac:dyDescent="0.3">
      <c r="A927" s="649" t="s">
        <v>595</v>
      </c>
      <c r="B927" s="650" t="s">
        <v>9080</v>
      </c>
      <c r="C927" s="650" t="s">
        <v>7873</v>
      </c>
      <c r="D927" s="650" t="s">
        <v>9129</v>
      </c>
      <c r="E927" s="650" t="s">
        <v>9130</v>
      </c>
      <c r="F927" s="653"/>
      <c r="G927" s="653"/>
      <c r="H927" s="653"/>
      <c r="I927" s="653"/>
      <c r="J927" s="653">
        <v>1</v>
      </c>
      <c r="K927" s="653">
        <v>412</v>
      </c>
      <c r="L927" s="653"/>
      <c r="M927" s="653">
        <v>412</v>
      </c>
      <c r="N927" s="653"/>
      <c r="O927" s="653"/>
      <c r="P927" s="666"/>
      <c r="Q927" s="654"/>
    </row>
    <row r="928" spans="1:17" ht="14.4" customHeight="1" x14ac:dyDescent="0.3">
      <c r="A928" s="649" t="s">
        <v>595</v>
      </c>
      <c r="B928" s="650" t="s">
        <v>9080</v>
      </c>
      <c r="C928" s="650" t="s">
        <v>7873</v>
      </c>
      <c r="D928" s="650" t="s">
        <v>9131</v>
      </c>
      <c r="E928" s="650" t="s">
        <v>9132</v>
      </c>
      <c r="F928" s="653">
        <v>1</v>
      </c>
      <c r="G928" s="653">
        <v>2189</v>
      </c>
      <c r="H928" s="653">
        <v>1</v>
      </c>
      <c r="I928" s="653">
        <v>2189</v>
      </c>
      <c r="J928" s="653"/>
      <c r="K928" s="653"/>
      <c r="L928" s="653"/>
      <c r="M928" s="653"/>
      <c r="N928" s="653"/>
      <c r="O928" s="653"/>
      <c r="P928" s="666"/>
      <c r="Q928" s="654"/>
    </row>
    <row r="929" spans="1:17" ht="14.4" customHeight="1" x14ac:dyDescent="0.3">
      <c r="A929" s="649" t="s">
        <v>595</v>
      </c>
      <c r="B929" s="650" t="s">
        <v>9080</v>
      </c>
      <c r="C929" s="650" t="s">
        <v>7873</v>
      </c>
      <c r="D929" s="650" t="s">
        <v>9133</v>
      </c>
      <c r="E929" s="650" t="s">
        <v>9134</v>
      </c>
      <c r="F929" s="653"/>
      <c r="G929" s="653"/>
      <c r="H929" s="653"/>
      <c r="I929" s="653"/>
      <c r="J929" s="653">
        <v>1</v>
      </c>
      <c r="K929" s="653">
        <v>1620</v>
      </c>
      <c r="L929" s="653"/>
      <c r="M929" s="653">
        <v>1620</v>
      </c>
      <c r="N929" s="653"/>
      <c r="O929" s="653"/>
      <c r="P929" s="666"/>
      <c r="Q929" s="654"/>
    </row>
    <row r="930" spans="1:17" ht="14.4" customHeight="1" x14ac:dyDescent="0.3">
      <c r="A930" s="649" t="s">
        <v>595</v>
      </c>
      <c r="B930" s="650" t="s">
        <v>9080</v>
      </c>
      <c r="C930" s="650" t="s">
        <v>7873</v>
      </c>
      <c r="D930" s="650" t="s">
        <v>8683</v>
      </c>
      <c r="E930" s="650" t="s">
        <v>8684</v>
      </c>
      <c r="F930" s="653">
        <v>21</v>
      </c>
      <c r="G930" s="653">
        <v>1575</v>
      </c>
      <c r="H930" s="653">
        <v>1</v>
      </c>
      <c r="I930" s="653">
        <v>75</v>
      </c>
      <c r="J930" s="653">
        <v>22</v>
      </c>
      <c r="K930" s="653">
        <v>1782</v>
      </c>
      <c r="L930" s="653">
        <v>1.1314285714285715</v>
      </c>
      <c r="M930" s="653">
        <v>81</v>
      </c>
      <c r="N930" s="653">
        <v>52</v>
      </c>
      <c r="O930" s="653">
        <v>4241</v>
      </c>
      <c r="P930" s="666">
        <v>2.6926984126984128</v>
      </c>
      <c r="Q930" s="654">
        <v>81.557692307692307</v>
      </c>
    </row>
    <row r="931" spans="1:17" ht="14.4" customHeight="1" x14ac:dyDescent="0.3">
      <c r="A931" s="649" t="s">
        <v>595</v>
      </c>
      <c r="B931" s="650" t="s">
        <v>9080</v>
      </c>
      <c r="C931" s="650" t="s">
        <v>7873</v>
      </c>
      <c r="D931" s="650" t="s">
        <v>9135</v>
      </c>
      <c r="E931" s="650" t="s">
        <v>9136</v>
      </c>
      <c r="F931" s="653"/>
      <c r="G931" s="653"/>
      <c r="H931" s="653"/>
      <c r="I931" s="653"/>
      <c r="J931" s="653"/>
      <c r="K931" s="653"/>
      <c r="L931" s="653"/>
      <c r="M931" s="653"/>
      <c r="N931" s="653">
        <v>1</v>
      </c>
      <c r="O931" s="653">
        <v>490</v>
      </c>
      <c r="P931" s="666"/>
      <c r="Q931" s="654">
        <v>490</v>
      </c>
    </row>
    <row r="932" spans="1:17" ht="14.4" customHeight="1" x14ac:dyDescent="0.3">
      <c r="A932" s="649" t="s">
        <v>595</v>
      </c>
      <c r="B932" s="650" t="s">
        <v>9080</v>
      </c>
      <c r="C932" s="650" t="s">
        <v>7873</v>
      </c>
      <c r="D932" s="650" t="s">
        <v>9137</v>
      </c>
      <c r="E932" s="650" t="s">
        <v>9138</v>
      </c>
      <c r="F932" s="653">
        <v>1</v>
      </c>
      <c r="G932" s="653">
        <v>3490</v>
      </c>
      <c r="H932" s="653">
        <v>1</v>
      </c>
      <c r="I932" s="653">
        <v>3490</v>
      </c>
      <c r="J932" s="653"/>
      <c r="K932" s="653"/>
      <c r="L932" s="653"/>
      <c r="M932" s="653"/>
      <c r="N932" s="653"/>
      <c r="O932" s="653"/>
      <c r="P932" s="666"/>
      <c r="Q932" s="654"/>
    </row>
    <row r="933" spans="1:17" ht="14.4" customHeight="1" x14ac:dyDescent="0.3">
      <c r="A933" s="649" t="s">
        <v>595</v>
      </c>
      <c r="B933" s="650" t="s">
        <v>9080</v>
      </c>
      <c r="C933" s="650" t="s">
        <v>7873</v>
      </c>
      <c r="D933" s="650" t="s">
        <v>9139</v>
      </c>
      <c r="E933" s="650" t="s">
        <v>9140</v>
      </c>
      <c r="F933" s="653">
        <v>2</v>
      </c>
      <c r="G933" s="653">
        <v>370</v>
      </c>
      <c r="H933" s="653">
        <v>1</v>
      </c>
      <c r="I933" s="653">
        <v>185</v>
      </c>
      <c r="J933" s="653"/>
      <c r="K933" s="653"/>
      <c r="L933" s="653"/>
      <c r="M933" s="653"/>
      <c r="N933" s="653"/>
      <c r="O933" s="653"/>
      <c r="P933" s="666"/>
      <c r="Q933" s="654"/>
    </row>
    <row r="934" spans="1:17" ht="14.4" customHeight="1" x14ac:dyDescent="0.3">
      <c r="A934" s="649" t="s">
        <v>595</v>
      </c>
      <c r="B934" s="650" t="s">
        <v>9080</v>
      </c>
      <c r="C934" s="650" t="s">
        <v>7873</v>
      </c>
      <c r="D934" s="650" t="s">
        <v>8866</v>
      </c>
      <c r="E934" s="650" t="s">
        <v>8867</v>
      </c>
      <c r="F934" s="653">
        <v>2</v>
      </c>
      <c r="G934" s="653">
        <v>1330</v>
      </c>
      <c r="H934" s="653">
        <v>1</v>
      </c>
      <c r="I934" s="653">
        <v>665</v>
      </c>
      <c r="J934" s="653">
        <v>3</v>
      </c>
      <c r="K934" s="653">
        <v>2004</v>
      </c>
      <c r="L934" s="653">
        <v>1.506766917293233</v>
      </c>
      <c r="M934" s="653">
        <v>668</v>
      </c>
      <c r="N934" s="653">
        <v>1</v>
      </c>
      <c r="O934" s="653">
        <v>673</v>
      </c>
      <c r="P934" s="666">
        <v>0.50601503759398492</v>
      </c>
      <c r="Q934" s="654">
        <v>673</v>
      </c>
    </row>
    <row r="935" spans="1:17" ht="14.4" customHeight="1" x14ac:dyDescent="0.3">
      <c r="A935" s="649" t="s">
        <v>595</v>
      </c>
      <c r="B935" s="650" t="s">
        <v>9080</v>
      </c>
      <c r="C935" s="650" t="s">
        <v>7873</v>
      </c>
      <c r="D935" s="650" t="s">
        <v>9141</v>
      </c>
      <c r="E935" s="650" t="s">
        <v>9142</v>
      </c>
      <c r="F935" s="653"/>
      <c r="G935" s="653"/>
      <c r="H935" s="653"/>
      <c r="I935" s="653"/>
      <c r="J935" s="653"/>
      <c r="K935" s="653"/>
      <c r="L935" s="653"/>
      <c r="M935" s="653"/>
      <c r="N935" s="653">
        <v>1</v>
      </c>
      <c r="O935" s="653">
        <v>23823</v>
      </c>
      <c r="P935" s="666"/>
      <c r="Q935" s="654">
        <v>23823</v>
      </c>
    </row>
    <row r="936" spans="1:17" ht="14.4" customHeight="1" x14ac:dyDescent="0.3">
      <c r="A936" s="649" t="s">
        <v>595</v>
      </c>
      <c r="B936" s="650" t="s">
        <v>9080</v>
      </c>
      <c r="C936" s="650" t="s">
        <v>7873</v>
      </c>
      <c r="D936" s="650" t="s">
        <v>8870</v>
      </c>
      <c r="E936" s="650" t="s">
        <v>8871</v>
      </c>
      <c r="F936" s="653"/>
      <c r="G936" s="653"/>
      <c r="H936" s="653"/>
      <c r="I936" s="653"/>
      <c r="J936" s="653"/>
      <c r="K936" s="653"/>
      <c r="L936" s="653"/>
      <c r="M936" s="653"/>
      <c r="N936" s="653">
        <v>1</v>
      </c>
      <c r="O936" s="653">
        <v>435</v>
      </c>
      <c r="P936" s="666"/>
      <c r="Q936" s="654">
        <v>435</v>
      </c>
    </row>
    <row r="937" spans="1:17" ht="14.4" customHeight="1" x14ac:dyDescent="0.3">
      <c r="A937" s="649" t="s">
        <v>595</v>
      </c>
      <c r="B937" s="650" t="s">
        <v>9080</v>
      </c>
      <c r="C937" s="650" t="s">
        <v>7873</v>
      </c>
      <c r="D937" s="650" t="s">
        <v>8772</v>
      </c>
      <c r="E937" s="650" t="s">
        <v>8773</v>
      </c>
      <c r="F937" s="653">
        <v>5</v>
      </c>
      <c r="G937" s="653">
        <v>5200</v>
      </c>
      <c r="H937" s="653">
        <v>1</v>
      </c>
      <c r="I937" s="653">
        <v>1040</v>
      </c>
      <c r="J937" s="653">
        <v>5</v>
      </c>
      <c r="K937" s="653">
        <v>5215</v>
      </c>
      <c r="L937" s="653">
        <v>1.0028846153846154</v>
      </c>
      <c r="M937" s="653">
        <v>1043</v>
      </c>
      <c r="N937" s="653">
        <v>5</v>
      </c>
      <c r="O937" s="653">
        <v>5235</v>
      </c>
      <c r="P937" s="666">
        <v>1.0067307692307692</v>
      </c>
      <c r="Q937" s="654">
        <v>1047</v>
      </c>
    </row>
    <row r="938" spans="1:17" ht="14.4" customHeight="1" x14ac:dyDescent="0.3">
      <c r="A938" s="649" t="s">
        <v>595</v>
      </c>
      <c r="B938" s="650" t="s">
        <v>9080</v>
      </c>
      <c r="C938" s="650" t="s">
        <v>7873</v>
      </c>
      <c r="D938" s="650" t="s">
        <v>8872</v>
      </c>
      <c r="E938" s="650" t="s">
        <v>8873</v>
      </c>
      <c r="F938" s="653"/>
      <c r="G938" s="653"/>
      <c r="H938" s="653"/>
      <c r="I938" s="653"/>
      <c r="J938" s="653">
        <v>4</v>
      </c>
      <c r="K938" s="653">
        <v>3380</v>
      </c>
      <c r="L938" s="653"/>
      <c r="M938" s="653">
        <v>845</v>
      </c>
      <c r="N938" s="653">
        <v>1</v>
      </c>
      <c r="O938" s="653">
        <v>850</v>
      </c>
      <c r="P938" s="666"/>
      <c r="Q938" s="654">
        <v>850</v>
      </c>
    </row>
    <row r="939" spans="1:17" ht="14.4" customHeight="1" x14ac:dyDescent="0.3">
      <c r="A939" s="649" t="s">
        <v>595</v>
      </c>
      <c r="B939" s="650" t="s">
        <v>9080</v>
      </c>
      <c r="C939" s="650" t="s">
        <v>7873</v>
      </c>
      <c r="D939" s="650" t="s">
        <v>8874</v>
      </c>
      <c r="E939" s="650" t="s">
        <v>8875</v>
      </c>
      <c r="F939" s="653">
        <v>4</v>
      </c>
      <c r="G939" s="653">
        <v>2724</v>
      </c>
      <c r="H939" s="653">
        <v>1</v>
      </c>
      <c r="I939" s="653">
        <v>681</v>
      </c>
      <c r="J939" s="653">
        <v>9</v>
      </c>
      <c r="K939" s="653">
        <v>6156</v>
      </c>
      <c r="L939" s="653">
        <v>2.2599118942731278</v>
      </c>
      <c r="M939" s="653">
        <v>684</v>
      </c>
      <c r="N939" s="653">
        <v>9</v>
      </c>
      <c r="O939" s="653">
        <v>6186</v>
      </c>
      <c r="P939" s="666">
        <v>2.2709251101321586</v>
      </c>
      <c r="Q939" s="654">
        <v>687.33333333333337</v>
      </c>
    </row>
    <row r="940" spans="1:17" ht="14.4" customHeight="1" x14ac:dyDescent="0.3">
      <c r="A940" s="649" t="s">
        <v>595</v>
      </c>
      <c r="B940" s="650" t="s">
        <v>9080</v>
      </c>
      <c r="C940" s="650" t="s">
        <v>7873</v>
      </c>
      <c r="D940" s="650" t="s">
        <v>8884</v>
      </c>
      <c r="E940" s="650" t="s">
        <v>8885</v>
      </c>
      <c r="F940" s="653"/>
      <c r="G940" s="653"/>
      <c r="H940" s="653"/>
      <c r="I940" s="653"/>
      <c r="J940" s="653">
        <v>1</v>
      </c>
      <c r="K940" s="653">
        <v>177</v>
      </c>
      <c r="L940" s="653"/>
      <c r="M940" s="653">
        <v>177</v>
      </c>
      <c r="N940" s="653"/>
      <c r="O940" s="653"/>
      <c r="P940" s="666"/>
      <c r="Q940" s="654"/>
    </row>
    <row r="941" spans="1:17" ht="14.4" customHeight="1" x14ac:dyDescent="0.3">
      <c r="A941" s="649" t="s">
        <v>595</v>
      </c>
      <c r="B941" s="650" t="s">
        <v>9080</v>
      </c>
      <c r="C941" s="650" t="s">
        <v>7873</v>
      </c>
      <c r="D941" s="650" t="s">
        <v>9143</v>
      </c>
      <c r="E941" s="650" t="s">
        <v>9144</v>
      </c>
      <c r="F941" s="653"/>
      <c r="G941" s="653"/>
      <c r="H941" s="653"/>
      <c r="I941" s="653"/>
      <c r="J941" s="653">
        <v>1</v>
      </c>
      <c r="K941" s="653">
        <v>1529</v>
      </c>
      <c r="L941" s="653"/>
      <c r="M941" s="653">
        <v>1529</v>
      </c>
      <c r="N941" s="653">
        <v>2</v>
      </c>
      <c r="O941" s="653">
        <v>3070</v>
      </c>
      <c r="P941" s="666"/>
      <c r="Q941" s="654">
        <v>1535</v>
      </c>
    </row>
    <row r="942" spans="1:17" ht="14.4" customHeight="1" x14ac:dyDescent="0.3">
      <c r="A942" s="649" t="s">
        <v>595</v>
      </c>
      <c r="B942" s="650" t="s">
        <v>9080</v>
      </c>
      <c r="C942" s="650" t="s">
        <v>7873</v>
      </c>
      <c r="D942" s="650" t="s">
        <v>9145</v>
      </c>
      <c r="E942" s="650" t="s">
        <v>9146</v>
      </c>
      <c r="F942" s="653"/>
      <c r="G942" s="653"/>
      <c r="H942" s="653"/>
      <c r="I942" s="653"/>
      <c r="J942" s="653">
        <v>1</v>
      </c>
      <c r="K942" s="653">
        <v>351</v>
      </c>
      <c r="L942" s="653"/>
      <c r="M942" s="653">
        <v>351</v>
      </c>
      <c r="N942" s="653">
        <v>6</v>
      </c>
      <c r="O942" s="653">
        <v>2126</v>
      </c>
      <c r="P942" s="666"/>
      <c r="Q942" s="654">
        <v>354.33333333333331</v>
      </c>
    </row>
    <row r="943" spans="1:17" ht="14.4" customHeight="1" x14ac:dyDescent="0.3">
      <c r="A943" s="649" t="s">
        <v>595</v>
      </c>
      <c r="B943" s="650" t="s">
        <v>9080</v>
      </c>
      <c r="C943" s="650" t="s">
        <v>7873</v>
      </c>
      <c r="D943" s="650" t="s">
        <v>8989</v>
      </c>
      <c r="E943" s="650" t="s">
        <v>8990</v>
      </c>
      <c r="F943" s="653"/>
      <c r="G943" s="653"/>
      <c r="H943" s="653"/>
      <c r="I943" s="653"/>
      <c r="J943" s="653"/>
      <c r="K943" s="653"/>
      <c r="L943" s="653"/>
      <c r="M943" s="653"/>
      <c r="N943" s="653">
        <v>1</v>
      </c>
      <c r="O943" s="653">
        <v>310</v>
      </c>
      <c r="P943" s="666"/>
      <c r="Q943" s="654">
        <v>310</v>
      </c>
    </row>
    <row r="944" spans="1:17" ht="14.4" customHeight="1" x14ac:dyDescent="0.3">
      <c r="A944" s="649" t="s">
        <v>595</v>
      </c>
      <c r="B944" s="650" t="s">
        <v>9080</v>
      </c>
      <c r="C944" s="650" t="s">
        <v>7873</v>
      </c>
      <c r="D944" s="650" t="s">
        <v>9147</v>
      </c>
      <c r="E944" s="650" t="s">
        <v>9148</v>
      </c>
      <c r="F944" s="653"/>
      <c r="G944" s="653"/>
      <c r="H944" s="653"/>
      <c r="I944" s="653"/>
      <c r="J944" s="653">
        <v>2</v>
      </c>
      <c r="K944" s="653">
        <v>1246</v>
      </c>
      <c r="L944" s="653"/>
      <c r="M944" s="653">
        <v>623</v>
      </c>
      <c r="N944" s="653">
        <v>3</v>
      </c>
      <c r="O944" s="653">
        <v>1877</v>
      </c>
      <c r="P944" s="666"/>
      <c r="Q944" s="654">
        <v>625.66666666666663</v>
      </c>
    </row>
    <row r="945" spans="1:17" ht="14.4" customHeight="1" x14ac:dyDescent="0.3">
      <c r="A945" s="649" t="s">
        <v>595</v>
      </c>
      <c r="B945" s="650" t="s">
        <v>9080</v>
      </c>
      <c r="C945" s="650" t="s">
        <v>7873</v>
      </c>
      <c r="D945" s="650" t="s">
        <v>8895</v>
      </c>
      <c r="E945" s="650" t="s">
        <v>8896</v>
      </c>
      <c r="F945" s="653">
        <v>2</v>
      </c>
      <c r="G945" s="653">
        <v>5246</v>
      </c>
      <c r="H945" s="653">
        <v>1</v>
      </c>
      <c r="I945" s="653">
        <v>2623</v>
      </c>
      <c r="J945" s="653">
        <v>6</v>
      </c>
      <c r="K945" s="653">
        <v>15792</v>
      </c>
      <c r="L945" s="653">
        <v>3.0102935569958063</v>
      </c>
      <c r="M945" s="653">
        <v>2632</v>
      </c>
      <c r="N945" s="653">
        <v>2</v>
      </c>
      <c r="O945" s="653">
        <v>5280</v>
      </c>
      <c r="P945" s="666">
        <v>1.0064811284788411</v>
      </c>
      <c r="Q945" s="654">
        <v>2640</v>
      </c>
    </row>
    <row r="946" spans="1:17" ht="14.4" customHeight="1" x14ac:dyDescent="0.3">
      <c r="A946" s="649" t="s">
        <v>595</v>
      </c>
      <c r="B946" s="650" t="s">
        <v>9080</v>
      </c>
      <c r="C946" s="650" t="s">
        <v>7873</v>
      </c>
      <c r="D946" s="650" t="s">
        <v>9149</v>
      </c>
      <c r="E946" s="650" t="s">
        <v>9150</v>
      </c>
      <c r="F946" s="653">
        <v>1</v>
      </c>
      <c r="G946" s="653">
        <v>1567</v>
      </c>
      <c r="H946" s="653">
        <v>1</v>
      </c>
      <c r="I946" s="653">
        <v>1567</v>
      </c>
      <c r="J946" s="653"/>
      <c r="K946" s="653"/>
      <c r="L946" s="653"/>
      <c r="M946" s="653"/>
      <c r="N946" s="653">
        <v>4</v>
      </c>
      <c r="O946" s="653">
        <v>6368</v>
      </c>
      <c r="P946" s="666">
        <v>4.0638162093171664</v>
      </c>
      <c r="Q946" s="654">
        <v>1592</v>
      </c>
    </row>
    <row r="947" spans="1:17" ht="14.4" customHeight="1" x14ac:dyDescent="0.3">
      <c r="A947" s="649" t="s">
        <v>595</v>
      </c>
      <c r="B947" s="650" t="s">
        <v>9080</v>
      </c>
      <c r="C947" s="650" t="s">
        <v>7873</v>
      </c>
      <c r="D947" s="650" t="s">
        <v>9151</v>
      </c>
      <c r="E947" s="650" t="s">
        <v>9152</v>
      </c>
      <c r="F947" s="653"/>
      <c r="G947" s="653"/>
      <c r="H947" s="653"/>
      <c r="I947" s="653"/>
      <c r="J947" s="653">
        <v>2</v>
      </c>
      <c r="K947" s="653">
        <v>228</v>
      </c>
      <c r="L947" s="653"/>
      <c r="M947" s="653">
        <v>114</v>
      </c>
      <c r="N947" s="653">
        <v>2</v>
      </c>
      <c r="O947" s="653">
        <v>232</v>
      </c>
      <c r="P947" s="666"/>
      <c r="Q947" s="654">
        <v>116</v>
      </c>
    </row>
    <row r="948" spans="1:17" ht="14.4" customHeight="1" x14ac:dyDescent="0.3">
      <c r="A948" s="649" t="s">
        <v>595</v>
      </c>
      <c r="B948" s="650" t="s">
        <v>9080</v>
      </c>
      <c r="C948" s="650" t="s">
        <v>7873</v>
      </c>
      <c r="D948" s="650" t="s">
        <v>9153</v>
      </c>
      <c r="E948" s="650" t="s">
        <v>9154</v>
      </c>
      <c r="F948" s="653"/>
      <c r="G948" s="653"/>
      <c r="H948" s="653"/>
      <c r="I948" s="653"/>
      <c r="J948" s="653">
        <v>2</v>
      </c>
      <c r="K948" s="653">
        <v>482</v>
      </c>
      <c r="L948" s="653"/>
      <c r="M948" s="653">
        <v>241</v>
      </c>
      <c r="N948" s="653">
        <v>1</v>
      </c>
      <c r="O948" s="653">
        <v>242</v>
      </c>
      <c r="P948" s="666"/>
      <c r="Q948" s="654">
        <v>242</v>
      </c>
    </row>
    <row r="949" spans="1:17" ht="14.4" customHeight="1" x14ac:dyDescent="0.3">
      <c r="A949" s="649" t="s">
        <v>595</v>
      </c>
      <c r="B949" s="650" t="s">
        <v>9080</v>
      </c>
      <c r="C949" s="650" t="s">
        <v>7873</v>
      </c>
      <c r="D949" s="650" t="s">
        <v>9155</v>
      </c>
      <c r="E949" s="650" t="s">
        <v>9156</v>
      </c>
      <c r="F949" s="653">
        <v>1</v>
      </c>
      <c r="G949" s="653">
        <v>1647</v>
      </c>
      <c r="H949" s="653">
        <v>1</v>
      </c>
      <c r="I949" s="653">
        <v>1647</v>
      </c>
      <c r="J949" s="653">
        <v>2</v>
      </c>
      <c r="K949" s="653">
        <v>3306</v>
      </c>
      <c r="L949" s="653">
        <v>2.0072859744990894</v>
      </c>
      <c r="M949" s="653">
        <v>1653</v>
      </c>
      <c r="N949" s="653">
        <v>2</v>
      </c>
      <c r="O949" s="653">
        <v>3326</v>
      </c>
      <c r="P949" s="666">
        <v>2.0194292653309045</v>
      </c>
      <c r="Q949" s="654">
        <v>1663</v>
      </c>
    </row>
    <row r="950" spans="1:17" ht="14.4" customHeight="1" x14ac:dyDescent="0.3">
      <c r="A950" s="649" t="s">
        <v>595</v>
      </c>
      <c r="B950" s="650" t="s">
        <v>9080</v>
      </c>
      <c r="C950" s="650" t="s">
        <v>7873</v>
      </c>
      <c r="D950" s="650" t="s">
        <v>9157</v>
      </c>
      <c r="E950" s="650" t="s">
        <v>9158</v>
      </c>
      <c r="F950" s="653"/>
      <c r="G950" s="653"/>
      <c r="H950" s="653"/>
      <c r="I950" s="653"/>
      <c r="J950" s="653"/>
      <c r="K950" s="653"/>
      <c r="L950" s="653"/>
      <c r="M950" s="653"/>
      <c r="N950" s="653">
        <v>2</v>
      </c>
      <c r="O950" s="653">
        <v>1944</v>
      </c>
      <c r="P950" s="666"/>
      <c r="Q950" s="654">
        <v>972</v>
      </c>
    </row>
    <row r="951" spans="1:17" ht="14.4" customHeight="1" x14ac:dyDescent="0.3">
      <c r="A951" s="649" t="s">
        <v>595</v>
      </c>
      <c r="B951" s="650" t="s">
        <v>9080</v>
      </c>
      <c r="C951" s="650" t="s">
        <v>7873</v>
      </c>
      <c r="D951" s="650" t="s">
        <v>9159</v>
      </c>
      <c r="E951" s="650" t="s">
        <v>9160</v>
      </c>
      <c r="F951" s="653"/>
      <c r="G951" s="653"/>
      <c r="H951" s="653"/>
      <c r="I951" s="653"/>
      <c r="J951" s="653">
        <v>1</v>
      </c>
      <c r="K951" s="653">
        <v>1763</v>
      </c>
      <c r="L951" s="653"/>
      <c r="M951" s="653">
        <v>1763</v>
      </c>
      <c r="N951" s="653">
        <v>3</v>
      </c>
      <c r="O951" s="653">
        <v>5322</v>
      </c>
      <c r="P951" s="666"/>
      <c r="Q951" s="654">
        <v>1774</v>
      </c>
    </row>
    <row r="952" spans="1:17" ht="14.4" customHeight="1" x14ac:dyDescent="0.3">
      <c r="A952" s="649" t="s">
        <v>595</v>
      </c>
      <c r="B952" s="650" t="s">
        <v>9080</v>
      </c>
      <c r="C952" s="650" t="s">
        <v>7873</v>
      </c>
      <c r="D952" s="650" t="s">
        <v>732</v>
      </c>
      <c r="E952" s="650" t="s">
        <v>9161</v>
      </c>
      <c r="F952" s="653"/>
      <c r="G952" s="653"/>
      <c r="H952" s="653"/>
      <c r="I952" s="653"/>
      <c r="J952" s="653">
        <v>2</v>
      </c>
      <c r="K952" s="653">
        <v>2372</v>
      </c>
      <c r="L952" s="653"/>
      <c r="M952" s="653">
        <v>1186</v>
      </c>
      <c r="N952" s="653"/>
      <c r="O952" s="653"/>
      <c r="P952" s="666"/>
      <c r="Q952" s="654"/>
    </row>
    <row r="953" spans="1:17" ht="14.4" customHeight="1" x14ac:dyDescent="0.3">
      <c r="A953" s="649" t="s">
        <v>595</v>
      </c>
      <c r="B953" s="650" t="s">
        <v>9080</v>
      </c>
      <c r="C953" s="650" t="s">
        <v>7873</v>
      </c>
      <c r="D953" s="650" t="s">
        <v>9162</v>
      </c>
      <c r="E953" s="650" t="s">
        <v>9163</v>
      </c>
      <c r="F953" s="653"/>
      <c r="G953" s="653"/>
      <c r="H953" s="653"/>
      <c r="I953" s="653"/>
      <c r="J953" s="653"/>
      <c r="K953" s="653"/>
      <c r="L953" s="653"/>
      <c r="M953" s="653"/>
      <c r="N953" s="653">
        <v>2</v>
      </c>
      <c r="O953" s="653">
        <v>9054</v>
      </c>
      <c r="P953" s="666"/>
      <c r="Q953" s="654">
        <v>4527</v>
      </c>
    </row>
    <row r="954" spans="1:17" ht="14.4" customHeight="1" x14ac:dyDescent="0.3">
      <c r="A954" s="649" t="s">
        <v>595</v>
      </c>
      <c r="B954" s="650" t="s">
        <v>9080</v>
      </c>
      <c r="C954" s="650" t="s">
        <v>7873</v>
      </c>
      <c r="D954" s="650" t="s">
        <v>9164</v>
      </c>
      <c r="E954" s="650" t="s">
        <v>9165</v>
      </c>
      <c r="F954" s="653"/>
      <c r="G954" s="653"/>
      <c r="H954" s="653"/>
      <c r="I954" s="653"/>
      <c r="J954" s="653"/>
      <c r="K954" s="653"/>
      <c r="L954" s="653"/>
      <c r="M954" s="653"/>
      <c r="N954" s="653">
        <v>1</v>
      </c>
      <c r="O954" s="653">
        <v>2187</v>
      </c>
      <c r="P954" s="666"/>
      <c r="Q954" s="654">
        <v>2187</v>
      </c>
    </row>
    <row r="955" spans="1:17" ht="14.4" customHeight="1" x14ac:dyDescent="0.3">
      <c r="A955" s="649" t="s">
        <v>595</v>
      </c>
      <c r="B955" s="650" t="s">
        <v>9080</v>
      </c>
      <c r="C955" s="650" t="s">
        <v>7873</v>
      </c>
      <c r="D955" s="650" t="s">
        <v>9009</v>
      </c>
      <c r="E955" s="650" t="s">
        <v>9010</v>
      </c>
      <c r="F955" s="653">
        <v>3</v>
      </c>
      <c r="G955" s="653">
        <v>924</v>
      </c>
      <c r="H955" s="653">
        <v>1</v>
      </c>
      <c r="I955" s="653">
        <v>308</v>
      </c>
      <c r="J955" s="653">
        <v>3</v>
      </c>
      <c r="K955" s="653">
        <v>933</v>
      </c>
      <c r="L955" s="653">
        <v>1.0097402597402598</v>
      </c>
      <c r="M955" s="653">
        <v>311</v>
      </c>
      <c r="N955" s="653">
        <v>4</v>
      </c>
      <c r="O955" s="653">
        <v>1264</v>
      </c>
      <c r="P955" s="666">
        <v>1.3679653679653681</v>
      </c>
      <c r="Q955" s="654">
        <v>316</v>
      </c>
    </row>
    <row r="956" spans="1:17" ht="14.4" customHeight="1" x14ac:dyDescent="0.3">
      <c r="A956" s="649" t="s">
        <v>595</v>
      </c>
      <c r="B956" s="650" t="s">
        <v>9080</v>
      </c>
      <c r="C956" s="650" t="s">
        <v>7873</v>
      </c>
      <c r="D956" s="650" t="s">
        <v>9166</v>
      </c>
      <c r="E956" s="650" t="s">
        <v>9167</v>
      </c>
      <c r="F956" s="653">
        <v>1</v>
      </c>
      <c r="G956" s="653">
        <v>988</v>
      </c>
      <c r="H956" s="653">
        <v>1</v>
      </c>
      <c r="I956" s="653">
        <v>988</v>
      </c>
      <c r="J956" s="653">
        <v>1</v>
      </c>
      <c r="K956" s="653">
        <v>994</v>
      </c>
      <c r="L956" s="653">
        <v>1.0060728744939271</v>
      </c>
      <c r="M956" s="653">
        <v>994</v>
      </c>
      <c r="N956" s="653"/>
      <c r="O956" s="653"/>
      <c r="P956" s="666"/>
      <c r="Q956" s="654"/>
    </row>
    <row r="957" spans="1:17" ht="14.4" customHeight="1" x14ac:dyDescent="0.3">
      <c r="A957" s="649" t="s">
        <v>595</v>
      </c>
      <c r="B957" s="650" t="s">
        <v>9080</v>
      </c>
      <c r="C957" s="650" t="s">
        <v>7873</v>
      </c>
      <c r="D957" s="650" t="s">
        <v>9168</v>
      </c>
      <c r="E957" s="650" t="s">
        <v>9169</v>
      </c>
      <c r="F957" s="653">
        <v>5</v>
      </c>
      <c r="G957" s="653">
        <v>4025</v>
      </c>
      <c r="H957" s="653">
        <v>1</v>
      </c>
      <c r="I957" s="653">
        <v>805</v>
      </c>
      <c r="J957" s="653"/>
      <c r="K957" s="653"/>
      <c r="L957" s="653"/>
      <c r="M957" s="653"/>
      <c r="N957" s="653">
        <v>6</v>
      </c>
      <c r="O957" s="653">
        <v>4863</v>
      </c>
      <c r="P957" s="666">
        <v>1.2081987577639752</v>
      </c>
      <c r="Q957" s="654">
        <v>810.5</v>
      </c>
    </row>
    <row r="958" spans="1:17" ht="14.4" customHeight="1" x14ac:dyDescent="0.3">
      <c r="A958" s="649" t="s">
        <v>595</v>
      </c>
      <c r="B958" s="650" t="s">
        <v>9080</v>
      </c>
      <c r="C958" s="650" t="s">
        <v>7873</v>
      </c>
      <c r="D958" s="650" t="s">
        <v>9170</v>
      </c>
      <c r="E958" s="650" t="s">
        <v>9171</v>
      </c>
      <c r="F958" s="653"/>
      <c r="G958" s="653"/>
      <c r="H958" s="653"/>
      <c r="I958" s="653"/>
      <c r="J958" s="653"/>
      <c r="K958" s="653"/>
      <c r="L958" s="653"/>
      <c r="M958" s="653"/>
      <c r="N958" s="653">
        <v>1</v>
      </c>
      <c r="O958" s="653">
        <v>3485</v>
      </c>
      <c r="P958" s="666"/>
      <c r="Q958" s="654">
        <v>3485</v>
      </c>
    </row>
    <row r="959" spans="1:17" ht="14.4" customHeight="1" x14ac:dyDescent="0.3">
      <c r="A959" s="649" t="s">
        <v>595</v>
      </c>
      <c r="B959" s="650" t="s">
        <v>9080</v>
      </c>
      <c r="C959" s="650" t="s">
        <v>7873</v>
      </c>
      <c r="D959" s="650" t="s">
        <v>9015</v>
      </c>
      <c r="E959" s="650" t="s">
        <v>9016</v>
      </c>
      <c r="F959" s="653">
        <v>1</v>
      </c>
      <c r="G959" s="653">
        <v>1932</v>
      </c>
      <c r="H959" s="653">
        <v>1</v>
      </c>
      <c r="I959" s="653">
        <v>1932</v>
      </c>
      <c r="J959" s="653">
        <v>1</v>
      </c>
      <c r="K959" s="653">
        <v>1942</v>
      </c>
      <c r="L959" s="653">
        <v>1.005175983436853</v>
      </c>
      <c r="M959" s="653">
        <v>1942</v>
      </c>
      <c r="N959" s="653"/>
      <c r="O959" s="653"/>
      <c r="P959" s="666"/>
      <c r="Q959" s="654"/>
    </row>
    <row r="960" spans="1:17" ht="14.4" customHeight="1" x14ac:dyDescent="0.3">
      <c r="A960" s="649" t="s">
        <v>595</v>
      </c>
      <c r="B960" s="650" t="s">
        <v>9080</v>
      </c>
      <c r="C960" s="650" t="s">
        <v>7873</v>
      </c>
      <c r="D960" s="650" t="s">
        <v>8925</v>
      </c>
      <c r="E960" s="650" t="s">
        <v>8926</v>
      </c>
      <c r="F960" s="653"/>
      <c r="G960" s="653"/>
      <c r="H960" s="653"/>
      <c r="I960" s="653"/>
      <c r="J960" s="653">
        <v>1</v>
      </c>
      <c r="K960" s="653">
        <v>1154</v>
      </c>
      <c r="L960" s="653"/>
      <c r="M960" s="653">
        <v>1154</v>
      </c>
      <c r="N960" s="653">
        <v>1</v>
      </c>
      <c r="O960" s="653">
        <v>1154</v>
      </c>
      <c r="P960" s="666"/>
      <c r="Q960" s="654">
        <v>1154</v>
      </c>
    </row>
    <row r="961" spans="1:17" ht="14.4" customHeight="1" x14ac:dyDescent="0.3">
      <c r="A961" s="649" t="s">
        <v>595</v>
      </c>
      <c r="B961" s="650" t="s">
        <v>9080</v>
      </c>
      <c r="C961" s="650" t="s">
        <v>7873</v>
      </c>
      <c r="D961" s="650" t="s">
        <v>9172</v>
      </c>
      <c r="E961" s="650" t="s">
        <v>9173</v>
      </c>
      <c r="F961" s="653">
        <v>2</v>
      </c>
      <c r="G961" s="653">
        <v>5378</v>
      </c>
      <c r="H961" s="653">
        <v>1</v>
      </c>
      <c r="I961" s="653">
        <v>2689</v>
      </c>
      <c r="J961" s="653"/>
      <c r="K961" s="653"/>
      <c r="L961" s="653"/>
      <c r="M961" s="653"/>
      <c r="N961" s="653">
        <v>7</v>
      </c>
      <c r="O961" s="653">
        <v>19075</v>
      </c>
      <c r="P961" s="666">
        <v>3.5468575678690963</v>
      </c>
      <c r="Q961" s="654">
        <v>2725</v>
      </c>
    </row>
    <row r="962" spans="1:17" ht="14.4" customHeight="1" x14ac:dyDescent="0.3">
      <c r="A962" s="649" t="s">
        <v>595</v>
      </c>
      <c r="B962" s="650" t="s">
        <v>9080</v>
      </c>
      <c r="C962" s="650" t="s">
        <v>7873</v>
      </c>
      <c r="D962" s="650" t="s">
        <v>9174</v>
      </c>
      <c r="E962" s="650" t="s">
        <v>9175</v>
      </c>
      <c r="F962" s="653"/>
      <c r="G962" s="653"/>
      <c r="H962" s="653"/>
      <c r="I962" s="653"/>
      <c r="J962" s="653"/>
      <c r="K962" s="653"/>
      <c r="L962" s="653"/>
      <c r="M962" s="653"/>
      <c r="N962" s="653">
        <v>2</v>
      </c>
      <c r="O962" s="653">
        <v>1761</v>
      </c>
      <c r="P962" s="666"/>
      <c r="Q962" s="654">
        <v>880.5</v>
      </c>
    </row>
    <row r="963" spans="1:17" ht="14.4" customHeight="1" x14ac:dyDescent="0.3">
      <c r="A963" s="649" t="s">
        <v>595</v>
      </c>
      <c r="B963" s="650" t="s">
        <v>9080</v>
      </c>
      <c r="C963" s="650" t="s">
        <v>7873</v>
      </c>
      <c r="D963" s="650" t="s">
        <v>9176</v>
      </c>
      <c r="E963" s="650" t="s">
        <v>9177</v>
      </c>
      <c r="F963" s="653"/>
      <c r="G963" s="653"/>
      <c r="H963" s="653"/>
      <c r="I963" s="653"/>
      <c r="J963" s="653"/>
      <c r="K963" s="653"/>
      <c r="L963" s="653"/>
      <c r="M963" s="653"/>
      <c r="N963" s="653">
        <v>3</v>
      </c>
      <c r="O963" s="653">
        <v>5173</v>
      </c>
      <c r="P963" s="666"/>
      <c r="Q963" s="654">
        <v>1724.3333333333333</v>
      </c>
    </row>
    <row r="964" spans="1:17" ht="14.4" customHeight="1" x14ac:dyDescent="0.3">
      <c r="A964" s="649" t="s">
        <v>595</v>
      </c>
      <c r="B964" s="650" t="s">
        <v>9080</v>
      </c>
      <c r="C964" s="650" t="s">
        <v>7873</v>
      </c>
      <c r="D964" s="650" t="s">
        <v>9178</v>
      </c>
      <c r="E964" s="650" t="s">
        <v>9179</v>
      </c>
      <c r="F964" s="653">
        <v>5</v>
      </c>
      <c r="G964" s="653">
        <v>6145</v>
      </c>
      <c r="H964" s="653">
        <v>1</v>
      </c>
      <c r="I964" s="653">
        <v>1229</v>
      </c>
      <c r="J964" s="653"/>
      <c r="K964" s="653"/>
      <c r="L964" s="653"/>
      <c r="M964" s="653"/>
      <c r="N964" s="653">
        <v>6</v>
      </c>
      <c r="O964" s="653">
        <v>7440</v>
      </c>
      <c r="P964" s="666">
        <v>1.210740439381611</v>
      </c>
      <c r="Q964" s="654">
        <v>1240</v>
      </c>
    </row>
    <row r="965" spans="1:17" ht="14.4" customHeight="1" x14ac:dyDescent="0.3">
      <c r="A965" s="649" t="s">
        <v>595</v>
      </c>
      <c r="B965" s="650" t="s">
        <v>9080</v>
      </c>
      <c r="C965" s="650" t="s">
        <v>7873</v>
      </c>
      <c r="D965" s="650" t="s">
        <v>9180</v>
      </c>
      <c r="E965" s="650" t="s">
        <v>9181</v>
      </c>
      <c r="F965" s="653">
        <v>1</v>
      </c>
      <c r="G965" s="653">
        <v>2193</v>
      </c>
      <c r="H965" s="653">
        <v>1</v>
      </c>
      <c r="I965" s="653">
        <v>2193</v>
      </c>
      <c r="J965" s="653"/>
      <c r="K965" s="653"/>
      <c r="L965" s="653"/>
      <c r="M965" s="653"/>
      <c r="N965" s="653"/>
      <c r="O965" s="653"/>
      <c r="P965" s="666"/>
      <c r="Q965" s="654"/>
    </row>
    <row r="966" spans="1:17" ht="14.4" customHeight="1" x14ac:dyDescent="0.3">
      <c r="A966" s="649" t="s">
        <v>595</v>
      </c>
      <c r="B966" s="650" t="s">
        <v>9080</v>
      </c>
      <c r="C966" s="650" t="s">
        <v>7873</v>
      </c>
      <c r="D966" s="650" t="s">
        <v>9182</v>
      </c>
      <c r="E966" s="650" t="s">
        <v>9183</v>
      </c>
      <c r="F966" s="653">
        <v>0</v>
      </c>
      <c r="G966" s="653">
        <v>0</v>
      </c>
      <c r="H966" s="653"/>
      <c r="I966" s="653"/>
      <c r="J966" s="653"/>
      <c r="K966" s="653"/>
      <c r="L966" s="653"/>
      <c r="M966" s="653"/>
      <c r="N966" s="653">
        <v>4</v>
      </c>
      <c r="O966" s="653">
        <v>2286</v>
      </c>
      <c r="P966" s="666"/>
      <c r="Q966" s="654">
        <v>571.5</v>
      </c>
    </row>
    <row r="967" spans="1:17" ht="14.4" customHeight="1" x14ac:dyDescent="0.3">
      <c r="A967" s="649" t="s">
        <v>595</v>
      </c>
      <c r="B967" s="650" t="s">
        <v>9080</v>
      </c>
      <c r="C967" s="650" t="s">
        <v>7873</v>
      </c>
      <c r="D967" s="650" t="s">
        <v>9184</v>
      </c>
      <c r="E967" s="650" t="s">
        <v>9185</v>
      </c>
      <c r="F967" s="653">
        <v>1</v>
      </c>
      <c r="G967" s="653">
        <v>4929</v>
      </c>
      <c r="H967" s="653">
        <v>1</v>
      </c>
      <c r="I967" s="653">
        <v>4929</v>
      </c>
      <c r="J967" s="653"/>
      <c r="K967" s="653"/>
      <c r="L967" s="653"/>
      <c r="M967" s="653"/>
      <c r="N967" s="653">
        <v>1</v>
      </c>
      <c r="O967" s="653">
        <v>4983</v>
      </c>
      <c r="P967" s="666">
        <v>1.0109555690809495</v>
      </c>
      <c r="Q967" s="654">
        <v>4983</v>
      </c>
    </row>
    <row r="968" spans="1:17" ht="14.4" customHeight="1" x14ac:dyDescent="0.3">
      <c r="A968" s="649" t="s">
        <v>595</v>
      </c>
      <c r="B968" s="650" t="s">
        <v>9080</v>
      </c>
      <c r="C968" s="650" t="s">
        <v>7873</v>
      </c>
      <c r="D968" s="650" t="s">
        <v>9186</v>
      </c>
      <c r="E968" s="650" t="s">
        <v>9187</v>
      </c>
      <c r="F968" s="653">
        <v>4</v>
      </c>
      <c r="G968" s="653">
        <v>13328</v>
      </c>
      <c r="H968" s="653">
        <v>1</v>
      </c>
      <c r="I968" s="653">
        <v>3332</v>
      </c>
      <c r="J968" s="653"/>
      <c r="K968" s="653"/>
      <c r="L968" s="653"/>
      <c r="M968" s="653"/>
      <c r="N968" s="653">
        <v>8</v>
      </c>
      <c r="O968" s="653">
        <v>26972</v>
      </c>
      <c r="P968" s="666">
        <v>2.0237094837935174</v>
      </c>
      <c r="Q968" s="654">
        <v>3371.5</v>
      </c>
    </row>
    <row r="969" spans="1:17" ht="14.4" customHeight="1" x14ac:dyDescent="0.3">
      <c r="A969" s="649" t="s">
        <v>595</v>
      </c>
      <c r="B969" s="650" t="s">
        <v>9080</v>
      </c>
      <c r="C969" s="650" t="s">
        <v>7873</v>
      </c>
      <c r="D969" s="650" t="s">
        <v>9188</v>
      </c>
      <c r="E969" s="650" t="s">
        <v>9189</v>
      </c>
      <c r="F969" s="653">
        <v>1</v>
      </c>
      <c r="G969" s="653">
        <v>1848</v>
      </c>
      <c r="H969" s="653">
        <v>1</v>
      </c>
      <c r="I969" s="653">
        <v>1848</v>
      </c>
      <c r="J969" s="653"/>
      <c r="K969" s="653"/>
      <c r="L969" s="653"/>
      <c r="M969" s="653"/>
      <c r="N969" s="653"/>
      <c r="O969" s="653"/>
      <c r="P969" s="666"/>
      <c r="Q969" s="654"/>
    </row>
    <row r="970" spans="1:17" ht="14.4" customHeight="1" x14ac:dyDescent="0.3">
      <c r="A970" s="649" t="s">
        <v>595</v>
      </c>
      <c r="B970" s="650" t="s">
        <v>9080</v>
      </c>
      <c r="C970" s="650" t="s">
        <v>7873</v>
      </c>
      <c r="D970" s="650" t="s">
        <v>9190</v>
      </c>
      <c r="E970" s="650" t="s">
        <v>9191</v>
      </c>
      <c r="F970" s="653">
        <v>1</v>
      </c>
      <c r="G970" s="653">
        <v>1549</v>
      </c>
      <c r="H970" s="653">
        <v>1</v>
      </c>
      <c r="I970" s="653">
        <v>1549</v>
      </c>
      <c r="J970" s="653"/>
      <c r="K970" s="653"/>
      <c r="L970" s="653"/>
      <c r="M970" s="653"/>
      <c r="N970" s="653">
        <v>1</v>
      </c>
      <c r="O970" s="653">
        <v>1570</v>
      </c>
      <c r="P970" s="666">
        <v>1.013557133634603</v>
      </c>
      <c r="Q970" s="654">
        <v>1570</v>
      </c>
    </row>
    <row r="971" spans="1:17" ht="14.4" customHeight="1" x14ac:dyDescent="0.3">
      <c r="A971" s="649" t="s">
        <v>595</v>
      </c>
      <c r="B971" s="650" t="s">
        <v>9080</v>
      </c>
      <c r="C971" s="650" t="s">
        <v>7873</v>
      </c>
      <c r="D971" s="650" t="s">
        <v>9192</v>
      </c>
      <c r="E971" s="650" t="s">
        <v>9193</v>
      </c>
      <c r="F971" s="653">
        <v>1</v>
      </c>
      <c r="G971" s="653">
        <v>3910</v>
      </c>
      <c r="H971" s="653">
        <v>1</v>
      </c>
      <c r="I971" s="653">
        <v>3910</v>
      </c>
      <c r="J971" s="653"/>
      <c r="K971" s="653"/>
      <c r="L971" s="653"/>
      <c r="M971" s="653"/>
      <c r="N971" s="653"/>
      <c r="O971" s="653"/>
      <c r="P971" s="666"/>
      <c r="Q971" s="654"/>
    </row>
    <row r="972" spans="1:17" ht="14.4" customHeight="1" x14ac:dyDescent="0.3">
      <c r="A972" s="649" t="s">
        <v>595</v>
      </c>
      <c r="B972" s="650" t="s">
        <v>9080</v>
      </c>
      <c r="C972" s="650" t="s">
        <v>7873</v>
      </c>
      <c r="D972" s="650" t="s">
        <v>9194</v>
      </c>
      <c r="E972" s="650" t="s">
        <v>9195</v>
      </c>
      <c r="F972" s="653">
        <v>1</v>
      </c>
      <c r="G972" s="653">
        <v>358</v>
      </c>
      <c r="H972" s="653">
        <v>1</v>
      </c>
      <c r="I972" s="653">
        <v>358</v>
      </c>
      <c r="J972" s="653"/>
      <c r="K972" s="653"/>
      <c r="L972" s="653"/>
      <c r="M972" s="653"/>
      <c r="N972" s="653"/>
      <c r="O972" s="653"/>
      <c r="P972" s="666"/>
      <c r="Q972" s="654"/>
    </row>
    <row r="973" spans="1:17" ht="14.4" customHeight="1" x14ac:dyDescent="0.3">
      <c r="A973" s="649" t="s">
        <v>595</v>
      </c>
      <c r="B973" s="650" t="s">
        <v>9080</v>
      </c>
      <c r="C973" s="650" t="s">
        <v>7873</v>
      </c>
      <c r="D973" s="650" t="s">
        <v>9196</v>
      </c>
      <c r="E973" s="650" t="s">
        <v>9197</v>
      </c>
      <c r="F973" s="653"/>
      <c r="G973" s="653"/>
      <c r="H973" s="653"/>
      <c r="I973" s="653"/>
      <c r="J973" s="653"/>
      <c r="K973" s="653"/>
      <c r="L973" s="653"/>
      <c r="M973" s="653"/>
      <c r="N973" s="653">
        <v>1</v>
      </c>
      <c r="O973" s="653">
        <v>1585</v>
      </c>
      <c r="P973" s="666"/>
      <c r="Q973" s="654">
        <v>1585</v>
      </c>
    </row>
    <row r="974" spans="1:17" ht="14.4" customHeight="1" x14ac:dyDescent="0.3">
      <c r="A974" s="649" t="s">
        <v>595</v>
      </c>
      <c r="B974" s="650" t="s">
        <v>9080</v>
      </c>
      <c r="C974" s="650" t="s">
        <v>7873</v>
      </c>
      <c r="D974" s="650" t="s">
        <v>9198</v>
      </c>
      <c r="E974" s="650" t="s">
        <v>9199</v>
      </c>
      <c r="F974" s="653">
        <v>1</v>
      </c>
      <c r="G974" s="653">
        <v>3169</v>
      </c>
      <c r="H974" s="653">
        <v>1</v>
      </c>
      <c r="I974" s="653">
        <v>3169</v>
      </c>
      <c r="J974" s="653"/>
      <c r="K974" s="653"/>
      <c r="L974" s="653"/>
      <c r="M974" s="653"/>
      <c r="N974" s="653"/>
      <c r="O974" s="653"/>
      <c r="P974" s="666"/>
      <c r="Q974" s="654"/>
    </row>
    <row r="975" spans="1:17" ht="14.4" customHeight="1" x14ac:dyDescent="0.3">
      <c r="A975" s="649" t="s">
        <v>595</v>
      </c>
      <c r="B975" s="650" t="s">
        <v>9080</v>
      </c>
      <c r="C975" s="650" t="s">
        <v>7873</v>
      </c>
      <c r="D975" s="650" t="s">
        <v>9200</v>
      </c>
      <c r="E975" s="650" t="s">
        <v>9201</v>
      </c>
      <c r="F975" s="653"/>
      <c r="G975" s="653"/>
      <c r="H975" s="653"/>
      <c r="I975" s="653"/>
      <c r="J975" s="653"/>
      <c r="K975" s="653"/>
      <c r="L975" s="653"/>
      <c r="M975" s="653"/>
      <c r="N975" s="653">
        <v>1</v>
      </c>
      <c r="O975" s="653">
        <v>620</v>
      </c>
      <c r="P975" s="666"/>
      <c r="Q975" s="654">
        <v>620</v>
      </c>
    </row>
    <row r="976" spans="1:17" ht="14.4" customHeight="1" x14ac:dyDescent="0.3">
      <c r="A976" s="649" t="s">
        <v>595</v>
      </c>
      <c r="B976" s="650" t="s">
        <v>9202</v>
      </c>
      <c r="C976" s="650" t="s">
        <v>7873</v>
      </c>
      <c r="D976" s="650" t="s">
        <v>8810</v>
      </c>
      <c r="E976" s="650" t="s">
        <v>8811</v>
      </c>
      <c r="F976" s="653"/>
      <c r="G976" s="653"/>
      <c r="H976" s="653"/>
      <c r="I976" s="653"/>
      <c r="J976" s="653"/>
      <c r="K976" s="653"/>
      <c r="L976" s="653"/>
      <c r="M976" s="653"/>
      <c r="N976" s="653">
        <v>1</v>
      </c>
      <c r="O976" s="653">
        <v>4898</v>
      </c>
      <c r="P976" s="666"/>
      <c r="Q976" s="654">
        <v>4898</v>
      </c>
    </row>
    <row r="977" spans="1:17" ht="14.4" customHeight="1" x14ac:dyDescent="0.3">
      <c r="A977" s="649" t="s">
        <v>595</v>
      </c>
      <c r="B977" s="650" t="s">
        <v>9202</v>
      </c>
      <c r="C977" s="650" t="s">
        <v>7873</v>
      </c>
      <c r="D977" s="650" t="s">
        <v>8844</v>
      </c>
      <c r="E977" s="650" t="s">
        <v>8845</v>
      </c>
      <c r="F977" s="653">
        <v>1</v>
      </c>
      <c r="G977" s="653">
        <v>0</v>
      </c>
      <c r="H977" s="653"/>
      <c r="I977" s="653">
        <v>0</v>
      </c>
      <c r="J977" s="653"/>
      <c r="K977" s="653"/>
      <c r="L977" s="653"/>
      <c r="M977" s="653"/>
      <c r="N977" s="653"/>
      <c r="O977" s="653"/>
      <c r="P977" s="666"/>
      <c r="Q977" s="654"/>
    </row>
    <row r="978" spans="1:17" ht="14.4" customHeight="1" x14ac:dyDescent="0.3">
      <c r="A978" s="649" t="s">
        <v>595</v>
      </c>
      <c r="B978" s="650" t="s">
        <v>9202</v>
      </c>
      <c r="C978" s="650" t="s">
        <v>7873</v>
      </c>
      <c r="D978" s="650" t="s">
        <v>9203</v>
      </c>
      <c r="E978" s="650" t="s">
        <v>9204</v>
      </c>
      <c r="F978" s="653"/>
      <c r="G978" s="653"/>
      <c r="H978" s="653"/>
      <c r="I978" s="653"/>
      <c r="J978" s="653">
        <v>1</v>
      </c>
      <c r="K978" s="653">
        <v>0</v>
      </c>
      <c r="L978" s="653"/>
      <c r="M978" s="653">
        <v>0</v>
      </c>
      <c r="N978" s="653"/>
      <c r="O978" s="653"/>
      <c r="P978" s="666"/>
      <c r="Q978" s="654"/>
    </row>
    <row r="979" spans="1:17" ht="14.4" customHeight="1" x14ac:dyDescent="0.3">
      <c r="A979" s="649" t="s">
        <v>595</v>
      </c>
      <c r="B979" s="650" t="s">
        <v>9202</v>
      </c>
      <c r="C979" s="650" t="s">
        <v>7873</v>
      </c>
      <c r="D979" s="650" t="s">
        <v>9205</v>
      </c>
      <c r="E979" s="650" t="s">
        <v>9206</v>
      </c>
      <c r="F979" s="653"/>
      <c r="G979" s="653"/>
      <c r="H979" s="653"/>
      <c r="I979" s="653"/>
      <c r="J979" s="653">
        <v>1</v>
      </c>
      <c r="K979" s="653">
        <v>0</v>
      </c>
      <c r="L979" s="653"/>
      <c r="M979" s="653">
        <v>0</v>
      </c>
      <c r="N979" s="653"/>
      <c r="O979" s="653"/>
      <c r="P979" s="666"/>
      <c r="Q979" s="654"/>
    </row>
    <row r="980" spans="1:17" ht="14.4" customHeight="1" x14ac:dyDescent="0.3">
      <c r="A980" s="649" t="s">
        <v>595</v>
      </c>
      <c r="B980" s="650" t="s">
        <v>9202</v>
      </c>
      <c r="C980" s="650" t="s">
        <v>7873</v>
      </c>
      <c r="D980" s="650" t="s">
        <v>8880</v>
      </c>
      <c r="E980" s="650" t="s">
        <v>8881</v>
      </c>
      <c r="F980" s="653">
        <v>2</v>
      </c>
      <c r="G980" s="653">
        <v>2030</v>
      </c>
      <c r="H980" s="653">
        <v>1</v>
      </c>
      <c r="I980" s="653">
        <v>1015</v>
      </c>
      <c r="J980" s="653">
        <v>5</v>
      </c>
      <c r="K980" s="653">
        <v>5095</v>
      </c>
      <c r="L980" s="653">
        <v>2.5098522167487687</v>
      </c>
      <c r="M980" s="653">
        <v>1019</v>
      </c>
      <c r="N980" s="653">
        <v>1</v>
      </c>
      <c r="O980" s="653">
        <v>1026</v>
      </c>
      <c r="P980" s="666">
        <v>0.50541871921182269</v>
      </c>
      <c r="Q980" s="654">
        <v>1026</v>
      </c>
    </row>
    <row r="981" spans="1:17" ht="14.4" customHeight="1" x14ac:dyDescent="0.3">
      <c r="A981" s="649" t="s">
        <v>595</v>
      </c>
      <c r="B981" s="650" t="s">
        <v>9202</v>
      </c>
      <c r="C981" s="650" t="s">
        <v>7873</v>
      </c>
      <c r="D981" s="650" t="s">
        <v>8905</v>
      </c>
      <c r="E981" s="650" t="s">
        <v>8906</v>
      </c>
      <c r="F981" s="653">
        <v>1</v>
      </c>
      <c r="G981" s="653">
        <v>0</v>
      </c>
      <c r="H981" s="653"/>
      <c r="I981" s="653">
        <v>0</v>
      </c>
      <c r="J981" s="653">
        <v>1</v>
      </c>
      <c r="K981" s="653">
        <v>0</v>
      </c>
      <c r="L981" s="653"/>
      <c r="M981" s="653">
        <v>0</v>
      </c>
      <c r="N981" s="653">
        <v>1</v>
      </c>
      <c r="O981" s="653">
        <v>0</v>
      </c>
      <c r="P981" s="666"/>
      <c r="Q981" s="654">
        <v>0</v>
      </c>
    </row>
    <row r="982" spans="1:17" ht="14.4" customHeight="1" x14ac:dyDescent="0.3">
      <c r="A982" s="649" t="s">
        <v>595</v>
      </c>
      <c r="B982" s="650" t="s">
        <v>9207</v>
      </c>
      <c r="C982" s="650" t="s">
        <v>7873</v>
      </c>
      <c r="D982" s="650" t="s">
        <v>9208</v>
      </c>
      <c r="E982" s="650" t="s">
        <v>9209</v>
      </c>
      <c r="F982" s="653">
        <v>1</v>
      </c>
      <c r="G982" s="653">
        <v>1757</v>
      </c>
      <c r="H982" s="653">
        <v>1</v>
      </c>
      <c r="I982" s="653">
        <v>1757</v>
      </c>
      <c r="J982" s="653"/>
      <c r="K982" s="653"/>
      <c r="L982" s="653"/>
      <c r="M982" s="653"/>
      <c r="N982" s="653"/>
      <c r="O982" s="653"/>
      <c r="P982" s="666"/>
      <c r="Q982" s="654"/>
    </row>
    <row r="983" spans="1:17" ht="14.4" customHeight="1" x14ac:dyDescent="0.3">
      <c r="A983" s="649" t="s">
        <v>595</v>
      </c>
      <c r="B983" s="650" t="s">
        <v>9207</v>
      </c>
      <c r="C983" s="650" t="s">
        <v>7873</v>
      </c>
      <c r="D983" s="650" t="s">
        <v>9210</v>
      </c>
      <c r="E983" s="650" t="s">
        <v>9211</v>
      </c>
      <c r="F983" s="653"/>
      <c r="G983" s="653"/>
      <c r="H983" s="653"/>
      <c r="I983" s="653"/>
      <c r="J983" s="653"/>
      <c r="K983" s="653"/>
      <c r="L983" s="653"/>
      <c r="M983" s="653"/>
      <c r="N983" s="653">
        <v>1</v>
      </c>
      <c r="O983" s="653">
        <v>338</v>
      </c>
      <c r="P983" s="666"/>
      <c r="Q983" s="654">
        <v>338</v>
      </c>
    </row>
    <row r="984" spans="1:17" ht="14.4" customHeight="1" x14ac:dyDescent="0.3">
      <c r="A984" s="649" t="s">
        <v>595</v>
      </c>
      <c r="B984" s="650" t="s">
        <v>9207</v>
      </c>
      <c r="C984" s="650" t="s">
        <v>7873</v>
      </c>
      <c r="D984" s="650" t="s">
        <v>8826</v>
      </c>
      <c r="E984" s="650" t="s">
        <v>8827</v>
      </c>
      <c r="F984" s="653"/>
      <c r="G984" s="653"/>
      <c r="H984" s="653"/>
      <c r="I984" s="653"/>
      <c r="J984" s="653"/>
      <c r="K984" s="653"/>
      <c r="L984" s="653"/>
      <c r="M984" s="653"/>
      <c r="N984" s="653">
        <v>1</v>
      </c>
      <c r="O984" s="653">
        <v>485</v>
      </c>
      <c r="P984" s="666"/>
      <c r="Q984" s="654">
        <v>485</v>
      </c>
    </row>
    <row r="985" spans="1:17" ht="14.4" customHeight="1" x14ac:dyDescent="0.3">
      <c r="A985" s="649" t="s">
        <v>595</v>
      </c>
      <c r="B985" s="650" t="s">
        <v>9207</v>
      </c>
      <c r="C985" s="650" t="s">
        <v>7873</v>
      </c>
      <c r="D985" s="650" t="s">
        <v>8830</v>
      </c>
      <c r="E985" s="650" t="s">
        <v>8831</v>
      </c>
      <c r="F985" s="653"/>
      <c r="G985" s="653"/>
      <c r="H985" s="653"/>
      <c r="I985" s="653"/>
      <c r="J985" s="653"/>
      <c r="K985" s="653"/>
      <c r="L985" s="653"/>
      <c r="M985" s="653"/>
      <c r="N985" s="653">
        <v>5</v>
      </c>
      <c r="O985" s="653">
        <v>5045</v>
      </c>
      <c r="P985" s="666"/>
      <c r="Q985" s="654">
        <v>1009</v>
      </c>
    </row>
    <row r="986" spans="1:17" ht="14.4" customHeight="1" x14ac:dyDescent="0.3">
      <c r="A986" s="649" t="s">
        <v>595</v>
      </c>
      <c r="B986" s="650" t="s">
        <v>9207</v>
      </c>
      <c r="C986" s="650" t="s">
        <v>7873</v>
      </c>
      <c r="D986" s="650" t="s">
        <v>9212</v>
      </c>
      <c r="E986" s="650" t="s">
        <v>9213</v>
      </c>
      <c r="F986" s="653"/>
      <c r="G986" s="653"/>
      <c r="H986" s="653"/>
      <c r="I986" s="653"/>
      <c r="J986" s="653"/>
      <c r="K986" s="653"/>
      <c r="L986" s="653"/>
      <c r="M986" s="653"/>
      <c r="N986" s="653">
        <v>1</v>
      </c>
      <c r="O986" s="653">
        <v>1144</v>
      </c>
      <c r="P986" s="666"/>
      <c r="Q986" s="654">
        <v>1144</v>
      </c>
    </row>
    <row r="987" spans="1:17" ht="14.4" customHeight="1" x14ac:dyDescent="0.3">
      <c r="A987" s="649" t="s">
        <v>595</v>
      </c>
      <c r="B987" s="650" t="s">
        <v>9207</v>
      </c>
      <c r="C987" s="650" t="s">
        <v>7873</v>
      </c>
      <c r="D987" s="650" t="s">
        <v>9214</v>
      </c>
      <c r="E987" s="650" t="s">
        <v>9215</v>
      </c>
      <c r="F987" s="653"/>
      <c r="G987" s="653"/>
      <c r="H987" s="653"/>
      <c r="I987" s="653"/>
      <c r="J987" s="653"/>
      <c r="K987" s="653"/>
      <c r="L987" s="653"/>
      <c r="M987" s="653"/>
      <c r="N987" s="653">
        <v>1</v>
      </c>
      <c r="O987" s="653">
        <v>1280</v>
      </c>
      <c r="P987" s="666"/>
      <c r="Q987" s="654">
        <v>1280</v>
      </c>
    </row>
    <row r="988" spans="1:17" ht="14.4" customHeight="1" x14ac:dyDescent="0.3">
      <c r="A988" s="649" t="s">
        <v>595</v>
      </c>
      <c r="B988" s="650" t="s">
        <v>9207</v>
      </c>
      <c r="C988" s="650" t="s">
        <v>7873</v>
      </c>
      <c r="D988" s="650" t="s">
        <v>8683</v>
      </c>
      <c r="E988" s="650" t="s">
        <v>8684</v>
      </c>
      <c r="F988" s="653"/>
      <c r="G988" s="653"/>
      <c r="H988" s="653"/>
      <c r="I988" s="653"/>
      <c r="J988" s="653"/>
      <c r="K988" s="653"/>
      <c r="L988" s="653"/>
      <c r="M988" s="653"/>
      <c r="N988" s="653">
        <v>1</v>
      </c>
      <c r="O988" s="653">
        <v>82</v>
      </c>
      <c r="P988" s="666"/>
      <c r="Q988" s="654">
        <v>82</v>
      </c>
    </row>
    <row r="989" spans="1:17" ht="14.4" customHeight="1" x14ac:dyDescent="0.3">
      <c r="A989" s="649" t="s">
        <v>595</v>
      </c>
      <c r="B989" s="650" t="s">
        <v>9207</v>
      </c>
      <c r="C989" s="650" t="s">
        <v>7873</v>
      </c>
      <c r="D989" s="650" t="s">
        <v>8895</v>
      </c>
      <c r="E989" s="650" t="s">
        <v>8896</v>
      </c>
      <c r="F989" s="653"/>
      <c r="G989" s="653"/>
      <c r="H989" s="653"/>
      <c r="I989" s="653"/>
      <c r="J989" s="653"/>
      <c r="K989" s="653"/>
      <c r="L989" s="653"/>
      <c r="M989" s="653"/>
      <c r="N989" s="653">
        <v>1</v>
      </c>
      <c r="O989" s="653">
        <v>2648</v>
      </c>
      <c r="P989" s="666"/>
      <c r="Q989" s="654">
        <v>2648</v>
      </c>
    </row>
    <row r="990" spans="1:17" ht="14.4" customHeight="1" x14ac:dyDescent="0.3">
      <c r="A990" s="649" t="s">
        <v>595</v>
      </c>
      <c r="B990" s="650" t="s">
        <v>9207</v>
      </c>
      <c r="C990" s="650" t="s">
        <v>7873</v>
      </c>
      <c r="D990" s="650" t="s">
        <v>9216</v>
      </c>
      <c r="E990" s="650" t="s">
        <v>9217</v>
      </c>
      <c r="F990" s="653"/>
      <c r="G990" s="653"/>
      <c r="H990" s="653"/>
      <c r="I990" s="653"/>
      <c r="J990" s="653"/>
      <c r="K990" s="653"/>
      <c r="L990" s="653"/>
      <c r="M990" s="653"/>
      <c r="N990" s="653">
        <v>1</v>
      </c>
      <c r="O990" s="653">
        <v>2408</v>
      </c>
      <c r="P990" s="666"/>
      <c r="Q990" s="654">
        <v>2408</v>
      </c>
    </row>
    <row r="991" spans="1:17" ht="14.4" customHeight="1" x14ac:dyDescent="0.3">
      <c r="A991" s="649" t="s">
        <v>595</v>
      </c>
      <c r="B991" s="650" t="s">
        <v>9218</v>
      </c>
      <c r="C991" s="650" t="s">
        <v>7873</v>
      </c>
      <c r="D991" s="650" t="s">
        <v>8947</v>
      </c>
      <c r="E991" s="650" t="s">
        <v>8948</v>
      </c>
      <c r="F991" s="653">
        <v>1</v>
      </c>
      <c r="G991" s="653">
        <v>148</v>
      </c>
      <c r="H991" s="653">
        <v>1</v>
      </c>
      <c r="I991" s="653">
        <v>148</v>
      </c>
      <c r="J991" s="653">
        <v>4</v>
      </c>
      <c r="K991" s="653">
        <v>596</v>
      </c>
      <c r="L991" s="653">
        <v>4.0270270270270272</v>
      </c>
      <c r="M991" s="653">
        <v>149</v>
      </c>
      <c r="N991" s="653">
        <v>1</v>
      </c>
      <c r="O991" s="653">
        <v>300</v>
      </c>
      <c r="P991" s="666">
        <v>2.0270270270270272</v>
      </c>
      <c r="Q991" s="654">
        <v>300</v>
      </c>
    </row>
    <row r="992" spans="1:17" ht="14.4" customHeight="1" x14ac:dyDescent="0.3">
      <c r="A992" s="649" t="s">
        <v>595</v>
      </c>
      <c r="B992" s="650" t="s">
        <v>9218</v>
      </c>
      <c r="C992" s="650" t="s">
        <v>7873</v>
      </c>
      <c r="D992" s="650" t="s">
        <v>8949</v>
      </c>
      <c r="E992" s="650" t="s">
        <v>8950</v>
      </c>
      <c r="F992" s="653">
        <v>3</v>
      </c>
      <c r="G992" s="653">
        <v>666</v>
      </c>
      <c r="H992" s="653">
        <v>1</v>
      </c>
      <c r="I992" s="653">
        <v>222</v>
      </c>
      <c r="J992" s="653"/>
      <c r="K992" s="653"/>
      <c r="L992" s="653"/>
      <c r="M992" s="653"/>
      <c r="N992" s="653"/>
      <c r="O992" s="653"/>
      <c r="P992" s="666"/>
      <c r="Q992" s="654"/>
    </row>
    <row r="993" spans="1:17" ht="14.4" customHeight="1" x14ac:dyDescent="0.3">
      <c r="A993" s="649" t="s">
        <v>595</v>
      </c>
      <c r="B993" s="650" t="s">
        <v>9218</v>
      </c>
      <c r="C993" s="650" t="s">
        <v>7873</v>
      </c>
      <c r="D993" s="650" t="s">
        <v>8951</v>
      </c>
      <c r="E993" s="650" t="s">
        <v>8952</v>
      </c>
      <c r="F993" s="653">
        <v>6</v>
      </c>
      <c r="G993" s="653">
        <v>546</v>
      </c>
      <c r="H993" s="653">
        <v>1</v>
      </c>
      <c r="I993" s="653">
        <v>91</v>
      </c>
      <c r="J993" s="653">
        <v>2</v>
      </c>
      <c r="K993" s="653">
        <v>182</v>
      </c>
      <c r="L993" s="653">
        <v>0.33333333333333331</v>
      </c>
      <c r="M993" s="653">
        <v>91</v>
      </c>
      <c r="N993" s="653">
        <v>1</v>
      </c>
      <c r="O993" s="653">
        <v>93</v>
      </c>
      <c r="P993" s="666">
        <v>0.17032967032967034</v>
      </c>
      <c r="Q993" s="654">
        <v>93</v>
      </c>
    </row>
    <row r="994" spans="1:17" ht="14.4" customHeight="1" x14ac:dyDescent="0.3">
      <c r="A994" s="649" t="s">
        <v>595</v>
      </c>
      <c r="B994" s="650" t="s">
        <v>9218</v>
      </c>
      <c r="C994" s="650" t="s">
        <v>7873</v>
      </c>
      <c r="D994" s="650" t="s">
        <v>9219</v>
      </c>
      <c r="E994" s="650" t="s">
        <v>9220</v>
      </c>
      <c r="F994" s="653">
        <v>1</v>
      </c>
      <c r="G994" s="653">
        <v>904</v>
      </c>
      <c r="H994" s="653">
        <v>1</v>
      </c>
      <c r="I994" s="653">
        <v>904</v>
      </c>
      <c r="J994" s="653"/>
      <c r="K994" s="653"/>
      <c r="L994" s="653"/>
      <c r="M994" s="653"/>
      <c r="N994" s="653"/>
      <c r="O994" s="653"/>
      <c r="P994" s="666"/>
      <c r="Q994" s="654"/>
    </row>
    <row r="995" spans="1:17" ht="14.4" customHeight="1" x14ac:dyDescent="0.3">
      <c r="A995" s="649" t="s">
        <v>595</v>
      </c>
      <c r="B995" s="650" t="s">
        <v>9218</v>
      </c>
      <c r="C995" s="650" t="s">
        <v>7873</v>
      </c>
      <c r="D995" s="650" t="s">
        <v>8971</v>
      </c>
      <c r="E995" s="650" t="s">
        <v>8972</v>
      </c>
      <c r="F995" s="653">
        <v>2</v>
      </c>
      <c r="G995" s="653">
        <v>9948</v>
      </c>
      <c r="H995" s="653">
        <v>1</v>
      </c>
      <c r="I995" s="653">
        <v>4974</v>
      </c>
      <c r="J995" s="653">
        <v>5</v>
      </c>
      <c r="K995" s="653">
        <v>24925</v>
      </c>
      <c r="L995" s="653">
        <v>2.5055287494973864</v>
      </c>
      <c r="M995" s="653">
        <v>4985</v>
      </c>
      <c r="N995" s="653">
        <v>3</v>
      </c>
      <c r="O995" s="653">
        <v>15009</v>
      </c>
      <c r="P995" s="666">
        <v>1.508745476477684</v>
      </c>
      <c r="Q995" s="654">
        <v>5003</v>
      </c>
    </row>
    <row r="996" spans="1:17" ht="14.4" customHeight="1" x14ac:dyDescent="0.3">
      <c r="A996" s="649" t="s">
        <v>595</v>
      </c>
      <c r="B996" s="650" t="s">
        <v>9218</v>
      </c>
      <c r="C996" s="650" t="s">
        <v>7873</v>
      </c>
      <c r="D996" s="650" t="s">
        <v>9221</v>
      </c>
      <c r="E996" s="650" t="s">
        <v>9222</v>
      </c>
      <c r="F996" s="653">
        <v>2</v>
      </c>
      <c r="G996" s="653">
        <v>2522</v>
      </c>
      <c r="H996" s="653">
        <v>1</v>
      </c>
      <c r="I996" s="653">
        <v>1261</v>
      </c>
      <c r="J996" s="653"/>
      <c r="K996" s="653"/>
      <c r="L996" s="653"/>
      <c r="M996" s="653"/>
      <c r="N996" s="653"/>
      <c r="O996" s="653"/>
      <c r="P996" s="666"/>
      <c r="Q996" s="654"/>
    </row>
    <row r="997" spans="1:17" ht="14.4" customHeight="1" x14ac:dyDescent="0.3">
      <c r="A997" s="649" t="s">
        <v>595</v>
      </c>
      <c r="B997" s="650" t="s">
        <v>9218</v>
      </c>
      <c r="C997" s="650" t="s">
        <v>7873</v>
      </c>
      <c r="D997" s="650" t="s">
        <v>9223</v>
      </c>
      <c r="E997" s="650" t="s">
        <v>9224</v>
      </c>
      <c r="F997" s="653">
        <v>3</v>
      </c>
      <c r="G997" s="653">
        <v>1488</v>
      </c>
      <c r="H997" s="653">
        <v>1</v>
      </c>
      <c r="I997" s="653">
        <v>496</v>
      </c>
      <c r="J997" s="653">
        <v>3</v>
      </c>
      <c r="K997" s="653">
        <v>1497</v>
      </c>
      <c r="L997" s="653">
        <v>1.0060483870967742</v>
      </c>
      <c r="M997" s="653">
        <v>499</v>
      </c>
      <c r="N997" s="653">
        <v>8</v>
      </c>
      <c r="O997" s="653">
        <v>4017</v>
      </c>
      <c r="P997" s="666">
        <v>2.6995967741935485</v>
      </c>
      <c r="Q997" s="654">
        <v>502.125</v>
      </c>
    </row>
    <row r="998" spans="1:17" ht="14.4" customHeight="1" x14ac:dyDescent="0.3">
      <c r="A998" s="649" t="s">
        <v>595</v>
      </c>
      <c r="B998" s="650" t="s">
        <v>9218</v>
      </c>
      <c r="C998" s="650" t="s">
        <v>7873</v>
      </c>
      <c r="D998" s="650" t="s">
        <v>9225</v>
      </c>
      <c r="E998" s="650" t="s">
        <v>9226</v>
      </c>
      <c r="F998" s="653">
        <v>3</v>
      </c>
      <c r="G998" s="653">
        <v>7389</v>
      </c>
      <c r="H998" s="653">
        <v>1</v>
      </c>
      <c r="I998" s="653">
        <v>2463</v>
      </c>
      <c r="J998" s="653">
        <v>1</v>
      </c>
      <c r="K998" s="653">
        <v>2470</v>
      </c>
      <c r="L998" s="653">
        <v>0.33428068750845852</v>
      </c>
      <c r="M998" s="653">
        <v>2470</v>
      </c>
      <c r="N998" s="653">
        <v>1</v>
      </c>
      <c r="O998" s="653">
        <v>2484</v>
      </c>
      <c r="P998" s="666">
        <v>0.33617539585870887</v>
      </c>
      <c r="Q998" s="654">
        <v>2484</v>
      </c>
    </row>
    <row r="999" spans="1:17" ht="14.4" customHeight="1" x14ac:dyDescent="0.3">
      <c r="A999" s="649" t="s">
        <v>595</v>
      </c>
      <c r="B999" s="650" t="s">
        <v>9218</v>
      </c>
      <c r="C999" s="650" t="s">
        <v>7873</v>
      </c>
      <c r="D999" s="650" t="s">
        <v>9227</v>
      </c>
      <c r="E999" s="650" t="s">
        <v>9228</v>
      </c>
      <c r="F999" s="653"/>
      <c r="G999" s="653"/>
      <c r="H999" s="653"/>
      <c r="I999" s="653"/>
      <c r="J999" s="653">
        <v>1</v>
      </c>
      <c r="K999" s="653">
        <v>4666</v>
      </c>
      <c r="L999" s="653"/>
      <c r="M999" s="653">
        <v>4666</v>
      </c>
      <c r="N999" s="653"/>
      <c r="O999" s="653"/>
      <c r="P999" s="666"/>
      <c r="Q999" s="654"/>
    </row>
    <row r="1000" spans="1:17" ht="14.4" customHeight="1" x14ac:dyDescent="0.3">
      <c r="A1000" s="649" t="s">
        <v>595</v>
      </c>
      <c r="B1000" s="650" t="s">
        <v>9218</v>
      </c>
      <c r="C1000" s="650" t="s">
        <v>7873</v>
      </c>
      <c r="D1000" s="650" t="s">
        <v>9229</v>
      </c>
      <c r="E1000" s="650" t="s">
        <v>9230</v>
      </c>
      <c r="F1000" s="653">
        <v>1</v>
      </c>
      <c r="G1000" s="653">
        <v>778</v>
      </c>
      <c r="H1000" s="653">
        <v>1</v>
      </c>
      <c r="I1000" s="653">
        <v>778</v>
      </c>
      <c r="J1000" s="653">
        <v>1</v>
      </c>
      <c r="K1000" s="653">
        <v>782</v>
      </c>
      <c r="L1000" s="653">
        <v>1.0051413881748072</v>
      </c>
      <c r="M1000" s="653">
        <v>782</v>
      </c>
      <c r="N1000" s="653"/>
      <c r="O1000" s="653"/>
      <c r="P1000" s="666"/>
      <c r="Q1000" s="654"/>
    </row>
    <row r="1001" spans="1:17" ht="14.4" customHeight="1" x14ac:dyDescent="0.3">
      <c r="A1001" s="649" t="s">
        <v>595</v>
      </c>
      <c r="B1001" s="650" t="s">
        <v>9218</v>
      </c>
      <c r="C1001" s="650" t="s">
        <v>7873</v>
      </c>
      <c r="D1001" s="650" t="s">
        <v>9231</v>
      </c>
      <c r="E1001" s="650" t="s">
        <v>9232</v>
      </c>
      <c r="F1001" s="653">
        <v>1</v>
      </c>
      <c r="G1001" s="653">
        <v>3656</v>
      </c>
      <c r="H1001" s="653">
        <v>1</v>
      </c>
      <c r="I1001" s="653">
        <v>3656</v>
      </c>
      <c r="J1001" s="653"/>
      <c r="K1001" s="653"/>
      <c r="L1001" s="653"/>
      <c r="M1001" s="653"/>
      <c r="N1001" s="653">
        <v>1</v>
      </c>
      <c r="O1001" s="653">
        <v>3672</v>
      </c>
      <c r="P1001" s="666">
        <v>1.0043763676148796</v>
      </c>
      <c r="Q1001" s="654">
        <v>3672</v>
      </c>
    </row>
    <row r="1002" spans="1:17" ht="14.4" customHeight="1" x14ac:dyDescent="0.3">
      <c r="A1002" s="649" t="s">
        <v>595</v>
      </c>
      <c r="B1002" s="650" t="s">
        <v>9218</v>
      </c>
      <c r="C1002" s="650" t="s">
        <v>7873</v>
      </c>
      <c r="D1002" s="650" t="s">
        <v>8975</v>
      </c>
      <c r="E1002" s="650" t="s">
        <v>8976</v>
      </c>
      <c r="F1002" s="653">
        <v>3</v>
      </c>
      <c r="G1002" s="653">
        <v>3792</v>
      </c>
      <c r="H1002" s="653">
        <v>1</v>
      </c>
      <c r="I1002" s="653">
        <v>1264</v>
      </c>
      <c r="J1002" s="653">
        <v>8</v>
      </c>
      <c r="K1002" s="653">
        <v>10160</v>
      </c>
      <c r="L1002" s="653">
        <v>2.6793248945147679</v>
      </c>
      <c r="M1002" s="653">
        <v>1270</v>
      </c>
      <c r="N1002" s="653">
        <v>2</v>
      </c>
      <c r="O1002" s="653">
        <v>2560</v>
      </c>
      <c r="P1002" s="666">
        <v>0.67510548523206748</v>
      </c>
      <c r="Q1002" s="654">
        <v>1280</v>
      </c>
    </row>
    <row r="1003" spans="1:17" ht="14.4" customHeight="1" x14ac:dyDescent="0.3">
      <c r="A1003" s="649" t="s">
        <v>595</v>
      </c>
      <c r="B1003" s="650" t="s">
        <v>9218</v>
      </c>
      <c r="C1003" s="650" t="s">
        <v>7873</v>
      </c>
      <c r="D1003" s="650" t="s">
        <v>8977</v>
      </c>
      <c r="E1003" s="650" t="s">
        <v>8978</v>
      </c>
      <c r="F1003" s="653"/>
      <c r="G1003" s="653"/>
      <c r="H1003" s="653"/>
      <c r="I1003" s="653"/>
      <c r="J1003" s="653"/>
      <c r="K1003" s="653"/>
      <c r="L1003" s="653"/>
      <c r="M1003" s="653"/>
      <c r="N1003" s="653">
        <v>1</v>
      </c>
      <c r="O1003" s="653">
        <v>988</v>
      </c>
      <c r="P1003" s="666"/>
      <c r="Q1003" s="654">
        <v>988</v>
      </c>
    </row>
    <row r="1004" spans="1:17" ht="14.4" customHeight="1" x14ac:dyDescent="0.3">
      <c r="A1004" s="649" t="s">
        <v>595</v>
      </c>
      <c r="B1004" s="650" t="s">
        <v>9218</v>
      </c>
      <c r="C1004" s="650" t="s">
        <v>7873</v>
      </c>
      <c r="D1004" s="650" t="s">
        <v>9233</v>
      </c>
      <c r="E1004" s="650" t="s">
        <v>9234</v>
      </c>
      <c r="F1004" s="653"/>
      <c r="G1004" s="653"/>
      <c r="H1004" s="653"/>
      <c r="I1004" s="653"/>
      <c r="J1004" s="653">
        <v>1</v>
      </c>
      <c r="K1004" s="653">
        <v>2936</v>
      </c>
      <c r="L1004" s="653"/>
      <c r="M1004" s="653">
        <v>2936</v>
      </c>
      <c r="N1004" s="653"/>
      <c r="O1004" s="653"/>
      <c r="P1004" s="666"/>
      <c r="Q1004" s="654"/>
    </row>
    <row r="1005" spans="1:17" ht="14.4" customHeight="1" x14ac:dyDescent="0.3">
      <c r="A1005" s="649" t="s">
        <v>595</v>
      </c>
      <c r="B1005" s="650" t="s">
        <v>9218</v>
      </c>
      <c r="C1005" s="650" t="s">
        <v>7873</v>
      </c>
      <c r="D1005" s="650" t="s">
        <v>9235</v>
      </c>
      <c r="E1005" s="650" t="s">
        <v>9236</v>
      </c>
      <c r="F1005" s="653"/>
      <c r="G1005" s="653"/>
      <c r="H1005" s="653"/>
      <c r="I1005" s="653"/>
      <c r="J1005" s="653">
        <v>2</v>
      </c>
      <c r="K1005" s="653">
        <v>5234</v>
      </c>
      <c r="L1005" s="653"/>
      <c r="M1005" s="653">
        <v>2617</v>
      </c>
      <c r="N1005" s="653">
        <v>1</v>
      </c>
      <c r="O1005" s="653">
        <v>2631</v>
      </c>
      <c r="P1005" s="666"/>
      <c r="Q1005" s="654">
        <v>2631</v>
      </c>
    </row>
    <row r="1006" spans="1:17" ht="14.4" customHeight="1" x14ac:dyDescent="0.3">
      <c r="A1006" s="649" t="s">
        <v>595</v>
      </c>
      <c r="B1006" s="650" t="s">
        <v>9218</v>
      </c>
      <c r="C1006" s="650" t="s">
        <v>7873</v>
      </c>
      <c r="D1006" s="650" t="s">
        <v>9237</v>
      </c>
      <c r="E1006" s="650" t="s">
        <v>9238</v>
      </c>
      <c r="F1006" s="653"/>
      <c r="G1006" s="653"/>
      <c r="H1006" s="653"/>
      <c r="I1006" s="653"/>
      <c r="J1006" s="653"/>
      <c r="K1006" s="653"/>
      <c r="L1006" s="653"/>
      <c r="M1006" s="653"/>
      <c r="N1006" s="653">
        <v>1</v>
      </c>
      <c r="O1006" s="653">
        <v>2167</v>
      </c>
      <c r="P1006" s="666"/>
      <c r="Q1006" s="654">
        <v>2167</v>
      </c>
    </row>
    <row r="1007" spans="1:17" ht="14.4" customHeight="1" x14ac:dyDescent="0.3">
      <c r="A1007" s="649" t="s">
        <v>595</v>
      </c>
      <c r="B1007" s="650" t="s">
        <v>9218</v>
      </c>
      <c r="C1007" s="650" t="s">
        <v>7873</v>
      </c>
      <c r="D1007" s="650" t="s">
        <v>9239</v>
      </c>
      <c r="E1007" s="650" t="s">
        <v>9240</v>
      </c>
      <c r="F1007" s="653">
        <v>10</v>
      </c>
      <c r="G1007" s="653">
        <v>20650</v>
      </c>
      <c r="H1007" s="653">
        <v>1</v>
      </c>
      <c r="I1007" s="653">
        <v>2065</v>
      </c>
      <c r="J1007" s="653">
        <v>7</v>
      </c>
      <c r="K1007" s="653">
        <v>14525</v>
      </c>
      <c r="L1007" s="653">
        <v>0.70338983050847459</v>
      </c>
      <c r="M1007" s="653">
        <v>2075</v>
      </c>
      <c r="N1007" s="653">
        <v>4</v>
      </c>
      <c r="O1007" s="653">
        <v>8368</v>
      </c>
      <c r="P1007" s="666">
        <v>0.40523002421307508</v>
      </c>
      <c r="Q1007" s="654">
        <v>2092</v>
      </c>
    </row>
    <row r="1008" spans="1:17" ht="14.4" customHeight="1" x14ac:dyDescent="0.3">
      <c r="A1008" s="649" t="s">
        <v>595</v>
      </c>
      <c r="B1008" s="650" t="s">
        <v>9218</v>
      </c>
      <c r="C1008" s="650" t="s">
        <v>7873</v>
      </c>
      <c r="D1008" s="650" t="s">
        <v>8979</v>
      </c>
      <c r="E1008" s="650" t="s">
        <v>8980</v>
      </c>
      <c r="F1008" s="653">
        <v>1</v>
      </c>
      <c r="G1008" s="653">
        <v>154</v>
      </c>
      <c r="H1008" s="653">
        <v>1</v>
      </c>
      <c r="I1008" s="653">
        <v>154</v>
      </c>
      <c r="J1008" s="653">
        <v>1</v>
      </c>
      <c r="K1008" s="653">
        <v>155</v>
      </c>
      <c r="L1008" s="653">
        <v>1.0064935064935066</v>
      </c>
      <c r="M1008" s="653">
        <v>155</v>
      </c>
      <c r="N1008" s="653">
        <v>2</v>
      </c>
      <c r="O1008" s="653">
        <v>312</v>
      </c>
      <c r="P1008" s="666">
        <v>2.0259740259740258</v>
      </c>
      <c r="Q1008" s="654">
        <v>156</v>
      </c>
    </row>
    <row r="1009" spans="1:17" ht="14.4" customHeight="1" x14ac:dyDescent="0.3">
      <c r="A1009" s="649" t="s">
        <v>595</v>
      </c>
      <c r="B1009" s="650" t="s">
        <v>9218</v>
      </c>
      <c r="C1009" s="650" t="s">
        <v>7873</v>
      </c>
      <c r="D1009" s="650" t="s">
        <v>9241</v>
      </c>
      <c r="E1009" s="650" t="s">
        <v>9242</v>
      </c>
      <c r="F1009" s="653">
        <v>1</v>
      </c>
      <c r="G1009" s="653">
        <v>1080</v>
      </c>
      <c r="H1009" s="653">
        <v>1</v>
      </c>
      <c r="I1009" s="653">
        <v>1080</v>
      </c>
      <c r="J1009" s="653"/>
      <c r="K1009" s="653"/>
      <c r="L1009" s="653"/>
      <c r="M1009" s="653"/>
      <c r="N1009" s="653">
        <v>1</v>
      </c>
      <c r="O1009" s="653">
        <v>1096</v>
      </c>
      <c r="P1009" s="666">
        <v>1.0148148148148148</v>
      </c>
      <c r="Q1009" s="654">
        <v>1096</v>
      </c>
    </row>
    <row r="1010" spans="1:17" ht="14.4" customHeight="1" x14ac:dyDescent="0.3">
      <c r="A1010" s="649" t="s">
        <v>595</v>
      </c>
      <c r="B1010" s="650" t="s">
        <v>9218</v>
      </c>
      <c r="C1010" s="650" t="s">
        <v>7873</v>
      </c>
      <c r="D1010" s="650" t="s">
        <v>9243</v>
      </c>
      <c r="E1010" s="650" t="s">
        <v>9244</v>
      </c>
      <c r="F1010" s="653">
        <v>4</v>
      </c>
      <c r="G1010" s="653">
        <v>22608</v>
      </c>
      <c r="H1010" s="653">
        <v>1</v>
      </c>
      <c r="I1010" s="653">
        <v>5652</v>
      </c>
      <c r="J1010" s="653">
        <v>1</v>
      </c>
      <c r="K1010" s="653">
        <v>5666</v>
      </c>
      <c r="L1010" s="653">
        <v>0.25061924982307149</v>
      </c>
      <c r="M1010" s="653">
        <v>5666</v>
      </c>
      <c r="N1010" s="653">
        <v>1</v>
      </c>
      <c r="O1010" s="653">
        <v>5666</v>
      </c>
      <c r="P1010" s="666">
        <v>0.25061924982307149</v>
      </c>
      <c r="Q1010" s="654">
        <v>5666</v>
      </c>
    </row>
    <row r="1011" spans="1:17" ht="14.4" customHeight="1" x14ac:dyDescent="0.3">
      <c r="A1011" s="649" t="s">
        <v>595</v>
      </c>
      <c r="B1011" s="650" t="s">
        <v>9218</v>
      </c>
      <c r="C1011" s="650" t="s">
        <v>7873</v>
      </c>
      <c r="D1011" s="650" t="s">
        <v>8683</v>
      </c>
      <c r="E1011" s="650" t="s">
        <v>8684</v>
      </c>
      <c r="F1011" s="653">
        <v>1</v>
      </c>
      <c r="G1011" s="653">
        <v>75</v>
      </c>
      <c r="H1011" s="653">
        <v>1</v>
      </c>
      <c r="I1011" s="653">
        <v>75</v>
      </c>
      <c r="J1011" s="653"/>
      <c r="K1011" s="653"/>
      <c r="L1011" s="653"/>
      <c r="M1011" s="653"/>
      <c r="N1011" s="653"/>
      <c r="O1011" s="653"/>
      <c r="P1011" s="666"/>
      <c r="Q1011" s="654"/>
    </row>
    <row r="1012" spans="1:17" ht="14.4" customHeight="1" x14ac:dyDescent="0.3">
      <c r="A1012" s="649" t="s">
        <v>595</v>
      </c>
      <c r="B1012" s="650" t="s">
        <v>9218</v>
      </c>
      <c r="C1012" s="650" t="s">
        <v>7873</v>
      </c>
      <c r="D1012" s="650" t="s">
        <v>9139</v>
      </c>
      <c r="E1012" s="650" t="s">
        <v>9140</v>
      </c>
      <c r="F1012" s="653"/>
      <c r="G1012" s="653"/>
      <c r="H1012" s="653"/>
      <c r="I1012" s="653"/>
      <c r="J1012" s="653">
        <v>1</v>
      </c>
      <c r="K1012" s="653">
        <v>186</v>
      </c>
      <c r="L1012" s="653"/>
      <c r="M1012" s="653">
        <v>186</v>
      </c>
      <c r="N1012" s="653">
        <v>1</v>
      </c>
      <c r="O1012" s="653">
        <v>383</v>
      </c>
      <c r="P1012" s="666"/>
      <c r="Q1012" s="654">
        <v>383</v>
      </c>
    </row>
    <row r="1013" spans="1:17" ht="14.4" customHeight="1" x14ac:dyDescent="0.3">
      <c r="A1013" s="649" t="s">
        <v>595</v>
      </c>
      <c r="B1013" s="650" t="s">
        <v>9218</v>
      </c>
      <c r="C1013" s="650" t="s">
        <v>7873</v>
      </c>
      <c r="D1013" s="650" t="s">
        <v>9245</v>
      </c>
      <c r="E1013" s="650" t="s">
        <v>9246</v>
      </c>
      <c r="F1013" s="653"/>
      <c r="G1013" s="653"/>
      <c r="H1013" s="653"/>
      <c r="I1013" s="653"/>
      <c r="J1013" s="653"/>
      <c r="K1013" s="653"/>
      <c r="L1013" s="653"/>
      <c r="M1013" s="653"/>
      <c r="N1013" s="653">
        <v>1</v>
      </c>
      <c r="O1013" s="653">
        <v>1913</v>
      </c>
      <c r="P1013" s="666"/>
      <c r="Q1013" s="654">
        <v>1913</v>
      </c>
    </row>
    <row r="1014" spans="1:17" ht="14.4" customHeight="1" x14ac:dyDescent="0.3">
      <c r="A1014" s="649" t="s">
        <v>595</v>
      </c>
      <c r="B1014" s="650" t="s">
        <v>9218</v>
      </c>
      <c r="C1014" s="650" t="s">
        <v>7873</v>
      </c>
      <c r="D1014" s="650" t="s">
        <v>9247</v>
      </c>
      <c r="E1014" s="650" t="s">
        <v>9248</v>
      </c>
      <c r="F1014" s="653">
        <v>3</v>
      </c>
      <c r="G1014" s="653">
        <v>2070</v>
      </c>
      <c r="H1014" s="653">
        <v>1</v>
      </c>
      <c r="I1014" s="653">
        <v>690</v>
      </c>
      <c r="J1014" s="653"/>
      <c r="K1014" s="653"/>
      <c r="L1014" s="653"/>
      <c r="M1014" s="653"/>
      <c r="N1014" s="653">
        <v>1</v>
      </c>
      <c r="O1014" s="653">
        <v>694</v>
      </c>
      <c r="P1014" s="666">
        <v>0.33526570048309179</v>
      </c>
      <c r="Q1014" s="654">
        <v>694</v>
      </c>
    </row>
    <row r="1015" spans="1:17" ht="14.4" customHeight="1" x14ac:dyDescent="0.3">
      <c r="A1015" s="649" t="s">
        <v>595</v>
      </c>
      <c r="B1015" s="650" t="s">
        <v>9218</v>
      </c>
      <c r="C1015" s="650" t="s">
        <v>7873</v>
      </c>
      <c r="D1015" s="650" t="s">
        <v>4524</v>
      </c>
      <c r="E1015" s="650" t="s">
        <v>9249</v>
      </c>
      <c r="F1015" s="653">
        <v>2</v>
      </c>
      <c r="G1015" s="653">
        <v>216</v>
      </c>
      <c r="H1015" s="653">
        <v>1</v>
      </c>
      <c r="I1015" s="653">
        <v>108</v>
      </c>
      <c r="J1015" s="653"/>
      <c r="K1015" s="653"/>
      <c r="L1015" s="653"/>
      <c r="M1015" s="653"/>
      <c r="N1015" s="653"/>
      <c r="O1015" s="653"/>
      <c r="P1015" s="666"/>
      <c r="Q1015" s="654"/>
    </row>
    <row r="1016" spans="1:17" ht="14.4" customHeight="1" x14ac:dyDescent="0.3">
      <c r="A1016" s="649" t="s">
        <v>595</v>
      </c>
      <c r="B1016" s="650" t="s">
        <v>9218</v>
      </c>
      <c r="C1016" s="650" t="s">
        <v>7873</v>
      </c>
      <c r="D1016" s="650" t="s">
        <v>9250</v>
      </c>
      <c r="E1016" s="650" t="s">
        <v>9251</v>
      </c>
      <c r="F1016" s="653"/>
      <c r="G1016" s="653"/>
      <c r="H1016" s="653"/>
      <c r="I1016" s="653"/>
      <c r="J1016" s="653">
        <v>1</v>
      </c>
      <c r="K1016" s="653">
        <v>1277</v>
      </c>
      <c r="L1016" s="653"/>
      <c r="M1016" s="653">
        <v>1277</v>
      </c>
      <c r="N1016" s="653">
        <v>1</v>
      </c>
      <c r="O1016" s="653">
        <v>1285</v>
      </c>
      <c r="P1016" s="666"/>
      <c r="Q1016" s="654">
        <v>1285</v>
      </c>
    </row>
    <row r="1017" spans="1:17" ht="14.4" customHeight="1" x14ac:dyDescent="0.3">
      <c r="A1017" s="649" t="s">
        <v>595</v>
      </c>
      <c r="B1017" s="650" t="s">
        <v>9218</v>
      </c>
      <c r="C1017" s="650" t="s">
        <v>7873</v>
      </c>
      <c r="D1017" s="650" t="s">
        <v>8989</v>
      </c>
      <c r="E1017" s="650" t="s">
        <v>8990</v>
      </c>
      <c r="F1017" s="653">
        <v>1</v>
      </c>
      <c r="G1017" s="653">
        <v>160</v>
      </c>
      <c r="H1017" s="653">
        <v>1</v>
      </c>
      <c r="I1017" s="653">
        <v>160</v>
      </c>
      <c r="J1017" s="653"/>
      <c r="K1017" s="653"/>
      <c r="L1017" s="653"/>
      <c r="M1017" s="653"/>
      <c r="N1017" s="653">
        <v>1</v>
      </c>
      <c r="O1017" s="653">
        <v>310</v>
      </c>
      <c r="P1017" s="666">
        <v>1.9375</v>
      </c>
      <c r="Q1017" s="654">
        <v>310</v>
      </c>
    </row>
    <row r="1018" spans="1:17" ht="14.4" customHeight="1" x14ac:dyDescent="0.3">
      <c r="A1018" s="649" t="s">
        <v>595</v>
      </c>
      <c r="B1018" s="650" t="s">
        <v>9218</v>
      </c>
      <c r="C1018" s="650" t="s">
        <v>7873</v>
      </c>
      <c r="D1018" s="650" t="s">
        <v>9252</v>
      </c>
      <c r="E1018" s="650" t="s">
        <v>9253</v>
      </c>
      <c r="F1018" s="653"/>
      <c r="G1018" s="653"/>
      <c r="H1018" s="653"/>
      <c r="I1018" s="653"/>
      <c r="J1018" s="653">
        <v>1</v>
      </c>
      <c r="K1018" s="653">
        <v>480</v>
      </c>
      <c r="L1018" s="653"/>
      <c r="M1018" s="653">
        <v>480</v>
      </c>
      <c r="N1018" s="653"/>
      <c r="O1018" s="653"/>
      <c r="P1018" s="666"/>
      <c r="Q1018" s="654"/>
    </row>
    <row r="1019" spans="1:17" ht="14.4" customHeight="1" x14ac:dyDescent="0.3">
      <c r="A1019" s="649" t="s">
        <v>595</v>
      </c>
      <c r="B1019" s="650" t="s">
        <v>9218</v>
      </c>
      <c r="C1019" s="650" t="s">
        <v>7873</v>
      </c>
      <c r="D1019" s="650" t="s">
        <v>9254</v>
      </c>
      <c r="E1019" s="650" t="s">
        <v>9255</v>
      </c>
      <c r="F1019" s="653">
        <v>1</v>
      </c>
      <c r="G1019" s="653">
        <v>3901</v>
      </c>
      <c r="H1019" s="653">
        <v>1</v>
      </c>
      <c r="I1019" s="653">
        <v>3901</v>
      </c>
      <c r="J1019" s="653"/>
      <c r="K1019" s="653"/>
      <c r="L1019" s="653"/>
      <c r="M1019" s="653"/>
      <c r="N1019" s="653"/>
      <c r="O1019" s="653"/>
      <c r="P1019" s="666"/>
      <c r="Q1019" s="654"/>
    </row>
    <row r="1020" spans="1:17" ht="14.4" customHeight="1" x14ac:dyDescent="0.3">
      <c r="A1020" s="649" t="s">
        <v>595</v>
      </c>
      <c r="B1020" s="650" t="s">
        <v>9218</v>
      </c>
      <c r="C1020" s="650" t="s">
        <v>7873</v>
      </c>
      <c r="D1020" s="650" t="s">
        <v>9256</v>
      </c>
      <c r="E1020" s="650" t="s">
        <v>9257</v>
      </c>
      <c r="F1020" s="653"/>
      <c r="G1020" s="653"/>
      <c r="H1020" s="653"/>
      <c r="I1020" s="653"/>
      <c r="J1020" s="653"/>
      <c r="K1020" s="653"/>
      <c r="L1020" s="653"/>
      <c r="M1020" s="653"/>
      <c r="N1020" s="653">
        <v>1</v>
      </c>
      <c r="O1020" s="653">
        <v>5461</v>
      </c>
      <c r="P1020" s="666"/>
      <c r="Q1020" s="654">
        <v>5461</v>
      </c>
    </row>
    <row r="1021" spans="1:17" ht="14.4" customHeight="1" x14ac:dyDescent="0.3">
      <c r="A1021" s="649" t="s">
        <v>595</v>
      </c>
      <c r="B1021" s="650" t="s">
        <v>9218</v>
      </c>
      <c r="C1021" s="650" t="s">
        <v>7873</v>
      </c>
      <c r="D1021" s="650" t="s">
        <v>9258</v>
      </c>
      <c r="E1021" s="650" t="s">
        <v>9259</v>
      </c>
      <c r="F1021" s="653">
        <v>7</v>
      </c>
      <c r="G1021" s="653">
        <v>2065</v>
      </c>
      <c r="H1021" s="653">
        <v>1</v>
      </c>
      <c r="I1021" s="653">
        <v>295</v>
      </c>
      <c r="J1021" s="653">
        <v>4</v>
      </c>
      <c r="K1021" s="653">
        <v>1192</v>
      </c>
      <c r="L1021" s="653">
        <v>0.57723970944309932</v>
      </c>
      <c r="M1021" s="653">
        <v>298</v>
      </c>
      <c r="N1021" s="653">
        <v>5</v>
      </c>
      <c r="O1021" s="653">
        <v>2666</v>
      </c>
      <c r="P1021" s="666">
        <v>1.291041162227603</v>
      </c>
      <c r="Q1021" s="654">
        <v>533.20000000000005</v>
      </c>
    </row>
    <row r="1022" spans="1:17" ht="14.4" customHeight="1" x14ac:dyDescent="0.3">
      <c r="A1022" s="649" t="s">
        <v>595</v>
      </c>
      <c r="B1022" s="650" t="s">
        <v>9218</v>
      </c>
      <c r="C1022" s="650" t="s">
        <v>7873</v>
      </c>
      <c r="D1022" s="650" t="s">
        <v>9260</v>
      </c>
      <c r="E1022" s="650" t="s">
        <v>9261</v>
      </c>
      <c r="F1022" s="653"/>
      <c r="G1022" s="653"/>
      <c r="H1022" s="653"/>
      <c r="I1022" s="653"/>
      <c r="J1022" s="653"/>
      <c r="K1022" s="653"/>
      <c r="L1022" s="653"/>
      <c r="M1022" s="653"/>
      <c r="N1022" s="653">
        <v>1</v>
      </c>
      <c r="O1022" s="653">
        <v>484</v>
      </c>
      <c r="P1022" s="666"/>
      <c r="Q1022" s="654">
        <v>484</v>
      </c>
    </row>
    <row r="1023" spans="1:17" ht="14.4" customHeight="1" x14ac:dyDescent="0.3">
      <c r="A1023" s="649" t="s">
        <v>595</v>
      </c>
      <c r="B1023" s="650" t="s">
        <v>9218</v>
      </c>
      <c r="C1023" s="650" t="s">
        <v>7873</v>
      </c>
      <c r="D1023" s="650" t="s">
        <v>9262</v>
      </c>
      <c r="E1023" s="650" t="s">
        <v>9263</v>
      </c>
      <c r="F1023" s="653">
        <v>1</v>
      </c>
      <c r="G1023" s="653">
        <v>5770</v>
      </c>
      <c r="H1023" s="653">
        <v>1</v>
      </c>
      <c r="I1023" s="653">
        <v>5770</v>
      </c>
      <c r="J1023" s="653"/>
      <c r="K1023" s="653"/>
      <c r="L1023" s="653"/>
      <c r="M1023" s="653"/>
      <c r="N1023" s="653"/>
      <c r="O1023" s="653"/>
      <c r="P1023" s="666"/>
      <c r="Q1023" s="654"/>
    </row>
    <row r="1024" spans="1:17" ht="14.4" customHeight="1" x14ac:dyDescent="0.3">
      <c r="A1024" s="649" t="s">
        <v>595</v>
      </c>
      <c r="B1024" s="650" t="s">
        <v>9218</v>
      </c>
      <c r="C1024" s="650" t="s">
        <v>7873</v>
      </c>
      <c r="D1024" s="650" t="s">
        <v>8693</v>
      </c>
      <c r="E1024" s="650" t="s">
        <v>8694</v>
      </c>
      <c r="F1024" s="653">
        <v>2</v>
      </c>
      <c r="G1024" s="653">
        <v>10318</v>
      </c>
      <c r="H1024" s="653">
        <v>1</v>
      </c>
      <c r="I1024" s="653">
        <v>5159</v>
      </c>
      <c r="J1024" s="653">
        <v>1</v>
      </c>
      <c r="K1024" s="653">
        <v>5175</v>
      </c>
      <c r="L1024" s="653">
        <v>0.50155068811785231</v>
      </c>
      <c r="M1024" s="653">
        <v>5175</v>
      </c>
      <c r="N1024" s="653">
        <v>2</v>
      </c>
      <c r="O1024" s="653">
        <v>10404</v>
      </c>
      <c r="P1024" s="666">
        <v>1.0083349486334561</v>
      </c>
      <c r="Q1024" s="654">
        <v>5202</v>
      </c>
    </row>
    <row r="1025" spans="1:17" ht="14.4" customHeight="1" x14ac:dyDescent="0.3">
      <c r="A1025" s="649" t="s">
        <v>595</v>
      </c>
      <c r="B1025" s="650" t="s">
        <v>9218</v>
      </c>
      <c r="C1025" s="650" t="s">
        <v>7873</v>
      </c>
      <c r="D1025" s="650" t="s">
        <v>9264</v>
      </c>
      <c r="E1025" s="650" t="s">
        <v>9265</v>
      </c>
      <c r="F1025" s="653">
        <v>1</v>
      </c>
      <c r="G1025" s="653">
        <v>1395</v>
      </c>
      <c r="H1025" s="653">
        <v>1</v>
      </c>
      <c r="I1025" s="653">
        <v>1395</v>
      </c>
      <c r="J1025" s="653">
        <v>2</v>
      </c>
      <c r="K1025" s="653">
        <v>2798</v>
      </c>
      <c r="L1025" s="653">
        <v>2.0057347670250896</v>
      </c>
      <c r="M1025" s="653">
        <v>1399</v>
      </c>
      <c r="N1025" s="653"/>
      <c r="O1025" s="653"/>
      <c r="P1025" s="666"/>
      <c r="Q1025" s="654"/>
    </row>
    <row r="1026" spans="1:17" ht="14.4" customHeight="1" x14ac:dyDescent="0.3">
      <c r="A1026" s="649" t="s">
        <v>595</v>
      </c>
      <c r="B1026" s="650" t="s">
        <v>9218</v>
      </c>
      <c r="C1026" s="650" t="s">
        <v>7873</v>
      </c>
      <c r="D1026" s="650" t="s">
        <v>9009</v>
      </c>
      <c r="E1026" s="650" t="s">
        <v>9010</v>
      </c>
      <c r="F1026" s="653">
        <v>3</v>
      </c>
      <c r="G1026" s="653">
        <v>924</v>
      </c>
      <c r="H1026" s="653">
        <v>1</v>
      </c>
      <c r="I1026" s="653">
        <v>308</v>
      </c>
      <c r="J1026" s="653">
        <v>1</v>
      </c>
      <c r="K1026" s="653">
        <v>311</v>
      </c>
      <c r="L1026" s="653">
        <v>0.33658008658008659</v>
      </c>
      <c r="M1026" s="653">
        <v>311</v>
      </c>
      <c r="N1026" s="653">
        <v>8</v>
      </c>
      <c r="O1026" s="653">
        <v>2508</v>
      </c>
      <c r="P1026" s="666">
        <v>2.7142857142857144</v>
      </c>
      <c r="Q1026" s="654">
        <v>313.5</v>
      </c>
    </row>
    <row r="1027" spans="1:17" ht="14.4" customHeight="1" x14ac:dyDescent="0.3">
      <c r="A1027" s="649" t="s">
        <v>595</v>
      </c>
      <c r="B1027" s="650" t="s">
        <v>9218</v>
      </c>
      <c r="C1027" s="650" t="s">
        <v>7873</v>
      </c>
      <c r="D1027" s="650" t="s">
        <v>9266</v>
      </c>
      <c r="E1027" s="650" t="s">
        <v>9267</v>
      </c>
      <c r="F1027" s="653">
        <v>3</v>
      </c>
      <c r="G1027" s="653">
        <v>2421</v>
      </c>
      <c r="H1027" s="653">
        <v>1</v>
      </c>
      <c r="I1027" s="653">
        <v>807</v>
      </c>
      <c r="J1027" s="653">
        <v>2</v>
      </c>
      <c r="K1027" s="653">
        <v>1620</v>
      </c>
      <c r="L1027" s="653">
        <v>0.66914498141263945</v>
      </c>
      <c r="M1027" s="653">
        <v>810</v>
      </c>
      <c r="N1027" s="653">
        <v>6</v>
      </c>
      <c r="O1027" s="653">
        <v>4875</v>
      </c>
      <c r="P1027" s="666">
        <v>2.0136307311028498</v>
      </c>
      <c r="Q1027" s="654">
        <v>812.5</v>
      </c>
    </row>
    <row r="1028" spans="1:17" ht="14.4" customHeight="1" x14ac:dyDescent="0.3">
      <c r="A1028" s="649" t="s">
        <v>595</v>
      </c>
      <c r="B1028" s="650" t="s">
        <v>9218</v>
      </c>
      <c r="C1028" s="650" t="s">
        <v>7873</v>
      </c>
      <c r="D1028" s="650" t="s">
        <v>9268</v>
      </c>
      <c r="E1028" s="650" t="s">
        <v>9269</v>
      </c>
      <c r="F1028" s="653">
        <v>2</v>
      </c>
      <c r="G1028" s="653">
        <v>6334</v>
      </c>
      <c r="H1028" s="653">
        <v>1</v>
      </c>
      <c r="I1028" s="653">
        <v>3167</v>
      </c>
      <c r="J1028" s="653"/>
      <c r="K1028" s="653"/>
      <c r="L1028" s="653"/>
      <c r="M1028" s="653"/>
      <c r="N1028" s="653"/>
      <c r="O1028" s="653"/>
      <c r="P1028" s="666"/>
      <c r="Q1028" s="654"/>
    </row>
    <row r="1029" spans="1:17" ht="14.4" customHeight="1" x14ac:dyDescent="0.3">
      <c r="A1029" s="649" t="s">
        <v>595</v>
      </c>
      <c r="B1029" s="650" t="s">
        <v>9218</v>
      </c>
      <c r="C1029" s="650" t="s">
        <v>7873</v>
      </c>
      <c r="D1029" s="650" t="s">
        <v>9270</v>
      </c>
      <c r="E1029" s="650" t="s">
        <v>9271</v>
      </c>
      <c r="F1029" s="653">
        <v>2</v>
      </c>
      <c r="G1029" s="653">
        <v>4960</v>
      </c>
      <c r="H1029" s="653">
        <v>1</v>
      </c>
      <c r="I1029" s="653">
        <v>2480</v>
      </c>
      <c r="J1029" s="653">
        <v>1</v>
      </c>
      <c r="K1029" s="653">
        <v>2489</v>
      </c>
      <c r="L1029" s="653">
        <v>0.50181451612903227</v>
      </c>
      <c r="M1029" s="653">
        <v>2489</v>
      </c>
      <c r="N1029" s="653">
        <v>1</v>
      </c>
      <c r="O1029" s="653">
        <v>2505</v>
      </c>
      <c r="P1029" s="666">
        <v>0.50504032258064513</v>
      </c>
      <c r="Q1029" s="654">
        <v>2505</v>
      </c>
    </row>
    <row r="1030" spans="1:17" ht="14.4" customHeight="1" x14ac:dyDescent="0.3">
      <c r="A1030" s="649" t="s">
        <v>595</v>
      </c>
      <c r="B1030" s="650" t="s">
        <v>9218</v>
      </c>
      <c r="C1030" s="650" t="s">
        <v>7873</v>
      </c>
      <c r="D1030" s="650" t="s">
        <v>9272</v>
      </c>
      <c r="E1030" s="650" t="s">
        <v>9273</v>
      </c>
      <c r="F1030" s="653"/>
      <c r="G1030" s="653"/>
      <c r="H1030" s="653"/>
      <c r="I1030" s="653"/>
      <c r="J1030" s="653">
        <v>1</v>
      </c>
      <c r="K1030" s="653">
        <v>2171</v>
      </c>
      <c r="L1030" s="653"/>
      <c r="M1030" s="653">
        <v>2171</v>
      </c>
      <c r="N1030" s="653"/>
      <c r="O1030" s="653"/>
      <c r="P1030" s="666"/>
      <c r="Q1030" s="654"/>
    </row>
    <row r="1031" spans="1:17" ht="14.4" customHeight="1" x14ac:dyDescent="0.3">
      <c r="A1031" s="649" t="s">
        <v>595</v>
      </c>
      <c r="B1031" s="650" t="s">
        <v>9218</v>
      </c>
      <c r="C1031" s="650" t="s">
        <v>7873</v>
      </c>
      <c r="D1031" s="650" t="s">
        <v>9274</v>
      </c>
      <c r="E1031" s="650" t="s">
        <v>9275</v>
      </c>
      <c r="F1031" s="653"/>
      <c r="G1031" s="653"/>
      <c r="H1031" s="653"/>
      <c r="I1031" s="653"/>
      <c r="J1031" s="653"/>
      <c r="K1031" s="653"/>
      <c r="L1031" s="653"/>
      <c r="M1031" s="653"/>
      <c r="N1031" s="653">
        <v>1</v>
      </c>
      <c r="O1031" s="653">
        <v>0</v>
      </c>
      <c r="P1031" s="666"/>
      <c r="Q1031" s="654">
        <v>0</v>
      </c>
    </row>
    <row r="1032" spans="1:17" ht="14.4" customHeight="1" x14ac:dyDescent="0.3">
      <c r="A1032" s="649" t="s">
        <v>595</v>
      </c>
      <c r="B1032" s="650" t="s">
        <v>9218</v>
      </c>
      <c r="C1032" s="650" t="s">
        <v>7873</v>
      </c>
      <c r="D1032" s="650" t="s">
        <v>9276</v>
      </c>
      <c r="E1032" s="650" t="s">
        <v>9277</v>
      </c>
      <c r="F1032" s="653"/>
      <c r="G1032" s="653"/>
      <c r="H1032" s="653"/>
      <c r="I1032" s="653"/>
      <c r="J1032" s="653"/>
      <c r="K1032" s="653"/>
      <c r="L1032" s="653"/>
      <c r="M1032" s="653"/>
      <c r="N1032" s="653">
        <v>1</v>
      </c>
      <c r="O1032" s="653">
        <v>775</v>
      </c>
      <c r="P1032" s="666"/>
      <c r="Q1032" s="654">
        <v>775</v>
      </c>
    </row>
    <row r="1033" spans="1:17" ht="14.4" customHeight="1" x14ac:dyDescent="0.3">
      <c r="A1033" s="649" t="s">
        <v>595</v>
      </c>
      <c r="B1033" s="650" t="s">
        <v>9218</v>
      </c>
      <c r="C1033" s="650" t="s">
        <v>7873</v>
      </c>
      <c r="D1033" s="650" t="s">
        <v>9278</v>
      </c>
      <c r="E1033" s="650" t="s">
        <v>9279</v>
      </c>
      <c r="F1033" s="653"/>
      <c r="G1033" s="653"/>
      <c r="H1033" s="653"/>
      <c r="I1033" s="653"/>
      <c r="J1033" s="653">
        <v>2</v>
      </c>
      <c r="K1033" s="653">
        <v>4464</v>
      </c>
      <c r="L1033" s="653"/>
      <c r="M1033" s="653">
        <v>2232</v>
      </c>
      <c r="N1033" s="653"/>
      <c r="O1033" s="653"/>
      <c r="P1033" s="666"/>
      <c r="Q1033" s="654"/>
    </row>
    <row r="1034" spans="1:17" ht="14.4" customHeight="1" x14ac:dyDescent="0.3">
      <c r="A1034" s="649" t="s">
        <v>595</v>
      </c>
      <c r="B1034" s="650" t="s">
        <v>9218</v>
      </c>
      <c r="C1034" s="650" t="s">
        <v>7873</v>
      </c>
      <c r="D1034" s="650" t="s">
        <v>9280</v>
      </c>
      <c r="E1034" s="650" t="s">
        <v>9281</v>
      </c>
      <c r="F1034" s="653"/>
      <c r="G1034" s="653"/>
      <c r="H1034" s="653"/>
      <c r="I1034" s="653"/>
      <c r="J1034" s="653">
        <v>1</v>
      </c>
      <c r="K1034" s="653">
        <v>698</v>
      </c>
      <c r="L1034" s="653"/>
      <c r="M1034" s="653">
        <v>698</v>
      </c>
      <c r="N1034" s="653"/>
      <c r="O1034" s="653"/>
      <c r="P1034" s="666"/>
      <c r="Q1034" s="654"/>
    </row>
    <row r="1035" spans="1:17" ht="14.4" customHeight="1" x14ac:dyDescent="0.3">
      <c r="A1035" s="649" t="s">
        <v>595</v>
      </c>
      <c r="B1035" s="650" t="s">
        <v>9218</v>
      </c>
      <c r="C1035" s="650" t="s">
        <v>7873</v>
      </c>
      <c r="D1035" s="650" t="s">
        <v>9282</v>
      </c>
      <c r="E1035" s="650" t="s">
        <v>9283</v>
      </c>
      <c r="F1035" s="653">
        <v>3</v>
      </c>
      <c r="G1035" s="653">
        <v>13095</v>
      </c>
      <c r="H1035" s="653">
        <v>1</v>
      </c>
      <c r="I1035" s="653">
        <v>4365</v>
      </c>
      <c r="J1035" s="653">
        <v>2</v>
      </c>
      <c r="K1035" s="653">
        <v>8762</v>
      </c>
      <c r="L1035" s="653">
        <v>0.66911034746086295</v>
      </c>
      <c r="M1035" s="653">
        <v>4381</v>
      </c>
      <c r="N1035" s="653"/>
      <c r="O1035" s="653"/>
      <c r="P1035" s="666"/>
      <c r="Q1035" s="654"/>
    </row>
    <row r="1036" spans="1:17" ht="14.4" customHeight="1" x14ac:dyDescent="0.3">
      <c r="A1036" s="649" t="s">
        <v>595</v>
      </c>
      <c r="B1036" s="650" t="s">
        <v>9218</v>
      </c>
      <c r="C1036" s="650" t="s">
        <v>7873</v>
      </c>
      <c r="D1036" s="650" t="s">
        <v>9284</v>
      </c>
      <c r="E1036" s="650" t="s">
        <v>9285</v>
      </c>
      <c r="F1036" s="653"/>
      <c r="G1036" s="653"/>
      <c r="H1036" s="653"/>
      <c r="I1036" s="653"/>
      <c r="J1036" s="653">
        <v>1</v>
      </c>
      <c r="K1036" s="653">
        <v>3805</v>
      </c>
      <c r="L1036" s="653"/>
      <c r="M1036" s="653">
        <v>3805</v>
      </c>
      <c r="N1036" s="653"/>
      <c r="O1036" s="653"/>
      <c r="P1036" s="666"/>
      <c r="Q1036" s="654"/>
    </row>
    <row r="1037" spans="1:17" ht="14.4" customHeight="1" x14ac:dyDescent="0.3">
      <c r="A1037" s="649" t="s">
        <v>595</v>
      </c>
      <c r="B1037" s="650" t="s">
        <v>9218</v>
      </c>
      <c r="C1037" s="650" t="s">
        <v>7873</v>
      </c>
      <c r="D1037" s="650" t="s">
        <v>9286</v>
      </c>
      <c r="E1037" s="650" t="s">
        <v>9287</v>
      </c>
      <c r="F1037" s="653">
        <v>1</v>
      </c>
      <c r="G1037" s="653">
        <v>1019</v>
      </c>
      <c r="H1037" s="653">
        <v>1</v>
      </c>
      <c r="I1037" s="653">
        <v>1019</v>
      </c>
      <c r="J1037" s="653"/>
      <c r="K1037" s="653"/>
      <c r="L1037" s="653"/>
      <c r="M1037" s="653"/>
      <c r="N1037" s="653"/>
      <c r="O1037" s="653"/>
      <c r="P1037" s="666"/>
      <c r="Q1037" s="654"/>
    </row>
    <row r="1038" spans="1:17" ht="14.4" customHeight="1" x14ac:dyDescent="0.3">
      <c r="A1038" s="649" t="s">
        <v>595</v>
      </c>
      <c r="B1038" s="650" t="s">
        <v>9218</v>
      </c>
      <c r="C1038" s="650" t="s">
        <v>7873</v>
      </c>
      <c r="D1038" s="650" t="s">
        <v>9288</v>
      </c>
      <c r="E1038" s="650" t="s">
        <v>9289</v>
      </c>
      <c r="F1038" s="653"/>
      <c r="G1038" s="653"/>
      <c r="H1038" s="653"/>
      <c r="I1038" s="653"/>
      <c r="J1038" s="653"/>
      <c r="K1038" s="653"/>
      <c r="L1038" s="653"/>
      <c r="M1038" s="653"/>
      <c r="N1038" s="653">
        <v>1</v>
      </c>
      <c r="O1038" s="653">
        <v>3536</v>
      </c>
      <c r="P1038" s="666"/>
      <c r="Q1038" s="654">
        <v>3536</v>
      </c>
    </row>
    <row r="1039" spans="1:17" ht="14.4" customHeight="1" x14ac:dyDescent="0.3">
      <c r="A1039" s="649" t="s">
        <v>595</v>
      </c>
      <c r="B1039" s="650" t="s">
        <v>9218</v>
      </c>
      <c r="C1039" s="650" t="s">
        <v>7873</v>
      </c>
      <c r="D1039" s="650" t="s">
        <v>9290</v>
      </c>
      <c r="E1039" s="650" t="s">
        <v>9291</v>
      </c>
      <c r="F1039" s="653"/>
      <c r="G1039" s="653"/>
      <c r="H1039" s="653"/>
      <c r="I1039" s="653"/>
      <c r="J1039" s="653"/>
      <c r="K1039" s="653"/>
      <c r="L1039" s="653"/>
      <c r="M1039" s="653"/>
      <c r="N1039" s="653">
        <v>1</v>
      </c>
      <c r="O1039" s="653">
        <v>739</v>
      </c>
      <c r="P1039" s="666"/>
      <c r="Q1039" s="654">
        <v>739</v>
      </c>
    </row>
    <row r="1040" spans="1:17" ht="14.4" customHeight="1" x14ac:dyDescent="0.3">
      <c r="A1040" s="649" t="s">
        <v>595</v>
      </c>
      <c r="B1040" s="650" t="s">
        <v>9218</v>
      </c>
      <c r="C1040" s="650" t="s">
        <v>7873</v>
      </c>
      <c r="D1040" s="650" t="s">
        <v>9292</v>
      </c>
      <c r="E1040" s="650" t="s">
        <v>9293</v>
      </c>
      <c r="F1040" s="653">
        <v>1</v>
      </c>
      <c r="G1040" s="653">
        <v>848</v>
      </c>
      <c r="H1040" s="653">
        <v>1</v>
      </c>
      <c r="I1040" s="653">
        <v>848</v>
      </c>
      <c r="J1040" s="653">
        <v>1</v>
      </c>
      <c r="K1040" s="653">
        <v>851</v>
      </c>
      <c r="L1040" s="653">
        <v>1.0035377358490567</v>
      </c>
      <c r="M1040" s="653">
        <v>851</v>
      </c>
      <c r="N1040" s="653">
        <v>1</v>
      </c>
      <c r="O1040" s="653">
        <v>856</v>
      </c>
      <c r="P1040" s="666">
        <v>1.0094339622641511</v>
      </c>
      <c r="Q1040" s="654">
        <v>856</v>
      </c>
    </row>
    <row r="1041" spans="1:17" ht="14.4" customHeight="1" x14ac:dyDescent="0.3">
      <c r="A1041" s="649" t="s">
        <v>595</v>
      </c>
      <c r="B1041" s="650" t="s">
        <v>9218</v>
      </c>
      <c r="C1041" s="650" t="s">
        <v>7873</v>
      </c>
      <c r="D1041" s="650" t="s">
        <v>9294</v>
      </c>
      <c r="E1041" s="650" t="s">
        <v>9295</v>
      </c>
      <c r="F1041" s="653"/>
      <c r="G1041" s="653"/>
      <c r="H1041" s="653"/>
      <c r="I1041" s="653"/>
      <c r="J1041" s="653"/>
      <c r="K1041" s="653"/>
      <c r="L1041" s="653"/>
      <c r="M1041" s="653"/>
      <c r="N1041" s="653">
        <v>1</v>
      </c>
      <c r="O1041" s="653">
        <v>3038</v>
      </c>
      <c r="P1041" s="666"/>
      <c r="Q1041" s="654">
        <v>3038</v>
      </c>
    </row>
    <row r="1042" spans="1:17" ht="14.4" customHeight="1" x14ac:dyDescent="0.3">
      <c r="A1042" s="649" t="s">
        <v>595</v>
      </c>
      <c r="B1042" s="650" t="s">
        <v>9218</v>
      </c>
      <c r="C1042" s="650" t="s">
        <v>7873</v>
      </c>
      <c r="D1042" s="650" t="s">
        <v>9296</v>
      </c>
      <c r="E1042" s="650" t="s">
        <v>9297</v>
      </c>
      <c r="F1042" s="653"/>
      <c r="G1042" s="653"/>
      <c r="H1042" s="653"/>
      <c r="I1042" s="653"/>
      <c r="J1042" s="653"/>
      <c r="K1042" s="653"/>
      <c r="L1042" s="653"/>
      <c r="M1042" s="653"/>
      <c r="N1042" s="653">
        <v>4</v>
      </c>
      <c r="O1042" s="653">
        <v>2380</v>
      </c>
      <c r="P1042" s="666"/>
      <c r="Q1042" s="654">
        <v>595</v>
      </c>
    </row>
    <row r="1043" spans="1:17" ht="14.4" customHeight="1" x14ac:dyDescent="0.3">
      <c r="A1043" s="649" t="s">
        <v>595</v>
      </c>
      <c r="B1043" s="650" t="s">
        <v>8181</v>
      </c>
      <c r="C1043" s="650" t="s">
        <v>7873</v>
      </c>
      <c r="D1043" s="650" t="s">
        <v>9298</v>
      </c>
      <c r="E1043" s="650" t="s">
        <v>9299</v>
      </c>
      <c r="F1043" s="653">
        <v>2</v>
      </c>
      <c r="G1043" s="653">
        <v>240</v>
      </c>
      <c r="H1043" s="653">
        <v>1</v>
      </c>
      <c r="I1043" s="653">
        <v>120</v>
      </c>
      <c r="J1043" s="653"/>
      <c r="K1043" s="653"/>
      <c r="L1043" s="653"/>
      <c r="M1043" s="653"/>
      <c r="N1043" s="653"/>
      <c r="O1043" s="653"/>
      <c r="P1043" s="666"/>
      <c r="Q1043" s="654"/>
    </row>
    <row r="1044" spans="1:17" ht="14.4" customHeight="1" x14ac:dyDescent="0.3">
      <c r="A1044" s="649" t="s">
        <v>595</v>
      </c>
      <c r="B1044" s="650" t="s">
        <v>8181</v>
      </c>
      <c r="C1044" s="650" t="s">
        <v>7873</v>
      </c>
      <c r="D1044" s="650" t="s">
        <v>9300</v>
      </c>
      <c r="E1044" s="650" t="s">
        <v>9301</v>
      </c>
      <c r="F1044" s="653"/>
      <c r="G1044" s="653"/>
      <c r="H1044" s="653"/>
      <c r="I1044" s="653"/>
      <c r="J1044" s="653"/>
      <c r="K1044" s="653"/>
      <c r="L1044" s="653"/>
      <c r="M1044" s="653"/>
      <c r="N1044" s="653">
        <v>1</v>
      </c>
      <c r="O1044" s="653">
        <v>59</v>
      </c>
      <c r="P1044" s="666"/>
      <c r="Q1044" s="654">
        <v>59</v>
      </c>
    </row>
    <row r="1045" spans="1:17" ht="14.4" customHeight="1" x14ac:dyDescent="0.3">
      <c r="A1045" s="649" t="s">
        <v>595</v>
      </c>
      <c r="B1045" s="650" t="s">
        <v>9302</v>
      </c>
      <c r="C1045" s="650" t="s">
        <v>7873</v>
      </c>
      <c r="D1045" s="650" t="s">
        <v>7896</v>
      </c>
      <c r="E1045" s="650" t="s">
        <v>7897</v>
      </c>
      <c r="F1045" s="653"/>
      <c r="G1045" s="653"/>
      <c r="H1045" s="653"/>
      <c r="I1045" s="653"/>
      <c r="J1045" s="653"/>
      <c r="K1045" s="653"/>
      <c r="L1045" s="653"/>
      <c r="M1045" s="653"/>
      <c r="N1045" s="653">
        <v>1</v>
      </c>
      <c r="O1045" s="653">
        <v>35</v>
      </c>
      <c r="P1045" s="666"/>
      <c r="Q1045" s="654">
        <v>35</v>
      </c>
    </row>
    <row r="1046" spans="1:17" ht="14.4" customHeight="1" x14ac:dyDescent="0.3">
      <c r="A1046" s="649" t="s">
        <v>595</v>
      </c>
      <c r="B1046" s="650" t="s">
        <v>9303</v>
      </c>
      <c r="C1046" s="650" t="s">
        <v>7873</v>
      </c>
      <c r="D1046" s="650" t="s">
        <v>9304</v>
      </c>
      <c r="E1046" s="650" t="s">
        <v>9305</v>
      </c>
      <c r="F1046" s="653"/>
      <c r="G1046" s="653"/>
      <c r="H1046" s="653"/>
      <c r="I1046" s="653"/>
      <c r="J1046" s="653">
        <v>1</v>
      </c>
      <c r="K1046" s="653">
        <v>293</v>
      </c>
      <c r="L1046" s="653"/>
      <c r="M1046" s="653">
        <v>293</v>
      </c>
      <c r="N1046" s="653"/>
      <c r="O1046" s="653"/>
      <c r="P1046" s="666"/>
      <c r="Q1046" s="654"/>
    </row>
    <row r="1047" spans="1:17" ht="14.4" customHeight="1" x14ac:dyDescent="0.3">
      <c r="A1047" s="649" t="s">
        <v>595</v>
      </c>
      <c r="B1047" s="650" t="s">
        <v>9303</v>
      </c>
      <c r="C1047" s="650" t="s">
        <v>7873</v>
      </c>
      <c r="D1047" s="650" t="s">
        <v>9306</v>
      </c>
      <c r="E1047" s="650" t="s">
        <v>9307</v>
      </c>
      <c r="F1047" s="653">
        <v>1</v>
      </c>
      <c r="G1047" s="653">
        <v>189</v>
      </c>
      <c r="H1047" s="653">
        <v>1</v>
      </c>
      <c r="I1047" s="653">
        <v>189</v>
      </c>
      <c r="J1047" s="653"/>
      <c r="K1047" s="653"/>
      <c r="L1047" s="653"/>
      <c r="M1047" s="653"/>
      <c r="N1047" s="653"/>
      <c r="O1047" s="653"/>
      <c r="P1047" s="666"/>
      <c r="Q1047" s="654"/>
    </row>
    <row r="1048" spans="1:17" ht="14.4" customHeight="1" x14ac:dyDescent="0.3">
      <c r="A1048" s="649" t="s">
        <v>595</v>
      </c>
      <c r="B1048" s="650" t="s">
        <v>9303</v>
      </c>
      <c r="C1048" s="650" t="s">
        <v>7873</v>
      </c>
      <c r="D1048" s="650" t="s">
        <v>9308</v>
      </c>
      <c r="E1048" s="650" t="s">
        <v>9309</v>
      </c>
      <c r="F1048" s="653">
        <v>3</v>
      </c>
      <c r="G1048" s="653">
        <v>516</v>
      </c>
      <c r="H1048" s="653">
        <v>1</v>
      </c>
      <c r="I1048" s="653">
        <v>172</v>
      </c>
      <c r="J1048" s="653">
        <v>2</v>
      </c>
      <c r="K1048" s="653">
        <v>232</v>
      </c>
      <c r="L1048" s="653">
        <v>0.44961240310077522</v>
      </c>
      <c r="M1048" s="653">
        <v>116</v>
      </c>
      <c r="N1048" s="653"/>
      <c r="O1048" s="653"/>
      <c r="P1048" s="666"/>
      <c r="Q1048" s="654"/>
    </row>
    <row r="1049" spans="1:17" ht="14.4" customHeight="1" x14ac:dyDescent="0.3">
      <c r="A1049" s="649" t="s">
        <v>595</v>
      </c>
      <c r="B1049" s="650" t="s">
        <v>9303</v>
      </c>
      <c r="C1049" s="650" t="s">
        <v>7873</v>
      </c>
      <c r="D1049" s="650" t="s">
        <v>9310</v>
      </c>
      <c r="E1049" s="650" t="s">
        <v>9311</v>
      </c>
      <c r="F1049" s="653"/>
      <c r="G1049" s="653"/>
      <c r="H1049" s="653"/>
      <c r="I1049" s="653"/>
      <c r="J1049" s="653">
        <v>2</v>
      </c>
      <c r="K1049" s="653">
        <v>438</v>
      </c>
      <c r="L1049" s="653"/>
      <c r="M1049" s="653">
        <v>219</v>
      </c>
      <c r="N1049" s="653"/>
      <c r="O1049" s="653"/>
      <c r="P1049" s="666"/>
      <c r="Q1049" s="654"/>
    </row>
    <row r="1050" spans="1:17" ht="14.4" customHeight="1" x14ac:dyDescent="0.3">
      <c r="A1050" s="649" t="s">
        <v>595</v>
      </c>
      <c r="B1050" s="650" t="s">
        <v>9303</v>
      </c>
      <c r="C1050" s="650" t="s">
        <v>7873</v>
      </c>
      <c r="D1050" s="650" t="s">
        <v>9312</v>
      </c>
      <c r="E1050" s="650" t="s">
        <v>9313</v>
      </c>
      <c r="F1050" s="653">
        <v>1</v>
      </c>
      <c r="G1050" s="653">
        <v>256</v>
      </c>
      <c r="H1050" s="653">
        <v>1</v>
      </c>
      <c r="I1050" s="653">
        <v>256</v>
      </c>
      <c r="J1050" s="653"/>
      <c r="K1050" s="653"/>
      <c r="L1050" s="653"/>
      <c r="M1050" s="653"/>
      <c r="N1050" s="653"/>
      <c r="O1050" s="653"/>
      <c r="P1050" s="666"/>
      <c r="Q1050" s="654"/>
    </row>
    <row r="1051" spans="1:17" ht="14.4" customHeight="1" x14ac:dyDescent="0.3">
      <c r="A1051" s="649" t="s">
        <v>595</v>
      </c>
      <c r="B1051" s="650" t="s">
        <v>9303</v>
      </c>
      <c r="C1051" s="650" t="s">
        <v>7873</v>
      </c>
      <c r="D1051" s="650" t="s">
        <v>9314</v>
      </c>
      <c r="E1051" s="650" t="s">
        <v>9315</v>
      </c>
      <c r="F1051" s="653">
        <v>3</v>
      </c>
      <c r="G1051" s="653">
        <v>5142</v>
      </c>
      <c r="H1051" s="653">
        <v>1</v>
      </c>
      <c r="I1051" s="653">
        <v>1714</v>
      </c>
      <c r="J1051" s="653"/>
      <c r="K1051" s="653"/>
      <c r="L1051" s="653"/>
      <c r="M1051" s="653"/>
      <c r="N1051" s="653"/>
      <c r="O1051" s="653"/>
      <c r="P1051" s="666"/>
      <c r="Q1051" s="654"/>
    </row>
    <row r="1052" spans="1:17" ht="14.4" customHeight="1" x14ac:dyDescent="0.3">
      <c r="A1052" s="649" t="s">
        <v>595</v>
      </c>
      <c r="B1052" s="650" t="s">
        <v>9303</v>
      </c>
      <c r="C1052" s="650" t="s">
        <v>7873</v>
      </c>
      <c r="D1052" s="650" t="s">
        <v>9316</v>
      </c>
      <c r="E1052" s="650" t="s">
        <v>9317</v>
      </c>
      <c r="F1052" s="653">
        <v>1</v>
      </c>
      <c r="G1052" s="653">
        <v>755</v>
      </c>
      <c r="H1052" s="653">
        <v>1</v>
      </c>
      <c r="I1052" s="653">
        <v>755</v>
      </c>
      <c r="J1052" s="653"/>
      <c r="K1052" s="653"/>
      <c r="L1052" s="653"/>
      <c r="M1052" s="653"/>
      <c r="N1052" s="653">
        <v>1</v>
      </c>
      <c r="O1052" s="653">
        <v>756</v>
      </c>
      <c r="P1052" s="666">
        <v>1.0013245033112583</v>
      </c>
      <c r="Q1052" s="654">
        <v>756</v>
      </c>
    </row>
    <row r="1053" spans="1:17" ht="14.4" customHeight="1" x14ac:dyDescent="0.3">
      <c r="A1053" s="649" t="s">
        <v>595</v>
      </c>
      <c r="B1053" s="650" t="s">
        <v>9303</v>
      </c>
      <c r="C1053" s="650" t="s">
        <v>7873</v>
      </c>
      <c r="D1053" s="650" t="s">
        <v>9318</v>
      </c>
      <c r="E1053" s="650" t="s">
        <v>9319</v>
      </c>
      <c r="F1053" s="653">
        <v>1</v>
      </c>
      <c r="G1053" s="653">
        <v>4311</v>
      </c>
      <c r="H1053" s="653">
        <v>1</v>
      </c>
      <c r="I1053" s="653">
        <v>4311</v>
      </c>
      <c r="J1053" s="653">
        <v>6</v>
      </c>
      <c r="K1053" s="653">
        <v>25950</v>
      </c>
      <c r="L1053" s="653">
        <v>6.0194850382741825</v>
      </c>
      <c r="M1053" s="653">
        <v>4325</v>
      </c>
      <c r="N1053" s="653"/>
      <c r="O1053" s="653"/>
      <c r="P1053" s="666"/>
      <c r="Q1053" s="654"/>
    </row>
    <row r="1054" spans="1:17" ht="14.4" customHeight="1" x14ac:dyDescent="0.3">
      <c r="A1054" s="649" t="s">
        <v>595</v>
      </c>
      <c r="B1054" s="650" t="s">
        <v>8182</v>
      </c>
      <c r="C1054" s="650" t="s">
        <v>7873</v>
      </c>
      <c r="D1054" s="650" t="s">
        <v>9306</v>
      </c>
      <c r="E1054" s="650" t="s">
        <v>9307</v>
      </c>
      <c r="F1054" s="653">
        <v>14</v>
      </c>
      <c r="G1054" s="653">
        <v>2646</v>
      </c>
      <c r="H1054" s="653">
        <v>1</v>
      </c>
      <c r="I1054" s="653">
        <v>189</v>
      </c>
      <c r="J1054" s="653">
        <v>36</v>
      </c>
      <c r="K1054" s="653">
        <v>6840</v>
      </c>
      <c r="L1054" s="653">
        <v>2.5850340136054424</v>
      </c>
      <c r="M1054" s="653">
        <v>190</v>
      </c>
      <c r="N1054" s="653">
        <v>16</v>
      </c>
      <c r="O1054" s="653">
        <v>3048</v>
      </c>
      <c r="P1054" s="666">
        <v>1.1519274376417235</v>
      </c>
      <c r="Q1054" s="654">
        <v>190.5</v>
      </c>
    </row>
    <row r="1055" spans="1:17" ht="14.4" customHeight="1" x14ac:dyDescent="0.3">
      <c r="A1055" s="649" t="s">
        <v>595</v>
      </c>
      <c r="B1055" s="650" t="s">
        <v>8182</v>
      </c>
      <c r="C1055" s="650" t="s">
        <v>7873</v>
      </c>
      <c r="D1055" s="650" t="s">
        <v>9320</v>
      </c>
      <c r="E1055" s="650" t="s">
        <v>9321</v>
      </c>
      <c r="F1055" s="653">
        <v>2</v>
      </c>
      <c r="G1055" s="653">
        <v>656</v>
      </c>
      <c r="H1055" s="653">
        <v>1</v>
      </c>
      <c r="I1055" s="653">
        <v>328</v>
      </c>
      <c r="J1055" s="653">
        <v>3</v>
      </c>
      <c r="K1055" s="653">
        <v>993</v>
      </c>
      <c r="L1055" s="653">
        <v>1.5137195121951219</v>
      </c>
      <c r="M1055" s="653">
        <v>331</v>
      </c>
      <c r="N1055" s="653"/>
      <c r="O1055" s="653"/>
      <c r="P1055" s="666"/>
      <c r="Q1055" s="654"/>
    </row>
    <row r="1056" spans="1:17" ht="14.4" customHeight="1" x14ac:dyDescent="0.3">
      <c r="A1056" s="649" t="s">
        <v>595</v>
      </c>
      <c r="B1056" s="650" t="s">
        <v>8182</v>
      </c>
      <c r="C1056" s="650" t="s">
        <v>7873</v>
      </c>
      <c r="D1056" s="650" t="s">
        <v>9322</v>
      </c>
      <c r="E1056" s="650" t="s">
        <v>9323</v>
      </c>
      <c r="F1056" s="653">
        <v>5</v>
      </c>
      <c r="G1056" s="653">
        <v>18800</v>
      </c>
      <c r="H1056" s="653">
        <v>1</v>
      </c>
      <c r="I1056" s="653">
        <v>3760</v>
      </c>
      <c r="J1056" s="653">
        <v>5</v>
      </c>
      <c r="K1056" s="653">
        <v>18885</v>
      </c>
      <c r="L1056" s="653">
        <v>1.0045212765957447</v>
      </c>
      <c r="M1056" s="653">
        <v>3777</v>
      </c>
      <c r="N1056" s="653">
        <v>3</v>
      </c>
      <c r="O1056" s="653">
        <v>11361</v>
      </c>
      <c r="P1056" s="666">
        <v>0.60430851063829782</v>
      </c>
      <c r="Q1056" s="654">
        <v>3787</v>
      </c>
    </row>
    <row r="1057" spans="1:17" ht="14.4" customHeight="1" x14ac:dyDescent="0.3">
      <c r="A1057" s="649" t="s">
        <v>595</v>
      </c>
      <c r="B1057" s="650" t="s">
        <v>8182</v>
      </c>
      <c r="C1057" s="650" t="s">
        <v>7873</v>
      </c>
      <c r="D1057" s="650" t="s">
        <v>9314</v>
      </c>
      <c r="E1057" s="650" t="s">
        <v>9315</v>
      </c>
      <c r="F1057" s="653">
        <v>24</v>
      </c>
      <c r="G1057" s="653">
        <v>41136</v>
      </c>
      <c r="H1057" s="653">
        <v>1</v>
      </c>
      <c r="I1057" s="653">
        <v>1714</v>
      </c>
      <c r="J1057" s="653">
        <v>49</v>
      </c>
      <c r="K1057" s="653">
        <v>84182</v>
      </c>
      <c r="L1057" s="653">
        <v>2.0464313496693896</v>
      </c>
      <c r="M1057" s="653">
        <v>1718</v>
      </c>
      <c r="N1057" s="653">
        <v>20</v>
      </c>
      <c r="O1057" s="653">
        <v>34430</v>
      </c>
      <c r="P1057" s="666">
        <v>0.83697977440684557</v>
      </c>
      <c r="Q1057" s="654">
        <v>1721.5</v>
      </c>
    </row>
    <row r="1058" spans="1:17" ht="14.4" customHeight="1" x14ac:dyDescent="0.3">
      <c r="A1058" s="649" t="s">
        <v>595</v>
      </c>
      <c r="B1058" s="650" t="s">
        <v>8182</v>
      </c>
      <c r="C1058" s="650" t="s">
        <v>7873</v>
      </c>
      <c r="D1058" s="650" t="s">
        <v>9324</v>
      </c>
      <c r="E1058" s="650" t="s">
        <v>9325</v>
      </c>
      <c r="F1058" s="653">
        <v>1</v>
      </c>
      <c r="G1058" s="653">
        <v>576</v>
      </c>
      <c r="H1058" s="653">
        <v>1</v>
      </c>
      <c r="I1058" s="653">
        <v>576</v>
      </c>
      <c r="J1058" s="653"/>
      <c r="K1058" s="653"/>
      <c r="L1058" s="653"/>
      <c r="M1058" s="653"/>
      <c r="N1058" s="653"/>
      <c r="O1058" s="653"/>
      <c r="P1058" s="666"/>
      <c r="Q1058" s="654"/>
    </row>
    <row r="1059" spans="1:17" ht="14.4" customHeight="1" x14ac:dyDescent="0.3">
      <c r="A1059" s="649" t="s">
        <v>595</v>
      </c>
      <c r="B1059" s="650" t="s">
        <v>8182</v>
      </c>
      <c r="C1059" s="650" t="s">
        <v>7873</v>
      </c>
      <c r="D1059" s="650" t="s">
        <v>9316</v>
      </c>
      <c r="E1059" s="650" t="s">
        <v>9317</v>
      </c>
      <c r="F1059" s="653">
        <v>2</v>
      </c>
      <c r="G1059" s="653">
        <v>1510</v>
      </c>
      <c r="H1059" s="653">
        <v>1</v>
      </c>
      <c r="I1059" s="653">
        <v>755</v>
      </c>
      <c r="J1059" s="653">
        <v>1</v>
      </c>
      <c r="K1059" s="653">
        <v>756</v>
      </c>
      <c r="L1059" s="653">
        <v>0.50066225165562916</v>
      </c>
      <c r="M1059" s="653">
        <v>756</v>
      </c>
      <c r="N1059" s="653">
        <v>2</v>
      </c>
      <c r="O1059" s="653">
        <v>1516</v>
      </c>
      <c r="P1059" s="666">
        <v>1.0039735099337748</v>
      </c>
      <c r="Q1059" s="654">
        <v>758</v>
      </c>
    </row>
    <row r="1060" spans="1:17" ht="14.4" customHeight="1" x14ac:dyDescent="0.3">
      <c r="A1060" s="649" t="s">
        <v>595</v>
      </c>
      <c r="B1060" s="650" t="s">
        <v>8182</v>
      </c>
      <c r="C1060" s="650" t="s">
        <v>7873</v>
      </c>
      <c r="D1060" s="650" t="s">
        <v>8891</v>
      </c>
      <c r="E1060" s="650" t="s">
        <v>8892</v>
      </c>
      <c r="F1060" s="653">
        <v>1</v>
      </c>
      <c r="G1060" s="653">
        <v>301</v>
      </c>
      <c r="H1060" s="653">
        <v>1</v>
      </c>
      <c r="I1060" s="653">
        <v>301</v>
      </c>
      <c r="J1060" s="653"/>
      <c r="K1060" s="653"/>
      <c r="L1060" s="653"/>
      <c r="M1060" s="653"/>
      <c r="N1060" s="653"/>
      <c r="O1060" s="653"/>
      <c r="P1060" s="666"/>
      <c r="Q1060" s="654"/>
    </row>
    <row r="1061" spans="1:17" ht="14.4" customHeight="1" x14ac:dyDescent="0.3">
      <c r="A1061" s="649" t="s">
        <v>595</v>
      </c>
      <c r="B1061" s="650" t="s">
        <v>8182</v>
      </c>
      <c r="C1061" s="650" t="s">
        <v>7873</v>
      </c>
      <c r="D1061" s="650" t="s">
        <v>9326</v>
      </c>
      <c r="E1061" s="650" t="s">
        <v>9327</v>
      </c>
      <c r="F1061" s="653"/>
      <c r="G1061" s="653"/>
      <c r="H1061" s="653"/>
      <c r="I1061" s="653"/>
      <c r="J1061" s="653">
        <v>1</v>
      </c>
      <c r="K1061" s="653">
        <v>356</v>
      </c>
      <c r="L1061" s="653"/>
      <c r="M1061" s="653">
        <v>356</v>
      </c>
      <c r="N1061" s="653">
        <v>1</v>
      </c>
      <c r="O1061" s="653">
        <v>357</v>
      </c>
      <c r="P1061" s="666"/>
      <c r="Q1061" s="654">
        <v>357</v>
      </c>
    </row>
    <row r="1062" spans="1:17" ht="14.4" customHeight="1" x14ac:dyDescent="0.3">
      <c r="A1062" s="649" t="s">
        <v>595</v>
      </c>
      <c r="B1062" s="650" t="s">
        <v>8182</v>
      </c>
      <c r="C1062" s="650" t="s">
        <v>7873</v>
      </c>
      <c r="D1062" s="650" t="s">
        <v>9328</v>
      </c>
      <c r="E1062" s="650" t="s">
        <v>9329</v>
      </c>
      <c r="F1062" s="653">
        <v>8</v>
      </c>
      <c r="G1062" s="653">
        <v>1600</v>
      </c>
      <c r="H1062" s="653">
        <v>1</v>
      </c>
      <c r="I1062" s="653">
        <v>200</v>
      </c>
      <c r="J1062" s="653">
        <v>24</v>
      </c>
      <c r="K1062" s="653">
        <v>4824</v>
      </c>
      <c r="L1062" s="653">
        <v>3.0150000000000001</v>
      </c>
      <c r="M1062" s="653">
        <v>201</v>
      </c>
      <c r="N1062" s="653">
        <v>11</v>
      </c>
      <c r="O1062" s="653">
        <v>2223</v>
      </c>
      <c r="P1062" s="666">
        <v>1.389375</v>
      </c>
      <c r="Q1062" s="654">
        <v>202.09090909090909</v>
      </c>
    </row>
    <row r="1063" spans="1:17" ht="14.4" customHeight="1" x14ac:dyDescent="0.3">
      <c r="A1063" s="649" t="s">
        <v>595</v>
      </c>
      <c r="B1063" s="650" t="s">
        <v>9330</v>
      </c>
      <c r="C1063" s="650" t="s">
        <v>7873</v>
      </c>
      <c r="D1063" s="650" t="s">
        <v>9331</v>
      </c>
      <c r="E1063" s="650" t="s">
        <v>9332</v>
      </c>
      <c r="F1063" s="653">
        <v>1</v>
      </c>
      <c r="G1063" s="653">
        <v>320</v>
      </c>
      <c r="H1063" s="653">
        <v>1</v>
      </c>
      <c r="I1063" s="653">
        <v>320</v>
      </c>
      <c r="J1063" s="653"/>
      <c r="K1063" s="653"/>
      <c r="L1063" s="653"/>
      <c r="M1063" s="653"/>
      <c r="N1063" s="653"/>
      <c r="O1063" s="653"/>
      <c r="P1063" s="666"/>
      <c r="Q1063" s="654"/>
    </row>
    <row r="1064" spans="1:17" ht="14.4" customHeight="1" x14ac:dyDescent="0.3">
      <c r="A1064" s="649" t="s">
        <v>595</v>
      </c>
      <c r="B1064" s="650" t="s">
        <v>9330</v>
      </c>
      <c r="C1064" s="650" t="s">
        <v>7873</v>
      </c>
      <c r="D1064" s="650" t="s">
        <v>9040</v>
      </c>
      <c r="E1064" s="650" t="s">
        <v>9041</v>
      </c>
      <c r="F1064" s="653">
        <v>19</v>
      </c>
      <c r="G1064" s="653">
        <v>3249</v>
      </c>
      <c r="H1064" s="653">
        <v>1</v>
      </c>
      <c r="I1064" s="653">
        <v>171</v>
      </c>
      <c r="J1064" s="653">
        <v>5</v>
      </c>
      <c r="K1064" s="653">
        <v>860</v>
      </c>
      <c r="L1064" s="653">
        <v>0.26469682979378273</v>
      </c>
      <c r="M1064" s="653">
        <v>172</v>
      </c>
      <c r="N1064" s="653"/>
      <c r="O1064" s="653"/>
      <c r="P1064" s="666"/>
      <c r="Q1064" s="654"/>
    </row>
    <row r="1065" spans="1:17" ht="14.4" customHeight="1" x14ac:dyDescent="0.3">
      <c r="A1065" s="649" t="s">
        <v>595</v>
      </c>
      <c r="B1065" s="650" t="s">
        <v>9330</v>
      </c>
      <c r="C1065" s="650" t="s">
        <v>7873</v>
      </c>
      <c r="D1065" s="650" t="s">
        <v>8828</v>
      </c>
      <c r="E1065" s="650" t="s">
        <v>8829</v>
      </c>
      <c r="F1065" s="653">
        <v>2</v>
      </c>
      <c r="G1065" s="653">
        <v>1312</v>
      </c>
      <c r="H1065" s="653">
        <v>1</v>
      </c>
      <c r="I1065" s="653">
        <v>656</v>
      </c>
      <c r="J1065" s="653"/>
      <c r="K1065" s="653"/>
      <c r="L1065" s="653"/>
      <c r="M1065" s="653"/>
      <c r="N1065" s="653">
        <v>1</v>
      </c>
      <c r="O1065" s="653">
        <v>664</v>
      </c>
      <c r="P1065" s="666">
        <v>0.50609756097560976</v>
      </c>
      <c r="Q1065" s="654">
        <v>664</v>
      </c>
    </row>
    <row r="1066" spans="1:17" ht="14.4" customHeight="1" x14ac:dyDescent="0.3">
      <c r="A1066" s="649" t="s">
        <v>595</v>
      </c>
      <c r="B1066" s="650" t="s">
        <v>9330</v>
      </c>
      <c r="C1066" s="650" t="s">
        <v>7873</v>
      </c>
      <c r="D1066" s="650" t="s">
        <v>8832</v>
      </c>
      <c r="E1066" s="650" t="s">
        <v>8833</v>
      </c>
      <c r="F1066" s="653">
        <v>1</v>
      </c>
      <c r="G1066" s="653">
        <v>1494</v>
      </c>
      <c r="H1066" s="653">
        <v>1</v>
      </c>
      <c r="I1066" s="653">
        <v>1494</v>
      </c>
      <c r="J1066" s="653">
        <v>3</v>
      </c>
      <c r="K1066" s="653">
        <v>4497</v>
      </c>
      <c r="L1066" s="653">
        <v>3.0100401606425704</v>
      </c>
      <c r="M1066" s="653">
        <v>1499</v>
      </c>
      <c r="N1066" s="653">
        <v>1</v>
      </c>
      <c r="O1066" s="653">
        <v>1499</v>
      </c>
      <c r="P1066" s="666">
        <v>1.0033467202141901</v>
      </c>
      <c r="Q1066" s="654">
        <v>1499</v>
      </c>
    </row>
    <row r="1067" spans="1:17" ht="14.4" customHeight="1" x14ac:dyDescent="0.3">
      <c r="A1067" s="649" t="s">
        <v>595</v>
      </c>
      <c r="B1067" s="650" t="s">
        <v>9330</v>
      </c>
      <c r="C1067" s="650" t="s">
        <v>7873</v>
      </c>
      <c r="D1067" s="650" t="s">
        <v>9333</v>
      </c>
      <c r="E1067" s="650" t="s">
        <v>9334</v>
      </c>
      <c r="F1067" s="653"/>
      <c r="G1067" s="653"/>
      <c r="H1067" s="653"/>
      <c r="I1067" s="653"/>
      <c r="J1067" s="653">
        <v>5</v>
      </c>
      <c r="K1067" s="653">
        <v>2060</v>
      </c>
      <c r="L1067" s="653"/>
      <c r="M1067" s="653">
        <v>412</v>
      </c>
      <c r="N1067" s="653">
        <v>10</v>
      </c>
      <c r="O1067" s="653">
        <v>4135</v>
      </c>
      <c r="P1067" s="666"/>
      <c r="Q1067" s="654">
        <v>413.5</v>
      </c>
    </row>
    <row r="1068" spans="1:17" ht="14.4" customHeight="1" x14ac:dyDescent="0.3">
      <c r="A1068" s="649" t="s">
        <v>595</v>
      </c>
      <c r="B1068" s="650" t="s">
        <v>9330</v>
      </c>
      <c r="C1068" s="650" t="s">
        <v>7873</v>
      </c>
      <c r="D1068" s="650" t="s">
        <v>9335</v>
      </c>
      <c r="E1068" s="650" t="s">
        <v>9336</v>
      </c>
      <c r="F1068" s="653"/>
      <c r="G1068" s="653"/>
      <c r="H1068" s="653"/>
      <c r="I1068" s="653"/>
      <c r="J1068" s="653">
        <v>2</v>
      </c>
      <c r="K1068" s="653">
        <v>496</v>
      </c>
      <c r="L1068" s="653"/>
      <c r="M1068" s="653">
        <v>248</v>
      </c>
      <c r="N1068" s="653"/>
      <c r="O1068" s="653"/>
      <c r="P1068" s="666"/>
      <c r="Q1068" s="654"/>
    </row>
    <row r="1069" spans="1:17" ht="14.4" customHeight="1" x14ac:dyDescent="0.3">
      <c r="A1069" s="649" t="s">
        <v>595</v>
      </c>
      <c r="B1069" s="650" t="s">
        <v>9330</v>
      </c>
      <c r="C1069" s="650" t="s">
        <v>7873</v>
      </c>
      <c r="D1069" s="650" t="s">
        <v>9337</v>
      </c>
      <c r="E1069" s="650" t="s">
        <v>9338</v>
      </c>
      <c r="F1069" s="653"/>
      <c r="G1069" s="653"/>
      <c r="H1069" s="653"/>
      <c r="I1069" s="653"/>
      <c r="J1069" s="653"/>
      <c r="K1069" s="653"/>
      <c r="L1069" s="653"/>
      <c r="M1069" s="653"/>
      <c r="N1069" s="653">
        <v>1</v>
      </c>
      <c r="O1069" s="653">
        <v>250</v>
      </c>
      <c r="P1069" s="666"/>
      <c r="Q1069" s="654">
        <v>250</v>
      </c>
    </row>
    <row r="1070" spans="1:17" ht="14.4" customHeight="1" x14ac:dyDescent="0.3">
      <c r="A1070" s="649" t="s">
        <v>595</v>
      </c>
      <c r="B1070" s="650" t="s">
        <v>9330</v>
      </c>
      <c r="C1070" s="650" t="s">
        <v>7873</v>
      </c>
      <c r="D1070" s="650" t="s">
        <v>9339</v>
      </c>
      <c r="E1070" s="650" t="s">
        <v>9340</v>
      </c>
      <c r="F1070" s="653">
        <v>1</v>
      </c>
      <c r="G1070" s="653">
        <v>1118</v>
      </c>
      <c r="H1070" s="653">
        <v>1</v>
      </c>
      <c r="I1070" s="653">
        <v>1118</v>
      </c>
      <c r="J1070" s="653"/>
      <c r="K1070" s="653"/>
      <c r="L1070" s="653"/>
      <c r="M1070" s="653"/>
      <c r="N1070" s="653"/>
      <c r="O1070" s="653"/>
      <c r="P1070" s="666"/>
      <c r="Q1070" s="654"/>
    </row>
    <row r="1071" spans="1:17" ht="14.4" customHeight="1" x14ac:dyDescent="0.3">
      <c r="A1071" s="649" t="s">
        <v>595</v>
      </c>
      <c r="B1071" s="650" t="s">
        <v>9330</v>
      </c>
      <c r="C1071" s="650" t="s">
        <v>7873</v>
      </c>
      <c r="D1071" s="650" t="s">
        <v>9341</v>
      </c>
      <c r="E1071" s="650" t="s">
        <v>9342</v>
      </c>
      <c r="F1071" s="653"/>
      <c r="G1071" s="653"/>
      <c r="H1071" s="653"/>
      <c r="I1071" s="653"/>
      <c r="J1071" s="653"/>
      <c r="K1071" s="653"/>
      <c r="L1071" s="653"/>
      <c r="M1071" s="653"/>
      <c r="N1071" s="653">
        <v>1</v>
      </c>
      <c r="O1071" s="653">
        <v>4069</v>
      </c>
      <c r="P1071" s="666"/>
      <c r="Q1071" s="654">
        <v>4069</v>
      </c>
    </row>
    <row r="1072" spans="1:17" ht="14.4" customHeight="1" x14ac:dyDescent="0.3">
      <c r="A1072" s="649" t="s">
        <v>595</v>
      </c>
      <c r="B1072" s="650" t="s">
        <v>9330</v>
      </c>
      <c r="C1072" s="650" t="s">
        <v>7873</v>
      </c>
      <c r="D1072" s="650" t="s">
        <v>9343</v>
      </c>
      <c r="E1072" s="650" t="s">
        <v>9344</v>
      </c>
      <c r="F1072" s="653">
        <v>1</v>
      </c>
      <c r="G1072" s="653">
        <v>49</v>
      </c>
      <c r="H1072" s="653">
        <v>1</v>
      </c>
      <c r="I1072" s="653">
        <v>49</v>
      </c>
      <c r="J1072" s="653"/>
      <c r="K1072" s="653"/>
      <c r="L1072" s="653"/>
      <c r="M1072" s="653"/>
      <c r="N1072" s="653">
        <v>0</v>
      </c>
      <c r="O1072" s="653">
        <v>0</v>
      </c>
      <c r="P1072" s="666">
        <v>0</v>
      </c>
      <c r="Q1072" s="654"/>
    </row>
    <row r="1073" spans="1:17" ht="14.4" customHeight="1" x14ac:dyDescent="0.3">
      <c r="A1073" s="649" t="s">
        <v>595</v>
      </c>
      <c r="B1073" s="650" t="s">
        <v>9330</v>
      </c>
      <c r="C1073" s="650" t="s">
        <v>7873</v>
      </c>
      <c r="D1073" s="650" t="s">
        <v>9345</v>
      </c>
      <c r="E1073" s="650" t="s">
        <v>9346</v>
      </c>
      <c r="F1073" s="653">
        <v>4</v>
      </c>
      <c r="G1073" s="653">
        <v>8520</v>
      </c>
      <c r="H1073" s="653">
        <v>1</v>
      </c>
      <c r="I1073" s="653">
        <v>2130</v>
      </c>
      <c r="J1073" s="653">
        <v>1</v>
      </c>
      <c r="K1073" s="653">
        <v>2142</v>
      </c>
      <c r="L1073" s="653">
        <v>0.25140845070422535</v>
      </c>
      <c r="M1073" s="653">
        <v>2142</v>
      </c>
      <c r="N1073" s="653">
        <v>1</v>
      </c>
      <c r="O1073" s="653">
        <v>2142</v>
      </c>
      <c r="P1073" s="666">
        <v>0.25140845070422535</v>
      </c>
      <c r="Q1073" s="654">
        <v>2142</v>
      </c>
    </row>
    <row r="1074" spans="1:17" ht="14.4" customHeight="1" x14ac:dyDescent="0.3">
      <c r="A1074" s="649" t="s">
        <v>595</v>
      </c>
      <c r="B1074" s="650" t="s">
        <v>9330</v>
      </c>
      <c r="C1074" s="650" t="s">
        <v>7873</v>
      </c>
      <c r="D1074" s="650" t="s">
        <v>9347</v>
      </c>
      <c r="E1074" s="650" t="s">
        <v>9348</v>
      </c>
      <c r="F1074" s="653"/>
      <c r="G1074" s="653"/>
      <c r="H1074" s="653"/>
      <c r="I1074" s="653"/>
      <c r="J1074" s="653"/>
      <c r="K1074" s="653"/>
      <c r="L1074" s="653"/>
      <c r="M1074" s="653"/>
      <c r="N1074" s="653">
        <v>1</v>
      </c>
      <c r="O1074" s="653">
        <v>2639</v>
      </c>
      <c r="P1074" s="666"/>
      <c r="Q1074" s="654">
        <v>2639</v>
      </c>
    </row>
    <row r="1075" spans="1:17" ht="14.4" customHeight="1" x14ac:dyDescent="0.3">
      <c r="A1075" s="649" t="s">
        <v>595</v>
      </c>
      <c r="B1075" s="650" t="s">
        <v>9330</v>
      </c>
      <c r="C1075" s="650" t="s">
        <v>7873</v>
      </c>
      <c r="D1075" s="650" t="s">
        <v>9349</v>
      </c>
      <c r="E1075" s="650" t="s">
        <v>9350</v>
      </c>
      <c r="F1075" s="653"/>
      <c r="G1075" s="653"/>
      <c r="H1075" s="653"/>
      <c r="I1075" s="653"/>
      <c r="J1075" s="653">
        <v>1</v>
      </c>
      <c r="K1075" s="653">
        <v>2853</v>
      </c>
      <c r="L1075" s="653"/>
      <c r="M1075" s="653">
        <v>2853</v>
      </c>
      <c r="N1075" s="653">
        <v>1</v>
      </c>
      <c r="O1075" s="653">
        <v>2853</v>
      </c>
      <c r="P1075" s="666"/>
      <c r="Q1075" s="654">
        <v>2853</v>
      </c>
    </row>
    <row r="1076" spans="1:17" ht="14.4" customHeight="1" x14ac:dyDescent="0.3">
      <c r="A1076" s="649" t="s">
        <v>595</v>
      </c>
      <c r="B1076" s="650" t="s">
        <v>9330</v>
      </c>
      <c r="C1076" s="650" t="s">
        <v>7873</v>
      </c>
      <c r="D1076" s="650" t="s">
        <v>9351</v>
      </c>
      <c r="E1076" s="650" t="s">
        <v>9352</v>
      </c>
      <c r="F1076" s="653">
        <v>1</v>
      </c>
      <c r="G1076" s="653">
        <v>1195</v>
      </c>
      <c r="H1076" s="653">
        <v>1</v>
      </c>
      <c r="I1076" s="653">
        <v>1195</v>
      </c>
      <c r="J1076" s="653"/>
      <c r="K1076" s="653"/>
      <c r="L1076" s="653"/>
      <c r="M1076" s="653"/>
      <c r="N1076" s="653">
        <v>2</v>
      </c>
      <c r="O1076" s="653">
        <v>2418</v>
      </c>
      <c r="P1076" s="666">
        <v>2.0234309623430962</v>
      </c>
      <c r="Q1076" s="654">
        <v>1209</v>
      </c>
    </row>
    <row r="1077" spans="1:17" ht="14.4" customHeight="1" x14ac:dyDescent="0.3">
      <c r="A1077" s="649" t="s">
        <v>595</v>
      </c>
      <c r="B1077" s="650" t="s">
        <v>9330</v>
      </c>
      <c r="C1077" s="650" t="s">
        <v>7873</v>
      </c>
      <c r="D1077" s="650" t="s">
        <v>9353</v>
      </c>
      <c r="E1077" s="650" t="s">
        <v>9354</v>
      </c>
      <c r="F1077" s="653"/>
      <c r="G1077" s="653"/>
      <c r="H1077" s="653"/>
      <c r="I1077" s="653"/>
      <c r="J1077" s="653">
        <v>1</v>
      </c>
      <c r="K1077" s="653">
        <v>627</v>
      </c>
      <c r="L1077" s="653"/>
      <c r="M1077" s="653">
        <v>627</v>
      </c>
      <c r="N1077" s="653"/>
      <c r="O1077" s="653"/>
      <c r="P1077" s="666"/>
      <c r="Q1077" s="654"/>
    </row>
    <row r="1078" spans="1:17" ht="14.4" customHeight="1" x14ac:dyDescent="0.3">
      <c r="A1078" s="649" t="s">
        <v>595</v>
      </c>
      <c r="B1078" s="650" t="s">
        <v>9330</v>
      </c>
      <c r="C1078" s="650" t="s">
        <v>7873</v>
      </c>
      <c r="D1078" s="650" t="s">
        <v>9355</v>
      </c>
      <c r="E1078" s="650" t="s">
        <v>9356</v>
      </c>
      <c r="F1078" s="653"/>
      <c r="G1078" s="653"/>
      <c r="H1078" s="653"/>
      <c r="I1078" s="653"/>
      <c r="J1078" s="653">
        <v>1</v>
      </c>
      <c r="K1078" s="653">
        <v>82</v>
      </c>
      <c r="L1078" s="653"/>
      <c r="M1078" s="653">
        <v>82</v>
      </c>
      <c r="N1078" s="653"/>
      <c r="O1078" s="653"/>
      <c r="P1078" s="666"/>
      <c r="Q1078" s="654"/>
    </row>
    <row r="1079" spans="1:17" ht="14.4" customHeight="1" x14ac:dyDescent="0.3">
      <c r="A1079" s="649" t="s">
        <v>595</v>
      </c>
      <c r="B1079" s="650" t="s">
        <v>9330</v>
      </c>
      <c r="C1079" s="650" t="s">
        <v>7873</v>
      </c>
      <c r="D1079" s="650" t="s">
        <v>9357</v>
      </c>
      <c r="E1079" s="650" t="s">
        <v>9358</v>
      </c>
      <c r="F1079" s="653"/>
      <c r="G1079" s="653"/>
      <c r="H1079" s="653"/>
      <c r="I1079" s="653"/>
      <c r="J1079" s="653"/>
      <c r="K1079" s="653"/>
      <c r="L1079" s="653"/>
      <c r="M1079" s="653"/>
      <c r="N1079" s="653">
        <v>1</v>
      </c>
      <c r="O1079" s="653">
        <v>878</v>
      </c>
      <c r="P1079" s="666"/>
      <c r="Q1079" s="654">
        <v>878</v>
      </c>
    </row>
    <row r="1080" spans="1:17" ht="14.4" customHeight="1" x14ac:dyDescent="0.3">
      <c r="A1080" s="649" t="s">
        <v>595</v>
      </c>
      <c r="B1080" s="650" t="s">
        <v>9330</v>
      </c>
      <c r="C1080" s="650" t="s">
        <v>7873</v>
      </c>
      <c r="D1080" s="650" t="s">
        <v>9359</v>
      </c>
      <c r="E1080" s="650" t="s">
        <v>9360</v>
      </c>
      <c r="F1080" s="653">
        <v>1</v>
      </c>
      <c r="G1080" s="653">
        <v>1069</v>
      </c>
      <c r="H1080" s="653">
        <v>1</v>
      </c>
      <c r="I1080" s="653">
        <v>1069</v>
      </c>
      <c r="J1080" s="653"/>
      <c r="K1080" s="653"/>
      <c r="L1080" s="653"/>
      <c r="M1080" s="653"/>
      <c r="N1080" s="653">
        <v>1</v>
      </c>
      <c r="O1080" s="653">
        <v>1078</v>
      </c>
      <c r="P1080" s="666">
        <v>1.0084190832553788</v>
      </c>
      <c r="Q1080" s="654">
        <v>1078</v>
      </c>
    </row>
    <row r="1081" spans="1:17" ht="14.4" customHeight="1" x14ac:dyDescent="0.3">
      <c r="A1081" s="649" t="s">
        <v>595</v>
      </c>
      <c r="B1081" s="650" t="s">
        <v>9330</v>
      </c>
      <c r="C1081" s="650" t="s">
        <v>7873</v>
      </c>
      <c r="D1081" s="650" t="s">
        <v>9361</v>
      </c>
      <c r="E1081" s="650" t="s">
        <v>9362</v>
      </c>
      <c r="F1081" s="653">
        <v>3</v>
      </c>
      <c r="G1081" s="653">
        <v>405</v>
      </c>
      <c r="H1081" s="653">
        <v>1</v>
      </c>
      <c r="I1081" s="653">
        <v>135</v>
      </c>
      <c r="J1081" s="653"/>
      <c r="K1081" s="653"/>
      <c r="L1081" s="653"/>
      <c r="M1081" s="653"/>
      <c r="N1081" s="653"/>
      <c r="O1081" s="653"/>
      <c r="P1081" s="666"/>
      <c r="Q1081" s="654"/>
    </row>
    <row r="1082" spans="1:17" ht="14.4" customHeight="1" x14ac:dyDescent="0.3">
      <c r="A1082" s="649" t="s">
        <v>595</v>
      </c>
      <c r="B1082" s="650" t="s">
        <v>9330</v>
      </c>
      <c r="C1082" s="650" t="s">
        <v>7873</v>
      </c>
      <c r="D1082" s="650" t="s">
        <v>9363</v>
      </c>
      <c r="E1082" s="650" t="s">
        <v>9364</v>
      </c>
      <c r="F1082" s="653">
        <v>1</v>
      </c>
      <c r="G1082" s="653">
        <v>1488</v>
      </c>
      <c r="H1082" s="653">
        <v>1</v>
      </c>
      <c r="I1082" s="653">
        <v>1488</v>
      </c>
      <c r="J1082" s="653">
        <v>4</v>
      </c>
      <c r="K1082" s="653">
        <v>6000</v>
      </c>
      <c r="L1082" s="653">
        <v>4.032258064516129</v>
      </c>
      <c r="M1082" s="653">
        <v>1500</v>
      </c>
      <c r="N1082" s="653">
        <v>6</v>
      </c>
      <c r="O1082" s="653">
        <v>9060</v>
      </c>
      <c r="P1082" s="666">
        <v>6.088709677419355</v>
      </c>
      <c r="Q1082" s="654">
        <v>1510</v>
      </c>
    </row>
    <row r="1083" spans="1:17" ht="14.4" customHeight="1" x14ac:dyDescent="0.3">
      <c r="A1083" s="649" t="s">
        <v>595</v>
      </c>
      <c r="B1083" s="650" t="s">
        <v>9330</v>
      </c>
      <c r="C1083" s="650" t="s">
        <v>7873</v>
      </c>
      <c r="D1083" s="650" t="s">
        <v>9365</v>
      </c>
      <c r="E1083" s="650" t="s">
        <v>9366</v>
      </c>
      <c r="F1083" s="653">
        <v>1</v>
      </c>
      <c r="G1083" s="653">
        <v>1821</v>
      </c>
      <c r="H1083" s="653">
        <v>1</v>
      </c>
      <c r="I1083" s="653">
        <v>1821</v>
      </c>
      <c r="J1083" s="653">
        <v>2</v>
      </c>
      <c r="K1083" s="653">
        <v>3668</v>
      </c>
      <c r="L1083" s="653">
        <v>2.0142778693025809</v>
      </c>
      <c r="M1083" s="653">
        <v>1834</v>
      </c>
      <c r="N1083" s="653">
        <v>1</v>
      </c>
      <c r="O1083" s="653">
        <v>1858</v>
      </c>
      <c r="P1083" s="666">
        <v>1.0203185063152114</v>
      </c>
      <c r="Q1083" s="654">
        <v>1858</v>
      </c>
    </row>
    <row r="1084" spans="1:17" ht="14.4" customHeight="1" x14ac:dyDescent="0.3">
      <c r="A1084" s="649" t="s">
        <v>595</v>
      </c>
      <c r="B1084" s="650" t="s">
        <v>9330</v>
      </c>
      <c r="C1084" s="650" t="s">
        <v>7873</v>
      </c>
      <c r="D1084" s="650" t="s">
        <v>9367</v>
      </c>
      <c r="E1084" s="650" t="s">
        <v>9368</v>
      </c>
      <c r="F1084" s="653"/>
      <c r="G1084" s="653"/>
      <c r="H1084" s="653"/>
      <c r="I1084" s="653"/>
      <c r="J1084" s="653">
        <v>1</v>
      </c>
      <c r="K1084" s="653">
        <v>3035</v>
      </c>
      <c r="L1084" s="653"/>
      <c r="M1084" s="653">
        <v>3035</v>
      </c>
      <c r="N1084" s="653"/>
      <c r="O1084" s="653"/>
      <c r="P1084" s="666"/>
      <c r="Q1084" s="654"/>
    </row>
    <row r="1085" spans="1:17" ht="14.4" customHeight="1" x14ac:dyDescent="0.3">
      <c r="A1085" s="649" t="s">
        <v>595</v>
      </c>
      <c r="B1085" s="650" t="s">
        <v>9330</v>
      </c>
      <c r="C1085" s="650" t="s">
        <v>7873</v>
      </c>
      <c r="D1085" s="650" t="s">
        <v>9369</v>
      </c>
      <c r="E1085" s="650" t="s">
        <v>9370</v>
      </c>
      <c r="F1085" s="653">
        <v>3</v>
      </c>
      <c r="G1085" s="653">
        <v>2400</v>
      </c>
      <c r="H1085" s="653">
        <v>1</v>
      </c>
      <c r="I1085" s="653">
        <v>800</v>
      </c>
      <c r="J1085" s="653">
        <v>2</v>
      </c>
      <c r="K1085" s="653">
        <v>1612</v>
      </c>
      <c r="L1085" s="653">
        <v>0.67166666666666663</v>
      </c>
      <c r="M1085" s="653">
        <v>806</v>
      </c>
      <c r="N1085" s="653">
        <v>1</v>
      </c>
      <c r="O1085" s="653">
        <v>806</v>
      </c>
      <c r="P1085" s="666">
        <v>0.33583333333333332</v>
      </c>
      <c r="Q1085" s="654">
        <v>806</v>
      </c>
    </row>
    <row r="1086" spans="1:17" ht="14.4" customHeight="1" x14ac:dyDescent="0.3">
      <c r="A1086" s="649" t="s">
        <v>595</v>
      </c>
      <c r="B1086" s="650" t="s">
        <v>9330</v>
      </c>
      <c r="C1086" s="650" t="s">
        <v>7873</v>
      </c>
      <c r="D1086" s="650" t="s">
        <v>9371</v>
      </c>
      <c r="E1086" s="650" t="s">
        <v>9372</v>
      </c>
      <c r="F1086" s="653">
        <v>9</v>
      </c>
      <c r="G1086" s="653">
        <v>21141</v>
      </c>
      <c r="H1086" s="653">
        <v>1</v>
      </c>
      <c r="I1086" s="653">
        <v>2349</v>
      </c>
      <c r="J1086" s="653">
        <v>3</v>
      </c>
      <c r="K1086" s="653">
        <v>7083</v>
      </c>
      <c r="L1086" s="653">
        <v>0.33503618561089826</v>
      </c>
      <c r="M1086" s="653">
        <v>2361</v>
      </c>
      <c r="N1086" s="653">
        <v>7</v>
      </c>
      <c r="O1086" s="653">
        <v>16548</v>
      </c>
      <c r="P1086" s="666">
        <v>0.78274443025400875</v>
      </c>
      <c r="Q1086" s="654">
        <v>2364</v>
      </c>
    </row>
    <row r="1087" spans="1:17" ht="14.4" customHeight="1" x14ac:dyDescent="0.3">
      <c r="A1087" s="649" t="s">
        <v>595</v>
      </c>
      <c r="B1087" s="650" t="s">
        <v>9330</v>
      </c>
      <c r="C1087" s="650" t="s">
        <v>7873</v>
      </c>
      <c r="D1087" s="650" t="s">
        <v>9373</v>
      </c>
      <c r="E1087" s="650" t="s">
        <v>9374</v>
      </c>
      <c r="F1087" s="653">
        <v>5</v>
      </c>
      <c r="G1087" s="653">
        <v>13215</v>
      </c>
      <c r="H1087" s="653">
        <v>1</v>
      </c>
      <c r="I1087" s="653">
        <v>2643</v>
      </c>
      <c r="J1087" s="653">
        <v>1</v>
      </c>
      <c r="K1087" s="653">
        <v>2657</v>
      </c>
      <c r="L1087" s="653">
        <v>0.20105940219447596</v>
      </c>
      <c r="M1087" s="653">
        <v>2657</v>
      </c>
      <c r="N1087" s="653">
        <v>4</v>
      </c>
      <c r="O1087" s="653">
        <v>10653</v>
      </c>
      <c r="P1087" s="666">
        <v>0.8061293984108967</v>
      </c>
      <c r="Q1087" s="654">
        <v>2663.25</v>
      </c>
    </row>
    <row r="1088" spans="1:17" ht="14.4" customHeight="1" x14ac:dyDescent="0.3">
      <c r="A1088" s="649" t="s">
        <v>595</v>
      </c>
      <c r="B1088" s="650" t="s">
        <v>9330</v>
      </c>
      <c r="C1088" s="650" t="s">
        <v>7873</v>
      </c>
      <c r="D1088" s="650" t="s">
        <v>9375</v>
      </c>
      <c r="E1088" s="650" t="s">
        <v>9376</v>
      </c>
      <c r="F1088" s="653">
        <v>12</v>
      </c>
      <c r="G1088" s="653">
        <v>4596</v>
      </c>
      <c r="H1088" s="653">
        <v>1</v>
      </c>
      <c r="I1088" s="653">
        <v>383</v>
      </c>
      <c r="J1088" s="653">
        <v>22</v>
      </c>
      <c r="K1088" s="653">
        <v>8489</v>
      </c>
      <c r="L1088" s="653">
        <v>1.8470409051348999</v>
      </c>
      <c r="M1088" s="653">
        <v>385.86363636363637</v>
      </c>
      <c r="N1088" s="653">
        <v>18</v>
      </c>
      <c r="O1088" s="653">
        <v>6990</v>
      </c>
      <c r="P1088" s="666">
        <v>1.5208877284595301</v>
      </c>
      <c r="Q1088" s="654">
        <v>388.33333333333331</v>
      </c>
    </row>
    <row r="1089" spans="1:17" ht="14.4" customHeight="1" x14ac:dyDescent="0.3">
      <c r="A1089" s="649" t="s">
        <v>595</v>
      </c>
      <c r="B1089" s="650" t="s">
        <v>9330</v>
      </c>
      <c r="C1089" s="650" t="s">
        <v>7873</v>
      </c>
      <c r="D1089" s="650" t="s">
        <v>9377</v>
      </c>
      <c r="E1089" s="650" t="s">
        <v>9378</v>
      </c>
      <c r="F1089" s="653"/>
      <c r="G1089" s="653"/>
      <c r="H1089" s="653"/>
      <c r="I1089" s="653"/>
      <c r="J1089" s="653">
        <v>17</v>
      </c>
      <c r="K1089" s="653">
        <v>1105</v>
      </c>
      <c r="L1089" s="653"/>
      <c r="M1089" s="653">
        <v>65</v>
      </c>
      <c r="N1089" s="653">
        <v>20</v>
      </c>
      <c r="O1089" s="653">
        <v>1304</v>
      </c>
      <c r="P1089" s="666"/>
      <c r="Q1089" s="654">
        <v>65.2</v>
      </c>
    </row>
    <row r="1090" spans="1:17" ht="14.4" customHeight="1" x14ac:dyDescent="0.3">
      <c r="A1090" s="649" t="s">
        <v>595</v>
      </c>
      <c r="B1090" s="650" t="s">
        <v>9330</v>
      </c>
      <c r="C1090" s="650" t="s">
        <v>7873</v>
      </c>
      <c r="D1090" s="650" t="s">
        <v>8683</v>
      </c>
      <c r="E1090" s="650" t="s">
        <v>8684</v>
      </c>
      <c r="F1090" s="653"/>
      <c r="G1090" s="653"/>
      <c r="H1090" s="653"/>
      <c r="I1090" s="653"/>
      <c r="J1090" s="653">
        <v>3</v>
      </c>
      <c r="K1090" s="653">
        <v>243</v>
      </c>
      <c r="L1090" s="653"/>
      <c r="M1090" s="653">
        <v>81</v>
      </c>
      <c r="N1090" s="653"/>
      <c r="O1090" s="653"/>
      <c r="P1090" s="666"/>
      <c r="Q1090" s="654"/>
    </row>
    <row r="1091" spans="1:17" ht="14.4" customHeight="1" x14ac:dyDescent="0.3">
      <c r="A1091" s="649" t="s">
        <v>595</v>
      </c>
      <c r="B1091" s="650" t="s">
        <v>9330</v>
      </c>
      <c r="C1091" s="650" t="s">
        <v>7873</v>
      </c>
      <c r="D1091" s="650" t="s">
        <v>8866</v>
      </c>
      <c r="E1091" s="650" t="s">
        <v>8867</v>
      </c>
      <c r="F1091" s="653"/>
      <c r="G1091" s="653"/>
      <c r="H1091" s="653"/>
      <c r="I1091" s="653"/>
      <c r="J1091" s="653">
        <v>1</v>
      </c>
      <c r="K1091" s="653">
        <v>668</v>
      </c>
      <c r="L1091" s="653"/>
      <c r="M1091" s="653">
        <v>668</v>
      </c>
      <c r="N1091" s="653"/>
      <c r="O1091" s="653"/>
      <c r="P1091" s="666"/>
      <c r="Q1091" s="654"/>
    </row>
    <row r="1092" spans="1:17" ht="14.4" customHeight="1" x14ac:dyDescent="0.3">
      <c r="A1092" s="649" t="s">
        <v>595</v>
      </c>
      <c r="B1092" s="650" t="s">
        <v>9330</v>
      </c>
      <c r="C1092" s="650" t="s">
        <v>7873</v>
      </c>
      <c r="D1092" s="650" t="s">
        <v>8772</v>
      </c>
      <c r="E1092" s="650" t="s">
        <v>8773</v>
      </c>
      <c r="F1092" s="653"/>
      <c r="G1092" s="653"/>
      <c r="H1092" s="653"/>
      <c r="I1092" s="653"/>
      <c r="J1092" s="653">
        <v>1</v>
      </c>
      <c r="K1092" s="653">
        <v>1043</v>
      </c>
      <c r="L1092" s="653"/>
      <c r="M1092" s="653">
        <v>1043</v>
      </c>
      <c r="N1092" s="653"/>
      <c r="O1092" s="653"/>
      <c r="P1092" s="666"/>
      <c r="Q1092" s="654"/>
    </row>
    <row r="1093" spans="1:17" ht="14.4" customHeight="1" x14ac:dyDescent="0.3">
      <c r="A1093" s="649" t="s">
        <v>595</v>
      </c>
      <c r="B1093" s="650" t="s">
        <v>9330</v>
      </c>
      <c r="C1093" s="650" t="s">
        <v>7873</v>
      </c>
      <c r="D1093" s="650" t="s">
        <v>9379</v>
      </c>
      <c r="E1093" s="650" t="s">
        <v>9380</v>
      </c>
      <c r="F1093" s="653">
        <v>1</v>
      </c>
      <c r="G1093" s="653">
        <v>5665</v>
      </c>
      <c r="H1093" s="653">
        <v>1</v>
      </c>
      <c r="I1093" s="653">
        <v>5665</v>
      </c>
      <c r="J1093" s="653"/>
      <c r="K1093" s="653"/>
      <c r="L1093" s="653"/>
      <c r="M1093" s="653"/>
      <c r="N1093" s="653"/>
      <c r="O1093" s="653"/>
      <c r="P1093" s="666"/>
      <c r="Q1093" s="654"/>
    </row>
    <row r="1094" spans="1:17" ht="14.4" customHeight="1" x14ac:dyDescent="0.3">
      <c r="A1094" s="649" t="s">
        <v>595</v>
      </c>
      <c r="B1094" s="650" t="s">
        <v>9330</v>
      </c>
      <c r="C1094" s="650" t="s">
        <v>7873</v>
      </c>
      <c r="D1094" s="650" t="s">
        <v>9381</v>
      </c>
      <c r="E1094" s="650" t="s">
        <v>9382</v>
      </c>
      <c r="F1094" s="653">
        <v>24</v>
      </c>
      <c r="G1094" s="653">
        <v>984</v>
      </c>
      <c r="H1094" s="653">
        <v>1</v>
      </c>
      <c r="I1094" s="653">
        <v>41</v>
      </c>
      <c r="J1094" s="653">
        <v>37</v>
      </c>
      <c r="K1094" s="653">
        <v>1554</v>
      </c>
      <c r="L1094" s="653">
        <v>1.5792682926829269</v>
      </c>
      <c r="M1094" s="653">
        <v>42</v>
      </c>
      <c r="N1094" s="653">
        <v>52</v>
      </c>
      <c r="O1094" s="653">
        <v>2208</v>
      </c>
      <c r="P1094" s="666">
        <v>2.2439024390243905</v>
      </c>
      <c r="Q1094" s="654">
        <v>42.46153846153846</v>
      </c>
    </row>
    <row r="1095" spans="1:17" ht="14.4" customHeight="1" x14ac:dyDescent="0.3">
      <c r="A1095" s="649" t="s">
        <v>595</v>
      </c>
      <c r="B1095" s="650" t="s">
        <v>9330</v>
      </c>
      <c r="C1095" s="650" t="s">
        <v>7873</v>
      </c>
      <c r="D1095" s="650" t="s">
        <v>9383</v>
      </c>
      <c r="E1095" s="650" t="s">
        <v>9384</v>
      </c>
      <c r="F1095" s="653">
        <v>23</v>
      </c>
      <c r="G1095" s="653">
        <v>32338</v>
      </c>
      <c r="H1095" s="653">
        <v>1</v>
      </c>
      <c r="I1095" s="653">
        <v>1406</v>
      </c>
      <c r="J1095" s="653">
        <v>36</v>
      </c>
      <c r="K1095" s="653">
        <v>51048</v>
      </c>
      <c r="L1095" s="653">
        <v>1.5785762879584391</v>
      </c>
      <c r="M1095" s="653">
        <v>1418</v>
      </c>
      <c r="N1095" s="653">
        <v>42</v>
      </c>
      <c r="O1095" s="653">
        <v>59976</v>
      </c>
      <c r="P1095" s="666">
        <v>1.8546601521429897</v>
      </c>
      <c r="Q1095" s="654">
        <v>1428</v>
      </c>
    </row>
    <row r="1096" spans="1:17" ht="14.4" customHeight="1" x14ac:dyDescent="0.3">
      <c r="A1096" s="649" t="s">
        <v>595</v>
      </c>
      <c r="B1096" s="650" t="s">
        <v>9330</v>
      </c>
      <c r="C1096" s="650" t="s">
        <v>7873</v>
      </c>
      <c r="D1096" s="650" t="s">
        <v>9385</v>
      </c>
      <c r="E1096" s="650" t="s">
        <v>9386</v>
      </c>
      <c r="F1096" s="653">
        <v>2</v>
      </c>
      <c r="G1096" s="653">
        <v>10378</v>
      </c>
      <c r="H1096" s="653">
        <v>1</v>
      </c>
      <c r="I1096" s="653">
        <v>5189</v>
      </c>
      <c r="J1096" s="653"/>
      <c r="K1096" s="653"/>
      <c r="L1096" s="653"/>
      <c r="M1096" s="653"/>
      <c r="N1096" s="653"/>
      <c r="O1096" s="653"/>
      <c r="P1096" s="666"/>
      <c r="Q1096" s="654"/>
    </row>
    <row r="1097" spans="1:17" ht="14.4" customHeight="1" x14ac:dyDescent="0.3">
      <c r="A1097" s="649" t="s">
        <v>595</v>
      </c>
      <c r="B1097" s="650" t="s">
        <v>9330</v>
      </c>
      <c r="C1097" s="650" t="s">
        <v>7873</v>
      </c>
      <c r="D1097" s="650" t="s">
        <v>9387</v>
      </c>
      <c r="E1097" s="650" t="s">
        <v>9388</v>
      </c>
      <c r="F1097" s="653">
        <v>6</v>
      </c>
      <c r="G1097" s="653">
        <v>1158</v>
      </c>
      <c r="H1097" s="653">
        <v>1</v>
      </c>
      <c r="I1097" s="653">
        <v>193</v>
      </c>
      <c r="J1097" s="653">
        <v>2</v>
      </c>
      <c r="K1097" s="653">
        <v>390</v>
      </c>
      <c r="L1097" s="653">
        <v>0.33678756476683935</v>
      </c>
      <c r="M1097" s="653">
        <v>195</v>
      </c>
      <c r="N1097" s="653">
        <v>4</v>
      </c>
      <c r="O1097" s="653">
        <v>788</v>
      </c>
      <c r="P1097" s="666">
        <v>0.6804835924006909</v>
      </c>
      <c r="Q1097" s="654">
        <v>197</v>
      </c>
    </row>
    <row r="1098" spans="1:17" ht="14.4" customHeight="1" x14ac:dyDescent="0.3">
      <c r="A1098" s="649" t="s">
        <v>595</v>
      </c>
      <c r="B1098" s="650" t="s">
        <v>9330</v>
      </c>
      <c r="C1098" s="650" t="s">
        <v>7873</v>
      </c>
      <c r="D1098" s="650" t="s">
        <v>9389</v>
      </c>
      <c r="E1098" s="650" t="s">
        <v>9390</v>
      </c>
      <c r="F1098" s="653"/>
      <c r="G1098" s="653"/>
      <c r="H1098" s="653"/>
      <c r="I1098" s="653"/>
      <c r="J1098" s="653"/>
      <c r="K1098" s="653"/>
      <c r="L1098" s="653"/>
      <c r="M1098" s="653"/>
      <c r="N1098" s="653">
        <v>1</v>
      </c>
      <c r="O1098" s="653">
        <v>95</v>
      </c>
      <c r="P1098" s="666"/>
      <c r="Q1098" s="654">
        <v>95</v>
      </c>
    </row>
    <row r="1099" spans="1:17" ht="14.4" customHeight="1" x14ac:dyDescent="0.3">
      <c r="A1099" s="649" t="s">
        <v>595</v>
      </c>
      <c r="B1099" s="650" t="s">
        <v>9330</v>
      </c>
      <c r="C1099" s="650" t="s">
        <v>7873</v>
      </c>
      <c r="D1099" s="650" t="s">
        <v>9391</v>
      </c>
      <c r="E1099" s="650" t="s">
        <v>9392</v>
      </c>
      <c r="F1099" s="653"/>
      <c r="G1099" s="653"/>
      <c r="H1099" s="653"/>
      <c r="I1099" s="653"/>
      <c r="J1099" s="653">
        <v>1</v>
      </c>
      <c r="K1099" s="653">
        <v>4413</v>
      </c>
      <c r="L1099" s="653"/>
      <c r="M1099" s="653">
        <v>4413</v>
      </c>
      <c r="N1099" s="653"/>
      <c r="O1099" s="653"/>
      <c r="P1099" s="666"/>
      <c r="Q1099" s="654"/>
    </row>
    <row r="1100" spans="1:17" ht="14.4" customHeight="1" x14ac:dyDescent="0.3">
      <c r="A1100" s="649" t="s">
        <v>595</v>
      </c>
      <c r="B1100" s="650" t="s">
        <v>9330</v>
      </c>
      <c r="C1100" s="650" t="s">
        <v>7873</v>
      </c>
      <c r="D1100" s="650" t="s">
        <v>9393</v>
      </c>
      <c r="E1100" s="650" t="s">
        <v>9394</v>
      </c>
      <c r="F1100" s="653">
        <v>1</v>
      </c>
      <c r="G1100" s="653">
        <v>101</v>
      </c>
      <c r="H1100" s="653">
        <v>1</v>
      </c>
      <c r="I1100" s="653">
        <v>101</v>
      </c>
      <c r="J1100" s="653"/>
      <c r="K1100" s="653"/>
      <c r="L1100" s="653"/>
      <c r="M1100" s="653"/>
      <c r="N1100" s="653"/>
      <c r="O1100" s="653"/>
      <c r="P1100" s="666"/>
      <c r="Q1100" s="654"/>
    </row>
    <row r="1101" spans="1:17" ht="14.4" customHeight="1" x14ac:dyDescent="0.3">
      <c r="A1101" s="649" t="s">
        <v>595</v>
      </c>
      <c r="B1101" s="650" t="s">
        <v>9330</v>
      </c>
      <c r="C1101" s="650" t="s">
        <v>7873</v>
      </c>
      <c r="D1101" s="650" t="s">
        <v>9395</v>
      </c>
      <c r="E1101" s="650" t="s">
        <v>9396</v>
      </c>
      <c r="F1101" s="653">
        <v>1</v>
      </c>
      <c r="G1101" s="653">
        <v>3842</v>
      </c>
      <c r="H1101" s="653">
        <v>1</v>
      </c>
      <c r="I1101" s="653">
        <v>3842</v>
      </c>
      <c r="J1101" s="653">
        <v>3</v>
      </c>
      <c r="K1101" s="653">
        <v>11595</v>
      </c>
      <c r="L1101" s="653">
        <v>3.0179593961478397</v>
      </c>
      <c r="M1101" s="653">
        <v>3865</v>
      </c>
      <c r="N1101" s="653">
        <v>1</v>
      </c>
      <c r="O1101" s="653">
        <v>3907</v>
      </c>
      <c r="P1101" s="666">
        <v>1.0169182717334722</v>
      </c>
      <c r="Q1101" s="654">
        <v>3907</v>
      </c>
    </row>
    <row r="1102" spans="1:17" ht="14.4" customHeight="1" x14ac:dyDescent="0.3">
      <c r="A1102" s="649" t="s">
        <v>595</v>
      </c>
      <c r="B1102" s="650" t="s">
        <v>9330</v>
      </c>
      <c r="C1102" s="650" t="s">
        <v>7873</v>
      </c>
      <c r="D1102" s="650" t="s">
        <v>9397</v>
      </c>
      <c r="E1102" s="650" t="s">
        <v>9398</v>
      </c>
      <c r="F1102" s="653">
        <v>2</v>
      </c>
      <c r="G1102" s="653">
        <v>584</v>
      </c>
      <c r="H1102" s="653">
        <v>1</v>
      </c>
      <c r="I1102" s="653">
        <v>292</v>
      </c>
      <c r="J1102" s="653"/>
      <c r="K1102" s="653"/>
      <c r="L1102" s="653"/>
      <c r="M1102" s="653"/>
      <c r="N1102" s="653">
        <v>1</v>
      </c>
      <c r="O1102" s="653">
        <v>295</v>
      </c>
      <c r="P1102" s="666">
        <v>0.50513698630136983</v>
      </c>
      <c r="Q1102" s="654">
        <v>295</v>
      </c>
    </row>
    <row r="1103" spans="1:17" ht="14.4" customHeight="1" x14ac:dyDescent="0.3">
      <c r="A1103" s="649" t="s">
        <v>595</v>
      </c>
      <c r="B1103" s="650" t="s">
        <v>9330</v>
      </c>
      <c r="C1103" s="650" t="s">
        <v>7873</v>
      </c>
      <c r="D1103" s="650" t="s">
        <v>9399</v>
      </c>
      <c r="E1103" s="650" t="s">
        <v>9400</v>
      </c>
      <c r="F1103" s="653"/>
      <c r="G1103" s="653"/>
      <c r="H1103" s="653"/>
      <c r="I1103" s="653"/>
      <c r="J1103" s="653">
        <v>2</v>
      </c>
      <c r="K1103" s="653">
        <v>1174</v>
      </c>
      <c r="L1103" s="653"/>
      <c r="M1103" s="653">
        <v>587</v>
      </c>
      <c r="N1103" s="653">
        <v>6</v>
      </c>
      <c r="O1103" s="653">
        <v>3546</v>
      </c>
      <c r="P1103" s="666"/>
      <c r="Q1103" s="654">
        <v>591</v>
      </c>
    </row>
    <row r="1104" spans="1:17" ht="14.4" customHeight="1" x14ac:dyDescent="0.3">
      <c r="A1104" s="649" t="s">
        <v>595</v>
      </c>
      <c r="B1104" s="650" t="s">
        <v>9330</v>
      </c>
      <c r="C1104" s="650" t="s">
        <v>7873</v>
      </c>
      <c r="D1104" s="650" t="s">
        <v>9401</v>
      </c>
      <c r="E1104" s="650" t="s">
        <v>9402</v>
      </c>
      <c r="F1104" s="653">
        <v>2</v>
      </c>
      <c r="G1104" s="653">
        <v>4836</v>
      </c>
      <c r="H1104" s="653">
        <v>1</v>
      </c>
      <c r="I1104" s="653">
        <v>2418</v>
      </c>
      <c r="J1104" s="653">
        <v>4</v>
      </c>
      <c r="K1104" s="653">
        <v>9764</v>
      </c>
      <c r="L1104" s="653">
        <v>2.0190239867659221</v>
      </c>
      <c r="M1104" s="653">
        <v>2441</v>
      </c>
      <c r="N1104" s="653">
        <v>3</v>
      </c>
      <c r="O1104" s="653">
        <v>7403</v>
      </c>
      <c r="P1104" s="666">
        <v>1.5308105872622002</v>
      </c>
      <c r="Q1104" s="654">
        <v>2467.6666666666665</v>
      </c>
    </row>
    <row r="1105" spans="1:17" ht="14.4" customHeight="1" x14ac:dyDescent="0.3">
      <c r="A1105" s="649" t="s">
        <v>595</v>
      </c>
      <c r="B1105" s="650" t="s">
        <v>9330</v>
      </c>
      <c r="C1105" s="650" t="s">
        <v>7873</v>
      </c>
      <c r="D1105" s="650" t="s">
        <v>9403</v>
      </c>
      <c r="E1105" s="650" t="s">
        <v>9404</v>
      </c>
      <c r="F1105" s="653"/>
      <c r="G1105" s="653"/>
      <c r="H1105" s="653"/>
      <c r="I1105" s="653"/>
      <c r="J1105" s="653">
        <v>1</v>
      </c>
      <c r="K1105" s="653">
        <v>481</v>
      </c>
      <c r="L1105" s="653"/>
      <c r="M1105" s="653">
        <v>481</v>
      </c>
      <c r="N1105" s="653"/>
      <c r="O1105" s="653"/>
      <c r="P1105" s="666"/>
      <c r="Q1105" s="654"/>
    </row>
    <row r="1106" spans="1:17" ht="14.4" customHeight="1" x14ac:dyDescent="0.3">
      <c r="A1106" s="649" t="s">
        <v>595</v>
      </c>
      <c r="B1106" s="650" t="s">
        <v>9330</v>
      </c>
      <c r="C1106" s="650" t="s">
        <v>7873</v>
      </c>
      <c r="D1106" s="650" t="s">
        <v>9405</v>
      </c>
      <c r="E1106" s="650" t="s">
        <v>9406</v>
      </c>
      <c r="F1106" s="653"/>
      <c r="G1106" s="653"/>
      <c r="H1106" s="653"/>
      <c r="I1106" s="653"/>
      <c r="J1106" s="653">
        <v>1</v>
      </c>
      <c r="K1106" s="653">
        <v>2844</v>
      </c>
      <c r="L1106" s="653"/>
      <c r="M1106" s="653">
        <v>2844</v>
      </c>
      <c r="N1106" s="653">
        <v>2</v>
      </c>
      <c r="O1106" s="653">
        <v>5733</v>
      </c>
      <c r="P1106" s="666"/>
      <c r="Q1106" s="654">
        <v>2866.5</v>
      </c>
    </row>
    <row r="1107" spans="1:17" ht="14.4" customHeight="1" x14ac:dyDescent="0.3">
      <c r="A1107" s="649" t="s">
        <v>595</v>
      </c>
      <c r="B1107" s="650" t="s">
        <v>9330</v>
      </c>
      <c r="C1107" s="650" t="s">
        <v>7873</v>
      </c>
      <c r="D1107" s="650" t="s">
        <v>9182</v>
      </c>
      <c r="E1107" s="650" t="s">
        <v>9183</v>
      </c>
      <c r="F1107" s="653"/>
      <c r="G1107" s="653"/>
      <c r="H1107" s="653"/>
      <c r="I1107" s="653"/>
      <c r="J1107" s="653"/>
      <c r="K1107" s="653"/>
      <c r="L1107" s="653"/>
      <c r="M1107" s="653"/>
      <c r="N1107" s="653">
        <v>2</v>
      </c>
      <c r="O1107" s="653">
        <v>1148</v>
      </c>
      <c r="P1107" s="666"/>
      <c r="Q1107" s="654">
        <v>574</v>
      </c>
    </row>
    <row r="1108" spans="1:17" ht="14.4" customHeight="1" x14ac:dyDescent="0.3">
      <c r="A1108" s="649" t="s">
        <v>595</v>
      </c>
      <c r="B1108" s="650" t="s">
        <v>9330</v>
      </c>
      <c r="C1108" s="650" t="s">
        <v>7873</v>
      </c>
      <c r="D1108" s="650" t="s">
        <v>9407</v>
      </c>
      <c r="E1108" s="650" t="s">
        <v>9408</v>
      </c>
      <c r="F1108" s="653"/>
      <c r="G1108" s="653"/>
      <c r="H1108" s="653"/>
      <c r="I1108" s="653"/>
      <c r="J1108" s="653"/>
      <c r="K1108" s="653"/>
      <c r="L1108" s="653"/>
      <c r="M1108" s="653"/>
      <c r="N1108" s="653">
        <v>1</v>
      </c>
      <c r="O1108" s="653">
        <v>117</v>
      </c>
      <c r="P1108" s="666"/>
      <c r="Q1108" s="654">
        <v>117</v>
      </c>
    </row>
    <row r="1109" spans="1:17" ht="14.4" customHeight="1" x14ac:dyDescent="0.3">
      <c r="A1109" s="649" t="s">
        <v>595</v>
      </c>
      <c r="B1109" s="650" t="s">
        <v>9330</v>
      </c>
      <c r="C1109" s="650" t="s">
        <v>7873</v>
      </c>
      <c r="D1109" s="650" t="s">
        <v>9409</v>
      </c>
      <c r="E1109" s="650" t="s">
        <v>9410</v>
      </c>
      <c r="F1109" s="653"/>
      <c r="G1109" s="653"/>
      <c r="H1109" s="653"/>
      <c r="I1109" s="653"/>
      <c r="J1109" s="653">
        <v>1</v>
      </c>
      <c r="K1109" s="653">
        <v>2497</v>
      </c>
      <c r="L1109" s="653"/>
      <c r="M1109" s="653">
        <v>2497</v>
      </c>
      <c r="N1109" s="653">
        <v>2</v>
      </c>
      <c r="O1109" s="653">
        <v>4994</v>
      </c>
      <c r="P1109" s="666"/>
      <c r="Q1109" s="654">
        <v>2497</v>
      </c>
    </row>
    <row r="1110" spans="1:17" ht="14.4" customHeight="1" x14ac:dyDescent="0.3">
      <c r="A1110" s="649" t="s">
        <v>595</v>
      </c>
      <c r="B1110" s="650" t="s">
        <v>9330</v>
      </c>
      <c r="C1110" s="650" t="s">
        <v>7873</v>
      </c>
      <c r="D1110" s="650" t="s">
        <v>9411</v>
      </c>
      <c r="E1110" s="650" t="s">
        <v>9412</v>
      </c>
      <c r="F1110" s="653"/>
      <c r="G1110" s="653"/>
      <c r="H1110" s="653"/>
      <c r="I1110" s="653"/>
      <c r="J1110" s="653"/>
      <c r="K1110" s="653"/>
      <c r="L1110" s="653"/>
      <c r="M1110" s="653"/>
      <c r="N1110" s="653">
        <v>1</v>
      </c>
      <c r="O1110" s="653">
        <v>875</v>
      </c>
      <c r="P1110" s="666"/>
      <c r="Q1110" s="654">
        <v>875</v>
      </c>
    </row>
    <row r="1111" spans="1:17" ht="14.4" customHeight="1" x14ac:dyDescent="0.3">
      <c r="A1111" s="649" t="s">
        <v>595</v>
      </c>
      <c r="B1111" s="650" t="s">
        <v>9413</v>
      </c>
      <c r="C1111" s="650" t="s">
        <v>7873</v>
      </c>
      <c r="D1111" s="650" t="s">
        <v>9040</v>
      </c>
      <c r="E1111" s="650" t="s">
        <v>9041</v>
      </c>
      <c r="F1111" s="653">
        <v>9</v>
      </c>
      <c r="G1111" s="653">
        <v>1539</v>
      </c>
      <c r="H1111" s="653">
        <v>1</v>
      </c>
      <c r="I1111" s="653">
        <v>171</v>
      </c>
      <c r="J1111" s="653">
        <v>7</v>
      </c>
      <c r="K1111" s="653">
        <v>1204</v>
      </c>
      <c r="L1111" s="653">
        <v>0.78232618583495772</v>
      </c>
      <c r="M1111" s="653">
        <v>172</v>
      </c>
      <c r="N1111" s="653">
        <v>1</v>
      </c>
      <c r="O1111" s="653">
        <v>173</v>
      </c>
      <c r="P1111" s="666">
        <v>0.11241065627030539</v>
      </c>
      <c r="Q1111" s="654">
        <v>173</v>
      </c>
    </row>
    <row r="1112" spans="1:17" ht="14.4" customHeight="1" x14ac:dyDescent="0.3">
      <c r="A1112" s="649" t="s">
        <v>595</v>
      </c>
      <c r="B1112" s="650" t="s">
        <v>9413</v>
      </c>
      <c r="C1112" s="650" t="s">
        <v>7873</v>
      </c>
      <c r="D1112" s="650" t="s">
        <v>8828</v>
      </c>
      <c r="E1112" s="650" t="s">
        <v>8829</v>
      </c>
      <c r="F1112" s="653">
        <v>1</v>
      </c>
      <c r="G1112" s="653">
        <v>656</v>
      </c>
      <c r="H1112" s="653">
        <v>1</v>
      </c>
      <c r="I1112" s="653">
        <v>656</v>
      </c>
      <c r="J1112" s="653"/>
      <c r="K1112" s="653"/>
      <c r="L1112" s="653"/>
      <c r="M1112" s="653"/>
      <c r="N1112" s="653">
        <v>1</v>
      </c>
      <c r="O1112" s="653">
        <v>664</v>
      </c>
      <c r="P1112" s="666">
        <v>1.0121951219512195</v>
      </c>
      <c r="Q1112" s="654">
        <v>664</v>
      </c>
    </row>
    <row r="1113" spans="1:17" ht="14.4" customHeight="1" x14ac:dyDescent="0.3">
      <c r="A1113" s="649" t="s">
        <v>595</v>
      </c>
      <c r="B1113" s="650" t="s">
        <v>9413</v>
      </c>
      <c r="C1113" s="650" t="s">
        <v>7873</v>
      </c>
      <c r="D1113" s="650" t="s">
        <v>9414</v>
      </c>
      <c r="E1113" s="650" t="s">
        <v>9415</v>
      </c>
      <c r="F1113" s="653"/>
      <c r="G1113" s="653"/>
      <c r="H1113" s="653"/>
      <c r="I1113" s="653"/>
      <c r="J1113" s="653">
        <v>2</v>
      </c>
      <c r="K1113" s="653">
        <v>36</v>
      </c>
      <c r="L1113" s="653"/>
      <c r="M1113" s="653">
        <v>18</v>
      </c>
      <c r="N1113" s="653">
        <v>2</v>
      </c>
      <c r="O1113" s="653">
        <v>36</v>
      </c>
      <c r="P1113" s="666"/>
      <c r="Q1113" s="654">
        <v>18</v>
      </c>
    </row>
    <row r="1114" spans="1:17" ht="14.4" customHeight="1" x14ac:dyDescent="0.3">
      <c r="A1114" s="649" t="s">
        <v>595</v>
      </c>
      <c r="B1114" s="650" t="s">
        <v>9413</v>
      </c>
      <c r="C1114" s="650" t="s">
        <v>7873</v>
      </c>
      <c r="D1114" s="650" t="s">
        <v>9416</v>
      </c>
      <c r="E1114" s="650" t="s">
        <v>9417</v>
      </c>
      <c r="F1114" s="653"/>
      <c r="G1114" s="653"/>
      <c r="H1114" s="653"/>
      <c r="I1114" s="653"/>
      <c r="J1114" s="653"/>
      <c r="K1114" s="653"/>
      <c r="L1114" s="653"/>
      <c r="M1114" s="653"/>
      <c r="N1114" s="653">
        <v>2</v>
      </c>
      <c r="O1114" s="653">
        <v>74</v>
      </c>
      <c r="P1114" s="666"/>
      <c r="Q1114" s="654">
        <v>37</v>
      </c>
    </row>
    <row r="1115" spans="1:17" ht="14.4" customHeight="1" x14ac:dyDescent="0.3">
      <c r="A1115" s="649" t="s">
        <v>595</v>
      </c>
      <c r="B1115" s="650" t="s">
        <v>9413</v>
      </c>
      <c r="C1115" s="650" t="s">
        <v>7873</v>
      </c>
      <c r="D1115" s="650" t="s">
        <v>9418</v>
      </c>
      <c r="E1115" s="650" t="s">
        <v>9419</v>
      </c>
      <c r="F1115" s="653">
        <v>1</v>
      </c>
      <c r="G1115" s="653">
        <v>5098</v>
      </c>
      <c r="H1115" s="653">
        <v>1</v>
      </c>
      <c r="I1115" s="653">
        <v>5098</v>
      </c>
      <c r="J1115" s="653"/>
      <c r="K1115" s="653"/>
      <c r="L1115" s="653"/>
      <c r="M1115" s="653"/>
      <c r="N1115" s="653"/>
      <c r="O1115" s="653"/>
      <c r="P1115" s="666"/>
      <c r="Q1115" s="654"/>
    </row>
    <row r="1116" spans="1:17" ht="14.4" customHeight="1" x14ac:dyDescent="0.3">
      <c r="A1116" s="649" t="s">
        <v>595</v>
      </c>
      <c r="B1116" s="650" t="s">
        <v>9413</v>
      </c>
      <c r="C1116" s="650" t="s">
        <v>7873</v>
      </c>
      <c r="D1116" s="650" t="s">
        <v>9420</v>
      </c>
      <c r="E1116" s="650" t="s">
        <v>9421</v>
      </c>
      <c r="F1116" s="653"/>
      <c r="G1116" s="653"/>
      <c r="H1116" s="653"/>
      <c r="I1116" s="653"/>
      <c r="J1116" s="653">
        <v>1</v>
      </c>
      <c r="K1116" s="653">
        <v>1137</v>
      </c>
      <c r="L1116" s="653"/>
      <c r="M1116" s="653">
        <v>1137</v>
      </c>
      <c r="N1116" s="653"/>
      <c r="O1116" s="653"/>
      <c r="P1116" s="666"/>
      <c r="Q1116" s="654"/>
    </row>
    <row r="1117" spans="1:17" ht="14.4" customHeight="1" x14ac:dyDescent="0.3">
      <c r="A1117" s="649" t="s">
        <v>595</v>
      </c>
      <c r="B1117" s="650" t="s">
        <v>9413</v>
      </c>
      <c r="C1117" s="650" t="s">
        <v>7873</v>
      </c>
      <c r="D1117" s="650" t="s">
        <v>9422</v>
      </c>
      <c r="E1117" s="650" t="s">
        <v>9423</v>
      </c>
      <c r="F1117" s="653"/>
      <c r="G1117" s="653"/>
      <c r="H1117" s="653"/>
      <c r="I1117" s="653"/>
      <c r="J1117" s="653">
        <v>1</v>
      </c>
      <c r="K1117" s="653">
        <v>2054</v>
      </c>
      <c r="L1117" s="653"/>
      <c r="M1117" s="653">
        <v>2054</v>
      </c>
      <c r="N1117" s="653"/>
      <c r="O1117" s="653"/>
      <c r="P1117" s="666"/>
      <c r="Q1117" s="654"/>
    </row>
    <row r="1118" spans="1:17" ht="14.4" customHeight="1" x14ac:dyDescent="0.3">
      <c r="A1118" s="649" t="s">
        <v>595</v>
      </c>
      <c r="B1118" s="650" t="s">
        <v>9413</v>
      </c>
      <c r="C1118" s="650" t="s">
        <v>7873</v>
      </c>
      <c r="D1118" s="650" t="s">
        <v>9424</v>
      </c>
      <c r="E1118" s="650" t="s">
        <v>9425</v>
      </c>
      <c r="F1118" s="653"/>
      <c r="G1118" s="653"/>
      <c r="H1118" s="653"/>
      <c r="I1118" s="653"/>
      <c r="J1118" s="653">
        <v>1</v>
      </c>
      <c r="K1118" s="653">
        <v>887</v>
      </c>
      <c r="L1118" s="653"/>
      <c r="M1118" s="653">
        <v>887</v>
      </c>
      <c r="N1118" s="653"/>
      <c r="O1118" s="653"/>
      <c r="P1118" s="666"/>
      <c r="Q1118" s="654"/>
    </row>
    <row r="1119" spans="1:17" ht="14.4" customHeight="1" x14ac:dyDescent="0.3">
      <c r="A1119" s="649" t="s">
        <v>595</v>
      </c>
      <c r="B1119" s="650" t="s">
        <v>9413</v>
      </c>
      <c r="C1119" s="650" t="s">
        <v>7873</v>
      </c>
      <c r="D1119" s="650" t="s">
        <v>9426</v>
      </c>
      <c r="E1119" s="650" t="s">
        <v>9427</v>
      </c>
      <c r="F1119" s="653">
        <v>16</v>
      </c>
      <c r="G1119" s="653">
        <v>13136</v>
      </c>
      <c r="H1119" s="653">
        <v>1</v>
      </c>
      <c r="I1119" s="653">
        <v>821</v>
      </c>
      <c r="J1119" s="653">
        <v>42</v>
      </c>
      <c r="K1119" s="653">
        <v>34608</v>
      </c>
      <c r="L1119" s="653">
        <v>2.6345919610231423</v>
      </c>
      <c r="M1119" s="653">
        <v>824</v>
      </c>
      <c r="N1119" s="653">
        <v>50</v>
      </c>
      <c r="O1119" s="653">
        <v>41335</v>
      </c>
      <c r="P1119" s="666">
        <v>3.1466961023142508</v>
      </c>
      <c r="Q1119" s="654">
        <v>826.7</v>
      </c>
    </row>
    <row r="1120" spans="1:17" ht="14.4" customHeight="1" x14ac:dyDescent="0.3">
      <c r="A1120" s="649" t="s">
        <v>595</v>
      </c>
      <c r="B1120" s="650" t="s">
        <v>9413</v>
      </c>
      <c r="C1120" s="650" t="s">
        <v>7873</v>
      </c>
      <c r="D1120" s="650" t="s">
        <v>9428</v>
      </c>
      <c r="E1120" s="650" t="s">
        <v>9429</v>
      </c>
      <c r="F1120" s="653"/>
      <c r="G1120" s="653"/>
      <c r="H1120" s="653"/>
      <c r="I1120" s="653"/>
      <c r="J1120" s="653">
        <v>1</v>
      </c>
      <c r="K1120" s="653">
        <v>1556</v>
      </c>
      <c r="L1120" s="653"/>
      <c r="M1120" s="653">
        <v>1556</v>
      </c>
      <c r="N1120" s="653"/>
      <c r="O1120" s="653"/>
      <c r="P1120" s="666"/>
      <c r="Q1120" s="654"/>
    </row>
    <row r="1121" spans="1:17" ht="14.4" customHeight="1" x14ac:dyDescent="0.3">
      <c r="A1121" s="649" t="s">
        <v>595</v>
      </c>
      <c r="B1121" s="650" t="s">
        <v>9413</v>
      </c>
      <c r="C1121" s="650" t="s">
        <v>7873</v>
      </c>
      <c r="D1121" s="650" t="s">
        <v>9430</v>
      </c>
      <c r="E1121" s="650" t="s">
        <v>9431</v>
      </c>
      <c r="F1121" s="653"/>
      <c r="G1121" s="653"/>
      <c r="H1121" s="653"/>
      <c r="I1121" s="653"/>
      <c r="J1121" s="653">
        <v>2</v>
      </c>
      <c r="K1121" s="653">
        <v>1200</v>
      </c>
      <c r="L1121" s="653"/>
      <c r="M1121" s="653">
        <v>600</v>
      </c>
      <c r="N1121" s="653">
        <v>1</v>
      </c>
      <c r="O1121" s="653">
        <v>605</v>
      </c>
      <c r="P1121" s="666"/>
      <c r="Q1121" s="654">
        <v>605</v>
      </c>
    </row>
    <row r="1122" spans="1:17" ht="14.4" customHeight="1" x14ac:dyDescent="0.3">
      <c r="A1122" s="649" t="s">
        <v>595</v>
      </c>
      <c r="B1122" s="650" t="s">
        <v>9413</v>
      </c>
      <c r="C1122" s="650" t="s">
        <v>7873</v>
      </c>
      <c r="D1122" s="650" t="s">
        <v>9432</v>
      </c>
      <c r="E1122" s="650" t="s">
        <v>9433</v>
      </c>
      <c r="F1122" s="653"/>
      <c r="G1122" s="653"/>
      <c r="H1122" s="653"/>
      <c r="I1122" s="653"/>
      <c r="J1122" s="653">
        <v>2</v>
      </c>
      <c r="K1122" s="653">
        <v>2840</v>
      </c>
      <c r="L1122" s="653"/>
      <c r="M1122" s="653">
        <v>1420</v>
      </c>
      <c r="N1122" s="653"/>
      <c r="O1122" s="653"/>
      <c r="P1122" s="666"/>
      <c r="Q1122" s="654"/>
    </row>
    <row r="1123" spans="1:17" ht="14.4" customHeight="1" x14ac:dyDescent="0.3">
      <c r="A1123" s="649" t="s">
        <v>595</v>
      </c>
      <c r="B1123" s="650" t="s">
        <v>9413</v>
      </c>
      <c r="C1123" s="650" t="s">
        <v>7873</v>
      </c>
      <c r="D1123" s="650" t="s">
        <v>9434</v>
      </c>
      <c r="E1123" s="650" t="s">
        <v>9435</v>
      </c>
      <c r="F1123" s="653">
        <v>1</v>
      </c>
      <c r="G1123" s="653">
        <v>6109</v>
      </c>
      <c r="H1123" s="653">
        <v>1</v>
      </c>
      <c r="I1123" s="653">
        <v>6109</v>
      </c>
      <c r="J1123" s="653"/>
      <c r="K1123" s="653"/>
      <c r="L1123" s="653"/>
      <c r="M1123" s="653"/>
      <c r="N1123" s="653"/>
      <c r="O1123" s="653"/>
      <c r="P1123" s="666"/>
      <c r="Q1123" s="654"/>
    </row>
    <row r="1124" spans="1:17" ht="14.4" customHeight="1" x14ac:dyDescent="0.3">
      <c r="A1124" s="649" t="s">
        <v>595</v>
      </c>
      <c r="B1124" s="650" t="s">
        <v>9413</v>
      </c>
      <c r="C1124" s="650" t="s">
        <v>7873</v>
      </c>
      <c r="D1124" s="650" t="s">
        <v>9436</v>
      </c>
      <c r="E1124" s="650" t="s">
        <v>9437</v>
      </c>
      <c r="F1124" s="653"/>
      <c r="G1124" s="653"/>
      <c r="H1124" s="653"/>
      <c r="I1124" s="653"/>
      <c r="J1124" s="653">
        <v>1</v>
      </c>
      <c r="K1124" s="653">
        <v>1367</v>
      </c>
      <c r="L1124" s="653"/>
      <c r="M1124" s="653">
        <v>1367</v>
      </c>
      <c r="N1124" s="653"/>
      <c r="O1124" s="653"/>
      <c r="P1124" s="666"/>
      <c r="Q1124" s="654"/>
    </row>
    <row r="1125" spans="1:17" ht="14.4" customHeight="1" x14ac:dyDescent="0.3">
      <c r="A1125" s="649" t="s">
        <v>595</v>
      </c>
      <c r="B1125" s="650" t="s">
        <v>9413</v>
      </c>
      <c r="C1125" s="650" t="s">
        <v>7873</v>
      </c>
      <c r="D1125" s="650" t="s">
        <v>9438</v>
      </c>
      <c r="E1125" s="650" t="s">
        <v>9439</v>
      </c>
      <c r="F1125" s="653">
        <v>2</v>
      </c>
      <c r="G1125" s="653">
        <v>29050</v>
      </c>
      <c r="H1125" s="653">
        <v>1</v>
      </c>
      <c r="I1125" s="653">
        <v>14525</v>
      </c>
      <c r="J1125" s="653"/>
      <c r="K1125" s="653"/>
      <c r="L1125" s="653"/>
      <c r="M1125" s="653"/>
      <c r="N1125" s="653"/>
      <c r="O1125" s="653"/>
      <c r="P1125" s="666"/>
      <c r="Q1125" s="654"/>
    </row>
    <row r="1126" spans="1:17" ht="14.4" customHeight="1" x14ac:dyDescent="0.3">
      <c r="A1126" s="649" t="s">
        <v>595</v>
      </c>
      <c r="B1126" s="650" t="s">
        <v>9413</v>
      </c>
      <c r="C1126" s="650" t="s">
        <v>7873</v>
      </c>
      <c r="D1126" s="650" t="s">
        <v>9440</v>
      </c>
      <c r="E1126" s="650" t="s">
        <v>9441</v>
      </c>
      <c r="F1126" s="653">
        <v>1</v>
      </c>
      <c r="G1126" s="653">
        <v>979</v>
      </c>
      <c r="H1126" s="653">
        <v>1</v>
      </c>
      <c r="I1126" s="653">
        <v>979</v>
      </c>
      <c r="J1126" s="653"/>
      <c r="K1126" s="653"/>
      <c r="L1126" s="653"/>
      <c r="M1126" s="653"/>
      <c r="N1126" s="653"/>
      <c r="O1126" s="653"/>
      <c r="P1126" s="666"/>
      <c r="Q1126" s="654"/>
    </row>
    <row r="1127" spans="1:17" ht="14.4" customHeight="1" x14ac:dyDescent="0.3">
      <c r="A1127" s="649" t="s">
        <v>595</v>
      </c>
      <c r="B1127" s="650" t="s">
        <v>9413</v>
      </c>
      <c r="C1127" s="650" t="s">
        <v>7873</v>
      </c>
      <c r="D1127" s="650" t="s">
        <v>9442</v>
      </c>
      <c r="E1127" s="650" t="s">
        <v>9443</v>
      </c>
      <c r="F1127" s="653"/>
      <c r="G1127" s="653"/>
      <c r="H1127" s="653"/>
      <c r="I1127" s="653"/>
      <c r="J1127" s="653"/>
      <c r="K1127" s="653"/>
      <c r="L1127" s="653"/>
      <c r="M1127" s="653"/>
      <c r="N1127" s="653">
        <v>2</v>
      </c>
      <c r="O1127" s="653">
        <v>172</v>
      </c>
      <c r="P1127" s="666"/>
      <c r="Q1127" s="654">
        <v>86</v>
      </c>
    </row>
    <row r="1128" spans="1:17" ht="14.4" customHeight="1" x14ac:dyDescent="0.3">
      <c r="A1128" s="649" t="s">
        <v>595</v>
      </c>
      <c r="B1128" s="650" t="s">
        <v>9413</v>
      </c>
      <c r="C1128" s="650" t="s">
        <v>7873</v>
      </c>
      <c r="D1128" s="650" t="s">
        <v>9444</v>
      </c>
      <c r="E1128" s="650" t="s">
        <v>9445</v>
      </c>
      <c r="F1128" s="653"/>
      <c r="G1128" s="653"/>
      <c r="H1128" s="653"/>
      <c r="I1128" s="653"/>
      <c r="J1128" s="653">
        <v>1</v>
      </c>
      <c r="K1128" s="653">
        <v>839</v>
      </c>
      <c r="L1128" s="653"/>
      <c r="M1128" s="653">
        <v>839</v>
      </c>
      <c r="N1128" s="653">
        <v>1</v>
      </c>
      <c r="O1128" s="653">
        <v>844</v>
      </c>
      <c r="P1128" s="666"/>
      <c r="Q1128" s="654">
        <v>844</v>
      </c>
    </row>
    <row r="1129" spans="1:17" ht="14.4" customHeight="1" x14ac:dyDescent="0.3">
      <c r="A1129" s="649" t="s">
        <v>595</v>
      </c>
      <c r="B1129" s="650" t="s">
        <v>9413</v>
      </c>
      <c r="C1129" s="650" t="s">
        <v>7873</v>
      </c>
      <c r="D1129" s="650" t="s">
        <v>9446</v>
      </c>
      <c r="E1129" s="650" t="s">
        <v>9447</v>
      </c>
      <c r="F1129" s="653">
        <v>5</v>
      </c>
      <c r="G1129" s="653">
        <v>1040</v>
      </c>
      <c r="H1129" s="653">
        <v>1</v>
      </c>
      <c r="I1129" s="653">
        <v>208</v>
      </c>
      <c r="J1129" s="653"/>
      <c r="K1129" s="653"/>
      <c r="L1129" s="653"/>
      <c r="M1129" s="653"/>
      <c r="N1129" s="653">
        <v>4</v>
      </c>
      <c r="O1129" s="653">
        <v>842</v>
      </c>
      <c r="P1129" s="666">
        <v>0.80961538461538463</v>
      </c>
      <c r="Q1129" s="654">
        <v>210.5</v>
      </c>
    </row>
    <row r="1130" spans="1:17" ht="14.4" customHeight="1" x14ac:dyDescent="0.3">
      <c r="A1130" s="649" t="s">
        <v>595</v>
      </c>
      <c r="B1130" s="650" t="s">
        <v>9413</v>
      </c>
      <c r="C1130" s="650" t="s">
        <v>7873</v>
      </c>
      <c r="D1130" s="650" t="s">
        <v>9448</v>
      </c>
      <c r="E1130" s="650" t="s">
        <v>9449</v>
      </c>
      <c r="F1130" s="653">
        <v>1</v>
      </c>
      <c r="G1130" s="653">
        <v>7349</v>
      </c>
      <c r="H1130" s="653">
        <v>1</v>
      </c>
      <c r="I1130" s="653">
        <v>7349</v>
      </c>
      <c r="J1130" s="653"/>
      <c r="K1130" s="653"/>
      <c r="L1130" s="653"/>
      <c r="M1130" s="653"/>
      <c r="N1130" s="653"/>
      <c r="O1130" s="653"/>
      <c r="P1130" s="666"/>
      <c r="Q1130" s="654"/>
    </row>
    <row r="1131" spans="1:17" ht="14.4" customHeight="1" x14ac:dyDescent="0.3">
      <c r="A1131" s="649" t="s">
        <v>595</v>
      </c>
      <c r="B1131" s="650" t="s">
        <v>9413</v>
      </c>
      <c r="C1131" s="650" t="s">
        <v>7873</v>
      </c>
      <c r="D1131" s="650" t="s">
        <v>9450</v>
      </c>
      <c r="E1131" s="650" t="s">
        <v>9451</v>
      </c>
      <c r="F1131" s="653"/>
      <c r="G1131" s="653"/>
      <c r="H1131" s="653"/>
      <c r="I1131" s="653"/>
      <c r="J1131" s="653">
        <v>1</v>
      </c>
      <c r="K1131" s="653">
        <v>3997</v>
      </c>
      <c r="L1131" s="653"/>
      <c r="M1131" s="653">
        <v>3997</v>
      </c>
      <c r="N1131" s="653"/>
      <c r="O1131" s="653"/>
      <c r="P1131" s="666"/>
      <c r="Q1131" s="654"/>
    </row>
    <row r="1132" spans="1:17" ht="14.4" customHeight="1" x14ac:dyDescent="0.3">
      <c r="A1132" s="649" t="s">
        <v>595</v>
      </c>
      <c r="B1132" s="650" t="s">
        <v>9413</v>
      </c>
      <c r="C1132" s="650" t="s">
        <v>7873</v>
      </c>
      <c r="D1132" s="650" t="s">
        <v>9452</v>
      </c>
      <c r="E1132" s="650" t="s">
        <v>9453</v>
      </c>
      <c r="F1132" s="653">
        <v>1</v>
      </c>
      <c r="G1132" s="653">
        <v>1478</v>
      </c>
      <c r="H1132" s="653">
        <v>1</v>
      </c>
      <c r="I1132" s="653">
        <v>1478</v>
      </c>
      <c r="J1132" s="653"/>
      <c r="K1132" s="653"/>
      <c r="L1132" s="653"/>
      <c r="M1132" s="653"/>
      <c r="N1132" s="653"/>
      <c r="O1132" s="653"/>
      <c r="P1132" s="666"/>
      <c r="Q1132" s="654"/>
    </row>
    <row r="1133" spans="1:17" ht="14.4" customHeight="1" x14ac:dyDescent="0.3">
      <c r="A1133" s="649" t="s">
        <v>595</v>
      </c>
      <c r="B1133" s="650" t="s">
        <v>9413</v>
      </c>
      <c r="C1133" s="650" t="s">
        <v>7873</v>
      </c>
      <c r="D1133" s="650" t="s">
        <v>9454</v>
      </c>
      <c r="E1133" s="650" t="s">
        <v>9455</v>
      </c>
      <c r="F1133" s="653">
        <v>1</v>
      </c>
      <c r="G1133" s="653">
        <v>2069</v>
      </c>
      <c r="H1133" s="653">
        <v>1</v>
      </c>
      <c r="I1133" s="653">
        <v>2069</v>
      </c>
      <c r="J1133" s="653"/>
      <c r="K1133" s="653"/>
      <c r="L1133" s="653"/>
      <c r="M1133" s="653"/>
      <c r="N1133" s="653">
        <v>2</v>
      </c>
      <c r="O1133" s="653">
        <v>4180</v>
      </c>
      <c r="P1133" s="666">
        <v>2.0202996616723055</v>
      </c>
      <c r="Q1133" s="654">
        <v>2090</v>
      </c>
    </row>
    <row r="1134" spans="1:17" ht="14.4" customHeight="1" x14ac:dyDescent="0.3">
      <c r="A1134" s="649" t="s">
        <v>595</v>
      </c>
      <c r="B1134" s="650" t="s">
        <v>9413</v>
      </c>
      <c r="C1134" s="650" t="s">
        <v>7873</v>
      </c>
      <c r="D1134" s="650" t="s">
        <v>9456</v>
      </c>
      <c r="E1134" s="650" t="s">
        <v>9457</v>
      </c>
      <c r="F1134" s="653">
        <v>2</v>
      </c>
      <c r="G1134" s="653">
        <v>1086</v>
      </c>
      <c r="H1134" s="653">
        <v>1</v>
      </c>
      <c r="I1134" s="653">
        <v>543</v>
      </c>
      <c r="J1134" s="653"/>
      <c r="K1134" s="653"/>
      <c r="L1134" s="653"/>
      <c r="M1134" s="653"/>
      <c r="N1134" s="653"/>
      <c r="O1134" s="653"/>
      <c r="P1134" s="666"/>
      <c r="Q1134" s="654"/>
    </row>
    <row r="1135" spans="1:17" ht="14.4" customHeight="1" x14ac:dyDescent="0.3">
      <c r="A1135" s="649" t="s">
        <v>595</v>
      </c>
      <c r="B1135" s="650" t="s">
        <v>9413</v>
      </c>
      <c r="C1135" s="650" t="s">
        <v>7873</v>
      </c>
      <c r="D1135" s="650" t="s">
        <v>9458</v>
      </c>
      <c r="E1135" s="650" t="s">
        <v>9459</v>
      </c>
      <c r="F1135" s="653"/>
      <c r="G1135" s="653"/>
      <c r="H1135" s="653"/>
      <c r="I1135" s="653"/>
      <c r="J1135" s="653"/>
      <c r="K1135" s="653"/>
      <c r="L1135" s="653"/>
      <c r="M1135" s="653"/>
      <c r="N1135" s="653">
        <v>1</v>
      </c>
      <c r="O1135" s="653">
        <v>298</v>
      </c>
      <c r="P1135" s="666"/>
      <c r="Q1135" s="654">
        <v>298</v>
      </c>
    </row>
    <row r="1136" spans="1:17" ht="14.4" customHeight="1" x14ac:dyDescent="0.3">
      <c r="A1136" s="649" t="s">
        <v>595</v>
      </c>
      <c r="B1136" s="650" t="s">
        <v>9460</v>
      </c>
      <c r="C1136" s="650" t="s">
        <v>7873</v>
      </c>
      <c r="D1136" s="650" t="s">
        <v>9461</v>
      </c>
      <c r="E1136" s="650" t="s">
        <v>9462</v>
      </c>
      <c r="F1136" s="653"/>
      <c r="G1136" s="653"/>
      <c r="H1136" s="653"/>
      <c r="I1136" s="653"/>
      <c r="J1136" s="653"/>
      <c r="K1136" s="653"/>
      <c r="L1136" s="653"/>
      <c r="M1136" s="653"/>
      <c r="N1136" s="653">
        <v>1</v>
      </c>
      <c r="O1136" s="653">
        <v>1535</v>
      </c>
      <c r="P1136" s="666"/>
      <c r="Q1136" s="654">
        <v>1535</v>
      </c>
    </row>
    <row r="1137" spans="1:17" ht="14.4" customHeight="1" x14ac:dyDescent="0.3">
      <c r="A1137" s="649" t="s">
        <v>595</v>
      </c>
      <c r="B1137" s="650" t="s">
        <v>9460</v>
      </c>
      <c r="C1137" s="650" t="s">
        <v>7873</v>
      </c>
      <c r="D1137" s="650" t="s">
        <v>9306</v>
      </c>
      <c r="E1137" s="650" t="s">
        <v>9307</v>
      </c>
      <c r="F1137" s="653">
        <v>9</v>
      </c>
      <c r="G1137" s="653">
        <v>1701</v>
      </c>
      <c r="H1137" s="653">
        <v>1</v>
      </c>
      <c r="I1137" s="653">
        <v>189</v>
      </c>
      <c r="J1137" s="653">
        <v>4</v>
      </c>
      <c r="K1137" s="653">
        <v>760</v>
      </c>
      <c r="L1137" s="653">
        <v>0.44679600235155792</v>
      </c>
      <c r="M1137" s="653">
        <v>190</v>
      </c>
      <c r="N1137" s="653">
        <v>9</v>
      </c>
      <c r="O1137" s="653">
        <v>1719</v>
      </c>
      <c r="P1137" s="666">
        <v>1.0105820105820107</v>
      </c>
      <c r="Q1137" s="654">
        <v>191</v>
      </c>
    </row>
    <row r="1138" spans="1:17" ht="14.4" customHeight="1" x14ac:dyDescent="0.3">
      <c r="A1138" s="649" t="s">
        <v>595</v>
      </c>
      <c r="B1138" s="650" t="s">
        <v>9460</v>
      </c>
      <c r="C1138" s="650" t="s">
        <v>7873</v>
      </c>
      <c r="D1138" s="650" t="s">
        <v>9320</v>
      </c>
      <c r="E1138" s="650" t="s">
        <v>9321</v>
      </c>
      <c r="F1138" s="653">
        <v>3</v>
      </c>
      <c r="G1138" s="653">
        <v>984</v>
      </c>
      <c r="H1138" s="653">
        <v>1</v>
      </c>
      <c r="I1138" s="653">
        <v>328</v>
      </c>
      <c r="J1138" s="653"/>
      <c r="K1138" s="653"/>
      <c r="L1138" s="653"/>
      <c r="M1138" s="653"/>
      <c r="N1138" s="653">
        <v>3</v>
      </c>
      <c r="O1138" s="653">
        <v>1003</v>
      </c>
      <c r="P1138" s="666">
        <v>1.0193089430894309</v>
      </c>
      <c r="Q1138" s="654">
        <v>334.33333333333331</v>
      </c>
    </row>
    <row r="1139" spans="1:17" ht="14.4" customHeight="1" x14ac:dyDescent="0.3">
      <c r="A1139" s="649" t="s">
        <v>595</v>
      </c>
      <c r="B1139" s="650" t="s">
        <v>9460</v>
      </c>
      <c r="C1139" s="650" t="s">
        <v>7873</v>
      </c>
      <c r="D1139" s="650" t="s">
        <v>9463</v>
      </c>
      <c r="E1139" s="650" t="s">
        <v>9464</v>
      </c>
      <c r="F1139" s="653"/>
      <c r="G1139" s="653"/>
      <c r="H1139" s="653"/>
      <c r="I1139" s="653"/>
      <c r="J1139" s="653">
        <v>1</v>
      </c>
      <c r="K1139" s="653">
        <v>9146</v>
      </c>
      <c r="L1139" s="653"/>
      <c r="M1139" s="653">
        <v>9146</v>
      </c>
      <c r="N1139" s="653"/>
      <c r="O1139" s="653"/>
      <c r="P1139" s="666"/>
      <c r="Q1139" s="654"/>
    </row>
    <row r="1140" spans="1:17" ht="14.4" customHeight="1" x14ac:dyDescent="0.3">
      <c r="A1140" s="649" t="s">
        <v>595</v>
      </c>
      <c r="B1140" s="650" t="s">
        <v>9460</v>
      </c>
      <c r="C1140" s="650" t="s">
        <v>7873</v>
      </c>
      <c r="D1140" s="650" t="s">
        <v>9465</v>
      </c>
      <c r="E1140" s="650" t="s">
        <v>9466</v>
      </c>
      <c r="F1140" s="653">
        <v>1</v>
      </c>
      <c r="G1140" s="653">
        <v>314</v>
      </c>
      <c r="H1140" s="653">
        <v>1</v>
      </c>
      <c r="I1140" s="653">
        <v>314</v>
      </c>
      <c r="J1140" s="653"/>
      <c r="K1140" s="653"/>
      <c r="L1140" s="653"/>
      <c r="M1140" s="653"/>
      <c r="N1140" s="653"/>
      <c r="O1140" s="653"/>
      <c r="P1140" s="666"/>
      <c r="Q1140" s="654"/>
    </row>
    <row r="1141" spans="1:17" ht="14.4" customHeight="1" x14ac:dyDescent="0.3">
      <c r="A1141" s="649" t="s">
        <v>595</v>
      </c>
      <c r="B1141" s="650" t="s">
        <v>9460</v>
      </c>
      <c r="C1141" s="650" t="s">
        <v>7873</v>
      </c>
      <c r="D1141" s="650" t="s">
        <v>9467</v>
      </c>
      <c r="E1141" s="650" t="s">
        <v>9468</v>
      </c>
      <c r="F1141" s="653">
        <v>1</v>
      </c>
      <c r="G1141" s="653">
        <v>284</v>
      </c>
      <c r="H1141" s="653">
        <v>1</v>
      </c>
      <c r="I1141" s="653">
        <v>284</v>
      </c>
      <c r="J1141" s="653">
        <v>1</v>
      </c>
      <c r="K1141" s="653">
        <v>285</v>
      </c>
      <c r="L1141" s="653">
        <v>1.0035211267605635</v>
      </c>
      <c r="M1141" s="653">
        <v>285</v>
      </c>
      <c r="N1141" s="653">
        <v>3</v>
      </c>
      <c r="O1141" s="653">
        <v>858</v>
      </c>
      <c r="P1141" s="666">
        <v>3.0211267605633805</v>
      </c>
      <c r="Q1141" s="654">
        <v>286</v>
      </c>
    </row>
    <row r="1142" spans="1:17" ht="14.4" customHeight="1" x14ac:dyDescent="0.3">
      <c r="A1142" s="649" t="s">
        <v>595</v>
      </c>
      <c r="B1142" s="650" t="s">
        <v>9460</v>
      </c>
      <c r="C1142" s="650" t="s">
        <v>7873</v>
      </c>
      <c r="D1142" s="650" t="s">
        <v>9469</v>
      </c>
      <c r="E1142" s="650" t="s">
        <v>9470</v>
      </c>
      <c r="F1142" s="653">
        <v>5</v>
      </c>
      <c r="G1142" s="653">
        <v>6655</v>
      </c>
      <c r="H1142" s="653">
        <v>1</v>
      </c>
      <c r="I1142" s="653">
        <v>1331</v>
      </c>
      <c r="J1142" s="653"/>
      <c r="K1142" s="653"/>
      <c r="L1142" s="653"/>
      <c r="M1142" s="653"/>
      <c r="N1142" s="653"/>
      <c r="O1142" s="653"/>
      <c r="P1142" s="666"/>
      <c r="Q1142" s="654"/>
    </row>
    <row r="1143" spans="1:17" ht="14.4" customHeight="1" x14ac:dyDescent="0.3">
      <c r="A1143" s="649" t="s">
        <v>595</v>
      </c>
      <c r="B1143" s="650" t="s">
        <v>9460</v>
      </c>
      <c r="C1143" s="650" t="s">
        <v>7873</v>
      </c>
      <c r="D1143" s="650" t="s">
        <v>9471</v>
      </c>
      <c r="E1143" s="650" t="s">
        <v>9472</v>
      </c>
      <c r="F1143" s="653">
        <v>2</v>
      </c>
      <c r="G1143" s="653">
        <v>8092</v>
      </c>
      <c r="H1143" s="653">
        <v>1</v>
      </c>
      <c r="I1143" s="653">
        <v>4046</v>
      </c>
      <c r="J1143" s="653">
        <v>4</v>
      </c>
      <c r="K1143" s="653">
        <v>16264</v>
      </c>
      <c r="L1143" s="653">
        <v>2.009886307464162</v>
      </c>
      <c r="M1143" s="653">
        <v>4066</v>
      </c>
      <c r="N1143" s="653"/>
      <c r="O1143" s="653"/>
      <c r="P1143" s="666"/>
      <c r="Q1143" s="654"/>
    </row>
    <row r="1144" spans="1:17" ht="14.4" customHeight="1" x14ac:dyDescent="0.3">
      <c r="A1144" s="649" t="s">
        <v>595</v>
      </c>
      <c r="B1144" s="650" t="s">
        <v>9460</v>
      </c>
      <c r="C1144" s="650" t="s">
        <v>7873</v>
      </c>
      <c r="D1144" s="650" t="s">
        <v>9473</v>
      </c>
      <c r="E1144" s="650" t="s">
        <v>9474</v>
      </c>
      <c r="F1144" s="653">
        <v>7</v>
      </c>
      <c r="G1144" s="653">
        <v>36323</v>
      </c>
      <c r="H1144" s="653">
        <v>1</v>
      </c>
      <c r="I1144" s="653">
        <v>5189</v>
      </c>
      <c r="J1144" s="653">
        <v>5</v>
      </c>
      <c r="K1144" s="653">
        <v>26060</v>
      </c>
      <c r="L1144" s="653">
        <v>0.71745175233323244</v>
      </c>
      <c r="M1144" s="653">
        <v>5212</v>
      </c>
      <c r="N1144" s="653">
        <v>7</v>
      </c>
      <c r="O1144" s="653">
        <v>36568</v>
      </c>
      <c r="P1144" s="666">
        <v>1.0067450375794951</v>
      </c>
      <c r="Q1144" s="654">
        <v>5224</v>
      </c>
    </row>
    <row r="1145" spans="1:17" ht="14.4" customHeight="1" x14ac:dyDescent="0.3">
      <c r="A1145" s="649" t="s">
        <v>595</v>
      </c>
      <c r="B1145" s="650" t="s">
        <v>9460</v>
      </c>
      <c r="C1145" s="650" t="s">
        <v>7873</v>
      </c>
      <c r="D1145" s="650" t="s">
        <v>9475</v>
      </c>
      <c r="E1145" s="650" t="s">
        <v>9476</v>
      </c>
      <c r="F1145" s="653">
        <v>1</v>
      </c>
      <c r="G1145" s="653">
        <v>2900</v>
      </c>
      <c r="H1145" s="653">
        <v>1</v>
      </c>
      <c r="I1145" s="653">
        <v>2900</v>
      </c>
      <c r="J1145" s="653">
        <v>3</v>
      </c>
      <c r="K1145" s="653">
        <v>8736</v>
      </c>
      <c r="L1145" s="653">
        <v>3.0124137931034483</v>
      </c>
      <c r="M1145" s="653">
        <v>2912</v>
      </c>
      <c r="N1145" s="653"/>
      <c r="O1145" s="653"/>
      <c r="P1145" s="666"/>
      <c r="Q1145" s="654"/>
    </row>
    <row r="1146" spans="1:17" ht="14.4" customHeight="1" x14ac:dyDescent="0.3">
      <c r="A1146" s="649" t="s">
        <v>595</v>
      </c>
      <c r="B1146" s="650" t="s">
        <v>9460</v>
      </c>
      <c r="C1146" s="650" t="s">
        <v>7873</v>
      </c>
      <c r="D1146" s="650" t="s">
        <v>9477</v>
      </c>
      <c r="E1146" s="650" t="s">
        <v>9478</v>
      </c>
      <c r="F1146" s="653"/>
      <c r="G1146" s="653"/>
      <c r="H1146" s="653"/>
      <c r="I1146" s="653"/>
      <c r="J1146" s="653"/>
      <c r="K1146" s="653"/>
      <c r="L1146" s="653"/>
      <c r="M1146" s="653"/>
      <c r="N1146" s="653">
        <v>1</v>
      </c>
      <c r="O1146" s="653">
        <v>218</v>
      </c>
      <c r="P1146" s="666"/>
      <c r="Q1146" s="654">
        <v>218</v>
      </c>
    </row>
    <row r="1147" spans="1:17" ht="14.4" customHeight="1" x14ac:dyDescent="0.3">
      <c r="A1147" s="649" t="s">
        <v>595</v>
      </c>
      <c r="B1147" s="650" t="s">
        <v>9460</v>
      </c>
      <c r="C1147" s="650" t="s">
        <v>7873</v>
      </c>
      <c r="D1147" s="650" t="s">
        <v>9479</v>
      </c>
      <c r="E1147" s="650" t="s">
        <v>9480</v>
      </c>
      <c r="F1147" s="653">
        <v>24</v>
      </c>
      <c r="G1147" s="653">
        <v>16200</v>
      </c>
      <c r="H1147" s="653">
        <v>1</v>
      </c>
      <c r="I1147" s="653">
        <v>675</v>
      </c>
      <c r="J1147" s="653">
        <v>25</v>
      </c>
      <c r="K1147" s="653">
        <v>16925</v>
      </c>
      <c r="L1147" s="653">
        <v>1.0447530864197532</v>
      </c>
      <c r="M1147" s="653">
        <v>677</v>
      </c>
      <c r="N1147" s="653">
        <v>41</v>
      </c>
      <c r="O1147" s="653">
        <v>27865</v>
      </c>
      <c r="P1147" s="666">
        <v>1.7200617283950617</v>
      </c>
      <c r="Q1147" s="654">
        <v>679.63414634146341</v>
      </c>
    </row>
    <row r="1148" spans="1:17" ht="14.4" customHeight="1" x14ac:dyDescent="0.3">
      <c r="A1148" s="649" t="s">
        <v>595</v>
      </c>
      <c r="B1148" s="650" t="s">
        <v>9460</v>
      </c>
      <c r="C1148" s="650" t="s">
        <v>7873</v>
      </c>
      <c r="D1148" s="650" t="s">
        <v>9481</v>
      </c>
      <c r="E1148" s="650" t="s">
        <v>9482</v>
      </c>
      <c r="F1148" s="653"/>
      <c r="G1148" s="653"/>
      <c r="H1148" s="653"/>
      <c r="I1148" s="653"/>
      <c r="J1148" s="653">
        <v>1</v>
      </c>
      <c r="K1148" s="653">
        <v>1753</v>
      </c>
      <c r="L1148" s="653"/>
      <c r="M1148" s="653">
        <v>1753</v>
      </c>
      <c r="N1148" s="653"/>
      <c r="O1148" s="653"/>
      <c r="P1148" s="666"/>
      <c r="Q1148" s="654"/>
    </row>
    <row r="1149" spans="1:17" ht="14.4" customHeight="1" x14ac:dyDescent="0.3">
      <c r="A1149" s="649" t="s">
        <v>595</v>
      </c>
      <c r="B1149" s="650" t="s">
        <v>9460</v>
      </c>
      <c r="C1149" s="650" t="s">
        <v>7873</v>
      </c>
      <c r="D1149" s="650" t="s">
        <v>8836</v>
      </c>
      <c r="E1149" s="650" t="s">
        <v>8837</v>
      </c>
      <c r="F1149" s="653"/>
      <c r="G1149" s="653"/>
      <c r="H1149" s="653"/>
      <c r="I1149" s="653"/>
      <c r="J1149" s="653">
        <v>1</v>
      </c>
      <c r="K1149" s="653">
        <v>515</v>
      </c>
      <c r="L1149" s="653"/>
      <c r="M1149" s="653">
        <v>515</v>
      </c>
      <c r="N1149" s="653">
        <v>3</v>
      </c>
      <c r="O1149" s="653">
        <v>1552</v>
      </c>
      <c r="P1149" s="666"/>
      <c r="Q1149" s="654">
        <v>517.33333333333337</v>
      </c>
    </row>
    <row r="1150" spans="1:17" ht="14.4" customHeight="1" x14ac:dyDescent="0.3">
      <c r="A1150" s="649" t="s">
        <v>595</v>
      </c>
      <c r="B1150" s="650" t="s">
        <v>9460</v>
      </c>
      <c r="C1150" s="650" t="s">
        <v>7873</v>
      </c>
      <c r="D1150" s="650" t="s">
        <v>8838</v>
      </c>
      <c r="E1150" s="650" t="s">
        <v>8839</v>
      </c>
      <c r="F1150" s="653">
        <v>6</v>
      </c>
      <c r="G1150" s="653">
        <v>3930</v>
      </c>
      <c r="H1150" s="653">
        <v>1</v>
      </c>
      <c r="I1150" s="653">
        <v>655</v>
      </c>
      <c r="J1150" s="653">
        <v>6</v>
      </c>
      <c r="K1150" s="653">
        <v>3948</v>
      </c>
      <c r="L1150" s="653">
        <v>1.0045801526717557</v>
      </c>
      <c r="M1150" s="653">
        <v>658</v>
      </c>
      <c r="N1150" s="653">
        <v>11</v>
      </c>
      <c r="O1150" s="653">
        <v>7266</v>
      </c>
      <c r="P1150" s="666">
        <v>1.8488549618320611</v>
      </c>
      <c r="Q1150" s="654">
        <v>660.5454545454545</v>
      </c>
    </row>
    <row r="1151" spans="1:17" ht="14.4" customHeight="1" x14ac:dyDescent="0.3">
      <c r="A1151" s="649" t="s">
        <v>595</v>
      </c>
      <c r="B1151" s="650" t="s">
        <v>9460</v>
      </c>
      <c r="C1151" s="650" t="s">
        <v>7873</v>
      </c>
      <c r="D1151" s="650" t="s">
        <v>9483</v>
      </c>
      <c r="E1151" s="650" t="s">
        <v>9484</v>
      </c>
      <c r="F1151" s="653">
        <v>3</v>
      </c>
      <c r="G1151" s="653">
        <v>8934</v>
      </c>
      <c r="H1151" s="653">
        <v>1</v>
      </c>
      <c r="I1151" s="653">
        <v>2978</v>
      </c>
      <c r="J1151" s="653">
        <v>1</v>
      </c>
      <c r="K1151" s="653">
        <v>2990</v>
      </c>
      <c r="L1151" s="653">
        <v>0.33467651667785986</v>
      </c>
      <c r="M1151" s="653">
        <v>2990</v>
      </c>
      <c r="N1151" s="653">
        <v>1</v>
      </c>
      <c r="O1151" s="653">
        <v>3011</v>
      </c>
      <c r="P1151" s="666">
        <v>0.33702708753078131</v>
      </c>
      <c r="Q1151" s="654">
        <v>3011</v>
      </c>
    </row>
    <row r="1152" spans="1:17" ht="14.4" customHeight="1" x14ac:dyDescent="0.3">
      <c r="A1152" s="649" t="s">
        <v>595</v>
      </c>
      <c r="B1152" s="650" t="s">
        <v>9460</v>
      </c>
      <c r="C1152" s="650" t="s">
        <v>7873</v>
      </c>
      <c r="D1152" s="650" t="s">
        <v>9485</v>
      </c>
      <c r="E1152" s="650" t="s">
        <v>9486</v>
      </c>
      <c r="F1152" s="653">
        <v>2</v>
      </c>
      <c r="G1152" s="653">
        <v>12166</v>
      </c>
      <c r="H1152" s="653">
        <v>1</v>
      </c>
      <c r="I1152" s="653">
        <v>6083</v>
      </c>
      <c r="J1152" s="653">
        <v>4</v>
      </c>
      <c r="K1152" s="653">
        <v>24412</v>
      </c>
      <c r="L1152" s="653">
        <v>2.0065757027782345</v>
      </c>
      <c r="M1152" s="653">
        <v>6103</v>
      </c>
      <c r="N1152" s="653"/>
      <c r="O1152" s="653"/>
      <c r="P1152" s="666"/>
      <c r="Q1152" s="654"/>
    </row>
    <row r="1153" spans="1:17" ht="14.4" customHeight="1" x14ac:dyDescent="0.3">
      <c r="A1153" s="649" t="s">
        <v>595</v>
      </c>
      <c r="B1153" s="650" t="s">
        <v>9460</v>
      </c>
      <c r="C1153" s="650" t="s">
        <v>7873</v>
      </c>
      <c r="D1153" s="650" t="s">
        <v>9487</v>
      </c>
      <c r="E1153" s="650" t="s">
        <v>9488</v>
      </c>
      <c r="F1153" s="653">
        <v>1</v>
      </c>
      <c r="G1153" s="653">
        <v>1158</v>
      </c>
      <c r="H1153" s="653">
        <v>1</v>
      </c>
      <c r="I1153" s="653">
        <v>1158</v>
      </c>
      <c r="J1153" s="653"/>
      <c r="K1153" s="653"/>
      <c r="L1153" s="653"/>
      <c r="M1153" s="653"/>
      <c r="N1153" s="653"/>
      <c r="O1153" s="653"/>
      <c r="P1153" s="666"/>
      <c r="Q1153" s="654"/>
    </row>
    <row r="1154" spans="1:17" ht="14.4" customHeight="1" x14ac:dyDescent="0.3">
      <c r="A1154" s="649" t="s">
        <v>595</v>
      </c>
      <c r="B1154" s="650" t="s">
        <v>9460</v>
      </c>
      <c r="C1154" s="650" t="s">
        <v>7873</v>
      </c>
      <c r="D1154" s="650" t="s">
        <v>9489</v>
      </c>
      <c r="E1154" s="650" t="s">
        <v>9490</v>
      </c>
      <c r="F1154" s="653"/>
      <c r="G1154" s="653"/>
      <c r="H1154" s="653"/>
      <c r="I1154" s="653"/>
      <c r="J1154" s="653"/>
      <c r="K1154" s="653"/>
      <c r="L1154" s="653"/>
      <c r="M1154" s="653"/>
      <c r="N1154" s="653">
        <v>3</v>
      </c>
      <c r="O1154" s="653">
        <v>7327</v>
      </c>
      <c r="P1154" s="666"/>
      <c r="Q1154" s="654">
        <v>2442.3333333333335</v>
      </c>
    </row>
    <row r="1155" spans="1:17" ht="14.4" customHeight="1" x14ac:dyDescent="0.3">
      <c r="A1155" s="649" t="s">
        <v>595</v>
      </c>
      <c r="B1155" s="650" t="s">
        <v>9460</v>
      </c>
      <c r="C1155" s="650" t="s">
        <v>7873</v>
      </c>
      <c r="D1155" s="650" t="s">
        <v>9491</v>
      </c>
      <c r="E1155" s="650" t="s">
        <v>9492</v>
      </c>
      <c r="F1155" s="653">
        <v>1</v>
      </c>
      <c r="G1155" s="653">
        <v>2447</v>
      </c>
      <c r="H1155" s="653">
        <v>1</v>
      </c>
      <c r="I1155" s="653">
        <v>2447</v>
      </c>
      <c r="J1155" s="653"/>
      <c r="K1155" s="653"/>
      <c r="L1155" s="653"/>
      <c r="M1155" s="653"/>
      <c r="N1155" s="653"/>
      <c r="O1155" s="653"/>
      <c r="P1155" s="666"/>
      <c r="Q1155" s="654"/>
    </row>
    <row r="1156" spans="1:17" ht="14.4" customHeight="1" x14ac:dyDescent="0.3">
      <c r="A1156" s="649" t="s">
        <v>595</v>
      </c>
      <c r="B1156" s="650" t="s">
        <v>9460</v>
      </c>
      <c r="C1156" s="650" t="s">
        <v>7873</v>
      </c>
      <c r="D1156" s="650" t="s">
        <v>9493</v>
      </c>
      <c r="E1156" s="650" t="s">
        <v>9494</v>
      </c>
      <c r="F1156" s="653"/>
      <c r="G1156" s="653"/>
      <c r="H1156" s="653"/>
      <c r="I1156" s="653"/>
      <c r="J1156" s="653"/>
      <c r="K1156" s="653"/>
      <c r="L1156" s="653"/>
      <c r="M1156" s="653"/>
      <c r="N1156" s="653">
        <v>1</v>
      </c>
      <c r="O1156" s="653">
        <v>674</v>
      </c>
      <c r="P1156" s="666"/>
      <c r="Q1156" s="654">
        <v>674</v>
      </c>
    </row>
    <row r="1157" spans="1:17" ht="14.4" customHeight="1" x14ac:dyDescent="0.3">
      <c r="A1157" s="649" t="s">
        <v>595</v>
      </c>
      <c r="B1157" s="650" t="s">
        <v>9460</v>
      </c>
      <c r="C1157" s="650" t="s">
        <v>7873</v>
      </c>
      <c r="D1157" s="650" t="s">
        <v>9495</v>
      </c>
      <c r="E1157" s="650" t="s">
        <v>9496</v>
      </c>
      <c r="F1157" s="653">
        <v>2</v>
      </c>
      <c r="G1157" s="653">
        <v>7958</v>
      </c>
      <c r="H1157" s="653">
        <v>1</v>
      </c>
      <c r="I1157" s="653">
        <v>3979</v>
      </c>
      <c r="J1157" s="653"/>
      <c r="K1157" s="653"/>
      <c r="L1157" s="653"/>
      <c r="M1157" s="653"/>
      <c r="N1157" s="653">
        <v>2</v>
      </c>
      <c r="O1157" s="653">
        <v>7991</v>
      </c>
      <c r="P1157" s="666">
        <v>1.0041467705453631</v>
      </c>
      <c r="Q1157" s="654">
        <v>3995.5</v>
      </c>
    </row>
    <row r="1158" spans="1:17" ht="14.4" customHeight="1" x14ac:dyDescent="0.3">
      <c r="A1158" s="649" t="s">
        <v>595</v>
      </c>
      <c r="B1158" s="650" t="s">
        <v>9460</v>
      </c>
      <c r="C1158" s="650" t="s">
        <v>7873</v>
      </c>
      <c r="D1158" s="650" t="s">
        <v>9497</v>
      </c>
      <c r="E1158" s="650" t="s">
        <v>9498</v>
      </c>
      <c r="F1158" s="653">
        <v>2</v>
      </c>
      <c r="G1158" s="653">
        <v>5502</v>
      </c>
      <c r="H1158" s="653">
        <v>1</v>
      </c>
      <c r="I1158" s="653">
        <v>2751</v>
      </c>
      <c r="J1158" s="653"/>
      <c r="K1158" s="653"/>
      <c r="L1158" s="653"/>
      <c r="M1158" s="653"/>
      <c r="N1158" s="653">
        <v>2</v>
      </c>
      <c r="O1158" s="653">
        <v>5546</v>
      </c>
      <c r="P1158" s="666">
        <v>1.0079970919665575</v>
      </c>
      <c r="Q1158" s="654">
        <v>2773</v>
      </c>
    </row>
    <row r="1159" spans="1:17" ht="14.4" customHeight="1" x14ac:dyDescent="0.3">
      <c r="A1159" s="649" t="s">
        <v>595</v>
      </c>
      <c r="B1159" s="650" t="s">
        <v>9460</v>
      </c>
      <c r="C1159" s="650" t="s">
        <v>7873</v>
      </c>
      <c r="D1159" s="650" t="s">
        <v>9499</v>
      </c>
      <c r="E1159" s="650" t="s">
        <v>9500</v>
      </c>
      <c r="F1159" s="653">
        <v>1</v>
      </c>
      <c r="G1159" s="653">
        <v>332</v>
      </c>
      <c r="H1159" s="653">
        <v>1</v>
      </c>
      <c r="I1159" s="653">
        <v>332</v>
      </c>
      <c r="J1159" s="653"/>
      <c r="K1159" s="653"/>
      <c r="L1159" s="653"/>
      <c r="M1159" s="653"/>
      <c r="N1159" s="653"/>
      <c r="O1159" s="653"/>
      <c r="P1159" s="666"/>
      <c r="Q1159" s="654"/>
    </row>
    <row r="1160" spans="1:17" ht="14.4" customHeight="1" x14ac:dyDescent="0.3">
      <c r="A1160" s="649" t="s">
        <v>595</v>
      </c>
      <c r="B1160" s="650" t="s">
        <v>9460</v>
      </c>
      <c r="C1160" s="650" t="s">
        <v>7873</v>
      </c>
      <c r="D1160" s="650" t="s">
        <v>9501</v>
      </c>
      <c r="E1160" s="650" t="s">
        <v>9502</v>
      </c>
      <c r="F1160" s="653"/>
      <c r="G1160" s="653"/>
      <c r="H1160" s="653"/>
      <c r="I1160" s="653"/>
      <c r="J1160" s="653">
        <v>1</v>
      </c>
      <c r="K1160" s="653">
        <v>1751</v>
      </c>
      <c r="L1160" s="653"/>
      <c r="M1160" s="653">
        <v>1751</v>
      </c>
      <c r="N1160" s="653"/>
      <c r="O1160" s="653"/>
      <c r="P1160" s="666"/>
      <c r="Q1160" s="654"/>
    </row>
    <row r="1161" spans="1:17" ht="14.4" customHeight="1" x14ac:dyDescent="0.3">
      <c r="A1161" s="649" t="s">
        <v>595</v>
      </c>
      <c r="B1161" s="650" t="s">
        <v>9460</v>
      </c>
      <c r="C1161" s="650" t="s">
        <v>7873</v>
      </c>
      <c r="D1161" s="650" t="s">
        <v>9322</v>
      </c>
      <c r="E1161" s="650" t="s">
        <v>9323</v>
      </c>
      <c r="F1161" s="653">
        <v>6</v>
      </c>
      <c r="G1161" s="653">
        <v>22560</v>
      </c>
      <c r="H1161" s="653">
        <v>1</v>
      </c>
      <c r="I1161" s="653">
        <v>3760</v>
      </c>
      <c r="J1161" s="653">
        <v>1</v>
      </c>
      <c r="K1161" s="653">
        <v>3777</v>
      </c>
      <c r="L1161" s="653">
        <v>0.16742021276595745</v>
      </c>
      <c r="M1161" s="653">
        <v>3777</v>
      </c>
      <c r="N1161" s="653"/>
      <c r="O1161" s="653"/>
      <c r="P1161" s="666"/>
      <c r="Q1161" s="654"/>
    </row>
    <row r="1162" spans="1:17" ht="14.4" customHeight="1" x14ac:dyDescent="0.3">
      <c r="A1162" s="649" t="s">
        <v>595</v>
      </c>
      <c r="B1162" s="650" t="s">
        <v>9460</v>
      </c>
      <c r="C1162" s="650" t="s">
        <v>7873</v>
      </c>
      <c r="D1162" s="650" t="s">
        <v>9503</v>
      </c>
      <c r="E1162" s="650" t="s">
        <v>9504</v>
      </c>
      <c r="F1162" s="653">
        <v>2</v>
      </c>
      <c r="G1162" s="653">
        <v>7910</v>
      </c>
      <c r="H1162" s="653">
        <v>1</v>
      </c>
      <c r="I1162" s="653">
        <v>3955</v>
      </c>
      <c r="J1162" s="653">
        <v>2</v>
      </c>
      <c r="K1162" s="653">
        <v>7942</v>
      </c>
      <c r="L1162" s="653">
        <v>1.0040455120101137</v>
      </c>
      <c r="M1162" s="653">
        <v>3971</v>
      </c>
      <c r="N1162" s="653">
        <v>4</v>
      </c>
      <c r="O1162" s="653">
        <v>15965</v>
      </c>
      <c r="P1162" s="666">
        <v>2.0183312262958282</v>
      </c>
      <c r="Q1162" s="654">
        <v>3991.25</v>
      </c>
    </row>
    <row r="1163" spans="1:17" ht="14.4" customHeight="1" x14ac:dyDescent="0.3">
      <c r="A1163" s="649" t="s">
        <v>595</v>
      </c>
      <c r="B1163" s="650" t="s">
        <v>9460</v>
      </c>
      <c r="C1163" s="650" t="s">
        <v>7873</v>
      </c>
      <c r="D1163" s="650" t="s">
        <v>9505</v>
      </c>
      <c r="E1163" s="650" t="s">
        <v>9506</v>
      </c>
      <c r="F1163" s="653">
        <v>14</v>
      </c>
      <c r="G1163" s="653">
        <v>112294</v>
      </c>
      <c r="H1163" s="653">
        <v>1</v>
      </c>
      <c r="I1163" s="653">
        <v>8021</v>
      </c>
      <c r="J1163" s="653">
        <v>22</v>
      </c>
      <c r="K1163" s="653">
        <v>177210</v>
      </c>
      <c r="L1163" s="653">
        <v>1.5780896575061891</v>
      </c>
      <c r="M1163" s="653">
        <v>8055</v>
      </c>
      <c r="N1163" s="653">
        <v>10</v>
      </c>
      <c r="O1163" s="653">
        <v>81046</v>
      </c>
      <c r="P1163" s="666">
        <v>0.72173045754893406</v>
      </c>
      <c r="Q1163" s="654">
        <v>8104.6</v>
      </c>
    </row>
    <row r="1164" spans="1:17" ht="14.4" customHeight="1" x14ac:dyDescent="0.3">
      <c r="A1164" s="649" t="s">
        <v>595</v>
      </c>
      <c r="B1164" s="650" t="s">
        <v>9460</v>
      </c>
      <c r="C1164" s="650" t="s">
        <v>7873</v>
      </c>
      <c r="D1164" s="650" t="s">
        <v>9507</v>
      </c>
      <c r="E1164" s="650" t="s">
        <v>9508</v>
      </c>
      <c r="F1164" s="653">
        <v>12</v>
      </c>
      <c r="G1164" s="653">
        <v>75948</v>
      </c>
      <c r="H1164" s="653">
        <v>1</v>
      </c>
      <c r="I1164" s="653">
        <v>6329</v>
      </c>
      <c r="J1164" s="653">
        <v>10</v>
      </c>
      <c r="K1164" s="653">
        <v>63630</v>
      </c>
      <c r="L1164" s="653">
        <v>0.83781008058145046</v>
      </c>
      <c r="M1164" s="653">
        <v>6363</v>
      </c>
      <c r="N1164" s="653">
        <v>9</v>
      </c>
      <c r="O1164" s="653">
        <v>57515</v>
      </c>
      <c r="P1164" s="666">
        <v>0.75729446463369676</v>
      </c>
      <c r="Q1164" s="654">
        <v>6390.5555555555557</v>
      </c>
    </row>
    <row r="1165" spans="1:17" ht="14.4" customHeight="1" x14ac:dyDescent="0.3">
      <c r="A1165" s="649" t="s">
        <v>595</v>
      </c>
      <c r="B1165" s="650" t="s">
        <v>9460</v>
      </c>
      <c r="C1165" s="650" t="s">
        <v>7873</v>
      </c>
      <c r="D1165" s="650" t="s">
        <v>9509</v>
      </c>
      <c r="E1165" s="650" t="s">
        <v>9510</v>
      </c>
      <c r="F1165" s="653">
        <v>3</v>
      </c>
      <c r="G1165" s="653">
        <v>3333</v>
      </c>
      <c r="H1165" s="653">
        <v>1</v>
      </c>
      <c r="I1165" s="653">
        <v>1111</v>
      </c>
      <c r="J1165" s="653"/>
      <c r="K1165" s="653"/>
      <c r="L1165" s="653"/>
      <c r="M1165" s="653"/>
      <c r="N1165" s="653"/>
      <c r="O1165" s="653"/>
      <c r="P1165" s="666"/>
      <c r="Q1165" s="654"/>
    </row>
    <row r="1166" spans="1:17" ht="14.4" customHeight="1" x14ac:dyDescent="0.3">
      <c r="A1166" s="649" t="s">
        <v>595</v>
      </c>
      <c r="B1166" s="650" t="s">
        <v>9460</v>
      </c>
      <c r="C1166" s="650" t="s">
        <v>7873</v>
      </c>
      <c r="D1166" s="650" t="s">
        <v>9511</v>
      </c>
      <c r="E1166" s="650" t="s">
        <v>9512</v>
      </c>
      <c r="F1166" s="653">
        <v>1</v>
      </c>
      <c r="G1166" s="653">
        <v>277</v>
      </c>
      <c r="H1166" s="653">
        <v>1</v>
      </c>
      <c r="I1166" s="653">
        <v>277</v>
      </c>
      <c r="J1166" s="653"/>
      <c r="K1166" s="653"/>
      <c r="L1166" s="653"/>
      <c r="M1166" s="653"/>
      <c r="N1166" s="653"/>
      <c r="O1166" s="653"/>
      <c r="P1166" s="666"/>
      <c r="Q1166" s="654"/>
    </row>
    <row r="1167" spans="1:17" ht="14.4" customHeight="1" x14ac:dyDescent="0.3">
      <c r="A1167" s="649" t="s">
        <v>595</v>
      </c>
      <c r="B1167" s="650" t="s">
        <v>9460</v>
      </c>
      <c r="C1167" s="650" t="s">
        <v>7873</v>
      </c>
      <c r="D1167" s="650" t="s">
        <v>9513</v>
      </c>
      <c r="E1167" s="650" t="s">
        <v>9514</v>
      </c>
      <c r="F1167" s="653"/>
      <c r="G1167" s="653"/>
      <c r="H1167" s="653"/>
      <c r="I1167" s="653"/>
      <c r="J1167" s="653"/>
      <c r="K1167" s="653"/>
      <c r="L1167" s="653"/>
      <c r="M1167" s="653"/>
      <c r="N1167" s="653">
        <v>1</v>
      </c>
      <c r="O1167" s="653">
        <v>0</v>
      </c>
      <c r="P1167" s="666"/>
      <c r="Q1167" s="654">
        <v>0</v>
      </c>
    </row>
    <row r="1168" spans="1:17" ht="14.4" customHeight="1" x14ac:dyDescent="0.3">
      <c r="A1168" s="649" t="s">
        <v>595</v>
      </c>
      <c r="B1168" s="650" t="s">
        <v>9460</v>
      </c>
      <c r="C1168" s="650" t="s">
        <v>7873</v>
      </c>
      <c r="D1168" s="650" t="s">
        <v>9515</v>
      </c>
      <c r="E1168" s="650" t="s">
        <v>9516</v>
      </c>
      <c r="F1168" s="653"/>
      <c r="G1168" s="653"/>
      <c r="H1168" s="653"/>
      <c r="I1168" s="653"/>
      <c r="J1168" s="653">
        <v>1</v>
      </c>
      <c r="K1168" s="653">
        <v>0</v>
      </c>
      <c r="L1168" s="653"/>
      <c r="M1168" s="653">
        <v>0</v>
      </c>
      <c r="N1168" s="653">
        <v>2</v>
      </c>
      <c r="O1168" s="653">
        <v>0</v>
      </c>
      <c r="P1168" s="666"/>
      <c r="Q1168" s="654">
        <v>0</v>
      </c>
    </row>
    <row r="1169" spans="1:17" ht="14.4" customHeight="1" x14ac:dyDescent="0.3">
      <c r="A1169" s="649" t="s">
        <v>595</v>
      </c>
      <c r="B1169" s="650" t="s">
        <v>9460</v>
      </c>
      <c r="C1169" s="650" t="s">
        <v>7873</v>
      </c>
      <c r="D1169" s="650" t="s">
        <v>9517</v>
      </c>
      <c r="E1169" s="650" t="s">
        <v>9518</v>
      </c>
      <c r="F1169" s="653">
        <v>1</v>
      </c>
      <c r="G1169" s="653">
        <v>0</v>
      </c>
      <c r="H1169" s="653"/>
      <c r="I1169" s="653">
        <v>0</v>
      </c>
      <c r="J1169" s="653">
        <v>5</v>
      </c>
      <c r="K1169" s="653">
        <v>0</v>
      </c>
      <c r="L1169" s="653"/>
      <c r="M1169" s="653">
        <v>0</v>
      </c>
      <c r="N1169" s="653">
        <v>8</v>
      </c>
      <c r="O1169" s="653">
        <v>0</v>
      </c>
      <c r="P1169" s="666"/>
      <c r="Q1169" s="654">
        <v>0</v>
      </c>
    </row>
    <row r="1170" spans="1:17" ht="14.4" customHeight="1" x14ac:dyDescent="0.3">
      <c r="A1170" s="649" t="s">
        <v>595</v>
      </c>
      <c r="B1170" s="650" t="s">
        <v>9460</v>
      </c>
      <c r="C1170" s="650" t="s">
        <v>7873</v>
      </c>
      <c r="D1170" s="650" t="s">
        <v>9519</v>
      </c>
      <c r="E1170" s="650" t="s">
        <v>9520</v>
      </c>
      <c r="F1170" s="653">
        <v>1</v>
      </c>
      <c r="G1170" s="653">
        <v>738</v>
      </c>
      <c r="H1170" s="653">
        <v>1</v>
      </c>
      <c r="I1170" s="653">
        <v>738</v>
      </c>
      <c r="J1170" s="653"/>
      <c r="K1170" s="653"/>
      <c r="L1170" s="653"/>
      <c r="M1170" s="653"/>
      <c r="N1170" s="653"/>
      <c r="O1170" s="653"/>
      <c r="P1170" s="666"/>
      <c r="Q1170" s="654"/>
    </row>
    <row r="1171" spans="1:17" ht="14.4" customHeight="1" x14ac:dyDescent="0.3">
      <c r="A1171" s="649" t="s">
        <v>595</v>
      </c>
      <c r="B1171" s="650" t="s">
        <v>9460</v>
      </c>
      <c r="C1171" s="650" t="s">
        <v>7873</v>
      </c>
      <c r="D1171" s="650" t="s">
        <v>9521</v>
      </c>
      <c r="E1171" s="650" t="s">
        <v>9522</v>
      </c>
      <c r="F1171" s="653">
        <v>2</v>
      </c>
      <c r="G1171" s="653">
        <v>480</v>
      </c>
      <c r="H1171" s="653">
        <v>1</v>
      </c>
      <c r="I1171" s="653">
        <v>240</v>
      </c>
      <c r="J1171" s="653"/>
      <c r="K1171" s="653"/>
      <c r="L1171" s="653"/>
      <c r="M1171" s="653"/>
      <c r="N1171" s="653">
        <v>3</v>
      </c>
      <c r="O1171" s="653">
        <v>730</v>
      </c>
      <c r="P1171" s="666">
        <v>1.5208333333333333</v>
      </c>
      <c r="Q1171" s="654">
        <v>243.33333333333334</v>
      </c>
    </row>
    <row r="1172" spans="1:17" ht="14.4" customHeight="1" x14ac:dyDescent="0.3">
      <c r="A1172" s="649" t="s">
        <v>595</v>
      </c>
      <c r="B1172" s="650" t="s">
        <v>9460</v>
      </c>
      <c r="C1172" s="650" t="s">
        <v>7873</v>
      </c>
      <c r="D1172" s="650" t="s">
        <v>9523</v>
      </c>
      <c r="E1172" s="650" t="s">
        <v>9524</v>
      </c>
      <c r="F1172" s="653">
        <v>1</v>
      </c>
      <c r="G1172" s="653">
        <v>935</v>
      </c>
      <c r="H1172" s="653">
        <v>1</v>
      </c>
      <c r="I1172" s="653">
        <v>935</v>
      </c>
      <c r="J1172" s="653"/>
      <c r="K1172" s="653"/>
      <c r="L1172" s="653"/>
      <c r="M1172" s="653"/>
      <c r="N1172" s="653"/>
      <c r="O1172" s="653"/>
      <c r="P1172" s="666"/>
      <c r="Q1172" s="654"/>
    </row>
    <row r="1173" spans="1:17" ht="14.4" customHeight="1" x14ac:dyDescent="0.3">
      <c r="A1173" s="649" t="s">
        <v>595</v>
      </c>
      <c r="B1173" s="650" t="s">
        <v>9460</v>
      </c>
      <c r="C1173" s="650" t="s">
        <v>7873</v>
      </c>
      <c r="D1173" s="650" t="s">
        <v>9525</v>
      </c>
      <c r="E1173" s="650" t="s">
        <v>9526</v>
      </c>
      <c r="F1173" s="653"/>
      <c r="G1173" s="653"/>
      <c r="H1173" s="653"/>
      <c r="I1173" s="653"/>
      <c r="J1173" s="653">
        <v>1</v>
      </c>
      <c r="K1173" s="653">
        <v>857</v>
      </c>
      <c r="L1173" s="653"/>
      <c r="M1173" s="653">
        <v>857</v>
      </c>
      <c r="N1173" s="653"/>
      <c r="O1173" s="653"/>
      <c r="P1173" s="666"/>
      <c r="Q1173" s="654"/>
    </row>
    <row r="1174" spans="1:17" ht="14.4" customHeight="1" x14ac:dyDescent="0.3">
      <c r="A1174" s="649" t="s">
        <v>595</v>
      </c>
      <c r="B1174" s="650" t="s">
        <v>9460</v>
      </c>
      <c r="C1174" s="650" t="s">
        <v>7873</v>
      </c>
      <c r="D1174" s="650" t="s">
        <v>9314</v>
      </c>
      <c r="E1174" s="650" t="s">
        <v>9315</v>
      </c>
      <c r="F1174" s="653">
        <v>14</v>
      </c>
      <c r="G1174" s="653">
        <v>23996</v>
      </c>
      <c r="H1174" s="653">
        <v>1</v>
      </c>
      <c r="I1174" s="653">
        <v>1714</v>
      </c>
      <c r="J1174" s="653">
        <v>10</v>
      </c>
      <c r="K1174" s="653">
        <v>17180</v>
      </c>
      <c r="L1174" s="653">
        <v>0.71595265877646275</v>
      </c>
      <c r="M1174" s="653">
        <v>1718</v>
      </c>
      <c r="N1174" s="653">
        <v>13</v>
      </c>
      <c r="O1174" s="653">
        <v>22425</v>
      </c>
      <c r="P1174" s="666">
        <v>0.93453075512585426</v>
      </c>
      <c r="Q1174" s="654">
        <v>1725</v>
      </c>
    </row>
    <row r="1175" spans="1:17" ht="14.4" customHeight="1" x14ac:dyDescent="0.3">
      <c r="A1175" s="649" t="s">
        <v>595</v>
      </c>
      <c r="B1175" s="650" t="s">
        <v>9460</v>
      </c>
      <c r="C1175" s="650" t="s">
        <v>7873</v>
      </c>
      <c r="D1175" s="650" t="s">
        <v>9324</v>
      </c>
      <c r="E1175" s="650" t="s">
        <v>9325</v>
      </c>
      <c r="F1175" s="653">
        <v>2</v>
      </c>
      <c r="G1175" s="653">
        <v>1152</v>
      </c>
      <c r="H1175" s="653">
        <v>1</v>
      </c>
      <c r="I1175" s="653">
        <v>576</v>
      </c>
      <c r="J1175" s="653">
        <v>1</v>
      </c>
      <c r="K1175" s="653">
        <v>578</v>
      </c>
      <c r="L1175" s="653">
        <v>0.50173611111111116</v>
      </c>
      <c r="M1175" s="653">
        <v>578</v>
      </c>
      <c r="N1175" s="653">
        <v>5</v>
      </c>
      <c r="O1175" s="653">
        <v>2894</v>
      </c>
      <c r="P1175" s="666">
        <v>2.5121527777777777</v>
      </c>
      <c r="Q1175" s="654">
        <v>578.79999999999995</v>
      </c>
    </row>
    <row r="1176" spans="1:17" ht="14.4" customHeight="1" x14ac:dyDescent="0.3">
      <c r="A1176" s="649" t="s">
        <v>595</v>
      </c>
      <c r="B1176" s="650" t="s">
        <v>9460</v>
      </c>
      <c r="C1176" s="650" t="s">
        <v>7873</v>
      </c>
      <c r="D1176" s="650" t="s">
        <v>9316</v>
      </c>
      <c r="E1176" s="650" t="s">
        <v>9317</v>
      </c>
      <c r="F1176" s="653">
        <v>7</v>
      </c>
      <c r="G1176" s="653">
        <v>5285</v>
      </c>
      <c r="H1176" s="653">
        <v>1</v>
      </c>
      <c r="I1176" s="653">
        <v>755</v>
      </c>
      <c r="J1176" s="653"/>
      <c r="K1176" s="653"/>
      <c r="L1176" s="653"/>
      <c r="M1176" s="653"/>
      <c r="N1176" s="653">
        <v>6</v>
      </c>
      <c r="O1176" s="653">
        <v>4540</v>
      </c>
      <c r="P1176" s="666">
        <v>0.85903500473036898</v>
      </c>
      <c r="Q1176" s="654">
        <v>756.66666666666663</v>
      </c>
    </row>
    <row r="1177" spans="1:17" ht="14.4" customHeight="1" x14ac:dyDescent="0.3">
      <c r="A1177" s="649" t="s">
        <v>595</v>
      </c>
      <c r="B1177" s="650" t="s">
        <v>9460</v>
      </c>
      <c r="C1177" s="650" t="s">
        <v>7873</v>
      </c>
      <c r="D1177" s="650" t="s">
        <v>9527</v>
      </c>
      <c r="E1177" s="650" t="s">
        <v>9528</v>
      </c>
      <c r="F1177" s="653">
        <v>1</v>
      </c>
      <c r="G1177" s="653">
        <v>5569</v>
      </c>
      <c r="H1177" s="653">
        <v>1</v>
      </c>
      <c r="I1177" s="653">
        <v>5569</v>
      </c>
      <c r="J1177" s="653"/>
      <c r="K1177" s="653"/>
      <c r="L1177" s="653"/>
      <c r="M1177" s="653"/>
      <c r="N1177" s="653"/>
      <c r="O1177" s="653"/>
      <c r="P1177" s="666"/>
      <c r="Q1177" s="654"/>
    </row>
    <row r="1178" spans="1:17" ht="14.4" customHeight="1" x14ac:dyDescent="0.3">
      <c r="A1178" s="649" t="s">
        <v>595</v>
      </c>
      <c r="B1178" s="650" t="s">
        <v>9460</v>
      </c>
      <c r="C1178" s="650" t="s">
        <v>7873</v>
      </c>
      <c r="D1178" s="650" t="s">
        <v>9318</v>
      </c>
      <c r="E1178" s="650" t="s">
        <v>9319</v>
      </c>
      <c r="F1178" s="653">
        <v>1</v>
      </c>
      <c r="G1178" s="653">
        <v>4311</v>
      </c>
      <c r="H1178" s="653">
        <v>1</v>
      </c>
      <c r="I1178" s="653">
        <v>4311</v>
      </c>
      <c r="J1178" s="653">
        <v>2</v>
      </c>
      <c r="K1178" s="653">
        <v>8650</v>
      </c>
      <c r="L1178" s="653">
        <v>2.006495012758061</v>
      </c>
      <c r="M1178" s="653">
        <v>4325</v>
      </c>
      <c r="N1178" s="653">
        <v>4</v>
      </c>
      <c r="O1178" s="653">
        <v>17375</v>
      </c>
      <c r="P1178" s="666">
        <v>4.0303873811180697</v>
      </c>
      <c r="Q1178" s="654">
        <v>4343.75</v>
      </c>
    </row>
    <row r="1179" spans="1:17" ht="14.4" customHeight="1" x14ac:dyDescent="0.3">
      <c r="A1179" s="649" t="s">
        <v>595</v>
      </c>
      <c r="B1179" s="650" t="s">
        <v>9460</v>
      </c>
      <c r="C1179" s="650" t="s">
        <v>7873</v>
      </c>
      <c r="D1179" s="650" t="s">
        <v>8880</v>
      </c>
      <c r="E1179" s="650" t="s">
        <v>8881</v>
      </c>
      <c r="F1179" s="653">
        <v>3</v>
      </c>
      <c r="G1179" s="653">
        <v>3045</v>
      </c>
      <c r="H1179" s="653">
        <v>1</v>
      </c>
      <c r="I1179" s="653">
        <v>1015</v>
      </c>
      <c r="J1179" s="653">
        <v>20</v>
      </c>
      <c r="K1179" s="653">
        <v>20380</v>
      </c>
      <c r="L1179" s="653">
        <v>6.6929392446633829</v>
      </c>
      <c r="M1179" s="653">
        <v>1019</v>
      </c>
      <c r="N1179" s="653">
        <v>24</v>
      </c>
      <c r="O1179" s="653">
        <v>24526</v>
      </c>
      <c r="P1179" s="666">
        <v>8.0545155993431852</v>
      </c>
      <c r="Q1179" s="654">
        <v>1021.9166666666666</v>
      </c>
    </row>
    <row r="1180" spans="1:17" ht="14.4" customHeight="1" x14ac:dyDescent="0.3">
      <c r="A1180" s="649" t="s">
        <v>595</v>
      </c>
      <c r="B1180" s="650" t="s">
        <v>9460</v>
      </c>
      <c r="C1180" s="650" t="s">
        <v>7873</v>
      </c>
      <c r="D1180" s="650" t="s">
        <v>649</v>
      </c>
      <c r="E1180" s="650" t="s">
        <v>8886</v>
      </c>
      <c r="F1180" s="653">
        <v>1</v>
      </c>
      <c r="G1180" s="653">
        <v>1885</v>
      </c>
      <c r="H1180" s="653">
        <v>1</v>
      </c>
      <c r="I1180" s="653">
        <v>1885</v>
      </c>
      <c r="J1180" s="653"/>
      <c r="K1180" s="653"/>
      <c r="L1180" s="653"/>
      <c r="M1180" s="653"/>
      <c r="N1180" s="653"/>
      <c r="O1180" s="653"/>
      <c r="P1180" s="666"/>
      <c r="Q1180" s="654"/>
    </row>
    <row r="1181" spans="1:17" ht="14.4" customHeight="1" x14ac:dyDescent="0.3">
      <c r="A1181" s="649" t="s">
        <v>595</v>
      </c>
      <c r="B1181" s="650" t="s">
        <v>9460</v>
      </c>
      <c r="C1181" s="650" t="s">
        <v>7873</v>
      </c>
      <c r="D1181" s="650" t="s">
        <v>8891</v>
      </c>
      <c r="E1181" s="650" t="s">
        <v>8892</v>
      </c>
      <c r="F1181" s="653">
        <v>19</v>
      </c>
      <c r="G1181" s="653">
        <v>5719</v>
      </c>
      <c r="H1181" s="653">
        <v>1</v>
      </c>
      <c r="I1181" s="653">
        <v>301</v>
      </c>
      <c r="J1181" s="653">
        <v>17</v>
      </c>
      <c r="K1181" s="653">
        <v>5151</v>
      </c>
      <c r="L1181" s="653">
        <v>0.9006819374016436</v>
      </c>
      <c r="M1181" s="653">
        <v>303</v>
      </c>
      <c r="N1181" s="653">
        <v>18</v>
      </c>
      <c r="O1181" s="653">
        <v>5498</v>
      </c>
      <c r="P1181" s="666">
        <v>0.96135688057352686</v>
      </c>
      <c r="Q1181" s="654">
        <v>305.44444444444446</v>
      </c>
    </row>
    <row r="1182" spans="1:17" ht="14.4" customHeight="1" x14ac:dyDescent="0.3">
      <c r="A1182" s="649" t="s">
        <v>595</v>
      </c>
      <c r="B1182" s="650" t="s">
        <v>9460</v>
      </c>
      <c r="C1182" s="650" t="s">
        <v>7873</v>
      </c>
      <c r="D1182" s="650" t="s">
        <v>9326</v>
      </c>
      <c r="E1182" s="650" t="s">
        <v>9327</v>
      </c>
      <c r="F1182" s="653">
        <v>1</v>
      </c>
      <c r="G1182" s="653">
        <v>355</v>
      </c>
      <c r="H1182" s="653">
        <v>1</v>
      </c>
      <c r="I1182" s="653">
        <v>355</v>
      </c>
      <c r="J1182" s="653"/>
      <c r="K1182" s="653"/>
      <c r="L1182" s="653"/>
      <c r="M1182" s="653"/>
      <c r="N1182" s="653"/>
      <c r="O1182" s="653"/>
      <c r="P1182" s="666"/>
      <c r="Q1182" s="654"/>
    </row>
    <row r="1183" spans="1:17" ht="14.4" customHeight="1" x14ac:dyDescent="0.3">
      <c r="A1183" s="649" t="s">
        <v>595</v>
      </c>
      <c r="B1183" s="650" t="s">
        <v>9460</v>
      </c>
      <c r="C1183" s="650" t="s">
        <v>7873</v>
      </c>
      <c r="D1183" s="650" t="s">
        <v>8901</v>
      </c>
      <c r="E1183" s="650" t="s">
        <v>8902</v>
      </c>
      <c r="F1183" s="653">
        <v>12</v>
      </c>
      <c r="G1183" s="653">
        <v>22140</v>
      </c>
      <c r="H1183" s="653">
        <v>1</v>
      </c>
      <c r="I1183" s="653">
        <v>1845</v>
      </c>
      <c r="J1183" s="653">
        <v>12</v>
      </c>
      <c r="K1183" s="653">
        <v>22224</v>
      </c>
      <c r="L1183" s="653">
        <v>1.0037940379403794</v>
      </c>
      <c r="M1183" s="653">
        <v>1852</v>
      </c>
      <c r="N1183" s="653">
        <v>18</v>
      </c>
      <c r="O1183" s="653">
        <v>33462</v>
      </c>
      <c r="P1183" s="666">
        <v>1.5113821138211383</v>
      </c>
      <c r="Q1183" s="654">
        <v>1859</v>
      </c>
    </row>
    <row r="1184" spans="1:17" ht="14.4" customHeight="1" x14ac:dyDescent="0.3">
      <c r="A1184" s="649" t="s">
        <v>595</v>
      </c>
      <c r="B1184" s="650" t="s">
        <v>9460</v>
      </c>
      <c r="C1184" s="650" t="s">
        <v>7873</v>
      </c>
      <c r="D1184" s="650" t="s">
        <v>9529</v>
      </c>
      <c r="E1184" s="650" t="s">
        <v>9530</v>
      </c>
      <c r="F1184" s="653">
        <v>2</v>
      </c>
      <c r="G1184" s="653">
        <v>948</v>
      </c>
      <c r="H1184" s="653">
        <v>1</v>
      </c>
      <c r="I1184" s="653">
        <v>474</v>
      </c>
      <c r="J1184" s="653"/>
      <c r="K1184" s="653"/>
      <c r="L1184" s="653"/>
      <c r="M1184" s="653"/>
      <c r="N1184" s="653"/>
      <c r="O1184" s="653"/>
      <c r="P1184" s="666"/>
      <c r="Q1184" s="654"/>
    </row>
    <row r="1185" spans="1:17" ht="14.4" customHeight="1" x14ac:dyDescent="0.3">
      <c r="A1185" s="649" t="s">
        <v>595</v>
      </c>
      <c r="B1185" s="650" t="s">
        <v>9460</v>
      </c>
      <c r="C1185" s="650" t="s">
        <v>7873</v>
      </c>
      <c r="D1185" s="650" t="s">
        <v>9531</v>
      </c>
      <c r="E1185" s="650" t="s">
        <v>9532</v>
      </c>
      <c r="F1185" s="653">
        <v>5</v>
      </c>
      <c r="G1185" s="653">
        <v>10205</v>
      </c>
      <c r="H1185" s="653">
        <v>1</v>
      </c>
      <c r="I1185" s="653">
        <v>2041</v>
      </c>
      <c r="J1185" s="653">
        <v>3</v>
      </c>
      <c r="K1185" s="653">
        <v>6141</v>
      </c>
      <c r="L1185" s="653">
        <v>0.60176384125428717</v>
      </c>
      <c r="M1185" s="653">
        <v>2047</v>
      </c>
      <c r="N1185" s="653">
        <v>2</v>
      </c>
      <c r="O1185" s="653">
        <v>4104</v>
      </c>
      <c r="P1185" s="666">
        <v>0.40215580597746203</v>
      </c>
      <c r="Q1185" s="654">
        <v>2052</v>
      </c>
    </row>
    <row r="1186" spans="1:17" ht="14.4" customHeight="1" x14ac:dyDescent="0.3">
      <c r="A1186" s="649" t="s">
        <v>595</v>
      </c>
      <c r="B1186" s="650" t="s">
        <v>9460</v>
      </c>
      <c r="C1186" s="650" t="s">
        <v>7873</v>
      </c>
      <c r="D1186" s="650" t="s">
        <v>9533</v>
      </c>
      <c r="E1186" s="650" t="s">
        <v>9534</v>
      </c>
      <c r="F1186" s="653">
        <v>9</v>
      </c>
      <c r="G1186" s="653">
        <v>6147</v>
      </c>
      <c r="H1186" s="653">
        <v>1</v>
      </c>
      <c r="I1186" s="653">
        <v>683</v>
      </c>
      <c r="J1186" s="653">
        <v>6</v>
      </c>
      <c r="K1186" s="653">
        <v>4122</v>
      </c>
      <c r="L1186" s="653">
        <v>0.67057101024890187</v>
      </c>
      <c r="M1186" s="653">
        <v>687</v>
      </c>
      <c r="N1186" s="653">
        <v>8</v>
      </c>
      <c r="O1186" s="653">
        <v>5531</v>
      </c>
      <c r="P1186" s="666">
        <v>0.89978851472262888</v>
      </c>
      <c r="Q1186" s="654">
        <v>691.375</v>
      </c>
    </row>
    <row r="1187" spans="1:17" ht="14.4" customHeight="1" x14ac:dyDescent="0.3">
      <c r="A1187" s="649" t="s">
        <v>595</v>
      </c>
      <c r="B1187" s="650" t="s">
        <v>9460</v>
      </c>
      <c r="C1187" s="650" t="s">
        <v>7873</v>
      </c>
      <c r="D1187" s="650" t="s">
        <v>9535</v>
      </c>
      <c r="E1187" s="650" t="s">
        <v>9536</v>
      </c>
      <c r="F1187" s="653">
        <v>9</v>
      </c>
      <c r="G1187" s="653">
        <v>37863</v>
      </c>
      <c r="H1187" s="653">
        <v>1</v>
      </c>
      <c r="I1187" s="653">
        <v>4207</v>
      </c>
      <c r="J1187" s="653">
        <v>14</v>
      </c>
      <c r="K1187" s="653">
        <v>59178</v>
      </c>
      <c r="L1187" s="653">
        <v>1.5629506378258458</v>
      </c>
      <c r="M1187" s="653">
        <v>4227</v>
      </c>
      <c r="N1187" s="653">
        <v>12</v>
      </c>
      <c r="O1187" s="653">
        <v>50996</v>
      </c>
      <c r="P1187" s="666">
        <v>1.3468557694847212</v>
      </c>
      <c r="Q1187" s="654">
        <v>4249.666666666667</v>
      </c>
    </row>
    <row r="1188" spans="1:17" ht="14.4" customHeight="1" x14ac:dyDescent="0.3">
      <c r="A1188" s="649" t="s">
        <v>595</v>
      </c>
      <c r="B1188" s="650" t="s">
        <v>9460</v>
      </c>
      <c r="C1188" s="650" t="s">
        <v>7873</v>
      </c>
      <c r="D1188" s="650" t="s">
        <v>9328</v>
      </c>
      <c r="E1188" s="650" t="s">
        <v>9329</v>
      </c>
      <c r="F1188" s="653">
        <v>4</v>
      </c>
      <c r="G1188" s="653">
        <v>800</v>
      </c>
      <c r="H1188" s="653">
        <v>1</v>
      </c>
      <c r="I1188" s="653">
        <v>200</v>
      </c>
      <c r="J1188" s="653">
        <v>3</v>
      </c>
      <c r="K1188" s="653">
        <v>603</v>
      </c>
      <c r="L1188" s="653">
        <v>0.75375000000000003</v>
      </c>
      <c r="M1188" s="653">
        <v>201</v>
      </c>
      <c r="N1188" s="653">
        <v>6</v>
      </c>
      <c r="O1188" s="653">
        <v>1224</v>
      </c>
      <c r="P1188" s="666">
        <v>1.53</v>
      </c>
      <c r="Q1188" s="654">
        <v>204</v>
      </c>
    </row>
    <row r="1189" spans="1:17" ht="14.4" customHeight="1" x14ac:dyDescent="0.3">
      <c r="A1189" s="649" t="s">
        <v>595</v>
      </c>
      <c r="B1189" s="650" t="s">
        <v>9460</v>
      </c>
      <c r="C1189" s="650" t="s">
        <v>7873</v>
      </c>
      <c r="D1189" s="650" t="s">
        <v>9537</v>
      </c>
      <c r="E1189" s="650" t="s">
        <v>9538</v>
      </c>
      <c r="F1189" s="653">
        <v>5</v>
      </c>
      <c r="G1189" s="653">
        <v>39550</v>
      </c>
      <c r="H1189" s="653">
        <v>1</v>
      </c>
      <c r="I1189" s="653">
        <v>7910</v>
      </c>
      <c r="J1189" s="653">
        <v>5</v>
      </c>
      <c r="K1189" s="653">
        <v>39775</v>
      </c>
      <c r="L1189" s="653">
        <v>1.0056890012642226</v>
      </c>
      <c r="M1189" s="653">
        <v>7955</v>
      </c>
      <c r="N1189" s="653">
        <v>3</v>
      </c>
      <c r="O1189" s="653">
        <v>24111</v>
      </c>
      <c r="P1189" s="666">
        <v>0.60963337547408347</v>
      </c>
      <c r="Q1189" s="654">
        <v>8037</v>
      </c>
    </row>
    <row r="1190" spans="1:17" ht="14.4" customHeight="1" x14ac:dyDescent="0.3">
      <c r="A1190" s="649" t="s">
        <v>595</v>
      </c>
      <c r="B1190" s="650" t="s">
        <v>9460</v>
      </c>
      <c r="C1190" s="650" t="s">
        <v>7873</v>
      </c>
      <c r="D1190" s="650" t="s">
        <v>9539</v>
      </c>
      <c r="E1190" s="650" t="s">
        <v>9540</v>
      </c>
      <c r="F1190" s="653">
        <v>9</v>
      </c>
      <c r="G1190" s="653">
        <v>3933</v>
      </c>
      <c r="H1190" s="653">
        <v>1</v>
      </c>
      <c r="I1190" s="653">
        <v>437</v>
      </c>
      <c r="J1190" s="653">
        <v>7</v>
      </c>
      <c r="K1190" s="653">
        <v>3073</v>
      </c>
      <c r="L1190" s="653">
        <v>0.78133740147470121</v>
      </c>
      <c r="M1190" s="653">
        <v>439</v>
      </c>
      <c r="N1190" s="653">
        <v>10</v>
      </c>
      <c r="O1190" s="653">
        <v>4422</v>
      </c>
      <c r="P1190" s="666">
        <v>1.1243325705568268</v>
      </c>
      <c r="Q1190" s="654">
        <v>442.2</v>
      </c>
    </row>
    <row r="1191" spans="1:17" ht="14.4" customHeight="1" x14ac:dyDescent="0.3">
      <c r="A1191" s="649" t="s">
        <v>595</v>
      </c>
      <c r="B1191" s="650" t="s">
        <v>9460</v>
      </c>
      <c r="C1191" s="650" t="s">
        <v>7873</v>
      </c>
      <c r="D1191" s="650" t="s">
        <v>8931</v>
      </c>
      <c r="E1191" s="650" t="s">
        <v>8932</v>
      </c>
      <c r="F1191" s="653">
        <v>5</v>
      </c>
      <c r="G1191" s="653">
        <v>6585</v>
      </c>
      <c r="H1191" s="653">
        <v>1</v>
      </c>
      <c r="I1191" s="653">
        <v>1317</v>
      </c>
      <c r="J1191" s="653">
        <v>0</v>
      </c>
      <c r="K1191" s="653">
        <v>0</v>
      </c>
      <c r="L1191" s="653">
        <v>0</v>
      </c>
      <c r="M1191" s="653"/>
      <c r="N1191" s="653">
        <v>1</v>
      </c>
      <c r="O1191" s="653">
        <v>1333</v>
      </c>
      <c r="P1191" s="666">
        <v>0.20242976461655277</v>
      </c>
      <c r="Q1191" s="654">
        <v>1333</v>
      </c>
    </row>
    <row r="1192" spans="1:17" ht="14.4" customHeight="1" x14ac:dyDescent="0.3">
      <c r="A1192" s="649" t="s">
        <v>595</v>
      </c>
      <c r="B1192" s="650" t="s">
        <v>9460</v>
      </c>
      <c r="C1192" s="650" t="s">
        <v>7873</v>
      </c>
      <c r="D1192" s="650" t="s">
        <v>9541</v>
      </c>
      <c r="E1192" s="650" t="s">
        <v>9542</v>
      </c>
      <c r="F1192" s="653">
        <v>1</v>
      </c>
      <c r="G1192" s="653">
        <v>440</v>
      </c>
      <c r="H1192" s="653">
        <v>1</v>
      </c>
      <c r="I1192" s="653">
        <v>440</v>
      </c>
      <c r="J1192" s="653">
        <v>2</v>
      </c>
      <c r="K1192" s="653">
        <v>884</v>
      </c>
      <c r="L1192" s="653">
        <v>2.0090909090909093</v>
      </c>
      <c r="M1192" s="653">
        <v>442</v>
      </c>
      <c r="N1192" s="653"/>
      <c r="O1192" s="653"/>
      <c r="P1192" s="666"/>
      <c r="Q1192" s="654"/>
    </row>
    <row r="1193" spans="1:17" ht="14.4" customHeight="1" x14ac:dyDescent="0.3">
      <c r="A1193" s="649" t="s">
        <v>595</v>
      </c>
      <c r="B1193" s="650" t="s">
        <v>9460</v>
      </c>
      <c r="C1193" s="650" t="s">
        <v>7873</v>
      </c>
      <c r="D1193" s="650" t="s">
        <v>9543</v>
      </c>
      <c r="E1193" s="650" t="s">
        <v>9544</v>
      </c>
      <c r="F1193" s="653"/>
      <c r="G1193" s="653"/>
      <c r="H1193" s="653"/>
      <c r="I1193" s="653"/>
      <c r="J1193" s="653">
        <v>2</v>
      </c>
      <c r="K1193" s="653">
        <v>1674</v>
      </c>
      <c r="L1193" s="653"/>
      <c r="M1193" s="653">
        <v>837</v>
      </c>
      <c r="N1193" s="653">
        <v>1</v>
      </c>
      <c r="O1193" s="653">
        <v>844</v>
      </c>
      <c r="P1193" s="666"/>
      <c r="Q1193" s="654">
        <v>844</v>
      </c>
    </row>
    <row r="1194" spans="1:17" ht="14.4" customHeight="1" x14ac:dyDescent="0.3">
      <c r="A1194" s="649" t="s">
        <v>595</v>
      </c>
      <c r="B1194" s="650" t="s">
        <v>9460</v>
      </c>
      <c r="C1194" s="650" t="s">
        <v>7873</v>
      </c>
      <c r="D1194" s="650" t="s">
        <v>9545</v>
      </c>
      <c r="E1194" s="650" t="s">
        <v>9546</v>
      </c>
      <c r="F1194" s="653">
        <v>5</v>
      </c>
      <c r="G1194" s="653">
        <v>720</v>
      </c>
      <c r="H1194" s="653">
        <v>1</v>
      </c>
      <c r="I1194" s="653">
        <v>144</v>
      </c>
      <c r="J1194" s="653"/>
      <c r="K1194" s="653"/>
      <c r="L1194" s="653"/>
      <c r="M1194" s="653"/>
      <c r="N1194" s="653">
        <v>1</v>
      </c>
      <c r="O1194" s="653">
        <v>145</v>
      </c>
      <c r="P1194" s="666">
        <v>0.2013888888888889</v>
      </c>
      <c r="Q1194" s="654">
        <v>145</v>
      </c>
    </row>
    <row r="1195" spans="1:17" ht="14.4" customHeight="1" x14ac:dyDescent="0.3">
      <c r="A1195" s="649" t="s">
        <v>595</v>
      </c>
      <c r="B1195" s="650" t="s">
        <v>9460</v>
      </c>
      <c r="C1195" s="650" t="s">
        <v>7873</v>
      </c>
      <c r="D1195" s="650" t="s">
        <v>9547</v>
      </c>
      <c r="E1195" s="650" t="s">
        <v>9548</v>
      </c>
      <c r="F1195" s="653"/>
      <c r="G1195" s="653"/>
      <c r="H1195" s="653"/>
      <c r="I1195" s="653"/>
      <c r="J1195" s="653"/>
      <c r="K1195" s="653"/>
      <c r="L1195" s="653"/>
      <c r="M1195" s="653"/>
      <c r="N1195" s="653">
        <v>2</v>
      </c>
      <c r="O1195" s="653">
        <v>7793</v>
      </c>
      <c r="P1195" s="666"/>
      <c r="Q1195" s="654">
        <v>3896.5</v>
      </c>
    </row>
    <row r="1196" spans="1:17" ht="14.4" customHeight="1" x14ac:dyDescent="0.3">
      <c r="A1196" s="649" t="s">
        <v>595</v>
      </c>
      <c r="B1196" s="650" t="s">
        <v>9460</v>
      </c>
      <c r="C1196" s="650" t="s">
        <v>7873</v>
      </c>
      <c r="D1196" s="650" t="s">
        <v>9549</v>
      </c>
      <c r="E1196" s="650" t="s">
        <v>9550</v>
      </c>
      <c r="F1196" s="653">
        <v>2</v>
      </c>
      <c r="G1196" s="653">
        <v>9860</v>
      </c>
      <c r="H1196" s="653">
        <v>1</v>
      </c>
      <c r="I1196" s="653">
        <v>4930</v>
      </c>
      <c r="J1196" s="653"/>
      <c r="K1196" s="653"/>
      <c r="L1196" s="653"/>
      <c r="M1196" s="653"/>
      <c r="N1196" s="653"/>
      <c r="O1196" s="653"/>
      <c r="P1196" s="666"/>
      <c r="Q1196" s="654"/>
    </row>
    <row r="1197" spans="1:17" ht="14.4" customHeight="1" x14ac:dyDescent="0.3">
      <c r="A1197" s="649" t="s">
        <v>595</v>
      </c>
      <c r="B1197" s="650" t="s">
        <v>9551</v>
      </c>
      <c r="C1197" s="650" t="s">
        <v>7873</v>
      </c>
      <c r="D1197" s="650" t="s">
        <v>9509</v>
      </c>
      <c r="E1197" s="650" t="s">
        <v>9510</v>
      </c>
      <c r="F1197" s="653"/>
      <c r="G1197" s="653"/>
      <c r="H1197" s="653"/>
      <c r="I1197" s="653"/>
      <c r="J1197" s="653"/>
      <c r="K1197" s="653"/>
      <c r="L1197" s="653"/>
      <c r="M1197" s="653"/>
      <c r="N1197" s="653">
        <v>1</v>
      </c>
      <c r="O1197" s="653">
        <v>1119</v>
      </c>
      <c r="P1197" s="666"/>
      <c r="Q1197" s="654">
        <v>1119</v>
      </c>
    </row>
    <row r="1198" spans="1:17" ht="14.4" customHeight="1" x14ac:dyDescent="0.3">
      <c r="A1198" s="649" t="s">
        <v>595</v>
      </c>
      <c r="B1198" s="650" t="s">
        <v>9551</v>
      </c>
      <c r="C1198" s="650" t="s">
        <v>7873</v>
      </c>
      <c r="D1198" s="650" t="s">
        <v>9312</v>
      </c>
      <c r="E1198" s="650" t="s">
        <v>9313</v>
      </c>
      <c r="F1198" s="653"/>
      <c r="G1198" s="653"/>
      <c r="H1198" s="653"/>
      <c r="I1198" s="653"/>
      <c r="J1198" s="653"/>
      <c r="K1198" s="653"/>
      <c r="L1198" s="653"/>
      <c r="M1198" s="653"/>
      <c r="N1198" s="653">
        <v>1</v>
      </c>
      <c r="O1198" s="653">
        <v>257</v>
      </c>
      <c r="P1198" s="666"/>
      <c r="Q1198" s="654">
        <v>257</v>
      </c>
    </row>
    <row r="1199" spans="1:17" ht="14.4" customHeight="1" x14ac:dyDescent="0.3">
      <c r="A1199" s="649" t="s">
        <v>595</v>
      </c>
      <c r="B1199" s="650" t="s">
        <v>9551</v>
      </c>
      <c r="C1199" s="650" t="s">
        <v>7873</v>
      </c>
      <c r="D1199" s="650" t="s">
        <v>9552</v>
      </c>
      <c r="E1199" s="650" t="s">
        <v>9553</v>
      </c>
      <c r="F1199" s="653"/>
      <c r="G1199" s="653"/>
      <c r="H1199" s="653"/>
      <c r="I1199" s="653"/>
      <c r="J1199" s="653"/>
      <c r="K1199" s="653"/>
      <c r="L1199" s="653"/>
      <c r="M1199" s="653"/>
      <c r="N1199" s="653">
        <v>1</v>
      </c>
      <c r="O1199" s="653">
        <v>326</v>
      </c>
      <c r="P1199" s="666"/>
      <c r="Q1199" s="654">
        <v>326</v>
      </c>
    </row>
    <row r="1200" spans="1:17" ht="14.4" customHeight="1" x14ac:dyDescent="0.3">
      <c r="A1200" s="649" t="s">
        <v>595</v>
      </c>
      <c r="B1200" s="650" t="s">
        <v>9551</v>
      </c>
      <c r="C1200" s="650" t="s">
        <v>7873</v>
      </c>
      <c r="D1200" s="650" t="s">
        <v>9511</v>
      </c>
      <c r="E1200" s="650" t="s">
        <v>9512</v>
      </c>
      <c r="F1200" s="653"/>
      <c r="G1200" s="653"/>
      <c r="H1200" s="653"/>
      <c r="I1200" s="653"/>
      <c r="J1200" s="653"/>
      <c r="K1200" s="653"/>
      <c r="L1200" s="653"/>
      <c r="M1200" s="653"/>
      <c r="N1200" s="653">
        <v>2</v>
      </c>
      <c r="O1200" s="653">
        <v>557</v>
      </c>
      <c r="P1200" s="666"/>
      <c r="Q1200" s="654">
        <v>278.5</v>
      </c>
    </row>
    <row r="1201" spans="1:17" ht="14.4" customHeight="1" x14ac:dyDescent="0.3">
      <c r="A1201" s="649" t="s">
        <v>595</v>
      </c>
      <c r="B1201" s="650" t="s">
        <v>9551</v>
      </c>
      <c r="C1201" s="650" t="s">
        <v>7873</v>
      </c>
      <c r="D1201" s="650" t="s">
        <v>9519</v>
      </c>
      <c r="E1201" s="650" t="s">
        <v>9520</v>
      </c>
      <c r="F1201" s="653"/>
      <c r="G1201" s="653"/>
      <c r="H1201" s="653"/>
      <c r="I1201" s="653"/>
      <c r="J1201" s="653"/>
      <c r="K1201" s="653"/>
      <c r="L1201" s="653"/>
      <c r="M1201" s="653"/>
      <c r="N1201" s="653">
        <v>1</v>
      </c>
      <c r="O1201" s="653">
        <v>742</v>
      </c>
      <c r="P1201" s="666"/>
      <c r="Q1201" s="654">
        <v>742</v>
      </c>
    </row>
    <row r="1202" spans="1:17" ht="14.4" customHeight="1" x14ac:dyDescent="0.3">
      <c r="A1202" s="649" t="s">
        <v>595</v>
      </c>
      <c r="B1202" s="650" t="s">
        <v>9551</v>
      </c>
      <c r="C1202" s="650" t="s">
        <v>7873</v>
      </c>
      <c r="D1202" s="650" t="s">
        <v>9527</v>
      </c>
      <c r="E1202" s="650" t="s">
        <v>9528</v>
      </c>
      <c r="F1202" s="653"/>
      <c r="G1202" s="653"/>
      <c r="H1202" s="653"/>
      <c r="I1202" s="653"/>
      <c r="J1202" s="653"/>
      <c r="K1202" s="653"/>
      <c r="L1202" s="653"/>
      <c r="M1202" s="653"/>
      <c r="N1202" s="653">
        <v>1</v>
      </c>
      <c r="O1202" s="653">
        <v>5572</v>
      </c>
      <c r="P1202" s="666"/>
      <c r="Q1202" s="654">
        <v>5572</v>
      </c>
    </row>
    <row r="1203" spans="1:17" ht="14.4" customHeight="1" x14ac:dyDescent="0.3">
      <c r="A1203" s="649" t="s">
        <v>595</v>
      </c>
      <c r="B1203" s="650" t="s">
        <v>9551</v>
      </c>
      <c r="C1203" s="650" t="s">
        <v>7873</v>
      </c>
      <c r="D1203" s="650" t="s">
        <v>9529</v>
      </c>
      <c r="E1203" s="650" t="s">
        <v>9530</v>
      </c>
      <c r="F1203" s="653"/>
      <c r="G1203" s="653"/>
      <c r="H1203" s="653"/>
      <c r="I1203" s="653"/>
      <c r="J1203" s="653"/>
      <c r="K1203" s="653"/>
      <c r="L1203" s="653"/>
      <c r="M1203" s="653"/>
      <c r="N1203" s="653">
        <v>5</v>
      </c>
      <c r="O1203" s="653">
        <v>2377</v>
      </c>
      <c r="P1203" s="666"/>
      <c r="Q1203" s="654">
        <v>475.4</v>
      </c>
    </row>
    <row r="1204" spans="1:17" ht="14.4" customHeight="1" x14ac:dyDescent="0.3">
      <c r="A1204" s="649" t="s">
        <v>9554</v>
      </c>
      <c r="B1204" s="650" t="s">
        <v>8099</v>
      </c>
      <c r="C1204" s="650" t="s">
        <v>7873</v>
      </c>
      <c r="D1204" s="650" t="s">
        <v>7876</v>
      </c>
      <c r="E1204" s="650" t="s">
        <v>7877</v>
      </c>
      <c r="F1204" s="653">
        <v>1</v>
      </c>
      <c r="G1204" s="653">
        <v>328</v>
      </c>
      <c r="H1204" s="653">
        <v>1</v>
      </c>
      <c r="I1204" s="653">
        <v>328</v>
      </c>
      <c r="J1204" s="653"/>
      <c r="K1204" s="653"/>
      <c r="L1204" s="653"/>
      <c r="M1204" s="653"/>
      <c r="N1204" s="653"/>
      <c r="O1204" s="653"/>
      <c r="P1204" s="666"/>
      <c r="Q1204" s="654"/>
    </row>
    <row r="1205" spans="1:17" ht="14.4" customHeight="1" x14ac:dyDescent="0.3">
      <c r="A1205" s="649" t="s">
        <v>9555</v>
      </c>
      <c r="B1205" s="650" t="s">
        <v>8099</v>
      </c>
      <c r="C1205" s="650" t="s">
        <v>7873</v>
      </c>
      <c r="D1205" s="650" t="s">
        <v>8093</v>
      </c>
      <c r="E1205" s="650" t="s">
        <v>8094</v>
      </c>
      <c r="F1205" s="653"/>
      <c r="G1205" s="653"/>
      <c r="H1205" s="653"/>
      <c r="I1205" s="653"/>
      <c r="J1205" s="653">
        <v>1</v>
      </c>
      <c r="K1205" s="653">
        <v>163</v>
      </c>
      <c r="L1205" s="653"/>
      <c r="M1205" s="653">
        <v>163</v>
      </c>
      <c r="N1205" s="653"/>
      <c r="O1205" s="653"/>
      <c r="P1205" s="666"/>
      <c r="Q1205" s="654"/>
    </row>
    <row r="1206" spans="1:17" ht="14.4" customHeight="1" x14ac:dyDescent="0.3">
      <c r="A1206" s="649" t="s">
        <v>9555</v>
      </c>
      <c r="B1206" s="650" t="s">
        <v>8099</v>
      </c>
      <c r="C1206" s="650" t="s">
        <v>7873</v>
      </c>
      <c r="D1206" s="650" t="s">
        <v>7876</v>
      </c>
      <c r="E1206" s="650" t="s">
        <v>7877</v>
      </c>
      <c r="F1206" s="653"/>
      <c r="G1206" s="653"/>
      <c r="H1206" s="653"/>
      <c r="I1206" s="653"/>
      <c r="J1206" s="653">
        <v>1</v>
      </c>
      <c r="K1206" s="653">
        <v>327</v>
      </c>
      <c r="L1206" s="653"/>
      <c r="M1206" s="653">
        <v>327</v>
      </c>
      <c r="N1206" s="653">
        <v>1</v>
      </c>
      <c r="O1206" s="653">
        <v>330</v>
      </c>
      <c r="P1206" s="666"/>
      <c r="Q1206" s="654">
        <v>330</v>
      </c>
    </row>
    <row r="1207" spans="1:17" ht="14.4" customHeight="1" x14ac:dyDescent="0.3">
      <c r="A1207" s="649" t="s">
        <v>9556</v>
      </c>
      <c r="B1207" s="650" t="s">
        <v>8084</v>
      </c>
      <c r="C1207" s="650" t="s">
        <v>7873</v>
      </c>
      <c r="D1207" s="650" t="s">
        <v>8095</v>
      </c>
      <c r="E1207" s="650" t="s">
        <v>8096</v>
      </c>
      <c r="F1207" s="653"/>
      <c r="G1207" s="653"/>
      <c r="H1207" s="653"/>
      <c r="I1207" s="653"/>
      <c r="J1207" s="653">
        <v>1</v>
      </c>
      <c r="K1207" s="653">
        <v>327</v>
      </c>
      <c r="L1207" s="653"/>
      <c r="M1207" s="653">
        <v>327</v>
      </c>
      <c r="N1207" s="653"/>
      <c r="O1207" s="653"/>
      <c r="P1207" s="666"/>
      <c r="Q1207" s="654"/>
    </row>
    <row r="1208" spans="1:17" ht="14.4" customHeight="1" x14ac:dyDescent="0.3">
      <c r="A1208" s="649" t="s">
        <v>9556</v>
      </c>
      <c r="B1208" s="650" t="s">
        <v>8099</v>
      </c>
      <c r="C1208" s="650" t="s">
        <v>7873</v>
      </c>
      <c r="D1208" s="650" t="s">
        <v>7896</v>
      </c>
      <c r="E1208" s="650" t="s">
        <v>7897</v>
      </c>
      <c r="F1208" s="653">
        <v>1</v>
      </c>
      <c r="G1208" s="653">
        <v>34</v>
      </c>
      <c r="H1208" s="653">
        <v>1</v>
      </c>
      <c r="I1208" s="653">
        <v>34</v>
      </c>
      <c r="J1208" s="653"/>
      <c r="K1208" s="653"/>
      <c r="L1208" s="653"/>
      <c r="M1208" s="653"/>
      <c r="N1208" s="653">
        <v>3</v>
      </c>
      <c r="O1208" s="653">
        <v>104</v>
      </c>
      <c r="P1208" s="666">
        <v>3.0588235294117645</v>
      </c>
      <c r="Q1208" s="654">
        <v>34.666666666666664</v>
      </c>
    </row>
    <row r="1209" spans="1:17" ht="14.4" customHeight="1" x14ac:dyDescent="0.3">
      <c r="A1209" s="649" t="s">
        <v>9556</v>
      </c>
      <c r="B1209" s="650" t="s">
        <v>8099</v>
      </c>
      <c r="C1209" s="650" t="s">
        <v>7873</v>
      </c>
      <c r="D1209" s="650" t="s">
        <v>7876</v>
      </c>
      <c r="E1209" s="650" t="s">
        <v>7877</v>
      </c>
      <c r="F1209" s="653">
        <v>2</v>
      </c>
      <c r="G1209" s="653">
        <v>656</v>
      </c>
      <c r="H1209" s="653">
        <v>1</v>
      </c>
      <c r="I1209" s="653">
        <v>328</v>
      </c>
      <c r="J1209" s="653">
        <v>1</v>
      </c>
      <c r="K1209" s="653">
        <v>327</v>
      </c>
      <c r="L1209" s="653">
        <v>0.49847560975609756</v>
      </c>
      <c r="M1209" s="653">
        <v>327</v>
      </c>
      <c r="N1209" s="653"/>
      <c r="O1209" s="653"/>
      <c r="P1209" s="666"/>
      <c r="Q1209" s="654"/>
    </row>
    <row r="1210" spans="1:17" ht="14.4" customHeight="1" x14ac:dyDescent="0.3">
      <c r="A1210" s="649" t="s">
        <v>9556</v>
      </c>
      <c r="B1210" s="650" t="s">
        <v>8099</v>
      </c>
      <c r="C1210" s="650" t="s">
        <v>7873</v>
      </c>
      <c r="D1210" s="650" t="s">
        <v>8128</v>
      </c>
      <c r="E1210" s="650" t="s">
        <v>8129</v>
      </c>
      <c r="F1210" s="653"/>
      <c r="G1210" s="653"/>
      <c r="H1210" s="653"/>
      <c r="I1210" s="653"/>
      <c r="J1210" s="653"/>
      <c r="K1210" s="653"/>
      <c r="L1210" s="653"/>
      <c r="M1210" s="653"/>
      <c r="N1210" s="653">
        <v>1</v>
      </c>
      <c r="O1210" s="653">
        <v>55</v>
      </c>
      <c r="P1210" s="666"/>
      <c r="Q1210" s="654">
        <v>55</v>
      </c>
    </row>
    <row r="1211" spans="1:17" ht="14.4" customHeight="1" x14ac:dyDescent="0.3">
      <c r="A1211" s="649" t="s">
        <v>9557</v>
      </c>
      <c r="B1211" s="650" t="s">
        <v>8099</v>
      </c>
      <c r="C1211" s="650" t="s">
        <v>7873</v>
      </c>
      <c r="D1211" s="650" t="s">
        <v>7896</v>
      </c>
      <c r="E1211" s="650" t="s">
        <v>7897</v>
      </c>
      <c r="F1211" s="653">
        <v>1</v>
      </c>
      <c r="G1211" s="653">
        <v>34</v>
      </c>
      <c r="H1211" s="653">
        <v>1</v>
      </c>
      <c r="I1211" s="653">
        <v>34</v>
      </c>
      <c r="J1211" s="653"/>
      <c r="K1211" s="653"/>
      <c r="L1211" s="653"/>
      <c r="M1211" s="653"/>
      <c r="N1211" s="653"/>
      <c r="O1211" s="653"/>
      <c r="P1211" s="666"/>
      <c r="Q1211" s="654"/>
    </row>
    <row r="1212" spans="1:17" ht="14.4" customHeight="1" x14ac:dyDescent="0.3">
      <c r="A1212" s="649" t="s">
        <v>9557</v>
      </c>
      <c r="B1212" s="650" t="s">
        <v>8099</v>
      </c>
      <c r="C1212" s="650" t="s">
        <v>7873</v>
      </c>
      <c r="D1212" s="650" t="s">
        <v>8128</v>
      </c>
      <c r="E1212" s="650" t="s">
        <v>8129</v>
      </c>
      <c r="F1212" s="653">
        <v>1</v>
      </c>
      <c r="G1212" s="653">
        <v>54</v>
      </c>
      <c r="H1212" s="653">
        <v>1</v>
      </c>
      <c r="I1212" s="653">
        <v>54</v>
      </c>
      <c r="J1212" s="653"/>
      <c r="K1212" s="653"/>
      <c r="L1212" s="653"/>
      <c r="M1212" s="653"/>
      <c r="N1212" s="653"/>
      <c r="O1212" s="653"/>
      <c r="P1212" s="666"/>
      <c r="Q1212" s="654"/>
    </row>
    <row r="1213" spans="1:17" ht="14.4" customHeight="1" x14ac:dyDescent="0.3">
      <c r="A1213" s="649" t="s">
        <v>9558</v>
      </c>
      <c r="B1213" s="650" t="s">
        <v>8084</v>
      </c>
      <c r="C1213" s="650" t="s">
        <v>7873</v>
      </c>
      <c r="D1213" s="650" t="s">
        <v>8064</v>
      </c>
      <c r="E1213" s="650" t="s">
        <v>8065</v>
      </c>
      <c r="F1213" s="653">
        <v>1</v>
      </c>
      <c r="G1213" s="653">
        <v>55</v>
      </c>
      <c r="H1213" s="653">
        <v>1</v>
      </c>
      <c r="I1213" s="653">
        <v>55</v>
      </c>
      <c r="J1213" s="653"/>
      <c r="K1213" s="653"/>
      <c r="L1213" s="653"/>
      <c r="M1213" s="653"/>
      <c r="N1213" s="653"/>
      <c r="O1213" s="653"/>
      <c r="P1213" s="666"/>
      <c r="Q1213" s="654"/>
    </row>
    <row r="1214" spans="1:17" ht="14.4" customHeight="1" x14ac:dyDescent="0.3">
      <c r="A1214" s="649" t="s">
        <v>9558</v>
      </c>
      <c r="B1214" s="650" t="s">
        <v>8084</v>
      </c>
      <c r="C1214" s="650" t="s">
        <v>7873</v>
      </c>
      <c r="D1214" s="650" t="s">
        <v>8070</v>
      </c>
      <c r="E1214" s="650" t="s">
        <v>8071</v>
      </c>
      <c r="F1214" s="653">
        <v>3</v>
      </c>
      <c r="G1214" s="653">
        <v>501</v>
      </c>
      <c r="H1214" s="653">
        <v>1</v>
      </c>
      <c r="I1214" s="653">
        <v>167</v>
      </c>
      <c r="J1214" s="653"/>
      <c r="K1214" s="653"/>
      <c r="L1214" s="653"/>
      <c r="M1214" s="653"/>
      <c r="N1214" s="653"/>
      <c r="O1214" s="653"/>
      <c r="P1214" s="666"/>
      <c r="Q1214" s="654"/>
    </row>
    <row r="1215" spans="1:17" ht="14.4" customHeight="1" x14ac:dyDescent="0.3">
      <c r="A1215" s="649" t="s">
        <v>9558</v>
      </c>
      <c r="B1215" s="650" t="s">
        <v>8084</v>
      </c>
      <c r="C1215" s="650" t="s">
        <v>7873</v>
      </c>
      <c r="D1215" s="650" t="s">
        <v>8095</v>
      </c>
      <c r="E1215" s="650" t="s">
        <v>8096</v>
      </c>
      <c r="F1215" s="653">
        <v>1</v>
      </c>
      <c r="G1215" s="653">
        <v>327</v>
      </c>
      <c r="H1215" s="653">
        <v>1</v>
      </c>
      <c r="I1215" s="653">
        <v>327</v>
      </c>
      <c r="J1215" s="653"/>
      <c r="K1215" s="653"/>
      <c r="L1215" s="653"/>
      <c r="M1215" s="653"/>
      <c r="N1215" s="653"/>
      <c r="O1215" s="653"/>
      <c r="P1215" s="666"/>
      <c r="Q1215" s="654"/>
    </row>
    <row r="1216" spans="1:17" ht="14.4" customHeight="1" x14ac:dyDescent="0.3">
      <c r="A1216" s="649" t="s">
        <v>9558</v>
      </c>
      <c r="B1216" s="650" t="s">
        <v>8099</v>
      </c>
      <c r="C1216" s="650" t="s">
        <v>7873</v>
      </c>
      <c r="D1216" s="650" t="s">
        <v>7876</v>
      </c>
      <c r="E1216" s="650" t="s">
        <v>7877</v>
      </c>
      <c r="F1216" s="653">
        <v>1</v>
      </c>
      <c r="G1216" s="653">
        <v>328</v>
      </c>
      <c r="H1216" s="653">
        <v>1</v>
      </c>
      <c r="I1216" s="653">
        <v>328</v>
      </c>
      <c r="J1216" s="653"/>
      <c r="K1216" s="653"/>
      <c r="L1216" s="653"/>
      <c r="M1216" s="653"/>
      <c r="N1216" s="653"/>
      <c r="O1216" s="653"/>
      <c r="P1216" s="666"/>
      <c r="Q1216" s="654"/>
    </row>
    <row r="1217" spans="1:17" ht="14.4" customHeight="1" x14ac:dyDescent="0.3">
      <c r="A1217" s="649" t="s">
        <v>9559</v>
      </c>
      <c r="B1217" s="650" t="s">
        <v>8084</v>
      </c>
      <c r="C1217" s="650" t="s">
        <v>7873</v>
      </c>
      <c r="D1217" s="650" t="s">
        <v>8095</v>
      </c>
      <c r="E1217" s="650" t="s">
        <v>8096</v>
      </c>
      <c r="F1217" s="653"/>
      <c r="G1217" s="653"/>
      <c r="H1217" s="653"/>
      <c r="I1217" s="653"/>
      <c r="J1217" s="653">
        <v>1</v>
      </c>
      <c r="K1217" s="653">
        <v>327</v>
      </c>
      <c r="L1217" s="653"/>
      <c r="M1217" s="653">
        <v>327</v>
      </c>
      <c r="N1217" s="653"/>
      <c r="O1217" s="653"/>
      <c r="P1217" s="666"/>
      <c r="Q1217" s="654"/>
    </row>
    <row r="1218" spans="1:17" ht="14.4" customHeight="1" x14ac:dyDescent="0.3">
      <c r="A1218" s="649" t="s">
        <v>9559</v>
      </c>
      <c r="B1218" s="650" t="s">
        <v>8135</v>
      </c>
      <c r="C1218" s="650" t="s">
        <v>7873</v>
      </c>
      <c r="D1218" s="650" t="s">
        <v>8140</v>
      </c>
      <c r="E1218" s="650" t="s">
        <v>8141</v>
      </c>
      <c r="F1218" s="653"/>
      <c r="G1218" s="653"/>
      <c r="H1218" s="653"/>
      <c r="I1218" s="653"/>
      <c r="J1218" s="653">
        <v>1</v>
      </c>
      <c r="K1218" s="653">
        <v>980</v>
      </c>
      <c r="L1218" s="653"/>
      <c r="M1218" s="653">
        <v>980</v>
      </c>
      <c r="N1218" s="653"/>
      <c r="O1218" s="653"/>
      <c r="P1218" s="666"/>
      <c r="Q1218" s="654"/>
    </row>
    <row r="1219" spans="1:17" ht="14.4" customHeight="1" x14ac:dyDescent="0.3">
      <c r="A1219" s="649" t="s">
        <v>9559</v>
      </c>
      <c r="B1219" s="650" t="s">
        <v>8135</v>
      </c>
      <c r="C1219" s="650" t="s">
        <v>7873</v>
      </c>
      <c r="D1219" s="650" t="s">
        <v>8144</v>
      </c>
      <c r="E1219" s="650" t="s">
        <v>8145</v>
      </c>
      <c r="F1219" s="653"/>
      <c r="G1219" s="653"/>
      <c r="H1219" s="653"/>
      <c r="I1219" s="653"/>
      <c r="J1219" s="653">
        <v>1</v>
      </c>
      <c r="K1219" s="653">
        <v>327</v>
      </c>
      <c r="L1219" s="653"/>
      <c r="M1219" s="653">
        <v>327</v>
      </c>
      <c r="N1219" s="653"/>
      <c r="O1219" s="653"/>
      <c r="P1219" s="666"/>
      <c r="Q1219" s="654"/>
    </row>
    <row r="1220" spans="1:17" ht="14.4" customHeight="1" x14ac:dyDescent="0.3">
      <c r="A1220" s="649" t="s">
        <v>9560</v>
      </c>
      <c r="B1220" s="650" t="s">
        <v>8099</v>
      </c>
      <c r="C1220" s="650" t="s">
        <v>7873</v>
      </c>
      <c r="D1220" s="650" t="s">
        <v>8132</v>
      </c>
      <c r="E1220" s="650" t="s">
        <v>7868</v>
      </c>
      <c r="F1220" s="653">
        <v>1</v>
      </c>
      <c r="G1220" s="653">
        <v>215</v>
      </c>
      <c r="H1220" s="653">
        <v>1</v>
      </c>
      <c r="I1220" s="653">
        <v>215</v>
      </c>
      <c r="J1220" s="653"/>
      <c r="K1220" s="653"/>
      <c r="L1220" s="653"/>
      <c r="M1220" s="653"/>
      <c r="N1220" s="653"/>
      <c r="O1220" s="653"/>
      <c r="P1220" s="666"/>
      <c r="Q1220" s="654"/>
    </row>
    <row r="1221" spans="1:17" ht="14.4" customHeight="1" x14ac:dyDescent="0.3">
      <c r="A1221" s="649" t="s">
        <v>9561</v>
      </c>
      <c r="B1221" s="650" t="s">
        <v>8135</v>
      </c>
      <c r="C1221" s="650" t="s">
        <v>7873</v>
      </c>
      <c r="D1221" s="650" t="s">
        <v>8140</v>
      </c>
      <c r="E1221" s="650" t="s">
        <v>8141</v>
      </c>
      <c r="F1221" s="653">
        <v>1</v>
      </c>
      <c r="G1221" s="653">
        <v>978</v>
      </c>
      <c r="H1221" s="653">
        <v>1</v>
      </c>
      <c r="I1221" s="653">
        <v>978</v>
      </c>
      <c r="J1221" s="653"/>
      <c r="K1221" s="653"/>
      <c r="L1221" s="653"/>
      <c r="M1221" s="653"/>
      <c r="N1221" s="653"/>
      <c r="O1221" s="653"/>
      <c r="P1221" s="666"/>
      <c r="Q1221" s="654"/>
    </row>
    <row r="1222" spans="1:17" ht="14.4" customHeight="1" x14ac:dyDescent="0.3">
      <c r="A1222" s="649" t="s">
        <v>9561</v>
      </c>
      <c r="B1222" s="650" t="s">
        <v>8135</v>
      </c>
      <c r="C1222" s="650" t="s">
        <v>7873</v>
      </c>
      <c r="D1222" s="650" t="s">
        <v>8144</v>
      </c>
      <c r="E1222" s="650" t="s">
        <v>8145</v>
      </c>
      <c r="F1222" s="653">
        <v>1</v>
      </c>
      <c r="G1222" s="653">
        <v>351</v>
      </c>
      <c r="H1222" s="653">
        <v>1</v>
      </c>
      <c r="I1222" s="653">
        <v>351</v>
      </c>
      <c r="J1222" s="653"/>
      <c r="K1222" s="653"/>
      <c r="L1222" s="653"/>
      <c r="M1222" s="653"/>
      <c r="N1222" s="653"/>
      <c r="O1222" s="653"/>
      <c r="P1222" s="666"/>
      <c r="Q1222" s="654"/>
    </row>
    <row r="1223" spans="1:17" ht="14.4" customHeight="1" x14ac:dyDescent="0.3">
      <c r="A1223" s="649" t="s">
        <v>9562</v>
      </c>
      <c r="B1223" s="650" t="s">
        <v>8099</v>
      </c>
      <c r="C1223" s="650" t="s">
        <v>7873</v>
      </c>
      <c r="D1223" s="650" t="s">
        <v>7876</v>
      </c>
      <c r="E1223" s="650" t="s">
        <v>7877</v>
      </c>
      <c r="F1223" s="653">
        <v>1</v>
      </c>
      <c r="G1223" s="653">
        <v>328</v>
      </c>
      <c r="H1223" s="653">
        <v>1</v>
      </c>
      <c r="I1223" s="653">
        <v>328</v>
      </c>
      <c r="J1223" s="653"/>
      <c r="K1223" s="653"/>
      <c r="L1223" s="653"/>
      <c r="M1223" s="653"/>
      <c r="N1223" s="653"/>
      <c r="O1223" s="653"/>
      <c r="P1223" s="666"/>
      <c r="Q1223" s="654"/>
    </row>
    <row r="1224" spans="1:17" ht="14.4" customHeight="1" x14ac:dyDescent="0.3">
      <c r="A1224" s="649" t="s">
        <v>9563</v>
      </c>
      <c r="B1224" s="650" t="s">
        <v>8099</v>
      </c>
      <c r="C1224" s="650" t="s">
        <v>7873</v>
      </c>
      <c r="D1224" s="650" t="s">
        <v>7876</v>
      </c>
      <c r="E1224" s="650" t="s">
        <v>7877</v>
      </c>
      <c r="F1224" s="653">
        <v>4</v>
      </c>
      <c r="G1224" s="653">
        <v>1312</v>
      </c>
      <c r="H1224" s="653">
        <v>1</v>
      </c>
      <c r="I1224" s="653">
        <v>328</v>
      </c>
      <c r="J1224" s="653">
        <v>2</v>
      </c>
      <c r="K1224" s="653">
        <v>654</v>
      </c>
      <c r="L1224" s="653">
        <v>0.49847560975609756</v>
      </c>
      <c r="M1224" s="653">
        <v>327</v>
      </c>
      <c r="N1224" s="653">
        <v>3</v>
      </c>
      <c r="O1224" s="653">
        <v>984</v>
      </c>
      <c r="P1224" s="666">
        <v>0.75</v>
      </c>
      <c r="Q1224" s="654">
        <v>328</v>
      </c>
    </row>
    <row r="1225" spans="1:17" ht="14.4" customHeight="1" x14ac:dyDescent="0.3">
      <c r="A1225" s="649" t="s">
        <v>9563</v>
      </c>
      <c r="B1225" s="650" t="s">
        <v>8099</v>
      </c>
      <c r="C1225" s="650" t="s">
        <v>7873</v>
      </c>
      <c r="D1225" s="650" t="s">
        <v>8132</v>
      </c>
      <c r="E1225" s="650" t="s">
        <v>7868</v>
      </c>
      <c r="F1225" s="653">
        <v>1</v>
      </c>
      <c r="G1225" s="653">
        <v>215</v>
      </c>
      <c r="H1225" s="653">
        <v>1</v>
      </c>
      <c r="I1225" s="653">
        <v>215</v>
      </c>
      <c r="J1225" s="653"/>
      <c r="K1225" s="653"/>
      <c r="L1225" s="653"/>
      <c r="M1225" s="653"/>
      <c r="N1225" s="653"/>
      <c r="O1225" s="653"/>
      <c r="P1225" s="666"/>
      <c r="Q1225" s="654"/>
    </row>
    <row r="1226" spans="1:17" ht="14.4" customHeight="1" x14ac:dyDescent="0.3">
      <c r="A1226" s="649" t="s">
        <v>9563</v>
      </c>
      <c r="B1226" s="650" t="s">
        <v>8152</v>
      </c>
      <c r="C1226" s="650" t="s">
        <v>7873</v>
      </c>
      <c r="D1226" s="650" t="s">
        <v>8169</v>
      </c>
      <c r="E1226" s="650" t="s">
        <v>8170</v>
      </c>
      <c r="F1226" s="653"/>
      <c r="G1226" s="653"/>
      <c r="H1226" s="653"/>
      <c r="I1226" s="653"/>
      <c r="J1226" s="653">
        <v>1</v>
      </c>
      <c r="K1226" s="653">
        <v>327</v>
      </c>
      <c r="L1226" s="653"/>
      <c r="M1226" s="653">
        <v>327</v>
      </c>
      <c r="N1226" s="653"/>
      <c r="O1226" s="653"/>
      <c r="P1226" s="666"/>
      <c r="Q1226" s="654"/>
    </row>
    <row r="1227" spans="1:17" ht="14.4" customHeight="1" thickBot="1" x14ac:dyDescent="0.35">
      <c r="A1227" s="655" t="s">
        <v>9564</v>
      </c>
      <c r="B1227" s="656" t="s">
        <v>8152</v>
      </c>
      <c r="C1227" s="656" t="s">
        <v>7873</v>
      </c>
      <c r="D1227" s="656" t="s">
        <v>8169</v>
      </c>
      <c r="E1227" s="656" t="s">
        <v>8170</v>
      </c>
      <c r="F1227" s="659"/>
      <c r="G1227" s="659"/>
      <c r="H1227" s="659"/>
      <c r="I1227" s="659"/>
      <c r="J1227" s="659">
        <v>1</v>
      </c>
      <c r="K1227" s="659">
        <v>327</v>
      </c>
      <c r="L1227" s="659"/>
      <c r="M1227" s="659">
        <v>327</v>
      </c>
      <c r="N1227" s="659"/>
      <c r="O1227" s="659"/>
      <c r="P1227" s="667"/>
      <c r="Q1227" s="66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78" t="s">
        <v>136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 ht="14.4" customHeight="1" thickBot="1" x14ac:dyDescent="0.35">
      <c r="A2" s="383" t="s">
        <v>333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79" t="s">
        <v>70</v>
      </c>
      <c r="B3" s="546" t="s">
        <v>71</v>
      </c>
      <c r="C3" s="547"/>
      <c r="D3" s="547"/>
      <c r="E3" s="548"/>
      <c r="F3" s="546" t="s">
        <v>315</v>
      </c>
      <c r="G3" s="547"/>
      <c r="H3" s="547"/>
      <c r="I3" s="548"/>
      <c r="J3" s="123"/>
      <c r="K3" s="124"/>
      <c r="L3" s="123"/>
      <c r="M3" s="125"/>
    </row>
    <row r="4" spans="1:13" ht="14.4" customHeight="1" thickBot="1" x14ac:dyDescent="0.35">
      <c r="A4" s="580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442.93700000000001</v>
      </c>
      <c r="C5" s="114">
        <v>527.91099999999994</v>
      </c>
      <c r="D5" s="114">
        <v>536.31200000000001</v>
      </c>
      <c r="E5" s="131">
        <v>1.2108087606138118</v>
      </c>
      <c r="F5" s="132">
        <v>490</v>
      </c>
      <c r="G5" s="114">
        <v>523</v>
      </c>
      <c r="H5" s="114">
        <v>511</v>
      </c>
      <c r="I5" s="133">
        <v>1.0428571428571429</v>
      </c>
      <c r="J5" s="123"/>
      <c r="K5" s="123"/>
      <c r="L5" s="7">
        <f>D5-B5</f>
        <v>93.375</v>
      </c>
      <c r="M5" s="8">
        <f>H5-F5</f>
        <v>21</v>
      </c>
    </row>
    <row r="6" spans="1:13" ht="14.4" hidden="1" customHeight="1" outlineLevel="1" x14ac:dyDescent="0.3">
      <c r="A6" s="119" t="s">
        <v>170</v>
      </c>
      <c r="B6" s="122">
        <v>121.24</v>
      </c>
      <c r="C6" s="113">
        <v>148.863</v>
      </c>
      <c r="D6" s="113">
        <v>161.65600000000001</v>
      </c>
      <c r="E6" s="134">
        <v>1.333355328274497</v>
      </c>
      <c r="F6" s="135">
        <v>168</v>
      </c>
      <c r="G6" s="113">
        <v>233</v>
      </c>
      <c r="H6" s="113">
        <v>247</v>
      </c>
      <c r="I6" s="136">
        <v>1.4702380952380953</v>
      </c>
      <c r="J6" s="123"/>
      <c r="K6" s="123"/>
      <c r="L6" s="5">
        <f t="shared" ref="L6:L11" si="0">D6-B6</f>
        <v>40.416000000000011</v>
      </c>
      <c r="M6" s="6">
        <f t="shared" ref="M6:M13" si="1">H6-F6</f>
        <v>79</v>
      </c>
    </row>
    <row r="7" spans="1:13" ht="14.4" hidden="1" customHeight="1" outlineLevel="1" x14ac:dyDescent="0.3">
      <c r="A7" s="119" t="s">
        <v>171</v>
      </c>
      <c r="B7" s="122">
        <v>730.79899999999998</v>
      </c>
      <c r="C7" s="113">
        <v>847.48299999999995</v>
      </c>
      <c r="D7" s="113">
        <v>762.36699999999996</v>
      </c>
      <c r="E7" s="134">
        <v>1.0431965560981884</v>
      </c>
      <c r="F7" s="135">
        <v>866</v>
      </c>
      <c r="G7" s="113">
        <v>949</v>
      </c>
      <c r="H7" s="113">
        <v>907</v>
      </c>
      <c r="I7" s="136">
        <v>1.0473441108545034</v>
      </c>
      <c r="J7" s="123"/>
      <c r="K7" s="123"/>
      <c r="L7" s="5">
        <f t="shared" si="0"/>
        <v>31.567999999999984</v>
      </c>
      <c r="M7" s="6">
        <f t="shared" si="1"/>
        <v>41</v>
      </c>
    </row>
    <row r="8" spans="1:13" ht="14.4" hidden="1" customHeight="1" outlineLevel="1" x14ac:dyDescent="0.3">
      <c r="A8" s="119" t="s">
        <v>172</v>
      </c>
      <c r="B8" s="122">
        <v>53.112000000000002</v>
      </c>
      <c r="C8" s="113">
        <v>86.308999999999997</v>
      </c>
      <c r="D8" s="113">
        <v>52.414000000000001</v>
      </c>
      <c r="E8" s="134">
        <v>0.98685796053622532</v>
      </c>
      <c r="F8" s="135">
        <v>72</v>
      </c>
      <c r="G8" s="113">
        <v>79</v>
      </c>
      <c r="H8" s="113">
        <v>77</v>
      </c>
      <c r="I8" s="136">
        <v>1.0694444444444444</v>
      </c>
      <c r="J8" s="123"/>
      <c r="K8" s="123"/>
      <c r="L8" s="5">
        <f t="shared" si="0"/>
        <v>-0.6980000000000004</v>
      </c>
      <c r="M8" s="6">
        <f t="shared" si="1"/>
        <v>5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597</v>
      </c>
      <c r="F9" s="135">
        <v>0</v>
      </c>
      <c r="G9" s="113">
        <v>0</v>
      </c>
      <c r="H9" s="113">
        <v>0</v>
      </c>
      <c r="I9" s="136" t="s">
        <v>597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154.81800000000001</v>
      </c>
      <c r="C10" s="113">
        <v>185.77500000000001</v>
      </c>
      <c r="D10" s="113">
        <v>189.346</v>
      </c>
      <c r="E10" s="134">
        <v>1.2230231626813419</v>
      </c>
      <c r="F10" s="135">
        <v>223</v>
      </c>
      <c r="G10" s="113">
        <v>257</v>
      </c>
      <c r="H10" s="113">
        <v>262</v>
      </c>
      <c r="I10" s="136">
        <v>1.1748878923766817</v>
      </c>
      <c r="J10" s="123"/>
      <c r="K10" s="123"/>
      <c r="L10" s="5">
        <f t="shared" si="0"/>
        <v>34.527999999999992</v>
      </c>
      <c r="M10" s="6">
        <f t="shared" si="1"/>
        <v>39</v>
      </c>
    </row>
    <row r="11" spans="1:13" ht="14.4" hidden="1" customHeight="1" outlineLevel="1" x14ac:dyDescent="0.3">
      <c r="A11" s="119" t="s">
        <v>175</v>
      </c>
      <c r="B11" s="122">
        <v>94.269000000000005</v>
      </c>
      <c r="C11" s="113">
        <v>104.40600000000001</v>
      </c>
      <c r="D11" s="113">
        <v>130.19399999999999</v>
      </c>
      <c r="E11" s="134">
        <v>1.3810902841867421</v>
      </c>
      <c r="F11" s="135">
        <v>109</v>
      </c>
      <c r="G11" s="113">
        <v>95</v>
      </c>
      <c r="H11" s="113">
        <v>96</v>
      </c>
      <c r="I11" s="136">
        <v>0.88073394495412849</v>
      </c>
      <c r="J11" s="123"/>
      <c r="K11" s="123"/>
      <c r="L11" s="5">
        <f t="shared" si="0"/>
        <v>35.924999999999983</v>
      </c>
      <c r="M11" s="6">
        <f t="shared" si="1"/>
        <v>-13</v>
      </c>
    </row>
    <row r="12" spans="1:13" ht="14.4" hidden="1" customHeight="1" outlineLevel="1" thickBot="1" x14ac:dyDescent="0.35">
      <c r="A12" s="244" t="s">
        <v>233</v>
      </c>
      <c r="B12" s="245">
        <v>9.7609999999999992</v>
      </c>
      <c r="C12" s="246">
        <v>9.4120000000000008</v>
      </c>
      <c r="D12" s="246">
        <v>7.5439999999999996</v>
      </c>
      <c r="E12" s="247"/>
      <c r="F12" s="248">
        <v>12</v>
      </c>
      <c r="G12" s="246">
        <v>11</v>
      </c>
      <c r="H12" s="246">
        <v>12</v>
      </c>
      <c r="I12" s="249"/>
      <c r="J12" s="123"/>
      <c r="K12" s="123"/>
      <c r="L12" s="250">
        <f>D12-B12</f>
        <v>-2.2169999999999996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1606.9360000000001</v>
      </c>
      <c r="C13" s="116">
        <f>SUM(C5:C12)</f>
        <v>1910.1589999999999</v>
      </c>
      <c r="D13" s="116">
        <f>SUM(D5:D12)</f>
        <v>1839.8330000000001</v>
      </c>
      <c r="E13" s="137">
        <f>IF(OR(D13=0,B13=0),0,D13/B13)</f>
        <v>1.1449323432918299</v>
      </c>
      <c r="F13" s="138">
        <f>SUM(F5:F12)</f>
        <v>1940</v>
      </c>
      <c r="G13" s="116">
        <f>SUM(G5:G12)</f>
        <v>2147</v>
      </c>
      <c r="H13" s="116">
        <f>SUM(H5:H12)</f>
        <v>2112</v>
      </c>
      <c r="I13" s="139">
        <f>IF(OR(H13=0,F13=0),0,H13/F13)</f>
        <v>1.0886597938144329</v>
      </c>
      <c r="J13" s="123"/>
      <c r="K13" s="123"/>
      <c r="L13" s="129">
        <f>D13-B13</f>
        <v>232.89699999999993</v>
      </c>
      <c r="M13" s="140">
        <f t="shared" si="1"/>
        <v>172</v>
      </c>
    </row>
    <row r="14" spans="1:13" ht="14.4" customHeight="1" x14ac:dyDescent="0.3">
      <c r="A14" s="141"/>
      <c r="B14" s="572"/>
      <c r="C14" s="572"/>
      <c r="D14" s="572"/>
      <c r="E14" s="572"/>
      <c r="F14" s="572"/>
      <c r="G14" s="572"/>
      <c r="H14" s="572"/>
      <c r="I14" s="572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67" t="s">
        <v>229</v>
      </c>
      <c r="B16" s="569" t="s">
        <v>71</v>
      </c>
      <c r="C16" s="570"/>
      <c r="D16" s="570"/>
      <c r="E16" s="571"/>
      <c r="F16" s="569" t="s">
        <v>315</v>
      </c>
      <c r="G16" s="570"/>
      <c r="H16" s="570"/>
      <c r="I16" s="571"/>
      <c r="J16" s="574" t="s">
        <v>180</v>
      </c>
      <c r="K16" s="575"/>
      <c r="L16" s="158"/>
      <c r="M16" s="158"/>
    </row>
    <row r="17" spans="1:13" ht="14.4" customHeight="1" thickBot="1" x14ac:dyDescent="0.35">
      <c r="A17" s="568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76" t="s">
        <v>181</v>
      </c>
      <c r="K17" s="577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442.93700000000001</v>
      </c>
      <c r="C18" s="114">
        <v>527.91099999999994</v>
      </c>
      <c r="D18" s="114">
        <v>536.31200000000001</v>
      </c>
      <c r="E18" s="131">
        <v>1.2108087606138118</v>
      </c>
      <c r="F18" s="121">
        <v>490</v>
      </c>
      <c r="G18" s="114">
        <v>523</v>
      </c>
      <c r="H18" s="114">
        <v>511</v>
      </c>
      <c r="I18" s="133">
        <v>1.0428571428571429</v>
      </c>
      <c r="J18" s="560">
        <f>0.97*0.976</f>
        <v>0.94672000000000001</v>
      </c>
      <c r="K18" s="561"/>
      <c r="L18" s="147">
        <f>D18-B18</f>
        <v>93.375</v>
      </c>
      <c r="M18" s="148">
        <f>H18-F18</f>
        <v>21</v>
      </c>
    </row>
    <row r="19" spans="1:13" ht="14.4" hidden="1" customHeight="1" outlineLevel="1" x14ac:dyDescent="0.3">
      <c r="A19" s="119" t="s">
        <v>170</v>
      </c>
      <c r="B19" s="122">
        <v>121.24</v>
      </c>
      <c r="C19" s="113">
        <v>148.863</v>
      </c>
      <c r="D19" s="113">
        <v>161.65600000000001</v>
      </c>
      <c r="E19" s="134">
        <v>1.333355328274497</v>
      </c>
      <c r="F19" s="122">
        <v>168</v>
      </c>
      <c r="G19" s="113">
        <v>233</v>
      </c>
      <c r="H19" s="113">
        <v>247</v>
      </c>
      <c r="I19" s="136">
        <v>1.4702380952380953</v>
      </c>
      <c r="J19" s="560">
        <f>0.97*1.096</f>
        <v>1.0631200000000001</v>
      </c>
      <c r="K19" s="561"/>
      <c r="L19" s="149">
        <f t="shared" ref="L19:L26" si="2">D19-B19</f>
        <v>40.416000000000011</v>
      </c>
      <c r="M19" s="150">
        <f t="shared" ref="M19:M26" si="3">H19-F19</f>
        <v>79</v>
      </c>
    </row>
    <row r="20" spans="1:13" ht="14.4" hidden="1" customHeight="1" outlineLevel="1" x14ac:dyDescent="0.3">
      <c r="A20" s="119" t="s">
        <v>171</v>
      </c>
      <c r="B20" s="122">
        <v>730.79899999999998</v>
      </c>
      <c r="C20" s="113">
        <v>847.48299999999995</v>
      </c>
      <c r="D20" s="113">
        <v>762.36699999999996</v>
      </c>
      <c r="E20" s="134">
        <v>1.0431965560981884</v>
      </c>
      <c r="F20" s="122">
        <v>866</v>
      </c>
      <c r="G20" s="113">
        <v>949</v>
      </c>
      <c r="H20" s="113">
        <v>907</v>
      </c>
      <c r="I20" s="136">
        <v>1.0473441108545034</v>
      </c>
      <c r="J20" s="560">
        <f>0.97*1.047</f>
        <v>1.01559</v>
      </c>
      <c r="K20" s="561"/>
      <c r="L20" s="149">
        <f t="shared" si="2"/>
        <v>31.567999999999984</v>
      </c>
      <c r="M20" s="150">
        <f t="shared" si="3"/>
        <v>41</v>
      </c>
    </row>
    <row r="21" spans="1:13" ht="14.4" hidden="1" customHeight="1" outlineLevel="1" x14ac:dyDescent="0.3">
      <c r="A21" s="119" t="s">
        <v>172</v>
      </c>
      <c r="B21" s="122">
        <v>53.112000000000002</v>
      </c>
      <c r="C21" s="113">
        <v>86.308999999999997</v>
      </c>
      <c r="D21" s="113">
        <v>52.414000000000001</v>
      </c>
      <c r="E21" s="134">
        <v>0.98685796053622532</v>
      </c>
      <c r="F21" s="122">
        <v>72</v>
      </c>
      <c r="G21" s="113">
        <v>79</v>
      </c>
      <c r="H21" s="113">
        <v>77</v>
      </c>
      <c r="I21" s="136">
        <v>1.0694444444444444</v>
      </c>
      <c r="J21" s="560">
        <f>0.97*1.091</f>
        <v>1.05827</v>
      </c>
      <c r="K21" s="561"/>
      <c r="L21" s="149">
        <f t="shared" si="2"/>
        <v>-0.6980000000000004</v>
      </c>
      <c r="M21" s="150">
        <f t="shared" si="3"/>
        <v>5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597</v>
      </c>
      <c r="F22" s="122">
        <v>0</v>
      </c>
      <c r="G22" s="113">
        <v>0</v>
      </c>
      <c r="H22" s="113">
        <v>0</v>
      </c>
      <c r="I22" s="136" t="s">
        <v>597</v>
      </c>
      <c r="J22" s="560">
        <f>0.97*1</f>
        <v>0.97</v>
      </c>
      <c r="K22" s="561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154.81800000000001</v>
      </c>
      <c r="C23" s="113">
        <v>185.77500000000001</v>
      </c>
      <c r="D23" s="113">
        <v>189.346</v>
      </c>
      <c r="E23" s="134">
        <v>1.2230231626813419</v>
      </c>
      <c r="F23" s="122">
        <v>223</v>
      </c>
      <c r="G23" s="113">
        <v>257</v>
      </c>
      <c r="H23" s="113">
        <v>262</v>
      </c>
      <c r="I23" s="136">
        <v>1.1748878923766817</v>
      </c>
      <c r="J23" s="560">
        <f>0.97*1.096</f>
        <v>1.0631200000000001</v>
      </c>
      <c r="K23" s="561"/>
      <c r="L23" s="149">
        <f t="shared" si="2"/>
        <v>34.527999999999992</v>
      </c>
      <c r="M23" s="150">
        <f t="shared" si="3"/>
        <v>39</v>
      </c>
    </row>
    <row r="24" spans="1:13" ht="14.4" hidden="1" customHeight="1" outlineLevel="1" x14ac:dyDescent="0.3">
      <c r="A24" s="119" t="s">
        <v>175</v>
      </c>
      <c r="B24" s="122">
        <v>94.269000000000005</v>
      </c>
      <c r="C24" s="113">
        <v>104.40600000000001</v>
      </c>
      <c r="D24" s="113">
        <v>130.19399999999999</v>
      </c>
      <c r="E24" s="134">
        <v>1.3810902841867421</v>
      </c>
      <c r="F24" s="122">
        <v>109</v>
      </c>
      <c r="G24" s="113">
        <v>95</v>
      </c>
      <c r="H24" s="113">
        <v>96</v>
      </c>
      <c r="I24" s="136">
        <v>0.88073394495412849</v>
      </c>
      <c r="J24" s="560">
        <f>0.97*0.989</f>
        <v>0.95933000000000002</v>
      </c>
      <c r="K24" s="561"/>
      <c r="L24" s="149">
        <f t="shared" si="2"/>
        <v>35.924999999999983</v>
      </c>
      <c r="M24" s="150">
        <f t="shared" si="3"/>
        <v>-13</v>
      </c>
    </row>
    <row r="25" spans="1:13" ht="14.4" hidden="1" customHeight="1" outlineLevel="1" thickBot="1" x14ac:dyDescent="0.35">
      <c r="A25" s="244" t="s">
        <v>233</v>
      </c>
      <c r="B25" s="245">
        <v>9.7609999999999992</v>
      </c>
      <c r="C25" s="246">
        <v>9.4120000000000008</v>
      </c>
      <c r="D25" s="246">
        <v>7.5439999999999996</v>
      </c>
      <c r="E25" s="247"/>
      <c r="F25" s="245">
        <v>12</v>
      </c>
      <c r="G25" s="246">
        <v>11</v>
      </c>
      <c r="H25" s="246">
        <v>12</v>
      </c>
      <c r="I25" s="249"/>
      <c r="J25" s="365"/>
      <c r="K25" s="366"/>
      <c r="L25" s="252">
        <f>D25-B25</f>
        <v>-2.2169999999999996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1606.9360000000001</v>
      </c>
      <c r="C26" s="153">
        <f>SUM(C18:C25)</f>
        <v>1910.1589999999999</v>
      </c>
      <c r="D26" s="153">
        <f>SUM(D18:D25)</f>
        <v>1839.8330000000001</v>
      </c>
      <c r="E26" s="154">
        <f>IF(OR(D26=0,B26=0),0,D26/B26)</f>
        <v>1.1449323432918299</v>
      </c>
      <c r="F26" s="152">
        <f>SUM(F18:F25)</f>
        <v>1940</v>
      </c>
      <c r="G26" s="153">
        <f>SUM(G18:G25)</f>
        <v>2147</v>
      </c>
      <c r="H26" s="153">
        <f>SUM(H18:H25)</f>
        <v>2112</v>
      </c>
      <c r="I26" s="155">
        <f>IF(OR(H26=0,F26=0),0,H26/F26)</f>
        <v>1.0886597938144329</v>
      </c>
      <c r="J26" s="123"/>
      <c r="K26" s="123"/>
      <c r="L26" s="145">
        <f t="shared" si="2"/>
        <v>232.89699999999993</v>
      </c>
      <c r="M26" s="156">
        <f t="shared" si="3"/>
        <v>172</v>
      </c>
    </row>
    <row r="27" spans="1:13" ht="14.4" customHeight="1" x14ac:dyDescent="0.3">
      <c r="A27" s="157"/>
      <c r="B27" s="572" t="s">
        <v>231</v>
      </c>
      <c r="C27" s="573"/>
      <c r="D27" s="573"/>
      <c r="E27" s="573"/>
      <c r="F27" s="572" t="s">
        <v>232</v>
      </c>
      <c r="G27" s="573"/>
      <c r="H27" s="573"/>
      <c r="I27" s="573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62" t="s">
        <v>230</v>
      </c>
      <c r="B29" s="564" t="s">
        <v>71</v>
      </c>
      <c r="C29" s="565"/>
      <c r="D29" s="565"/>
      <c r="E29" s="566"/>
      <c r="F29" s="565" t="s">
        <v>315</v>
      </c>
      <c r="G29" s="565"/>
      <c r="H29" s="565"/>
      <c r="I29" s="566"/>
      <c r="J29" s="158"/>
      <c r="K29" s="158"/>
      <c r="L29" s="158"/>
      <c r="M29" s="159"/>
    </row>
    <row r="30" spans="1:13" ht="14.4" customHeight="1" thickBot="1" x14ac:dyDescent="0.35">
      <c r="A30" s="563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597</v>
      </c>
      <c r="F31" s="132">
        <v>0</v>
      </c>
      <c r="G31" s="114">
        <v>0</v>
      </c>
      <c r="H31" s="114">
        <v>0</v>
      </c>
      <c r="I31" s="133" t="s">
        <v>597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597</v>
      </c>
      <c r="F32" s="135">
        <v>0</v>
      </c>
      <c r="G32" s="113">
        <v>0</v>
      </c>
      <c r="H32" s="113">
        <v>0</v>
      </c>
      <c r="I32" s="136" t="s">
        <v>597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597</v>
      </c>
      <c r="F33" s="135">
        <v>0</v>
      </c>
      <c r="G33" s="113">
        <v>0</v>
      </c>
      <c r="H33" s="113">
        <v>0</v>
      </c>
      <c r="I33" s="136" t="s">
        <v>597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597</v>
      </c>
      <c r="F34" s="135">
        <v>0</v>
      </c>
      <c r="G34" s="113">
        <v>0</v>
      </c>
      <c r="H34" s="113">
        <v>0</v>
      </c>
      <c r="I34" s="136" t="s">
        <v>597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597</v>
      </c>
      <c r="F35" s="135">
        <v>0</v>
      </c>
      <c r="G35" s="113">
        <v>0</v>
      </c>
      <c r="H35" s="113">
        <v>0</v>
      </c>
      <c r="I35" s="136" t="s">
        <v>597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597</v>
      </c>
      <c r="F36" s="135">
        <v>0</v>
      </c>
      <c r="G36" s="113">
        <v>0</v>
      </c>
      <c r="H36" s="113">
        <v>0</v>
      </c>
      <c r="I36" s="136" t="s">
        <v>597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597</v>
      </c>
      <c r="F37" s="135">
        <v>0</v>
      </c>
      <c r="G37" s="113">
        <v>0</v>
      </c>
      <c r="H37" s="113">
        <v>0</v>
      </c>
      <c r="I37" s="136" t="s">
        <v>597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318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314</v>
      </c>
    </row>
    <row r="43" spans="1:13" ht="14.4" customHeight="1" x14ac:dyDescent="0.25">
      <c r="A43" s="450" t="s">
        <v>320</v>
      </c>
    </row>
    <row r="44" spans="1:13" ht="14.4" customHeight="1" x14ac:dyDescent="0.25">
      <c r="A44" s="449" t="s">
        <v>316</v>
      </c>
    </row>
    <row r="45" spans="1:13" ht="14.4" customHeight="1" x14ac:dyDescent="0.25">
      <c r="A45" s="450" t="s">
        <v>317</v>
      </c>
    </row>
    <row r="46" spans="1:13" ht="14.4" customHeight="1" x14ac:dyDescent="0.3">
      <c r="A46" s="243" t="s">
        <v>319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1" t="s">
        <v>115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 ht="14.4" customHeight="1" x14ac:dyDescent="0.3">
      <c r="A2" s="383" t="s">
        <v>333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81" t="s">
        <v>83</v>
      </c>
      <c r="C31" s="582"/>
      <c r="D31" s="582"/>
      <c r="E31" s="583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1980.04</v>
      </c>
      <c r="C33" s="203">
        <v>1606</v>
      </c>
      <c r="D33" s="84">
        <f>IF(C33="","",C33-B33)</f>
        <v>-374.03999999999996</v>
      </c>
      <c r="E33" s="85">
        <f>IF(C33="","",C33/B33)</f>
        <v>0.81109472535908367</v>
      </c>
      <c r="F33" s="86">
        <v>272.91000000000003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3782.7</v>
      </c>
      <c r="C34" s="204">
        <v>3150</v>
      </c>
      <c r="D34" s="87">
        <f t="shared" ref="D34:D45" si="0">IF(C34="","",C34-B34)</f>
        <v>-632.69999999999982</v>
      </c>
      <c r="E34" s="88">
        <f t="shared" ref="E34:E45" si="1">IF(C34="","",C34/B34)</f>
        <v>0.83273852010468719</v>
      </c>
      <c r="F34" s="89">
        <v>521.12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6220.81</v>
      </c>
      <c r="C35" s="204">
        <v>5097</v>
      </c>
      <c r="D35" s="87">
        <f t="shared" si="0"/>
        <v>-1123.8100000000004</v>
      </c>
      <c r="E35" s="88">
        <f t="shared" si="1"/>
        <v>0.81934667671894812</v>
      </c>
      <c r="F35" s="89">
        <v>821.86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8652.75</v>
      </c>
      <c r="C36" s="204">
        <v>7344</v>
      </c>
      <c r="D36" s="87">
        <f t="shared" si="0"/>
        <v>-1308.75</v>
      </c>
      <c r="E36" s="88">
        <f t="shared" si="1"/>
        <v>0.84874750801768228</v>
      </c>
      <c r="F36" s="89">
        <v>1398.51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10474.200000000001</v>
      </c>
      <c r="C37" s="204">
        <v>8835</v>
      </c>
      <c r="D37" s="87">
        <f t="shared" si="0"/>
        <v>-1639.2000000000007</v>
      </c>
      <c r="E37" s="88">
        <f t="shared" si="1"/>
        <v>0.84350117431402871</v>
      </c>
      <c r="F37" s="89">
        <v>1641.14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12846</v>
      </c>
      <c r="C38" s="204">
        <v>10715</v>
      </c>
      <c r="D38" s="87">
        <f t="shared" si="0"/>
        <v>-2131</v>
      </c>
      <c r="E38" s="88">
        <f t="shared" si="1"/>
        <v>0.83411178576988942</v>
      </c>
      <c r="F38" s="89">
        <v>1947.52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413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6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0" t="s">
        <v>10380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</row>
    <row r="2" spans="1:23" ht="14.4" customHeight="1" thickBot="1" x14ac:dyDescent="0.35">
      <c r="A2" s="383" t="s">
        <v>333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590" t="s">
        <v>75</v>
      </c>
      <c r="B3" s="591">
        <v>2012</v>
      </c>
      <c r="C3" s="592"/>
      <c r="D3" s="593"/>
      <c r="E3" s="591">
        <v>2013</v>
      </c>
      <c r="F3" s="592"/>
      <c r="G3" s="593"/>
      <c r="H3" s="591">
        <v>2014</v>
      </c>
      <c r="I3" s="592"/>
      <c r="J3" s="593"/>
      <c r="K3" s="594" t="s">
        <v>76</v>
      </c>
      <c r="L3" s="586" t="s">
        <v>77</v>
      </c>
      <c r="M3" s="586" t="s">
        <v>78</v>
      </c>
      <c r="N3" s="586" t="s">
        <v>79</v>
      </c>
      <c r="O3" s="270" t="s">
        <v>80</v>
      </c>
      <c r="P3" s="587" t="s">
        <v>81</v>
      </c>
      <c r="Q3" s="588" t="s">
        <v>82</v>
      </c>
      <c r="R3" s="589"/>
      <c r="S3" s="584" t="s">
        <v>83</v>
      </c>
      <c r="T3" s="585"/>
      <c r="U3" s="585"/>
      <c r="V3" s="585"/>
      <c r="W3" s="218" t="s">
        <v>83</v>
      </c>
    </row>
    <row r="4" spans="1:23" s="95" customFormat="1" ht="14.4" customHeight="1" thickBot="1" x14ac:dyDescent="0.35">
      <c r="A4" s="821"/>
      <c r="B4" s="822" t="s">
        <v>84</v>
      </c>
      <c r="C4" s="823" t="s">
        <v>72</v>
      </c>
      <c r="D4" s="824" t="s">
        <v>85</v>
      </c>
      <c r="E4" s="822" t="s">
        <v>84</v>
      </c>
      <c r="F4" s="823" t="s">
        <v>72</v>
      </c>
      <c r="G4" s="824" t="s">
        <v>85</v>
      </c>
      <c r="H4" s="822" t="s">
        <v>84</v>
      </c>
      <c r="I4" s="823" t="s">
        <v>72</v>
      </c>
      <c r="J4" s="824" t="s">
        <v>85</v>
      </c>
      <c r="K4" s="825"/>
      <c r="L4" s="826"/>
      <c r="M4" s="826"/>
      <c r="N4" s="826"/>
      <c r="O4" s="827"/>
      <c r="P4" s="828"/>
      <c r="Q4" s="829" t="s">
        <v>73</v>
      </c>
      <c r="R4" s="830" t="s">
        <v>72</v>
      </c>
      <c r="S4" s="831" t="s">
        <v>86</v>
      </c>
      <c r="T4" s="832" t="s">
        <v>87</v>
      </c>
      <c r="U4" s="832" t="s">
        <v>88</v>
      </c>
      <c r="V4" s="833" t="s">
        <v>2</v>
      </c>
      <c r="W4" s="834" t="s">
        <v>89</v>
      </c>
    </row>
    <row r="5" spans="1:23" ht="14.4" customHeight="1" x14ac:dyDescent="0.3">
      <c r="A5" s="865" t="s">
        <v>9566</v>
      </c>
      <c r="B5" s="835"/>
      <c r="C5" s="836"/>
      <c r="D5" s="837"/>
      <c r="E5" s="838"/>
      <c r="F5" s="839"/>
      <c r="G5" s="840"/>
      <c r="H5" s="841">
        <v>1</v>
      </c>
      <c r="I5" s="842">
        <v>13.28</v>
      </c>
      <c r="J5" s="843">
        <v>25</v>
      </c>
      <c r="K5" s="844">
        <v>13.28</v>
      </c>
      <c r="L5" s="845">
        <v>11</v>
      </c>
      <c r="M5" s="845">
        <v>75</v>
      </c>
      <c r="N5" s="846">
        <v>25.1</v>
      </c>
      <c r="O5" s="845" t="s">
        <v>9567</v>
      </c>
      <c r="P5" s="847" t="s">
        <v>9568</v>
      </c>
      <c r="Q5" s="848">
        <f>H5-B5</f>
        <v>1</v>
      </c>
      <c r="R5" s="848">
        <f>I5-C5</f>
        <v>13.28</v>
      </c>
      <c r="S5" s="835">
        <f>IF(H5=0,"",H5*N5)</f>
        <v>25.1</v>
      </c>
      <c r="T5" s="835">
        <f>IF(H5=0,"",H5*J5)</f>
        <v>25</v>
      </c>
      <c r="U5" s="835">
        <f>IF(H5=0,"",T5-S5)</f>
        <v>-0.10000000000000142</v>
      </c>
      <c r="V5" s="849">
        <f>IF(H5=0,"",T5/S5)</f>
        <v>0.99601593625497997</v>
      </c>
      <c r="W5" s="850"/>
    </row>
    <row r="6" spans="1:23" ht="14.4" customHeight="1" x14ac:dyDescent="0.3">
      <c r="A6" s="866" t="s">
        <v>9569</v>
      </c>
      <c r="B6" s="851">
        <v>1</v>
      </c>
      <c r="C6" s="852">
        <v>15.65</v>
      </c>
      <c r="D6" s="820">
        <v>33</v>
      </c>
      <c r="E6" s="853"/>
      <c r="F6" s="854"/>
      <c r="G6" s="805"/>
      <c r="H6" s="855"/>
      <c r="I6" s="856"/>
      <c r="J6" s="806"/>
      <c r="K6" s="857">
        <v>15.65</v>
      </c>
      <c r="L6" s="858">
        <v>11</v>
      </c>
      <c r="M6" s="858">
        <v>84</v>
      </c>
      <c r="N6" s="859">
        <v>27.86</v>
      </c>
      <c r="O6" s="858" t="s">
        <v>9567</v>
      </c>
      <c r="P6" s="860" t="s">
        <v>9570</v>
      </c>
      <c r="Q6" s="861">
        <f t="shared" ref="Q6:R69" si="0">H6-B6</f>
        <v>-1</v>
      </c>
      <c r="R6" s="861">
        <f t="shared" si="0"/>
        <v>-15.65</v>
      </c>
      <c r="S6" s="851" t="str">
        <f t="shared" ref="S6:S69" si="1">IF(H6=0,"",H6*N6)</f>
        <v/>
      </c>
      <c r="T6" s="851" t="str">
        <f t="shared" ref="T6:T69" si="2">IF(H6=0,"",H6*J6)</f>
        <v/>
      </c>
      <c r="U6" s="851" t="str">
        <f t="shared" ref="U6:U69" si="3">IF(H6=0,"",T6-S6)</f>
        <v/>
      </c>
      <c r="V6" s="862" t="str">
        <f t="shared" ref="V6:V69" si="4">IF(H6=0,"",T6/S6)</f>
        <v/>
      </c>
      <c r="W6" s="807"/>
    </row>
    <row r="7" spans="1:23" ht="14.4" customHeight="1" x14ac:dyDescent="0.3">
      <c r="A7" s="867" t="s">
        <v>9571</v>
      </c>
      <c r="B7" s="814"/>
      <c r="C7" s="815"/>
      <c r="D7" s="816"/>
      <c r="E7" s="817"/>
      <c r="F7" s="795"/>
      <c r="G7" s="796"/>
      <c r="H7" s="797">
        <v>2</v>
      </c>
      <c r="I7" s="798">
        <v>14.46</v>
      </c>
      <c r="J7" s="808">
        <v>15</v>
      </c>
      <c r="K7" s="800">
        <v>7.23</v>
      </c>
      <c r="L7" s="801">
        <v>5</v>
      </c>
      <c r="M7" s="801">
        <v>43</v>
      </c>
      <c r="N7" s="802">
        <v>14.23</v>
      </c>
      <c r="O7" s="801" t="s">
        <v>9567</v>
      </c>
      <c r="P7" s="818" t="s">
        <v>9572</v>
      </c>
      <c r="Q7" s="803">
        <f t="shared" si="0"/>
        <v>2</v>
      </c>
      <c r="R7" s="803">
        <f t="shared" si="0"/>
        <v>14.46</v>
      </c>
      <c r="S7" s="814">
        <f t="shared" si="1"/>
        <v>28.46</v>
      </c>
      <c r="T7" s="814">
        <f t="shared" si="2"/>
        <v>30</v>
      </c>
      <c r="U7" s="814">
        <f t="shared" si="3"/>
        <v>1.5399999999999991</v>
      </c>
      <c r="V7" s="819">
        <f t="shared" si="4"/>
        <v>1.0541110330288124</v>
      </c>
      <c r="W7" s="804">
        <v>7.77</v>
      </c>
    </row>
    <row r="8" spans="1:23" ht="14.4" customHeight="1" x14ac:dyDescent="0.3">
      <c r="A8" s="866" t="s">
        <v>9573</v>
      </c>
      <c r="B8" s="851">
        <v>1</v>
      </c>
      <c r="C8" s="852">
        <v>7.3</v>
      </c>
      <c r="D8" s="820">
        <v>19</v>
      </c>
      <c r="E8" s="853">
        <v>2</v>
      </c>
      <c r="F8" s="854">
        <v>14.59</v>
      </c>
      <c r="G8" s="805">
        <v>10.5</v>
      </c>
      <c r="H8" s="855">
        <v>2</v>
      </c>
      <c r="I8" s="856">
        <v>26.44</v>
      </c>
      <c r="J8" s="809">
        <v>69</v>
      </c>
      <c r="K8" s="857">
        <v>7.3</v>
      </c>
      <c r="L8" s="858">
        <v>5</v>
      </c>
      <c r="M8" s="858">
        <v>47</v>
      </c>
      <c r="N8" s="859">
        <v>15.74</v>
      </c>
      <c r="O8" s="858" t="s">
        <v>9567</v>
      </c>
      <c r="P8" s="860" t="s">
        <v>9574</v>
      </c>
      <c r="Q8" s="861">
        <f t="shared" si="0"/>
        <v>1</v>
      </c>
      <c r="R8" s="861">
        <f t="shared" si="0"/>
        <v>19.14</v>
      </c>
      <c r="S8" s="851">
        <f t="shared" si="1"/>
        <v>31.48</v>
      </c>
      <c r="T8" s="851">
        <f t="shared" si="2"/>
        <v>138</v>
      </c>
      <c r="U8" s="851">
        <f t="shared" si="3"/>
        <v>106.52</v>
      </c>
      <c r="V8" s="862">
        <f t="shared" si="4"/>
        <v>4.3837357052096566</v>
      </c>
      <c r="W8" s="807">
        <v>106.52</v>
      </c>
    </row>
    <row r="9" spans="1:23" ht="14.4" customHeight="1" x14ac:dyDescent="0.3">
      <c r="A9" s="866" t="s">
        <v>9575</v>
      </c>
      <c r="B9" s="851">
        <v>6</v>
      </c>
      <c r="C9" s="852">
        <v>49.98</v>
      </c>
      <c r="D9" s="820">
        <v>17</v>
      </c>
      <c r="E9" s="853">
        <v>4</v>
      </c>
      <c r="F9" s="854">
        <v>37.83</v>
      </c>
      <c r="G9" s="805">
        <v>19</v>
      </c>
      <c r="H9" s="855">
        <v>9</v>
      </c>
      <c r="I9" s="856">
        <v>75.03</v>
      </c>
      <c r="J9" s="806">
        <v>13.3</v>
      </c>
      <c r="K9" s="857">
        <v>8.33</v>
      </c>
      <c r="L9" s="858">
        <v>6</v>
      </c>
      <c r="M9" s="858">
        <v>53</v>
      </c>
      <c r="N9" s="859">
        <v>17.510000000000002</v>
      </c>
      <c r="O9" s="858" t="s">
        <v>9567</v>
      </c>
      <c r="P9" s="860" t="s">
        <v>9576</v>
      </c>
      <c r="Q9" s="861">
        <f t="shared" si="0"/>
        <v>3</v>
      </c>
      <c r="R9" s="861">
        <f t="shared" si="0"/>
        <v>25.050000000000004</v>
      </c>
      <c r="S9" s="851">
        <f t="shared" si="1"/>
        <v>157.59</v>
      </c>
      <c r="T9" s="851">
        <f t="shared" si="2"/>
        <v>119.7</v>
      </c>
      <c r="U9" s="851">
        <f t="shared" si="3"/>
        <v>-37.89</v>
      </c>
      <c r="V9" s="862">
        <f t="shared" si="4"/>
        <v>0.75956596230725304</v>
      </c>
      <c r="W9" s="807"/>
    </row>
    <row r="10" spans="1:23" ht="14.4" customHeight="1" x14ac:dyDescent="0.3">
      <c r="A10" s="867" t="s">
        <v>9577</v>
      </c>
      <c r="B10" s="814"/>
      <c r="C10" s="815"/>
      <c r="D10" s="816"/>
      <c r="E10" s="797">
        <v>1</v>
      </c>
      <c r="F10" s="798">
        <v>78.17</v>
      </c>
      <c r="G10" s="799">
        <v>185</v>
      </c>
      <c r="H10" s="801"/>
      <c r="I10" s="795"/>
      <c r="J10" s="796"/>
      <c r="K10" s="800">
        <v>80.540000000000006</v>
      </c>
      <c r="L10" s="801">
        <v>75</v>
      </c>
      <c r="M10" s="801">
        <v>376</v>
      </c>
      <c r="N10" s="802">
        <v>125.28</v>
      </c>
      <c r="O10" s="801" t="s">
        <v>9567</v>
      </c>
      <c r="P10" s="818" t="s">
        <v>9578</v>
      </c>
      <c r="Q10" s="803">
        <f t="shared" si="0"/>
        <v>0</v>
      </c>
      <c r="R10" s="803">
        <f t="shared" si="0"/>
        <v>0</v>
      </c>
      <c r="S10" s="814" t="str">
        <f t="shared" si="1"/>
        <v/>
      </c>
      <c r="T10" s="814" t="str">
        <f t="shared" si="2"/>
        <v/>
      </c>
      <c r="U10" s="814" t="str">
        <f t="shared" si="3"/>
        <v/>
      </c>
      <c r="V10" s="819" t="str">
        <f t="shared" si="4"/>
        <v/>
      </c>
      <c r="W10" s="804"/>
    </row>
    <row r="11" spans="1:23" ht="14.4" customHeight="1" x14ac:dyDescent="0.3">
      <c r="A11" s="867" t="s">
        <v>9579</v>
      </c>
      <c r="B11" s="814">
        <v>1</v>
      </c>
      <c r="C11" s="815">
        <v>73.349999999999994</v>
      </c>
      <c r="D11" s="816">
        <v>114</v>
      </c>
      <c r="E11" s="817"/>
      <c r="F11" s="795"/>
      <c r="G11" s="796"/>
      <c r="H11" s="797">
        <v>2</v>
      </c>
      <c r="I11" s="798">
        <v>109.85</v>
      </c>
      <c r="J11" s="808">
        <v>136</v>
      </c>
      <c r="K11" s="800">
        <v>58.08</v>
      </c>
      <c r="L11" s="801">
        <v>43</v>
      </c>
      <c r="M11" s="801">
        <v>225</v>
      </c>
      <c r="N11" s="802">
        <v>74.959999999999994</v>
      </c>
      <c r="O11" s="801" t="s">
        <v>9567</v>
      </c>
      <c r="P11" s="818" t="s">
        <v>9580</v>
      </c>
      <c r="Q11" s="803">
        <f t="shared" si="0"/>
        <v>1</v>
      </c>
      <c r="R11" s="803">
        <f t="shared" si="0"/>
        <v>36.5</v>
      </c>
      <c r="S11" s="814">
        <f t="shared" si="1"/>
        <v>149.91999999999999</v>
      </c>
      <c r="T11" s="814">
        <f t="shared" si="2"/>
        <v>272</v>
      </c>
      <c r="U11" s="814">
        <f t="shared" si="3"/>
        <v>122.08000000000001</v>
      </c>
      <c r="V11" s="819">
        <f t="shared" si="4"/>
        <v>1.8143009605122733</v>
      </c>
      <c r="W11" s="804">
        <v>122.07</v>
      </c>
    </row>
    <row r="12" spans="1:23" ht="14.4" customHeight="1" x14ac:dyDescent="0.3">
      <c r="A12" s="867" t="s">
        <v>9581</v>
      </c>
      <c r="B12" s="814"/>
      <c r="C12" s="815"/>
      <c r="D12" s="816"/>
      <c r="E12" s="797">
        <v>1</v>
      </c>
      <c r="F12" s="798">
        <v>46.9</v>
      </c>
      <c r="G12" s="799">
        <v>222</v>
      </c>
      <c r="H12" s="801"/>
      <c r="I12" s="795"/>
      <c r="J12" s="796"/>
      <c r="K12" s="800">
        <v>43.69</v>
      </c>
      <c r="L12" s="801">
        <v>43</v>
      </c>
      <c r="M12" s="801">
        <v>207</v>
      </c>
      <c r="N12" s="802">
        <v>69.069999999999993</v>
      </c>
      <c r="O12" s="801" t="s">
        <v>9567</v>
      </c>
      <c r="P12" s="818" t="s">
        <v>9582</v>
      </c>
      <c r="Q12" s="803">
        <f t="shared" si="0"/>
        <v>0</v>
      </c>
      <c r="R12" s="803">
        <f t="shared" si="0"/>
        <v>0</v>
      </c>
      <c r="S12" s="814" t="str">
        <f t="shared" si="1"/>
        <v/>
      </c>
      <c r="T12" s="814" t="str">
        <f t="shared" si="2"/>
        <v/>
      </c>
      <c r="U12" s="814" t="str">
        <f t="shared" si="3"/>
        <v/>
      </c>
      <c r="V12" s="819" t="str">
        <f t="shared" si="4"/>
        <v/>
      </c>
      <c r="W12" s="804"/>
    </row>
    <row r="13" spans="1:23" ht="14.4" customHeight="1" x14ac:dyDescent="0.3">
      <c r="A13" s="867" t="s">
        <v>9583</v>
      </c>
      <c r="B13" s="814">
        <v>1</v>
      </c>
      <c r="C13" s="815">
        <v>41.94</v>
      </c>
      <c r="D13" s="816">
        <v>162</v>
      </c>
      <c r="E13" s="797">
        <v>1</v>
      </c>
      <c r="F13" s="798">
        <v>43.15</v>
      </c>
      <c r="G13" s="799">
        <v>165</v>
      </c>
      <c r="H13" s="801"/>
      <c r="I13" s="795"/>
      <c r="J13" s="796"/>
      <c r="K13" s="800">
        <v>36.67</v>
      </c>
      <c r="L13" s="801">
        <v>22</v>
      </c>
      <c r="M13" s="801">
        <v>149</v>
      </c>
      <c r="N13" s="802">
        <v>49.56</v>
      </c>
      <c r="O13" s="801" t="s">
        <v>9567</v>
      </c>
      <c r="P13" s="818" t="s">
        <v>9584</v>
      </c>
      <c r="Q13" s="803">
        <f t="shared" si="0"/>
        <v>-1</v>
      </c>
      <c r="R13" s="803">
        <f t="shared" si="0"/>
        <v>-41.94</v>
      </c>
      <c r="S13" s="814" t="str">
        <f t="shared" si="1"/>
        <v/>
      </c>
      <c r="T13" s="814" t="str">
        <f t="shared" si="2"/>
        <v/>
      </c>
      <c r="U13" s="814" t="str">
        <f t="shared" si="3"/>
        <v/>
      </c>
      <c r="V13" s="819" t="str">
        <f t="shared" si="4"/>
        <v/>
      </c>
      <c r="W13" s="804"/>
    </row>
    <row r="14" spans="1:23" ht="14.4" customHeight="1" x14ac:dyDescent="0.3">
      <c r="A14" s="867" t="s">
        <v>9585</v>
      </c>
      <c r="B14" s="814"/>
      <c r="C14" s="815"/>
      <c r="D14" s="816"/>
      <c r="E14" s="817">
        <v>1</v>
      </c>
      <c r="F14" s="795">
        <v>27.82</v>
      </c>
      <c r="G14" s="796">
        <v>27</v>
      </c>
      <c r="H14" s="797">
        <v>1</v>
      </c>
      <c r="I14" s="798">
        <v>36.36</v>
      </c>
      <c r="J14" s="808">
        <v>71</v>
      </c>
      <c r="K14" s="800">
        <v>27.82</v>
      </c>
      <c r="L14" s="801">
        <v>22</v>
      </c>
      <c r="M14" s="801">
        <v>138</v>
      </c>
      <c r="N14" s="802">
        <v>46.15</v>
      </c>
      <c r="O14" s="801" t="s">
        <v>9567</v>
      </c>
      <c r="P14" s="818" t="s">
        <v>9586</v>
      </c>
      <c r="Q14" s="803">
        <f t="shared" si="0"/>
        <v>1</v>
      </c>
      <c r="R14" s="803">
        <f t="shared" si="0"/>
        <v>36.36</v>
      </c>
      <c r="S14" s="814">
        <f t="shared" si="1"/>
        <v>46.15</v>
      </c>
      <c r="T14" s="814">
        <f t="shared" si="2"/>
        <v>71</v>
      </c>
      <c r="U14" s="814">
        <f t="shared" si="3"/>
        <v>24.85</v>
      </c>
      <c r="V14" s="819">
        <f t="shared" si="4"/>
        <v>1.5384615384615385</v>
      </c>
      <c r="W14" s="804">
        <v>24.85</v>
      </c>
    </row>
    <row r="15" spans="1:23" ht="14.4" customHeight="1" x14ac:dyDescent="0.3">
      <c r="A15" s="867" t="s">
        <v>9587</v>
      </c>
      <c r="B15" s="810">
        <v>1</v>
      </c>
      <c r="C15" s="811">
        <v>19.57</v>
      </c>
      <c r="D15" s="812">
        <v>72</v>
      </c>
      <c r="E15" s="817"/>
      <c r="F15" s="795"/>
      <c r="G15" s="796"/>
      <c r="H15" s="801"/>
      <c r="I15" s="795"/>
      <c r="J15" s="796"/>
      <c r="K15" s="800">
        <v>19.57</v>
      </c>
      <c r="L15" s="801">
        <v>11</v>
      </c>
      <c r="M15" s="801">
        <v>83</v>
      </c>
      <c r="N15" s="802">
        <v>27.75</v>
      </c>
      <c r="O15" s="801" t="s">
        <v>9567</v>
      </c>
      <c r="P15" s="818" t="s">
        <v>9588</v>
      </c>
      <c r="Q15" s="803">
        <f t="shared" si="0"/>
        <v>-1</v>
      </c>
      <c r="R15" s="803">
        <f t="shared" si="0"/>
        <v>-19.57</v>
      </c>
      <c r="S15" s="814" t="str">
        <f t="shared" si="1"/>
        <v/>
      </c>
      <c r="T15" s="814" t="str">
        <f t="shared" si="2"/>
        <v/>
      </c>
      <c r="U15" s="814" t="str">
        <f t="shared" si="3"/>
        <v/>
      </c>
      <c r="V15" s="819" t="str">
        <f t="shared" si="4"/>
        <v/>
      </c>
      <c r="W15" s="804"/>
    </row>
    <row r="16" spans="1:23" ht="14.4" customHeight="1" x14ac:dyDescent="0.3">
      <c r="A16" s="867" t="s">
        <v>9589</v>
      </c>
      <c r="B16" s="814"/>
      <c r="C16" s="815"/>
      <c r="D16" s="816"/>
      <c r="E16" s="797">
        <v>1</v>
      </c>
      <c r="F16" s="798">
        <v>10.220000000000001</v>
      </c>
      <c r="G16" s="799">
        <v>19</v>
      </c>
      <c r="H16" s="801"/>
      <c r="I16" s="795"/>
      <c r="J16" s="796"/>
      <c r="K16" s="800">
        <v>10.220000000000001</v>
      </c>
      <c r="L16" s="801">
        <v>6</v>
      </c>
      <c r="M16" s="801">
        <v>51</v>
      </c>
      <c r="N16" s="802">
        <v>17.12</v>
      </c>
      <c r="O16" s="801" t="s">
        <v>9567</v>
      </c>
      <c r="P16" s="818" t="s">
        <v>9590</v>
      </c>
      <c r="Q16" s="803">
        <f t="shared" si="0"/>
        <v>0</v>
      </c>
      <c r="R16" s="803">
        <f t="shared" si="0"/>
        <v>0</v>
      </c>
      <c r="S16" s="814" t="str">
        <f t="shared" si="1"/>
        <v/>
      </c>
      <c r="T16" s="814" t="str">
        <f t="shared" si="2"/>
        <v/>
      </c>
      <c r="U16" s="814" t="str">
        <f t="shared" si="3"/>
        <v/>
      </c>
      <c r="V16" s="819" t="str">
        <f t="shared" si="4"/>
        <v/>
      </c>
      <c r="W16" s="804"/>
    </row>
    <row r="17" spans="1:23" ht="14.4" customHeight="1" x14ac:dyDescent="0.3">
      <c r="A17" s="866" t="s">
        <v>9591</v>
      </c>
      <c r="B17" s="851"/>
      <c r="C17" s="852"/>
      <c r="D17" s="820"/>
      <c r="E17" s="855">
        <v>1</v>
      </c>
      <c r="F17" s="856">
        <v>24.44</v>
      </c>
      <c r="G17" s="806">
        <v>90</v>
      </c>
      <c r="H17" s="858">
        <v>1</v>
      </c>
      <c r="I17" s="854">
        <v>10.220000000000001</v>
      </c>
      <c r="J17" s="809">
        <v>30</v>
      </c>
      <c r="K17" s="857">
        <v>10.220000000000001</v>
      </c>
      <c r="L17" s="858">
        <v>6</v>
      </c>
      <c r="M17" s="858">
        <v>51</v>
      </c>
      <c r="N17" s="859">
        <v>17.12</v>
      </c>
      <c r="O17" s="858" t="s">
        <v>9567</v>
      </c>
      <c r="P17" s="860" t="s">
        <v>9592</v>
      </c>
      <c r="Q17" s="861">
        <f t="shared" si="0"/>
        <v>1</v>
      </c>
      <c r="R17" s="861">
        <f t="shared" si="0"/>
        <v>10.220000000000001</v>
      </c>
      <c r="S17" s="851">
        <f t="shared" si="1"/>
        <v>17.12</v>
      </c>
      <c r="T17" s="851">
        <f t="shared" si="2"/>
        <v>30</v>
      </c>
      <c r="U17" s="851">
        <f t="shared" si="3"/>
        <v>12.879999999999999</v>
      </c>
      <c r="V17" s="862">
        <f t="shared" si="4"/>
        <v>1.7523364485981308</v>
      </c>
      <c r="W17" s="807">
        <v>12.88</v>
      </c>
    </row>
    <row r="18" spans="1:23" ht="14.4" customHeight="1" x14ac:dyDescent="0.3">
      <c r="A18" s="866" t="s">
        <v>9593</v>
      </c>
      <c r="B18" s="851">
        <v>1</v>
      </c>
      <c r="C18" s="852">
        <v>13.07</v>
      </c>
      <c r="D18" s="820">
        <v>40</v>
      </c>
      <c r="E18" s="855"/>
      <c r="F18" s="856"/>
      <c r="G18" s="806"/>
      <c r="H18" s="858"/>
      <c r="I18" s="854"/>
      <c r="J18" s="805"/>
      <c r="K18" s="857">
        <v>13.07</v>
      </c>
      <c r="L18" s="858">
        <v>8</v>
      </c>
      <c r="M18" s="858">
        <v>69</v>
      </c>
      <c r="N18" s="859">
        <v>23.12</v>
      </c>
      <c r="O18" s="858" t="s">
        <v>9567</v>
      </c>
      <c r="P18" s="860" t="s">
        <v>9594</v>
      </c>
      <c r="Q18" s="861">
        <f t="shared" si="0"/>
        <v>-1</v>
      </c>
      <c r="R18" s="861">
        <f t="shared" si="0"/>
        <v>-13.07</v>
      </c>
      <c r="S18" s="851" t="str">
        <f t="shared" si="1"/>
        <v/>
      </c>
      <c r="T18" s="851" t="str">
        <f t="shared" si="2"/>
        <v/>
      </c>
      <c r="U18" s="851" t="str">
        <f t="shared" si="3"/>
        <v/>
      </c>
      <c r="V18" s="862" t="str">
        <f t="shared" si="4"/>
        <v/>
      </c>
      <c r="W18" s="807"/>
    </row>
    <row r="19" spans="1:23" ht="14.4" customHeight="1" x14ac:dyDescent="0.3">
      <c r="A19" s="867" t="s">
        <v>9595</v>
      </c>
      <c r="B19" s="814">
        <v>7</v>
      </c>
      <c r="C19" s="815">
        <v>27.27</v>
      </c>
      <c r="D19" s="816">
        <v>13</v>
      </c>
      <c r="E19" s="797">
        <v>5</v>
      </c>
      <c r="F19" s="798">
        <v>19.43</v>
      </c>
      <c r="G19" s="799">
        <v>6.8</v>
      </c>
      <c r="H19" s="801">
        <v>2</v>
      </c>
      <c r="I19" s="795">
        <v>7.53</v>
      </c>
      <c r="J19" s="796">
        <v>7.5</v>
      </c>
      <c r="K19" s="800">
        <v>3.77</v>
      </c>
      <c r="L19" s="801">
        <v>4</v>
      </c>
      <c r="M19" s="801">
        <v>34</v>
      </c>
      <c r="N19" s="802">
        <v>11.47</v>
      </c>
      <c r="O19" s="801" t="s">
        <v>9567</v>
      </c>
      <c r="P19" s="818" t="s">
        <v>9596</v>
      </c>
      <c r="Q19" s="803">
        <f t="shared" si="0"/>
        <v>-5</v>
      </c>
      <c r="R19" s="803">
        <f t="shared" si="0"/>
        <v>-19.739999999999998</v>
      </c>
      <c r="S19" s="814">
        <f t="shared" si="1"/>
        <v>22.94</v>
      </c>
      <c r="T19" s="814">
        <f t="shared" si="2"/>
        <v>15</v>
      </c>
      <c r="U19" s="814">
        <f t="shared" si="3"/>
        <v>-7.9400000000000013</v>
      </c>
      <c r="V19" s="819">
        <f t="shared" si="4"/>
        <v>0.6538796861377506</v>
      </c>
      <c r="W19" s="804"/>
    </row>
    <row r="20" spans="1:23" ht="14.4" customHeight="1" x14ac:dyDescent="0.3">
      <c r="A20" s="866" t="s">
        <v>9597</v>
      </c>
      <c r="B20" s="851">
        <v>2</v>
      </c>
      <c r="C20" s="852">
        <v>9.66</v>
      </c>
      <c r="D20" s="820">
        <v>14</v>
      </c>
      <c r="E20" s="855">
        <v>4</v>
      </c>
      <c r="F20" s="856">
        <v>19.420000000000002</v>
      </c>
      <c r="G20" s="806">
        <v>10.3</v>
      </c>
      <c r="H20" s="858">
        <v>2</v>
      </c>
      <c r="I20" s="854">
        <v>8.7899999999999991</v>
      </c>
      <c r="J20" s="809">
        <v>16.5</v>
      </c>
      <c r="K20" s="857">
        <v>4.83</v>
      </c>
      <c r="L20" s="858">
        <v>5</v>
      </c>
      <c r="M20" s="858">
        <v>44</v>
      </c>
      <c r="N20" s="859">
        <v>14.75</v>
      </c>
      <c r="O20" s="858" t="s">
        <v>9567</v>
      </c>
      <c r="P20" s="860" t="s">
        <v>9598</v>
      </c>
      <c r="Q20" s="861">
        <f t="shared" si="0"/>
        <v>0</v>
      </c>
      <c r="R20" s="861">
        <f t="shared" si="0"/>
        <v>-0.87000000000000099</v>
      </c>
      <c r="S20" s="851">
        <f t="shared" si="1"/>
        <v>29.5</v>
      </c>
      <c r="T20" s="851">
        <f t="shared" si="2"/>
        <v>33</v>
      </c>
      <c r="U20" s="851">
        <f t="shared" si="3"/>
        <v>3.5</v>
      </c>
      <c r="V20" s="862">
        <f t="shared" si="4"/>
        <v>1.1186440677966101</v>
      </c>
      <c r="W20" s="807">
        <v>14.25</v>
      </c>
    </row>
    <row r="21" spans="1:23" ht="14.4" customHeight="1" x14ac:dyDescent="0.3">
      <c r="A21" s="866" t="s">
        <v>9599</v>
      </c>
      <c r="B21" s="851">
        <v>2</v>
      </c>
      <c r="C21" s="852">
        <v>21.02</v>
      </c>
      <c r="D21" s="820">
        <v>44</v>
      </c>
      <c r="E21" s="855">
        <v>3</v>
      </c>
      <c r="F21" s="856">
        <v>19.510000000000002</v>
      </c>
      <c r="G21" s="806">
        <v>17.3</v>
      </c>
      <c r="H21" s="858">
        <v>4</v>
      </c>
      <c r="I21" s="854">
        <v>26.02</v>
      </c>
      <c r="J21" s="809">
        <v>15.8</v>
      </c>
      <c r="K21" s="857">
        <v>6.5</v>
      </c>
      <c r="L21" s="858">
        <v>5</v>
      </c>
      <c r="M21" s="858">
        <v>46</v>
      </c>
      <c r="N21" s="859">
        <v>15.21</v>
      </c>
      <c r="O21" s="858" t="s">
        <v>9567</v>
      </c>
      <c r="P21" s="860" t="s">
        <v>9600</v>
      </c>
      <c r="Q21" s="861">
        <f t="shared" si="0"/>
        <v>2</v>
      </c>
      <c r="R21" s="861">
        <f t="shared" si="0"/>
        <v>5</v>
      </c>
      <c r="S21" s="851">
        <f t="shared" si="1"/>
        <v>60.84</v>
      </c>
      <c r="T21" s="851">
        <f t="shared" si="2"/>
        <v>63.2</v>
      </c>
      <c r="U21" s="851">
        <f t="shared" si="3"/>
        <v>2.3599999999999994</v>
      </c>
      <c r="V21" s="862">
        <f t="shared" si="4"/>
        <v>1.0387902695595004</v>
      </c>
      <c r="W21" s="807">
        <v>7.57</v>
      </c>
    </row>
    <row r="22" spans="1:23" ht="14.4" customHeight="1" x14ac:dyDescent="0.3">
      <c r="A22" s="867" t="s">
        <v>9601</v>
      </c>
      <c r="B22" s="814"/>
      <c r="C22" s="815"/>
      <c r="D22" s="816"/>
      <c r="E22" s="797">
        <v>1</v>
      </c>
      <c r="F22" s="798">
        <v>2.63</v>
      </c>
      <c r="G22" s="799">
        <v>18</v>
      </c>
      <c r="H22" s="801"/>
      <c r="I22" s="795"/>
      <c r="J22" s="796"/>
      <c r="K22" s="800">
        <v>2.63</v>
      </c>
      <c r="L22" s="801">
        <v>4</v>
      </c>
      <c r="M22" s="801">
        <v>32</v>
      </c>
      <c r="N22" s="802">
        <v>10.59</v>
      </c>
      <c r="O22" s="801" t="s">
        <v>9567</v>
      </c>
      <c r="P22" s="818" t="s">
        <v>9602</v>
      </c>
      <c r="Q22" s="803">
        <f t="shared" si="0"/>
        <v>0</v>
      </c>
      <c r="R22" s="803">
        <f t="shared" si="0"/>
        <v>0</v>
      </c>
      <c r="S22" s="814" t="str">
        <f t="shared" si="1"/>
        <v/>
      </c>
      <c r="T22" s="814" t="str">
        <f t="shared" si="2"/>
        <v/>
      </c>
      <c r="U22" s="814" t="str">
        <f t="shared" si="3"/>
        <v/>
      </c>
      <c r="V22" s="819" t="str">
        <f t="shared" si="4"/>
        <v/>
      </c>
      <c r="W22" s="804"/>
    </row>
    <row r="23" spans="1:23" ht="14.4" customHeight="1" x14ac:dyDescent="0.3">
      <c r="A23" s="867" t="s">
        <v>9603</v>
      </c>
      <c r="B23" s="814"/>
      <c r="C23" s="815"/>
      <c r="D23" s="816"/>
      <c r="E23" s="817"/>
      <c r="F23" s="795"/>
      <c r="G23" s="796"/>
      <c r="H23" s="797">
        <v>1</v>
      </c>
      <c r="I23" s="798">
        <v>0.5</v>
      </c>
      <c r="J23" s="799">
        <v>3</v>
      </c>
      <c r="K23" s="800">
        <v>0.5</v>
      </c>
      <c r="L23" s="801">
        <v>1</v>
      </c>
      <c r="M23" s="801">
        <v>10</v>
      </c>
      <c r="N23" s="802">
        <v>3.48</v>
      </c>
      <c r="O23" s="801" t="s">
        <v>9567</v>
      </c>
      <c r="P23" s="818" t="s">
        <v>9604</v>
      </c>
      <c r="Q23" s="803">
        <f t="shared" si="0"/>
        <v>1</v>
      </c>
      <c r="R23" s="803">
        <f t="shared" si="0"/>
        <v>0.5</v>
      </c>
      <c r="S23" s="814">
        <f t="shared" si="1"/>
        <v>3.48</v>
      </c>
      <c r="T23" s="814">
        <f t="shared" si="2"/>
        <v>3</v>
      </c>
      <c r="U23" s="814">
        <f t="shared" si="3"/>
        <v>-0.48</v>
      </c>
      <c r="V23" s="819">
        <f t="shared" si="4"/>
        <v>0.86206896551724144</v>
      </c>
      <c r="W23" s="804"/>
    </row>
    <row r="24" spans="1:23" ht="14.4" customHeight="1" x14ac:dyDescent="0.3">
      <c r="A24" s="867" t="s">
        <v>9605</v>
      </c>
      <c r="B24" s="810">
        <v>3</v>
      </c>
      <c r="C24" s="811">
        <v>3.77</v>
      </c>
      <c r="D24" s="812">
        <v>4.3</v>
      </c>
      <c r="E24" s="817">
        <v>1</v>
      </c>
      <c r="F24" s="795">
        <v>1.26</v>
      </c>
      <c r="G24" s="796">
        <v>3</v>
      </c>
      <c r="H24" s="801">
        <v>3</v>
      </c>
      <c r="I24" s="795">
        <v>3.77</v>
      </c>
      <c r="J24" s="796">
        <v>5</v>
      </c>
      <c r="K24" s="800">
        <v>1.26</v>
      </c>
      <c r="L24" s="801">
        <v>2</v>
      </c>
      <c r="M24" s="801">
        <v>21</v>
      </c>
      <c r="N24" s="802">
        <v>6.93</v>
      </c>
      <c r="O24" s="801" t="s">
        <v>9567</v>
      </c>
      <c r="P24" s="818" t="s">
        <v>9606</v>
      </c>
      <c r="Q24" s="803">
        <f t="shared" si="0"/>
        <v>0</v>
      </c>
      <c r="R24" s="803">
        <f t="shared" si="0"/>
        <v>0</v>
      </c>
      <c r="S24" s="814">
        <f t="shared" si="1"/>
        <v>20.79</v>
      </c>
      <c r="T24" s="814">
        <f t="shared" si="2"/>
        <v>15</v>
      </c>
      <c r="U24" s="814">
        <f t="shared" si="3"/>
        <v>-5.7899999999999991</v>
      </c>
      <c r="V24" s="819">
        <f t="shared" si="4"/>
        <v>0.72150072150072153</v>
      </c>
      <c r="W24" s="804">
        <v>1.07</v>
      </c>
    </row>
    <row r="25" spans="1:23" ht="14.4" customHeight="1" x14ac:dyDescent="0.3">
      <c r="A25" s="866" t="s">
        <v>9607</v>
      </c>
      <c r="B25" s="863">
        <v>1</v>
      </c>
      <c r="C25" s="864">
        <v>1.85</v>
      </c>
      <c r="D25" s="813">
        <v>8</v>
      </c>
      <c r="E25" s="853"/>
      <c r="F25" s="854"/>
      <c r="G25" s="805"/>
      <c r="H25" s="858"/>
      <c r="I25" s="854"/>
      <c r="J25" s="805"/>
      <c r="K25" s="857">
        <v>1.85</v>
      </c>
      <c r="L25" s="858">
        <v>4</v>
      </c>
      <c r="M25" s="858">
        <v>37</v>
      </c>
      <c r="N25" s="859">
        <v>12.17</v>
      </c>
      <c r="O25" s="858" t="s">
        <v>9567</v>
      </c>
      <c r="P25" s="860" t="s">
        <v>9608</v>
      </c>
      <c r="Q25" s="861">
        <f t="shared" si="0"/>
        <v>-1</v>
      </c>
      <c r="R25" s="861">
        <f t="shared" si="0"/>
        <v>-1.85</v>
      </c>
      <c r="S25" s="851" t="str">
        <f t="shared" si="1"/>
        <v/>
      </c>
      <c r="T25" s="851" t="str">
        <f t="shared" si="2"/>
        <v/>
      </c>
      <c r="U25" s="851" t="str">
        <f t="shared" si="3"/>
        <v/>
      </c>
      <c r="V25" s="862" t="str">
        <f t="shared" si="4"/>
        <v/>
      </c>
      <c r="W25" s="807"/>
    </row>
    <row r="26" spans="1:23" ht="14.4" customHeight="1" x14ac:dyDescent="0.3">
      <c r="A26" s="867" t="s">
        <v>9609</v>
      </c>
      <c r="B26" s="814"/>
      <c r="C26" s="815"/>
      <c r="D26" s="816"/>
      <c r="E26" s="817">
        <v>1</v>
      </c>
      <c r="F26" s="795">
        <v>0.57999999999999996</v>
      </c>
      <c r="G26" s="796">
        <v>7</v>
      </c>
      <c r="H26" s="797">
        <v>1</v>
      </c>
      <c r="I26" s="798">
        <v>0.57999999999999996</v>
      </c>
      <c r="J26" s="799">
        <v>3</v>
      </c>
      <c r="K26" s="800">
        <v>0.57999999999999996</v>
      </c>
      <c r="L26" s="801">
        <v>2</v>
      </c>
      <c r="M26" s="801">
        <v>19</v>
      </c>
      <c r="N26" s="802">
        <v>6.41</v>
      </c>
      <c r="O26" s="801" t="s">
        <v>9567</v>
      </c>
      <c r="P26" s="818" t="s">
        <v>9610</v>
      </c>
      <c r="Q26" s="803">
        <f t="shared" si="0"/>
        <v>1</v>
      </c>
      <c r="R26" s="803">
        <f t="shared" si="0"/>
        <v>0.57999999999999996</v>
      </c>
      <c r="S26" s="814">
        <f t="shared" si="1"/>
        <v>6.41</v>
      </c>
      <c r="T26" s="814">
        <f t="shared" si="2"/>
        <v>3</v>
      </c>
      <c r="U26" s="814">
        <f t="shared" si="3"/>
        <v>-3.41</v>
      </c>
      <c r="V26" s="819">
        <f t="shared" si="4"/>
        <v>0.46801872074882994</v>
      </c>
      <c r="W26" s="804"/>
    </row>
    <row r="27" spans="1:23" ht="14.4" customHeight="1" x14ac:dyDescent="0.3">
      <c r="A27" s="866" t="s">
        <v>9611</v>
      </c>
      <c r="B27" s="851">
        <v>1</v>
      </c>
      <c r="C27" s="852">
        <v>1.03</v>
      </c>
      <c r="D27" s="820">
        <v>3</v>
      </c>
      <c r="E27" s="853">
        <v>3</v>
      </c>
      <c r="F27" s="854">
        <v>3.11</v>
      </c>
      <c r="G27" s="805">
        <v>8.3000000000000007</v>
      </c>
      <c r="H27" s="855">
        <v>2</v>
      </c>
      <c r="I27" s="856">
        <v>2.0499999999999998</v>
      </c>
      <c r="J27" s="806">
        <v>4</v>
      </c>
      <c r="K27" s="857">
        <v>1.03</v>
      </c>
      <c r="L27" s="858">
        <v>3</v>
      </c>
      <c r="M27" s="858">
        <v>30</v>
      </c>
      <c r="N27" s="859">
        <v>10.16</v>
      </c>
      <c r="O27" s="858" t="s">
        <v>9567</v>
      </c>
      <c r="P27" s="860" t="s">
        <v>9612</v>
      </c>
      <c r="Q27" s="861">
        <f t="shared" si="0"/>
        <v>1</v>
      </c>
      <c r="R27" s="861">
        <f t="shared" si="0"/>
        <v>1.0199999999999998</v>
      </c>
      <c r="S27" s="851">
        <f t="shared" si="1"/>
        <v>20.32</v>
      </c>
      <c r="T27" s="851">
        <f t="shared" si="2"/>
        <v>8</v>
      </c>
      <c r="U27" s="851">
        <f t="shared" si="3"/>
        <v>-12.32</v>
      </c>
      <c r="V27" s="862">
        <f t="shared" si="4"/>
        <v>0.39370078740157477</v>
      </c>
      <c r="W27" s="807"/>
    </row>
    <row r="28" spans="1:23" ht="14.4" customHeight="1" x14ac:dyDescent="0.3">
      <c r="A28" s="866" t="s">
        <v>9613</v>
      </c>
      <c r="B28" s="851"/>
      <c r="C28" s="852"/>
      <c r="D28" s="820"/>
      <c r="E28" s="853"/>
      <c r="F28" s="854"/>
      <c r="G28" s="805"/>
      <c r="H28" s="855">
        <v>2</v>
      </c>
      <c r="I28" s="856">
        <v>3.32</v>
      </c>
      <c r="J28" s="806">
        <v>11.5</v>
      </c>
      <c r="K28" s="857">
        <v>1.66</v>
      </c>
      <c r="L28" s="858">
        <v>5</v>
      </c>
      <c r="M28" s="858">
        <v>41</v>
      </c>
      <c r="N28" s="859">
        <v>13.7</v>
      </c>
      <c r="O28" s="858" t="s">
        <v>9567</v>
      </c>
      <c r="P28" s="860" t="s">
        <v>9614</v>
      </c>
      <c r="Q28" s="861">
        <f t="shared" si="0"/>
        <v>2</v>
      </c>
      <c r="R28" s="861">
        <f t="shared" si="0"/>
        <v>3.32</v>
      </c>
      <c r="S28" s="851">
        <f t="shared" si="1"/>
        <v>27.4</v>
      </c>
      <c r="T28" s="851">
        <f t="shared" si="2"/>
        <v>23</v>
      </c>
      <c r="U28" s="851">
        <f t="shared" si="3"/>
        <v>-4.3999999999999986</v>
      </c>
      <c r="V28" s="862">
        <f t="shared" si="4"/>
        <v>0.83941605839416067</v>
      </c>
      <c r="W28" s="807">
        <v>1.3</v>
      </c>
    </row>
    <row r="29" spans="1:23" ht="14.4" customHeight="1" x14ac:dyDescent="0.3">
      <c r="A29" s="867" t="s">
        <v>9615</v>
      </c>
      <c r="B29" s="814">
        <v>2</v>
      </c>
      <c r="C29" s="815">
        <v>1.21</v>
      </c>
      <c r="D29" s="816">
        <v>3.5</v>
      </c>
      <c r="E29" s="817"/>
      <c r="F29" s="795"/>
      <c r="G29" s="796"/>
      <c r="H29" s="797">
        <v>1</v>
      </c>
      <c r="I29" s="798">
        <v>0.61</v>
      </c>
      <c r="J29" s="808">
        <v>8</v>
      </c>
      <c r="K29" s="800">
        <v>0.61</v>
      </c>
      <c r="L29" s="801">
        <v>2</v>
      </c>
      <c r="M29" s="801">
        <v>22</v>
      </c>
      <c r="N29" s="802">
        <v>7.44</v>
      </c>
      <c r="O29" s="801" t="s">
        <v>9567</v>
      </c>
      <c r="P29" s="818" t="s">
        <v>9616</v>
      </c>
      <c r="Q29" s="803">
        <f t="shared" si="0"/>
        <v>-1</v>
      </c>
      <c r="R29" s="803">
        <f t="shared" si="0"/>
        <v>-0.6</v>
      </c>
      <c r="S29" s="814">
        <f t="shared" si="1"/>
        <v>7.44</v>
      </c>
      <c r="T29" s="814">
        <f t="shared" si="2"/>
        <v>8</v>
      </c>
      <c r="U29" s="814">
        <f t="shared" si="3"/>
        <v>0.55999999999999961</v>
      </c>
      <c r="V29" s="819">
        <f t="shared" si="4"/>
        <v>1.075268817204301</v>
      </c>
      <c r="W29" s="804">
        <v>0.56000000000000005</v>
      </c>
    </row>
    <row r="30" spans="1:23" ht="14.4" customHeight="1" x14ac:dyDescent="0.3">
      <c r="A30" s="866" t="s">
        <v>9617</v>
      </c>
      <c r="B30" s="851"/>
      <c r="C30" s="852"/>
      <c r="D30" s="820"/>
      <c r="E30" s="853">
        <v>5</v>
      </c>
      <c r="F30" s="854">
        <v>3.63</v>
      </c>
      <c r="G30" s="805">
        <v>9.1999999999999993</v>
      </c>
      <c r="H30" s="855">
        <v>1</v>
      </c>
      <c r="I30" s="856">
        <v>0.73</v>
      </c>
      <c r="J30" s="806">
        <v>3</v>
      </c>
      <c r="K30" s="857">
        <v>0.73</v>
      </c>
      <c r="L30" s="858">
        <v>3</v>
      </c>
      <c r="M30" s="858">
        <v>28</v>
      </c>
      <c r="N30" s="859">
        <v>9.44</v>
      </c>
      <c r="O30" s="858" t="s">
        <v>9567</v>
      </c>
      <c r="P30" s="860" t="s">
        <v>9618</v>
      </c>
      <c r="Q30" s="861">
        <f t="shared" si="0"/>
        <v>1</v>
      </c>
      <c r="R30" s="861">
        <f t="shared" si="0"/>
        <v>0.73</v>
      </c>
      <c r="S30" s="851">
        <f t="shared" si="1"/>
        <v>9.44</v>
      </c>
      <c r="T30" s="851">
        <f t="shared" si="2"/>
        <v>3</v>
      </c>
      <c r="U30" s="851">
        <f t="shared" si="3"/>
        <v>-6.4399999999999995</v>
      </c>
      <c r="V30" s="862">
        <f t="shared" si="4"/>
        <v>0.31779661016949157</v>
      </c>
      <c r="W30" s="807"/>
    </row>
    <row r="31" spans="1:23" ht="14.4" customHeight="1" x14ac:dyDescent="0.3">
      <c r="A31" s="866" t="s">
        <v>9619</v>
      </c>
      <c r="B31" s="851"/>
      <c r="C31" s="852"/>
      <c r="D31" s="820"/>
      <c r="E31" s="853"/>
      <c r="F31" s="854"/>
      <c r="G31" s="805"/>
      <c r="H31" s="855">
        <v>3</v>
      </c>
      <c r="I31" s="856">
        <v>2.91</v>
      </c>
      <c r="J31" s="806">
        <v>6.7</v>
      </c>
      <c r="K31" s="857">
        <v>0.97</v>
      </c>
      <c r="L31" s="858">
        <v>4</v>
      </c>
      <c r="M31" s="858">
        <v>35</v>
      </c>
      <c r="N31" s="859">
        <v>11.68</v>
      </c>
      <c r="O31" s="858" t="s">
        <v>9567</v>
      </c>
      <c r="P31" s="860" t="s">
        <v>9620</v>
      </c>
      <c r="Q31" s="861">
        <f t="shared" si="0"/>
        <v>3</v>
      </c>
      <c r="R31" s="861">
        <f t="shared" si="0"/>
        <v>2.91</v>
      </c>
      <c r="S31" s="851">
        <f t="shared" si="1"/>
        <v>35.04</v>
      </c>
      <c r="T31" s="851">
        <f t="shared" si="2"/>
        <v>20.100000000000001</v>
      </c>
      <c r="U31" s="851">
        <f t="shared" si="3"/>
        <v>-14.939999999999998</v>
      </c>
      <c r="V31" s="862">
        <f t="shared" si="4"/>
        <v>0.57363013698630139</v>
      </c>
      <c r="W31" s="807">
        <v>0.32</v>
      </c>
    </row>
    <row r="32" spans="1:23" ht="14.4" customHeight="1" x14ac:dyDescent="0.3">
      <c r="A32" s="867" t="s">
        <v>9621</v>
      </c>
      <c r="B32" s="814">
        <v>2</v>
      </c>
      <c r="C32" s="815">
        <v>0.77</v>
      </c>
      <c r="D32" s="816">
        <v>3.5</v>
      </c>
      <c r="E32" s="817"/>
      <c r="F32" s="795"/>
      <c r="G32" s="796"/>
      <c r="H32" s="797">
        <v>2</v>
      </c>
      <c r="I32" s="798">
        <v>0.88</v>
      </c>
      <c r="J32" s="808">
        <v>8.5</v>
      </c>
      <c r="K32" s="800">
        <v>0.38</v>
      </c>
      <c r="L32" s="801">
        <v>2</v>
      </c>
      <c r="M32" s="801">
        <v>17</v>
      </c>
      <c r="N32" s="802">
        <v>5.51</v>
      </c>
      <c r="O32" s="801" t="s">
        <v>9567</v>
      </c>
      <c r="P32" s="818" t="s">
        <v>9622</v>
      </c>
      <c r="Q32" s="803">
        <f t="shared" si="0"/>
        <v>0</v>
      </c>
      <c r="R32" s="803">
        <f t="shared" si="0"/>
        <v>0.10999999999999999</v>
      </c>
      <c r="S32" s="814">
        <f t="shared" si="1"/>
        <v>11.02</v>
      </c>
      <c r="T32" s="814">
        <f t="shared" si="2"/>
        <v>17</v>
      </c>
      <c r="U32" s="814">
        <f t="shared" si="3"/>
        <v>5.98</v>
      </c>
      <c r="V32" s="819">
        <f t="shared" si="4"/>
        <v>1.5426497277676952</v>
      </c>
      <c r="W32" s="804">
        <v>6.49</v>
      </c>
    </row>
    <row r="33" spans="1:23" ht="14.4" customHeight="1" x14ac:dyDescent="0.3">
      <c r="A33" s="867" t="s">
        <v>9623</v>
      </c>
      <c r="B33" s="814"/>
      <c r="C33" s="815"/>
      <c r="D33" s="816"/>
      <c r="E33" s="817"/>
      <c r="F33" s="795"/>
      <c r="G33" s="796"/>
      <c r="H33" s="797">
        <v>1</v>
      </c>
      <c r="I33" s="798">
        <v>2.15</v>
      </c>
      <c r="J33" s="799">
        <v>4</v>
      </c>
      <c r="K33" s="800">
        <v>2.15</v>
      </c>
      <c r="L33" s="801">
        <v>4</v>
      </c>
      <c r="M33" s="801">
        <v>39</v>
      </c>
      <c r="N33" s="802">
        <v>13.16</v>
      </c>
      <c r="O33" s="801" t="s">
        <v>9567</v>
      </c>
      <c r="P33" s="818" t="s">
        <v>9624</v>
      </c>
      <c r="Q33" s="803">
        <f t="shared" si="0"/>
        <v>1</v>
      </c>
      <c r="R33" s="803">
        <f t="shared" si="0"/>
        <v>2.15</v>
      </c>
      <c r="S33" s="814">
        <f t="shared" si="1"/>
        <v>13.16</v>
      </c>
      <c r="T33" s="814">
        <f t="shared" si="2"/>
        <v>4</v>
      </c>
      <c r="U33" s="814">
        <f t="shared" si="3"/>
        <v>-9.16</v>
      </c>
      <c r="V33" s="819">
        <f t="shared" si="4"/>
        <v>0.303951367781155</v>
      </c>
      <c r="W33" s="804"/>
    </row>
    <row r="34" spans="1:23" ht="14.4" customHeight="1" x14ac:dyDescent="0.3">
      <c r="A34" s="867" t="s">
        <v>9625</v>
      </c>
      <c r="B34" s="810">
        <v>9</v>
      </c>
      <c r="C34" s="811">
        <v>9.44</v>
      </c>
      <c r="D34" s="812">
        <v>6.3</v>
      </c>
      <c r="E34" s="817">
        <v>3</v>
      </c>
      <c r="F34" s="795">
        <v>1.47</v>
      </c>
      <c r="G34" s="796">
        <v>5.3</v>
      </c>
      <c r="H34" s="801">
        <v>3</v>
      </c>
      <c r="I34" s="795">
        <v>1.47</v>
      </c>
      <c r="J34" s="796">
        <v>2.7</v>
      </c>
      <c r="K34" s="800">
        <v>0.49</v>
      </c>
      <c r="L34" s="801">
        <v>2</v>
      </c>
      <c r="M34" s="801">
        <v>22</v>
      </c>
      <c r="N34" s="802">
        <v>7.22</v>
      </c>
      <c r="O34" s="801" t="s">
        <v>9567</v>
      </c>
      <c r="P34" s="818" t="s">
        <v>9626</v>
      </c>
      <c r="Q34" s="803">
        <f t="shared" si="0"/>
        <v>-6</v>
      </c>
      <c r="R34" s="803">
        <f t="shared" si="0"/>
        <v>-7.97</v>
      </c>
      <c r="S34" s="814">
        <f t="shared" si="1"/>
        <v>21.66</v>
      </c>
      <c r="T34" s="814">
        <f t="shared" si="2"/>
        <v>8.1000000000000014</v>
      </c>
      <c r="U34" s="814">
        <f t="shared" si="3"/>
        <v>-13.559999999999999</v>
      </c>
      <c r="V34" s="819">
        <f t="shared" si="4"/>
        <v>0.37396121883656513</v>
      </c>
      <c r="W34" s="804"/>
    </row>
    <row r="35" spans="1:23" ht="14.4" customHeight="1" x14ac:dyDescent="0.3">
      <c r="A35" s="866" t="s">
        <v>9627</v>
      </c>
      <c r="B35" s="863">
        <v>1</v>
      </c>
      <c r="C35" s="864">
        <v>0.55000000000000004</v>
      </c>
      <c r="D35" s="813">
        <v>4</v>
      </c>
      <c r="E35" s="853"/>
      <c r="F35" s="854"/>
      <c r="G35" s="805"/>
      <c r="H35" s="858"/>
      <c r="I35" s="854"/>
      <c r="J35" s="805"/>
      <c r="K35" s="857">
        <v>0.55000000000000004</v>
      </c>
      <c r="L35" s="858">
        <v>3</v>
      </c>
      <c r="M35" s="858">
        <v>25</v>
      </c>
      <c r="N35" s="859">
        <v>8.48</v>
      </c>
      <c r="O35" s="858" t="s">
        <v>9567</v>
      </c>
      <c r="P35" s="860" t="s">
        <v>9628</v>
      </c>
      <c r="Q35" s="861">
        <f t="shared" si="0"/>
        <v>-1</v>
      </c>
      <c r="R35" s="861">
        <f t="shared" si="0"/>
        <v>-0.55000000000000004</v>
      </c>
      <c r="S35" s="851" t="str">
        <f t="shared" si="1"/>
        <v/>
      </c>
      <c r="T35" s="851" t="str">
        <f t="shared" si="2"/>
        <v/>
      </c>
      <c r="U35" s="851" t="str">
        <f t="shared" si="3"/>
        <v/>
      </c>
      <c r="V35" s="862" t="str">
        <f t="shared" si="4"/>
        <v/>
      </c>
      <c r="W35" s="807"/>
    </row>
    <row r="36" spans="1:23" ht="14.4" customHeight="1" x14ac:dyDescent="0.3">
      <c r="A36" s="866" t="s">
        <v>9629</v>
      </c>
      <c r="B36" s="863"/>
      <c r="C36" s="864"/>
      <c r="D36" s="813"/>
      <c r="E36" s="853">
        <v>1</v>
      </c>
      <c r="F36" s="854">
        <v>0.66</v>
      </c>
      <c r="G36" s="805">
        <v>3</v>
      </c>
      <c r="H36" s="858">
        <v>1</v>
      </c>
      <c r="I36" s="854">
        <v>0.73</v>
      </c>
      <c r="J36" s="805">
        <v>7</v>
      </c>
      <c r="K36" s="857">
        <v>0.66</v>
      </c>
      <c r="L36" s="858">
        <v>3</v>
      </c>
      <c r="M36" s="858">
        <v>28</v>
      </c>
      <c r="N36" s="859">
        <v>9.27</v>
      </c>
      <c r="O36" s="858" t="s">
        <v>9567</v>
      </c>
      <c r="P36" s="860" t="s">
        <v>9630</v>
      </c>
      <c r="Q36" s="861">
        <f t="shared" si="0"/>
        <v>1</v>
      </c>
      <c r="R36" s="861">
        <f t="shared" si="0"/>
        <v>0.73</v>
      </c>
      <c r="S36" s="851">
        <f t="shared" si="1"/>
        <v>9.27</v>
      </c>
      <c r="T36" s="851">
        <f t="shared" si="2"/>
        <v>7</v>
      </c>
      <c r="U36" s="851">
        <f t="shared" si="3"/>
        <v>-2.2699999999999996</v>
      </c>
      <c r="V36" s="862">
        <f t="shared" si="4"/>
        <v>0.75512405609492994</v>
      </c>
      <c r="W36" s="807"/>
    </row>
    <row r="37" spans="1:23" ht="14.4" customHeight="1" x14ac:dyDescent="0.3">
      <c r="A37" s="867" t="s">
        <v>9631</v>
      </c>
      <c r="B37" s="814"/>
      <c r="C37" s="815"/>
      <c r="D37" s="816"/>
      <c r="E37" s="797">
        <v>1</v>
      </c>
      <c r="F37" s="798">
        <v>1.51</v>
      </c>
      <c r="G37" s="799">
        <v>10</v>
      </c>
      <c r="H37" s="801"/>
      <c r="I37" s="795"/>
      <c r="J37" s="796"/>
      <c r="K37" s="800">
        <v>1.51</v>
      </c>
      <c r="L37" s="801">
        <v>4</v>
      </c>
      <c r="M37" s="801">
        <v>36</v>
      </c>
      <c r="N37" s="802">
        <v>11.99</v>
      </c>
      <c r="O37" s="801" t="s">
        <v>9567</v>
      </c>
      <c r="P37" s="818" t="s">
        <v>9632</v>
      </c>
      <c r="Q37" s="803">
        <f t="shared" si="0"/>
        <v>0</v>
      </c>
      <c r="R37" s="803">
        <f t="shared" si="0"/>
        <v>0</v>
      </c>
      <c r="S37" s="814" t="str">
        <f t="shared" si="1"/>
        <v/>
      </c>
      <c r="T37" s="814" t="str">
        <f t="shared" si="2"/>
        <v/>
      </c>
      <c r="U37" s="814" t="str">
        <f t="shared" si="3"/>
        <v/>
      </c>
      <c r="V37" s="819" t="str">
        <f t="shared" si="4"/>
        <v/>
      </c>
      <c r="W37" s="804"/>
    </row>
    <row r="38" spans="1:23" ht="14.4" customHeight="1" x14ac:dyDescent="0.3">
      <c r="A38" s="866" t="s">
        <v>9633</v>
      </c>
      <c r="B38" s="851">
        <v>1</v>
      </c>
      <c r="C38" s="852">
        <v>2.0499999999999998</v>
      </c>
      <c r="D38" s="820">
        <v>6</v>
      </c>
      <c r="E38" s="855"/>
      <c r="F38" s="856"/>
      <c r="G38" s="806"/>
      <c r="H38" s="858">
        <v>1</v>
      </c>
      <c r="I38" s="854">
        <v>1.1299999999999999</v>
      </c>
      <c r="J38" s="805">
        <v>3</v>
      </c>
      <c r="K38" s="857">
        <v>2.0499999999999998</v>
      </c>
      <c r="L38" s="858">
        <v>6</v>
      </c>
      <c r="M38" s="858">
        <v>51</v>
      </c>
      <c r="N38" s="859">
        <v>16.89</v>
      </c>
      <c r="O38" s="858" t="s">
        <v>9567</v>
      </c>
      <c r="P38" s="860" t="s">
        <v>9634</v>
      </c>
      <c r="Q38" s="861">
        <f t="shared" si="0"/>
        <v>0</v>
      </c>
      <c r="R38" s="861">
        <f t="shared" si="0"/>
        <v>-0.91999999999999993</v>
      </c>
      <c r="S38" s="851">
        <f t="shared" si="1"/>
        <v>16.89</v>
      </c>
      <c r="T38" s="851">
        <f t="shared" si="2"/>
        <v>3</v>
      </c>
      <c r="U38" s="851">
        <f t="shared" si="3"/>
        <v>-13.89</v>
      </c>
      <c r="V38" s="862">
        <f t="shared" si="4"/>
        <v>0.17761989342806395</v>
      </c>
      <c r="W38" s="807"/>
    </row>
    <row r="39" spans="1:23" ht="14.4" customHeight="1" x14ac:dyDescent="0.3">
      <c r="A39" s="866" t="s">
        <v>9635</v>
      </c>
      <c r="B39" s="851">
        <v>1</v>
      </c>
      <c r="C39" s="852">
        <v>2.89</v>
      </c>
      <c r="D39" s="820">
        <v>15</v>
      </c>
      <c r="E39" s="855">
        <v>1</v>
      </c>
      <c r="F39" s="856">
        <v>2.89</v>
      </c>
      <c r="G39" s="806">
        <v>9</v>
      </c>
      <c r="H39" s="858"/>
      <c r="I39" s="854"/>
      <c r="J39" s="805"/>
      <c r="K39" s="857">
        <v>2.89</v>
      </c>
      <c r="L39" s="858">
        <v>5</v>
      </c>
      <c r="M39" s="858">
        <v>47</v>
      </c>
      <c r="N39" s="859">
        <v>15.66</v>
      </c>
      <c r="O39" s="858" t="s">
        <v>9567</v>
      </c>
      <c r="P39" s="860" t="s">
        <v>9636</v>
      </c>
      <c r="Q39" s="861">
        <f t="shared" si="0"/>
        <v>-1</v>
      </c>
      <c r="R39" s="861">
        <f t="shared" si="0"/>
        <v>-2.89</v>
      </c>
      <c r="S39" s="851" t="str">
        <f t="shared" si="1"/>
        <v/>
      </c>
      <c r="T39" s="851" t="str">
        <f t="shared" si="2"/>
        <v/>
      </c>
      <c r="U39" s="851" t="str">
        <f t="shared" si="3"/>
        <v/>
      </c>
      <c r="V39" s="862" t="str">
        <f t="shared" si="4"/>
        <v/>
      </c>
      <c r="W39" s="807"/>
    </row>
    <row r="40" spans="1:23" ht="14.4" customHeight="1" x14ac:dyDescent="0.3">
      <c r="A40" s="867" t="s">
        <v>9637</v>
      </c>
      <c r="B40" s="814"/>
      <c r="C40" s="815"/>
      <c r="D40" s="816"/>
      <c r="E40" s="817">
        <v>2</v>
      </c>
      <c r="F40" s="795">
        <v>1.91</v>
      </c>
      <c r="G40" s="796">
        <v>9</v>
      </c>
      <c r="H40" s="797">
        <v>4</v>
      </c>
      <c r="I40" s="798">
        <v>3.85</v>
      </c>
      <c r="J40" s="799">
        <v>8.5</v>
      </c>
      <c r="K40" s="800">
        <v>0.95</v>
      </c>
      <c r="L40" s="801">
        <v>3</v>
      </c>
      <c r="M40" s="801">
        <v>27</v>
      </c>
      <c r="N40" s="802">
        <v>9.14</v>
      </c>
      <c r="O40" s="801" t="s">
        <v>9567</v>
      </c>
      <c r="P40" s="818" t="s">
        <v>9638</v>
      </c>
      <c r="Q40" s="803">
        <f t="shared" si="0"/>
        <v>4</v>
      </c>
      <c r="R40" s="803">
        <f t="shared" si="0"/>
        <v>3.85</v>
      </c>
      <c r="S40" s="814">
        <f t="shared" si="1"/>
        <v>36.56</v>
      </c>
      <c r="T40" s="814">
        <f t="shared" si="2"/>
        <v>34</v>
      </c>
      <c r="U40" s="814">
        <f t="shared" si="3"/>
        <v>-2.5600000000000023</v>
      </c>
      <c r="V40" s="819">
        <f t="shared" si="4"/>
        <v>0.92997811816192555</v>
      </c>
      <c r="W40" s="804">
        <v>7.71</v>
      </c>
    </row>
    <row r="41" spans="1:23" ht="14.4" customHeight="1" x14ac:dyDescent="0.3">
      <c r="A41" s="866" t="s">
        <v>9639</v>
      </c>
      <c r="B41" s="851"/>
      <c r="C41" s="852"/>
      <c r="D41" s="820"/>
      <c r="E41" s="853">
        <v>1</v>
      </c>
      <c r="F41" s="854">
        <v>1.42</v>
      </c>
      <c r="G41" s="805">
        <v>4</v>
      </c>
      <c r="H41" s="855">
        <v>1</v>
      </c>
      <c r="I41" s="856">
        <v>1.42</v>
      </c>
      <c r="J41" s="806">
        <v>8</v>
      </c>
      <c r="K41" s="857">
        <v>1.42</v>
      </c>
      <c r="L41" s="858">
        <v>4</v>
      </c>
      <c r="M41" s="858">
        <v>39</v>
      </c>
      <c r="N41" s="859">
        <v>12.88</v>
      </c>
      <c r="O41" s="858" t="s">
        <v>9567</v>
      </c>
      <c r="P41" s="860" t="s">
        <v>9640</v>
      </c>
      <c r="Q41" s="861">
        <f t="shared" si="0"/>
        <v>1</v>
      </c>
      <c r="R41" s="861">
        <f t="shared" si="0"/>
        <v>1.42</v>
      </c>
      <c r="S41" s="851">
        <f t="shared" si="1"/>
        <v>12.88</v>
      </c>
      <c r="T41" s="851">
        <f t="shared" si="2"/>
        <v>8</v>
      </c>
      <c r="U41" s="851">
        <f t="shared" si="3"/>
        <v>-4.8800000000000008</v>
      </c>
      <c r="V41" s="862">
        <f t="shared" si="4"/>
        <v>0.6211180124223602</v>
      </c>
      <c r="W41" s="807"/>
    </row>
    <row r="42" spans="1:23" ht="14.4" customHeight="1" x14ac:dyDescent="0.3">
      <c r="A42" s="867" t="s">
        <v>9641</v>
      </c>
      <c r="B42" s="814"/>
      <c r="C42" s="815"/>
      <c r="D42" s="816"/>
      <c r="E42" s="817"/>
      <c r="F42" s="795"/>
      <c r="G42" s="796"/>
      <c r="H42" s="797">
        <v>1</v>
      </c>
      <c r="I42" s="798">
        <v>1.59</v>
      </c>
      <c r="J42" s="808">
        <v>14</v>
      </c>
      <c r="K42" s="800">
        <v>1.18</v>
      </c>
      <c r="L42" s="801">
        <v>3</v>
      </c>
      <c r="M42" s="801">
        <v>30</v>
      </c>
      <c r="N42" s="802">
        <v>9.9499999999999993</v>
      </c>
      <c r="O42" s="801" t="s">
        <v>9567</v>
      </c>
      <c r="P42" s="818" t="s">
        <v>9642</v>
      </c>
      <c r="Q42" s="803">
        <f t="shared" si="0"/>
        <v>1</v>
      </c>
      <c r="R42" s="803">
        <f t="shared" si="0"/>
        <v>1.59</v>
      </c>
      <c r="S42" s="814">
        <f t="shared" si="1"/>
        <v>9.9499999999999993</v>
      </c>
      <c r="T42" s="814">
        <f t="shared" si="2"/>
        <v>14</v>
      </c>
      <c r="U42" s="814">
        <f t="shared" si="3"/>
        <v>4.0500000000000007</v>
      </c>
      <c r="V42" s="819">
        <f t="shared" si="4"/>
        <v>1.4070351758793971</v>
      </c>
      <c r="W42" s="804">
        <v>4.05</v>
      </c>
    </row>
    <row r="43" spans="1:23" ht="14.4" customHeight="1" x14ac:dyDescent="0.3">
      <c r="A43" s="866" t="s">
        <v>9643</v>
      </c>
      <c r="B43" s="851"/>
      <c r="C43" s="852"/>
      <c r="D43" s="820"/>
      <c r="E43" s="853"/>
      <c r="F43" s="854"/>
      <c r="G43" s="805"/>
      <c r="H43" s="855">
        <v>1</v>
      </c>
      <c r="I43" s="856">
        <v>1.37</v>
      </c>
      <c r="J43" s="809">
        <v>14</v>
      </c>
      <c r="K43" s="857">
        <v>1.37</v>
      </c>
      <c r="L43" s="858">
        <v>4</v>
      </c>
      <c r="M43" s="858">
        <v>36</v>
      </c>
      <c r="N43" s="859">
        <v>12.07</v>
      </c>
      <c r="O43" s="858" t="s">
        <v>9567</v>
      </c>
      <c r="P43" s="860" t="s">
        <v>9644</v>
      </c>
      <c r="Q43" s="861">
        <f t="shared" si="0"/>
        <v>1</v>
      </c>
      <c r="R43" s="861">
        <f t="shared" si="0"/>
        <v>1.37</v>
      </c>
      <c r="S43" s="851">
        <f t="shared" si="1"/>
        <v>12.07</v>
      </c>
      <c r="T43" s="851">
        <f t="shared" si="2"/>
        <v>14</v>
      </c>
      <c r="U43" s="851">
        <f t="shared" si="3"/>
        <v>1.9299999999999997</v>
      </c>
      <c r="V43" s="862">
        <f t="shared" si="4"/>
        <v>1.1599005799502899</v>
      </c>
      <c r="W43" s="807">
        <v>1.93</v>
      </c>
    </row>
    <row r="44" spans="1:23" ht="14.4" customHeight="1" x14ac:dyDescent="0.3">
      <c r="A44" s="867" t="s">
        <v>9645</v>
      </c>
      <c r="B44" s="814"/>
      <c r="C44" s="815"/>
      <c r="D44" s="816"/>
      <c r="E44" s="797">
        <v>3</v>
      </c>
      <c r="F44" s="798">
        <v>1.29</v>
      </c>
      <c r="G44" s="799">
        <v>6.3</v>
      </c>
      <c r="H44" s="801">
        <v>1</v>
      </c>
      <c r="I44" s="795">
        <v>0.43</v>
      </c>
      <c r="J44" s="796">
        <v>2</v>
      </c>
      <c r="K44" s="800">
        <v>0.43</v>
      </c>
      <c r="L44" s="801">
        <v>1</v>
      </c>
      <c r="M44" s="801">
        <v>13</v>
      </c>
      <c r="N44" s="802">
        <v>4.22</v>
      </c>
      <c r="O44" s="801" t="s">
        <v>9567</v>
      </c>
      <c r="P44" s="818" t="s">
        <v>9646</v>
      </c>
      <c r="Q44" s="803">
        <f t="shared" si="0"/>
        <v>1</v>
      </c>
      <c r="R44" s="803">
        <f t="shared" si="0"/>
        <v>0.43</v>
      </c>
      <c r="S44" s="814">
        <f t="shared" si="1"/>
        <v>4.22</v>
      </c>
      <c r="T44" s="814">
        <f t="shared" si="2"/>
        <v>2</v>
      </c>
      <c r="U44" s="814">
        <f t="shared" si="3"/>
        <v>-2.2199999999999998</v>
      </c>
      <c r="V44" s="819">
        <f t="shared" si="4"/>
        <v>0.47393364928909953</v>
      </c>
      <c r="W44" s="804"/>
    </row>
    <row r="45" spans="1:23" ht="14.4" customHeight="1" x14ac:dyDescent="0.3">
      <c r="A45" s="866" t="s">
        <v>9647</v>
      </c>
      <c r="B45" s="851"/>
      <c r="C45" s="852"/>
      <c r="D45" s="820"/>
      <c r="E45" s="855">
        <v>2</v>
      </c>
      <c r="F45" s="856">
        <v>1.26</v>
      </c>
      <c r="G45" s="806">
        <v>9.5</v>
      </c>
      <c r="H45" s="858">
        <v>1</v>
      </c>
      <c r="I45" s="854">
        <v>0.64</v>
      </c>
      <c r="J45" s="809">
        <v>12</v>
      </c>
      <c r="K45" s="857">
        <v>0.63</v>
      </c>
      <c r="L45" s="858">
        <v>2</v>
      </c>
      <c r="M45" s="858">
        <v>21</v>
      </c>
      <c r="N45" s="859">
        <v>7.01</v>
      </c>
      <c r="O45" s="858" t="s">
        <v>9567</v>
      </c>
      <c r="P45" s="860" t="s">
        <v>9648</v>
      </c>
      <c r="Q45" s="861">
        <f t="shared" si="0"/>
        <v>1</v>
      </c>
      <c r="R45" s="861">
        <f t="shared" si="0"/>
        <v>0.64</v>
      </c>
      <c r="S45" s="851">
        <f t="shared" si="1"/>
        <v>7.01</v>
      </c>
      <c r="T45" s="851">
        <f t="shared" si="2"/>
        <v>12</v>
      </c>
      <c r="U45" s="851">
        <f t="shared" si="3"/>
        <v>4.99</v>
      </c>
      <c r="V45" s="862">
        <f t="shared" si="4"/>
        <v>1.7118402282453637</v>
      </c>
      <c r="W45" s="807">
        <v>4.99</v>
      </c>
    </row>
    <row r="46" spans="1:23" ht="14.4" customHeight="1" x14ac:dyDescent="0.3">
      <c r="A46" s="866" t="s">
        <v>9649</v>
      </c>
      <c r="B46" s="851"/>
      <c r="C46" s="852"/>
      <c r="D46" s="820"/>
      <c r="E46" s="855">
        <v>2</v>
      </c>
      <c r="F46" s="856">
        <v>2.39</v>
      </c>
      <c r="G46" s="806">
        <v>11</v>
      </c>
      <c r="H46" s="858">
        <v>1</v>
      </c>
      <c r="I46" s="854">
        <v>1.2</v>
      </c>
      <c r="J46" s="809">
        <v>10</v>
      </c>
      <c r="K46" s="857">
        <v>1.2</v>
      </c>
      <c r="L46" s="858">
        <v>3</v>
      </c>
      <c r="M46" s="858">
        <v>28</v>
      </c>
      <c r="N46" s="859">
        <v>9.3000000000000007</v>
      </c>
      <c r="O46" s="858" t="s">
        <v>9567</v>
      </c>
      <c r="P46" s="860" t="s">
        <v>9650</v>
      </c>
      <c r="Q46" s="861">
        <f t="shared" si="0"/>
        <v>1</v>
      </c>
      <c r="R46" s="861">
        <f t="shared" si="0"/>
        <v>1.2</v>
      </c>
      <c r="S46" s="851">
        <f t="shared" si="1"/>
        <v>9.3000000000000007</v>
      </c>
      <c r="T46" s="851">
        <f t="shared" si="2"/>
        <v>10</v>
      </c>
      <c r="U46" s="851">
        <f t="shared" si="3"/>
        <v>0.69999999999999929</v>
      </c>
      <c r="V46" s="862">
        <f t="shared" si="4"/>
        <v>1.075268817204301</v>
      </c>
      <c r="W46" s="807">
        <v>0.7</v>
      </c>
    </row>
    <row r="47" spans="1:23" ht="14.4" customHeight="1" x14ac:dyDescent="0.3">
      <c r="A47" s="867" t="s">
        <v>9651</v>
      </c>
      <c r="B47" s="810">
        <v>35</v>
      </c>
      <c r="C47" s="811">
        <v>16.22</v>
      </c>
      <c r="D47" s="812">
        <v>4.2</v>
      </c>
      <c r="E47" s="817">
        <v>37</v>
      </c>
      <c r="F47" s="795">
        <v>16.88</v>
      </c>
      <c r="G47" s="796">
        <v>3.8</v>
      </c>
      <c r="H47" s="801">
        <v>30</v>
      </c>
      <c r="I47" s="795">
        <v>13.72</v>
      </c>
      <c r="J47" s="808">
        <v>4.4000000000000004</v>
      </c>
      <c r="K47" s="800">
        <v>0.46</v>
      </c>
      <c r="L47" s="801">
        <v>1</v>
      </c>
      <c r="M47" s="801">
        <v>13</v>
      </c>
      <c r="N47" s="802">
        <v>4.22</v>
      </c>
      <c r="O47" s="801" t="s">
        <v>9567</v>
      </c>
      <c r="P47" s="818" t="s">
        <v>9652</v>
      </c>
      <c r="Q47" s="803">
        <f t="shared" si="0"/>
        <v>-5</v>
      </c>
      <c r="R47" s="803">
        <f t="shared" si="0"/>
        <v>-2.4999999999999982</v>
      </c>
      <c r="S47" s="814">
        <f t="shared" si="1"/>
        <v>126.6</v>
      </c>
      <c r="T47" s="814">
        <f t="shared" si="2"/>
        <v>132</v>
      </c>
      <c r="U47" s="814">
        <f t="shared" si="3"/>
        <v>5.4000000000000057</v>
      </c>
      <c r="V47" s="819">
        <f t="shared" si="4"/>
        <v>1.0426540284360191</v>
      </c>
      <c r="W47" s="804">
        <v>32.119999999999997</v>
      </c>
    </row>
    <row r="48" spans="1:23" ht="14.4" customHeight="1" x14ac:dyDescent="0.3">
      <c r="A48" s="866" t="s">
        <v>9653</v>
      </c>
      <c r="B48" s="863">
        <v>11</v>
      </c>
      <c r="C48" s="864">
        <v>5.71</v>
      </c>
      <c r="D48" s="813">
        <v>4.2</v>
      </c>
      <c r="E48" s="853">
        <v>5</v>
      </c>
      <c r="F48" s="854">
        <v>2.72</v>
      </c>
      <c r="G48" s="805">
        <v>6.6</v>
      </c>
      <c r="H48" s="858">
        <v>6</v>
      </c>
      <c r="I48" s="854">
        <v>3.26</v>
      </c>
      <c r="J48" s="805">
        <v>3.5</v>
      </c>
      <c r="K48" s="857">
        <v>0.54</v>
      </c>
      <c r="L48" s="858">
        <v>2</v>
      </c>
      <c r="M48" s="858">
        <v>17</v>
      </c>
      <c r="N48" s="859">
        <v>5.53</v>
      </c>
      <c r="O48" s="858" t="s">
        <v>9567</v>
      </c>
      <c r="P48" s="860" t="s">
        <v>9654</v>
      </c>
      <c r="Q48" s="861">
        <f t="shared" si="0"/>
        <v>-5</v>
      </c>
      <c r="R48" s="861">
        <f t="shared" si="0"/>
        <v>-2.4500000000000002</v>
      </c>
      <c r="S48" s="851">
        <f t="shared" si="1"/>
        <v>33.18</v>
      </c>
      <c r="T48" s="851">
        <f t="shared" si="2"/>
        <v>21</v>
      </c>
      <c r="U48" s="851">
        <f t="shared" si="3"/>
        <v>-12.18</v>
      </c>
      <c r="V48" s="862">
        <f t="shared" si="4"/>
        <v>0.63291139240506333</v>
      </c>
      <c r="W48" s="807"/>
    </row>
    <row r="49" spans="1:23" ht="14.4" customHeight="1" x14ac:dyDescent="0.3">
      <c r="A49" s="866" t="s">
        <v>9655</v>
      </c>
      <c r="B49" s="863">
        <v>5</v>
      </c>
      <c r="C49" s="864">
        <v>4.3499999999999996</v>
      </c>
      <c r="D49" s="813">
        <v>6.8</v>
      </c>
      <c r="E49" s="853">
        <v>6</v>
      </c>
      <c r="F49" s="854">
        <v>5.21</v>
      </c>
      <c r="G49" s="805">
        <v>7.7</v>
      </c>
      <c r="H49" s="858">
        <v>7</v>
      </c>
      <c r="I49" s="854">
        <v>6.09</v>
      </c>
      <c r="J49" s="805">
        <v>5.9</v>
      </c>
      <c r="K49" s="857">
        <v>0.87</v>
      </c>
      <c r="L49" s="858">
        <v>2</v>
      </c>
      <c r="M49" s="858">
        <v>22</v>
      </c>
      <c r="N49" s="859">
        <v>7.46</v>
      </c>
      <c r="O49" s="858" t="s">
        <v>9567</v>
      </c>
      <c r="P49" s="860" t="s">
        <v>9656</v>
      </c>
      <c r="Q49" s="861">
        <f t="shared" si="0"/>
        <v>2</v>
      </c>
      <c r="R49" s="861">
        <f t="shared" si="0"/>
        <v>1.7400000000000002</v>
      </c>
      <c r="S49" s="851">
        <f t="shared" si="1"/>
        <v>52.22</v>
      </c>
      <c r="T49" s="851">
        <f t="shared" si="2"/>
        <v>41.300000000000004</v>
      </c>
      <c r="U49" s="851">
        <f t="shared" si="3"/>
        <v>-10.919999999999995</v>
      </c>
      <c r="V49" s="862">
        <f t="shared" si="4"/>
        <v>0.7908847184986596</v>
      </c>
      <c r="W49" s="807">
        <v>0.54</v>
      </c>
    </row>
    <row r="50" spans="1:23" ht="14.4" customHeight="1" x14ac:dyDescent="0.3">
      <c r="A50" s="867" t="s">
        <v>9657</v>
      </c>
      <c r="B50" s="814">
        <v>6</v>
      </c>
      <c r="C50" s="815">
        <v>2.2599999999999998</v>
      </c>
      <c r="D50" s="816">
        <v>3.2</v>
      </c>
      <c r="E50" s="797">
        <v>12</v>
      </c>
      <c r="F50" s="798">
        <v>4.5199999999999996</v>
      </c>
      <c r="G50" s="799">
        <v>3.7</v>
      </c>
      <c r="H50" s="801">
        <v>8</v>
      </c>
      <c r="I50" s="795">
        <v>3.03</v>
      </c>
      <c r="J50" s="796">
        <v>3.5</v>
      </c>
      <c r="K50" s="800">
        <v>0.38</v>
      </c>
      <c r="L50" s="801">
        <v>1</v>
      </c>
      <c r="M50" s="801">
        <v>13</v>
      </c>
      <c r="N50" s="802">
        <v>4.29</v>
      </c>
      <c r="O50" s="801" t="s">
        <v>9567</v>
      </c>
      <c r="P50" s="818" t="s">
        <v>9658</v>
      </c>
      <c r="Q50" s="803">
        <f t="shared" si="0"/>
        <v>2</v>
      </c>
      <c r="R50" s="803">
        <f t="shared" si="0"/>
        <v>0.77</v>
      </c>
      <c r="S50" s="814">
        <f t="shared" si="1"/>
        <v>34.32</v>
      </c>
      <c r="T50" s="814">
        <f t="shared" si="2"/>
        <v>28</v>
      </c>
      <c r="U50" s="814">
        <f t="shared" si="3"/>
        <v>-6.32</v>
      </c>
      <c r="V50" s="819">
        <f t="shared" si="4"/>
        <v>0.81585081585081587</v>
      </c>
      <c r="W50" s="804">
        <v>2.71</v>
      </c>
    </row>
    <row r="51" spans="1:23" ht="14.4" customHeight="1" x14ac:dyDescent="0.3">
      <c r="A51" s="866" t="s">
        <v>9659</v>
      </c>
      <c r="B51" s="851">
        <v>2</v>
      </c>
      <c r="C51" s="852">
        <v>0.98</v>
      </c>
      <c r="D51" s="820">
        <v>7</v>
      </c>
      <c r="E51" s="855">
        <v>2</v>
      </c>
      <c r="F51" s="856">
        <v>0.98</v>
      </c>
      <c r="G51" s="806">
        <v>3.5</v>
      </c>
      <c r="H51" s="858">
        <v>1</v>
      </c>
      <c r="I51" s="854">
        <v>0.49</v>
      </c>
      <c r="J51" s="809">
        <v>13</v>
      </c>
      <c r="K51" s="857">
        <v>0.49</v>
      </c>
      <c r="L51" s="858">
        <v>2</v>
      </c>
      <c r="M51" s="858">
        <v>17</v>
      </c>
      <c r="N51" s="859">
        <v>5.67</v>
      </c>
      <c r="O51" s="858" t="s">
        <v>9567</v>
      </c>
      <c r="P51" s="860" t="s">
        <v>9660</v>
      </c>
      <c r="Q51" s="861">
        <f t="shared" si="0"/>
        <v>-1</v>
      </c>
      <c r="R51" s="861">
        <f t="shared" si="0"/>
        <v>-0.49</v>
      </c>
      <c r="S51" s="851">
        <f t="shared" si="1"/>
        <v>5.67</v>
      </c>
      <c r="T51" s="851">
        <f t="shared" si="2"/>
        <v>13</v>
      </c>
      <c r="U51" s="851">
        <f t="shared" si="3"/>
        <v>7.33</v>
      </c>
      <c r="V51" s="862">
        <f t="shared" si="4"/>
        <v>2.2927689594356262</v>
      </c>
      <c r="W51" s="807">
        <v>7.34</v>
      </c>
    </row>
    <row r="52" spans="1:23" ht="14.4" customHeight="1" x14ac:dyDescent="0.3">
      <c r="A52" s="866" t="s">
        <v>9661</v>
      </c>
      <c r="B52" s="851"/>
      <c r="C52" s="852"/>
      <c r="D52" s="820"/>
      <c r="E52" s="855">
        <v>1</v>
      </c>
      <c r="F52" s="856">
        <v>0.63</v>
      </c>
      <c r="G52" s="806">
        <v>5</v>
      </c>
      <c r="H52" s="858"/>
      <c r="I52" s="854"/>
      <c r="J52" s="805"/>
      <c r="K52" s="857">
        <v>0.63</v>
      </c>
      <c r="L52" s="858">
        <v>2</v>
      </c>
      <c r="M52" s="858">
        <v>20</v>
      </c>
      <c r="N52" s="859">
        <v>6.7</v>
      </c>
      <c r="O52" s="858" t="s">
        <v>9567</v>
      </c>
      <c r="P52" s="860" t="s">
        <v>9662</v>
      </c>
      <c r="Q52" s="861">
        <f t="shared" si="0"/>
        <v>0</v>
      </c>
      <c r="R52" s="861">
        <f t="shared" si="0"/>
        <v>0</v>
      </c>
      <c r="S52" s="851" t="str">
        <f t="shared" si="1"/>
        <v/>
      </c>
      <c r="T52" s="851" t="str">
        <f t="shared" si="2"/>
        <v/>
      </c>
      <c r="U52" s="851" t="str">
        <f t="shared" si="3"/>
        <v/>
      </c>
      <c r="V52" s="862" t="str">
        <f t="shared" si="4"/>
        <v/>
      </c>
      <c r="W52" s="807"/>
    </row>
    <row r="53" spans="1:23" ht="14.4" customHeight="1" x14ac:dyDescent="0.3">
      <c r="A53" s="867" t="s">
        <v>9663</v>
      </c>
      <c r="B53" s="814">
        <v>5</v>
      </c>
      <c r="C53" s="815">
        <v>3.87</v>
      </c>
      <c r="D53" s="816">
        <v>5.6</v>
      </c>
      <c r="E53" s="797">
        <v>12</v>
      </c>
      <c r="F53" s="798">
        <v>9.3000000000000007</v>
      </c>
      <c r="G53" s="799">
        <v>4.9000000000000004</v>
      </c>
      <c r="H53" s="801">
        <v>8</v>
      </c>
      <c r="I53" s="795">
        <v>6.2</v>
      </c>
      <c r="J53" s="796">
        <v>3.9</v>
      </c>
      <c r="K53" s="800">
        <v>0.77</v>
      </c>
      <c r="L53" s="801">
        <v>2</v>
      </c>
      <c r="M53" s="801">
        <v>21</v>
      </c>
      <c r="N53" s="802">
        <v>7.06</v>
      </c>
      <c r="O53" s="801" t="s">
        <v>9567</v>
      </c>
      <c r="P53" s="818" t="s">
        <v>9664</v>
      </c>
      <c r="Q53" s="803">
        <f t="shared" si="0"/>
        <v>3</v>
      </c>
      <c r="R53" s="803">
        <f t="shared" si="0"/>
        <v>2.33</v>
      </c>
      <c r="S53" s="814">
        <f t="shared" si="1"/>
        <v>56.48</v>
      </c>
      <c r="T53" s="814">
        <f t="shared" si="2"/>
        <v>31.2</v>
      </c>
      <c r="U53" s="814">
        <f t="shared" si="3"/>
        <v>-25.279999999999998</v>
      </c>
      <c r="V53" s="819">
        <f t="shared" si="4"/>
        <v>0.55240793201133143</v>
      </c>
      <c r="W53" s="804"/>
    </row>
    <row r="54" spans="1:23" ht="14.4" customHeight="1" x14ac:dyDescent="0.3">
      <c r="A54" s="866" t="s">
        <v>9665</v>
      </c>
      <c r="B54" s="851">
        <v>4</v>
      </c>
      <c r="C54" s="852">
        <v>4.62</v>
      </c>
      <c r="D54" s="820">
        <v>5.3</v>
      </c>
      <c r="E54" s="855">
        <v>2</v>
      </c>
      <c r="F54" s="856">
        <v>2.52</v>
      </c>
      <c r="G54" s="806">
        <v>8</v>
      </c>
      <c r="H54" s="858"/>
      <c r="I54" s="854"/>
      <c r="J54" s="805"/>
      <c r="K54" s="857">
        <v>1.26</v>
      </c>
      <c r="L54" s="858">
        <v>3</v>
      </c>
      <c r="M54" s="858">
        <v>31</v>
      </c>
      <c r="N54" s="859">
        <v>10.3</v>
      </c>
      <c r="O54" s="858" t="s">
        <v>9567</v>
      </c>
      <c r="P54" s="860" t="s">
        <v>9666</v>
      </c>
      <c r="Q54" s="861">
        <f t="shared" si="0"/>
        <v>-4</v>
      </c>
      <c r="R54" s="861">
        <f t="shared" si="0"/>
        <v>-4.62</v>
      </c>
      <c r="S54" s="851" t="str">
        <f t="shared" si="1"/>
        <v/>
      </c>
      <c r="T54" s="851" t="str">
        <f t="shared" si="2"/>
        <v/>
      </c>
      <c r="U54" s="851" t="str">
        <f t="shared" si="3"/>
        <v/>
      </c>
      <c r="V54" s="862" t="str">
        <f t="shared" si="4"/>
        <v/>
      </c>
      <c r="W54" s="807"/>
    </row>
    <row r="55" spans="1:23" ht="14.4" customHeight="1" x14ac:dyDescent="0.3">
      <c r="A55" s="866" t="s">
        <v>9667</v>
      </c>
      <c r="B55" s="851"/>
      <c r="C55" s="852"/>
      <c r="D55" s="820"/>
      <c r="E55" s="855">
        <v>1</v>
      </c>
      <c r="F55" s="856">
        <v>2.2400000000000002</v>
      </c>
      <c r="G55" s="806">
        <v>13</v>
      </c>
      <c r="H55" s="858">
        <v>1</v>
      </c>
      <c r="I55" s="854">
        <v>2.2400000000000002</v>
      </c>
      <c r="J55" s="809">
        <v>15</v>
      </c>
      <c r="K55" s="857">
        <v>2.2400000000000002</v>
      </c>
      <c r="L55" s="858">
        <v>4</v>
      </c>
      <c r="M55" s="858">
        <v>36</v>
      </c>
      <c r="N55" s="859">
        <v>11.91</v>
      </c>
      <c r="O55" s="858" t="s">
        <v>9567</v>
      </c>
      <c r="P55" s="860" t="s">
        <v>9668</v>
      </c>
      <c r="Q55" s="861">
        <f t="shared" si="0"/>
        <v>1</v>
      </c>
      <c r="R55" s="861">
        <f t="shared" si="0"/>
        <v>2.2400000000000002</v>
      </c>
      <c r="S55" s="851">
        <f t="shared" si="1"/>
        <v>11.91</v>
      </c>
      <c r="T55" s="851">
        <f t="shared" si="2"/>
        <v>15</v>
      </c>
      <c r="U55" s="851">
        <f t="shared" si="3"/>
        <v>3.09</v>
      </c>
      <c r="V55" s="862">
        <f t="shared" si="4"/>
        <v>1.2594458438287153</v>
      </c>
      <c r="W55" s="807">
        <v>3.09</v>
      </c>
    </row>
    <row r="56" spans="1:23" ht="14.4" customHeight="1" x14ac:dyDescent="0.3">
      <c r="A56" s="867" t="s">
        <v>9669</v>
      </c>
      <c r="B56" s="814">
        <v>31</v>
      </c>
      <c r="C56" s="815">
        <v>7.52</v>
      </c>
      <c r="D56" s="816">
        <v>3.3</v>
      </c>
      <c r="E56" s="817">
        <v>28</v>
      </c>
      <c r="F56" s="795">
        <v>6.82</v>
      </c>
      <c r="G56" s="796">
        <v>2.8</v>
      </c>
      <c r="H56" s="797">
        <v>44</v>
      </c>
      <c r="I56" s="798">
        <v>10.65</v>
      </c>
      <c r="J56" s="799">
        <v>2.6</v>
      </c>
      <c r="K56" s="800">
        <v>0.24</v>
      </c>
      <c r="L56" s="801">
        <v>1</v>
      </c>
      <c r="M56" s="801">
        <v>9</v>
      </c>
      <c r="N56" s="802">
        <v>3.06</v>
      </c>
      <c r="O56" s="801" t="s">
        <v>9567</v>
      </c>
      <c r="P56" s="818" t="s">
        <v>9670</v>
      </c>
      <c r="Q56" s="803">
        <f t="shared" si="0"/>
        <v>13</v>
      </c>
      <c r="R56" s="803">
        <f t="shared" si="0"/>
        <v>3.1300000000000008</v>
      </c>
      <c r="S56" s="814">
        <f t="shared" si="1"/>
        <v>134.64000000000001</v>
      </c>
      <c r="T56" s="814">
        <f t="shared" si="2"/>
        <v>114.4</v>
      </c>
      <c r="U56" s="814">
        <f t="shared" si="3"/>
        <v>-20.240000000000009</v>
      </c>
      <c r="V56" s="819">
        <f t="shared" si="4"/>
        <v>0.84967320261437906</v>
      </c>
      <c r="W56" s="804">
        <v>4.7699999999999996</v>
      </c>
    </row>
    <row r="57" spans="1:23" ht="14.4" customHeight="1" x14ac:dyDescent="0.3">
      <c r="A57" s="866" t="s">
        <v>9671</v>
      </c>
      <c r="B57" s="851"/>
      <c r="C57" s="852"/>
      <c r="D57" s="820"/>
      <c r="E57" s="853">
        <v>3</v>
      </c>
      <c r="F57" s="854">
        <v>0.81</v>
      </c>
      <c r="G57" s="805">
        <v>4</v>
      </c>
      <c r="H57" s="855">
        <v>1</v>
      </c>
      <c r="I57" s="856">
        <v>0.27</v>
      </c>
      <c r="J57" s="806">
        <v>2</v>
      </c>
      <c r="K57" s="857">
        <v>0.27</v>
      </c>
      <c r="L57" s="858">
        <v>1</v>
      </c>
      <c r="M57" s="858">
        <v>11</v>
      </c>
      <c r="N57" s="859">
        <v>3.51</v>
      </c>
      <c r="O57" s="858" t="s">
        <v>9567</v>
      </c>
      <c r="P57" s="860" t="s">
        <v>9672</v>
      </c>
      <c r="Q57" s="861">
        <f t="shared" si="0"/>
        <v>1</v>
      </c>
      <c r="R57" s="861">
        <f t="shared" si="0"/>
        <v>0.27</v>
      </c>
      <c r="S57" s="851">
        <f t="shared" si="1"/>
        <v>3.51</v>
      </c>
      <c r="T57" s="851">
        <f t="shared" si="2"/>
        <v>2</v>
      </c>
      <c r="U57" s="851">
        <f t="shared" si="3"/>
        <v>-1.5099999999999998</v>
      </c>
      <c r="V57" s="862">
        <f t="shared" si="4"/>
        <v>0.56980056980056981</v>
      </c>
      <c r="W57" s="807"/>
    </row>
    <row r="58" spans="1:23" ht="14.4" customHeight="1" x14ac:dyDescent="0.3">
      <c r="A58" s="866" t="s">
        <v>9673</v>
      </c>
      <c r="B58" s="851"/>
      <c r="C58" s="852"/>
      <c r="D58" s="820"/>
      <c r="E58" s="853">
        <v>1</v>
      </c>
      <c r="F58" s="854">
        <v>0.46</v>
      </c>
      <c r="G58" s="805">
        <v>3</v>
      </c>
      <c r="H58" s="855"/>
      <c r="I58" s="856"/>
      <c r="J58" s="806"/>
      <c r="K58" s="857">
        <v>0.46</v>
      </c>
      <c r="L58" s="858">
        <v>2</v>
      </c>
      <c r="M58" s="858">
        <v>15</v>
      </c>
      <c r="N58" s="859">
        <v>5.05</v>
      </c>
      <c r="O58" s="858" t="s">
        <v>9567</v>
      </c>
      <c r="P58" s="860" t="s">
        <v>9674</v>
      </c>
      <c r="Q58" s="861">
        <f t="shared" si="0"/>
        <v>0</v>
      </c>
      <c r="R58" s="861">
        <f t="shared" si="0"/>
        <v>0</v>
      </c>
      <c r="S58" s="851" t="str">
        <f t="shared" si="1"/>
        <v/>
      </c>
      <c r="T58" s="851" t="str">
        <f t="shared" si="2"/>
        <v/>
      </c>
      <c r="U58" s="851" t="str">
        <f t="shared" si="3"/>
        <v/>
      </c>
      <c r="V58" s="862" t="str">
        <f t="shared" si="4"/>
        <v/>
      </c>
      <c r="W58" s="807"/>
    </row>
    <row r="59" spans="1:23" ht="14.4" customHeight="1" x14ac:dyDescent="0.3">
      <c r="A59" s="867" t="s">
        <v>9675</v>
      </c>
      <c r="B59" s="814">
        <v>1</v>
      </c>
      <c r="C59" s="815">
        <v>0.37</v>
      </c>
      <c r="D59" s="816">
        <v>2</v>
      </c>
      <c r="E59" s="797">
        <v>10</v>
      </c>
      <c r="F59" s="798">
        <v>3.7</v>
      </c>
      <c r="G59" s="799">
        <v>4</v>
      </c>
      <c r="H59" s="801">
        <v>5</v>
      </c>
      <c r="I59" s="795">
        <v>1.85</v>
      </c>
      <c r="J59" s="808">
        <v>5</v>
      </c>
      <c r="K59" s="800">
        <v>0.37</v>
      </c>
      <c r="L59" s="801">
        <v>1</v>
      </c>
      <c r="M59" s="801">
        <v>12</v>
      </c>
      <c r="N59" s="802">
        <v>4.16</v>
      </c>
      <c r="O59" s="801" t="s">
        <v>9567</v>
      </c>
      <c r="P59" s="818" t="s">
        <v>9676</v>
      </c>
      <c r="Q59" s="803">
        <f t="shared" si="0"/>
        <v>4</v>
      </c>
      <c r="R59" s="803">
        <f t="shared" si="0"/>
        <v>1.48</v>
      </c>
      <c r="S59" s="814">
        <f t="shared" si="1"/>
        <v>20.8</v>
      </c>
      <c r="T59" s="814">
        <f t="shared" si="2"/>
        <v>25</v>
      </c>
      <c r="U59" s="814">
        <f t="shared" si="3"/>
        <v>4.1999999999999993</v>
      </c>
      <c r="V59" s="819">
        <f t="shared" si="4"/>
        <v>1.2019230769230769</v>
      </c>
      <c r="W59" s="804">
        <v>5.84</v>
      </c>
    </row>
    <row r="60" spans="1:23" ht="14.4" customHeight="1" x14ac:dyDescent="0.3">
      <c r="A60" s="866" t="s">
        <v>9677</v>
      </c>
      <c r="B60" s="851">
        <v>2</v>
      </c>
      <c r="C60" s="852">
        <v>0.98</v>
      </c>
      <c r="D60" s="820">
        <v>11</v>
      </c>
      <c r="E60" s="855">
        <v>4</v>
      </c>
      <c r="F60" s="856">
        <v>1.97</v>
      </c>
      <c r="G60" s="806">
        <v>3.5</v>
      </c>
      <c r="H60" s="858">
        <v>2</v>
      </c>
      <c r="I60" s="854">
        <v>0.98</v>
      </c>
      <c r="J60" s="805">
        <v>5</v>
      </c>
      <c r="K60" s="857">
        <v>0.49</v>
      </c>
      <c r="L60" s="858">
        <v>2</v>
      </c>
      <c r="M60" s="858">
        <v>20</v>
      </c>
      <c r="N60" s="859">
        <v>6.61</v>
      </c>
      <c r="O60" s="858" t="s">
        <v>9567</v>
      </c>
      <c r="P60" s="860" t="s">
        <v>9678</v>
      </c>
      <c r="Q60" s="861">
        <f t="shared" si="0"/>
        <v>0</v>
      </c>
      <c r="R60" s="861">
        <f t="shared" si="0"/>
        <v>0</v>
      </c>
      <c r="S60" s="851">
        <f t="shared" si="1"/>
        <v>13.22</v>
      </c>
      <c r="T60" s="851">
        <f t="shared" si="2"/>
        <v>10</v>
      </c>
      <c r="U60" s="851">
        <f t="shared" si="3"/>
        <v>-3.2200000000000006</v>
      </c>
      <c r="V60" s="862">
        <f t="shared" si="4"/>
        <v>0.75642965204236001</v>
      </c>
      <c r="W60" s="807"/>
    </row>
    <row r="61" spans="1:23" ht="14.4" customHeight="1" x14ac:dyDescent="0.3">
      <c r="A61" s="866" t="s">
        <v>9679</v>
      </c>
      <c r="B61" s="851">
        <v>1</v>
      </c>
      <c r="C61" s="852">
        <v>0.69</v>
      </c>
      <c r="D61" s="820">
        <v>3</v>
      </c>
      <c r="E61" s="855">
        <v>1</v>
      </c>
      <c r="F61" s="856">
        <v>0.69</v>
      </c>
      <c r="G61" s="806">
        <v>5</v>
      </c>
      <c r="H61" s="858">
        <v>1</v>
      </c>
      <c r="I61" s="854">
        <v>0.69</v>
      </c>
      <c r="J61" s="805">
        <v>8</v>
      </c>
      <c r="K61" s="857">
        <v>0.69</v>
      </c>
      <c r="L61" s="858">
        <v>3</v>
      </c>
      <c r="M61" s="858">
        <v>27</v>
      </c>
      <c r="N61" s="859">
        <v>8.99</v>
      </c>
      <c r="O61" s="858" t="s">
        <v>9567</v>
      </c>
      <c r="P61" s="860" t="s">
        <v>9680</v>
      </c>
      <c r="Q61" s="861">
        <f t="shared" si="0"/>
        <v>0</v>
      </c>
      <c r="R61" s="861">
        <f t="shared" si="0"/>
        <v>0</v>
      </c>
      <c r="S61" s="851">
        <f t="shared" si="1"/>
        <v>8.99</v>
      </c>
      <c r="T61" s="851">
        <f t="shared" si="2"/>
        <v>8</v>
      </c>
      <c r="U61" s="851">
        <f t="shared" si="3"/>
        <v>-0.99000000000000021</v>
      </c>
      <c r="V61" s="862">
        <f t="shared" si="4"/>
        <v>0.88987764182424911</v>
      </c>
      <c r="W61" s="807"/>
    </row>
    <row r="62" spans="1:23" ht="14.4" customHeight="1" x14ac:dyDescent="0.3">
      <c r="A62" s="867" t="s">
        <v>9681</v>
      </c>
      <c r="B62" s="814">
        <v>1</v>
      </c>
      <c r="C62" s="815">
        <v>1.1000000000000001</v>
      </c>
      <c r="D62" s="816">
        <v>3</v>
      </c>
      <c r="E62" s="817"/>
      <c r="F62" s="795"/>
      <c r="G62" s="796"/>
      <c r="H62" s="797">
        <v>2</v>
      </c>
      <c r="I62" s="798">
        <v>2.2000000000000002</v>
      </c>
      <c r="J62" s="799">
        <v>5.5</v>
      </c>
      <c r="K62" s="800">
        <v>1.1000000000000001</v>
      </c>
      <c r="L62" s="801">
        <v>2</v>
      </c>
      <c r="M62" s="801">
        <v>21</v>
      </c>
      <c r="N62" s="802">
        <v>7.13</v>
      </c>
      <c r="O62" s="801" t="s">
        <v>9567</v>
      </c>
      <c r="P62" s="818" t="s">
        <v>9682</v>
      </c>
      <c r="Q62" s="803">
        <f t="shared" si="0"/>
        <v>1</v>
      </c>
      <c r="R62" s="803">
        <f t="shared" si="0"/>
        <v>1.1000000000000001</v>
      </c>
      <c r="S62" s="814">
        <f t="shared" si="1"/>
        <v>14.26</v>
      </c>
      <c r="T62" s="814">
        <f t="shared" si="2"/>
        <v>11</v>
      </c>
      <c r="U62" s="814">
        <f t="shared" si="3"/>
        <v>-3.26</v>
      </c>
      <c r="V62" s="819">
        <f t="shared" si="4"/>
        <v>0.77138849929873776</v>
      </c>
      <c r="W62" s="804">
        <v>0.87</v>
      </c>
    </row>
    <row r="63" spans="1:23" ht="14.4" customHeight="1" x14ac:dyDescent="0.3">
      <c r="A63" s="866" t="s">
        <v>9683</v>
      </c>
      <c r="B63" s="851">
        <v>1</v>
      </c>
      <c r="C63" s="852">
        <v>1.35</v>
      </c>
      <c r="D63" s="820">
        <v>20</v>
      </c>
      <c r="E63" s="853"/>
      <c r="F63" s="854"/>
      <c r="G63" s="805"/>
      <c r="H63" s="855">
        <v>1</v>
      </c>
      <c r="I63" s="856">
        <v>1.35</v>
      </c>
      <c r="J63" s="809">
        <v>19</v>
      </c>
      <c r="K63" s="857">
        <v>1.35</v>
      </c>
      <c r="L63" s="858">
        <v>3</v>
      </c>
      <c r="M63" s="858">
        <v>26</v>
      </c>
      <c r="N63" s="859">
        <v>8.7899999999999991</v>
      </c>
      <c r="O63" s="858" t="s">
        <v>9567</v>
      </c>
      <c r="P63" s="860" t="s">
        <v>9684</v>
      </c>
      <c r="Q63" s="861">
        <f t="shared" si="0"/>
        <v>0</v>
      </c>
      <c r="R63" s="861">
        <f t="shared" si="0"/>
        <v>0</v>
      </c>
      <c r="S63" s="851">
        <f t="shared" si="1"/>
        <v>8.7899999999999991</v>
      </c>
      <c r="T63" s="851">
        <f t="shared" si="2"/>
        <v>19</v>
      </c>
      <c r="U63" s="851">
        <f t="shared" si="3"/>
        <v>10.210000000000001</v>
      </c>
      <c r="V63" s="862">
        <f t="shared" si="4"/>
        <v>2.1615472127417523</v>
      </c>
      <c r="W63" s="807">
        <v>10.210000000000001</v>
      </c>
    </row>
    <row r="64" spans="1:23" ht="14.4" customHeight="1" x14ac:dyDescent="0.3">
      <c r="A64" s="867" t="s">
        <v>9685</v>
      </c>
      <c r="B64" s="814">
        <v>18</v>
      </c>
      <c r="C64" s="815">
        <v>7.6</v>
      </c>
      <c r="D64" s="816">
        <v>3.1</v>
      </c>
      <c r="E64" s="817">
        <v>33</v>
      </c>
      <c r="F64" s="795">
        <v>13.94</v>
      </c>
      <c r="G64" s="796">
        <v>3.1</v>
      </c>
      <c r="H64" s="797">
        <v>34</v>
      </c>
      <c r="I64" s="798">
        <v>14.36</v>
      </c>
      <c r="J64" s="799">
        <v>3</v>
      </c>
      <c r="K64" s="800">
        <v>0.42</v>
      </c>
      <c r="L64" s="801">
        <v>1</v>
      </c>
      <c r="M64" s="801">
        <v>10</v>
      </c>
      <c r="N64" s="802">
        <v>3.43</v>
      </c>
      <c r="O64" s="801" t="s">
        <v>9567</v>
      </c>
      <c r="P64" s="818" t="s">
        <v>9686</v>
      </c>
      <c r="Q64" s="803">
        <f t="shared" si="0"/>
        <v>16</v>
      </c>
      <c r="R64" s="803">
        <f t="shared" si="0"/>
        <v>6.76</v>
      </c>
      <c r="S64" s="814">
        <f t="shared" si="1"/>
        <v>116.62</v>
      </c>
      <c r="T64" s="814">
        <f t="shared" si="2"/>
        <v>102</v>
      </c>
      <c r="U64" s="814">
        <f t="shared" si="3"/>
        <v>-14.620000000000005</v>
      </c>
      <c r="V64" s="819">
        <f t="shared" si="4"/>
        <v>0.87463556851311952</v>
      </c>
      <c r="W64" s="804"/>
    </row>
    <row r="65" spans="1:23" ht="14.4" customHeight="1" x14ac:dyDescent="0.3">
      <c r="A65" s="866" t="s">
        <v>9687</v>
      </c>
      <c r="B65" s="851">
        <v>3</v>
      </c>
      <c r="C65" s="852">
        <v>1.71</v>
      </c>
      <c r="D65" s="820">
        <v>3</v>
      </c>
      <c r="E65" s="853">
        <v>1</v>
      </c>
      <c r="F65" s="854">
        <v>0.56999999999999995</v>
      </c>
      <c r="G65" s="805">
        <v>3</v>
      </c>
      <c r="H65" s="855"/>
      <c r="I65" s="856"/>
      <c r="J65" s="806"/>
      <c r="K65" s="857">
        <v>0.56999999999999995</v>
      </c>
      <c r="L65" s="858">
        <v>2</v>
      </c>
      <c r="M65" s="858">
        <v>14</v>
      </c>
      <c r="N65" s="859">
        <v>4.8099999999999996</v>
      </c>
      <c r="O65" s="858" t="s">
        <v>9567</v>
      </c>
      <c r="P65" s="860" t="s">
        <v>9688</v>
      </c>
      <c r="Q65" s="861">
        <f t="shared" si="0"/>
        <v>-3</v>
      </c>
      <c r="R65" s="861">
        <f t="shared" si="0"/>
        <v>-1.71</v>
      </c>
      <c r="S65" s="851" t="str">
        <f t="shared" si="1"/>
        <v/>
      </c>
      <c r="T65" s="851" t="str">
        <f t="shared" si="2"/>
        <v/>
      </c>
      <c r="U65" s="851" t="str">
        <f t="shared" si="3"/>
        <v/>
      </c>
      <c r="V65" s="862" t="str">
        <f t="shared" si="4"/>
        <v/>
      </c>
      <c r="W65" s="807"/>
    </row>
    <row r="66" spans="1:23" ht="14.4" customHeight="1" x14ac:dyDescent="0.3">
      <c r="A66" s="867" t="s">
        <v>9689</v>
      </c>
      <c r="B66" s="810">
        <v>2</v>
      </c>
      <c r="C66" s="811">
        <v>2.42</v>
      </c>
      <c r="D66" s="812">
        <v>3.5</v>
      </c>
      <c r="E66" s="817">
        <v>1</v>
      </c>
      <c r="F66" s="795">
        <v>1.21</v>
      </c>
      <c r="G66" s="796">
        <v>3</v>
      </c>
      <c r="H66" s="801"/>
      <c r="I66" s="795"/>
      <c r="J66" s="796"/>
      <c r="K66" s="800">
        <v>1.21</v>
      </c>
      <c r="L66" s="801">
        <v>2</v>
      </c>
      <c r="M66" s="801">
        <v>15</v>
      </c>
      <c r="N66" s="802">
        <v>5.0999999999999996</v>
      </c>
      <c r="O66" s="801" t="s">
        <v>9567</v>
      </c>
      <c r="P66" s="818" t="s">
        <v>9690</v>
      </c>
      <c r="Q66" s="803">
        <f t="shared" si="0"/>
        <v>-2</v>
      </c>
      <c r="R66" s="803">
        <f t="shared" si="0"/>
        <v>-2.42</v>
      </c>
      <c r="S66" s="814" t="str">
        <f t="shared" si="1"/>
        <v/>
      </c>
      <c r="T66" s="814" t="str">
        <f t="shared" si="2"/>
        <v/>
      </c>
      <c r="U66" s="814" t="str">
        <f t="shared" si="3"/>
        <v/>
      </c>
      <c r="V66" s="819" t="str">
        <f t="shared" si="4"/>
        <v/>
      </c>
      <c r="W66" s="804"/>
    </row>
    <row r="67" spans="1:23" ht="14.4" customHeight="1" x14ac:dyDescent="0.3">
      <c r="A67" s="866" t="s">
        <v>7882</v>
      </c>
      <c r="B67" s="863"/>
      <c r="C67" s="864"/>
      <c r="D67" s="813"/>
      <c r="E67" s="853"/>
      <c r="F67" s="854"/>
      <c r="G67" s="805"/>
      <c r="H67" s="858">
        <v>1</v>
      </c>
      <c r="I67" s="854">
        <v>1.29</v>
      </c>
      <c r="J67" s="805">
        <v>4</v>
      </c>
      <c r="K67" s="857">
        <v>1.29</v>
      </c>
      <c r="L67" s="858">
        <v>2</v>
      </c>
      <c r="M67" s="858">
        <v>20</v>
      </c>
      <c r="N67" s="859">
        <v>6.69</v>
      </c>
      <c r="O67" s="858" t="s">
        <v>9567</v>
      </c>
      <c r="P67" s="860" t="s">
        <v>9691</v>
      </c>
      <c r="Q67" s="861">
        <f t="shared" si="0"/>
        <v>1</v>
      </c>
      <c r="R67" s="861">
        <f t="shared" si="0"/>
        <v>1.29</v>
      </c>
      <c r="S67" s="851">
        <f t="shared" si="1"/>
        <v>6.69</v>
      </c>
      <c r="T67" s="851">
        <f t="shared" si="2"/>
        <v>4</v>
      </c>
      <c r="U67" s="851">
        <f t="shared" si="3"/>
        <v>-2.6900000000000004</v>
      </c>
      <c r="V67" s="862">
        <f t="shared" si="4"/>
        <v>0.59790732436472338</v>
      </c>
      <c r="W67" s="807"/>
    </row>
    <row r="68" spans="1:23" ht="14.4" customHeight="1" x14ac:dyDescent="0.3">
      <c r="A68" s="867" t="s">
        <v>9692</v>
      </c>
      <c r="B68" s="814"/>
      <c r="C68" s="815"/>
      <c r="D68" s="816"/>
      <c r="E68" s="797">
        <v>1</v>
      </c>
      <c r="F68" s="798">
        <v>0.75</v>
      </c>
      <c r="G68" s="799">
        <v>3</v>
      </c>
      <c r="H68" s="801"/>
      <c r="I68" s="795"/>
      <c r="J68" s="796"/>
      <c r="K68" s="800">
        <v>0.71</v>
      </c>
      <c r="L68" s="801">
        <v>1</v>
      </c>
      <c r="M68" s="801">
        <v>9</v>
      </c>
      <c r="N68" s="802">
        <v>3.04</v>
      </c>
      <c r="O68" s="801" t="s">
        <v>9567</v>
      </c>
      <c r="P68" s="818" t="s">
        <v>9693</v>
      </c>
      <c r="Q68" s="803">
        <f t="shared" si="0"/>
        <v>0</v>
      </c>
      <c r="R68" s="803">
        <f t="shared" si="0"/>
        <v>0</v>
      </c>
      <c r="S68" s="814" t="str">
        <f t="shared" si="1"/>
        <v/>
      </c>
      <c r="T68" s="814" t="str">
        <f t="shared" si="2"/>
        <v/>
      </c>
      <c r="U68" s="814" t="str">
        <f t="shared" si="3"/>
        <v/>
      </c>
      <c r="V68" s="819" t="str">
        <f t="shared" si="4"/>
        <v/>
      </c>
      <c r="W68" s="804"/>
    </row>
    <row r="69" spans="1:23" ht="14.4" customHeight="1" x14ac:dyDescent="0.3">
      <c r="A69" s="867" t="s">
        <v>9694</v>
      </c>
      <c r="B69" s="814"/>
      <c r="C69" s="815"/>
      <c r="D69" s="816"/>
      <c r="E69" s="817">
        <v>1</v>
      </c>
      <c r="F69" s="795">
        <v>0.53</v>
      </c>
      <c r="G69" s="796">
        <v>4</v>
      </c>
      <c r="H69" s="797">
        <v>2</v>
      </c>
      <c r="I69" s="798">
        <v>1.06</v>
      </c>
      <c r="J69" s="799">
        <v>5.5</v>
      </c>
      <c r="K69" s="800">
        <v>0.53</v>
      </c>
      <c r="L69" s="801">
        <v>2</v>
      </c>
      <c r="M69" s="801">
        <v>17</v>
      </c>
      <c r="N69" s="802">
        <v>5.66</v>
      </c>
      <c r="O69" s="801" t="s">
        <v>9567</v>
      </c>
      <c r="P69" s="818" t="s">
        <v>9695</v>
      </c>
      <c r="Q69" s="803">
        <f t="shared" si="0"/>
        <v>2</v>
      </c>
      <c r="R69" s="803">
        <f t="shared" si="0"/>
        <v>1.06</v>
      </c>
      <c r="S69" s="814">
        <f t="shared" si="1"/>
        <v>11.32</v>
      </c>
      <c r="T69" s="814">
        <f t="shared" si="2"/>
        <v>11</v>
      </c>
      <c r="U69" s="814">
        <f t="shared" si="3"/>
        <v>-0.32000000000000028</v>
      </c>
      <c r="V69" s="819">
        <f t="shared" si="4"/>
        <v>0.9717314487632509</v>
      </c>
      <c r="W69" s="804">
        <v>0.34</v>
      </c>
    </row>
    <row r="70" spans="1:23" ht="14.4" customHeight="1" x14ac:dyDescent="0.3">
      <c r="A70" s="866" t="s">
        <v>9696</v>
      </c>
      <c r="B70" s="851">
        <v>1</v>
      </c>
      <c r="C70" s="852">
        <v>0.56999999999999995</v>
      </c>
      <c r="D70" s="820">
        <v>8</v>
      </c>
      <c r="E70" s="853"/>
      <c r="F70" s="854"/>
      <c r="G70" s="805"/>
      <c r="H70" s="855"/>
      <c r="I70" s="856"/>
      <c r="J70" s="806"/>
      <c r="K70" s="857">
        <v>0.56000000000000005</v>
      </c>
      <c r="L70" s="858">
        <v>2</v>
      </c>
      <c r="M70" s="858">
        <v>18</v>
      </c>
      <c r="N70" s="859">
        <v>6.13</v>
      </c>
      <c r="O70" s="858" t="s">
        <v>9567</v>
      </c>
      <c r="P70" s="860" t="s">
        <v>9697</v>
      </c>
      <c r="Q70" s="861">
        <f t="shared" ref="Q70:R133" si="5">H70-B70</f>
        <v>-1</v>
      </c>
      <c r="R70" s="861">
        <f t="shared" si="5"/>
        <v>-0.56999999999999995</v>
      </c>
      <c r="S70" s="851" t="str">
        <f t="shared" ref="S70:S133" si="6">IF(H70=0,"",H70*N70)</f>
        <v/>
      </c>
      <c r="T70" s="851" t="str">
        <f t="shared" ref="T70:T133" si="7">IF(H70=0,"",H70*J70)</f>
        <v/>
      </c>
      <c r="U70" s="851" t="str">
        <f t="shared" ref="U70:U133" si="8">IF(H70=0,"",T70-S70)</f>
        <v/>
      </c>
      <c r="V70" s="862" t="str">
        <f t="shared" ref="V70:V133" si="9">IF(H70=0,"",T70/S70)</f>
        <v/>
      </c>
      <c r="W70" s="807"/>
    </row>
    <row r="71" spans="1:23" ht="14.4" customHeight="1" x14ac:dyDescent="0.3">
      <c r="A71" s="867" t="s">
        <v>9698</v>
      </c>
      <c r="B71" s="814">
        <v>10</v>
      </c>
      <c r="C71" s="815">
        <v>3.75</v>
      </c>
      <c r="D71" s="816">
        <v>3.2</v>
      </c>
      <c r="E71" s="797">
        <v>14</v>
      </c>
      <c r="F71" s="798">
        <v>5.25</v>
      </c>
      <c r="G71" s="799">
        <v>3</v>
      </c>
      <c r="H71" s="801">
        <v>7</v>
      </c>
      <c r="I71" s="795">
        <v>2.62</v>
      </c>
      <c r="J71" s="796">
        <v>2.2999999999999998</v>
      </c>
      <c r="K71" s="800">
        <v>0.37</v>
      </c>
      <c r="L71" s="801">
        <v>1</v>
      </c>
      <c r="M71" s="801">
        <v>12</v>
      </c>
      <c r="N71" s="802">
        <v>3.96</v>
      </c>
      <c r="O71" s="801" t="s">
        <v>9567</v>
      </c>
      <c r="P71" s="818" t="s">
        <v>9699</v>
      </c>
      <c r="Q71" s="803">
        <f t="shared" si="5"/>
        <v>-3</v>
      </c>
      <c r="R71" s="803">
        <f t="shared" si="5"/>
        <v>-1.1299999999999999</v>
      </c>
      <c r="S71" s="814">
        <f t="shared" si="6"/>
        <v>27.72</v>
      </c>
      <c r="T71" s="814">
        <f t="shared" si="7"/>
        <v>16.099999999999998</v>
      </c>
      <c r="U71" s="814">
        <f t="shared" si="8"/>
        <v>-11.620000000000001</v>
      </c>
      <c r="V71" s="819">
        <f t="shared" si="9"/>
        <v>0.58080808080808077</v>
      </c>
      <c r="W71" s="804"/>
    </row>
    <row r="72" spans="1:23" ht="14.4" customHeight="1" x14ac:dyDescent="0.3">
      <c r="A72" s="866" t="s">
        <v>9700</v>
      </c>
      <c r="B72" s="851"/>
      <c r="C72" s="852"/>
      <c r="D72" s="820"/>
      <c r="E72" s="855">
        <v>1</v>
      </c>
      <c r="F72" s="856">
        <v>0.43</v>
      </c>
      <c r="G72" s="806">
        <v>4</v>
      </c>
      <c r="H72" s="858"/>
      <c r="I72" s="854"/>
      <c r="J72" s="805"/>
      <c r="K72" s="857">
        <v>0.43</v>
      </c>
      <c r="L72" s="858">
        <v>2</v>
      </c>
      <c r="M72" s="858">
        <v>14</v>
      </c>
      <c r="N72" s="859">
        <v>4.83</v>
      </c>
      <c r="O72" s="858" t="s">
        <v>9567</v>
      </c>
      <c r="P72" s="860" t="s">
        <v>9701</v>
      </c>
      <c r="Q72" s="861">
        <f t="shared" si="5"/>
        <v>0</v>
      </c>
      <c r="R72" s="861">
        <f t="shared" si="5"/>
        <v>0</v>
      </c>
      <c r="S72" s="851" t="str">
        <f t="shared" si="6"/>
        <v/>
      </c>
      <c r="T72" s="851" t="str">
        <f t="shared" si="7"/>
        <v/>
      </c>
      <c r="U72" s="851" t="str">
        <f t="shared" si="8"/>
        <v/>
      </c>
      <c r="V72" s="862" t="str">
        <f t="shared" si="9"/>
        <v/>
      </c>
      <c r="W72" s="807"/>
    </row>
    <row r="73" spans="1:23" ht="14.4" customHeight="1" x14ac:dyDescent="0.3">
      <c r="A73" s="867" t="s">
        <v>9702</v>
      </c>
      <c r="B73" s="810">
        <v>1</v>
      </c>
      <c r="C73" s="811">
        <v>1.5</v>
      </c>
      <c r="D73" s="812">
        <v>6</v>
      </c>
      <c r="E73" s="817"/>
      <c r="F73" s="795"/>
      <c r="G73" s="796"/>
      <c r="H73" s="801"/>
      <c r="I73" s="795"/>
      <c r="J73" s="796"/>
      <c r="K73" s="800">
        <v>1.5</v>
      </c>
      <c r="L73" s="801">
        <v>3</v>
      </c>
      <c r="M73" s="801">
        <v>28</v>
      </c>
      <c r="N73" s="802">
        <v>9.2100000000000009</v>
      </c>
      <c r="O73" s="801" t="s">
        <v>9567</v>
      </c>
      <c r="P73" s="818" t="s">
        <v>9703</v>
      </c>
      <c r="Q73" s="803">
        <f t="shared" si="5"/>
        <v>-1</v>
      </c>
      <c r="R73" s="803">
        <f t="shared" si="5"/>
        <v>-1.5</v>
      </c>
      <c r="S73" s="814" t="str">
        <f t="shared" si="6"/>
        <v/>
      </c>
      <c r="T73" s="814" t="str">
        <f t="shared" si="7"/>
        <v/>
      </c>
      <c r="U73" s="814" t="str">
        <f t="shared" si="8"/>
        <v/>
      </c>
      <c r="V73" s="819" t="str">
        <f t="shared" si="9"/>
        <v/>
      </c>
      <c r="W73" s="804"/>
    </row>
    <row r="74" spans="1:23" ht="14.4" customHeight="1" x14ac:dyDescent="0.3">
      <c r="A74" s="866" t="s">
        <v>9704</v>
      </c>
      <c r="B74" s="863">
        <v>1</v>
      </c>
      <c r="C74" s="864">
        <v>4.97</v>
      </c>
      <c r="D74" s="813">
        <v>44</v>
      </c>
      <c r="E74" s="853"/>
      <c r="F74" s="854"/>
      <c r="G74" s="805"/>
      <c r="H74" s="858"/>
      <c r="I74" s="854"/>
      <c r="J74" s="805"/>
      <c r="K74" s="857">
        <v>4.16</v>
      </c>
      <c r="L74" s="858">
        <v>6</v>
      </c>
      <c r="M74" s="858">
        <v>54</v>
      </c>
      <c r="N74" s="859">
        <v>18</v>
      </c>
      <c r="O74" s="858" t="s">
        <v>9567</v>
      </c>
      <c r="P74" s="860" t="s">
        <v>9705</v>
      </c>
      <c r="Q74" s="861">
        <f t="shared" si="5"/>
        <v>-1</v>
      </c>
      <c r="R74" s="861">
        <f t="shared" si="5"/>
        <v>-4.97</v>
      </c>
      <c r="S74" s="851" t="str">
        <f t="shared" si="6"/>
        <v/>
      </c>
      <c r="T74" s="851" t="str">
        <f t="shared" si="7"/>
        <v/>
      </c>
      <c r="U74" s="851" t="str">
        <f t="shared" si="8"/>
        <v/>
      </c>
      <c r="V74" s="862" t="str">
        <f t="shared" si="9"/>
        <v/>
      </c>
      <c r="W74" s="807"/>
    </row>
    <row r="75" spans="1:23" ht="14.4" customHeight="1" x14ac:dyDescent="0.3">
      <c r="A75" s="867" t="s">
        <v>9706</v>
      </c>
      <c r="B75" s="814"/>
      <c r="C75" s="815"/>
      <c r="D75" s="816"/>
      <c r="E75" s="817"/>
      <c r="F75" s="795"/>
      <c r="G75" s="796"/>
      <c r="H75" s="797">
        <v>1</v>
      </c>
      <c r="I75" s="798">
        <v>1.3</v>
      </c>
      <c r="J75" s="799">
        <v>3</v>
      </c>
      <c r="K75" s="800">
        <v>1.3</v>
      </c>
      <c r="L75" s="801">
        <v>2</v>
      </c>
      <c r="M75" s="801">
        <v>21</v>
      </c>
      <c r="N75" s="802">
        <v>6.93</v>
      </c>
      <c r="O75" s="801" t="s">
        <v>9567</v>
      </c>
      <c r="P75" s="818" t="s">
        <v>9707</v>
      </c>
      <c r="Q75" s="803">
        <f t="shared" si="5"/>
        <v>1</v>
      </c>
      <c r="R75" s="803">
        <f t="shared" si="5"/>
        <v>1.3</v>
      </c>
      <c r="S75" s="814">
        <f t="shared" si="6"/>
        <v>6.93</v>
      </c>
      <c r="T75" s="814">
        <f t="shared" si="7"/>
        <v>3</v>
      </c>
      <c r="U75" s="814">
        <f t="shared" si="8"/>
        <v>-3.9299999999999997</v>
      </c>
      <c r="V75" s="819">
        <f t="shared" si="9"/>
        <v>0.4329004329004329</v>
      </c>
      <c r="W75" s="804"/>
    </row>
    <row r="76" spans="1:23" ht="14.4" customHeight="1" x14ac:dyDescent="0.3">
      <c r="A76" s="867" t="s">
        <v>9708</v>
      </c>
      <c r="B76" s="814">
        <v>2</v>
      </c>
      <c r="C76" s="815">
        <v>1.24</v>
      </c>
      <c r="D76" s="816">
        <v>4.5</v>
      </c>
      <c r="E76" s="797">
        <v>1</v>
      </c>
      <c r="F76" s="798">
        <v>0.62</v>
      </c>
      <c r="G76" s="799">
        <v>5</v>
      </c>
      <c r="H76" s="801"/>
      <c r="I76" s="795"/>
      <c r="J76" s="796"/>
      <c r="K76" s="800">
        <v>0.62</v>
      </c>
      <c r="L76" s="801">
        <v>2</v>
      </c>
      <c r="M76" s="801">
        <v>16</v>
      </c>
      <c r="N76" s="802">
        <v>5.4</v>
      </c>
      <c r="O76" s="801" t="s">
        <v>9567</v>
      </c>
      <c r="P76" s="818" t="s">
        <v>9709</v>
      </c>
      <c r="Q76" s="803">
        <f t="shared" si="5"/>
        <v>-2</v>
      </c>
      <c r="R76" s="803">
        <f t="shared" si="5"/>
        <v>-1.24</v>
      </c>
      <c r="S76" s="814" t="str">
        <f t="shared" si="6"/>
        <v/>
      </c>
      <c r="T76" s="814" t="str">
        <f t="shared" si="7"/>
        <v/>
      </c>
      <c r="U76" s="814" t="str">
        <f t="shared" si="8"/>
        <v/>
      </c>
      <c r="V76" s="819" t="str">
        <f t="shared" si="9"/>
        <v/>
      </c>
      <c r="W76" s="804"/>
    </row>
    <row r="77" spans="1:23" ht="14.4" customHeight="1" x14ac:dyDescent="0.3">
      <c r="A77" s="866" t="s">
        <v>9710</v>
      </c>
      <c r="B77" s="851"/>
      <c r="C77" s="852"/>
      <c r="D77" s="820"/>
      <c r="E77" s="855">
        <v>1</v>
      </c>
      <c r="F77" s="856">
        <v>0.86</v>
      </c>
      <c r="G77" s="806">
        <v>4</v>
      </c>
      <c r="H77" s="858"/>
      <c r="I77" s="854"/>
      <c r="J77" s="805"/>
      <c r="K77" s="857">
        <v>0.86</v>
      </c>
      <c r="L77" s="858">
        <v>3</v>
      </c>
      <c r="M77" s="858">
        <v>23</v>
      </c>
      <c r="N77" s="859">
        <v>7.65</v>
      </c>
      <c r="O77" s="858" t="s">
        <v>9567</v>
      </c>
      <c r="P77" s="860" t="s">
        <v>9711</v>
      </c>
      <c r="Q77" s="861">
        <f t="shared" si="5"/>
        <v>0</v>
      </c>
      <c r="R77" s="861">
        <f t="shared" si="5"/>
        <v>0</v>
      </c>
      <c r="S77" s="851" t="str">
        <f t="shared" si="6"/>
        <v/>
      </c>
      <c r="T77" s="851" t="str">
        <f t="shared" si="7"/>
        <v/>
      </c>
      <c r="U77" s="851" t="str">
        <f t="shared" si="8"/>
        <v/>
      </c>
      <c r="V77" s="862" t="str">
        <f t="shared" si="9"/>
        <v/>
      </c>
      <c r="W77" s="807"/>
    </row>
    <row r="78" spans="1:23" ht="14.4" customHeight="1" x14ac:dyDescent="0.3">
      <c r="A78" s="867" t="s">
        <v>9712</v>
      </c>
      <c r="B78" s="814">
        <v>3</v>
      </c>
      <c r="C78" s="815">
        <v>4.2</v>
      </c>
      <c r="D78" s="816">
        <v>12.7</v>
      </c>
      <c r="E78" s="797">
        <v>11</v>
      </c>
      <c r="F78" s="798">
        <v>12</v>
      </c>
      <c r="G78" s="799">
        <v>4.7</v>
      </c>
      <c r="H78" s="801">
        <v>8</v>
      </c>
      <c r="I78" s="795">
        <v>8.8000000000000007</v>
      </c>
      <c r="J78" s="796">
        <v>5.0999999999999996</v>
      </c>
      <c r="K78" s="800">
        <v>1.0900000000000001</v>
      </c>
      <c r="L78" s="801">
        <v>2</v>
      </c>
      <c r="M78" s="801">
        <v>18</v>
      </c>
      <c r="N78" s="802">
        <v>6.15</v>
      </c>
      <c r="O78" s="801" t="s">
        <v>9567</v>
      </c>
      <c r="P78" s="818" t="s">
        <v>9713</v>
      </c>
      <c r="Q78" s="803">
        <f t="shared" si="5"/>
        <v>5</v>
      </c>
      <c r="R78" s="803">
        <f t="shared" si="5"/>
        <v>4.6000000000000005</v>
      </c>
      <c r="S78" s="814">
        <f t="shared" si="6"/>
        <v>49.2</v>
      </c>
      <c r="T78" s="814">
        <f t="shared" si="7"/>
        <v>40.799999999999997</v>
      </c>
      <c r="U78" s="814">
        <f t="shared" si="8"/>
        <v>-8.4000000000000057</v>
      </c>
      <c r="V78" s="819">
        <f t="shared" si="9"/>
        <v>0.82926829268292668</v>
      </c>
      <c r="W78" s="804">
        <v>0.85</v>
      </c>
    </row>
    <row r="79" spans="1:23" ht="14.4" customHeight="1" x14ac:dyDescent="0.3">
      <c r="A79" s="866" t="s">
        <v>9714</v>
      </c>
      <c r="B79" s="851">
        <v>4</v>
      </c>
      <c r="C79" s="852">
        <v>4.7</v>
      </c>
      <c r="D79" s="820">
        <v>8.5</v>
      </c>
      <c r="E79" s="855">
        <v>2</v>
      </c>
      <c r="F79" s="856">
        <v>2.35</v>
      </c>
      <c r="G79" s="806">
        <v>10.5</v>
      </c>
      <c r="H79" s="858">
        <v>1</v>
      </c>
      <c r="I79" s="854">
        <v>1.67</v>
      </c>
      <c r="J79" s="809">
        <v>11</v>
      </c>
      <c r="K79" s="857">
        <v>1.17</v>
      </c>
      <c r="L79" s="858">
        <v>2</v>
      </c>
      <c r="M79" s="858">
        <v>20</v>
      </c>
      <c r="N79" s="859">
        <v>6.78</v>
      </c>
      <c r="O79" s="858" t="s">
        <v>9567</v>
      </c>
      <c r="P79" s="860" t="s">
        <v>9715</v>
      </c>
      <c r="Q79" s="861">
        <f t="shared" si="5"/>
        <v>-3</v>
      </c>
      <c r="R79" s="861">
        <f t="shared" si="5"/>
        <v>-3.0300000000000002</v>
      </c>
      <c r="S79" s="851">
        <f t="shared" si="6"/>
        <v>6.78</v>
      </c>
      <c r="T79" s="851">
        <f t="shared" si="7"/>
        <v>11</v>
      </c>
      <c r="U79" s="851">
        <f t="shared" si="8"/>
        <v>4.22</v>
      </c>
      <c r="V79" s="862">
        <f t="shared" si="9"/>
        <v>1.6224188790560472</v>
      </c>
      <c r="W79" s="807">
        <v>4.22</v>
      </c>
    </row>
    <row r="80" spans="1:23" ht="14.4" customHeight="1" x14ac:dyDescent="0.3">
      <c r="A80" s="866" t="s">
        <v>9716</v>
      </c>
      <c r="B80" s="851"/>
      <c r="C80" s="852"/>
      <c r="D80" s="820"/>
      <c r="E80" s="855"/>
      <c r="F80" s="856"/>
      <c r="G80" s="806"/>
      <c r="H80" s="858">
        <v>1</v>
      </c>
      <c r="I80" s="854">
        <v>1.26</v>
      </c>
      <c r="J80" s="805">
        <v>5</v>
      </c>
      <c r="K80" s="857">
        <v>1.26</v>
      </c>
      <c r="L80" s="858">
        <v>2</v>
      </c>
      <c r="M80" s="858">
        <v>18</v>
      </c>
      <c r="N80" s="859">
        <v>6.16</v>
      </c>
      <c r="O80" s="858" t="s">
        <v>9567</v>
      </c>
      <c r="P80" s="860" t="s">
        <v>9717</v>
      </c>
      <c r="Q80" s="861">
        <f t="shared" si="5"/>
        <v>1</v>
      </c>
      <c r="R80" s="861">
        <f t="shared" si="5"/>
        <v>1.26</v>
      </c>
      <c r="S80" s="851">
        <f t="shared" si="6"/>
        <v>6.16</v>
      </c>
      <c r="T80" s="851">
        <f t="shared" si="7"/>
        <v>5</v>
      </c>
      <c r="U80" s="851">
        <f t="shared" si="8"/>
        <v>-1.1600000000000001</v>
      </c>
      <c r="V80" s="862">
        <f t="shared" si="9"/>
        <v>0.81168831168831168</v>
      </c>
      <c r="W80" s="807"/>
    </row>
    <row r="81" spans="1:23" ht="14.4" customHeight="1" x14ac:dyDescent="0.3">
      <c r="A81" s="867" t="s">
        <v>9718</v>
      </c>
      <c r="B81" s="810">
        <v>1</v>
      </c>
      <c r="C81" s="811">
        <v>0.86</v>
      </c>
      <c r="D81" s="812">
        <v>4</v>
      </c>
      <c r="E81" s="817"/>
      <c r="F81" s="795"/>
      <c r="G81" s="796"/>
      <c r="H81" s="801"/>
      <c r="I81" s="795"/>
      <c r="J81" s="796"/>
      <c r="K81" s="800">
        <v>0.86</v>
      </c>
      <c r="L81" s="801">
        <v>2</v>
      </c>
      <c r="M81" s="801">
        <v>19</v>
      </c>
      <c r="N81" s="802">
        <v>6.37</v>
      </c>
      <c r="O81" s="801" t="s">
        <v>9567</v>
      </c>
      <c r="P81" s="818" t="s">
        <v>9719</v>
      </c>
      <c r="Q81" s="803">
        <f t="shared" si="5"/>
        <v>-1</v>
      </c>
      <c r="R81" s="803">
        <f t="shared" si="5"/>
        <v>-0.86</v>
      </c>
      <c r="S81" s="814" t="str">
        <f t="shared" si="6"/>
        <v/>
      </c>
      <c r="T81" s="814" t="str">
        <f t="shared" si="7"/>
        <v/>
      </c>
      <c r="U81" s="814" t="str">
        <f t="shared" si="8"/>
        <v/>
      </c>
      <c r="V81" s="819" t="str">
        <f t="shared" si="9"/>
        <v/>
      </c>
      <c r="W81" s="804"/>
    </row>
    <row r="82" spans="1:23" ht="14.4" customHeight="1" x14ac:dyDescent="0.3">
      <c r="A82" s="867" t="s">
        <v>9720</v>
      </c>
      <c r="B82" s="814">
        <v>23</v>
      </c>
      <c r="C82" s="815">
        <v>10.19</v>
      </c>
      <c r="D82" s="816">
        <v>3.7</v>
      </c>
      <c r="E82" s="797">
        <v>31</v>
      </c>
      <c r="F82" s="798">
        <v>13.46</v>
      </c>
      <c r="G82" s="799">
        <v>3.8</v>
      </c>
      <c r="H82" s="801">
        <v>30</v>
      </c>
      <c r="I82" s="795">
        <v>13.07</v>
      </c>
      <c r="J82" s="808">
        <v>4.0999999999999996</v>
      </c>
      <c r="K82" s="800">
        <v>0.43</v>
      </c>
      <c r="L82" s="801">
        <v>1</v>
      </c>
      <c r="M82" s="801">
        <v>10</v>
      </c>
      <c r="N82" s="802">
        <v>3.34</v>
      </c>
      <c r="O82" s="801" t="s">
        <v>9567</v>
      </c>
      <c r="P82" s="818" t="s">
        <v>9721</v>
      </c>
      <c r="Q82" s="803">
        <f t="shared" si="5"/>
        <v>7</v>
      </c>
      <c r="R82" s="803">
        <f t="shared" si="5"/>
        <v>2.8800000000000008</v>
      </c>
      <c r="S82" s="814">
        <f t="shared" si="6"/>
        <v>100.19999999999999</v>
      </c>
      <c r="T82" s="814">
        <f t="shared" si="7"/>
        <v>122.99999999999999</v>
      </c>
      <c r="U82" s="814">
        <f t="shared" si="8"/>
        <v>22.799999999999997</v>
      </c>
      <c r="V82" s="819">
        <f t="shared" si="9"/>
        <v>1.2275449101796407</v>
      </c>
      <c r="W82" s="804">
        <v>29.57</v>
      </c>
    </row>
    <row r="83" spans="1:23" ht="14.4" customHeight="1" x14ac:dyDescent="0.3">
      <c r="A83" s="866" t="s">
        <v>9722</v>
      </c>
      <c r="B83" s="851">
        <v>6</v>
      </c>
      <c r="C83" s="852">
        <v>3.32</v>
      </c>
      <c r="D83" s="820">
        <v>5.5</v>
      </c>
      <c r="E83" s="855">
        <v>4</v>
      </c>
      <c r="F83" s="856">
        <v>2.11</v>
      </c>
      <c r="G83" s="806">
        <v>4.3</v>
      </c>
      <c r="H83" s="858">
        <v>5</v>
      </c>
      <c r="I83" s="854">
        <v>2.64</v>
      </c>
      <c r="J83" s="805">
        <v>4</v>
      </c>
      <c r="K83" s="857">
        <v>0.53</v>
      </c>
      <c r="L83" s="858">
        <v>1</v>
      </c>
      <c r="M83" s="858">
        <v>13</v>
      </c>
      <c r="N83" s="859">
        <v>4.3099999999999996</v>
      </c>
      <c r="O83" s="858" t="s">
        <v>9567</v>
      </c>
      <c r="P83" s="860" t="s">
        <v>9723</v>
      </c>
      <c r="Q83" s="861">
        <f t="shared" si="5"/>
        <v>-1</v>
      </c>
      <c r="R83" s="861">
        <f t="shared" si="5"/>
        <v>-0.67999999999999972</v>
      </c>
      <c r="S83" s="851">
        <f t="shared" si="6"/>
        <v>21.549999999999997</v>
      </c>
      <c r="T83" s="851">
        <f t="shared" si="7"/>
        <v>20</v>
      </c>
      <c r="U83" s="851">
        <f t="shared" si="8"/>
        <v>-1.5499999999999972</v>
      </c>
      <c r="V83" s="862">
        <f t="shared" si="9"/>
        <v>0.92807424593967525</v>
      </c>
      <c r="W83" s="807">
        <v>1.38</v>
      </c>
    </row>
    <row r="84" spans="1:23" ht="14.4" customHeight="1" x14ac:dyDescent="0.3">
      <c r="A84" s="866" t="s">
        <v>9724</v>
      </c>
      <c r="B84" s="851">
        <v>2</v>
      </c>
      <c r="C84" s="852">
        <v>1.33</v>
      </c>
      <c r="D84" s="820">
        <v>7</v>
      </c>
      <c r="E84" s="855">
        <v>3</v>
      </c>
      <c r="F84" s="856">
        <v>1.93</v>
      </c>
      <c r="G84" s="806">
        <v>8.3000000000000007</v>
      </c>
      <c r="H84" s="858"/>
      <c r="I84" s="854"/>
      <c r="J84" s="805"/>
      <c r="K84" s="857">
        <v>0.64</v>
      </c>
      <c r="L84" s="858">
        <v>1</v>
      </c>
      <c r="M84" s="858">
        <v>13</v>
      </c>
      <c r="N84" s="859">
        <v>4.33</v>
      </c>
      <c r="O84" s="858" t="s">
        <v>9567</v>
      </c>
      <c r="P84" s="860" t="s">
        <v>9725</v>
      </c>
      <c r="Q84" s="861">
        <f t="shared" si="5"/>
        <v>-2</v>
      </c>
      <c r="R84" s="861">
        <f t="shared" si="5"/>
        <v>-1.33</v>
      </c>
      <c r="S84" s="851" t="str">
        <f t="shared" si="6"/>
        <v/>
      </c>
      <c r="T84" s="851" t="str">
        <f t="shared" si="7"/>
        <v/>
      </c>
      <c r="U84" s="851" t="str">
        <f t="shared" si="8"/>
        <v/>
      </c>
      <c r="V84" s="862" t="str">
        <f t="shared" si="9"/>
        <v/>
      </c>
      <c r="W84" s="807"/>
    </row>
    <row r="85" spans="1:23" ht="14.4" customHeight="1" x14ac:dyDescent="0.3">
      <c r="A85" s="867" t="s">
        <v>9726</v>
      </c>
      <c r="B85" s="814">
        <v>17</v>
      </c>
      <c r="C85" s="815">
        <v>11.01</v>
      </c>
      <c r="D85" s="816">
        <v>6</v>
      </c>
      <c r="E85" s="817">
        <v>26</v>
      </c>
      <c r="F85" s="795">
        <v>13.37</v>
      </c>
      <c r="G85" s="796">
        <v>3</v>
      </c>
      <c r="H85" s="797">
        <v>36</v>
      </c>
      <c r="I85" s="798">
        <v>18.510000000000002</v>
      </c>
      <c r="J85" s="799">
        <v>2.9</v>
      </c>
      <c r="K85" s="800">
        <v>0.51</v>
      </c>
      <c r="L85" s="801">
        <v>1</v>
      </c>
      <c r="M85" s="801">
        <v>13</v>
      </c>
      <c r="N85" s="802">
        <v>4.32</v>
      </c>
      <c r="O85" s="801" t="s">
        <v>9567</v>
      </c>
      <c r="P85" s="818" t="s">
        <v>9727</v>
      </c>
      <c r="Q85" s="803">
        <f t="shared" si="5"/>
        <v>19</v>
      </c>
      <c r="R85" s="803">
        <f t="shared" si="5"/>
        <v>7.5000000000000018</v>
      </c>
      <c r="S85" s="814">
        <f t="shared" si="6"/>
        <v>155.52000000000001</v>
      </c>
      <c r="T85" s="814">
        <f t="shared" si="7"/>
        <v>104.39999999999999</v>
      </c>
      <c r="U85" s="814">
        <f t="shared" si="8"/>
        <v>-51.120000000000019</v>
      </c>
      <c r="V85" s="819">
        <f t="shared" si="9"/>
        <v>0.67129629629629617</v>
      </c>
      <c r="W85" s="804">
        <v>2.37</v>
      </c>
    </row>
    <row r="86" spans="1:23" ht="14.4" customHeight="1" x14ac:dyDescent="0.3">
      <c r="A86" s="866" t="s">
        <v>9728</v>
      </c>
      <c r="B86" s="851"/>
      <c r="C86" s="852"/>
      <c r="D86" s="820"/>
      <c r="E86" s="853"/>
      <c r="F86" s="854"/>
      <c r="G86" s="805"/>
      <c r="H86" s="855">
        <v>1</v>
      </c>
      <c r="I86" s="856">
        <v>0.69</v>
      </c>
      <c r="J86" s="806">
        <v>4</v>
      </c>
      <c r="K86" s="857">
        <v>0.69</v>
      </c>
      <c r="L86" s="858">
        <v>2</v>
      </c>
      <c r="M86" s="858">
        <v>18</v>
      </c>
      <c r="N86" s="859">
        <v>5.86</v>
      </c>
      <c r="O86" s="858" t="s">
        <v>9567</v>
      </c>
      <c r="P86" s="860" t="s">
        <v>9729</v>
      </c>
      <c r="Q86" s="861">
        <f t="shared" si="5"/>
        <v>1</v>
      </c>
      <c r="R86" s="861">
        <f t="shared" si="5"/>
        <v>0.69</v>
      </c>
      <c r="S86" s="851">
        <f t="shared" si="6"/>
        <v>5.86</v>
      </c>
      <c r="T86" s="851">
        <f t="shared" si="7"/>
        <v>4</v>
      </c>
      <c r="U86" s="851">
        <f t="shared" si="8"/>
        <v>-1.8600000000000003</v>
      </c>
      <c r="V86" s="862">
        <f t="shared" si="9"/>
        <v>0.68259385665529004</v>
      </c>
      <c r="W86" s="807"/>
    </row>
    <row r="87" spans="1:23" ht="14.4" customHeight="1" x14ac:dyDescent="0.3">
      <c r="A87" s="867" t="s">
        <v>9730</v>
      </c>
      <c r="B87" s="814"/>
      <c r="C87" s="815"/>
      <c r="D87" s="816"/>
      <c r="E87" s="797">
        <v>4</v>
      </c>
      <c r="F87" s="798">
        <v>1.61</v>
      </c>
      <c r="G87" s="799">
        <v>5.5</v>
      </c>
      <c r="H87" s="801">
        <v>2</v>
      </c>
      <c r="I87" s="795">
        <v>0.8</v>
      </c>
      <c r="J87" s="796">
        <v>4</v>
      </c>
      <c r="K87" s="800">
        <v>0.4</v>
      </c>
      <c r="L87" s="801">
        <v>2</v>
      </c>
      <c r="M87" s="801">
        <v>17</v>
      </c>
      <c r="N87" s="802">
        <v>5.74</v>
      </c>
      <c r="O87" s="801" t="s">
        <v>9567</v>
      </c>
      <c r="P87" s="818" t="s">
        <v>9731</v>
      </c>
      <c r="Q87" s="803">
        <f t="shared" si="5"/>
        <v>2</v>
      </c>
      <c r="R87" s="803">
        <f t="shared" si="5"/>
        <v>0.8</v>
      </c>
      <c r="S87" s="814">
        <f t="shared" si="6"/>
        <v>11.48</v>
      </c>
      <c r="T87" s="814">
        <f t="shared" si="7"/>
        <v>8</v>
      </c>
      <c r="U87" s="814">
        <f t="shared" si="8"/>
        <v>-3.4800000000000004</v>
      </c>
      <c r="V87" s="819">
        <f t="shared" si="9"/>
        <v>0.69686411149825778</v>
      </c>
      <c r="W87" s="804">
        <v>0.26</v>
      </c>
    </row>
    <row r="88" spans="1:23" ht="14.4" customHeight="1" x14ac:dyDescent="0.3">
      <c r="A88" s="867" t="s">
        <v>9732</v>
      </c>
      <c r="B88" s="810">
        <v>1</v>
      </c>
      <c r="C88" s="811">
        <v>0.31</v>
      </c>
      <c r="D88" s="812">
        <v>3</v>
      </c>
      <c r="E88" s="817">
        <v>1</v>
      </c>
      <c r="F88" s="795">
        <v>0.31</v>
      </c>
      <c r="G88" s="796">
        <v>3</v>
      </c>
      <c r="H88" s="801">
        <v>1</v>
      </c>
      <c r="I88" s="795">
        <v>0.32</v>
      </c>
      <c r="J88" s="796">
        <v>4</v>
      </c>
      <c r="K88" s="800">
        <v>0.31</v>
      </c>
      <c r="L88" s="801">
        <v>2</v>
      </c>
      <c r="M88" s="801">
        <v>14</v>
      </c>
      <c r="N88" s="802">
        <v>4.71</v>
      </c>
      <c r="O88" s="801" t="s">
        <v>9567</v>
      </c>
      <c r="P88" s="818" t="s">
        <v>9733</v>
      </c>
      <c r="Q88" s="803">
        <f t="shared" si="5"/>
        <v>0</v>
      </c>
      <c r="R88" s="803">
        <f t="shared" si="5"/>
        <v>1.0000000000000009E-2</v>
      </c>
      <c r="S88" s="814">
        <f t="shared" si="6"/>
        <v>4.71</v>
      </c>
      <c r="T88" s="814">
        <f t="shared" si="7"/>
        <v>4</v>
      </c>
      <c r="U88" s="814">
        <f t="shared" si="8"/>
        <v>-0.71</v>
      </c>
      <c r="V88" s="819">
        <f t="shared" si="9"/>
        <v>0.84925690021231426</v>
      </c>
      <c r="W88" s="804"/>
    </row>
    <row r="89" spans="1:23" ht="14.4" customHeight="1" x14ac:dyDescent="0.3">
      <c r="A89" s="866" t="s">
        <v>9734</v>
      </c>
      <c r="B89" s="863">
        <v>1</v>
      </c>
      <c r="C89" s="864">
        <v>0.36</v>
      </c>
      <c r="D89" s="813">
        <v>10</v>
      </c>
      <c r="E89" s="853"/>
      <c r="F89" s="854"/>
      <c r="G89" s="805"/>
      <c r="H89" s="858"/>
      <c r="I89" s="854"/>
      <c r="J89" s="805"/>
      <c r="K89" s="857">
        <v>0.36</v>
      </c>
      <c r="L89" s="858">
        <v>2</v>
      </c>
      <c r="M89" s="858">
        <v>16</v>
      </c>
      <c r="N89" s="859">
        <v>5.34</v>
      </c>
      <c r="O89" s="858" t="s">
        <v>9567</v>
      </c>
      <c r="P89" s="860" t="s">
        <v>9735</v>
      </c>
      <c r="Q89" s="861">
        <f t="shared" si="5"/>
        <v>-1</v>
      </c>
      <c r="R89" s="861">
        <f t="shared" si="5"/>
        <v>-0.36</v>
      </c>
      <c r="S89" s="851" t="str">
        <f t="shared" si="6"/>
        <v/>
      </c>
      <c r="T89" s="851" t="str">
        <f t="shared" si="7"/>
        <v/>
      </c>
      <c r="U89" s="851" t="str">
        <f t="shared" si="8"/>
        <v/>
      </c>
      <c r="V89" s="862" t="str">
        <f t="shared" si="9"/>
        <v/>
      </c>
      <c r="W89" s="807"/>
    </row>
    <row r="90" spans="1:23" ht="14.4" customHeight="1" x14ac:dyDescent="0.3">
      <c r="A90" s="867" t="s">
        <v>9736</v>
      </c>
      <c r="B90" s="814">
        <v>35</v>
      </c>
      <c r="C90" s="815">
        <v>12.39</v>
      </c>
      <c r="D90" s="816">
        <v>4</v>
      </c>
      <c r="E90" s="797">
        <v>65</v>
      </c>
      <c r="F90" s="798">
        <v>23.17</v>
      </c>
      <c r="G90" s="799">
        <v>4.4000000000000004</v>
      </c>
      <c r="H90" s="801">
        <v>40</v>
      </c>
      <c r="I90" s="795">
        <v>14.11</v>
      </c>
      <c r="J90" s="796">
        <v>3.6</v>
      </c>
      <c r="K90" s="800">
        <v>0.35</v>
      </c>
      <c r="L90" s="801">
        <v>1</v>
      </c>
      <c r="M90" s="801">
        <v>12</v>
      </c>
      <c r="N90" s="802">
        <v>4.09</v>
      </c>
      <c r="O90" s="801" t="s">
        <v>9567</v>
      </c>
      <c r="P90" s="818" t="s">
        <v>9737</v>
      </c>
      <c r="Q90" s="803">
        <f t="shared" si="5"/>
        <v>5</v>
      </c>
      <c r="R90" s="803">
        <f t="shared" si="5"/>
        <v>1.7199999999999989</v>
      </c>
      <c r="S90" s="814">
        <f t="shared" si="6"/>
        <v>163.6</v>
      </c>
      <c r="T90" s="814">
        <f t="shared" si="7"/>
        <v>144</v>
      </c>
      <c r="U90" s="814">
        <f t="shared" si="8"/>
        <v>-19.599999999999994</v>
      </c>
      <c r="V90" s="819">
        <f t="shared" si="9"/>
        <v>0.88019559902200495</v>
      </c>
      <c r="W90" s="804">
        <v>17.18</v>
      </c>
    </row>
    <row r="91" spans="1:23" ht="14.4" customHeight="1" x14ac:dyDescent="0.3">
      <c r="A91" s="866" t="s">
        <v>9738</v>
      </c>
      <c r="B91" s="851">
        <v>10</v>
      </c>
      <c r="C91" s="852">
        <v>4.66</v>
      </c>
      <c r="D91" s="820">
        <v>5.8</v>
      </c>
      <c r="E91" s="855">
        <v>27</v>
      </c>
      <c r="F91" s="856">
        <v>12.58</v>
      </c>
      <c r="G91" s="806">
        <v>5</v>
      </c>
      <c r="H91" s="858">
        <v>15</v>
      </c>
      <c r="I91" s="854">
        <v>6.99</v>
      </c>
      <c r="J91" s="805">
        <v>3.8</v>
      </c>
      <c r="K91" s="857">
        <v>0.47</v>
      </c>
      <c r="L91" s="858">
        <v>2</v>
      </c>
      <c r="M91" s="858">
        <v>16</v>
      </c>
      <c r="N91" s="859">
        <v>5.43</v>
      </c>
      <c r="O91" s="858" t="s">
        <v>9567</v>
      </c>
      <c r="P91" s="860" t="s">
        <v>9739</v>
      </c>
      <c r="Q91" s="861">
        <f t="shared" si="5"/>
        <v>5</v>
      </c>
      <c r="R91" s="861">
        <f t="shared" si="5"/>
        <v>2.33</v>
      </c>
      <c r="S91" s="851">
        <f t="shared" si="6"/>
        <v>81.449999999999989</v>
      </c>
      <c r="T91" s="851">
        <f t="shared" si="7"/>
        <v>57</v>
      </c>
      <c r="U91" s="851">
        <f t="shared" si="8"/>
        <v>-24.449999999999989</v>
      </c>
      <c r="V91" s="862">
        <f t="shared" si="9"/>
        <v>0.699815837937385</v>
      </c>
      <c r="W91" s="807">
        <v>2.13</v>
      </c>
    </row>
    <row r="92" spans="1:23" ht="14.4" customHeight="1" x14ac:dyDescent="0.3">
      <c r="A92" s="866" t="s">
        <v>9740</v>
      </c>
      <c r="B92" s="851">
        <v>3</v>
      </c>
      <c r="C92" s="852">
        <v>1.76</v>
      </c>
      <c r="D92" s="820">
        <v>8</v>
      </c>
      <c r="E92" s="855">
        <v>5</v>
      </c>
      <c r="F92" s="856">
        <v>2.97</v>
      </c>
      <c r="G92" s="806">
        <v>7</v>
      </c>
      <c r="H92" s="858">
        <v>1</v>
      </c>
      <c r="I92" s="854">
        <v>0.59</v>
      </c>
      <c r="J92" s="809">
        <v>7</v>
      </c>
      <c r="K92" s="857">
        <v>0.59</v>
      </c>
      <c r="L92" s="858">
        <v>2</v>
      </c>
      <c r="M92" s="858">
        <v>19</v>
      </c>
      <c r="N92" s="859">
        <v>6.47</v>
      </c>
      <c r="O92" s="858" t="s">
        <v>9567</v>
      </c>
      <c r="P92" s="860" t="s">
        <v>9741</v>
      </c>
      <c r="Q92" s="861">
        <f t="shared" si="5"/>
        <v>-2</v>
      </c>
      <c r="R92" s="861">
        <f t="shared" si="5"/>
        <v>-1.17</v>
      </c>
      <c r="S92" s="851">
        <f t="shared" si="6"/>
        <v>6.47</v>
      </c>
      <c r="T92" s="851">
        <f t="shared" si="7"/>
        <v>7</v>
      </c>
      <c r="U92" s="851">
        <f t="shared" si="8"/>
        <v>0.53000000000000025</v>
      </c>
      <c r="V92" s="862">
        <f t="shared" si="9"/>
        <v>1.081916537867079</v>
      </c>
      <c r="W92" s="807">
        <v>0.53</v>
      </c>
    </row>
    <row r="93" spans="1:23" ht="14.4" customHeight="1" x14ac:dyDescent="0.3">
      <c r="A93" s="867" t="s">
        <v>9742</v>
      </c>
      <c r="B93" s="810">
        <v>13</v>
      </c>
      <c r="C93" s="811">
        <v>5.8</v>
      </c>
      <c r="D93" s="812">
        <v>4.5</v>
      </c>
      <c r="E93" s="817">
        <v>14</v>
      </c>
      <c r="F93" s="795">
        <v>6.04</v>
      </c>
      <c r="G93" s="796">
        <v>3</v>
      </c>
      <c r="H93" s="801">
        <v>15</v>
      </c>
      <c r="I93" s="795">
        <v>6.48</v>
      </c>
      <c r="J93" s="796">
        <v>2.6</v>
      </c>
      <c r="K93" s="800">
        <v>0.43</v>
      </c>
      <c r="L93" s="801">
        <v>1</v>
      </c>
      <c r="M93" s="801">
        <v>11</v>
      </c>
      <c r="N93" s="802">
        <v>3.7</v>
      </c>
      <c r="O93" s="801" t="s">
        <v>9567</v>
      </c>
      <c r="P93" s="818" t="s">
        <v>9743</v>
      </c>
      <c r="Q93" s="803">
        <f t="shared" si="5"/>
        <v>2</v>
      </c>
      <c r="R93" s="803">
        <f t="shared" si="5"/>
        <v>0.6800000000000006</v>
      </c>
      <c r="S93" s="814">
        <f t="shared" si="6"/>
        <v>55.5</v>
      </c>
      <c r="T93" s="814">
        <f t="shared" si="7"/>
        <v>39</v>
      </c>
      <c r="U93" s="814">
        <f t="shared" si="8"/>
        <v>-16.5</v>
      </c>
      <c r="V93" s="819">
        <f t="shared" si="9"/>
        <v>0.70270270270270274</v>
      </c>
      <c r="W93" s="804">
        <v>0.3</v>
      </c>
    </row>
    <row r="94" spans="1:23" ht="14.4" customHeight="1" x14ac:dyDescent="0.3">
      <c r="A94" s="866" t="s">
        <v>9744</v>
      </c>
      <c r="B94" s="863">
        <v>7</v>
      </c>
      <c r="C94" s="864">
        <v>3.67</v>
      </c>
      <c r="D94" s="813">
        <v>4</v>
      </c>
      <c r="E94" s="853">
        <v>1</v>
      </c>
      <c r="F94" s="854">
        <v>0.52</v>
      </c>
      <c r="G94" s="805">
        <v>2</v>
      </c>
      <c r="H94" s="858">
        <v>3</v>
      </c>
      <c r="I94" s="854">
        <v>1.57</v>
      </c>
      <c r="J94" s="805">
        <v>3</v>
      </c>
      <c r="K94" s="857">
        <v>0.52</v>
      </c>
      <c r="L94" s="858">
        <v>2</v>
      </c>
      <c r="M94" s="858">
        <v>15</v>
      </c>
      <c r="N94" s="859">
        <v>4.88</v>
      </c>
      <c r="O94" s="858" t="s">
        <v>9567</v>
      </c>
      <c r="P94" s="860" t="s">
        <v>9745</v>
      </c>
      <c r="Q94" s="861">
        <f t="shared" si="5"/>
        <v>-4</v>
      </c>
      <c r="R94" s="861">
        <f t="shared" si="5"/>
        <v>-2.0999999999999996</v>
      </c>
      <c r="S94" s="851">
        <f t="shared" si="6"/>
        <v>14.64</v>
      </c>
      <c r="T94" s="851">
        <f t="shared" si="7"/>
        <v>9</v>
      </c>
      <c r="U94" s="851">
        <f t="shared" si="8"/>
        <v>-5.6400000000000006</v>
      </c>
      <c r="V94" s="862">
        <f t="shared" si="9"/>
        <v>0.61475409836065575</v>
      </c>
      <c r="W94" s="807"/>
    </row>
    <row r="95" spans="1:23" ht="14.4" customHeight="1" x14ac:dyDescent="0.3">
      <c r="A95" s="866" t="s">
        <v>9746</v>
      </c>
      <c r="B95" s="863">
        <v>2</v>
      </c>
      <c r="C95" s="864">
        <v>4.6399999999999997</v>
      </c>
      <c r="D95" s="813">
        <v>6</v>
      </c>
      <c r="E95" s="853"/>
      <c r="F95" s="854"/>
      <c r="G95" s="805"/>
      <c r="H95" s="858"/>
      <c r="I95" s="854"/>
      <c r="J95" s="805"/>
      <c r="K95" s="857">
        <v>0.67</v>
      </c>
      <c r="L95" s="858">
        <v>2</v>
      </c>
      <c r="M95" s="858">
        <v>14</v>
      </c>
      <c r="N95" s="859">
        <v>4.78</v>
      </c>
      <c r="O95" s="858" t="s">
        <v>9567</v>
      </c>
      <c r="P95" s="860" t="s">
        <v>9747</v>
      </c>
      <c r="Q95" s="861">
        <f t="shared" si="5"/>
        <v>-2</v>
      </c>
      <c r="R95" s="861">
        <f t="shared" si="5"/>
        <v>-4.6399999999999997</v>
      </c>
      <c r="S95" s="851" t="str">
        <f t="shared" si="6"/>
        <v/>
      </c>
      <c r="T95" s="851" t="str">
        <f t="shared" si="7"/>
        <v/>
      </c>
      <c r="U95" s="851" t="str">
        <f t="shared" si="8"/>
        <v/>
      </c>
      <c r="V95" s="862" t="str">
        <f t="shared" si="9"/>
        <v/>
      </c>
      <c r="W95" s="807"/>
    </row>
    <row r="96" spans="1:23" ht="14.4" customHeight="1" x14ac:dyDescent="0.3">
      <c r="A96" s="867" t="s">
        <v>9748</v>
      </c>
      <c r="B96" s="814">
        <v>9</v>
      </c>
      <c r="C96" s="815">
        <v>3.35</v>
      </c>
      <c r="D96" s="816">
        <v>3.4</v>
      </c>
      <c r="E96" s="817">
        <v>12</v>
      </c>
      <c r="F96" s="795">
        <v>4.41</v>
      </c>
      <c r="G96" s="796">
        <v>2.8</v>
      </c>
      <c r="H96" s="797">
        <v>11</v>
      </c>
      <c r="I96" s="798">
        <v>3.89</v>
      </c>
      <c r="J96" s="799">
        <v>2.6</v>
      </c>
      <c r="K96" s="800">
        <v>0.37</v>
      </c>
      <c r="L96" s="801">
        <v>2</v>
      </c>
      <c r="M96" s="801">
        <v>14</v>
      </c>
      <c r="N96" s="802">
        <v>4.82</v>
      </c>
      <c r="O96" s="801" t="s">
        <v>9567</v>
      </c>
      <c r="P96" s="818" t="s">
        <v>9749</v>
      </c>
      <c r="Q96" s="803">
        <f t="shared" si="5"/>
        <v>2</v>
      </c>
      <c r="R96" s="803">
        <f t="shared" si="5"/>
        <v>0.54</v>
      </c>
      <c r="S96" s="814">
        <f t="shared" si="6"/>
        <v>53.02</v>
      </c>
      <c r="T96" s="814">
        <f t="shared" si="7"/>
        <v>28.6</v>
      </c>
      <c r="U96" s="814">
        <f t="shared" si="8"/>
        <v>-24.42</v>
      </c>
      <c r="V96" s="819">
        <f t="shared" si="9"/>
        <v>0.53941908713692943</v>
      </c>
      <c r="W96" s="804">
        <v>2.1800000000000002</v>
      </c>
    </row>
    <row r="97" spans="1:23" ht="14.4" customHeight="1" x14ac:dyDescent="0.3">
      <c r="A97" s="866" t="s">
        <v>9750</v>
      </c>
      <c r="B97" s="851">
        <v>3</v>
      </c>
      <c r="C97" s="852">
        <v>1.43</v>
      </c>
      <c r="D97" s="820">
        <v>4.3</v>
      </c>
      <c r="E97" s="853">
        <v>1</v>
      </c>
      <c r="F97" s="854">
        <v>0.48</v>
      </c>
      <c r="G97" s="805">
        <v>3</v>
      </c>
      <c r="H97" s="855">
        <v>3</v>
      </c>
      <c r="I97" s="856">
        <v>1.19</v>
      </c>
      <c r="J97" s="806">
        <v>2</v>
      </c>
      <c r="K97" s="857">
        <v>0.48</v>
      </c>
      <c r="L97" s="858">
        <v>2</v>
      </c>
      <c r="M97" s="858">
        <v>20</v>
      </c>
      <c r="N97" s="859">
        <v>6.77</v>
      </c>
      <c r="O97" s="858" t="s">
        <v>9567</v>
      </c>
      <c r="P97" s="860" t="s">
        <v>9751</v>
      </c>
      <c r="Q97" s="861">
        <f t="shared" si="5"/>
        <v>0</v>
      </c>
      <c r="R97" s="861">
        <f t="shared" si="5"/>
        <v>-0.24</v>
      </c>
      <c r="S97" s="851">
        <f t="shared" si="6"/>
        <v>20.309999999999999</v>
      </c>
      <c r="T97" s="851">
        <f t="shared" si="7"/>
        <v>6</v>
      </c>
      <c r="U97" s="851">
        <f t="shared" si="8"/>
        <v>-14.309999999999999</v>
      </c>
      <c r="V97" s="862">
        <f t="shared" si="9"/>
        <v>0.29542097488921715</v>
      </c>
      <c r="W97" s="807"/>
    </row>
    <row r="98" spans="1:23" ht="14.4" customHeight="1" x14ac:dyDescent="0.3">
      <c r="A98" s="867" t="s">
        <v>9752</v>
      </c>
      <c r="B98" s="814">
        <v>1</v>
      </c>
      <c r="C98" s="815">
        <v>2.86</v>
      </c>
      <c r="D98" s="816">
        <v>9</v>
      </c>
      <c r="E98" s="797">
        <v>1</v>
      </c>
      <c r="F98" s="798">
        <v>2.86</v>
      </c>
      <c r="G98" s="799">
        <v>8</v>
      </c>
      <c r="H98" s="801"/>
      <c r="I98" s="795"/>
      <c r="J98" s="796"/>
      <c r="K98" s="800">
        <v>2.86</v>
      </c>
      <c r="L98" s="801">
        <v>3</v>
      </c>
      <c r="M98" s="801">
        <v>27</v>
      </c>
      <c r="N98" s="802">
        <v>8.85</v>
      </c>
      <c r="O98" s="801" t="s">
        <v>9567</v>
      </c>
      <c r="P98" s="818" t="s">
        <v>9753</v>
      </c>
      <c r="Q98" s="803">
        <f t="shared" si="5"/>
        <v>-1</v>
      </c>
      <c r="R98" s="803">
        <f t="shared" si="5"/>
        <v>-2.86</v>
      </c>
      <c r="S98" s="814" t="str">
        <f t="shared" si="6"/>
        <v/>
      </c>
      <c r="T98" s="814" t="str">
        <f t="shared" si="7"/>
        <v/>
      </c>
      <c r="U98" s="814" t="str">
        <f t="shared" si="8"/>
        <v/>
      </c>
      <c r="V98" s="819" t="str">
        <f t="shared" si="9"/>
        <v/>
      </c>
      <c r="W98" s="804"/>
    </row>
    <row r="99" spans="1:23" ht="14.4" customHeight="1" x14ac:dyDescent="0.3">
      <c r="A99" s="867" t="s">
        <v>9754</v>
      </c>
      <c r="B99" s="810">
        <v>1</v>
      </c>
      <c r="C99" s="811">
        <v>1.96</v>
      </c>
      <c r="D99" s="812">
        <v>22</v>
      </c>
      <c r="E99" s="817">
        <v>3</v>
      </c>
      <c r="F99" s="795">
        <v>4.8600000000000003</v>
      </c>
      <c r="G99" s="796">
        <v>9</v>
      </c>
      <c r="H99" s="801">
        <v>3</v>
      </c>
      <c r="I99" s="795">
        <v>4.8600000000000003</v>
      </c>
      <c r="J99" s="796">
        <v>6.3</v>
      </c>
      <c r="K99" s="800">
        <v>1.96</v>
      </c>
      <c r="L99" s="801">
        <v>4</v>
      </c>
      <c r="M99" s="801">
        <v>39</v>
      </c>
      <c r="N99" s="802">
        <v>13.07</v>
      </c>
      <c r="O99" s="801" t="s">
        <v>9567</v>
      </c>
      <c r="P99" s="818" t="s">
        <v>9755</v>
      </c>
      <c r="Q99" s="803">
        <f t="shared" si="5"/>
        <v>2</v>
      </c>
      <c r="R99" s="803">
        <f t="shared" si="5"/>
        <v>2.9000000000000004</v>
      </c>
      <c r="S99" s="814">
        <f t="shared" si="6"/>
        <v>39.21</v>
      </c>
      <c r="T99" s="814">
        <f t="shared" si="7"/>
        <v>18.899999999999999</v>
      </c>
      <c r="U99" s="814">
        <f t="shared" si="8"/>
        <v>-20.310000000000002</v>
      </c>
      <c r="V99" s="819">
        <f t="shared" si="9"/>
        <v>0.48201989288446823</v>
      </c>
      <c r="W99" s="804">
        <v>0.93</v>
      </c>
    </row>
    <row r="100" spans="1:23" ht="14.4" customHeight="1" x14ac:dyDescent="0.3">
      <c r="A100" s="866" t="s">
        <v>9756</v>
      </c>
      <c r="B100" s="863">
        <v>1</v>
      </c>
      <c r="C100" s="864">
        <v>1.96</v>
      </c>
      <c r="D100" s="813">
        <v>15</v>
      </c>
      <c r="E100" s="853">
        <v>2</v>
      </c>
      <c r="F100" s="854">
        <v>3.92</v>
      </c>
      <c r="G100" s="805">
        <v>17</v>
      </c>
      <c r="H100" s="858">
        <v>1</v>
      </c>
      <c r="I100" s="854">
        <v>1.96</v>
      </c>
      <c r="J100" s="805">
        <v>8</v>
      </c>
      <c r="K100" s="857">
        <v>1.96</v>
      </c>
      <c r="L100" s="858">
        <v>4</v>
      </c>
      <c r="M100" s="858">
        <v>39</v>
      </c>
      <c r="N100" s="859">
        <v>13.07</v>
      </c>
      <c r="O100" s="858" t="s">
        <v>9567</v>
      </c>
      <c r="P100" s="860" t="s">
        <v>9757</v>
      </c>
      <c r="Q100" s="861">
        <f t="shared" si="5"/>
        <v>0</v>
      </c>
      <c r="R100" s="861">
        <f t="shared" si="5"/>
        <v>0</v>
      </c>
      <c r="S100" s="851">
        <f t="shared" si="6"/>
        <v>13.07</v>
      </c>
      <c r="T100" s="851">
        <f t="shared" si="7"/>
        <v>8</v>
      </c>
      <c r="U100" s="851">
        <f t="shared" si="8"/>
        <v>-5.07</v>
      </c>
      <c r="V100" s="862">
        <f t="shared" si="9"/>
        <v>0.61208875286916598</v>
      </c>
      <c r="W100" s="807"/>
    </row>
    <row r="101" spans="1:23" ht="14.4" customHeight="1" x14ac:dyDescent="0.3">
      <c r="A101" s="866" t="s">
        <v>9758</v>
      </c>
      <c r="B101" s="863">
        <v>10</v>
      </c>
      <c r="C101" s="864">
        <v>24.83</v>
      </c>
      <c r="D101" s="813">
        <v>17.399999999999999</v>
      </c>
      <c r="E101" s="853">
        <v>3</v>
      </c>
      <c r="F101" s="854">
        <v>7.45</v>
      </c>
      <c r="G101" s="805">
        <v>17.3</v>
      </c>
      <c r="H101" s="858">
        <v>7</v>
      </c>
      <c r="I101" s="854">
        <v>17.79</v>
      </c>
      <c r="J101" s="809">
        <v>18.100000000000001</v>
      </c>
      <c r="K101" s="857">
        <v>2.48</v>
      </c>
      <c r="L101" s="858">
        <v>3</v>
      </c>
      <c r="M101" s="858">
        <v>28</v>
      </c>
      <c r="N101" s="859">
        <v>9.25</v>
      </c>
      <c r="O101" s="858" t="s">
        <v>9567</v>
      </c>
      <c r="P101" s="860" t="s">
        <v>9759</v>
      </c>
      <c r="Q101" s="861">
        <f t="shared" si="5"/>
        <v>-3</v>
      </c>
      <c r="R101" s="861">
        <f t="shared" si="5"/>
        <v>-7.0399999999999991</v>
      </c>
      <c r="S101" s="851">
        <f t="shared" si="6"/>
        <v>64.75</v>
      </c>
      <c r="T101" s="851">
        <f t="shared" si="7"/>
        <v>126.70000000000002</v>
      </c>
      <c r="U101" s="851">
        <f t="shared" si="8"/>
        <v>61.950000000000017</v>
      </c>
      <c r="V101" s="862">
        <f t="shared" si="9"/>
        <v>1.956756756756757</v>
      </c>
      <c r="W101" s="807">
        <v>62.22</v>
      </c>
    </row>
    <row r="102" spans="1:23" ht="14.4" customHeight="1" x14ac:dyDescent="0.3">
      <c r="A102" s="867" t="s">
        <v>9760</v>
      </c>
      <c r="B102" s="810">
        <v>5</v>
      </c>
      <c r="C102" s="811">
        <v>9.0399999999999991</v>
      </c>
      <c r="D102" s="812">
        <v>8</v>
      </c>
      <c r="E102" s="817">
        <v>2</v>
      </c>
      <c r="F102" s="795">
        <v>6.43</v>
      </c>
      <c r="G102" s="796">
        <v>11</v>
      </c>
      <c r="H102" s="801">
        <v>1</v>
      </c>
      <c r="I102" s="795">
        <v>1.81</v>
      </c>
      <c r="J102" s="796">
        <v>8</v>
      </c>
      <c r="K102" s="800">
        <v>1.81</v>
      </c>
      <c r="L102" s="801">
        <v>4</v>
      </c>
      <c r="M102" s="801">
        <v>33</v>
      </c>
      <c r="N102" s="802">
        <v>10.84</v>
      </c>
      <c r="O102" s="801" t="s">
        <v>9567</v>
      </c>
      <c r="P102" s="818" t="s">
        <v>9761</v>
      </c>
      <c r="Q102" s="803">
        <f t="shared" si="5"/>
        <v>-4</v>
      </c>
      <c r="R102" s="803">
        <f t="shared" si="5"/>
        <v>-7.2299999999999986</v>
      </c>
      <c r="S102" s="814">
        <f t="shared" si="6"/>
        <v>10.84</v>
      </c>
      <c r="T102" s="814">
        <f t="shared" si="7"/>
        <v>8</v>
      </c>
      <c r="U102" s="814">
        <f t="shared" si="8"/>
        <v>-2.84</v>
      </c>
      <c r="V102" s="819">
        <f t="shared" si="9"/>
        <v>0.73800738007380073</v>
      </c>
      <c r="W102" s="804"/>
    </row>
    <row r="103" spans="1:23" ht="14.4" customHeight="1" x14ac:dyDescent="0.3">
      <c r="A103" s="867" t="s">
        <v>9762</v>
      </c>
      <c r="B103" s="814"/>
      <c r="C103" s="815"/>
      <c r="D103" s="816"/>
      <c r="E103" s="797">
        <v>1</v>
      </c>
      <c r="F103" s="798">
        <v>0.66</v>
      </c>
      <c r="G103" s="799">
        <v>3</v>
      </c>
      <c r="H103" s="801"/>
      <c r="I103" s="795"/>
      <c r="J103" s="796"/>
      <c r="K103" s="800">
        <v>0.66</v>
      </c>
      <c r="L103" s="801">
        <v>3</v>
      </c>
      <c r="M103" s="801">
        <v>23</v>
      </c>
      <c r="N103" s="802">
        <v>7.67</v>
      </c>
      <c r="O103" s="801" t="s">
        <v>9567</v>
      </c>
      <c r="P103" s="818" t="s">
        <v>9763</v>
      </c>
      <c r="Q103" s="803">
        <f t="shared" si="5"/>
        <v>0</v>
      </c>
      <c r="R103" s="803">
        <f t="shared" si="5"/>
        <v>0</v>
      </c>
      <c r="S103" s="814" t="str">
        <f t="shared" si="6"/>
        <v/>
      </c>
      <c r="T103" s="814" t="str">
        <f t="shared" si="7"/>
        <v/>
      </c>
      <c r="U103" s="814" t="str">
        <f t="shared" si="8"/>
        <v/>
      </c>
      <c r="V103" s="819" t="str">
        <f t="shared" si="9"/>
        <v/>
      </c>
      <c r="W103" s="804"/>
    </row>
    <row r="104" spans="1:23" ht="14.4" customHeight="1" x14ac:dyDescent="0.3">
      <c r="A104" s="867" t="s">
        <v>9764</v>
      </c>
      <c r="B104" s="810">
        <v>6</v>
      </c>
      <c r="C104" s="811">
        <v>4.99</v>
      </c>
      <c r="D104" s="812">
        <v>5.2</v>
      </c>
      <c r="E104" s="817">
        <v>5</v>
      </c>
      <c r="F104" s="795">
        <v>4.3899999999999997</v>
      </c>
      <c r="G104" s="796">
        <v>8.8000000000000007</v>
      </c>
      <c r="H104" s="801">
        <v>4</v>
      </c>
      <c r="I104" s="795">
        <v>3.23</v>
      </c>
      <c r="J104" s="796">
        <v>4.5</v>
      </c>
      <c r="K104" s="800">
        <v>0.88</v>
      </c>
      <c r="L104" s="801">
        <v>3</v>
      </c>
      <c r="M104" s="801">
        <v>29</v>
      </c>
      <c r="N104" s="802">
        <v>9.81</v>
      </c>
      <c r="O104" s="801" t="s">
        <v>9567</v>
      </c>
      <c r="P104" s="818" t="s">
        <v>9765</v>
      </c>
      <c r="Q104" s="803">
        <f t="shared" si="5"/>
        <v>-2</v>
      </c>
      <c r="R104" s="803">
        <f t="shared" si="5"/>
        <v>-1.7600000000000002</v>
      </c>
      <c r="S104" s="814">
        <f t="shared" si="6"/>
        <v>39.24</v>
      </c>
      <c r="T104" s="814">
        <f t="shared" si="7"/>
        <v>18</v>
      </c>
      <c r="U104" s="814">
        <f t="shared" si="8"/>
        <v>-21.240000000000002</v>
      </c>
      <c r="V104" s="819">
        <f t="shared" si="9"/>
        <v>0.4587155963302752</v>
      </c>
      <c r="W104" s="804">
        <v>0.19</v>
      </c>
    </row>
    <row r="105" spans="1:23" ht="14.4" customHeight="1" x14ac:dyDescent="0.3">
      <c r="A105" s="866" t="s">
        <v>9766</v>
      </c>
      <c r="B105" s="863">
        <v>2</v>
      </c>
      <c r="C105" s="864">
        <v>1.94</v>
      </c>
      <c r="D105" s="813">
        <v>19</v>
      </c>
      <c r="E105" s="853">
        <v>1</v>
      </c>
      <c r="F105" s="854">
        <v>0.97</v>
      </c>
      <c r="G105" s="805">
        <v>8</v>
      </c>
      <c r="H105" s="858">
        <v>2</v>
      </c>
      <c r="I105" s="854">
        <v>1.94</v>
      </c>
      <c r="J105" s="805">
        <v>5</v>
      </c>
      <c r="K105" s="857">
        <v>0.97</v>
      </c>
      <c r="L105" s="858">
        <v>4</v>
      </c>
      <c r="M105" s="858">
        <v>36</v>
      </c>
      <c r="N105" s="859">
        <v>12.07</v>
      </c>
      <c r="O105" s="858" t="s">
        <v>9567</v>
      </c>
      <c r="P105" s="860" t="s">
        <v>9767</v>
      </c>
      <c r="Q105" s="861">
        <f t="shared" si="5"/>
        <v>0</v>
      </c>
      <c r="R105" s="861">
        <f t="shared" si="5"/>
        <v>0</v>
      </c>
      <c r="S105" s="851">
        <f t="shared" si="6"/>
        <v>24.14</v>
      </c>
      <c r="T105" s="851">
        <f t="shared" si="7"/>
        <v>10</v>
      </c>
      <c r="U105" s="851">
        <f t="shared" si="8"/>
        <v>-14.14</v>
      </c>
      <c r="V105" s="862">
        <f t="shared" si="9"/>
        <v>0.41425020712510358</v>
      </c>
      <c r="W105" s="807"/>
    </row>
    <row r="106" spans="1:23" ht="14.4" customHeight="1" x14ac:dyDescent="0.3">
      <c r="A106" s="866" t="s">
        <v>9768</v>
      </c>
      <c r="B106" s="863">
        <v>4</v>
      </c>
      <c r="C106" s="864">
        <v>5.67</v>
      </c>
      <c r="D106" s="813">
        <v>20</v>
      </c>
      <c r="E106" s="853">
        <v>1</v>
      </c>
      <c r="F106" s="854">
        <v>1.42</v>
      </c>
      <c r="G106" s="805">
        <v>23</v>
      </c>
      <c r="H106" s="858"/>
      <c r="I106" s="854"/>
      <c r="J106" s="805"/>
      <c r="K106" s="857">
        <v>1.42</v>
      </c>
      <c r="L106" s="858">
        <v>4</v>
      </c>
      <c r="M106" s="858">
        <v>39</v>
      </c>
      <c r="N106" s="859">
        <v>12.93</v>
      </c>
      <c r="O106" s="858" t="s">
        <v>9567</v>
      </c>
      <c r="P106" s="860" t="s">
        <v>9769</v>
      </c>
      <c r="Q106" s="861">
        <f t="shared" si="5"/>
        <v>-4</v>
      </c>
      <c r="R106" s="861">
        <f t="shared" si="5"/>
        <v>-5.67</v>
      </c>
      <c r="S106" s="851" t="str">
        <f t="shared" si="6"/>
        <v/>
      </c>
      <c r="T106" s="851" t="str">
        <f t="shared" si="7"/>
        <v/>
      </c>
      <c r="U106" s="851" t="str">
        <f t="shared" si="8"/>
        <v/>
      </c>
      <c r="V106" s="862" t="str">
        <f t="shared" si="9"/>
        <v/>
      </c>
      <c r="W106" s="807"/>
    </row>
    <row r="107" spans="1:23" ht="14.4" customHeight="1" x14ac:dyDescent="0.3">
      <c r="A107" s="867" t="s">
        <v>9770</v>
      </c>
      <c r="B107" s="814">
        <v>41</v>
      </c>
      <c r="C107" s="815">
        <v>27.43</v>
      </c>
      <c r="D107" s="816">
        <v>6.1</v>
      </c>
      <c r="E107" s="797">
        <v>68</v>
      </c>
      <c r="F107" s="798">
        <v>45.64</v>
      </c>
      <c r="G107" s="799">
        <v>5.9</v>
      </c>
      <c r="H107" s="801">
        <v>40</v>
      </c>
      <c r="I107" s="795">
        <v>26.54</v>
      </c>
      <c r="J107" s="796">
        <v>4.4000000000000004</v>
      </c>
      <c r="K107" s="800">
        <v>0.67</v>
      </c>
      <c r="L107" s="801">
        <v>3</v>
      </c>
      <c r="M107" s="801">
        <v>25</v>
      </c>
      <c r="N107" s="802">
        <v>8.4</v>
      </c>
      <c r="O107" s="801" t="s">
        <v>9567</v>
      </c>
      <c r="P107" s="818" t="s">
        <v>9771</v>
      </c>
      <c r="Q107" s="803">
        <f t="shared" si="5"/>
        <v>-1</v>
      </c>
      <c r="R107" s="803">
        <f t="shared" si="5"/>
        <v>-0.89000000000000057</v>
      </c>
      <c r="S107" s="814">
        <f t="shared" si="6"/>
        <v>336</v>
      </c>
      <c r="T107" s="814">
        <f t="shared" si="7"/>
        <v>176</v>
      </c>
      <c r="U107" s="814">
        <f t="shared" si="8"/>
        <v>-160</v>
      </c>
      <c r="V107" s="819">
        <f t="shared" si="9"/>
        <v>0.52380952380952384</v>
      </c>
      <c r="W107" s="804">
        <v>2.6</v>
      </c>
    </row>
    <row r="108" spans="1:23" ht="14.4" customHeight="1" x14ac:dyDescent="0.3">
      <c r="A108" s="866" t="s">
        <v>9772</v>
      </c>
      <c r="B108" s="851">
        <v>9</v>
      </c>
      <c r="C108" s="852">
        <v>7.14</v>
      </c>
      <c r="D108" s="820">
        <v>7.6</v>
      </c>
      <c r="E108" s="855">
        <v>21</v>
      </c>
      <c r="F108" s="856">
        <v>15.76</v>
      </c>
      <c r="G108" s="806">
        <v>6.9</v>
      </c>
      <c r="H108" s="858">
        <v>16</v>
      </c>
      <c r="I108" s="854">
        <v>11.52</v>
      </c>
      <c r="J108" s="805">
        <v>7.2</v>
      </c>
      <c r="K108" s="857">
        <v>0.81</v>
      </c>
      <c r="L108" s="858">
        <v>4</v>
      </c>
      <c r="M108" s="858">
        <v>33</v>
      </c>
      <c r="N108" s="859">
        <v>10.88</v>
      </c>
      <c r="O108" s="858" t="s">
        <v>9567</v>
      </c>
      <c r="P108" s="860" t="s">
        <v>9773</v>
      </c>
      <c r="Q108" s="861">
        <f t="shared" si="5"/>
        <v>7</v>
      </c>
      <c r="R108" s="861">
        <f t="shared" si="5"/>
        <v>4.38</v>
      </c>
      <c r="S108" s="851">
        <f t="shared" si="6"/>
        <v>174.08</v>
      </c>
      <c r="T108" s="851">
        <f t="shared" si="7"/>
        <v>115.2</v>
      </c>
      <c r="U108" s="851">
        <f t="shared" si="8"/>
        <v>-58.88000000000001</v>
      </c>
      <c r="V108" s="862">
        <f t="shared" si="9"/>
        <v>0.66176470588235292</v>
      </c>
      <c r="W108" s="807">
        <v>14.49</v>
      </c>
    </row>
    <row r="109" spans="1:23" ht="14.4" customHeight="1" x14ac:dyDescent="0.3">
      <c r="A109" s="866" t="s">
        <v>9774</v>
      </c>
      <c r="B109" s="851">
        <v>7</v>
      </c>
      <c r="C109" s="852">
        <v>8.3699999999999992</v>
      </c>
      <c r="D109" s="820">
        <v>8.6</v>
      </c>
      <c r="E109" s="855">
        <v>9</v>
      </c>
      <c r="F109" s="856">
        <v>10.1</v>
      </c>
      <c r="G109" s="806">
        <v>9.6</v>
      </c>
      <c r="H109" s="858">
        <v>3</v>
      </c>
      <c r="I109" s="854">
        <v>3.37</v>
      </c>
      <c r="J109" s="805">
        <v>9.6999999999999993</v>
      </c>
      <c r="K109" s="857">
        <v>1.1200000000000001</v>
      </c>
      <c r="L109" s="858">
        <v>4</v>
      </c>
      <c r="M109" s="858">
        <v>38</v>
      </c>
      <c r="N109" s="859">
        <v>12.79</v>
      </c>
      <c r="O109" s="858" t="s">
        <v>9567</v>
      </c>
      <c r="P109" s="860" t="s">
        <v>9775</v>
      </c>
      <c r="Q109" s="861">
        <f t="shared" si="5"/>
        <v>-4</v>
      </c>
      <c r="R109" s="861">
        <f t="shared" si="5"/>
        <v>-4.9999999999999991</v>
      </c>
      <c r="S109" s="851">
        <f t="shared" si="6"/>
        <v>38.369999999999997</v>
      </c>
      <c r="T109" s="851">
        <f t="shared" si="7"/>
        <v>29.099999999999998</v>
      </c>
      <c r="U109" s="851">
        <f t="shared" si="8"/>
        <v>-9.27</v>
      </c>
      <c r="V109" s="862">
        <f t="shared" si="9"/>
        <v>0.7584050039093041</v>
      </c>
      <c r="W109" s="807">
        <v>3.21</v>
      </c>
    </row>
    <row r="110" spans="1:23" ht="14.4" customHeight="1" x14ac:dyDescent="0.3">
      <c r="A110" s="867" t="s">
        <v>9776</v>
      </c>
      <c r="B110" s="814">
        <v>1</v>
      </c>
      <c r="C110" s="815">
        <v>0.54</v>
      </c>
      <c r="D110" s="816">
        <v>7</v>
      </c>
      <c r="E110" s="797">
        <v>1</v>
      </c>
      <c r="F110" s="798">
        <v>0.54</v>
      </c>
      <c r="G110" s="799">
        <v>3</v>
      </c>
      <c r="H110" s="801"/>
      <c r="I110" s="795"/>
      <c r="J110" s="796"/>
      <c r="K110" s="800">
        <v>0.54</v>
      </c>
      <c r="L110" s="801">
        <v>3</v>
      </c>
      <c r="M110" s="801">
        <v>24</v>
      </c>
      <c r="N110" s="802">
        <v>8.09</v>
      </c>
      <c r="O110" s="801" t="s">
        <v>9567</v>
      </c>
      <c r="P110" s="818" t="s">
        <v>9777</v>
      </c>
      <c r="Q110" s="803">
        <f t="shared" si="5"/>
        <v>-1</v>
      </c>
      <c r="R110" s="803">
        <f t="shared" si="5"/>
        <v>-0.54</v>
      </c>
      <c r="S110" s="814" t="str">
        <f t="shared" si="6"/>
        <v/>
      </c>
      <c r="T110" s="814" t="str">
        <f t="shared" si="7"/>
        <v/>
      </c>
      <c r="U110" s="814" t="str">
        <f t="shared" si="8"/>
        <v/>
      </c>
      <c r="V110" s="819" t="str">
        <f t="shared" si="9"/>
        <v/>
      </c>
      <c r="W110" s="804"/>
    </row>
    <row r="111" spans="1:23" ht="14.4" customHeight="1" x14ac:dyDescent="0.3">
      <c r="A111" s="867" t="s">
        <v>9778</v>
      </c>
      <c r="B111" s="810">
        <v>10</v>
      </c>
      <c r="C111" s="811">
        <v>4.47</v>
      </c>
      <c r="D111" s="812">
        <v>4</v>
      </c>
      <c r="E111" s="817">
        <v>9</v>
      </c>
      <c r="F111" s="795">
        <v>4.0599999999999996</v>
      </c>
      <c r="G111" s="796">
        <v>4.4000000000000004</v>
      </c>
      <c r="H111" s="801">
        <v>12</v>
      </c>
      <c r="I111" s="795">
        <v>5.44</v>
      </c>
      <c r="J111" s="796">
        <v>4.9000000000000004</v>
      </c>
      <c r="K111" s="800">
        <v>0.45</v>
      </c>
      <c r="L111" s="801">
        <v>2</v>
      </c>
      <c r="M111" s="801">
        <v>17</v>
      </c>
      <c r="N111" s="802">
        <v>5.64</v>
      </c>
      <c r="O111" s="801" t="s">
        <v>9567</v>
      </c>
      <c r="P111" s="818" t="s">
        <v>9779</v>
      </c>
      <c r="Q111" s="803">
        <f t="shared" si="5"/>
        <v>2</v>
      </c>
      <c r="R111" s="803">
        <f t="shared" si="5"/>
        <v>0.97000000000000064</v>
      </c>
      <c r="S111" s="814">
        <f t="shared" si="6"/>
        <v>67.679999999999993</v>
      </c>
      <c r="T111" s="814">
        <f t="shared" si="7"/>
        <v>58.800000000000004</v>
      </c>
      <c r="U111" s="814">
        <f t="shared" si="8"/>
        <v>-8.8799999999999883</v>
      </c>
      <c r="V111" s="819">
        <f t="shared" si="9"/>
        <v>0.86879432624113495</v>
      </c>
      <c r="W111" s="804">
        <v>11.43</v>
      </c>
    </row>
    <row r="112" spans="1:23" ht="14.4" customHeight="1" x14ac:dyDescent="0.3">
      <c r="A112" s="866" t="s">
        <v>9780</v>
      </c>
      <c r="B112" s="863">
        <v>4</v>
      </c>
      <c r="C112" s="864">
        <v>2.2000000000000002</v>
      </c>
      <c r="D112" s="813">
        <v>5.3</v>
      </c>
      <c r="E112" s="853"/>
      <c r="F112" s="854"/>
      <c r="G112" s="805"/>
      <c r="H112" s="858">
        <v>2</v>
      </c>
      <c r="I112" s="854">
        <v>0.74</v>
      </c>
      <c r="J112" s="805">
        <v>2</v>
      </c>
      <c r="K112" s="857">
        <v>0.55000000000000004</v>
      </c>
      <c r="L112" s="858">
        <v>3</v>
      </c>
      <c r="M112" s="858">
        <v>23</v>
      </c>
      <c r="N112" s="859">
        <v>7.71</v>
      </c>
      <c r="O112" s="858" t="s">
        <v>9567</v>
      </c>
      <c r="P112" s="860" t="s">
        <v>9781</v>
      </c>
      <c r="Q112" s="861">
        <f t="shared" si="5"/>
        <v>-2</v>
      </c>
      <c r="R112" s="861">
        <f t="shared" si="5"/>
        <v>-1.4600000000000002</v>
      </c>
      <c r="S112" s="851">
        <f t="shared" si="6"/>
        <v>15.42</v>
      </c>
      <c r="T112" s="851">
        <f t="shared" si="7"/>
        <v>4</v>
      </c>
      <c r="U112" s="851">
        <f t="shared" si="8"/>
        <v>-11.42</v>
      </c>
      <c r="V112" s="862">
        <f t="shared" si="9"/>
        <v>0.25940337224383919</v>
      </c>
      <c r="W112" s="807"/>
    </row>
    <row r="113" spans="1:23" ht="14.4" customHeight="1" x14ac:dyDescent="0.3">
      <c r="A113" s="866" t="s">
        <v>9782</v>
      </c>
      <c r="B113" s="863">
        <v>1</v>
      </c>
      <c r="C113" s="864">
        <v>0.72</v>
      </c>
      <c r="D113" s="813">
        <v>9</v>
      </c>
      <c r="E113" s="853">
        <v>1</v>
      </c>
      <c r="F113" s="854">
        <v>0.72</v>
      </c>
      <c r="G113" s="805">
        <v>10</v>
      </c>
      <c r="H113" s="858"/>
      <c r="I113" s="854"/>
      <c r="J113" s="805"/>
      <c r="K113" s="857">
        <v>0.72</v>
      </c>
      <c r="L113" s="858">
        <v>3</v>
      </c>
      <c r="M113" s="858">
        <v>24</v>
      </c>
      <c r="N113" s="859">
        <v>7.93</v>
      </c>
      <c r="O113" s="858" t="s">
        <v>9567</v>
      </c>
      <c r="P113" s="860" t="s">
        <v>9783</v>
      </c>
      <c r="Q113" s="861">
        <f t="shared" si="5"/>
        <v>-1</v>
      </c>
      <c r="R113" s="861">
        <f t="shared" si="5"/>
        <v>-0.72</v>
      </c>
      <c r="S113" s="851" t="str">
        <f t="shared" si="6"/>
        <v/>
      </c>
      <c r="T113" s="851" t="str">
        <f t="shared" si="7"/>
        <v/>
      </c>
      <c r="U113" s="851" t="str">
        <f t="shared" si="8"/>
        <v/>
      </c>
      <c r="V113" s="862" t="str">
        <f t="shared" si="9"/>
        <v/>
      </c>
      <c r="W113" s="807"/>
    </row>
    <row r="114" spans="1:23" ht="14.4" customHeight="1" x14ac:dyDescent="0.3">
      <c r="A114" s="867" t="s">
        <v>9784</v>
      </c>
      <c r="B114" s="814">
        <v>1</v>
      </c>
      <c r="C114" s="815">
        <v>0.89</v>
      </c>
      <c r="D114" s="816">
        <v>9</v>
      </c>
      <c r="E114" s="817">
        <v>3</v>
      </c>
      <c r="F114" s="795">
        <v>2.68</v>
      </c>
      <c r="G114" s="796">
        <v>5</v>
      </c>
      <c r="H114" s="797">
        <v>6</v>
      </c>
      <c r="I114" s="798">
        <v>5.07</v>
      </c>
      <c r="J114" s="799">
        <v>6.8</v>
      </c>
      <c r="K114" s="800">
        <v>0.89</v>
      </c>
      <c r="L114" s="801">
        <v>3</v>
      </c>
      <c r="M114" s="801">
        <v>26</v>
      </c>
      <c r="N114" s="802">
        <v>8.6199999999999992</v>
      </c>
      <c r="O114" s="801" t="s">
        <v>9567</v>
      </c>
      <c r="P114" s="818" t="s">
        <v>9785</v>
      </c>
      <c r="Q114" s="803">
        <f t="shared" si="5"/>
        <v>5</v>
      </c>
      <c r="R114" s="803">
        <f t="shared" si="5"/>
        <v>4.1800000000000006</v>
      </c>
      <c r="S114" s="814">
        <f t="shared" si="6"/>
        <v>51.72</v>
      </c>
      <c r="T114" s="814">
        <f t="shared" si="7"/>
        <v>40.799999999999997</v>
      </c>
      <c r="U114" s="814">
        <f t="shared" si="8"/>
        <v>-10.920000000000002</v>
      </c>
      <c r="V114" s="819">
        <f t="shared" si="9"/>
        <v>0.78886310904872381</v>
      </c>
      <c r="W114" s="804">
        <v>3.77</v>
      </c>
    </row>
    <row r="115" spans="1:23" ht="14.4" customHeight="1" x14ac:dyDescent="0.3">
      <c r="A115" s="866" t="s">
        <v>9786</v>
      </c>
      <c r="B115" s="851">
        <v>2</v>
      </c>
      <c r="C115" s="852">
        <v>1.83</v>
      </c>
      <c r="D115" s="820">
        <v>7.5</v>
      </c>
      <c r="E115" s="853"/>
      <c r="F115" s="854"/>
      <c r="G115" s="805"/>
      <c r="H115" s="855"/>
      <c r="I115" s="856"/>
      <c r="J115" s="806"/>
      <c r="K115" s="857">
        <v>0.91</v>
      </c>
      <c r="L115" s="858">
        <v>3</v>
      </c>
      <c r="M115" s="858">
        <v>30</v>
      </c>
      <c r="N115" s="859">
        <v>9.93</v>
      </c>
      <c r="O115" s="858" t="s">
        <v>9567</v>
      </c>
      <c r="P115" s="860" t="s">
        <v>9787</v>
      </c>
      <c r="Q115" s="861">
        <f t="shared" si="5"/>
        <v>-2</v>
      </c>
      <c r="R115" s="861">
        <f t="shared" si="5"/>
        <v>-1.83</v>
      </c>
      <c r="S115" s="851" t="str">
        <f t="shared" si="6"/>
        <v/>
      </c>
      <c r="T115" s="851" t="str">
        <f t="shared" si="7"/>
        <v/>
      </c>
      <c r="U115" s="851" t="str">
        <f t="shared" si="8"/>
        <v/>
      </c>
      <c r="V115" s="862" t="str">
        <f t="shared" si="9"/>
        <v/>
      </c>
      <c r="W115" s="807"/>
    </row>
    <row r="116" spans="1:23" ht="14.4" customHeight="1" x14ac:dyDescent="0.3">
      <c r="A116" s="866" t="s">
        <v>9788</v>
      </c>
      <c r="B116" s="851">
        <v>4</v>
      </c>
      <c r="C116" s="852">
        <v>4.99</v>
      </c>
      <c r="D116" s="820">
        <v>9.3000000000000007</v>
      </c>
      <c r="E116" s="853">
        <v>1</v>
      </c>
      <c r="F116" s="854">
        <v>1.25</v>
      </c>
      <c r="G116" s="805">
        <v>7</v>
      </c>
      <c r="H116" s="855">
        <v>1</v>
      </c>
      <c r="I116" s="856">
        <v>1.25</v>
      </c>
      <c r="J116" s="806">
        <v>8</v>
      </c>
      <c r="K116" s="857">
        <v>1.25</v>
      </c>
      <c r="L116" s="858">
        <v>4</v>
      </c>
      <c r="M116" s="858">
        <v>39</v>
      </c>
      <c r="N116" s="859">
        <v>12.94</v>
      </c>
      <c r="O116" s="858" t="s">
        <v>9567</v>
      </c>
      <c r="P116" s="860" t="s">
        <v>9789</v>
      </c>
      <c r="Q116" s="861">
        <f t="shared" si="5"/>
        <v>-3</v>
      </c>
      <c r="R116" s="861">
        <f t="shared" si="5"/>
        <v>-3.74</v>
      </c>
      <c r="S116" s="851">
        <f t="shared" si="6"/>
        <v>12.94</v>
      </c>
      <c r="T116" s="851">
        <f t="shared" si="7"/>
        <v>8</v>
      </c>
      <c r="U116" s="851">
        <f t="shared" si="8"/>
        <v>-4.9399999999999995</v>
      </c>
      <c r="V116" s="862">
        <f t="shared" si="9"/>
        <v>0.61823802163833075</v>
      </c>
      <c r="W116" s="807"/>
    </row>
    <row r="117" spans="1:23" ht="14.4" customHeight="1" x14ac:dyDescent="0.3">
      <c r="A117" s="867" t="s">
        <v>9790</v>
      </c>
      <c r="B117" s="814">
        <v>34</v>
      </c>
      <c r="C117" s="815">
        <v>15.88</v>
      </c>
      <c r="D117" s="816">
        <v>5.0999999999999996</v>
      </c>
      <c r="E117" s="797">
        <v>50</v>
      </c>
      <c r="F117" s="798">
        <v>23.33</v>
      </c>
      <c r="G117" s="799">
        <v>4.2</v>
      </c>
      <c r="H117" s="801">
        <v>38</v>
      </c>
      <c r="I117" s="795">
        <v>17.54</v>
      </c>
      <c r="J117" s="796">
        <v>3.1</v>
      </c>
      <c r="K117" s="800">
        <v>0.47</v>
      </c>
      <c r="L117" s="801">
        <v>2</v>
      </c>
      <c r="M117" s="801">
        <v>16</v>
      </c>
      <c r="N117" s="802">
        <v>5.45</v>
      </c>
      <c r="O117" s="801" t="s">
        <v>9567</v>
      </c>
      <c r="P117" s="818" t="s">
        <v>9791</v>
      </c>
      <c r="Q117" s="803">
        <f t="shared" si="5"/>
        <v>4</v>
      </c>
      <c r="R117" s="803">
        <f t="shared" si="5"/>
        <v>1.6599999999999984</v>
      </c>
      <c r="S117" s="814">
        <f t="shared" si="6"/>
        <v>207.1</v>
      </c>
      <c r="T117" s="814">
        <f t="shared" si="7"/>
        <v>117.8</v>
      </c>
      <c r="U117" s="814">
        <f t="shared" si="8"/>
        <v>-89.3</v>
      </c>
      <c r="V117" s="819">
        <f t="shared" si="9"/>
        <v>0.56880733944954132</v>
      </c>
      <c r="W117" s="804">
        <v>2.1</v>
      </c>
    </row>
    <row r="118" spans="1:23" ht="14.4" customHeight="1" x14ac:dyDescent="0.3">
      <c r="A118" s="866" t="s">
        <v>9792</v>
      </c>
      <c r="B118" s="851">
        <v>8</v>
      </c>
      <c r="C118" s="852">
        <v>4.3</v>
      </c>
      <c r="D118" s="820">
        <v>4.8</v>
      </c>
      <c r="E118" s="855">
        <v>12</v>
      </c>
      <c r="F118" s="856">
        <v>7.02</v>
      </c>
      <c r="G118" s="806">
        <v>7.3</v>
      </c>
      <c r="H118" s="858">
        <v>10</v>
      </c>
      <c r="I118" s="854">
        <v>5.66</v>
      </c>
      <c r="J118" s="805">
        <v>4.4000000000000004</v>
      </c>
      <c r="K118" s="857">
        <v>0.59</v>
      </c>
      <c r="L118" s="858">
        <v>3</v>
      </c>
      <c r="M118" s="858">
        <v>23</v>
      </c>
      <c r="N118" s="859">
        <v>7.59</v>
      </c>
      <c r="O118" s="858" t="s">
        <v>9567</v>
      </c>
      <c r="P118" s="860" t="s">
        <v>9793</v>
      </c>
      <c r="Q118" s="861">
        <f t="shared" si="5"/>
        <v>2</v>
      </c>
      <c r="R118" s="861">
        <f t="shared" si="5"/>
        <v>1.3600000000000003</v>
      </c>
      <c r="S118" s="851">
        <f t="shared" si="6"/>
        <v>75.900000000000006</v>
      </c>
      <c r="T118" s="851">
        <f t="shared" si="7"/>
        <v>44</v>
      </c>
      <c r="U118" s="851">
        <f t="shared" si="8"/>
        <v>-31.900000000000006</v>
      </c>
      <c r="V118" s="862">
        <f t="shared" si="9"/>
        <v>0.57971014492753614</v>
      </c>
      <c r="W118" s="807"/>
    </row>
    <row r="119" spans="1:23" ht="14.4" customHeight="1" x14ac:dyDescent="0.3">
      <c r="A119" s="866" t="s">
        <v>9794</v>
      </c>
      <c r="B119" s="851">
        <v>7</v>
      </c>
      <c r="C119" s="852">
        <v>5.55</v>
      </c>
      <c r="D119" s="820">
        <v>8</v>
      </c>
      <c r="E119" s="855">
        <v>6</v>
      </c>
      <c r="F119" s="856">
        <v>5.61</v>
      </c>
      <c r="G119" s="806">
        <v>7.8</v>
      </c>
      <c r="H119" s="858">
        <v>8</v>
      </c>
      <c r="I119" s="854">
        <v>5.58</v>
      </c>
      <c r="J119" s="805">
        <v>5.5</v>
      </c>
      <c r="K119" s="857">
        <v>0.79</v>
      </c>
      <c r="L119" s="858">
        <v>3</v>
      </c>
      <c r="M119" s="858">
        <v>27</v>
      </c>
      <c r="N119" s="859">
        <v>8.9499999999999993</v>
      </c>
      <c r="O119" s="858" t="s">
        <v>9567</v>
      </c>
      <c r="P119" s="860" t="s">
        <v>9795</v>
      </c>
      <c r="Q119" s="861">
        <f t="shared" si="5"/>
        <v>1</v>
      </c>
      <c r="R119" s="861">
        <f t="shared" si="5"/>
        <v>3.0000000000000249E-2</v>
      </c>
      <c r="S119" s="851">
        <f t="shared" si="6"/>
        <v>71.599999999999994</v>
      </c>
      <c r="T119" s="851">
        <f t="shared" si="7"/>
        <v>44</v>
      </c>
      <c r="U119" s="851">
        <f t="shared" si="8"/>
        <v>-27.599999999999994</v>
      </c>
      <c r="V119" s="862">
        <f t="shared" si="9"/>
        <v>0.61452513966480449</v>
      </c>
      <c r="W119" s="807">
        <v>4.05</v>
      </c>
    </row>
    <row r="120" spans="1:23" ht="14.4" customHeight="1" x14ac:dyDescent="0.3">
      <c r="A120" s="867" t="s">
        <v>9796</v>
      </c>
      <c r="B120" s="814"/>
      <c r="C120" s="815"/>
      <c r="D120" s="816"/>
      <c r="E120" s="797">
        <v>5</v>
      </c>
      <c r="F120" s="798">
        <v>10.18</v>
      </c>
      <c r="G120" s="799">
        <v>4</v>
      </c>
      <c r="H120" s="801"/>
      <c r="I120" s="795"/>
      <c r="J120" s="796"/>
      <c r="K120" s="800">
        <v>2.04</v>
      </c>
      <c r="L120" s="801">
        <v>3</v>
      </c>
      <c r="M120" s="801">
        <v>24</v>
      </c>
      <c r="N120" s="802">
        <v>8.15</v>
      </c>
      <c r="O120" s="801" t="s">
        <v>9567</v>
      </c>
      <c r="P120" s="818" t="s">
        <v>9797</v>
      </c>
      <c r="Q120" s="803">
        <f t="shared" si="5"/>
        <v>0</v>
      </c>
      <c r="R120" s="803">
        <f t="shared" si="5"/>
        <v>0</v>
      </c>
      <c r="S120" s="814" t="str">
        <f t="shared" si="6"/>
        <v/>
      </c>
      <c r="T120" s="814" t="str">
        <f t="shared" si="7"/>
        <v/>
      </c>
      <c r="U120" s="814" t="str">
        <f t="shared" si="8"/>
        <v/>
      </c>
      <c r="V120" s="819" t="str">
        <f t="shared" si="9"/>
        <v/>
      </c>
      <c r="W120" s="804"/>
    </row>
    <row r="121" spans="1:23" ht="14.4" customHeight="1" x14ac:dyDescent="0.3">
      <c r="A121" s="867" t="s">
        <v>9798</v>
      </c>
      <c r="B121" s="810">
        <v>2</v>
      </c>
      <c r="C121" s="811">
        <v>1.45</v>
      </c>
      <c r="D121" s="812">
        <v>3</v>
      </c>
      <c r="E121" s="817">
        <v>1</v>
      </c>
      <c r="F121" s="795">
        <v>0.95</v>
      </c>
      <c r="G121" s="796">
        <v>4</v>
      </c>
      <c r="H121" s="801">
        <v>1</v>
      </c>
      <c r="I121" s="795">
        <v>0.73</v>
      </c>
      <c r="J121" s="796">
        <v>3</v>
      </c>
      <c r="K121" s="800">
        <v>0.95</v>
      </c>
      <c r="L121" s="801">
        <v>4</v>
      </c>
      <c r="M121" s="801">
        <v>33</v>
      </c>
      <c r="N121" s="802">
        <v>10.83</v>
      </c>
      <c r="O121" s="801" t="s">
        <v>9567</v>
      </c>
      <c r="P121" s="818" t="s">
        <v>9799</v>
      </c>
      <c r="Q121" s="803">
        <f t="shared" si="5"/>
        <v>-1</v>
      </c>
      <c r="R121" s="803">
        <f t="shared" si="5"/>
        <v>-0.72</v>
      </c>
      <c r="S121" s="814">
        <f t="shared" si="6"/>
        <v>10.83</v>
      </c>
      <c r="T121" s="814">
        <f t="shared" si="7"/>
        <v>3</v>
      </c>
      <c r="U121" s="814">
        <f t="shared" si="8"/>
        <v>-7.83</v>
      </c>
      <c r="V121" s="819">
        <f t="shared" si="9"/>
        <v>0.2770083102493075</v>
      </c>
      <c r="W121" s="804"/>
    </row>
    <row r="122" spans="1:23" ht="14.4" customHeight="1" x14ac:dyDescent="0.3">
      <c r="A122" s="867" t="s">
        <v>9800</v>
      </c>
      <c r="B122" s="814"/>
      <c r="C122" s="815"/>
      <c r="D122" s="816"/>
      <c r="E122" s="797">
        <v>1</v>
      </c>
      <c r="F122" s="798">
        <v>0.45</v>
      </c>
      <c r="G122" s="799">
        <v>9</v>
      </c>
      <c r="H122" s="801"/>
      <c r="I122" s="795"/>
      <c r="J122" s="796"/>
      <c r="K122" s="800">
        <v>0.45</v>
      </c>
      <c r="L122" s="801">
        <v>3</v>
      </c>
      <c r="M122" s="801">
        <v>24</v>
      </c>
      <c r="N122" s="802">
        <v>8.01</v>
      </c>
      <c r="O122" s="801" t="s">
        <v>9567</v>
      </c>
      <c r="P122" s="818" t="s">
        <v>9801</v>
      </c>
      <c r="Q122" s="803">
        <f t="shared" si="5"/>
        <v>0</v>
      </c>
      <c r="R122" s="803">
        <f t="shared" si="5"/>
        <v>0</v>
      </c>
      <c r="S122" s="814" t="str">
        <f t="shared" si="6"/>
        <v/>
      </c>
      <c r="T122" s="814" t="str">
        <f t="shared" si="7"/>
        <v/>
      </c>
      <c r="U122" s="814" t="str">
        <f t="shared" si="8"/>
        <v/>
      </c>
      <c r="V122" s="819" t="str">
        <f t="shared" si="9"/>
        <v/>
      </c>
      <c r="W122" s="804"/>
    </row>
    <row r="123" spans="1:23" ht="14.4" customHeight="1" x14ac:dyDescent="0.3">
      <c r="A123" s="866" t="s">
        <v>9802</v>
      </c>
      <c r="B123" s="851">
        <v>1</v>
      </c>
      <c r="C123" s="852">
        <v>0.62</v>
      </c>
      <c r="D123" s="820">
        <v>16</v>
      </c>
      <c r="E123" s="855"/>
      <c r="F123" s="856"/>
      <c r="G123" s="806"/>
      <c r="H123" s="858"/>
      <c r="I123" s="854"/>
      <c r="J123" s="805"/>
      <c r="K123" s="857">
        <v>0.62</v>
      </c>
      <c r="L123" s="858">
        <v>3</v>
      </c>
      <c r="M123" s="858">
        <v>28</v>
      </c>
      <c r="N123" s="859">
        <v>9.49</v>
      </c>
      <c r="O123" s="858" t="s">
        <v>9567</v>
      </c>
      <c r="P123" s="860" t="s">
        <v>9803</v>
      </c>
      <c r="Q123" s="861">
        <f t="shared" si="5"/>
        <v>-1</v>
      </c>
      <c r="R123" s="861">
        <f t="shared" si="5"/>
        <v>-0.62</v>
      </c>
      <c r="S123" s="851" t="str">
        <f t="shared" si="6"/>
        <v/>
      </c>
      <c r="T123" s="851" t="str">
        <f t="shared" si="7"/>
        <v/>
      </c>
      <c r="U123" s="851" t="str">
        <f t="shared" si="8"/>
        <v/>
      </c>
      <c r="V123" s="862" t="str">
        <f t="shared" si="9"/>
        <v/>
      </c>
      <c r="W123" s="807"/>
    </row>
    <row r="124" spans="1:23" ht="14.4" customHeight="1" x14ac:dyDescent="0.3">
      <c r="A124" s="867" t="s">
        <v>9804</v>
      </c>
      <c r="B124" s="814">
        <v>1</v>
      </c>
      <c r="C124" s="815">
        <v>0.46</v>
      </c>
      <c r="D124" s="816">
        <v>14</v>
      </c>
      <c r="E124" s="817">
        <v>1</v>
      </c>
      <c r="F124" s="795">
        <v>0.46</v>
      </c>
      <c r="G124" s="796">
        <v>13</v>
      </c>
      <c r="H124" s="797">
        <v>2</v>
      </c>
      <c r="I124" s="798">
        <v>0.93</v>
      </c>
      <c r="J124" s="799">
        <v>2</v>
      </c>
      <c r="K124" s="800">
        <v>0.46</v>
      </c>
      <c r="L124" s="801">
        <v>2</v>
      </c>
      <c r="M124" s="801">
        <v>20</v>
      </c>
      <c r="N124" s="802">
        <v>6.7</v>
      </c>
      <c r="O124" s="801" t="s">
        <v>9567</v>
      </c>
      <c r="P124" s="818" t="s">
        <v>9805</v>
      </c>
      <c r="Q124" s="803">
        <f t="shared" si="5"/>
        <v>1</v>
      </c>
      <c r="R124" s="803">
        <f t="shared" si="5"/>
        <v>0.47000000000000003</v>
      </c>
      <c r="S124" s="814">
        <f t="shared" si="6"/>
        <v>13.4</v>
      </c>
      <c r="T124" s="814">
        <f t="shared" si="7"/>
        <v>4</v>
      </c>
      <c r="U124" s="814">
        <f t="shared" si="8"/>
        <v>-9.4</v>
      </c>
      <c r="V124" s="819">
        <f t="shared" si="9"/>
        <v>0.29850746268656714</v>
      </c>
      <c r="W124" s="804"/>
    </row>
    <row r="125" spans="1:23" ht="14.4" customHeight="1" x14ac:dyDescent="0.3">
      <c r="A125" s="866" t="s">
        <v>9806</v>
      </c>
      <c r="B125" s="851"/>
      <c r="C125" s="852"/>
      <c r="D125" s="820"/>
      <c r="E125" s="853">
        <v>1</v>
      </c>
      <c r="F125" s="854">
        <v>0.68</v>
      </c>
      <c r="G125" s="805">
        <v>17</v>
      </c>
      <c r="H125" s="855"/>
      <c r="I125" s="856"/>
      <c r="J125" s="806"/>
      <c r="K125" s="857">
        <v>0.68</v>
      </c>
      <c r="L125" s="858">
        <v>3</v>
      </c>
      <c r="M125" s="858">
        <v>28</v>
      </c>
      <c r="N125" s="859">
        <v>9.17</v>
      </c>
      <c r="O125" s="858" t="s">
        <v>9567</v>
      </c>
      <c r="P125" s="860" t="s">
        <v>9807</v>
      </c>
      <c r="Q125" s="861">
        <f t="shared" si="5"/>
        <v>0</v>
      </c>
      <c r="R125" s="861">
        <f t="shared" si="5"/>
        <v>0</v>
      </c>
      <c r="S125" s="851" t="str">
        <f t="shared" si="6"/>
        <v/>
      </c>
      <c r="T125" s="851" t="str">
        <f t="shared" si="7"/>
        <v/>
      </c>
      <c r="U125" s="851" t="str">
        <f t="shared" si="8"/>
        <v/>
      </c>
      <c r="V125" s="862" t="str">
        <f t="shared" si="9"/>
        <v/>
      </c>
      <c r="W125" s="807"/>
    </row>
    <row r="126" spans="1:23" ht="14.4" customHeight="1" x14ac:dyDescent="0.3">
      <c r="A126" s="867" t="s">
        <v>9808</v>
      </c>
      <c r="B126" s="810">
        <v>3</v>
      </c>
      <c r="C126" s="811">
        <v>0.98</v>
      </c>
      <c r="D126" s="812">
        <v>4.3</v>
      </c>
      <c r="E126" s="817"/>
      <c r="F126" s="795"/>
      <c r="G126" s="796"/>
      <c r="H126" s="801"/>
      <c r="I126" s="795"/>
      <c r="J126" s="796"/>
      <c r="K126" s="800">
        <v>0.33</v>
      </c>
      <c r="L126" s="801">
        <v>2</v>
      </c>
      <c r="M126" s="801">
        <v>15</v>
      </c>
      <c r="N126" s="802">
        <v>5.1100000000000003</v>
      </c>
      <c r="O126" s="801" t="s">
        <v>9567</v>
      </c>
      <c r="P126" s="818" t="s">
        <v>9809</v>
      </c>
      <c r="Q126" s="803">
        <f t="shared" si="5"/>
        <v>-3</v>
      </c>
      <c r="R126" s="803">
        <f t="shared" si="5"/>
        <v>-0.98</v>
      </c>
      <c r="S126" s="814" t="str">
        <f t="shared" si="6"/>
        <v/>
      </c>
      <c r="T126" s="814" t="str">
        <f t="shared" si="7"/>
        <v/>
      </c>
      <c r="U126" s="814" t="str">
        <f t="shared" si="8"/>
        <v/>
      </c>
      <c r="V126" s="819" t="str">
        <f t="shared" si="9"/>
        <v/>
      </c>
      <c r="W126" s="804"/>
    </row>
    <row r="127" spans="1:23" ht="14.4" customHeight="1" x14ac:dyDescent="0.3">
      <c r="A127" s="866" t="s">
        <v>9810</v>
      </c>
      <c r="B127" s="863">
        <v>1</v>
      </c>
      <c r="C127" s="864">
        <v>0.41</v>
      </c>
      <c r="D127" s="813">
        <v>3</v>
      </c>
      <c r="E127" s="853"/>
      <c r="F127" s="854"/>
      <c r="G127" s="805"/>
      <c r="H127" s="858"/>
      <c r="I127" s="854"/>
      <c r="J127" s="805"/>
      <c r="K127" s="857">
        <v>0.41</v>
      </c>
      <c r="L127" s="858">
        <v>2</v>
      </c>
      <c r="M127" s="858">
        <v>19</v>
      </c>
      <c r="N127" s="859">
        <v>6.36</v>
      </c>
      <c r="O127" s="858" t="s">
        <v>9567</v>
      </c>
      <c r="P127" s="860" t="s">
        <v>9811</v>
      </c>
      <c r="Q127" s="861">
        <f t="shared" si="5"/>
        <v>-1</v>
      </c>
      <c r="R127" s="861">
        <f t="shared" si="5"/>
        <v>-0.41</v>
      </c>
      <c r="S127" s="851" t="str">
        <f t="shared" si="6"/>
        <v/>
      </c>
      <c r="T127" s="851" t="str">
        <f t="shared" si="7"/>
        <v/>
      </c>
      <c r="U127" s="851" t="str">
        <f t="shared" si="8"/>
        <v/>
      </c>
      <c r="V127" s="862" t="str">
        <f t="shared" si="9"/>
        <v/>
      </c>
      <c r="W127" s="807"/>
    </row>
    <row r="128" spans="1:23" ht="14.4" customHeight="1" x14ac:dyDescent="0.3">
      <c r="A128" s="867" t="s">
        <v>9812</v>
      </c>
      <c r="B128" s="814">
        <v>1</v>
      </c>
      <c r="C128" s="815">
        <v>0.4</v>
      </c>
      <c r="D128" s="816">
        <v>2</v>
      </c>
      <c r="E128" s="817"/>
      <c r="F128" s="795"/>
      <c r="G128" s="796"/>
      <c r="H128" s="797"/>
      <c r="I128" s="798"/>
      <c r="J128" s="799"/>
      <c r="K128" s="800">
        <v>0.4</v>
      </c>
      <c r="L128" s="801">
        <v>2</v>
      </c>
      <c r="M128" s="801">
        <v>14</v>
      </c>
      <c r="N128" s="802">
        <v>4.82</v>
      </c>
      <c r="O128" s="801" t="s">
        <v>9567</v>
      </c>
      <c r="P128" s="818" t="s">
        <v>9813</v>
      </c>
      <c r="Q128" s="803">
        <f t="shared" si="5"/>
        <v>-1</v>
      </c>
      <c r="R128" s="803">
        <f t="shared" si="5"/>
        <v>-0.4</v>
      </c>
      <c r="S128" s="814" t="str">
        <f t="shared" si="6"/>
        <v/>
      </c>
      <c r="T128" s="814" t="str">
        <f t="shared" si="7"/>
        <v/>
      </c>
      <c r="U128" s="814" t="str">
        <f t="shared" si="8"/>
        <v/>
      </c>
      <c r="V128" s="819" t="str">
        <f t="shared" si="9"/>
        <v/>
      </c>
      <c r="W128" s="804"/>
    </row>
    <row r="129" spans="1:23" ht="14.4" customHeight="1" x14ac:dyDescent="0.3">
      <c r="A129" s="866" t="s">
        <v>9814</v>
      </c>
      <c r="B129" s="851">
        <v>1</v>
      </c>
      <c r="C129" s="852">
        <v>0.62</v>
      </c>
      <c r="D129" s="820">
        <v>3</v>
      </c>
      <c r="E129" s="853">
        <v>2</v>
      </c>
      <c r="F129" s="854">
        <v>1.25</v>
      </c>
      <c r="G129" s="805">
        <v>12</v>
      </c>
      <c r="H129" s="855">
        <v>2</v>
      </c>
      <c r="I129" s="856">
        <v>1.25</v>
      </c>
      <c r="J129" s="806">
        <v>4</v>
      </c>
      <c r="K129" s="857">
        <v>0.62</v>
      </c>
      <c r="L129" s="858">
        <v>3</v>
      </c>
      <c r="M129" s="858">
        <v>25</v>
      </c>
      <c r="N129" s="859">
        <v>8.19</v>
      </c>
      <c r="O129" s="858" t="s">
        <v>9567</v>
      </c>
      <c r="P129" s="860" t="s">
        <v>9815</v>
      </c>
      <c r="Q129" s="861">
        <f t="shared" si="5"/>
        <v>1</v>
      </c>
      <c r="R129" s="861">
        <f t="shared" si="5"/>
        <v>0.63</v>
      </c>
      <c r="S129" s="851">
        <f t="shared" si="6"/>
        <v>16.38</v>
      </c>
      <c r="T129" s="851">
        <f t="shared" si="7"/>
        <v>8</v>
      </c>
      <c r="U129" s="851">
        <f t="shared" si="8"/>
        <v>-8.379999999999999</v>
      </c>
      <c r="V129" s="862">
        <f t="shared" si="9"/>
        <v>0.48840048840048844</v>
      </c>
      <c r="W129" s="807"/>
    </row>
    <row r="130" spans="1:23" ht="14.4" customHeight="1" x14ac:dyDescent="0.3">
      <c r="A130" s="867" t="s">
        <v>9816</v>
      </c>
      <c r="B130" s="814">
        <v>2</v>
      </c>
      <c r="C130" s="815">
        <v>0.79</v>
      </c>
      <c r="D130" s="816">
        <v>3</v>
      </c>
      <c r="E130" s="817">
        <v>3</v>
      </c>
      <c r="F130" s="795">
        <v>1.18</v>
      </c>
      <c r="G130" s="796">
        <v>3.3</v>
      </c>
      <c r="H130" s="797">
        <v>5</v>
      </c>
      <c r="I130" s="798">
        <v>1.97</v>
      </c>
      <c r="J130" s="799">
        <v>2.4</v>
      </c>
      <c r="K130" s="800">
        <v>0.39</v>
      </c>
      <c r="L130" s="801">
        <v>1</v>
      </c>
      <c r="M130" s="801">
        <v>13</v>
      </c>
      <c r="N130" s="802">
        <v>4.3499999999999996</v>
      </c>
      <c r="O130" s="801" t="s">
        <v>9567</v>
      </c>
      <c r="P130" s="818" t="s">
        <v>9817</v>
      </c>
      <c r="Q130" s="803">
        <f t="shared" si="5"/>
        <v>3</v>
      </c>
      <c r="R130" s="803">
        <f t="shared" si="5"/>
        <v>1.18</v>
      </c>
      <c r="S130" s="814">
        <f t="shared" si="6"/>
        <v>21.75</v>
      </c>
      <c r="T130" s="814">
        <f t="shared" si="7"/>
        <v>12</v>
      </c>
      <c r="U130" s="814">
        <f t="shared" si="8"/>
        <v>-9.75</v>
      </c>
      <c r="V130" s="819">
        <f t="shared" si="9"/>
        <v>0.55172413793103448</v>
      </c>
      <c r="W130" s="804"/>
    </row>
    <row r="131" spans="1:23" ht="14.4" customHeight="1" x14ac:dyDescent="0.3">
      <c r="A131" s="866" t="s">
        <v>9818</v>
      </c>
      <c r="B131" s="851">
        <v>1</v>
      </c>
      <c r="C131" s="852">
        <v>0.56000000000000005</v>
      </c>
      <c r="D131" s="820">
        <v>5</v>
      </c>
      <c r="E131" s="853"/>
      <c r="F131" s="854"/>
      <c r="G131" s="805"/>
      <c r="H131" s="855"/>
      <c r="I131" s="856"/>
      <c r="J131" s="806"/>
      <c r="K131" s="857">
        <v>0.56000000000000005</v>
      </c>
      <c r="L131" s="858">
        <v>2</v>
      </c>
      <c r="M131" s="858">
        <v>20</v>
      </c>
      <c r="N131" s="859">
        <v>6.8</v>
      </c>
      <c r="O131" s="858" t="s">
        <v>9567</v>
      </c>
      <c r="P131" s="860" t="s">
        <v>9819</v>
      </c>
      <c r="Q131" s="861">
        <f t="shared" si="5"/>
        <v>-1</v>
      </c>
      <c r="R131" s="861">
        <f t="shared" si="5"/>
        <v>-0.56000000000000005</v>
      </c>
      <c r="S131" s="851" t="str">
        <f t="shared" si="6"/>
        <v/>
      </c>
      <c r="T131" s="851" t="str">
        <f t="shared" si="7"/>
        <v/>
      </c>
      <c r="U131" s="851" t="str">
        <f t="shared" si="8"/>
        <v/>
      </c>
      <c r="V131" s="862" t="str">
        <f t="shared" si="9"/>
        <v/>
      </c>
      <c r="W131" s="807"/>
    </row>
    <row r="132" spans="1:23" ht="14.4" customHeight="1" x14ac:dyDescent="0.3">
      <c r="A132" s="867" t="s">
        <v>9820</v>
      </c>
      <c r="B132" s="814"/>
      <c r="C132" s="815"/>
      <c r="D132" s="816"/>
      <c r="E132" s="817">
        <v>1</v>
      </c>
      <c r="F132" s="795">
        <v>0.33</v>
      </c>
      <c r="G132" s="796">
        <v>3</v>
      </c>
      <c r="H132" s="797">
        <v>2</v>
      </c>
      <c r="I132" s="798">
        <v>0.65</v>
      </c>
      <c r="J132" s="799">
        <v>2.5</v>
      </c>
      <c r="K132" s="800">
        <v>0.33</v>
      </c>
      <c r="L132" s="801">
        <v>1</v>
      </c>
      <c r="M132" s="801">
        <v>12</v>
      </c>
      <c r="N132" s="802">
        <v>4.1500000000000004</v>
      </c>
      <c r="O132" s="801" t="s">
        <v>9567</v>
      </c>
      <c r="P132" s="818" t="s">
        <v>9821</v>
      </c>
      <c r="Q132" s="803">
        <f t="shared" si="5"/>
        <v>2</v>
      </c>
      <c r="R132" s="803">
        <f t="shared" si="5"/>
        <v>0.65</v>
      </c>
      <c r="S132" s="814">
        <f t="shared" si="6"/>
        <v>8.3000000000000007</v>
      </c>
      <c r="T132" s="814">
        <f t="shared" si="7"/>
        <v>5</v>
      </c>
      <c r="U132" s="814">
        <f t="shared" si="8"/>
        <v>-3.3000000000000007</v>
      </c>
      <c r="V132" s="819">
        <f t="shared" si="9"/>
        <v>0.60240963855421681</v>
      </c>
      <c r="W132" s="804"/>
    </row>
    <row r="133" spans="1:23" ht="14.4" customHeight="1" x14ac:dyDescent="0.3">
      <c r="A133" s="866" t="s">
        <v>9822</v>
      </c>
      <c r="B133" s="851"/>
      <c r="C133" s="852"/>
      <c r="D133" s="820"/>
      <c r="E133" s="853">
        <v>1</v>
      </c>
      <c r="F133" s="854">
        <v>0.42</v>
      </c>
      <c r="G133" s="805">
        <v>5</v>
      </c>
      <c r="H133" s="855">
        <v>1</v>
      </c>
      <c r="I133" s="856">
        <v>0.42</v>
      </c>
      <c r="J133" s="806">
        <v>2</v>
      </c>
      <c r="K133" s="857">
        <v>0.42</v>
      </c>
      <c r="L133" s="858">
        <v>2</v>
      </c>
      <c r="M133" s="858">
        <v>17</v>
      </c>
      <c r="N133" s="859">
        <v>5.55</v>
      </c>
      <c r="O133" s="858" t="s">
        <v>9567</v>
      </c>
      <c r="P133" s="860" t="s">
        <v>9823</v>
      </c>
      <c r="Q133" s="861">
        <f t="shared" si="5"/>
        <v>1</v>
      </c>
      <c r="R133" s="861">
        <f t="shared" si="5"/>
        <v>0.42</v>
      </c>
      <c r="S133" s="851">
        <f t="shared" si="6"/>
        <v>5.55</v>
      </c>
      <c r="T133" s="851">
        <f t="shared" si="7"/>
        <v>2</v>
      </c>
      <c r="U133" s="851">
        <f t="shared" si="8"/>
        <v>-3.55</v>
      </c>
      <c r="V133" s="862">
        <f t="shared" si="9"/>
        <v>0.3603603603603604</v>
      </c>
      <c r="W133" s="807"/>
    </row>
    <row r="134" spans="1:23" ht="14.4" customHeight="1" x14ac:dyDescent="0.3">
      <c r="A134" s="866" t="s">
        <v>9824</v>
      </c>
      <c r="B134" s="851"/>
      <c r="C134" s="852"/>
      <c r="D134" s="820"/>
      <c r="E134" s="853">
        <v>1</v>
      </c>
      <c r="F134" s="854">
        <v>0.54</v>
      </c>
      <c r="G134" s="805">
        <v>7</v>
      </c>
      <c r="H134" s="855"/>
      <c r="I134" s="856"/>
      <c r="J134" s="806"/>
      <c r="K134" s="857">
        <v>0.52</v>
      </c>
      <c r="L134" s="858">
        <v>2</v>
      </c>
      <c r="M134" s="858">
        <v>19</v>
      </c>
      <c r="N134" s="859">
        <v>6.43</v>
      </c>
      <c r="O134" s="858" t="s">
        <v>9567</v>
      </c>
      <c r="P134" s="860" t="s">
        <v>9825</v>
      </c>
      <c r="Q134" s="861">
        <f t="shared" ref="Q134:R197" si="10">H134-B134</f>
        <v>0</v>
      </c>
      <c r="R134" s="861">
        <f t="shared" si="10"/>
        <v>0</v>
      </c>
      <c r="S134" s="851" t="str">
        <f t="shared" ref="S134:S197" si="11">IF(H134=0,"",H134*N134)</f>
        <v/>
      </c>
      <c r="T134" s="851" t="str">
        <f t="shared" ref="T134:T197" si="12">IF(H134=0,"",H134*J134)</f>
        <v/>
      </c>
      <c r="U134" s="851" t="str">
        <f t="shared" ref="U134:U197" si="13">IF(H134=0,"",T134-S134)</f>
        <v/>
      </c>
      <c r="V134" s="862" t="str">
        <f t="shared" ref="V134:V197" si="14">IF(H134=0,"",T134/S134)</f>
        <v/>
      </c>
      <c r="W134" s="807"/>
    </row>
    <row r="135" spans="1:23" ht="14.4" customHeight="1" x14ac:dyDescent="0.3">
      <c r="A135" s="867" t="s">
        <v>9826</v>
      </c>
      <c r="B135" s="814">
        <v>9</v>
      </c>
      <c r="C135" s="815">
        <v>3.18</v>
      </c>
      <c r="D135" s="816">
        <v>3</v>
      </c>
      <c r="E135" s="817">
        <v>11</v>
      </c>
      <c r="F135" s="795">
        <v>3.89</v>
      </c>
      <c r="G135" s="796">
        <v>2.7</v>
      </c>
      <c r="H135" s="797">
        <v>11</v>
      </c>
      <c r="I135" s="798">
        <v>3.88</v>
      </c>
      <c r="J135" s="799">
        <v>2.7</v>
      </c>
      <c r="K135" s="800">
        <v>0.35</v>
      </c>
      <c r="L135" s="801">
        <v>1</v>
      </c>
      <c r="M135" s="801">
        <v>13</v>
      </c>
      <c r="N135" s="802">
        <v>4.26</v>
      </c>
      <c r="O135" s="801" t="s">
        <v>9567</v>
      </c>
      <c r="P135" s="818" t="s">
        <v>9827</v>
      </c>
      <c r="Q135" s="803">
        <f t="shared" si="10"/>
        <v>2</v>
      </c>
      <c r="R135" s="803">
        <f t="shared" si="10"/>
        <v>0.69999999999999973</v>
      </c>
      <c r="S135" s="814">
        <f t="shared" si="11"/>
        <v>46.86</v>
      </c>
      <c r="T135" s="814">
        <f t="shared" si="12"/>
        <v>29.700000000000003</v>
      </c>
      <c r="U135" s="814">
        <f t="shared" si="13"/>
        <v>-17.159999999999997</v>
      </c>
      <c r="V135" s="819">
        <f t="shared" si="14"/>
        <v>0.63380281690140849</v>
      </c>
      <c r="W135" s="804"/>
    </row>
    <row r="136" spans="1:23" ht="14.4" customHeight="1" x14ac:dyDescent="0.3">
      <c r="A136" s="866" t="s">
        <v>9828</v>
      </c>
      <c r="B136" s="851">
        <v>1</v>
      </c>
      <c r="C136" s="852">
        <v>0.45</v>
      </c>
      <c r="D136" s="820">
        <v>5</v>
      </c>
      <c r="E136" s="853">
        <v>3</v>
      </c>
      <c r="F136" s="854">
        <v>1.36</v>
      </c>
      <c r="G136" s="805">
        <v>2</v>
      </c>
      <c r="H136" s="855">
        <v>4</v>
      </c>
      <c r="I136" s="856">
        <v>1.81</v>
      </c>
      <c r="J136" s="806">
        <v>3</v>
      </c>
      <c r="K136" s="857">
        <v>0.45</v>
      </c>
      <c r="L136" s="858">
        <v>2</v>
      </c>
      <c r="M136" s="858">
        <v>18</v>
      </c>
      <c r="N136" s="859">
        <v>5.97</v>
      </c>
      <c r="O136" s="858" t="s">
        <v>9567</v>
      </c>
      <c r="P136" s="860" t="s">
        <v>9829</v>
      </c>
      <c r="Q136" s="861">
        <f t="shared" si="10"/>
        <v>3</v>
      </c>
      <c r="R136" s="861">
        <f t="shared" si="10"/>
        <v>1.36</v>
      </c>
      <c r="S136" s="851">
        <f t="shared" si="11"/>
        <v>23.88</v>
      </c>
      <c r="T136" s="851">
        <f t="shared" si="12"/>
        <v>12</v>
      </c>
      <c r="U136" s="851">
        <f t="shared" si="13"/>
        <v>-11.879999999999999</v>
      </c>
      <c r="V136" s="862">
        <f t="shared" si="14"/>
        <v>0.50251256281407042</v>
      </c>
      <c r="W136" s="807"/>
    </row>
    <row r="137" spans="1:23" ht="14.4" customHeight="1" x14ac:dyDescent="0.3">
      <c r="A137" s="867" t="s">
        <v>9830</v>
      </c>
      <c r="B137" s="810">
        <v>1</v>
      </c>
      <c r="C137" s="811">
        <v>0.43</v>
      </c>
      <c r="D137" s="812">
        <v>5</v>
      </c>
      <c r="E137" s="817"/>
      <c r="F137" s="795"/>
      <c r="G137" s="796"/>
      <c r="H137" s="801"/>
      <c r="I137" s="795"/>
      <c r="J137" s="796"/>
      <c r="K137" s="800">
        <v>0.43</v>
      </c>
      <c r="L137" s="801">
        <v>2</v>
      </c>
      <c r="M137" s="801">
        <v>18</v>
      </c>
      <c r="N137" s="802">
        <v>5.95</v>
      </c>
      <c r="O137" s="801" t="s">
        <v>9567</v>
      </c>
      <c r="P137" s="818" t="s">
        <v>9831</v>
      </c>
      <c r="Q137" s="803">
        <f t="shared" si="10"/>
        <v>-1</v>
      </c>
      <c r="R137" s="803">
        <f t="shared" si="10"/>
        <v>-0.43</v>
      </c>
      <c r="S137" s="814" t="str">
        <f t="shared" si="11"/>
        <v/>
      </c>
      <c r="T137" s="814" t="str">
        <f t="shared" si="12"/>
        <v/>
      </c>
      <c r="U137" s="814" t="str">
        <f t="shared" si="13"/>
        <v/>
      </c>
      <c r="V137" s="819" t="str">
        <f t="shared" si="14"/>
        <v/>
      </c>
      <c r="W137" s="804"/>
    </row>
    <row r="138" spans="1:23" ht="14.4" customHeight="1" x14ac:dyDescent="0.3">
      <c r="A138" s="867" t="s">
        <v>9832</v>
      </c>
      <c r="B138" s="814">
        <v>5</v>
      </c>
      <c r="C138" s="815">
        <v>2.06</v>
      </c>
      <c r="D138" s="816">
        <v>3</v>
      </c>
      <c r="E138" s="797">
        <v>8</v>
      </c>
      <c r="F138" s="798">
        <v>3.32</v>
      </c>
      <c r="G138" s="799">
        <v>3.6</v>
      </c>
      <c r="H138" s="801">
        <v>4</v>
      </c>
      <c r="I138" s="795">
        <v>1.55</v>
      </c>
      <c r="J138" s="796">
        <v>2.5</v>
      </c>
      <c r="K138" s="800">
        <v>0.39</v>
      </c>
      <c r="L138" s="801">
        <v>2</v>
      </c>
      <c r="M138" s="801">
        <v>15</v>
      </c>
      <c r="N138" s="802">
        <v>4.84</v>
      </c>
      <c r="O138" s="801" t="s">
        <v>9567</v>
      </c>
      <c r="P138" s="818" t="s">
        <v>9833</v>
      </c>
      <c r="Q138" s="803">
        <f t="shared" si="10"/>
        <v>-1</v>
      </c>
      <c r="R138" s="803">
        <f t="shared" si="10"/>
        <v>-0.51</v>
      </c>
      <c r="S138" s="814">
        <f t="shared" si="11"/>
        <v>19.36</v>
      </c>
      <c r="T138" s="814">
        <f t="shared" si="12"/>
        <v>10</v>
      </c>
      <c r="U138" s="814">
        <f t="shared" si="13"/>
        <v>-9.36</v>
      </c>
      <c r="V138" s="819">
        <f t="shared" si="14"/>
        <v>0.51652892561983477</v>
      </c>
      <c r="W138" s="804"/>
    </row>
    <row r="139" spans="1:23" ht="14.4" customHeight="1" x14ac:dyDescent="0.3">
      <c r="A139" s="866" t="s">
        <v>9834</v>
      </c>
      <c r="B139" s="851">
        <v>1</v>
      </c>
      <c r="C139" s="852">
        <v>0.53</v>
      </c>
      <c r="D139" s="820">
        <v>3</v>
      </c>
      <c r="E139" s="855"/>
      <c r="F139" s="856"/>
      <c r="G139" s="806"/>
      <c r="H139" s="858">
        <v>1</v>
      </c>
      <c r="I139" s="854">
        <v>0.53</v>
      </c>
      <c r="J139" s="805">
        <v>2</v>
      </c>
      <c r="K139" s="857">
        <v>0.53</v>
      </c>
      <c r="L139" s="858">
        <v>2</v>
      </c>
      <c r="M139" s="858">
        <v>21</v>
      </c>
      <c r="N139" s="859">
        <v>6.97</v>
      </c>
      <c r="O139" s="858" t="s">
        <v>9567</v>
      </c>
      <c r="P139" s="860" t="s">
        <v>9835</v>
      </c>
      <c r="Q139" s="861">
        <f t="shared" si="10"/>
        <v>0</v>
      </c>
      <c r="R139" s="861">
        <f t="shared" si="10"/>
        <v>0</v>
      </c>
      <c r="S139" s="851">
        <f t="shared" si="11"/>
        <v>6.97</v>
      </c>
      <c r="T139" s="851">
        <f t="shared" si="12"/>
        <v>2</v>
      </c>
      <c r="U139" s="851">
        <f t="shared" si="13"/>
        <v>-4.97</v>
      </c>
      <c r="V139" s="862">
        <f t="shared" si="14"/>
        <v>0.28694404591104733</v>
      </c>
      <c r="W139" s="807"/>
    </row>
    <row r="140" spans="1:23" ht="14.4" customHeight="1" x14ac:dyDescent="0.3">
      <c r="A140" s="866" t="s">
        <v>9836</v>
      </c>
      <c r="B140" s="851"/>
      <c r="C140" s="852"/>
      <c r="D140" s="820"/>
      <c r="E140" s="855">
        <v>2</v>
      </c>
      <c r="F140" s="856">
        <v>1.49</v>
      </c>
      <c r="G140" s="806">
        <v>3.5</v>
      </c>
      <c r="H140" s="858"/>
      <c r="I140" s="854"/>
      <c r="J140" s="805"/>
      <c r="K140" s="857">
        <v>0.73</v>
      </c>
      <c r="L140" s="858">
        <v>3</v>
      </c>
      <c r="M140" s="858">
        <v>26</v>
      </c>
      <c r="N140" s="859">
        <v>8.61</v>
      </c>
      <c r="O140" s="858" t="s">
        <v>9567</v>
      </c>
      <c r="P140" s="860" t="s">
        <v>9837</v>
      </c>
      <c r="Q140" s="861">
        <f t="shared" si="10"/>
        <v>0</v>
      </c>
      <c r="R140" s="861">
        <f t="shared" si="10"/>
        <v>0</v>
      </c>
      <c r="S140" s="851" t="str">
        <f t="shared" si="11"/>
        <v/>
      </c>
      <c r="T140" s="851" t="str">
        <f t="shared" si="12"/>
        <v/>
      </c>
      <c r="U140" s="851" t="str">
        <f t="shared" si="13"/>
        <v/>
      </c>
      <c r="V140" s="862" t="str">
        <f t="shared" si="14"/>
        <v/>
      </c>
      <c r="W140" s="807"/>
    </row>
    <row r="141" spans="1:23" ht="14.4" customHeight="1" x14ac:dyDescent="0.3">
      <c r="A141" s="867" t="s">
        <v>9838</v>
      </c>
      <c r="B141" s="814">
        <v>4</v>
      </c>
      <c r="C141" s="815">
        <v>13.67</v>
      </c>
      <c r="D141" s="816">
        <v>20.3</v>
      </c>
      <c r="E141" s="817">
        <v>1</v>
      </c>
      <c r="F141" s="795">
        <v>3.19</v>
      </c>
      <c r="G141" s="796">
        <v>5</v>
      </c>
      <c r="H141" s="797">
        <v>12</v>
      </c>
      <c r="I141" s="798">
        <v>40.47</v>
      </c>
      <c r="J141" s="808">
        <v>17.100000000000001</v>
      </c>
      <c r="K141" s="800">
        <v>3.19</v>
      </c>
      <c r="L141" s="801">
        <v>5</v>
      </c>
      <c r="M141" s="801">
        <v>42</v>
      </c>
      <c r="N141" s="802">
        <v>14.02</v>
      </c>
      <c r="O141" s="801" t="s">
        <v>9567</v>
      </c>
      <c r="P141" s="818" t="s">
        <v>9839</v>
      </c>
      <c r="Q141" s="803">
        <f t="shared" si="10"/>
        <v>8</v>
      </c>
      <c r="R141" s="803">
        <f t="shared" si="10"/>
        <v>26.799999999999997</v>
      </c>
      <c r="S141" s="814">
        <f t="shared" si="11"/>
        <v>168.24</v>
      </c>
      <c r="T141" s="814">
        <f t="shared" si="12"/>
        <v>205.20000000000002</v>
      </c>
      <c r="U141" s="814">
        <f t="shared" si="13"/>
        <v>36.960000000000008</v>
      </c>
      <c r="V141" s="819">
        <f t="shared" si="14"/>
        <v>1.2196861626248217</v>
      </c>
      <c r="W141" s="804">
        <v>57.84</v>
      </c>
    </row>
    <row r="142" spans="1:23" ht="14.4" customHeight="1" x14ac:dyDescent="0.3">
      <c r="A142" s="866" t="s">
        <v>9840</v>
      </c>
      <c r="B142" s="851">
        <v>1</v>
      </c>
      <c r="C142" s="852">
        <v>3.97</v>
      </c>
      <c r="D142" s="820">
        <v>46</v>
      </c>
      <c r="E142" s="853">
        <v>1</v>
      </c>
      <c r="F142" s="854">
        <v>3.76</v>
      </c>
      <c r="G142" s="805">
        <v>7</v>
      </c>
      <c r="H142" s="855"/>
      <c r="I142" s="856"/>
      <c r="J142" s="806"/>
      <c r="K142" s="857">
        <v>3.76</v>
      </c>
      <c r="L142" s="858">
        <v>6</v>
      </c>
      <c r="M142" s="858">
        <v>52</v>
      </c>
      <c r="N142" s="859">
        <v>17.28</v>
      </c>
      <c r="O142" s="858" t="s">
        <v>9567</v>
      </c>
      <c r="P142" s="860" t="s">
        <v>9841</v>
      </c>
      <c r="Q142" s="861">
        <f t="shared" si="10"/>
        <v>-1</v>
      </c>
      <c r="R142" s="861">
        <f t="shared" si="10"/>
        <v>-3.97</v>
      </c>
      <c r="S142" s="851" t="str">
        <f t="shared" si="11"/>
        <v/>
      </c>
      <c r="T142" s="851" t="str">
        <f t="shared" si="12"/>
        <v/>
      </c>
      <c r="U142" s="851" t="str">
        <f t="shared" si="13"/>
        <v/>
      </c>
      <c r="V142" s="862" t="str">
        <f t="shared" si="14"/>
        <v/>
      </c>
      <c r="W142" s="807"/>
    </row>
    <row r="143" spans="1:23" ht="14.4" customHeight="1" x14ac:dyDescent="0.3">
      <c r="A143" s="866" t="s">
        <v>9842</v>
      </c>
      <c r="B143" s="851">
        <v>1</v>
      </c>
      <c r="C143" s="852">
        <v>5.34</v>
      </c>
      <c r="D143" s="820">
        <v>43</v>
      </c>
      <c r="E143" s="853">
        <v>2</v>
      </c>
      <c r="F143" s="854">
        <v>10.67</v>
      </c>
      <c r="G143" s="805">
        <v>14</v>
      </c>
      <c r="H143" s="855">
        <v>3</v>
      </c>
      <c r="I143" s="856">
        <v>18.600000000000001</v>
      </c>
      <c r="J143" s="809">
        <v>50</v>
      </c>
      <c r="K143" s="857">
        <v>5.34</v>
      </c>
      <c r="L143" s="858">
        <v>7</v>
      </c>
      <c r="M143" s="858">
        <v>62</v>
      </c>
      <c r="N143" s="859">
        <v>20.73</v>
      </c>
      <c r="O143" s="858" t="s">
        <v>9567</v>
      </c>
      <c r="P143" s="860" t="s">
        <v>9843</v>
      </c>
      <c r="Q143" s="861">
        <f t="shared" si="10"/>
        <v>2</v>
      </c>
      <c r="R143" s="861">
        <f t="shared" si="10"/>
        <v>13.260000000000002</v>
      </c>
      <c r="S143" s="851">
        <f t="shared" si="11"/>
        <v>62.19</v>
      </c>
      <c r="T143" s="851">
        <f t="shared" si="12"/>
        <v>150</v>
      </c>
      <c r="U143" s="851">
        <f t="shared" si="13"/>
        <v>87.81</v>
      </c>
      <c r="V143" s="862">
        <f t="shared" si="14"/>
        <v>2.4119633381572601</v>
      </c>
      <c r="W143" s="807">
        <v>92.55</v>
      </c>
    </row>
    <row r="144" spans="1:23" ht="14.4" customHeight="1" x14ac:dyDescent="0.3">
      <c r="A144" s="867" t="s">
        <v>9844</v>
      </c>
      <c r="B144" s="814">
        <v>2</v>
      </c>
      <c r="C144" s="815">
        <v>5.73</v>
      </c>
      <c r="D144" s="816">
        <v>9.5</v>
      </c>
      <c r="E144" s="797">
        <v>6</v>
      </c>
      <c r="F144" s="798">
        <v>17.18</v>
      </c>
      <c r="G144" s="799">
        <v>7</v>
      </c>
      <c r="H144" s="801">
        <v>2</v>
      </c>
      <c r="I144" s="795">
        <v>5.73</v>
      </c>
      <c r="J144" s="796">
        <v>6.5</v>
      </c>
      <c r="K144" s="800">
        <v>2.86</v>
      </c>
      <c r="L144" s="801">
        <v>4</v>
      </c>
      <c r="M144" s="801">
        <v>37</v>
      </c>
      <c r="N144" s="802">
        <v>12.38</v>
      </c>
      <c r="O144" s="801" t="s">
        <v>9567</v>
      </c>
      <c r="P144" s="818" t="s">
        <v>9845</v>
      </c>
      <c r="Q144" s="803">
        <f t="shared" si="10"/>
        <v>0</v>
      </c>
      <c r="R144" s="803">
        <f t="shared" si="10"/>
        <v>0</v>
      </c>
      <c r="S144" s="814">
        <f t="shared" si="11"/>
        <v>24.76</v>
      </c>
      <c r="T144" s="814">
        <f t="shared" si="12"/>
        <v>13</v>
      </c>
      <c r="U144" s="814">
        <f t="shared" si="13"/>
        <v>-11.760000000000002</v>
      </c>
      <c r="V144" s="819">
        <f t="shared" si="14"/>
        <v>0.52504038772213246</v>
      </c>
      <c r="W144" s="804"/>
    </row>
    <row r="145" spans="1:23" ht="14.4" customHeight="1" x14ac:dyDescent="0.3">
      <c r="A145" s="866" t="s">
        <v>9846</v>
      </c>
      <c r="B145" s="851">
        <v>2</v>
      </c>
      <c r="C145" s="852">
        <v>8.31</v>
      </c>
      <c r="D145" s="820">
        <v>9.5</v>
      </c>
      <c r="E145" s="855">
        <v>4</v>
      </c>
      <c r="F145" s="856">
        <v>16.62</v>
      </c>
      <c r="G145" s="806">
        <v>10</v>
      </c>
      <c r="H145" s="858">
        <v>8</v>
      </c>
      <c r="I145" s="854">
        <v>33.24</v>
      </c>
      <c r="J145" s="805">
        <v>7.6</v>
      </c>
      <c r="K145" s="857">
        <v>4.1500000000000004</v>
      </c>
      <c r="L145" s="858">
        <v>5</v>
      </c>
      <c r="M145" s="858">
        <v>49</v>
      </c>
      <c r="N145" s="859">
        <v>16.28</v>
      </c>
      <c r="O145" s="858" t="s">
        <v>9567</v>
      </c>
      <c r="P145" s="860" t="s">
        <v>9847</v>
      </c>
      <c r="Q145" s="861">
        <f t="shared" si="10"/>
        <v>6</v>
      </c>
      <c r="R145" s="861">
        <f t="shared" si="10"/>
        <v>24.93</v>
      </c>
      <c r="S145" s="851">
        <f t="shared" si="11"/>
        <v>130.24</v>
      </c>
      <c r="T145" s="851">
        <f t="shared" si="12"/>
        <v>60.8</v>
      </c>
      <c r="U145" s="851">
        <f t="shared" si="13"/>
        <v>-69.440000000000012</v>
      </c>
      <c r="V145" s="862">
        <f t="shared" si="14"/>
        <v>0.46683046683046675</v>
      </c>
      <c r="W145" s="807"/>
    </row>
    <row r="146" spans="1:23" ht="14.4" customHeight="1" x14ac:dyDescent="0.3">
      <c r="A146" s="866" t="s">
        <v>9848</v>
      </c>
      <c r="B146" s="851">
        <v>1</v>
      </c>
      <c r="C146" s="852">
        <v>4.62</v>
      </c>
      <c r="D146" s="820">
        <v>21</v>
      </c>
      <c r="E146" s="855">
        <v>1</v>
      </c>
      <c r="F146" s="856">
        <v>4.62</v>
      </c>
      <c r="G146" s="806">
        <v>19</v>
      </c>
      <c r="H146" s="858"/>
      <c r="I146" s="854"/>
      <c r="J146" s="805"/>
      <c r="K146" s="857">
        <v>4.62</v>
      </c>
      <c r="L146" s="858">
        <v>5</v>
      </c>
      <c r="M146" s="858">
        <v>47</v>
      </c>
      <c r="N146" s="859">
        <v>15.63</v>
      </c>
      <c r="O146" s="858" t="s">
        <v>9567</v>
      </c>
      <c r="P146" s="860" t="s">
        <v>9849</v>
      </c>
      <c r="Q146" s="861">
        <f t="shared" si="10"/>
        <v>-1</v>
      </c>
      <c r="R146" s="861">
        <f t="shared" si="10"/>
        <v>-4.62</v>
      </c>
      <c r="S146" s="851" t="str">
        <f t="shared" si="11"/>
        <v/>
      </c>
      <c r="T146" s="851" t="str">
        <f t="shared" si="12"/>
        <v/>
      </c>
      <c r="U146" s="851" t="str">
        <f t="shared" si="13"/>
        <v/>
      </c>
      <c r="V146" s="862" t="str">
        <f t="shared" si="14"/>
        <v/>
      </c>
      <c r="W146" s="807"/>
    </row>
    <row r="147" spans="1:23" ht="14.4" customHeight="1" x14ac:dyDescent="0.3">
      <c r="A147" s="867" t="s">
        <v>9850</v>
      </c>
      <c r="B147" s="814">
        <v>1</v>
      </c>
      <c r="C147" s="815">
        <v>1.56</v>
      </c>
      <c r="D147" s="816">
        <v>5</v>
      </c>
      <c r="E147" s="797"/>
      <c r="F147" s="798"/>
      <c r="G147" s="799"/>
      <c r="H147" s="801"/>
      <c r="I147" s="795"/>
      <c r="J147" s="796"/>
      <c r="K147" s="800">
        <v>1.56</v>
      </c>
      <c r="L147" s="801">
        <v>3</v>
      </c>
      <c r="M147" s="801">
        <v>30</v>
      </c>
      <c r="N147" s="802">
        <v>9.89</v>
      </c>
      <c r="O147" s="801" t="s">
        <v>9567</v>
      </c>
      <c r="P147" s="818" t="s">
        <v>9851</v>
      </c>
      <c r="Q147" s="803">
        <f t="shared" si="10"/>
        <v>-1</v>
      </c>
      <c r="R147" s="803">
        <f t="shared" si="10"/>
        <v>-1.56</v>
      </c>
      <c r="S147" s="814" t="str">
        <f t="shared" si="11"/>
        <v/>
      </c>
      <c r="T147" s="814" t="str">
        <f t="shared" si="12"/>
        <v/>
      </c>
      <c r="U147" s="814" t="str">
        <f t="shared" si="13"/>
        <v/>
      </c>
      <c r="V147" s="819" t="str">
        <f t="shared" si="14"/>
        <v/>
      </c>
      <c r="W147" s="804"/>
    </row>
    <row r="148" spans="1:23" ht="14.4" customHeight="1" x14ac:dyDescent="0.3">
      <c r="A148" s="866" t="s">
        <v>9852</v>
      </c>
      <c r="B148" s="851"/>
      <c r="C148" s="852"/>
      <c r="D148" s="820"/>
      <c r="E148" s="855">
        <v>2</v>
      </c>
      <c r="F148" s="856">
        <v>7.24</v>
      </c>
      <c r="G148" s="806">
        <v>20</v>
      </c>
      <c r="H148" s="858"/>
      <c r="I148" s="854"/>
      <c r="J148" s="805"/>
      <c r="K148" s="857">
        <v>3.62</v>
      </c>
      <c r="L148" s="858">
        <v>5</v>
      </c>
      <c r="M148" s="858">
        <v>47</v>
      </c>
      <c r="N148" s="859">
        <v>15.64</v>
      </c>
      <c r="O148" s="858" t="s">
        <v>9567</v>
      </c>
      <c r="P148" s="860" t="s">
        <v>9853</v>
      </c>
      <c r="Q148" s="861">
        <f t="shared" si="10"/>
        <v>0</v>
      </c>
      <c r="R148" s="861">
        <f t="shared" si="10"/>
        <v>0</v>
      </c>
      <c r="S148" s="851" t="str">
        <f t="shared" si="11"/>
        <v/>
      </c>
      <c r="T148" s="851" t="str">
        <f t="shared" si="12"/>
        <v/>
      </c>
      <c r="U148" s="851" t="str">
        <f t="shared" si="13"/>
        <v/>
      </c>
      <c r="V148" s="862" t="str">
        <f t="shared" si="14"/>
        <v/>
      </c>
      <c r="W148" s="807"/>
    </row>
    <row r="149" spans="1:23" ht="14.4" customHeight="1" x14ac:dyDescent="0.3">
      <c r="A149" s="867" t="s">
        <v>9854</v>
      </c>
      <c r="B149" s="814"/>
      <c r="C149" s="815"/>
      <c r="D149" s="816"/>
      <c r="E149" s="817"/>
      <c r="F149" s="795"/>
      <c r="G149" s="796"/>
      <c r="H149" s="797">
        <v>2</v>
      </c>
      <c r="I149" s="798">
        <v>1.81</v>
      </c>
      <c r="J149" s="808">
        <v>9.5</v>
      </c>
      <c r="K149" s="800">
        <v>0.91</v>
      </c>
      <c r="L149" s="801">
        <v>2</v>
      </c>
      <c r="M149" s="801">
        <v>15</v>
      </c>
      <c r="N149" s="802">
        <v>5.16</v>
      </c>
      <c r="O149" s="801" t="s">
        <v>9567</v>
      </c>
      <c r="P149" s="818" t="s">
        <v>9855</v>
      </c>
      <c r="Q149" s="803">
        <f t="shared" si="10"/>
        <v>2</v>
      </c>
      <c r="R149" s="803">
        <f t="shared" si="10"/>
        <v>1.81</v>
      </c>
      <c r="S149" s="814">
        <f t="shared" si="11"/>
        <v>10.32</v>
      </c>
      <c r="T149" s="814">
        <f t="shared" si="12"/>
        <v>19</v>
      </c>
      <c r="U149" s="814">
        <f t="shared" si="13"/>
        <v>8.68</v>
      </c>
      <c r="V149" s="819">
        <f t="shared" si="14"/>
        <v>1.8410852713178294</v>
      </c>
      <c r="W149" s="804">
        <v>8.68</v>
      </c>
    </row>
    <row r="150" spans="1:23" ht="14.4" customHeight="1" x14ac:dyDescent="0.3">
      <c r="A150" s="866" t="s">
        <v>9856</v>
      </c>
      <c r="B150" s="851">
        <v>1</v>
      </c>
      <c r="C150" s="852">
        <v>1.5</v>
      </c>
      <c r="D150" s="820">
        <v>15</v>
      </c>
      <c r="E150" s="853"/>
      <c r="F150" s="854"/>
      <c r="G150" s="805"/>
      <c r="H150" s="855"/>
      <c r="I150" s="856"/>
      <c r="J150" s="806"/>
      <c r="K150" s="857">
        <v>1.5</v>
      </c>
      <c r="L150" s="858">
        <v>3</v>
      </c>
      <c r="M150" s="858">
        <v>23</v>
      </c>
      <c r="N150" s="859">
        <v>7.79</v>
      </c>
      <c r="O150" s="858" t="s">
        <v>9567</v>
      </c>
      <c r="P150" s="860" t="s">
        <v>9857</v>
      </c>
      <c r="Q150" s="861">
        <f t="shared" si="10"/>
        <v>-1</v>
      </c>
      <c r="R150" s="861">
        <f t="shared" si="10"/>
        <v>-1.5</v>
      </c>
      <c r="S150" s="851" t="str">
        <f t="shared" si="11"/>
        <v/>
      </c>
      <c r="T150" s="851" t="str">
        <f t="shared" si="12"/>
        <v/>
      </c>
      <c r="U150" s="851" t="str">
        <f t="shared" si="13"/>
        <v/>
      </c>
      <c r="V150" s="862" t="str">
        <f t="shared" si="14"/>
        <v/>
      </c>
      <c r="W150" s="807"/>
    </row>
    <row r="151" spans="1:23" ht="14.4" customHeight="1" x14ac:dyDescent="0.3">
      <c r="A151" s="867" t="s">
        <v>9858</v>
      </c>
      <c r="B151" s="814">
        <v>34</v>
      </c>
      <c r="C151" s="815">
        <v>28.48</v>
      </c>
      <c r="D151" s="816">
        <v>5.4</v>
      </c>
      <c r="E151" s="817">
        <v>37</v>
      </c>
      <c r="F151" s="795">
        <v>30.99</v>
      </c>
      <c r="G151" s="796">
        <v>4.8</v>
      </c>
      <c r="H151" s="797">
        <v>53</v>
      </c>
      <c r="I151" s="798">
        <v>44.39</v>
      </c>
      <c r="J151" s="799">
        <v>5.0999999999999996</v>
      </c>
      <c r="K151" s="800">
        <v>0.84</v>
      </c>
      <c r="L151" s="801">
        <v>2</v>
      </c>
      <c r="M151" s="801">
        <v>18</v>
      </c>
      <c r="N151" s="802">
        <v>5.9</v>
      </c>
      <c r="O151" s="801" t="s">
        <v>9567</v>
      </c>
      <c r="P151" s="818" t="s">
        <v>9859</v>
      </c>
      <c r="Q151" s="803">
        <f t="shared" si="10"/>
        <v>19</v>
      </c>
      <c r="R151" s="803">
        <f t="shared" si="10"/>
        <v>15.91</v>
      </c>
      <c r="S151" s="814">
        <f t="shared" si="11"/>
        <v>312.70000000000005</v>
      </c>
      <c r="T151" s="814">
        <f t="shared" si="12"/>
        <v>270.29999999999995</v>
      </c>
      <c r="U151" s="814">
        <f t="shared" si="13"/>
        <v>-42.400000000000091</v>
      </c>
      <c r="V151" s="819">
        <f t="shared" si="14"/>
        <v>0.86440677966101664</v>
      </c>
      <c r="W151" s="804">
        <v>14.01</v>
      </c>
    </row>
    <row r="152" spans="1:23" ht="14.4" customHeight="1" x14ac:dyDescent="0.3">
      <c r="A152" s="866" t="s">
        <v>9860</v>
      </c>
      <c r="B152" s="851">
        <v>16</v>
      </c>
      <c r="C152" s="852">
        <v>16.59</v>
      </c>
      <c r="D152" s="820">
        <v>5.9</v>
      </c>
      <c r="E152" s="853">
        <v>16</v>
      </c>
      <c r="F152" s="854">
        <v>16.59</v>
      </c>
      <c r="G152" s="805">
        <v>5.5</v>
      </c>
      <c r="H152" s="855">
        <v>9</v>
      </c>
      <c r="I152" s="856">
        <v>13.15</v>
      </c>
      <c r="J152" s="806">
        <v>6</v>
      </c>
      <c r="K152" s="857">
        <v>1.04</v>
      </c>
      <c r="L152" s="858">
        <v>2</v>
      </c>
      <c r="M152" s="858">
        <v>21</v>
      </c>
      <c r="N152" s="859">
        <v>7.16</v>
      </c>
      <c r="O152" s="858" t="s">
        <v>9567</v>
      </c>
      <c r="P152" s="860" t="s">
        <v>9861</v>
      </c>
      <c r="Q152" s="861">
        <f t="shared" si="10"/>
        <v>-7</v>
      </c>
      <c r="R152" s="861">
        <f t="shared" si="10"/>
        <v>-3.4399999999999995</v>
      </c>
      <c r="S152" s="851">
        <f t="shared" si="11"/>
        <v>64.44</v>
      </c>
      <c r="T152" s="851">
        <f t="shared" si="12"/>
        <v>54</v>
      </c>
      <c r="U152" s="851">
        <f t="shared" si="13"/>
        <v>-10.439999999999998</v>
      </c>
      <c r="V152" s="862">
        <f t="shared" si="14"/>
        <v>0.83798882681564246</v>
      </c>
      <c r="W152" s="807">
        <v>1.84</v>
      </c>
    </row>
    <row r="153" spans="1:23" ht="14.4" customHeight="1" x14ac:dyDescent="0.3">
      <c r="A153" s="866" t="s">
        <v>9862</v>
      </c>
      <c r="B153" s="851">
        <v>2</v>
      </c>
      <c r="C153" s="852">
        <v>2.88</v>
      </c>
      <c r="D153" s="820">
        <v>9</v>
      </c>
      <c r="E153" s="853">
        <v>6</v>
      </c>
      <c r="F153" s="854">
        <v>8.65</v>
      </c>
      <c r="G153" s="805">
        <v>5.7</v>
      </c>
      <c r="H153" s="855">
        <v>4</v>
      </c>
      <c r="I153" s="856">
        <v>5.77</v>
      </c>
      <c r="J153" s="806">
        <v>6.3</v>
      </c>
      <c r="K153" s="857">
        <v>1.44</v>
      </c>
      <c r="L153" s="858">
        <v>3</v>
      </c>
      <c r="M153" s="858">
        <v>25</v>
      </c>
      <c r="N153" s="859">
        <v>8.18</v>
      </c>
      <c r="O153" s="858" t="s">
        <v>9567</v>
      </c>
      <c r="P153" s="860" t="s">
        <v>9863</v>
      </c>
      <c r="Q153" s="861">
        <f t="shared" si="10"/>
        <v>2</v>
      </c>
      <c r="R153" s="861">
        <f t="shared" si="10"/>
        <v>2.8899999999999997</v>
      </c>
      <c r="S153" s="851">
        <f t="shared" si="11"/>
        <v>32.72</v>
      </c>
      <c r="T153" s="851">
        <f t="shared" si="12"/>
        <v>25.2</v>
      </c>
      <c r="U153" s="851">
        <f t="shared" si="13"/>
        <v>-7.52</v>
      </c>
      <c r="V153" s="862">
        <f t="shared" si="14"/>
        <v>0.77017114914425433</v>
      </c>
      <c r="W153" s="807">
        <v>1.82</v>
      </c>
    </row>
    <row r="154" spans="1:23" ht="14.4" customHeight="1" x14ac:dyDescent="0.3">
      <c r="A154" s="867" t="s">
        <v>9864</v>
      </c>
      <c r="B154" s="814">
        <v>1</v>
      </c>
      <c r="C154" s="815">
        <v>1.75</v>
      </c>
      <c r="D154" s="816">
        <v>8</v>
      </c>
      <c r="E154" s="817"/>
      <c r="F154" s="795"/>
      <c r="G154" s="796"/>
      <c r="H154" s="797">
        <v>3</v>
      </c>
      <c r="I154" s="798">
        <v>5.24</v>
      </c>
      <c r="J154" s="808">
        <v>7.7</v>
      </c>
      <c r="K154" s="800">
        <v>1.75</v>
      </c>
      <c r="L154" s="801">
        <v>2</v>
      </c>
      <c r="M154" s="801">
        <v>19</v>
      </c>
      <c r="N154" s="802">
        <v>6.37</v>
      </c>
      <c r="O154" s="801" t="s">
        <v>9567</v>
      </c>
      <c r="P154" s="818" t="s">
        <v>9865</v>
      </c>
      <c r="Q154" s="803">
        <f t="shared" si="10"/>
        <v>2</v>
      </c>
      <c r="R154" s="803">
        <f t="shared" si="10"/>
        <v>3.49</v>
      </c>
      <c r="S154" s="814">
        <f t="shared" si="11"/>
        <v>19.11</v>
      </c>
      <c r="T154" s="814">
        <f t="shared" si="12"/>
        <v>23.1</v>
      </c>
      <c r="U154" s="814">
        <f t="shared" si="13"/>
        <v>3.990000000000002</v>
      </c>
      <c r="V154" s="819">
        <f t="shared" si="14"/>
        <v>1.2087912087912089</v>
      </c>
      <c r="W154" s="804">
        <v>3.88</v>
      </c>
    </row>
    <row r="155" spans="1:23" ht="14.4" customHeight="1" x14ac:dyDescent="0.3">
      <c r="A155" s="867" t="s">
        <v>9866</v>
      </c>
      <c r="B155" s="814">
        <v>82</v>
      </c>
      <c r="C155" s="815">
        <v>46.19</v>
      </c>
      <c r="D155" s="816">
        <v>3.6</v>
      </c>
      <c r="E155" s="797">
        <v>98</v>
      </c>
      <c r="F155" s="798">
        <v>54.9</v>
      </c>
      <c r="G155" s="799">
        <v>3.2</v>
      </c>
      <c r="H155" s="801">
        <v>92</v>
      </c>
      <c r="I155" s="795">
        <v>51.77</v>
      </c>
      <c r="J155" s="796">
        <v>3.3</v>
      </c>
      <c r="K155" s="800">
        <v>0.56000000000000005</v>
      </c>
      <c r="L155" s="801">
        <v>2</v>
      </c>
      <c r="M155" s="801">
        <v>15</v>
      </c>
      <c r="N155" s="802">
        <v>4.97</v>
      </c>
      <c r="O155" s="801" t="s">
        <v>9567</v>
      </c>
      <c r="P155" s="818" t="s">
        <v>9867</v>
      </c>
      <c r="Q155" s="803">
        <f t="shared" si="10"/>
        <v>10</v>
      </c>
      <c r="R155" s="803">
        <f t="shared" si="10"/>
        <v>5.5800000000000054</v>
      </c>
      <c r="S155" s="814">
        <f t="shared" si="11"/>
        <v>457.23999999999995</v>
      </c>
      <c r="T155" s="814">
        <f t="shared" si="12"/>
        <v>303.59999999999997</v>
      </c>
      <c r="U155" s="814">
        <f t="shared" si="13"/>
        <v>-153.63999999999999</v>
      </c>
      <c r="V155" s="819">
        <f t="shared" si="14"/>
        <v>0.66398390342052316</v>
      </c>
      <c r="W155" s="804">
        <v>7.23</v>
      </c>
    </row>
    <row r="156" spans="1:23" ht="14.4" customHeight="1" x14ac:dyDescent="0.3">
      <c r="A156" s="866" t="s">
        <v>9868</v>
      </c>
      <c r="B156" s="851">
        <v>3</v>
      </c>
      <c r="C156" s="852">
        <v>2.2799999999999998</v>
      </c>
      <c r="D156" s="820">
        <v>4.3</v>
      </c>
      <c r="E156" s="855">
        <v>1</v>
      </c>
      <c r="F156" s="856">
        <v>0.76</v>
      </c>
      <c r="G156" s="806">
        <v>3</v>
      </c>
      <c r="H156" s="858">
        <v>3</v>
      </c>
      <c r="I156" s="854">
        <v>2.2799999999999998</v>
      </c>
      <c r="J156" s="805">
        <v>3</v>
      </c>
      <c r="K156" s="857">
        <v>0.76</v>
      </c>
      <c r="L156" s="858">
        <v>2</v>
      </c>
      <c r="M156" s="858">
        <v>20</v>
      </c>
      <c r="N156" s="859">
        <v>6.62</v>
      </c>
      <c r="O156" s="858" t="s">
        <v>9567</v>
      </c>
      <c r="P156" s="860" t="s">
        <v>9869</v>
      </c>
      <c r="Q156" s="861">
        <f t="shared" si="10"/>
        <v>0</v>
      </c>
      <c r="R156" s="861">
        <f t="shared" si="10"/>
        <v>0</v>
      </c>
      <c r="S156" s="851">
        <f t="shared" si="11"/>
        <v>19.86</v>
      </c>
      <c r="T156" s="851">
        <f t="shared" si="12"/>
        <v>9</v>
      </c>
      <c r="U156" s="851">
        <f t="shared" si="13"/>
        <v>-10.86</v>
      </c>
      <c r="V156" s="862">
        <f t="shared" si="14"/>
        <v>0.45317220543806647</v>
      </c>
      <c r="W156" s="807"/>
    </row>
    <row r="157" spans="1:23" ht="14.4" customHeight="1" x14ac:dyDescent="0.3">
      <c r="A157" s="866" t="s">
        <v>9870</v>
      </c>
      <c r="B157" s="851">
        <v>2</v>
      </c>
      <c r="C157" s="852">
        <v>2.06</v>
      </c>
      <c r="D157" s="820">
        <v>6</v>
      </c>
      <c r="E157" s="855"/>
      <c r="F157" s="856"/>
      <c r="G157" s="806"/>
      <c r="H157" s="858">
        <v>2</v>
      </c>
      <c r="I157" s="854">
        <v>2.06</v>
      </c>
      <c r="J157" s="805">
        <v>3.5</v>
      </c>
      <c r="K157" s="857">
        <v>1.03</v>
      </c>
      <c r="L157" s="858">
        <v>3</v>
      </c>
      <c r="M157" s="858">
        <v>24</v>
      </c>
      <c r="N157" s="859">
        <v>7.89</v>
      </c>
      <c r="O157" s="858" t="s">
        <v>9567</v>
      </c>
      <c r="P157" s="860" t="s">
        <v>9871</v>
      </c>
      <c r="Q157" s="861">
        <f t="shared" si="10"/>
        <v>0</v>
      </c>
      <c r="R157" s="861">
        <f t="shared" si="10"/>
        <v>0</v>
      </c>
      <c r="S157" s="851">
        <f t="shared" si="11"/>
        <v>15.78</v>
      </c>
      <c r="T157" s="851">
        <f t="shared" si="12"/>
        <v>7</v>
      </c>
      <c r="U157" s="851">
        <f t="shared" si="13"/>
        <v>-8.7799999999999994</v>
      </c>
      <c r="V157" s="862">
        <f t="shared" si="14"/>
        <v>0.44359949302915086</v>
      </c>
      <c r="W157" s="807"/>
    </row>
    <row r="158" spans="1:23" ht="14.4" customHeight="1" x14ac:dyDescent="0.3">
      <c r="A158" s="867" t="s">
        <v>9872</v>
      </c>
      <c r="B158" s="814">
        <v>2</v>
      </c>
      <c r="C158" s="815">
        <v>1.03</v>
      </c>
      <c r="D158" s="816">
        <v>7.5</v>
      </c>
      <c r="E158" s="817">
        <v>1</v>
      </c>
      <c r="F158" s="795">
        <v>0.5</v>
      </c>
      <c r="G158" s="796">
        <v>4</v>
      </c>
      <c r="H158" s="797">
        <v>5</v>
      </c>
      <c r="I158" s="798">
        <v>2.5099999999999998</v>
      </c>
      <c r="J158" s="808">
        <v>8</v>
      </c>
      <c r="K158" s="800">
        <v>0.5</v>
      </c>
      <c r="L158" s="801">
        <v>2</v>
      </c>
      <c r="M158" s="801">
        <v>14</v>
      </c>
      <c r="N158" s="802">
        <v>4.7699999999999996</v>
      </c>
      <c r="O158" s="801" t="s">
        <v>9567</v>
      </c>
      <c r="P158" s="818" t="s">
        <v>9873</v>
      </c>
      <c r="Q158" s="803">
        <f t="shared" si="10"/>
        <v>3</v>
      </c>
      <c r="R158" s="803">
        <f t="shared" si="10"/>
        <v>1.4799999999999998</v>
      </c>
      <c r="S158" s="814">
        <f t="shared" si="11"/>
        <v>23.849999999999998</v>
      </c>
      <c r="T158" s="814">
        <f t="shared" si="12"/>
        <v>40</v>
      </c>
      <c r="U158" s="814">
        <f t="shared" si="13"/>
        <v>16.150000000000002</v>
      </c>
      <c r="V158" s="819">
        <f t="shared" si="14"/>
        <v>1.6771488469601679</v>
      </c>
      <c r="W158" s="804">
        <v>17.93</v>
      </c>
    </row>
    <row r="159" spans="1:23" ht="14.4" customHeight="1" x14ac:dyDescent="0.3">
      <c r="A159" s="866" t="s">
        <v>9874</v>
      </c>
      <c r="B159" s="851">
        <v>1</v>
      </c>
      <c r="C159" s="852">
        <v>0.63</v>
      </c>
      <c r="D159" s="820">
        <v>10</v>
      </c>
      <c r="E159" s="853"/>
      <c r="F159" s="854"/>
      <c r="G159" s="805"/>
      <c r="H159" s="855">
        <v>2</v>
      </c>
      <c r="I159" s="856">
        <v>1.26</v>
      </c>
      <c r="J159" s="809">
        <v>9.5</v>
      </c>
      <c r="K159" s="857">
        <v>0.63</v>
      </c>
      <c r="L159" s="858">
        <v>2</v>
      </c>
      <c r="M159" s="858">
        <v>18</v>
      </c>
      <c r="N159" s="859">
        <v>6.03</v>
      </c>
      <c r="O159" s="858" t="s">
        <v>9567</v>
      </c>
      <c r="P159" s="860" t="s">
        <v>9875</v>
      </c>
      <c r="Q159" s="861">
        <f t="shared" si="10"/>
        <v>1</v>
      </c>
      <c r="R159" s="861">
        <f t="shared" si="10"/>
        <v>0.63</v>
      </c>
      <c r="S159" s="851">
        <f t="shared" si="11"/>
        <v>12.06</v>
      </c>
      <c r="T159" s="851">
        <f t="shared" si="12"/>
        <v>19</v>
      </c>
      <c r="U159" s="851">
        <f t="shared" si="13"/>
        <v>6.9399999999999995</v>
      </c>
      <c r="V159" s="862">
        <f t="shared" si="14"/>
        <v>1.5754560530679933</v>
      </c>
      <c r="W159" s="807">
        <v>9.9700000000000006</v>
      </c>
    </row>
    <row r="160" spans="1:23" ht="14.4" customHeight="1" x14ac:dyDescent="0.3">
      <c r="A160" s="867" t="s">
        <v>9876</v>
      </c>
      <c r="B160" s="814"/>
      <c r="C160" s="815"/>
      <c r="D160" s="816"/>
      <c r="E160" s="797"/>
      <c r="F160" s="798"/>
      <c r="G160" s="799"/>
      <c r="H160" s="801">
        <v>1</v>
      </c>
      <c r="I160" s="795">
        <v>0.87</v>
      </c>
      <c r="J160" s="796">
        <v>3</v>
      </c>
      <c r="K160" s="800">
        <v>0.87</v>
      </c>
      <c r="L160" s="801">
        <v>2</v>
      </c>
      <c r="M160" s="801">
        <v>19</v>
      </c>
      <c r="N160" s="802">
        <v>6.25</v>
      </c>
      <c r="O160" s="801" t="s">
        <v>9567</v>
      </c>
      <c r="P160" s="818" t="s">
        <v>9877</v>
      </c>
      <c r="Q160" s="803">
        <f t="shared" si="10"/>
        <v>1</v>
      </c>
      <c r="R160" s="803">
        <f t="shared" si="10"/>
        <v>0.87</v>
      </c>
      <c r="S160" s="814">
        <f t="shared" si="11"/>
        <v>6.25</v>
      </c>
      <c r="T160" s="814">
        <f t="shared" si="12"/>
        <v>3</v>
      </c>
      <c r="U160" s="814">
        <f t="shared" si="13"/>
        <v>-3.25</v>
      </c>
      <c r="V160" s="819">
        <f t="shared" si="14"/>
        <v>0.48</v>
      </c>
      <c r="W160" s="804"/>
    </row>
    <row r="161" spans="1:23" ht="14.4" customHeight="1" x14ac:dyDescent="0.3">
      <c r="A161" s="866" t="s">
        <v>9878</v>
      </c>
      <c r="B161" s="851"/>
      <c r="C161" s="852"/>
      <c r="D161" s="820"/>
      <c r="E161" s="855">
        <v>2</v>
      </c>
      <c r="F161" s="856">
        <v>2.8</v>
      </c>
      <c r="G161" s="806">
        <v>4</v>
      </c>
      <c r="H161" s="858"/>
      <c r="I161" s="854"/>
      <c r="J161" s="805"/>
      <c r="K161" s="857">
        <v>1.4</v>
      </c>
      <c r="L161" s="858">
        <v>3</v>
      </c>
      <c r="M161" s="858">
        <v>28</v>
      </c>
      <c r="N161" s="859">
        <v>9.34</v>
      </c>
      <c r="O161" s="858" t="s">
        <v>9567</v>
      </c>
      <c r="P161" s="860" t="s">
        <v>9879</v>
      </c>
      <c r="Q161" s="861">
        <f t="shared" si="10"/>
        <v>0</v>
      </c>
      <c r="R161" s="861">
        <f t="shared" si="10"/>
        <v>0</v>
      </c>
      <c r="S161" s="851" t="str">
        <f t="shared" si="11"/>
        <v/>
      </c>
      <c r="T161" s="851" t="str">
        <f t="shared" si="12"/>
        <v/>
      </c>
      <c r="U161" s="851" t="str">
        <f t="shared" si="13"/>
        <v/>
      </c>
      <c r="V161" s="862" t="str">
        <f t="shared" si="14"/>
        <v/>
      </c>
      <c r="W161" s="807"/>
    </row>
    <row r="162" spans="1:23" ht="14.4" customHeight="1" x14ac:dyDescent="0.3">
      <c r="A162" s="867" t="s">
        <v>9880</v>
      </c>
      <c r="B162" s="814"/>
      <c r="C162" s="815"/>
      <c r="D162" s="816"/>
      <c r="E162" s="817">
        <v>1</v>
      </c>
      <c r="F162" s="795">
        <v>1.25</v>
      </c>
      <c r="G162" s="796">
        <v>8</v>
      </c>
      <c r="H162" s="797">
        <v>3</v>
      </c>
      <c r="I162" s="798">
        <v>3.74</v>
      </c>
      <c r="J162" s="799">
        <v>8</v>
      </c>
      <c r="K162" s="800">
        <v>1.25</v>
      </c>
      <c r="L162" s="801">
        <v>3</v>
      </c>
      <c r="M162" s="801">
        <v>24</v>
      </c>
      <c r="N162" s="802">
        <v>8.16</v>
      </c>
      <c r="O162" s="801" t="s">
        <v>9567</v>
      </c>
      <c r="P162" s="818" t="s">
        <v>9881</v>
      </c>
      <c r="Q162" s="803">
        <f t="shared" si="10"/>
        <v>3</v>
      </c>
      <c r="R162" s="803">
        <f t="shared" si="10"/>
        <v>3.74</v>
      </c>
      <c r="S162" s="814">
        <f t="shared" si="11"/>
        <v>24.48</v>
      </c>
      <c r="T162" s="814">
        <f t="shared" si="12"/>
        <v>24</v>
      </c>
      <c r="U162" s="814">
        <f t="shared" si="13"/>
        <v>-0.48000000000000043</v>
      </c>
      <c r="V162" s="819">
        <f t="shared" si="14"/>
        <v>0.98039215686274506</v>
      </c>
      <c r="W162" s="804">
        <v>4.84</v>
      </c>
    </row>
    <row r="163" spans="1:23" ht="14.4" customHeight="1" x14ac:dyDescent="0.3">
      <c r="A163" s="866" t="s">
        <v>9882</v>
      </c>
      <c r="B163" s="851">
        <v>1</v>
      </c>
      <c r="C163" s="852">
        <v>1.95</v>
      </c>
      <c r="D163" s="820">
        <v>6</v>
      </c>
      <c r="E163" s="853">
        <v>2</v>
      </c>
      <c r="F163" s="854">
        <v>3.9</v>
      </c>
      <c r="G163" s="805">
        <v>8.5</v>
      </c>
      <c r="H163" s="855">
        <v>1</v>
      </c>
      <c r="I163" s="856">
        <v>1.95</v>
      </c>
      <c r="J163" s="806">
        <v>4</v>
      </c>
      <c r="K163" s="857">
        <v>1.95</v>
      </c>
      <c r="L163" s="858">
        <v>4</v>
      </c>
      <c r="M163" s="858">
        <v>34</v>
      </c>
      <c r="N163" s="859">
        <v>11.22</v>
      </c>
      <c r="O163" s="858" t="s">
        <v>9567</v>
      </c>
      <c r="P163" s="860" t="s">
        <v>9883</v>
      </c>
      <c r="Q163" s="861">
        <f t="shared" si="10"/>
        <v>0</v>
      </c>
      <c r="R163" s="861">
        <f t="shared" si="10"/>
        <v>0</v>
      </c>
      <c r="S163" s="851">
        <f t="shared" si="11"/>
        <v>11.22</v>
      </c>
      <c r="T163" s="851">
        <f t="shared" si="12"/>
        <v>4</v>
      </c>
      <c r="U163" s="851">
        <f t="shared" si="13"/>
        <v>-7.2200000000000006</v>
      </c>
      <c r="V163" s="862">
        <f t="shared" si="14"/>
        <v>0.35650623885918004</v>
      </c>
      <c r="W163" s="807"/>
    </row>
    <row r="164" spans="1:23" ht="14.4" customHeight="1" x14ac:dyDescent="0.3">
      <c r="A164" s="866" t="s">
        <v>9884</v>
      </c>
      <c r="B164" s="851">
        <v>1</v>
      </c>
      <c r="C164" s="852">
        <v>2</v>
      </c>
      <c r="D164" s="820">
        <v>6</v>
      </c>
      <c r="E164" s="853"/>
      <c r="F164" s="854"/>
      <c r="G164" s="805"/>
      <c r="H164" s="855"/>
      <c r="I164" s="856"/>
      <c r="J164" s="806"/>
      <c r="K164" s="857">
        <v>2</v>
      </c>
      <c r="L164" s="858">
        <v>4</v>
      </c>
      <c r="M164" s="858">
        <v>34</v>
      </c>
      <c r="N164" s="859">
        <v>11.26</v>
      </c>
      <c r="O164" s="858" t="s">
        <v>9567</v>
      </c>
      <c r="P164" s="860" t="s">
        <v>9885</v>
      </c>
      <c r="Q164" s="861">
        <f t="shared" si="10"/>
        <v>-1</v>
      </c>
      <c r="R164" s="861">
        <f t="shared" si="10"/>
        <v>-2</v>
      </c>
      <c r="S164" s="851" t="str">
        <f t="shared" si="11"/>
        <v/>
      </c>
      <c r="T164" s="851" t="str">
        <f t="shared" si="12"/>
        <v/>
      </c>
      <c r="U164" s="851" t="str">
        <f t="shared" si="13"/>
        <v/>
      </c>
      <c r="V164" s="862" t="str">
        <f t="shared" si="14"/>
        <v/>
      </c>
      <c r="W164" s="807"/>
    </row>
    <row r="165" spans="1:23" ht="14.4" customHeight="1" x14ac:dyDescent="0.3">
      <c r="A165" s="867" t="s">
        <v>9886</v>
      </c>
      <c r="B165" s="810">
        <v>12</v>
      </c>
      <c r="C165" s="811">
        <v>4.93</v>
      </c>
      <c r="D165" s="812">
        <v>3.9</v>
      </c>
      <c r="E165" s="817">
        <v>9</v>
      </c>
      <c r="F165" s="795">
        <v>3.7</v>
      </c>
      <c r="G165" s="796">
        <v>3.4</v>
      </c>
      <c r="H165" s="801">
        <v>7</v>
      </c>
      <c r="I165" s="795">
        <v>2.89</v>
      </c>
      <c r="J165" s="796">
        <v>2.7</v>
      </c>
      <c r="K165" s="800">
        <v>0.41</v>
      </c>
      <c r="L165" s="801">
        <v>2</v>
      </c>
      <c r="M165" s="801">
        <v>16</v>
      </c>
      <c r="N165" s="802">
        <v>5.2</v>
      </c>
      <c r="O165" s="801" t="s">
        <v>9567</v>
      </c>
      <c r="P165" s="818" t="s">
        <v>9887</v>
      </c>
      <c r="Q165" s="803">
        <f t="shared" si="10"/>
        <v>-5</v>
      </c>
      <c r="R165" s="803">
        <f t="shared" si="10"/>
        <v>-2.0399999999999996</v>
      </c>
      <c r="S165" s="814">
        <f t="shared" si="11"/>
        <v>36.4</v>
      </c>
      <c r="T165" s="814">
        <f t="shared" si="12"/>
        <v>18.900000000000002</v>
      </c>
      <c r="U165" s="814">
        <f t="shared" si="13"/>
        <v>-17.499999999999996</v>
      </c>
      <c r="V165" s="819">
        <f t="shared" si="14"/>
        <v>0.51923076923076927</v>
      </c>
      <c r="W165" s="804"/>
    </row>
    <row r="166" spans="1:23" ht="14.4" customHeight="1" x14ac:dyDescent="0.3">
      <c r="A166" s="866" t="s">
        <v>9888</v>
      </c>
      <c r="B166" s="863"/>
      <c r="C166" s="864"/>
      <c r="D166" s="813"/>
      <c r="E166" s="853">
        <v>2</v>
      </c>
      <c r="F166" s="854">
        <v>1.84</v>
      </c>
      <c r="G166" s="805">
        <v>19.5</v>
      </c>
      <c r="H166" s="858"/>
      <c r="I166" s="854"/>
      <c r="J166" s="805"/>
      <c r="K166" s="857">
        <v>0.62</v>
      </c>
      <c r="L166" s="858">
        <v>3</v>
      </c>
      <c r="M166" s="858">
        <v>23</v>
      </c>
      <c r="N166" s="859">
        <v>7.56</v>
      </c>
      <c r="O166" s="858" t="s">
        <v>9567</v>
      </c>
      <c r="P166" s="860" t="s">
        <v>9889</v>
      </c>
      <c r="Q166" s="861">
        <f t="shared" si="10"/>
        <v>0</v>
      </c>
      <c r="R166" s="861">
        <f t="shared" si="10"/>
        <v>0</v>
      </c>
      <c r="S166" s="851" t="str">
        <f t="shared" si="11"/>
        <v/>
      </c>
      <c r="T166" s="851" t="str">
        <f t="shared" si="12"/>
        <v/>
      </c>
      <c r="U166" s="851" t="str">
        <f t="shared" si="13"/>
        <v/>
      </c>
      <c r="V166" s="862" t="str">
        <f t="shared" si="14"/>
        <v/>
      </c>
      <c r="W166" s="807"/>
    </row>
    <row r="167" spans="1:23" ht="14.4" customHeight="1" x14ac:dyDescent="0.3">
      <c r="A167" s="867" t="s">
        <v>9890</v>
      </c>
      <c r="B167" s="814">
        <v>15</v>
      </c>
      <c r="C167" s="815">
        <v>5.53</v>
      </c>
      <c r="D167" s="816">
        <v>3.3</v>
      </c>
      <c r="E167" s="797">
        <v>13</v>
      </c>
      <c r="F167" s="798">
        <v>5.49</v>
      </c>
      <c r="G167" s="799">
        <v>3</v>
      </c>
      <c r="H167" s="801">
        <v>14</v>
      </c>
      <c r="I167" s="795">
        <v>5.22</v>
      </c>
      <c r="J167" s="796">
        <v>3</v>
      </c>
      <c r="K167" s="800">
        <v>0.37</v>
      </c>
      <c r="L167" s="801">
        <v>1</v>
      </c>
      <c r="M167" s="801">
        <v>13</v>
      </c>
      <c r="N167" s="802">
        <v>4.4800000000000004</v>
      </c>
      <c r="O167" s="801" t="s">
        <v>9567</v>
      </c>
      <c r="P167" s="818" t="s">
        <v>9891</v>
      </c>
      <c r="Q167" s="803">
        <f t="shared" si="10"/>
        <v>-1</v>
      </c>
      <c r="R167" s="803">
        <f t="shared" si="10"/>
        <v>-0.3100000000000005</v>
      </c>
      <c r="S167" s="814">
        <f t="shared" si="11"/>
        <v>62.720000000000006</v>
      </c>
      <c r="T167" s="814">
        <f t="shared" si="12"/>
        <v>42</v>
      </c>
      <c r="U167" s="814">
        <f t="shared" si="13"/>
        <v>-20.720000000000006</v>
      </c>
      <c r="V167" s="819">
        <f t="shared" si="14"/>
        <v>0.6696428571428571</v>
      </c>
      <c r="W167" s="804">
        <v>0.52</v>
      </c>
    </row>
    <row r="168" spans="1:23" ht="14.4" customHeight="1" x14ac:dyDescent="0.3">
      <c r="A168" s="866" t="s">
        <v>9892</v>
      </c>
      <c r="B168" s="851"/>
      <c r="C168" s="852"/>
      <c r="D168" s="820"/>
      <c r="E168" s="855">
        <v>2</v>
      </c>
      <c r="F168" s="856">
        <v>1.1200000000000001</v>
      </c>
      <c r="G168" s="806">
        <v>2</v>
      </c>
      <c r="H168" s="858"/>
      <c r="I168" s="854"/>
      <c r="J168" s="805"/>
      <c r="K168" s="857">
        <v>0.56000000000000005</v>
      </c>
      <c r="L168" s="858">
        <v>2</v>
      </c>
      <c r="M168" s="858">
        <v>20</v>
      </c>
      <c r="N168" s="859">
        <v>6.73</v>
      </c>
      <c r="O168" s="858" t="s">
        <v>9567</v>
      </c>
      <c r="P168" s="860" t="s">
        <v>9893</v>
      </c>
      <c r="Q168" s="861">
        <f t="shared" si="10"/>
        <v>0</v>
      </c>
      <c r="R168" s="861">
        <f t="shared" si="10"/>
        <v>0</v>
      </c>
      <c r="S168" s="851" t="str">
        <f t="shared" si="11"/>
        <v/>
      </c>
      <c r="T168" s="851" t="str">
        <f t="shared" si="12"/>
        <v/>
      </c>
      <c r="U168" s="851" t="str">
        <f t="shared" si="13"/>
        <v/>
      </c>
      <c r="V168" s="862" t="str">
        <f t="shared" si="14"/>
        <v/>
      </c>
      <c r="W168" s="807"/>
    </row>
    <row r="169" spans="1:23" ht="14.4" customHeight="1" x14ac:dyDescent="0.3">
      <c r="A169" s="866" t="s">
        <v>9894</v>
      </c>
      <c r="B169" s="851">
        <v>3</v>
      </c>
      <c r="C169" s="852">
        <v>4.18</v>
      </c>
      <c r="D169" s="820">
        <v>6.7</v>
      </c>
      <c r="E169" s="855">
        <v>3</v>
      </c>
      <c r="F169" s="856">
        <v>4</v>
      </c>
      <c r="G169" s="806">
        <v>5</v>
      </c>
      <c r="H169" s="858"/>
      <c r="I169" s="854"/>
      <c r="J169" s="805"/>
      <c r="K169" s="857">
        <v>0.88</v>
      </c>
      <c r="L169" s="858">
        <v>3</v>
      </c>
      <c r="M169" s="858">
        <v>26</v>
      </c>
      <c r="N169" s="859">
        <v>8.57</v>
      </c>
      <c r="O169" s="858" t="s">
        <v>9567</v>
      </c>
      <c r="P169" s="860" t="s">
        <v>9895</v>
      </c>
      <c r="Q169" s="861">
        <f t="shared" si="10"/>
        <v>-3</v>
      </c>
      <c r="R169" s="861">
        <f t="shared" si="10"/>
        <v>-4.18</v>
      </c>
      <c r="S169" s="851" t="str">
        <f t="shared" si="11"/>
        <v/>
      </c>
      <c r="T169" s="851" t="str">
        <f t="shared" si="12"/>
        <v/>
      </c>
      <c r="U169" s="851" t="str">
        <f t="shared" si="13"/>
        <v/>
      </c>
      <c r="V169" s="862" t="str">
        <f t="shared" si="14"/>
        <v/>
      </c>
      <c r="W169" s="807"/>
    </row>
    <row r="170" spans="1:23" ht="14.4" customHeight="1" x14ac:dyDescent="0.3">
      <c r="A170" s="867" t="s">
        <v>9896</v>
      </c>
      <c r="B170" s="814">
        <v>59</v>
      </c>
      <c r="C170" s="815">
        <v>35.020000000000003</v>
      </c>
      <c r="D170" s="816">
        <v>4.2</v>
      </c>
      <c r="E170" s="817">
        <v>67</v>
      </c>
      <c r="F170" s="795">
        <v>35.6</v>
      </c>
      <c r="G170" s="796">
        <v>3.5</v>
      </c>
      <c r="H170" s="797">
        <v>67</v>
      </c>
      <c r="I170" s="798">
        <v>32.26</v>
      </c>
      <c r="J170" s="799">
        <v>3</v>
      </c>
      <c r="K170" s="800">
        <v>0.45</v>
      </c>
      <c r="L170" s="801">
        <v>2</v>
      </c>
      <c r="M170" s="801">
        <v>18</v>
      </c>
      <c r="N170" s="802">
        <v>6.16</v>
      </c>
      <c r="O170" s="801" t="s">
        <v>9567</v>
      </c>
      <c r="P170" s="818" t="s">
        <v>9897</v>
      </c>
      <c r="Q170" s="803">
        <f t="shared" si="10"/>
        <v>8</v>
      </c>
      <c r="R170" s="803">
        <f t="shared" si="10"/>
        <v>-2.7600000000000051</v>
      </c>
      <c r="S170" s="814">
        <f t="shared" si="11"/>
        <v>412.72</v>
      </c>
      <c r="T170" s="814">
        <f t="shared" si="12"/>
        <v>201</v>
      </c>
      <c r="U170" s="814">
        <f t="shared" si="13"/>
        <v>-211.72000000000003</v>
      </c>
      <c r="V170" s="819">
        <f t="shared" si="14"/>
        <v>0.48701298701298695</v>
      </c>
      <c r="W170" s="804">
        <v>25.18</v>
      </c>
    </row>
    <row r="171" spans="1:23" ht="14.4" customHeight="1" x14ac:dyDescent="0.3">
      <c r="A171" s="866" t="s">
        <v>9898</v>
      </c>
      <c r="B171" s="851">
        <v>6</v>
      </c>
      <c r="C171" s="852">
        <v>4.74</v>
      </c>
      <c r="D171" s="820">
        <v>15.8</v>
      </c>
      <c r="E171" s="853">
        <v>6</v>
      </c>
      <c r="F171" s="854">
        <v>3.26</v>
      </c>
      <c r="G171" s="805">
        <v>7.5</v>
      </c>
      <c r="H171" s="855">
        <v>4</v>
      </c>
      <c r="I171" s="856">
        <v>2.1800000000000002</v>
      </c>
      <c r="J171" s="809">
        <v>7.8</v>
      </c>
      <c r="K171" s="857">
        <v>0.54</v>
      </c>
      <c r="L171" s="858">
        <v>2</v>
      </c>
      <c r="M171" s="858">
        <v>22</v>
      </c>
      <c r="N171" s="859">
        <v>7.44</v>
      </c>
      <c r="O171" s="858" t="s">
        <v>9567</v>
      </c>
      <c r="P171" s="860" t="s">
        <v>9899</v>
      </c>
      <c r="Q171" s="861">
        <f t="shared" si="10"/>
        <v>-2</v>
      </c>
      <c r="R171" s="861">
        <f t="shared" si="10"/>
        <v>-2.56</v>
      </c>
      <c r="S171" s="851">
        <f t="shared" si="11"/>
        <v>29.76</v>
      </c>
      <c r="T171" s="851">
        <f t="shared" si="12"/>
        <v>31.2</v>
      </c>
      <c r="U171" s="851">
        <f t="shared" si="13"/>
        <v>1.4399999999999977</v>
      </c>
      <c r="V171" s="862">
        <f t="shared" si="14"/>
        <v>1.0483870967741935</v>
      </c>
      <c r="W171" s="807">
        <v>14.56</v>
      </c>
    </row>
    <row r="172" spans="1:23" ht="14.4" customHeight="1" x14ac:dyDescent="0.3">
      <c r="A172" s="866" t="s">
        <v>9900</v>
      </c>
      <c r="B172" s="851"/>
      <c r="C172" s="852"/>
      <c r="D172" s="820"/>
      <c r="E172" s="853"/>
      <c r="F172" s="854"/>
      <c r="G172" s="805"/>
      <c r="H172" s="855">
        <v>2</v>
      </c>
      <c r="I172" s="856">
        <v>2.73</v>
      </c>
      <c r="J172" s="806">
        <v>3.5</v>
      </c>
      <c r="K172" s="857">
        <v>0.63</v>
      </c>
      <c r="L172" s="858">
        <v>2</v>
      </c>
      <c r="M172" s="858">
        <v>22</v>
      </c>
      <c r="N172" s="859">
        <v>7.35</v>
      </c>
      <c r="O172" s="858" t="s">
        <v>9567</v>
      </c>
      <c r="P172" s="860" t="s">
        <v>9901</v>
      </c>
      <c r="Q172" s="861">
        <f t="shared" si="10"/>
        <v>2</v>
      </c>
      <c r="R172" s="861">
        <f t="shared" si="10"/>
        <v>2.73</v>
      </c>
      <c r="S172" s="851">
        <f t="shared" si="11"/>
        <v>14.7</v>
      </c>
      <c r="T172" s="851">
        <f t="shared" si="12"/>
        <v>7</v>
      </c>
      <c r="U172" s="851">
        <f t="shared" si="13"/>
        <v>-7.6999999999999993</v>
      </c>
      <c r="V172" s="862">
        <f t="shared" si="14"/>
        <v>0.47619047619047622</v>
      </c>
      <c r="W172" s="807"/>
    </row>
    <row r="173" spans="1:23" ht="14.4" customHeight="1" x14ac:dyDescent="0.3">
      <c r="A173" s="867" t="s">
        <v>9902</v>
      </c>
      <c r="B173" s="814">
        <v>8</v>
      </c>
      <c r="C173" s="815">
        <v>3.59</v>
      </c>
      <c r="D173" s="816">
        <v>3.8</v>
      </c>
      <c r="E173" s="817">
        <v>6</v>
      </c>
      <c r="F173" s="795">
        <v>3.44</v>
      </c>
      <c r="G173" s="796">
        <v>4</v>
      </c>
      <c r="H173" s="797">
        <v>10</v>
      </c>
      <c r="I173" s="798">
        <v>4.46</v>
      </c>
      <c r="J173" s="799">
        <v>3.3</v>
      </c>
      <c r="K173" s="800">
        <v>0.43</v>
      </c>
      <c r="L173" s="801">
        <v>2</v>
      </c>
      <c r="M173" s="801">
        <v>16</v>
      </c>
      <c r="N173" s="802">
        <v>5.44</v>
      </c>
      <c r="O173" s="801" t="s">
        <v>9567</v>
      </c>
      <c r="P173" s="818" t="s">
        <v>9903</v>
      </c>
      <c r="Q173" s="803">
        <f t="shared" si="10"/>
        <v>2</v>
      </c>
      <c r="R173" s="803">
        <f t="shared" si="10"/>
        <v>0.87000000000000011</v>
      </c>
      <c r="S173" s="814">
        <f t="shared" si="11"/>
        <v>54.400000000000006</v>
      </c>
      <c r="T173" s="814">
        <f t="shared" si="12"/>
        <v>33</v>
      </c>
      <c r="U173" s="814">
        <f t="shared" si="13"/>
        <v>-21.400000000000006</v>
      </c>
      <c r="V173" s="819">
        <f t="shared" si="14"/>
        <v>0.60661764705882348</v>
      </c>
      <c r="W173" s="804"/>
    </row>
    <row r="174" spans="1:23" ht="14.4" customHeight="1" x14ac:dyDescent="0.3">
      <c r="A174" s="866" t="s">
        <v>9904</v>
      </c>
      <c r="B174" s="851">
        <v>2</v>
      </c>
      <c r="C174" s="852">
        <v>1.25</v>
      </c>
      <c r="D174" s="820">
        <v>4</v>
      </c>
      <c r="E174" s="853">
        <v>1</v>
      </c>
      <c r="F174" s="854">
        <v>0.33</v>
      </c>
      <c r="G174" s="805">
        <v>1</v>
      </c>
      <c r="H174" s="855"/>
      <c r="I174" s="856"/>
      <c r="J174" s="806"/>
      <c r="K174" s="857">
        <v>0.62</v>
      </c>
      <c r="L174" s="858">
        <v>2</v>
      </c>
      <c r="M174" s="858">
        <v>22</v>
      </c>
      <c r="N174" s="859">
        <v>7.33</v>
      </c>
      <c r="O174" s="858" t="s">
        <v>9567</v>
      </c>
      <c r="P174" s="860" t="s">
        <v>9905</v>
      </c>
      <c r="Q174" s="861">
        <f t="shared" si="10"/>
        <v>-2</v>
      </c>
      <c r="R174" s="861">
        <f t="shared" si="10"/>
        <v>-1.25</v>
      </c>
      <c r="S174" s="851" t="str">
        <f t="shared" si="11"/>
        <v/>
      </c>
      <c r="T174" s="851" t="str">
        <f t="shared" si="12"/>
        <v/>
      </c>
      <c r="U174" s="851" t="str">
        <f t="shared" si="13"/>
        <v/>
      </c>
      <c r="V174" s="862" t="str">
        <f t="shared" si="14"/>
        <v/>
      </c>
      <c r="W174" s="807"/>
    </row>
    <row r="175" spans="1:23" ht="14.4" customHeight="1" x14ac:dyDescent="0.3">
      <c r="A175" s="866" t="s">
        <v>9906</v>
      </c>
      <c r="B175" s="851"/>
      <c r="C175" s="852"/>
      <c r="D175" s="820"/>
      <c r="E175" s="853"/>
      <c r="F175" s="854"/>
      <c r="G175" s="805"/>
      <c r="H175" s="855">
        <v>1</v>
      </c>
      <c r="I175" s="856">
        <v>1.02</v>
      </c>
      <c r="J175" s="806">
        <v>6</v>
      </c>
      <c r="K175" s="857">
        <v>1.02</v>
      </c>
      <c r="L175" s="858">
        <v>3</v>
      </c>
      <c r="M175" s="858">
        <v>28</v>
      </c>
      <c r="N175" s="859">
        <v>9.5</v>
      </c>
      <c r="O175" s="858" t="s">
        <v>9567</v>
      </c>
      <c r="P175" s="860" t="s">
        <v>9907</v>
      </c>
      <c r="Q175" s="861">
        <f t="shared" si="10"/>
        <v>1</v>
      </c>
      <c r="R175" s="861">
        <f t="shared" si="10"/>
        <v>1.02</v>
      </c>
      <c r="S175" s="851">
        <f t="shared" si="11"/>
        <v>9.5</v>
      </c>
      <c r="T175" s="851">
        <f t="shared" si="12"/>
        <v>6</v>
      </c>
      <c r="U175" s="851">
        <f t="shared" si="13"/>
        <v>-3.5</v>
      </c>
      <c r="V175" s="862">
        <f t="shared" si="14"/>
        <v>0.63157894736842102</v>
      </c>
      <c r="W175" s="807"/>
    </row>
    <row r="176" spans="1:23" ht="14.4" customHeight="1" x14ac:dyDescent="0.3">
      <c r="A176" s="867" t="s">
        <v>9908</v>
      </c>
      <c r="B176" s="814"/>
      <c r="C176" s="815"/>
      <c r="D176" s="816"/>
      <c r="E176" s="817"/>
      <c r="F176" s="795"/>
      <c r="G176" s="796"/>
      <c r="H176" s="797">
        <v>1</v>
      </c>
      <c r="I176" s="798">
        <v>1.69</v>
      </c>
      <c r="J176" s="799">
        <v>6</v>
      </c>
      <c r="K176" s="800">
        <v>1.69</v>
      </c>
      <c r="L176" s="801">
        <v>5</v>
      </c>
      <c r="M176" s="801">
        <v>41</v>
      </c>
      <c r="N176" s="802">
        <v>13.5</v>
      </c>
      <c r="O176" s="801" t="s">
        <v>9567</v>
      </c>
      <c r="P176" s="818" t="s">
        <v>9909</v>
      </c>
      <c r="Q176" s="803">
        <f t="shared" si="10"/>
        <v>1</v>
      </c>
      <c r="R176" s="803">
        <f t="shared" si="10"/>
        <v>1.69</v>
      </c>
      <c r="S176" s="814">
        <f t="shared" si="11"/>
        <v>13.5</v>
      </c>
      <c r="T176" s="814">
        <f t="shared" si="12"/>
        <v>6</v>
      </c>
      <c r="U176" s="814">
        <f t="shared" si="13"/>
        <v>-7.5</v>
      </c>
      <c r="V176" s="819">
        <f t="shared" si="14"/>
        <v>0.44444444444444442</v>
      </c>
      <c r="W176" s="804"/>
    </row>
    <row r="177" spans="1:23" ht="14.4" customHeight="1" x14ac:dyDescent="0.3">
      <c r="A177" s="867" t="s">
        <v>9910</v>
      </c>
      <c r="B177" s="810">
        <v>75</v>
      </c>
      <c r="C177" s="811">
        <v>23.6</v>
      </c>
      <c r="D177" s="812">
        <v>3.9</v>
      </c>
      <c r="E177" s="817">
        <v>55</v>
      </c>
      <c r="F177" s="795">
        <v>17.21</v>
      </c>
      <c r="G177" s="796">
        <v>3.6</v>
      </c>
      <c r="H177" s="801">
        <v>70</v>
      </c>
      <c r="I177" s="795">
        <v>21.72</v>
      </c>
      <c r="J177" s="796">
        <v>3.6</v>
      </c>
      <c r="K177" s="800">
        <v>0.31</v>
      </c>
      <c r="L177" s="801">
        <v>1</v>
      </c>
      <c r="M177" s="801">
        <v>12</v>
      </c>
      <c r="N177" s="802">
        <v>4</v>
      </c>
      <c r="O177" s="801" t="s">
        <v>9567</v>
      </c>
      <c r="P177" s="818" t="s">
        <v>9911</v>
      </c>
      <c r="Q177" s="803">
        <f t="shared" si="10"/>
        <v>-5</v>
      </c>
      <c r="R177" s="803">
        <f t="shared" si="10"/>
        <v>-1.8800000000000026</v>
      </c>
      <c r="S177" s="814">
        <f t="shared" si="11"/>
        <v>280</v>
      </c>
      <c r="T177" s="814">
        <f t="shared" si="12"/>
        <v>252</v>
      </c>
      <c r="U177" s="814">
        <f t="shared" si="13"/>
        <v>-28</v>
      </c>
      <c r="V177" s="819">
        <f t="shared" si="14"/>
        <v>0.9</v>
      </c>
      <c r="W177" s="804">
        <v>38.08</v>
      </c>
    </row>
    <row r="178" spans="1:23" ht="14.4" customHeight="1" x14ac:dyDescent="0.3">
      <c r="A178" s="866" t="s">
        <v>9912</v>
      </c>
      <c r="B178" s="863">
        <v>9</v>
      </c>
      <c r="C178" s="864">
        <v>3.68</v>
      </c>
      <c r="D178" s="813">
        <v>4.2</v>
      </c>
      <c r="E178" s="853">
        <v>8</v>
      </c>
      <c r="F178" s="854">
        <v>3.31</v>
      </c>
      <c r="G178" s="805">
        <v>3.3</v>
      </c>
      <c r="H178" s="858">
        <v>10</v>
      </c>
      <c r="I178" s="854">
        <v>4.2300000000000004</v>
      </c>
      <c r="J178" s="809">
        <v>6.2</v>
      </c>
      <c r="K178" s="857">
        <v>0.41</v>
      </c>
      <c r="L178" s="858">
        <v>2</v>
      </c>
      <c r="M178" s="858">
        <v>16</v>
      </c>
      <c r="N178" s="859">
        <v>5.36</v>
      </c>
      <c r="O178" s="858" t="s">
        <v>9567</v>
      </c>
      <c r="P178" s="860" t="s">
        <v>9913</v>
      </c>
      <c r="Q178" s="861">
        <f t="shared" si="10"/>
        <v>1</v>
      </c>
      <c r="R178" s="861">
        <f t="shared" si="10"/>
        <v>0.55000000000000027</v>
      </c>
      <c r="S178" s="851">
        <f t="shared" si="11"/>
        <v>53.6</v>
      </c>
      <c r="T178" s="851">
        <f t="shared" si="12"/>
        <v>62</v>
      </c>
      <c r="U178" s="851">
        <f t="shared" si="13"/>
        <v>8.3999999999999986</v>
      </c>
      <c r="V178" s="862">
        <f t="shared" si="14"/>
        <v>1.1567164179104477</v>
      </c>
      <c r="W178" s="807">
        <v>19.2</v>
      </c>
    </row>
    <row r="179" spans="1:23" ht="14.4" customHeight="1" x14ac:dyDescent="0.3">
      <c r="A179" s="866" t="s">
        <v>9914</v>
      </c>
      <c r="B179" s="863">
        <v>4</v>
      </c>
      <c r="C179" s="864">
        <v>2.14</v>
      </c>
      <c r="D179" s="813">
        <v>4.8</v>
      </c>
      <c r="E179" s="853">
        <v>1</v>
      </c>
      <c r="F179" s="854">
        <v>0.53</v>
      </c>
      <c r="G179" s="805">
        <v>8</v>
      </c>
      <c r="H179" s="858">
        <v>4</v>
      </c>
      <c r="I179" s="854">
        <v>2.27</v>
      </c>
      <c r="J179" s="809">
        <v>9</v>
      </c>
      <c r="K179" s="857">
        <v>0.53</v>
      </c>
      <c r="L179" s="858">
        <v>2</v>
      </c>
      <c r="M179" s="858">
        <v>20</v>
      </c>
      <c r="N179" s="859">
        <v>6.55</v>
      </c>
      <c r="O179" s="858" t="s">
        <v>9567</v>
      </c>
      <c r="P179" s="860" t="s">
        <v>9915</v>
      </c>
      <c r="Q179" s="861">
        <f t="shared" si="10"/>
        <v>0</v>
      </c>
      <c r="R179" s="861">
        <f t="shared" si="10"/>
        <v>0.12999999999999989</v>
      </c>
      <c r="S179" s="851">
        <f t="shared" si="11"/>
        <v>26.2</v>
      </c>
      <c r="T179" s="851">
        <f t="shared" si="12"/>
        <v>36</v>
      </c>
      <c r="U179" s="851">
        <f t="shared" si="13"/>
        <v>9.8000000000000007</v>
      </c>
      <c r="V179" s="862">
        <f t="shared" si="14"/>
        <v>1.3740458015267176</v>
      </c>
      <c r="W179" s="807">
        <v>16.91</v>
      </c>
    </row>
    <row r="180" spans="1:23" ht="14.4" customHeight="1" x14ac:dyDescent="0.3">
      <c r="A180" s="867" t="s">
        <v>9916</v>
      </c>
      <c r="B180" s="814">
        <v>57</v>
      </c>
      <c r="C180" s="815">
        <v>18.989999999999998</v>
      </c>
      <c r="D180" s="816">
        <v>3.6</v>
      </c>
      <c r="E180" s="797">
        <v>86</v>
      </c>
      <c r="F180" s="798">
        <v>27.08</v>
      </c>
      <c r="G180" s="799">
        <v>3</v>
      </c>
      <c r="H180" s="801">
        <v>55</v>
      </c>
      <c r="I180" s="795">
        <v>17.309999999999999</v>
      </c>
      <c r="J180" s="796">
        <v>3.2</v>
      </c>
      <c r="K180" s="800">
        <v>0.31</v>
      </c>
      <c r="L180" s="801">
        <v>1</v>
      </c>
      <c r="M180" s="801">
        <v>12</v>
      </c>
      <c r="N180" s="802">
        <v>3.97</v>
      </c>
      <c r="O180" s="801" t="s">
        <v>9567</v>
      </c>
      <c r="P180" s="818" t="s">
        <v>9917</v>
      </c>
      <c r="Q180" s="803">
        <f t="shared" si="10"/>
        <v>-2</v>
      </c>
      <c r="R180" s="803">
        <f t="shared" si="10"/>
        <v>-1.6799999999999997</v>
      </c>
      <c r="S180" s="814">
        <f t="shared" si="11"/>
        <v>218.35000000000002</v>
      </c>
      <c r="T180" s="814">
        <f t="shared" si="12"/>
        <v>176</v>
      </c>
      <c r="U180" s="814">
        <f t="shared" si="13"/>
        <v>-42.350000000000023</v>
      </c>
      <c r="V180" s="819">
        <f t="shared" si="14"/>
        <v>0.80604534005037776</v>
      </c>
      <c r="W180" s="804">
        <v>22.59</v>
      </c>
    </row>
    <row r="181" spans="1:23" ht="14.4" customHeight="1" x14ac:dyDescent="0.3">
      <c r="A181" s="866" t="s">
        <v>9918</v>
      </c>
      <c r="B181" s="851">
        <v>12</v>
      </c>
      <c r="C181" s="852">
        <v>5.42</v>
      </c>
      <c r="D181" s="820">
        <v>4.3</v>
      </c>
      <c r="E181" s="855">
        <v>9</v>
      </c>
      <c r="F181" s="856">
        <v>5.46</v>
      </c>
      <c r="G181" s="806">
        <v>10.3</v>
      </c>
      <c r="H181" s="858">
        <v>7</v>
      </c>
      <c r="I181" s="854">
        <v>3.21</v>
      </c>
      <c r="J181" s="805">
        <v>4.5999999999999996</v>
      </c>
      <c r="K181" s="857">
        <v>0.44</v>
      </c>
      <c r="L181" s="858">
        <v>2</v>
      </c>
      <c r="M181" s="858">
        <v>18</v>
      </c>
      <c r="N181" s="859">
        <v>5.88</v>
      </c>
      <c r="O181" s="858" t="s">
        <v>9567</v>
      </c>
      <c r="P181" s="860" t="s">
        <v>9919</v>
      </c>
      <c r="Q181" s="861">
        <f t="shared" si="10"/>
        <v>-5</v>
      </c>
      <c r="R181" s="861">
        <f t="shared" si="10"/>
        <v>-2.21</v>
      </c>
      <c r="S181" s="851">
        <f t="shared" si="11"/>
        <v>41.16</v>
      </c>
      <c r="T181" s="851">
        <f t="shared" si="12"/>
        <v>32.199999999999996</v>
      </c>
      <c r="U181" s="851">
        <f t="shared" si="13"/>
        <v>-8.9600000000000009</v>
      </c>
      <c r="V181" s="862">
        <f t="shared" si="14"/>
        <v>0.78231292517006801</v>
      </c>
      <c r="W181" s="807">
        <v>2.35</v>
      </c>
    </row>
    <row r="182" spans="1:23" ht="14.4" customHeight="1" x14ac:dyDescent="0.3">
      <c r="A182" s="866" t="s">
        <v>9920</v>
      </c>
      <c r="B182" s="851"/>
      <c r="C182" s="852"/>
      <c r="D182" s="820"/>
      <c r="E182" s="855">
        <v>2</v>
      </c>
      <c r="F182" s="856">
        <v>1.3</v>
      </c>
      <c r="G182" s="806">
        <v>13</v>
      </c>
      <c r="H182" s="858"/>
      <c r="I182" s="854"/>
      <c r="J182" s="805"/>
      <c r="K182" s="857">
        <v>0.65</v>
      </c>
      <c r="L182" s="858">
        <v>3</v>
      </c>
      <c r="M182" s="858">
        <v>23</v>
      </c>
      <c r="N182" s="859">
        <v>7.7</v>
      </c>
      <c r="O182" s="858" t="s">
        <v>9567</v>
      </c>
      <c r="P182" s="860" t="s">
        <v>9921</v>
      </c>
      <c r="Q182" s="861">
        <f t="shared" si="10"/>
        <v>0</v>
      </c>
      <c r="R182" s="861">
        <f t="shared" si="10"/>
        <v>0</v>
      </c>
      <c r="S182" s="851" t="str">
        <f t="shared" si="11"/>
        <v/>
      </c>
      <c r="T182" s="851" t="str">
        <f t="shared" si="12"/>
        <v/>
      </c>
      <c r="U182" s="851" t="str">
        <f t="shared" si="13"/>
        <v/>
      </c>
      <c r="V182" s="862" t="str">
        <f t="shared" si="14"/>
        <v/>
      </c>
      <c r="W182" s="807"/>
    </row>
    <row r="183" spans="1:23" ht="14.4" customHeight="1" x14ac:dyDescent="0.3">
      <c r="A183" s="867" t="s">
        <v>9922</v>
      </c>
      <c r="B183" s="814"/>
      <c r="C183" s="815"/>
      <c r="D183" s="816"/>
      <c r="E183" s="797">
        <v>1</v>
      </c>
      <c r="F183" s="798">
        <v>4.6399999999999997</v>
      </c>
      <c r="G183" s="799">
        <v>18</v>
      </c>
      <c r="H183" s="801"/>
      <c r="I183" s="795"/>
      <c r="J183" s="796"/>
      <c r="K183" s="800">
        <v>4.6399999999999997</v>
      </c>
      <c r="L183" s="801">
        <v>5</v>
      </c>
      <c r="M183" s="801">
        <v>49</v>
      </c>
      <c r="N183" s="802">
        <v>16.22</v>
      </c>
      <c r="O183" s="801" t="s">
        <v>9567</v>
      </c>
      <c r="P183" s="818" t="s">
        <v>9923</v>
      </c>
      <c r="Q183" s="803">
        <f t="shared" si="10"/>
        <v>0</v>
      </c>
      <c r="R183" s="803">
        <f t="shared" si="10"/>
        <v>0</v>
      </c>
      <c r="S183" s="814" t="str">
        <f t="shared" si="11"/>
        <v/>
      </c>
      <c r="T183" s="814" t="str">
        <f t="shared" si="12"/>
        <v/>
      </c>
      <c r="U183" s="814" t="str">
        <f t="shared" si="13"/>
        <v/>
      </c>
      <c r="V183" s="819" t="str">
        <f t="shared" si="14"/>
        <v/>
      </c>
      <c r="W183" s="804"/>
    </row>
    <row r="184" spans="1:23" ht="14.4" customHeight="1" x14ac:dyDescent="0.3">
      <c r="A184" s="867" t="s">
        <v>9924</v>
      </c>
      <c r="B184" s="814">
        <v>1</v>
      </c>
      <c r="C184" s="815">
        <v>1.9</v>
      </c>
      <c r="D184" s="816">
        <v>9</v>
      </c>
      <c r="E184" s="797">
        <v>1</v>
      </c>
      <c r="F184" s="798">
        <v>1.9</v>
      </c>
      <c r="G184" s="799">
        <v>9</v>
      </c>
      <c r="H184" s="801"/>
      <c r="I184" s="795"/>
      <c r="J184" s="796"/>
      <c r="K184" s="800">
        <v>1.9</v>
      </c>
      <c r="L184" s="801">
        <v>4</v>
      </c>
      <c r="M184" s="801">
        <v>38</v>
      </c>
      <c r="N184" s="802">
        <v>12.63</v>
      </c>
      <c r="O184" s="801" t="s">
        <v>9567</v>
      </c>
      <c r="P184" s="818" t="s">
        <v>9925</v>
      </c>
      <c r="Q184" s="803">
        <f t="shared" si="10"/>
        <v>-1</v>
      </c>
      <c r="R184" s="803">
        <f t="shared" si="10"/>
        <v>-1.9</v>
      </c>
      <c r="S184" s="814" t="str">
        <f t="shared" si="11"/>
        <v/>
      </c>
      <c r="T184" s="814" t="str">
        <f t="shared" si="12"/>
        <v/>
      </c>
      <c r="U184" s="814" t="str">
        <f t="shared" si="13"/>
        <v/>
      </c>
      <c r="V184" s="819" t="str">
        <f t="shared" si="14"/>
        <v/>
      </c>
      <c r="W184" s="804"/>
    </row>
    <row r="185" spans="1:23" ht="14.4" customHeight="1" x14ac:dyDescent="0.3">
      <c r="A185" s="867" t="s">
        <v>9926</v>
      </c>
      <c r="B185" s="814">
        <v>4</v>
      </c>
      <c r="C185" s="815">
        <v>4.4000000000000004</v>
      </c>
      <c r="D185" s="816">
        <v>6.5</v>
      </c>
      <c r="E185" s="817">
        <v>3</v>
      </c>
      <c r="F185" s="795">
        <v>3.3</v>
      </c>
      <c r="G185" s="796">
        <v>8.3000000000000007</v>
      </c>
      <c r="H185" s="797">
        <v>6</v>
      </c>
      <c r="I185" s="798">
        <v>6.59</v>
      </c>
      <c r="J185" s="808">
        <v>6</v>
      </c>
      <c r="K185" s="800">
        <v>1.1000000000000001</v>
      </c>
      <c r="L185" s="801">
        <v>2</v>
      </c>
      <c r="M185" s="801">
        <v>17</v>
      </c>
      <c r="N185" s="802">
        <v>5.62</v>
      </c>
      <c r="O185" s="801" t="s">
        <v>9567</v>
      </c>
      <c r="P185" s="818" t="s">
        <v>9927</v>
      </c>
      <c r="Q185" s="803">
        <f t="shared" si="10"/>
        <v>2</v>
      </c>
      <c r="R185" s="803">
        <f t="shared" si="10"/>
        <v>2.1899999999999995</v>
      </c>
      <c r="S185" s="814">
        <f t="shared" si="11"/>
        <v>33.72</v>
      </c>
      <c r="T185" s="814">
        <f t="shared" si="12"/>
        <v>36</v>
      </c>
      <c r="U185" s="814">
        <f t="shared" si="13"/>
        <v>2.2800000000000011</v>
      </c>
      <c r="V185" s="819">
        <f t="shared" si="14"/>
        <v>1.0676156583629894</v>
      </c>
      <c r="W185" s="804">
        <v>2.88</v>
      </c>
    </row>
    <row r="186" spans="1:23" ht="14.4" customHeight="1" x14ac:dyDescent="0.3">
      <c r="A186" s="866" t="s">
        <v>9928</v>
      </c>
      <c r="B186" s="851">
        <v>2</v>
      </c>
      <c r="C186" s="852">
        <v>2.73</v>
      </c>
      <c r="D186" s="820">
        <v>15</v>
      </c>
      <c r="E186" s="853">
        <v>1</v>
      </c>
      <c r="F186" s="854">
        <v>1.25</v>
      </c>
      <c r="G186" s="805">
        <v>6</v>
      </c>
      <c r="H186" s="855">
        <v>2</v>
      </c>
      <c r="I186" s="856">
        <v>2.5</v>
      </c>
      <c r="J186" s="809">
        <v>9</v>
      </c>
      <c r="K186" s="857">
        <v>1.25</v>
      </c>
      <c r="L186" s="858">
        <v>2</v>
      </c>
      <c r="M186" s="858">
        <v>20</v>
      </c>
      <c r="N186" s="859">
        <v>6.61</v>
      </c>
      <c r="O186" s="858" t="s">
        <v>9567</v>
      </c>
      <c r="P186" s="860" t="s">
        <v>9929</v>
      </c>
      <c r="Q186" s="861">
        <f t="shared" si="10"/>
        <v>0</v>
      </c>
      <c r="R186" s="861">
        <f t="shared" si="10"/>
        <v>-0.22999999999999998</v>
      </c>
      <c r="S186" s="851">
        <f t="shared" si="11"/>
        <v>13.22</v>
      </c>
      <c r="T186" s="851">
        <f t="shared" si="12"/>
        <v>18</v>
      </c>
      <c r="U186" s="851">
        <f t="shared" si="13"/>
        <v>4.7799999999999994</v>
      </c>
      <c r="V186" s="862">
        <f t="shared" si="14"/>
        <v>1.3615733736762481</v>
      </c>
      <c r="W186" s="807">
        <v>5.39</v>
      </c>
    </row>
    <row r="187" spans="1:23" ht="14.4" customHeight="1" x14ac:dyDescent="0.3">
      <c r="A187" s="867" t="s">
        <v>9930</v>
      </c>
      <c r="B187" s="814">
        <v>2</v>
      </c>
      <c r="C187" s="815">
        <v>1.4</v>
      </c>
      <c r="D187" s="816">
        <v>13.5</v>
      </c>
      <c r="E187" s="797">
        <v>4</v>
      </c>
      <c r="F187" s="798">
        <v>2.79</v>
      </c>
      <c r="G187" s="799">
        <v>8</v>
      </c>
      <c r="H187" s="801">
        <v>2</v>
      </c>
      <c r="I187" s="795">
        <v>1.18</v>
      </c>
      <c r="J187" s="796">
        <v>6.5</v>
      </c>
      <c r="K187" s="800">
        <v>0.7</v>
      </c>
      <c r="L187" s="801">
        <v>3</v>
      </c>
      <c r="M187" s="801">
        <v>25</v>
      </c>
      <c r="N187" s="802">
        <v>8.18</v>
      </c>
      <c r="O187" s="801" t="s">
        <v>9567</v>
      </c>
      <c r="P187" s="818" t="s">
        <v>9931</v>
      </c>
      <c r="Q187" s="803">
        <f t="shared" si="10"/>
        <v>0</v>
      </c>
      <c r="R187" s="803">
        <f t="shared" si="10"/>
        <v>-0.21999999999999997</v>
      </c>
      <c r="S187" s="814">
        <f t="shared" si="11"/>
        <v>16.36</v>
      </c>
      <c r="T187" s="814">
        <f t="shared" si="12"/>
        <v>13</v>
      </c>
      <c r="U187" s="814">
        <f t="shared" si="13"/>
        <v>-3.3599999999999994</v>
      </c>
      <c r="V187" s="819">
        <f t="shared" si="14"/>
        <v>0.79462102689486558</v>
      </c>
      <c r="W187" s="804">
        <v>2.82</v>
      </c>
    </row>
    <row r="188" spans="1:23" ht="14.4" customHeight="1" x14ac:dyDescent="0.3">
      <c r="A188" s="866" t="s">
        <v>9932</v>
      </c>
      <c r="B188" s="851">
        <v>4</v>
      </c>
      <c r="C188" s="852">
        <v>3.62</v>
      </c>
      <c r="D188" s="820">
        <v>10.3</v>
      </c>
      <c r="E188" s="855">
        <v>6</v>
      </c>
      <c r="F188" s="856">
        <v>5.88</v>
      </c>
      <c r="G188" s="806">
        <v>13.7</v>
      </c>
      <c r="H188" s="858">
        <v>1</v>
      </c>
      <c r="I188" s="854">
        <v>0.9</v>
      </c>
      <c r="J188" s="805">
        <v>8</v>
      </c>
      <c r="K188" s="857">
        <v>0.9</v>
      </c>
      <c r="L188" s="858">
        <v>3</v>
      </c>
      <c r="M188" s="858">
        <v>29</v>
      </c>
      <c r="N188" s="859">
        <v>9.6999999999999993</v>
      </c>
      <c r="O188" s="858" t="s">
        <v>9567</v>
      </c>
      <c r="P188" s="860" t="s">
        <v>9933</v>
      </c>
      <c r="Q188" s="861">
        <f t="shared" si="10"/>
        <v>-3</v>
      </c>
      <c r="R188" s="861">
        <f t="shared" si="10"/>
        <v>-2.72</v>
      </c>
      <c r="S188" s="851">
        <f t="shared" si="11"/>
        <v>9.6999999999999993</v>
      </c>
      <c r="T188" s="851">
        <f t="shared" si="12"/>
        <v>8</v>
      </c>
      <c r="U188" s="851">
        <f t="shared" si="13"/>
        <v>-1.6999999999999993</v>
      </c>
      <c r="V188" s="862">
        <f t="shared" si="14"/>
        <v>0.82474226804123718</v>
      </c>
      <c r="W188" s="807"/>
    </row>
    <row r="189" spans="1:23" ht="14.4" customHeight="1" x14ac:dyDescent="0.3">
      <c r="A189" s="866" t="s">
        <v>9934</v>
      </c>
      <c r="B189" s="851"/>
      <c r="C189" s="852"/>
      <c r="D189" s="820"/>
      <c r="E189" s="855">
        <v>1</v>
      </c>
      <c r="F189" s="856">
        <v>1.92</v>
      </c>
      <c r="G189" s="806">
        <v>7</v>
      </c>
      <c r="H189" s="858"/>
      <c r="I189" s="854"/>
      <c r="J189" s="805"/>
      <c r="K189" s="857">
        <v>1.92</v>
      </c>
      <c r="L189" s="858">
        <v>5</v>
      </c>
      <c r="M189" s="858">
        <v>42</v>
      </c>
      <c r="N189" s="859">
        <v>13.91</v>
      </c>
      <c r="O189" s="858" t="s">
        <v>9567</v>
      </c>
      <c r="P189" s="860" t="s">
        <v>9935</v>
      </c>
      <c r="Q189" s="861">
        <f t="shared" si="10"/>
        <v>0</v>
      </c>
      <c r="R189" s="861">
        <f t="shared" si="10"/>
        <v>0</v>
      </c>
      <c r="S189" s="851" t="str">
        <f t="shared" si="11"/>
        <v/>
      </c>
      <c r="T189" s="851" t="str">
        <f t="shared" si="12"/>
        <v/>
      </c>
      <c r="U189" s="851" t="str">
        <f t="shared" si="13"/>
        <v/>
      </c>
      <c r="V189" s="862" t="str">
        <f t="shared" si="14"/>
        <v/>
      </c>
      <c r="W189" s="807"/>
    </row>
    <row r="190" spans="1:23" ht="14.4" customHeight="1" x14ac:dyDescent="0.3">
      <c r="A190" s="867" t="s">
        <v>9936</v>
      </c>
      <c r="B190" s="814">
        <v>6</v>
      </c>
      <c r="C190" s="815">
        <v>3.12</v>
      </c>
      <c r="D190" s="816">
        <v>3.3</v>
      </c>
      <c r="E190" s="817">
        <v>9</v>
      </c>
      <c r="F190" s="795">
        <v>4.68</v>
      </c>
      <c r="G190" s="796">
        <v>5.2</v>
      </c>
      <c r="H190" s="797">
        <v>12</v>
      </c>
      <c r="I190" s="798">
        <v>6.24</v>
      </c>
      <c r="J190" s="799">
        <v>4.0999999999999996</v>
      </c>
      <c r="K190" s="800">
        <v>0.52</v>
      </c>
      <c r="L190" s="801">
        <v>2</v>
      </c>
      <c r="M190" s="801">
        <v>20</v>
      </c>
      <c r="N190" s="802">
        <v>6.83</v>
      </c>
      <c r="O190" s="801" t="s">
        <v>9567</v>
      </c>
      <c r="P190" s="818" t="s">
        <v>9937</v>
      </c>
      <c r="Q190" s="803">
        <f t="shared" si="10"/>
        <v>6</v>
      </c>
      <c r="R190" s="803">
        <f t="shared" si="10"/>
        <v>3.12</v>
      </c>
      <c r="S190" s="814">
        <f t="shared" si="11"/>
        <v>81.960000000000008</v>
      </c>
      <c r="T190" s="814">
        <f t="shared" si="12"/>
        <v>49.199999999999996</v>
      </c>
      <c r="U190" s="814">
        <f t="shared" si="13"/>
        <v>-32.760000000000012</v>
      </c>
      <c r="V190" s="819">
        <f t="shared" si="14"/>
        <v>0.60029282576866749</v>
      </c>
      <c r="W190" s="804">
        <v>2.35</v>
      </c>
    </row>
    <row r="191" spans="1:23" ht="14.4" customHeight="1" x14ac:dyDescent="0.3">
      <c r="A191" s="866" t="s">
        <v>9938</v>
      </c>
      <c r="B191" s="851">
        <v>1</v>
      </c>
      <c r="C191" s="852">
        <v>0.63</v>
      </c>
      <c r="D191" s="820">
        <v>11</v>
      </c>
      <c r="E191" s="853">
        <v>5</v>
      </c>
      <c r="F191" s="854">
        <v>2.9</v>
      </c>
      <c r="G191" s="805">
        <v>3.4</v>
      </c>
      <c r="H191" s="855">
        <v>4</v>
      </c>
      <c r="I191" s="856">
        <v>2.5</v>
      </c>
      <c r="J191" s="806">
        <v>4.5</v>
      </c>
      <c r="K191" s="857">
        <v>0.63</v>
      </c>
      <c r="L191" s="858">
        <v>3</v>
      </c>
      <c r="M191" s="858">
        <v>25</v>
      </c>
      <c r="N191" s="859">
        <v>8.35</v>
      </c>
      <c r="O191" s="858" t="s">
        <v>9567</v>
      </c>
      <c r="P191" s="860" t="s">
        <v>9939</v>
      </c>
      <c r="Q191" s="861">
        <f t="shared" si="10"/>
        <v>3</v>
      </c>
      <c r="R191" s="861">
        <f t="shared" si="10"/>
        <v>1.87</v>
      </c>
      <c r="S191" s="851">
        <f t="shared" si="11"/>
        <v>33.4</v>
      </c>
      <c r="T191" s="851">
        <f t="shared" si="12"/>
        <v>18</v>
      </c>
      <c r="U191" s="851">
        <f t="shared" si="13"/>
        <v>-15.399999999999999</v>
      </c>
      <c r="V191" s="862">
        <f t="shared" si="14"/>
        <v>0.53892215568862278</v>
      </c>
      <c r="W191" s="807"/>
    </row>
    <row r="192" spans="1:23" ht="14.4" customHeight="1" x14ac:dyDescent="0.3">
      <c r="A192" s="866" t="s">
        <v>9940</v>
      </c>
      <c r="B192" s="851">
        <v>3</v>
      </c>
      <c r="C192" s="852">
        <v>2.4700000000000002</v>
      </c>
      <c r="D192" s="820">
        <v>12.3</v>
      </c>
      <c r="E192" s="853"/>
      <c r="F192" s="854"/>
      <c r="G192" s="805"/>
      <c r="H192" s="855">
        <v>1</v>
      </c>
      <c r="I192" s="856">
        <v>0.98</v>
      </c>
      <c r="J192" s="806">
        <v>7</v>
      </c>
      <c r="K192" s="857">
        <v>0.98</v>
      </c>
      <c r="L192" s="858">
        <v>4</v>
      </c>
      <c r="M192" s="858">
        <v>34</v>
      </c>
      <c r="N192" s="859">
        <v>11.34</v>
      </c>
      <c r="O192" s="858" t="s">
        <v>9567</v>
      </c>
      <c r="P192" s="860" t="s">
        <v>9941</v>
      </c>
      <c r="Q192" s="861">
        <f t="shared" si="10"/>
        <v>-2</v>
      </c>
      <c r="R192" s="861">
        <f t="shared" si="10"/>
        <v>-1.4900000000000002</v>
      </c>
      <c r="S192" s="851">
        <f t="shared" si="11"/>
        <v>11.34</v>
      </c>
      <c r="T192" s="851">
        <f t="shared" si="12"/>
        <v>7</v>
      </c>
      <c r="U192" s="851">
        <f t="shared" si="13"/>
        <v>-4.34</v>
      </c>
      <c r="V192" s="862">
        <f t="shared" si="14"/>
        <v>0.61728395061728392</v>
      </c>
      <c r="W192" s="807"/>
    </row>
    <row r="193" spans="1:23" ht="14.4" customHeight="1" x14ac:dyDescent="0.3">
      <c r="A193" s="867" t="s">
        <v>9942</v>
      </c>
      <c r="B193" s="810">
        <v>2</v>
      </c>
      <c r="C193" s="811">
        <v>0.94</v>
      </c>
      <c r="D193" s="812">
        <v>3.5</v>
      </c>
      <c r="E193" s="817">
        <v>1</v>
      </c>
      <c r="F193" s="795">
        <v>0.47</v>
      </c>
      <c r="G193" s="796">
        <v>9</v>
      </c>
      <c r="H193" s="801">
        <v>2</v>
      </c>
      <c r="I193" s="795">
        <v>0.94</v>
      </c>
      <c r="J193" s="796">
        <v>4.5</v>
      </c>
      <c r="K193" s="800">
        <v>0.47</v>
      </c>
      <c r="L193" s="801">
        <v>2</v>
      </c>
      <c r="M193" s="801">
        <v>19</v>
      </c>
      <c r="N193" s="802">
        <v>6.24</v>
      </c>
      <c r="O193" s="801" t="s">
        <v>9567</v>
      </c>
      <c r="P193" s="818" t="s">
        <v>9943</v>
      </c>
      <c r="Q193" s="803">
        <f t="shared" si="10"/>
        <v>0</v>
      </c>
      <c r="R193" s="803">
        <f t="shared" si="10"/>
        <v>0</v>
      </c>
      <c r="S193" s="814">
        <f t="shared" si="11"/>
        <v>12.48</v>
      </c>
      <c r="T193" s="814">
        <f t="shared" si="12"/>
        <v>9</v>
      </c>
      <c r="U193" s="814">
        <f t="shared" si="13"/>
        <v>-3.4800000000000004</v>
      </c>
      <c r="V193" s="819">
        <f t="shared" si="14"/>
        <v>0.72115384615384615</v>
      </c>
      <c r="W193" s="804"/>
    </row>
    <row r="194" spans="1:23" ht="14.4" customHeight="1" x14ac:dyDescent="0.3">
      <c r="A194" s="866" t="s">
        <v>9944</v>
      </c>
      <c r="B194" s="863">
        <v>1</v>
      </c>
      <c r="C194" s="864">
        <v>0.61</v>
      </c>
      <c r="D194" s="813">
        <v>3</v>
      </c>
      <c r="E194" s="853">
        <v>1</v>
      </c>
      <c r="F194" s="854">
        <v>0.61</v>
      </c>
      <c r="G194" s="805">
        <v>9</v>
      </c>
      <c r="H194" s="858"/>
      <c r="I194" s="854"/>
      <c r="J194" s="805"/>
      <c r="K194" s="857">
        <v>0.61</v>
      </c>
      <c r="L194" s="858">
        <v>3</v>
      </c>
      <c r="M194" s="858">
        <v>24</v>
      </c>
      <c r="N194" s="859">
        <v>7.9</v>
      </c>
      <c r="O194" s="858" t="s">
        <v>9567</v>
      </c>
      <c r="P194" s="860" t="s">
        <v>9945</v>
      </c>
      <c r="Q194" s="861">
        <f t="shared" si="10"/>
        <v>-1</v>
      </c>
      <c r="R194" s="861">
        <f t="shared" si="10"/>
        <v>-0.61</v>
      </c>
      <c r="S194" s="851" t="str">
        <f t="shared" si="11"/>
        <v/>
      </c>
      <c r="T194" s="851" t="str">
        <f t="shared" si="12"/>
        <v/>
      </c>
      <c r="U194" s="851" t="str">
        <f t="shared" si="13"/>
        <v/>
      </c>
      <c r="V194" s="862" t="str">
        <f t="shared" si="14"/>
        <v/>
      </c>
      <c r="W194" s="807"/>
    </row>
    <row r="195" spans="1:23" ht="14.4" customHeight="1" x14ac:dyDescent="0.3">
      <c r="A195" s="867" t="s">
        <v>9946</v>
      </c>
      <c r="B195" s="814">
        <v>3</v>
      </c>
      <c r="C195" s="815">
        <v>6.54</v>
      </c>
      <c r="D195" s="816">
        <v>14</v>
      </c>
      <c r="E195" s="817">
        <v>4</v>
      </c>
      <c r="F195" s="795">
        <v>8.2899999999999991</v>
      </c>
      <c r="G195" s="796">
        <v>6.3</v>
      </c>
      <c r="H195" s="797">
        <v>4</v>
      </c>
      <c r="I195" s="798">
        <v>8.2899999999999991</v>
      </c>
      <c r="J195" s="799">
        <v>10.8</v>
      </c>
      <c r="K195" s="800">
        <v>2.1800000000000002</v>
      </c>
      <c r="L195" s="801">
        <v>4</v>
      </c>
      <c r="M195" s="801">
        <v>36</v>
      </c>
      <c r="N195" s="802">
        <v>11.97</v>
      </c>
      <c r="O195" s="801" t="s">
        <v>9567</v>
      </c>
      <c r="P195" s="818" t="s">
        <v>9947</v>
      </c>
      <c r="Q195" s="803">
        <f t="shared" si="10"/>
        <v>1</v>
      </c>
      <c r="R195" s="803">
        <f t="shared" si="10"/>
        <v>1.7499999999999991</v>
      </c>
      <c r="S195" s="814">
        <f t="shared" si="11"/>
        <v>47.88</v>
      </c>
      <c r="T195" s="814">
        <f t="shared" si="12"/>
        <v>43.2</v>
      </c>
      <c r="U195" s="814">
        <f t="shared" si="13"/>
        <v>-4.68</v>
      </c>
      <c r="V195" s="819">
        <f t="shared" si="14"/>
        <v>0.90225563909774442</v>
      </c>
      <c r="W195" s="804">
        <v>10.029999999999999</v>
      </c>
    </row>
    <row r="196" spans="1:23" ht="14.4" customHeight="1" x14ac:dyDescent="0.3">
      <c r="A196" s="866" t="s">
        <v>9948</v>
      </c>
      <c r="B196" s="851">
        <v>1</v>
      </c>
      <c r="C196" s="852">
        <v>2.5299999999999998</v>
      </c>
      <c r="D196" s="820">
        <v>9</v>
      </c>
      <c r="E196" s="853"/>
      <c r="F196" s="854"/>
      <c r="G196" s="805"/>
      <c r="H196" s="855"/>
      <c r="I196" s="856"/>
      <c r="J196" s="806"/>
      <c r="K196" s="857">
        <v>2.5299999999999998</v>
      </c>
      <c r="L196" s="858">
        <v>5</v>
      </c>
      <c r="M196" s="858">
        <v>42</v>
      </c>
      <c r="N196" s="859">
        <v>13.92</v>
      </c>
      <c r="O196" s="858" t="s">
        <v>9567</v>
      </c>
      <c r="P196" s="860" t="s">
        <v>9949</v>
      </c>
      <c r="Q196" s="861">
        <f t="shared" si="10"/>
        <v>-1</v>
      </c>
      <c r="R196" s="861">
        <f t="shared" si="10"/>
        <v>-2.5299999999999998</v>
      </c>
      <c r="S196" s="851" t="str">
        <f t="shared" si="11"/>
        <v/>
      </c>
      <c r="T196" s="851" t="str">
        <f t="shared" si="12"/>
        <v/>
      </c>
      <c r="U196" s="851" t="str">
        <f t="shared" si="13"/>
        <v/>
      </c>
      <c r="V196" s="862" t="str">
        <f t="shared" si="14"/>
        <v/>
      </c>
      <c r="W196" s="807"/>
    </row>
    <row r="197" spans="1:23" ht="14.4" customHeight="1" x14ac:dyDescent="0.3">
      <c r="A197" s="866" t="s">
        <v>9950</v>
      </c>
      <c r="B197" s="851">
        <v>1</v>
      </c>
      <c r="C197" s="852">
        <v>3.24</v>
      </c>
      <c r="D197" s="820">
        <v>9</v>
      </c>
      <c r="E197" s="853"/>
      <c r="F197" s="854"/>
      <c r="G197" s="805"/>
      <c r="H197" s="855">
        <v>1</v>
      </c>
      <c r="I197" s="856">
        <v>3.24</v>
      </c>
      <c r="J197" s="809">
        <v>25</v>
      </c>
      <c r="K197" s="857">
        <v>3.24</v>
      </c>
      <c r="L197" s="858">
        <v>6</v>
      </c>
      <c r="M197" s="858">
        <v>52</v>
      </c>
      <c r="N197" s="859">
        <v>17.190000000000001</v>
      </c>
      <c r="O197" s="858" t="s">
        <v>9567</v>
      </c>
      <c r="P197" s="860" t="s">
        <v>9951</v>
      </c>
      <c r="Q197" s="861">
        <f t="shared" si="10"/>
        <v>0</v>
      </c>
      <c r="R197" s="861">
        <f t="shared" si="10"/>
        <v>0</v>
      </c>
      <c r="S197" s="851">
        <f t="shared" si="11"/>
        <v>17.190000000000001</v>
      </c>
      <c r="T197" s="851">
        <f t="shared" si="12"/>
        <v>25</v>
      </c>
      <c r="U197" s="851">
        <f t="shared" si="13"/>
        <v>7.8099999999999987</v>
      </c>
      <c r="V197" s="862">
        <f t="shared" si="14"/>
        <v>1.4543339150668992</v>
      </c>
      <c r="W197" s="807">
        <v>7.81</v>
      </c>
    </row>
    <row r="198" spans="1:23" ht="14.4" customHeight="1" x14ac:dyDescent="0.3">
      <c r="A198" s="867" t="s">
        <v>9952</v>
      </c>
      <c r="B198" s="814">
        <v>6</v>
      </c>
      <c r="C198" s="815">
        <v>5.0999999999999996</v>
      </c>
      <c r="D198" s="816">
        <v>4.7</v>
      </c>
      <c r="E198" s="817">
        <v>6</v>
      </c>
      <c r="F198" s="795">
        <v>4.74</v>
      </c>
      <c r="G198" s="796">
        <v>3.7</v>
      </c>
      <c r="H198" s="797">
        <v>15</v>
      </c>
      <c r="I198" s="798">
        <v>11.88</v>
      </c>
      <c r="J198" s="799">
        <v>3.5</v>
      </c>
      <c r="K198" s="800">
        <v>0.79</v>
      </c>
      <c r="L198" s="801">
        <v>2</v>
      </c>
      <c r="M198" s="801">
        <v>18</v>
      </c>
      <c r="N198" s="802">
        <v>5.88</v>
      </c>
      <c r="O198" s="801" t="s">
        <v>9567</v>
      </c>
      <c r="P198" s="818" t="s">
        <v>9953</v>
      </c>
      <c r="Q198" s="803">
        <f t="shared" ref="Q198:R200" si="15">H198-B198</f>
        <v>9</v>
      </c>
      <c r="R198" s="803">
        <f t="shared" si="15"/>
        <v>6.7800000000000011</v>
      </c>
      <c r="S198" s="814">
        <f>IF(H198=0,"",H198*N198)</f>
        <v>88.2</v>
      </c>
      <c r="T198" s="814">
        <f>IF(H198=0,"",H198*J198)</f>
        <v>52.5</v>
      </c>
      <c r="U198" s="814">
        <f>IF(H198=0,"",T198-S198)</f>
        <v>-35.700000000000003</v>
      </c>
      <c r="V198" s="819">
        <f>IF(H198=0,"",T198/S198)</f>
        <v>0.59523809523809523</v>
      </c>
      <c r="W198" s="804">
        <v>0.12</v>
      </c>
    </row>
    <row r="199" spans="1:23" ht="14.4" customHeight="1" x14ac:dyDescent="0.3">
      <c r="A199" s="866" t="s">
        <v>9954</v>
      </c>
      <c r="B199" s="851"/>
      <c r="C199" s="852"/>
      <c r="D199" s="820"/>
      <c r="E199" s="853">
        <v>1</v>
      </c>
      <c r="F199" s="854">
        <v>1.78</v>
      </c>
      <c r="G199" s="805">
        <v>8</v>
      </c>
      <c r="H199" s="855">
        <v>1</v>
      </c>
      <c r="I199" s="856">
        <v>1.1200000000000001</v>
      </c>
      <c r="J199" s="806">
        <v>3</v>
      </c>
      <c r="K199" s="857">
        <v>1.78</v>
      </c>
      <c r="L199" s="858">
        <v>5</v>
      </c>
      <c r="M199" s="858">
        <v>45</v>
      </c>
      <c r="N199" s="859">
        <v>14.94</v>
      </c>
      <c r="O199" s="858" t="s">
        <v>9567</v>
      </c>
      <c r="P199" s="860" t="s">
        <v>9953</v>
      </c>
      <c r="Q199" s="861">
        <f t="shared" si="15"/>
        <v>1</v>
      </c>
      <c r="R199" s="861">
        <f t="shared" si="15"/>
        <v>1.1200000000000001</v>
      </c>
      <c r="S199" s="851">
        <f>IF(H199=0,"",H199*N199)</f>
        <v>14.94</v>
      </c>
      <c r="T199" s="851">
        <f>IF(H199=0,"",H199*J199)</f>
        <v>3</v>
      </c>
      <c r="U199" s="851">
        <f>IF(H199=0,"",T199-S199)</f>
        <v>-11.94</v>
      </c>
      <c r="V199" s="862">
        <f>IF(H199=0,"",T199/S199)</f>
        <v>0.20080321285140562</v>
      </c>
      <c r="W199" s="807"/>
    </row>
    <row r="200" spans="1:23" ht="14.4" customHeight="1" x14ac:dyDescent="0.3">
      <c r="A200" s="867" t="s">
        <v>9955</v>
      </c>
      <c r="B200" s="814">
        <v>7</v>
      </c>
      <c r="C200" s="815">
        <v>7.41</v>
      </c>
      <c r="D200" s="816">
        <v>5.0999999999999996</v>
      </c>
      <c r="E200" s="817">
        <v>7</v>
      </c>
      <c r="F200" s="795">
        <v>7.41</v>
      </c>
      <c r="G200" s="796">
        <v>6.1</v>
      </c>
      <c r="H200" s="797">
        <v>6</v>
      </c>
      <c r="I200" s="798">
        <v>6.36</v>
      </c>
      <c r="J200" s="799">
        <v>4.2</v>
      </c>
      <c r="K200" s="800">
        <v>1.06</v>
      </c>
      <c r="L200" s="801">
        <v>2</v>
      </c>
      <c r="M200" s="801">
        <v>18</v>
      </c>
      <c r="N200" s="802">
        <v>5.99</v>
      </c>
      <c r="O200" s="801" t="s">
        <v>9567</v>
      </c>
      <c r="P200" s="818" t="s">
        <v>9956</v>
      </c>
      <c r="Q200" s="803">
        <f t="shared" si="15"/>
        <v>-1</v>
      </c>
      <c r="R200" s="803">
        <f t="shared" si="15"/>
        <v>-1.0499999999999998</v>
      </c>
      <c r="S200" s="814">
        <f>IF(H200=0,"",H200*N200)</f>
        <v>35.94</v>
      </c>
      <c r="T200" s="814">
        <f>IF(H200=0,"",H200*J200)</f>
        <v>25.200000000000003</v>
      </c>
      <c r="U200" s="814">
        <f>IF(H200=0,"",T200-S200)</f>
        <v>-10.739999999999995</v>
      </c>
      <c r="V200" s="819">
        <f>IF(H200=0,"",T200/S200)</f>
        <v>0.70116861435726219</v>
      </c>
      <c r="W200" s="804">
        <v>1.01</v>
      </c>
    </row>
    <row r="201" spans="1:23" ht="14.4" customHeight="1" x14ac:dyDescent="0.3">
      <c r="A201" s="866" t="s">
        <v>9957</v>
      </c>
      <c r="B201" s="851"/>
      <c r="C201" s="852"/>
      <c r="D201" s="820"/>
      <c r="E201" s="853"/>
      <c r="F201" s="854"/>
      <c r="G201" s="805"/>
      <c r="H201" s="855">
        <v>1</v>
      </c>
      <c r="I201" s="856">
        <v>1.25</v>
      </c>
      <c r="J201" s="806">
        <v>8</v>
      </c>
      <c r="K201" s="857">
        <v>1.25</v>
      </c>
      <c r="L201" s="858">
        <v>3</v>
      </c>
      <c r="M201" s="858">
        <v>25</v>
      </c>
      <c r="N201" s="859">
        <v>8.25</v>
      </c>
      <c r="O201" s="858" t="s">
        <v>9567</v>
      </c>
      <c r="P201" s="860" t="s">
        <v>9958</v>
      </c>
      <c r="Q201" s="861"/>
      <c r="R201" s="851"/>
      <c r="S201" s="851"/>
      <c r="T201" s="851"/>
      <c r="U201" s="851"/>
      <c r="V201" s="862"/>
      <c r="W201" s="807"/>
    </row>
    <row r="202" spans="1:23" ht="14.4" customHeight="1" x14ac:dyDescent="0.3">
      <c r="A202" s="867" t="s">
        <v>9959</v>
      </c>
      <c r="B202" s="814">
        <v>10</v>
      </c>
      <c r="C202" s="815">
        <v>3.57</v>
      </c>
      <c r="D202" s="816">
        <v>2.8</v>
      </c>
      <c r="E202" s="797">
        <v>22</v>
      </c>
      <c r="F202" s="798">
        <v>7.93</v>
      </c>
      <c r="G202" s="799">
        <v>3.4</v>
      </c>
      <c r="H202" s="801">
        <v>15</v>
      </c>
      <c r="I202" s="795">
        <v>5.36</v>
      </c>
      <c r="J202" s="796">
        <v>2.7</v>
      </c>
      <c r="K202" s="800">
        <v>0.36</v>
      </c>
      <c r="L202" s="801">
        <v>1</v>
      </c>
      <c r="M202" s="801">
        <v>10</v>
      </c>
      <c r="N202" s="802">
        <v>3.42</v>
      </c>
      <c r="O202" s="801" t="s">
        <v>9567</v>
      </c>
      <c r="P202" s="818" t="s">
        <v>9960</v>
      </c>
      <c r="Q202" s="803"/>
      <c r="R202" s="814"/>
      <c r="S202" s="814"/>
      <c r="T202" s="814"/>
      <c r="U202" s="814"/>
      <c r="V202" s="819"/>
      <c r="W202" s="804"/>
    </row>
    <row r="203" spans="1:23" ht="14.4" customHeight="1" x14ac:dyDescent="0.3">
      <c r="A203" s="866" t="s">
        <v>9961</v>
      </c>
      <c r="B203" s="851">
        <v>2</v>
      </c>
      <c r="C203" s="852">
        <v>0.81</v>
      </c>
      <c r="D203" s="820">
        <v>2.5</v>
      </c>
      <c r="E203" s="855">
        <v>3</v>
      </c>
      <c r="F203" s="856">
        <v>1.63</v>
      </c>
      <c r="G203" s="806">
        <v>7.3</v>
      </c>
      <c r="H203" s="858"/>
      <c r="I203" s="854"/>
      <c r="J203" s="805"/>
      <c r="K203" s="857">
        <v>0.41</v>
      </c>
      <c r="L203" s="858">
        <v>1</v>
      </c>
      <c r="M203" s="858">
        <v>12</v>
      </c>
      <c r="N203" s="859">
        <v>3.87</v>
      </c>
      <c r="O203" s="858" t="s">
        <v>9567</v>
      </c>
      <c r="P203" s="860" t="s">
        <v>9962</v>
      </c>
      <c r="Q203" s="861"/>
      <c r="R203" s="851"/>
      <c r="S203" s="851"/>
      <c r="T203" s="851"/>
      <c r="U203" s="851"/>
      <c r="V203" s="862"/>
      <c r="W203" s="807"/>
    </row>
    <row r="204" spans="1:23" ht="14.4" customHeight="1" x14ac:dyDescent="0.3">
      <c r="A204" s="866" t="s">
        <v>9963</v>
      </c>
      <c r="B204" s="851">
        <v>3</v>
      </c>
      <c r="C204" s="852">
        <v>1.46</v>
      </c>
      <c r="D204" s="820">
        <v>2.7</v>
      </c>
      <c r="E204" s="855"/>
      <c r="F204" s="856"/>
      <c r="G204" s="806"/>
      <c r="H204" s="858">
        <v>1</v>
      </c>
      <c r="I204" s="854">
        <v>0.49</v>
      </c>
      <c r="J204" s="805">
        <v>3</v>
      </c>
      <c r="K204" s="857">
        <v>0.49</v>
      </c>
      <c r="L204" s="858">
        <v>2</v>
      </c>
      <c r="M204" s="858">
        <v>14</v>
      </c>
      <c r="N204" s="859">
        <v>4.8099999999999996</v>
      </c>
      <c r="O204" s="858" t="s">
        <v>9567</v>
      </c>
      <c r="P204" s="860" t="s">
        <v>9964</v>
      </c>
      <c r="Q204" s="861"/>
      <c r="R204" s="851"/>
      <c r="S204" s="851"/>
      <c r="T204" s="851"/>
      <c r="U204" s="851"/>
      <c r="V204" s="862"/>
      <c r="W204" s="807"/>
    </row>
    <row r="205" spans="1:23" ht="14.4" customHeight="1" x14ac:dyDescent="0.3">
      <c r="A205" s="867" t="s">
        <v>9965</v>
      </c>
      <c r="B205" s="814">
        <v>3</v>
      </c>
      <c r="C205" s="815">
        <v>3.9</v>
      </c>
      <c r="D205" s="816">
        <v>3.7</v>
      </c>
      <c r="E205" s="797">
        <v>4</v>
      </c>
      <c r="F205" s="798">
        <v>2.62</v>
      </c>
      <c r="G205" s="799">
        <v>4.3</v>
      </c>
      <c r="H205" s="801">
        <v>3</v>
      </c>
      <c r="I205" s="795">
        <v>1.96</v>
      </c>
      <c r="J205" s="796">
        <v>4.7</v>
      </c>
      <c r="K205" s="800">
        <v>0.65</v>
      </c>
      <c r="L205" s="801">
        <v>2</v>
      </c>
      <c r="M205" s="801">
        <v>15</v>
      </c>
      <c r="N205" s="802">
        <v>4.9400000000000004</v>
      </c>
      <c r="O205" s="801" t="s">
        <v>9567</v>
      </c>
      <c r="P205" s="818" t="s">
        <v>9966</v>
      </c>
      <c r="Q205" s="803"/>
      <c r="R205" s="814"/>
      <c r="S205" s="814"/>
      <c r="T205" s="814"/>
      <c r="U205" s="814"/>
      <c r="V205" s="819"/>
      <c r="W205" s="804">
        <v>1.1200000000000001</v>
      </c>
    </row>
    <row r="206" spans="1:23" ht="14.4" customHeight="1" x14ac:dyDescent="0.3">
      <c r="A206" s="867" t="s">
        <v>9967</v>
      </c>
      <c r="B206" s="810">
        <v>5</v>
      </c>
      <c r="C206" s="811">
        <v>2.77</v>
      </c>
      <c r="D206" s="812">
        <v>5</v>
      </c>
      <c r="E206" s="817">
        <v>6</v>
      </c>
      <c r="F206" s="795">
        <v>3.32</v>
      </c>
      <c r="G206" s="796">
        <v>4.7</v>
      </c>
      <c r="H206" s="801">
        <v>6</v>
      </c>
      <c r="I206" s="795">
        <v>3.59</v>
      </c>
      <c r="J206" s="808">
        <v>7.5</v>
      </c>
      <c r="K206" s="800">
        <v>0.55000000000000004</v>
      </c>
      <c r="L206" s="801">
        <v>2</v>
      </c>
      <c r="M206" s="801">
        <v>14</v>
      </c>
      <c r="N206" s="802">
        <v>4.71</v>
      </c>
      <c r="O206" s="801" t="s">
        <v>9567</v>
      </c>
      <c r="P206" s="818" t="s">
        <v>9968</v>
      </c>
      <c r="Q206" s="803"/>
      <c r="R206" s="814"/>
      <c r="S206" s="814"/>
      <c r="T206" s="814"/>
      <c r="U206" s="814"/>
      <c r="V206" s="819"/>
      <c r="W206" s="804">
        <v>21.17</v>
      </c>
    </row>
    <row r="207" spans="1:23" ht="14.4" customHeight="1" x14ac:dyDescent="0.3">
      <c r="A207" s="866" t="s">
        <v>9969</v>
      </c>
      <c r="B207" s="863">
        <v>2</v>
      </c>
      <c r="C207" s="864">
        <v>1.21</v>
      </c>
      <c r="D207" s="813">
        <v>6</v>
      </c>
      <c r="E207" s="853">
        <v>1</v>
      </c>
      <c r="F207" s="854">
        <v>0.6</v>
      </c>
      <c r="G207" s="805">
        <v>4</v>
      </c>
      <c r="H207" s="858"/>
      <c r="I207" s="854"/>
      <c r="J207" s="805"/>
      <c r="K207" s="857">
        <v>0.6</v>
      </c>
      <c r="L207" s="858">
        <v>2</v>
      </c>
      <c r="M207" s="858">
        <v>16</v>
      </c>
      <c r="N207" s="859">
        <v>5.45</v>
      </c>
      <c r="O207" s="858" t="s">
        <v>9567</v>
      </c>
      <c r="P207" s="860" t="s">
        <v>9970</v>
      </c>
      <c r="Q207" s="861"/>
      <c r="R207" s="851"/>
      <c r="S207" s="851"/>
      <c r="T207" s="851"/>
      <c r="U207" s="851"/>
      <c r="V207" s="862"/>
      <c r="W207" s="807"/>
    </row>
    <row r="208" spans="1:23" ht="14.4" customHeight="1" x14ac:dyDescent="0.3">
      <c r="A208" s="866" t="s">
        <v>9971</v>
      </c>
      <c r="B208" s="863">
        <v>1</v>
      </c>
      <c r="C208" s="864">
        <v>0.8</v>
      </c>
      <c r="D208" s="813">
        <v>4</v>
      </c>
      <c r="E208" s="853"/>
      <c r="F208" s="854"/>
      <c r="G208" s="805"/>
      <c r="H208" s="858"/>
      <c r="I208" s="854"/>
      <c r="J208" s="805"/>
      <c r="K208" s="857">
        <v>0.8</v>
      </c>
      <c r="L208" s="858">
        <v>2</v>
      </c>
      <c r="M208" s="858">
        <v>21</v>
      </c>
      <c r="N208" s="859">
        <v>7.13</v>
      </c>
      <c r="O208" s="858" t="s">
        <v>9567</v>
      </c>
      <c r="P208" s="860" t="s">
        <v>9972</v>
      </c>
      <c r="Q208" s="861"/>
      <c r="R208" s="851"/>
      <c r="S208" s="851"/>
      <c r="T208" s="851"/>
      <c r="U208" s="851"/>
      <c r="V208" s="862"/>
      <c r="W208" s="807"/>
    </row>
    <row r="209" spans="1:23" ht="14.4" customHeight="1" x14ac:dyDescent="0.3">
      <c r="A209" s="867" t="s">
        <v>9973</v>
      </c>
      <c r="B209" s="814">
        <v>38</v>
      </c>
      <c r="C209" s="815">
        <v>30.9</v>
      </c>
      <c r="D209" s="816">
        <v>2.7</v>
      </c>
      <c r="E209" s="817">
        <v>32</v>
      </c>
      <c r="F209" s="795">
        <v>26</v>
      </c>
      <c r="G209" s="796">
        <v>2.6</v>
      </c>
      <c r="H209" s="797">
        <v>43</v>
      </c>
      <c r="I209" s="798">
        <v>35.479999999999997</v>
      </c>
      <c r="J209" s="799">
        <v>2.4</v>
      </c>
      <c r="K209" s="800">
        <v>0.81</v>
      </c>
      <c r="L209" s="801">
        <v>2</v>
      </c>
      <c r="M209" s="801">
        <v>14</v>
      </c>
      <c r="N209" s="802">
        <v>4.75</v>
      </c>
      <c r="O209" s="801" t="s">
        <v>9567</v>
      </c>
      <c r="P209" s="818" t="s">
        <v>9974</v>
      </c>
      <c r="Q209" s="803"/>
      <c r="R209" s="814"/>
      <c r="S209" s="814"/>
      <c r="T209" s="814"/>
      <c r="U209" s="814"/>
      <c r="V209" s="819"/>
      <c r="W209" s="804">
        <v>1.25</v>
      </c>
    </row>
    <row r="210" spans="1:23" ht="14.4" customHeight="1" x14ac:dyDescent="0.3">
      <c r="A210" s="866" t="s">
        <v>9975</v>
      </c>
      <c r="B210" s="851"/>
      <c r="C210" s="852"/>
      <c r="D210" s="820"/>
      <c r="E210" s="853"/>
      <c r="F210" s="854"/>
      <c r="G210" s="805"/>
      <c r="H210" s="855">
        <v>1</v>
      </c>
      <c r="I210" s="856">
        <v>1.1299999999999999</v>
      </c>
      <c r="J210" s="806">
        <v>2</v>
      </c>
      <c r="K210" s="857">
        <v>1.1299999999999999</v>
      </c>
      <c r="L210" s="858">
        <v>2</v>
      </c>
      <c r="M210" s="858">
        <v>20</v>
      </c>
      <c r="N210" s="859">
        <v>6.79</v>
      </c>
      <c r="O210" s="858" t="s">
        <v>9567</v>
      </c>
      <c r="P210" s="860" t="s">
        <v>9976</v>
      </c>
      <c r="Q210" s="861"/>
      <c r="R210" s="851"/>
      <c r="S210" s="851"/>
      <c r="T210" s="851"/>
      <c r="U210" s="851"/>
      <c r="V210" s="862"/>
      <c r="W210" s="807"/>
    </row>
    <row r="211" spans="1:23" ht="14.4" customHeight="1" x14ac:dyDescent="0.3">
      <c r="A211" s="866" t="s">
        <v>9977</v>
      </c>
      <c r="B211" s="851">
        <v>1</v>
      </c>
      <c r="C211" s="852">
        <v>1.4</v>
      </c>
      <c r="D211" s="820">
        <v>4</v>
      </c>
      <c r="E211" s="853"/>
      <c r="F211" s="854"/>
      <c r="G211" s="805"/>
      <c r="H211" s="855"/>
      <c r="I211" s="856"/>
      <c r="J211" s="806"/>
      <c r="K211" s="857">
        <v>1.4</v>
      </c>
      <c r="L211" s="858">
        <v>3</v>
      </c>
      <c r="M211" s="858">
        <v>26</v>
      </c>
      <c r="N211" s="859">
        <v>8.81</v>
      </c>
      <c r="O211" s="858" t="s">
        <v>9567</v>
      </c>
      <c r="P211" s="860" t="s">
        <v>9978</v>
      </c>
      <c r="Q211" s="861"/>
      <c r="R211" s="851"/>
      <c r="S211" s="851"/>
      <c r="T211" s="851"/>
      <c r="U211" s="851"/>
      <c r="V211" s="862"/>
      <c r="W211" s="807"/>
    </row>
    <row r="212" spans="1:23" ht="14.4" customHeight="1" x14ac:dyDescent="0.3">
      <c r="A212" s="867" t="s">
        <v>9979</v>
      </c>
      <c r="B212" s="814">
        <v>2</v>
      </c>
      <c r="C212" s="815">
        <v>0.99</v>
      </c>
      <c r="D212" s="816">
        <v>3.5</v>
      </c>
      <c r="E212" s="817">
        <v>6</v>
      </c>
      <c r="F212" s="795">
        <v>2.98</v>
      </c>
      <c r="G212" s="796">
        <v>3.8</v>
      </c>
      <c r="H212" s="797">
        <v>6</v>
      </c>
      <c r="I212" s="798">
        <v>2.98</v>
      </c>
      <c r="J212" s="799">
        <v>3</v>
      </c>
      <c r="K212" s="800">
        <v>0.5</v>
      </c>
      <c r="L212" s="801">
        <v>1</v>
      </c>
      <c r="M212" s="801">
        <v>13</v>
      </c>
      <c r="N212" s="802">
        <v>4.3</v>
      </c>
      <c r="O212" s="801" t="s">
        <v>9567</v>
      </c>
      <c r="P212" s="818" t="s">
        <v>9980</v>
      </c>
      <c r="Q212" s="803"/>
      <c r="R212" s="814"/>
      <c r="S212" s="814"/>
      <c r="T212" s="814"/>
      <c r="U212" s="814"/>
      <c r="V212" s="819"/>
      <c r="W212" s="804"/>
    </row>
    <row r="213" spans="1:23" ht="14.4" customHeight="1" x14ac:dyDescent="0.3">
      <c r="A213" s="866" t="s">
        <v>9981</v>
      </c>
      <c r="B213" s="851"/>
      <c r="C213" s="852"/>
      <c r="D213" s="820"/>
      <c r="E213" s="853"/>
      <c r="F213" s="854"/>
      <c r="G213" s="805"/>
      <c r="H213" s="855">
        <v>1</v>
      </c>
      <c r="I213" s="856">
        <v>0.75</v>
      </c>
      <c r="J213" s="806">
        <v>4</v>
      </c>
      <c r="K213" s="857">
        <v>0.75</v>
      </c>
      <c r="L213" s="858">
        <v>2</v>
      </c>
      <c r="M213" s="858">
        <v>22</v>
      </c>
      <c r="N213" s="859">
        <v>7.33</v>
      </c>
      <c r="O213" s="858" t="s">
        <v>9567</v>
      </c>
      <c r="P213" s="860" t="s">
        <v>9982</v>
      </c>
      <c r="Q213" s="861"/>
      <c r="R213" s="851"/>
      <c r="S213" s="851"/>
      <c r="T213" s="851"/>
      <c r="U213" s="851"/>
      <c r="V213" s="862"/>
      <c r="W213" s="807"/>
    </row>
    <row r="214" spans="1:23" ht="14.4" customHeight="1" x14ac:dyDescent="0.3">
      <c r="A214" s="867" t="s">
        <v>9983</v>
      </c>
      <c r="B214" s="814">
        <v>1</v>
      </c>
      <c r="C214" s="815">
        <v>0.55000000000000004</v>
      </c>
      <c r="D214" s="816">
        <v>3</v>
      </c>
      <c r="E214" s="817">
        <v>1</v>
      </c>
      <c r="F214" s="795">
        <v>0.55000000000000004</v>
      </c>
      <c r="G214" s="796">
        <v>3</v>
      </c>
      <c r="H214" s="797">
        <v>5</v>
      </c>
      <c r="I214" s="798">
        <v>2.76</v>
      </c>
      <c r="J214" s="808">
        <v>4.8</v>
      </c>
      <c r="K214" s="800">
        <v>0.55000000000000004</v>
      </c>
      <c r="L214" s="801">
        <v>1</v>
      </c>
      <c r="M214" s="801">
        <v>13</v>
      </c>
      <c r="N214" s="802">
        <v>4.3099999999999996</v>
      </c>
      <c r="O214" s="801" t="s">
        <v>9567</v>
      </c>
      <c r="P214" s="818" t="s">
        <v>9984</v>
      </c>
      <c r="Q214" s="803"/>
      <c r="R214" s="814"/>
      <c r="S214" s="814"/>
      <c r="T214" s="814"/>
      <c r="U214" s="814"/>
      <c r="V214" s="819"/>
      <c r="W214" s="804">
        <v>6.38</v>
      </c>
    </row>
    <row r="215" spans="1:23" ht="14.4" customHeight="1" x14ac:dyDescent="0.3">
      <c r="A215" s="867" t="s">
        <v>9985</v>
      </c>
      <c r="B215" s="814">
        <v>3</v>
      </c>
      <c r="C215" s="815">
        <v>2.0699999999999998</v>
      </c>
      <c r="D215" s="816">
        <v>8.3000000000000007</v>
      </c>
      <c r="E215" s="797">
        <v>3</v>
      </c>
      <c r="F215" s="798">
        <v>1.49</v>
      </c>
      <c r="G215" s="799">
        <v>5.3</v>
      </c>
      <c r="H215" s="801">
        <v>3</v>
      </c>
      <c r="I215" s="795">
        <v>1.49</v>
      </c>
      <c r="J215" s="808">
        <v>4</v>
      </c>
      <c r="K215" s="800">
        <v>0.5</v>
      </c>
      <c r="L215" s="801">
        <v>1</v>
      </c>
      <c r="M215" s="801">
        <v>11</v>
      </c>
      <c r="N215" s="802">
        <v>3.62</v>
      </c>
      <c r="O215" s="801" t="s">
        <v>9567</v>
      </c>
      <c r="P215" s="818" t="s">
        <v>9986</v>
      </c>
      <c r="Q215" s="803"/>
      <c r="R215" s="814"/>
      <c r="S215" s="814"/>
      <c r="T215" s="814"/>
      <c r="U215" s="814"/>
      <c r="V215" s="819"/>
      <c r="W215" s="804">
        <v>1.1399999999999999</v>
      </c>
    </row>
    <row r="216" spans="1:23" ht="14.4" customHeight="1" x14ac:dyDescent="0.3">
      <c r="A216" s="866" t="s">
        <v>9987</v>
      </c>
      <c r="B216" s="851"/>
      <c r="C216" s="852"/>
      <c r="D216" s="820"/>
      <c r="E216" s="855">
        <v>1</v>
      </c>
      <c r="F216" s="856">
        <v>0.54</v>
      </c>
      <c r="G216" s="806">
        <v>4</v>
      </c>
      <c r="H216" s="858"/>
      <c r="I216" s="854"/>
      <c r="J216" s="805"/>
      <c r="K216" s="857">
        <v>0.54</v>
      </c>
      <c r="L216" s="858">
        <v>1</v>
      </c>
      <c r="M216" s="858">
        <v>13</v>
      </c>
      <c r="N216" s="859">
        <v>4.18</v>
      </c>
      <c r="O216" s="858" t="s">
        <v>9567</v>
      </c>
      <c r="P216" s="860" t="s">
        <v>9988</v>
      </c>
      <c r="Q216" s="861"/>
      <c r="R216" s="851"/>
      <c r="S216" s="851"/>
      <c r="T216" s="851"/>
      <c r="U216" s="851"/>
      <c r="V216" s="862"/>
      <c r="W216" s="807"/>
    </row>
    <row r="217" spans="1:23" ht="14.4" customHeight="1" x14ac:dyDescent="0.3">
      <c r="A217" s="867" t="s">
        <v>9989</v>
      </c>
      <c r="B217" s="814">
        <v>1</v>
      </c>
      <c r="C217" s="815">
        <v>0.59</v>
      </c>
      <c r="D217" s="816">
        <v>4</v>
      </c>
      <c r="E217" s="817">
        <v>1</v>
      </c>
      <c r="F217" s="795">
        <v>0.59</v>
      </c>
      <c r="G217" s="796">
        <v>5</v>
      </c>
      <c r="H217" s="797">
        <v>2</v>
      </c>
      <c r="I217" s="798">
        <v>0.99</v>
      </c>
      <c r="J217" s="808">
        <v>9</v>
      </c>
      <c r="K217" s="800">
        <v>0.59</v>
      </c>
      <c r="L217" s="801">
        <v>3</v>
      </c>
      <c r="M217" s="801">
        <v>24</v>
      </c>
      <c r="N217" s="802">
        <v>8.1</v>
      </c>
      <c r="O217" s="801" t="s">
        <v>9567</v>
      </c>
      <c r="P217" s="818" t="s">
        <v>9990</v>
      </c>
      <c r="Q217" s="803"/>
      <c r="R217" s="814"/>
      <c r="S217" s="814"/>
      <c r="T217" s="814"/>
      <c r="U217" s="814"/>
      <c r="V217" s="819"/>
      <c r="W217" s="804">
        <v>7.9</v>
      </c>
    </row>
    <row r="218" spans="1:23" ht="14.4" customHeight="1" x14ac:dyDescent="0.3">
      <c r="A218" s="866" t="s">
        <v>9991</v>
      </c>
      <c r="B218" s="851">
        <v>1</v>
      </c>
      <c r="C218" s="852">
        <v>1.1000000000000001</v>
      </c>
      <c r="D218" s="820">
        <v>29</v>
      </c>
      <c r="E218" s="853"/>
      <c r="F218" s="854"/>
      <c r="G218" s="805"/>
      <c r="H218" s="855"/>
      <c r="I218" s="856"/>
      <c r="J218" s="806"/>
      <c r="K218" s="857">
        <v>1.1000000000000001</v>
      </c>
      <c r="L218" s="858">
        <v>4</v>
      </c>
      <c r="M218" s="858">
        <v>39</v>
      </c>
      <c r="N218" s="859">
        <v>12.99</v>
      </c>
      <c r="O218" s="858" t="s">
        <v>9567</v>
      </c>
      <c r="P218" s="860" t="s">
        <v>9992</v>
      </c>
      <c r="Q218" s="861"/>
      <c r="R218" s="851"/>
      <c r="S218" s="851"/>
      <c r="T218" s="851"/>
      <c r="U218" s="851"/>
      <c r="V218" s="862"/>
      <c r="W218" s="807"/>
    </row>
    <row r="219" spans="1:23" ht="14.4" customHeight="1" x14ac:dyDescent="0.3">
      <c r="A219" s="867" t="s">
        <v>9993</v>
      </c>
      <c r="B219" s="814">
        <v>17</v>
      </c>
      <c r="C219" s="815">
        <v>5.61</v>
      </c>
      <c r="D219" s="816">
        <v>2.4</v>
      </c>
      <c r="E219" s="797">
        <v>18</v>
      </c>
      <c r="F219" s="798">
        <v>6.05</v>
      </c>
      <c r="G219" s="799">
        <v>2.1</v>
      </c>
      <c r="H219" s="801">
        <v>13</v>
      </c>
      <c r="I219" s="795">
        <v>4.29</v>
      </c>
      <c r="J219" s="796">
        <v>2.5</v>
      </c>
      <c r="K219" s="800">
        <v>0.33</v>
      </c>
      <c r="L219" s="801">
        <v>1</v>
      </c>
      <c r="M219" s="801">
        <v>11</v>
      </c>
      <c r="N219" s="802">
        <v>3.69</v>
      </c>
      <c r="O219" s="801" t="s">
        <v>9567</v>
      </c>
      <c r="P219" s="818" t="s">
        <v>9994</v>
      </c>
      <c r="Q219" s="803"/>
      <c r="R219" s="814"/>
      <c r="S219" s="814"/>
      <c r="T219" s="814"/>
      <c r="U219" s="814"/>
      <c r="V219" s="819"/>
      <c r="W219" s="804">
        <v>2.31</v>
      </c>
    </row>
    <row r="220" spans="1:23" ht="14.4" customHeight="1" x14ac:dyDescent="0.3">
      <c r="A220" s="866" t="s">
        <v>9995</v>
      </c>
      <c r="B220" s="851">
        <v>1</v>
      </c>
      <c r="C220" s="852">
        <v>0.7</v>
      </c>
      <c r="D220" s="820">
        <v>4</v>
      </c>
      <c r="E220" s="855"/>
      <c r="F220" s="856"/>
      <c r="G220" s="806"/>
      <c r="H220" s="858">
        <v>1</v>
      </c>
      <c r="I220" s="854">
        <v>0.48</v>
      </c>
      <c r="J220" s="805">
        <v>2</v>
      </c>
      <c r="K220" s="857">
        <v>0.48</v>
      </c>
      <c r="L220" s="858">
        <v>2</v>
      </c>
      <c r="M220" s="858">
        <v>18</v>
      </c>
      <c r="N220" s="859">
        <v>5.92</v>
      </c>
      <c r="O220" s="858" t="s">
        <v>9567</v>
      </c>
      <c r="P220" s="860" t="s">
        <v>9996</v>
      </c>
      <c r="Q220" s="861"/>
      <c r="R220" s="851"/>
      <c r="S220" s="851"/>
      <c r="T220" s="851"/>
      <c r="U220" s="851"/>
      <c r="V220" s="862"/>
      <c r="W220" s="807"/>
    </row>
    <row r="221" spans="1:23" ht="14.4" customHeight="1" x14ac:dyDescent="0.3">
      <c r="A221" s="867" t="s">
        <v>9997</v>
      </c>
      <c r="B221" s="810">
        <v>1</v>
      </c>
      <c r="C221" s="811">
        <v>0.6</v>
      </c>
      <c r="D221" s="812">
        <v>2</v>
      </c>
      <c r="E221" s="817"/>
      <c r="F221" s="795"/>
      <c r="G221" s="796"/>
      <c r="H221" s="801"/>
      <c r="I221" s="795"/>
      <c r="J221" s="796"/>
      <c r="K221" s="800">
        <v>0.6</v>
      </c>
      <c r="L221" s="801">
        <v>2</v>
      </c>
      <c r="M221" s="801">
        <v>22</v>
      </c>
      <c r="N221" s="802">
        <v>7.3</v>
      </c>
      <c r="O221" s="801" t="s">
        <v>9567</v>
      </c>
      <c r="P221" s="818" t="s">
        <v>9998</v>
      </c>
      <c r="Q221" s="803"/>
      <c r="R221" s="814"/>
      <c r="S221" s="814"/>
      <c r="T221" s="814"/>
      <c r="U221" s="814"/>
      <c r="V221" s="819"/>
      <c r="W221" s="804"/>
    </row>
    <row r="222" spans="1:23" ht="14.4" customHeight="1" x14ac:dyDescent="0.3">
      <c r="A222" s="866" t="s">
        <v>9999</v>
      </c>
      <c r="B222" s="863">
        <v>1</v>
      </c>
      <c r="C222" s="864">
        <v>0.92</v>
      </c>
      <c r="D222" s="813">
        <v>13</v>
      </c>
      <c r="E222" s="853"/>
      <c r="F222" s="854"/>
      <c r="G222" s="805"/>
      <c r="H222" s="858"/>
      <c r="I222" s="854"/>
      <c r="J222" s="805"/>
      <c r="K222" s="857">
        <v>0.92</v>
      </c>
      <c r="L222" s="858">
        <v>3</v>
      </c>
      <c r="M222" s="858">
        <v>25</v>
      </c>
      <c r="N222" s="859">
        <v>8.48</v>
      </c>
      <c r="O222" s="858" t="s">
        <v>9567</v>
      </c>
      <c r="P222" s="860" t="s">
        <v>10000</v>
      </c>
      <c r="Q222" s="861"/>
      <c r="R222" s="851"/>
      <c r="S222" s="851"/>
      <c r="T222" s="851"/>
      <c r="U222" s="851"/>
      <c r="V222" s="862"/>
      <c r="W222" s="807"/>
    </row>
    <row r="223" spans="1:23" ht="14.4" customHeight="1" x14ac:dyDescent="0.3">
      <c r="A223" s="867" t="s">
        <v>10001</v>
      </c>
      <c r="B223" s="814"/>
      <c r="C223" s="815"/>
      <c r="D223" s="816"/>
      <c r="E223" s="817"/>
      <c r="F223" s="795"/>
      <c r="G223" s="796"/>
      <c r="H223" s="797">
        <v>1</v>
      </c>
      <c r="I223" s="798">
        <v>2.73</v>
      </c>
      <c r="J223" s="808">
        <v>67</v>
      </c>
      <c r="K223" s="800">
        <v>1.2</v>
      </c>
      <c r="L223" s="801">
        <v>5</v>
      </c>
      <c r="M223" s="801">
        <v>41</v>
      </c>
      <c r="N223" s="802">
        <v>13.65</v>
      </c>
      <c r="O223" s="801" t="s">
        <v>9567</v>
      </c>
      <c r="P223" s="818" t="s">
        <v>10002</v>
      </c>
      <c r="Q223" s="803"/>
      <c r="R223" s="814"/>
      <c r="S223" s="814"/>
      <c r="T223" s="814"/>
      <c r="U223" s="814"/>
      <c r="V223" s="819"/>
      <c r="W223" s="804">
        <v>53.35</v>
      </c>
    </row>
    <row r="224" spans="1:23" ht="14.4" customHeight="1" x14ac:dyDescent="0.3">
      <c r="A224" s="867" t="s">
        <v>10003</v>
      </c>
      <c r="B224" s="814"/>
      <c r="C224" s="815"/>
      <c r="D224" s="816"/>
      <c r="E224" s="817"/>
      <c r="F224" s="795"/>
      <c r="G224" s="796"/>
      <c r="H224" s="797">
        <v>2</v>
      </c>
      <c r="I224" s="798">
        <v>1.89</v>
      </c>
      <c r="J224" s="799">
        <v>6.5</v>
      </c>
      <c r="K224" s="800">
        <v>0.95</v>
      </c>
      <c r="L224" s="801">
        <v>4</v>
      </c>
      <c r="M224" s="801">
        <v>34</v>
      </c>
      <c r="N224" s="802">
        <v>11.38</v>
      </c>
      <c r="O224" s="801" t="s">
        <v>9567</v>
      </c>
      <c r="P224" s="818" t="s">
        <v>10004</v>
      </c>
      <c r="Q224" s="803"/>
      <c r="R224" s="814"/>
      <c r="S224" s="814"/>
      <c r="T224" s="814"/>
      <c r="U224" s="814"/>
      <c r="V224" s="819"/>
      <c r="W224" s="804"/>
    </row>
    <row r="225" spans="1:23" ht="14.4" customHeight="1" x14ac:dyDescent="0.3">
      <c r="A225" s="866" t="s">
        <v>10005</v>
      </c>
      <c r="B225" s="851">
        <v>1</v>
      </c>
      <c r="C225" s="852">
        <v>1.07</v>
      </c>
      <c r="D225" s="820">
        <v>7</v>
      </c>
      <c r="E225" s="853">
        <v>1</v>
      </c>
      <c r="F225" s="854">
        <v>1.07</v>
      </c>
      <c r="G225" s="805">
        <v>25</v>
      </c>
      <c r="H225" s="855"/>
      <c r="I225" s="856"/>
      <c r="J225" s="806"/>
      <c r="K225" s="857">
        <v>1.07</v>
      </c>
      <c r="L225" s="858">
        <v>4</v>
      </c>
      <c r="M225" s="858">
        <v>40</v>
      </c>
      <c r="N225" s="859">
        <v>13.38</v>
      </c>
      <c r="O225" s="858" t="s">
        <v>9567</v>
      </c>
      <c r="P225" s="860" t="s">
        <v>10006</v>
      </c>
      <c r="Q225" s="861"/>
      <c r="R225" s="851"/>
      <c r="S225" s="851"/>
      <c r="T225" s="851"/>
      <c r="U225" s="851"/>
      <c r="V225" s="862"/>
      <c r="W225" s="807"/>
    </row>
    <row r="226" spans="1:23" ht="14.4" customHeight="1" x14ac:dyDescent="0.3">
      <c r="A226" s="867" t="s">
        <v>10007</v>
      </c>
      <c r="B226" s="814">
        <v>2</v>
      </c>
      <c r="C226" s="815">
        <v>0.99</v>
      </c>
      <c r="D226" s="816">
        <v>3.5</v>
      </c>
      <c r="E226" s="797">
        <v>2</v>
      </c>
      <c r="F226" s="798">
        <v>2.84</v>
      </c>
      <c r="G226" s="799">
        <v>12.5</v>
      </c>
      <c r="H226" s="801">
        <v>3</v>
      </c>
      <c r="I226" s="795">
        <v>1.78</v>
      </c>
      <c r="J226" s="808">
        <v>8.6999999999999993</v>
      </c>
      <c r="K226" s="800">
        <v>0.59</v>
      </c>
      <c r="L226" s="801">
        <v>3</v>
      </c>
      <c r="M226" s="801">
        <v>25</v>
      </c>
      <c r="N226" s="802">
        <v>8.33</v>
      </c>
      <c r="O226" s="801" t="s">
        <v>9567</v>
      </c>
      <c r="P226" s="818" t="s">
        <v>10008</v>
      </c>
      <c r="Q226" s="803"/>
      <c r="R226" s="814"/>
      <c r="S226" s="814"/>
      <c r="T226" s="814"/>
      <c r="U226" s="814"/>
      <c r="V226" s="819"/>
      <c r="W226" s="804">
        <v>6.35</v>
      </c>
    </row>
    <row r="227" spans="1:23" ht="14.4" customHeight="1" x14ac:dyDescent="0.3">
      <c r="A227" s="866" t="s">
        <v>10009</v>
      </c>
      <c r="B227" s="851">
        <v>2</v>
      </c>
      <c r="C227" s="852">
        <v>1.82</v>
      </c>
      <c r="D227" s="820">
        <v>6</v>
      </c>
      <c r="E227" s="855">
        <v>2</v>
      </c>
      <c r="F227" s="856">
        <v>2.1</v>
      </c>
      <c r="G227" s="806">
        <v>10</v>
      </c>
      <c r="H227" s="858"/>
      <c r="I227" s="854"/>
      <c r="J227" s="805"/>
      <c r="K227" s="857">
        <v>0.66</v>
      </c>
      <c r="L227" s="858">
        <v>3</v>
      </c>
      <c r="M227" s="858">
        <v>27</v>
      </c>
      <c r="N227" s="859">
        <v>9.15</v>
      </c>
      <c r="O227" s="858" t="s">
        <v>9567</v>
      </c>
      <c r="P227" s="860" t="s">
        <v>10010</v>
      </c>
      <c r="Q227" s="861"/>
      <c r="R227" s="851"/>
      <c r="S227" s="851"/>
      <c r="T227" s="851"/>
      <c r="U227" s="851"/>
      <c r="V227" s="862"/>
      <c r="W227" s="807"/>
    </row>
    <row r="228" spans="1:23" ht="14.4" customHeight="1" x14ac:dyDescent="0.3">
      <c r="A228" s="867" t="s">
        <v>10011</v>
      </c>
      <c r="B228" s="814">
        <v>5</v>
      </c>
      <c r="C228" s="815">
        <v>2.39</v>
      </c>
      <c r="D228" s="816">
        <v>5.8</v>
      </c>
      <c r="E228" s="817">
        <v>5</v>
      </c>
      <c r="F228" s="795">
        <v>2.2400000000000002</v>
      </c>
      <c r="G228" s="796">
        <v>3.6</v>
      </c>
      <c r="H228" s="797">
        <v>10</v>
      </c>
      <c r="I228" s="798">
        <v>4.4800000000000004</v>
      </c>
      <c r="J228" s="799">
        <v>4.4000000000000004</v>
      </c>
      <c r="K228" s="800">
        <v>0.45</v>
      </c>
      <c r="L228" s="801">
        <v>2</v>
      </c>
      <c r="M228" s="801">
        <v>21</v>
      </c>
      <c r="N228" s="802">
        <v>7.12</v>
      </c>
      <c r="O228" s="801" t="s">
        <v>9567</v>
      </c>
      <c r="P228" s="818" t="s">
        <v>10012</v>
      </c>
      <c r="Q228" s="803"/>
      <c r="R228" s="814"/>
      <c r="S228" s="814"/>
      <c r="T228" s="814"/>
      <c r="U228" s="814"/>
      <c r="V228" s="819"/>
      <c r="W228" s="804">
        <v>3.76</v>
      </c>
    </row>
    <row r="229" spans="1:23" ht="14.4" customHeight="1" x14ac:dyDescent="0.3">
      <c r="A229" s="866" t="s">
        <v>10013</v>
      </c>
      <c r="B229" s="851"/>
      <c r="C229" s="852"/>
      <c r="D229" s="820"/>
      <c r="E229" s="853">
        <v>1</v>
      </c>
      <c r="F229" s="854">
        <v>0.52</v>
      </c>
      <c r="G229" s="805">
        <v>3</v>
      </c>
      <c r="H229" s="855">
        <v>1</v>
      </c>
      <c r="I229" s="856">
        <v>0.52</v>
      </c>
      <c r="J229" s="806">
        <v>3</v>
      </c>
      <c r="K229" s="857">
        <v>0.52</v>
      </c>
      <c r="L229" s="858">
        <v>3</v>
      </c>
      <c r="M229" s="858">
        <v>25</v>
      </c>
      <c r="N229" s="859">
        <v>8.18</v>
      </c>
      <c r="O229" s="858" t="s">
        <v>9567</v>
      </c>
      <c r="P229" s="860" t="s">
        <v>10014</v>
      </c>
      <c r="Q229" s="861"/>
      <c r="R229" s="851"/>
      <c r="S229" s="851"/>
      <c r="T229" s="851"/>
      <c r="U229" s="851"/>
      <c r="V229" s="862"/>
      <c r="W229" s="807"/>
    </row>
    <row r="230" spans="1:23" ht="14.4" customHeight="1" x14ac:dyDescent="0.3">
      <c r="A230" s="867" t="s">
        <v>10015</v>
      </c>
      <c r="B230" s="814"/>
      <c r="C230" s="815"/>
      <c r="D230" s="816"/>
      <c r="E230" s="797">
        <v>2</v>
      </c>
      <c r="F230" s="798">
        <v>0.93</v>
      </c>
      <c r="G230" s="799">
        <v>6</v>
      </c>
      <c r="H230" s="801">
        <v>1</v>
      </c>
      <c r="I230" s="795">
        <v>0.46</v>
      </c>
      <c r="J230" s="796">
        <v>2</v>
      </c>
      <c r="K230" s="800">
        <v>0.46</v>
      </c>
      <c r="L230" s="801">
        <v>2</v>
      </c>
      <c r="M230" s="801">
        <v>22</v>
      </c>
      <c r="N230" s="802">
        <v>7.19</v>
      </c>
      <c r="O230" s="801" t="s">
        <v>9567</v>
      </c>
      <c r="P230" s="818" t="s">
        <v>10016</v>
      </c>
      <c r="Q230" s="803"/>
      <c r="R230" s="814"/>
      <c r="S230" s="814"/>
      <c r="T230" s="814"/>
      <c r="U230" s="814"/>
      <c r="V230" s="819"/>
      <c r="W230" s="804"/>
    </row>
    <row r="231" spans="1:23" ht="14.4" customHeight="1" x14ac:dyDescent="0.3">
      <c r="A231" s="866" t="s">
        <v>10017</v>
      </c>
      <c r="B231" s="851"/>
      <c r="C231" s="852"/>
      <c r="D231" s="820"/>
      <c r="E231" s="855">
        <v>2</v>
      </c>
      <c r="F231" s="856">
        <v>2.87</v>
      </c>
      <c r="G231" s="806">
        <v>6</v>
      </c>
      <c r="H231" s="858"/>
      <c r="I231" s="854"/>
      <c r="J231" s="805"/>
      <c r="K231" s="857">
        <v>0.53</v>
      </c>
      <c r="L231" s="858">
        <v>3</v>
      </c>
      <c r="M231" s="858">
        <v>25</v>
      </c>
      <c r="N231" s="859">
        <v>8.4700000000000006</v>
      </c>
      <c r="O231" s="858" t="s">
        <v>9567</v>
      </c>
      <c r="P231" s="860" t="s">
        <v>10018</v>
      </c>
      <c r="Q231" s="861"/>
      <c r="R231" s="851"/>
      <c r="S231" s="851"/>
      <c r="T231" s="851"/>
      <c r="U231" s="851"/>
      <c r="V231" s="862"/>
      <c r="W231" s="807"/>
    </row>
    <row r="232" spans="1:23" ht="14.4" customHeight="1" x14ac:dyDescent="0.3">
      <c r="A232" s="867" t="s">
        <v>10019</v>
      </c>
      <c r="B232" s="814">
        <v>1</v>
      </c>
      <c r="C232" s="815">
        <v>0.37</v>
      </c>
      <c r="D232" s="816">
        <v>2</v>
      </c>
      <c r="E232" s="797">
        <v>5</v>
      </c>
      <c r="F232" s="798">
        <v>1.83</v>
      </c>
      <c r="G232" s="799">
        <v>3.6</v>
      </c>
      <c r="H232" s="801">
        <v>5</v>
      </c>
      <c r="I232" s="795">
        <v>1.83</v>
      </c>
      <c r="J232" s="808">
        <v>5.8</v>
      </c>
      <c r="K232" s="800">
        <v>0.37</v>
      </c>
      <c r="L232" s="801">
        <v>2</v>
      </c>
      <c r="M232" s="801">
        <v>15</v>
      </c>
      <c r="N232" s="802">
        <v>4.92</v>
      </c>
      <c r="O232" s="801" t="s">
        <v>9567</v>
      </c>
      <c r="P232" s="818" t="s">
        <v>10020</v>
      </c>
      <c r="Q232" s="803"/>
      <c r="R232" s="814"/>
      <c r="S232" s="814"/>
      <c r="T232" s="814"/>
      <c r="U232" s="814"/>
      <c r="V232" s="819"/>
      <c r="W232" s="804">
        <v>9.15</v>
      </c>
    </row>
    <row r="233" spans="1:23" ht="14.4" customHeight="1" x14ac:dyDescent="0.3">
      <c r="A233" s="866" t="s">
        <v>10021</v>
      </c>
      <c r="B233" s="851"/>
      <c r="C233" s="852"/>
      <c r="D233" s="820"/>
      <c r="E233" s="855">
        <v>1</v>
      </c>
      <c r="F233" s="856">
        <v>0.56000000000000005</v>
      </c>
      <c r="G233" s="806">
        <v>3</v>
      </c>
      <c r="H233" s="858"/>
      <c r="I233" s="854"/>
      <c r="J233" s="805"/>
      <c r="K233" s="857">
        <v>0.56000000000000005</v>
      </c>
      <c r="L233" s="858">
        <v>3</v>
      </c>
      <c r="M233" s="858">
        <v>25</v>
      </c>
      <c r="N233" s="859">
        <v>8.2200000000000006</v>
      </c>
      <c r="O233" s="858" t="s">
        <v>9567</v>
      </c>
      <c r="P233" s="860" t="s">
        <v>10022</v>
      </c>
      <c r="Q233" s="861"/>
      <c r="R233" s="851"/>
      <c r="S233" s="851"/>
      <c r="T233" s="851"/>
      <c r="U233" s="851"/>
      <c r="V233" s="862"/>
      <c r="W233" s="807"/>
    </row>
    <row r="234" spans="1:23" ht="14.4" customHeight="1" x14ac:dyDescent="0.3">
      <c r="A234" s="867" t="s">
        <v>10023</v>
      </c>
      <c r="B234" s="814">
        <v>3</v>
      </c>
      <c r="C234" s="815">
        <v>1.02</v>
      </c>
      <c r="D234" s="816">
        <v>2.7</v>
      </c>
      <c r="E234" s="797">
        <v>6</v>
      </c>
      <c r="F234" s="798">
        <v>2.13</v>
      </c>
      <c r="G234" s="799">
        <v>5.3</v>
      </c>
      <c r="H234" s="801">
        <v>2</v>
      </c>
      <c r="I234" s="795">
        <v>0.68</v>
      </c>
      <c r="J234" s="796">
        <v>2.5</v>
      </c>
      <c r="K234" s="800">
        <v>0.34</v>
      </c>
      <c r="L234" s="801">
        <v>1</v>
      </c>
      <c r="M234" s="801">
        <v>13</v>
      </c>
      <c r="N234" s="802">
        <v>4.3600000000000003</v>
      </c>
      <c r="O234" s="801" t="s">
        <v>9567</v>
      </c>
      <c r="P234" s="818" t="s">
        <v>10024</v>
      </c>
      <c r="Q234" s="803"/>
      <c r="R234" s="814"/>
      <c r="S234" s="814"/>
      <c r="T234" s="814"/>
      <c r="U234" s="814"/>
      <c r="V234" s="819"/>
      <c r="W234" s="804"/>
    </row>
    <row r="235" spans="1:23" ht="14.4" customHeight="1" x14ac:dyDescent="0.3">
      <c r="A235" s="866" t="s">
        <v>10025</v>
      </c>
      <c r="B235" s="851">
        <v>1</v>
      </c>
      <c r="C235" s="852">
        <v>0.52</v>
      </c>
      <c r="D235" s="820">
        <v>7</v>
      </c>
      <c r="E235" s="855"/>
      <c r="F235" s="856"/>
      <c r="G235" s="806"/>
      <c r="H235" s="858"/>
      <c r="I235" s="854"/>
      <c r="J235" s="805"/>
      <c r="K235" s="857">
        <v>0.52</v>
      </c>
      <c r="L235" s="858">
        <v>2</v>
      </c>
      <c r="M235" s="858">
        <v>21</v>
      </c>
      <c r="N235" s="859">
        <v>6.93</v>
      </c>
      <c r="O235" s="858" t="s">
        <v>9567</v>
      </c>
      <c r="P235" s="860" t="s">
        <v>10026</v>
      </c>
      <c r="Q235" s="861"/>
      <c r="R235" s="851"/>
      <c r="S235" s="851"/>
      <c r="T235" s="851"/>
      <c r="U235" s="851"/>
      <c r="V235" s="862"/>
      <c r="W235" s="807"/>
    </row>
    <row r="236" spans="1:23" ht="14.4" customHeight="1" x14ac:dyDescent="0.3">
      <c r="A236" s="867" t="s">
        <v>10027</v>
      </c>
      <c r="B236" s="814">
        <v>10</v>
      </c>
      <c r="C236" s="815">
        <v>6.72</v>
      </c>
      <c r="D236" s="816">
        <v>3.5</v>
      </c>
      <c r="E236" s="817">
        <v>11</v>
      </c>
      <c r="F236" s="795">
        <v>7.5</v>
      </c>
      <c r="G236" s="796">
        <v>4.3</v>
      </c>
      <c r="H236" s="797">
        <v>25</v>
      </c>
      <c r="I236" s="798">
        <v>17.22</v>
      </c>
      <c r="J236" s="799">
        <v>4.0999999999999996</v>
      </c>
      <c r="K236" s="800">
        <v>0.67</v>
      </c>
      <c r="L236" s="801">
        <v>2</v>
      </c>
      <c r="M236" s="801">
        <v>17</v>
      </c>
      <c r="N236" s="802">
        <v>5.64</v>
      </c>
      <c r="O236" s="801" t="s">
        <v>9567</v>
      </c>
      <c r="P236" s="818" t="s">
        <v>10028</v>
      </c>
      <c r="Q236" s="803"/>
      <c r="R236" s="814"/>
      <c r="S236" s="814"/>
      <c r="T236" s="814"/>
      <c r="U236" s="814"/>
      <c r="V236" s="819"/>
      <c r="W236" s="804">
        <v>13.09</v>
      </c>
    </row>
    <row r="237" spans="1:23" ht="14.4" customHeight="1" x14ac:dyDescent="0.3">
      <c r="A237" s="866" t="s">
        <v>10029</v>
      </c>
      <c r="B237" s="851"/>
      <c r="C237" s="852"/>
      <c r="D237" s="820"/>
      <c r="E237" s="853">
        <v>1</v>
      </c>
      <c r="F237" s="854">
        <v>0.8</v>
      </c>
      <c r="G237" s="805">
        <v>3</v>
      </c>
      <c r="H237" s="855"/>
      <c r="I237" s="856"/>
      <c r="J237" s="806"/>
      <c r="K237" s="857">
        <v>1.05</v>
      </c>
      <c r="L237" s="858">
        <v>4</v>
      </c>
      <c r="M237" s="858">
        <v>32</v>
      </c>
      <c r="N237" s="859">
        <v>10.76</v>
      </c>
      <c r="O237" s="858" t="s">
        <v>9567</v>
      </c>
      <c r="P237" s="860" t="s">
        <v>10030</v>
      </c>
      <c r="Q237" s="861"/>
      <c r="R237" s="851"/>
      <c r="S237" s="851"/>
      <c r="T237" s="851"/>
      <c r="U237" s="851"/>
      <c r="V237" s="862"/>
      <c r="W237" s="807"/>
    </row>
    <row r="238" spans="1:23" ht="14.4" customHeight="1" x14ac:dyDescent="0.3">
      <c r="A238" s="866" t="s">
        <v>10031</v>
      </c>
      <c r="B238" s="851"/>
      <c r="C238" s="852"/>
      <c r="D238" s="820"/>
      <c r="E238" s="853">
        <v>1</v>
      </c>
      <c r="F238" s="854">
        <v>1.93</v>
      </c>
      <c r="G238" s="805">
        <v>15</v>
      </c>
      <c r="H238" s="855"/>
      <c r="I238" s="856"/>
      <c r="J238" s="806"/>
      <c r="K238" s="857">
        <v>1.93</v>
      </c>
      <c r="L238" s="858">
        <v>5</v>
      </c>
      <c r="M238" s="858">
        <v>49</v>
      </c>
      <c r="N238" s="859">
        <v>16.43</v>
      </c>
      <c r="O238" s="858" t="s">
        <v>9567</v>
      </c>
      <c r="P238" s="860" t="s">
        <v>10032</v>
      </c>
      <c r="Q238" s="861"/>
      <c r="R238" s="851"/>
      <c r="S238" s="851"/>
      <c r="T238" s="851"/>
      <c r="U238" s="851"/>
      <c r="V238" s="862"/>
      <c r="W238" s="807"/>
    </row>
    <row r="239" spans="1:23" ht="14.4" customHeight="1" x14ac:dyDescent="0.3">
      <c r="A239" s="867" t="s">
        <v>10033</v>
      </c>
      <c r="B239" s="810">
        <v>1</v>
      </c>
      <c r="C239" s="811">
        <v>0.83</v>
      </c>
      <c r="D239" s="812">
        <v>3</v>
      </c>
      <c r="E239" s="817"/>
      <c r="F239" s="795"/>
      <c r="G239" s="796"/>
      <c r="H239" s="801"/>
      <c r="I239" s="795"/>
      <c r="J239" s="796"/>
      <c r="K239" s="800">
        <v>0.83</v>
      </c>
      <c r="L239" s="801">
        <v>2</v>
      </c>
      <c r="M239" s="801">
        <v>18</v>
      </c>
      <c r="N239" s="802">
        <v>5.99</v>
      </c>
      <c r="O239" s="801" t="s">
        <v>9567</v>
      </c>
      <c r="P239" s="818" t="s">
        <v>10034</v>
      </c>
      <c r="Q239" s="803"/>
      <c r="R239" s="814"/>
      <c r="S239" s="814"/>
      <c r="T239" s="814"/>
      <c r="U239" s="814"/>
      <c r="V239" s="819"/>
      <c r="W239" s="804"/>
    </row>
    <row r="240" spans="1:23" ht="14.4" customHeight="1" x14ac:dyDescent="0.3">
      <c r="A240" s="867" t="s">
        <v>10035</v>
      </c>
      <c r="B240" s="810">
        <v>11</v>
      </c>
      <c r="C240" s="811">
        <v>5.77</v>
      </c>
      <c r="D240" s="812">
        <v>5.9</v>
      </c>
      <c r="E240" s="817">
        <v>10</v>
      </c>
      <c r="F240" s="795">
        <v>4.41</v>
      </c>
      <c r="G240" s="796">
        <v>3.6</v>
      </c>
      <c r="H240" s="801">
        <v>9</v>
      </c>
      <c r="I240" s="795">
        <v>4.21</v>
      </c>
      <c r="J240" s="796">
        <v>4.3</v>
      </c>
      <c r="K240" s="800">
        <v>0.46</v>
      </c>
      <c r="L240" s="801">
        <v>2</v>
      </c>
      <c r="M240" s="801">
        <v>15</v>
      </c>
      <c r="N240" s="802">
        <v>4.87</v>
      </c>
      <c r="O240" s="801" t="s">
        <v>9567</v>
      </c>
      <c r="P240" s="818" t="s">
        <v>10036</v>
      </c>
      <c r="Q240" s="803"/>
      <c r="R240" s="814"/>
      <c r="S240" s="814"/>
      <c r="T240" s="814"/>
      <c r="U240" s="814"/>
      <c r="V240" s="819"/>
      <c r="W240" s="804">
        <v>9.27</v>
      </c>
    </row>
    <row r="241" spans="1:23" ht="14.4" customHeight="1" x14ac:dyDescent="0.3">
      <c r="A241" s="866" t="s">
        <v>10037</v>
      </c>
      <c r="B241" s="863">
        <v>2</v>
      </c>
      <c r="C241" s="864">
        <v>1.57</v>
      </c>
      <c r="D241" s="813">
        <v>15</v>
      </c>
      <c r="E241" s="853">
        <v>2</v>
      </c>
      <c r="F241" s="854">
        <v>1.57</v>
      </c>
      <c r="G241" s="805">
        <v>7.5</v>
      </c>
      <c r="H241" s="858"/>
      <c r="I241" s="854"/>
      <c r="J241" s="805"/>
      <c r="K241" s="857">
        <v>0.78</v>
      </c>
      <c r="L241" s="858">
        <v>3</v>
      </c>
      <c r="M241" s="858">
        <v>27</v>
      </c>
      <c r="N241" s="859">
        <v>9.1300000000000008</v>
      </c>
      <c r="O241" s="858" t="s">
        <v>9567</v>
      </c>
      <c r="P241" s="860" t="s">
        <v>10038</v>
      </c>
      <c r="Q241" s="861"/>
      <c r="R241" s="851"/>
      <c r="S241" s="851"/>
      <c r="T241" s="851"/>
      <c r="U241" s="851"/>
      <c r="V241" s="862"/>
      <c r="W241" s="807"/>
    </row>
    <row r="242" spans="1:23" ht="14.4" customHeight="1" x14ac:dyDescent="0.3">
      <c r="A242" s="866" t="s">
        <v>10039</v>
      </c>
      <c r="B242" s="863">
        <v>1</v>
      </c>
      <c r="C242" s="864">
        <v>0.95</v>
      </c>
      <c r="D242" s="813">
        <v>3</v>
      </c>
      <c r="E242" s="853">
        <v>1</v>
      </c>
      <c r="F242" s="854">
        <v>0.95</v>
      </c>
      <c r="G242" s="805">
        <v>3</v>
      </c>
      <c r="H242" s="858"/>
      <c r="I242" s="854"/>
      <c r="J242" s="805"/>
      <c r="K242" s="857">
        <v>1.24</v>
      </c>
      <c r="L242" s="858">
        <v>4</v>
      </c>
      <c r="M242" s="858">
        <v>37</v>
      </c>
      <c r="N242" s="859">
        <v>12.38</v>
      </c>
      <c r="O242" s="858" t="s">
        <v>9567</v>
      </c>
      <c r="P242" s="860" t="s">
        <v>10040</v>
      </c>
      <c r="Q242" s="861"/>
      <c r="R242" s="851"/>
      <c r="S242" s="851"/>
      <c r="T242" s="851"/>
      <c r="U242" s="851"/>
      <c r="V242" s="862"/>
      <c r="W242" s="807"/>
    </row>
    <row r="243" spans="1:23" ht="14.4" customHeight="1" x14ac:dyDescent="0.3">
      <c r="A243" s="867" t="s">
        <v>10041</v>
      </c>
      <c r="B243" s="814">
        <v>1</v>
      </c>
      <c r="C243" s="815">
        <v>0.77</v>
      </c>
      <c r="D243" s="816">
        <v>11</v>
      </c>
      <c r="E243" s="817"/>
      <c r="F243" s="795"/>
      <c r="G243" s="796"/>
      <c r="H243" s="797">
        <v>1</v>
      </c>
      <c r="I243" s="798">
        <v>0.77</v>
      </c>
      <c r="J243" s="808">
        <v>13</v>
      </c>
      <c r="K243" s="800">
        <v>0.77</v>
      </c>
      <c r="L243" s="801">
        <v>4</v>
      </c>
      <c r="M243" s="801">
        <v>33</v>
      </c>
      <c r="N243" s="802">
        <v>11.09</v>
      </c>
      <c r="O243" s="801" t="s">
        <v>9567</v>
      </c>
      <c r="P243" s="818" t="s">
        <v>10042</v>
      </c>
      <c r="Q243" s="803"/>
      <c r="R243" s="814"/>
      <c r="S243" s="814"/>
      <c r="T243" s="814"/>
      <c r="U243" s="814"/>
      <c r="V243" s="819"/>
      <c r="W243" s="804">
        <v>1.91</v>
      </c>
    </row>
    <row r="244" spans="1:23" ht="14.4" customHeight="1" x14ac:dyDescent="0.3">
      <c r="A244" s="866" t="s">
        <v>10043</v>
      </c>
      <c r="B244" s="851"/>
      <c r="C244" s="852"/>
      <c r="D244" s="820"/>
      <c r="E244" s="853">
        <v>2</v>
      </c>
      <c r="F244" s="854">
        <v>1.1599999999999999</v>
      </c>
      <c r="G244" s="805">
        <v>3</v>
      </c>
      <c r="H244" s="855">
        <v>1</v>
      </c>
      <c r="I244" s="856">
        <v>0.77</v>
      </c>
      <c r="J244" s="806">
        <v>6</v>
      </c>
      <c r="K244" s="857">
        <v>0.77</v>
      </c>
      <c r="L244" s="858">
        <v>4</v>
      </c>
      <c r="M244" s="858">
        <v>33</v>
      </c>
      <c r="N244" s="859">
        <v>11.09</v>
      </c>
      <c r="O244" s="858" t="s">
        <v>9567</v>
      </c>
      <c r="P244" s="860" t="s">
        <v>10044</v>
      </c>
      <c r="Q244" s="861"/>
      <c r="R244" s="851"/>
      <c r="S244" s="851"/>
      <c r="T244" s="851"/>
      <c r="U244" s="851"/>
      <c r="V244" s="862"/>
      <c r="W244" s="807"/>
    </row>
    <row r="245" spans="1:23" ht="14.4" customHeight="1" x14ac:dyDescent="0.3">
      <c r="A245" s="867" t="s">
        <v>10045</v>
      </c>
      <c r="B245" s="814">
        <v>1</v>
      </c>
      <c r="C245" s="815">
        <v>0.56000000000000005</v>
      </c>
      <c r="D245" s="816">
        <v>9</v>
      </c>
      <c r="E245" s="797">
        <v>2</v>
      </c>
      <c r="F245" s="798">
        <v>1.1100000000000001</v>
      </c>
      <c r="G245" s="799">
        <v>5.5</v>
      </c>
      <c r="H245" s="801">
        <v>2</v>
      </c>
      <c r="I245" s="795">
        <v>1.1100000000000001</v>
      </c>
      <c r="J245" s="796">
        <v>3.5</v>
      </c>
      <c r="K245" s="800">
        <v>0.56000000000000005</v>
      </c>
      <c r="L245" s="801">
        <v>3</v>
      </c>
      <c r="M245" s="801">
        <v>24</v>
      </c>
      <c r="N245" s="802">
        <v>7.93</v>
      </c>
      <c r="O245" s="801" t="s">
        <v>9567</v>
      </c>
      <c r="P245" s="818" t="s">
        <v>10046</v>
      </c>
      <c r="Q245" s="803"/>
      <c r="R245" s="814"/>
      <c r="S245" s="814"/>
      <c r="T245" s="814"/>
      <c r="U245" s="814"/>
      <c r="V245" s="819"/>
      <c r="W245" s="804"/>
    </row>
    <row r="246" spans="1:23" ht="14.4" customHeight="1" x14ac:dyDescent="0.3">
      <c r="A246" s="866" t="s">
        <v>10047</v>
      </c>
      <c r="B246" s="851">
        <v>1</v>
      </c>
      <c r="C246" s="852">
        <v>0.56999999999999995</v>
      </c>
      <c r="D246" s="820">
        <v>3</v>
      </c>
      <c r="E246" s="855">
        <v>2</v>
      </c>
      <c r="F246" s="856">
        <v>1.49</v>
      </c>
      <c r="G246" s="806">
        <v>9.5</v>
      </c>
      <c r="H246" s="858">
        <v>2</v>
      </c>
      <c r="I246" s="854">
        <v>1.8</v>
      </c>
      <c r="J246" s="809">
        <v>22</v>
      </c>
      <c r="K246" s="857">
        <v>0.74</v>
      </c>
      <c r="L246" s="858">
        <v>4</v>
      </c>
      <c r="M246" s="858">
        <v>32</v>
      </c>
      <c r="N246" s="859">
        <v>10.81</v>
      </c>
      <c r="O246" s="858" t="s">
        <v>9567</v>
      </c>
      <c r="P246" s="860" t="s">
        <v>10048</v>
      </c>
      <c r="Q246" s="861"/>
      <c r="R246" s="851"/>
      <c r="S246" s="851"/>
      <c r="T246" s="851"/>
      <c r="U246" s="851"/>
      <c r="V246" s="862"/>
      <c r="W246" s="807">
        <v>27.19</v>
      </c>
    </row>
    <row r="247" spans="1:23" ht="14.4" customHeight="1" x14ac:dyDescent="0.3">
      <c r="A247" s="866" t="s">
        <v>10049</v>
      </c>
      <c r="B247" s="851"/>
      <c r="C247" s="852"/>
      <c r="D247" s="820"/>
      <c r="E247" s="855">
        <v>1</v>
      </c>
      <c r="F247" s="856">
        <v>0.93</v>
      </c>
      <c r="G247" s="806">
        <v>16</v>
      </c>
      <c r="H247" s="858"/>
      <c r="I247" s="854"/>
      <c r="J247" s="805"/>
      <c r="K247" s="857">
        <v>0.93</v>
      </c>
      <c r="L247" s="858">
        <v>4</v>
      </c>
      <c r="M247" s="858">
        <v>37</v>
      </c>
      <c r="N247" s="859">
        <v>12.41</v>
      </c>
      <c r="O247" s="858" t="s">
        <v>9567</v>
      </c>
      <c r="P247" s="860" t="s">
        <v>10050</v>
      </c>
      <c r="Q247" s="861"/>
      <c r="R247" s="851"/>
      <c r="S247" s="851"/>
      <c r="T247" s="851"/>
      <c r="U247" s="851"/>
      <c r="V247" s="862"/>
      <c r="W247" s="807"/>
    </row>
    <row r="248" spans="1:23" ht="14.4" customHeight="1" x14ac:dyDescent="0.3">
      <c r="A248" s="867" t="s">
        <v>10051</v>
      </c>
      <c r="B248" s="814">
        <v>40</v>
      </c>
      <c r="C248" s="815">
        <v>10.53</v>
      </c>
      <c r="D248" s="816">
        <v>2.4</v>
      </c>
      <c r="E248" s="797">
        <v>54</v>
      </c>
      <c r="F248" s="798">
        <v>14.23</v>
      </c>
      <c r="G248" s="799">
        <v>2.2999999999999998</v>
      </c>
      <c r="H248" s="801">
        <v>53</v>
      </c>
      <c r="I248" s="795">
        <v>13.98</v>
      </c>
      <c r="J248" s="796">
        <v>2.4</v>
      </c>
      <c r="K248" s="800">
        <v>0.26</v>
      </c>
      <c r="L248" s="801">
        <v>1</v>
      </c>
      <c r="M248" s="801">
        <v>10</v>
      </c>
      <c r="N248" s="802">
        <v>3.3</v>
      </c>
      <c r="O248" s="801" t="s">
        <v>9567</v>
      </c>
      <c r="P248" s="818" t="s">
        <v>10052</v>
      </c>
      <c r="Q248" s="803"/>
      <c r="R248" s="814"/>
      <c r="S248" s="814"/>
      <c r="T248" s="814"/>
      <c r="U248" s="814"/>
      <c r="V248" s="819"/>
      <c r="W248" s="804">
        <v>3.4</v>
      </c>
    </row>
    <row r="249" spans="1:23" ht="14.4" customHeight="1" x14ac:dyDescent="0.3">
      <c r="A249" s="866" t="s">
        <v>10053</v>
      </c>
      <c r="B249" s="851">
        <v>3</v>
      </c>
      <c r="C249" s="852">
        <v>1.03</v>
      </c>
      <c r="D249" s="820">
        <v>4.3</v>
      </c>
      <c r="E249" s="855">
        <v>5</v>
      </c>
      <c r="F249" s="856">
        <v>1.71</v>
      </c>
      <c r="G249" s="806">
        <v>2.4</v>
      </c>
      <c r="H249" s="858">
        <v>4</v>
      </c>
      <c r="I249" s="854">
        <v>1.37</v>
      </c>
      <c r="J249" s="805">
        <v>2</v>
      </c>
      <c r="K249" s="857">
        <v>0.34</v>
      </c>
      <c r="L249" s="858">
        <v>1</v>
      </c>
      <c r="M249" s="858">
        <v>13</v>
      </c>
      <c r="N249" s="859">
        <v>4.24</v>
      </c>
      <c r="O249" s="858" t="s">
        <v>9567</v>
      </c>
      <c r="P249" s="860" t="s">
        <v>10054</v>
      </c>
      <c r="Q249" s="861"/>
      <c r="R249" s="851"/>
      <c r="S249" s="851"/>
      <c r="T249" s="851"/>
      <c r="U249" s="851"/>
      <c r="V249" s="862"/>
      <c r="W249" s="807"/>
    </row>
    <row r="250" spans="1:23" ht="14.4" customHeight="1" x14ac:dyDescent="0.3">
      <c r="A250" s="867" t="s">
        <v>10055</v>
      </c>
      <c r="B250" s="814">
        <v>2</v>
      </c>
      <c r="C250" s="815">
        <v>1.05</v>
      </c>
      <c r="D250" s="816">
        <v>2.5</v>
      </c>
      <c r="E250" s="817">
        <v>8</v>
      </c>
      <c r="F250" s="795">
        <v>3.39</v>
      </c>
      <c r="G250" s="796">
        <v>3.4</v>
      </c>
      <c r="H250" s="797">
        <v>11</v>
      </c>
      <c r="I250" s="798">
        <v>4.66</v>
      </c>
      <c r="J250" s="799">
        <v>3.4</v>
      </c>
      <c r="K250" s="800">
        <v>0.42</v>
      </c>
      <c r="L250" s="801">
        <v>2</v>
      </c>
      <c r="M250" s="801">
        <v>19</v>
      </c>
      <c r="N250" s="802">
        <v>6.19</v>
      </c>
      <c r="O250" s="801" t="s">
        <v>9567</v>
      </c>
      <c r="P250" s="818" t="s">
        <v>10056</v>
      </c>
      <c r="Q250" s="803"/>
      <c r="R250" s="814"/>
      <c r="S250" s="814"/>
      <c r="T250" s="814"/>
      <c r="U250" s="814"/>
      <c r="V250" s="819"/>
      <c r="W250" s="804">
        <v>0.81</v>
      </c>
    </row>
    <row r="251" spans="1:23" ht="14.4" customHeight="1" x14ac:dyDescent="0.3">
      <c r="A251" s="866" t="s">
        <v>10057</v>
      </c>
      <c r="B251" s="851">
        <v>1</v>
      </c>
      <c r="C251" s="852">
        <v>0.62</v>
      </c>
      <c r="D251" s="820">
        <v>3</v>
      </c>
      <c r="E251" s="853">
        <v>1</v>
      </c>
      <c r="F251" s="854">
        <v>0.62</v>
      </c>
      <c r="G251" s="805">
        <v>3</v>
      </c>
      <c r="H251" s="855">
        <v>3</v>
      </c>
      <c r="I251" s="856">
        <v>1.64</v>
      </c>
      <c r="J251" s="806">
        <v>4</v>
      </c>
      <c r="K251" s="857">
        <v>0.62</v>
      </c>
      <c r="L251" s="858">
        <v>3</v>
      </c>
      <c r="M251" s="858">
        <v>28</v>
      </c>
      <c r="N251" s="859">
        <v>9.2100000000000009</v>
      </c>
      <c r="O251" s="858" t="s">
        <v>9567</v>
      </c>
      <c r="P251" s="860" t="s">
        <v>10058</v>
      </c>
      <c r="Q251" s="861"/>
      <c r="R251" s="851"/>
      <c r="S251" s="851"/>
      <c r="T251" s="851"/>
      <c r="U251" s="851"/>
      <c r="V251" s="862"/>
      <c r="W251" s="807"/>
    </row>
    <row r="252" spans="1:23" ht="14.4" customHeight="1" x14ac:dyDescent="0.3">
      <c r="A252" s="867" t="s">
        <v>10059</v>
      </c>
      <c r="B252" s="810">
        <v>1</v>
      </c>
      <c r="C252" s="811">
        <v>1.62</v>
      </c>
      <c r="D252" s="812">
        <v>3</v>
      </c>
      <c r="E252" s="817"/>
      <c r="F252" s="795"/>
      <c r="G252" s="796"/>
      <c r="H252" s="801"/>
      <c r="I252" s="795"/>
      <c r="J252" s="796"/>
      <c r="K252" s="800">
        <v>1.62</v>
      </c>
      <c r="L252" s="801">
        <v>3</v>
      </c>
      <c r="M252" s="801">
        <v>28</v>
      </c>
      <c r="N252" s="802">
        <v>9.4499999999999993</v>
      </c>
      <c r="O252" s="801" t="s">
        <v>9567</v>
      </c>
      <c r="P252" s="818" t="s">
        <v>10060</v>
      </c>
      <c r="Q252" s="803"/>
      <c r="R252" s="814"/>
      <c r="S252" s="814"/>
      <c r="T252" s="814"/>
      <c r="U252" s="814"/>
      <c r="V252" s="819"/>
      <c r="W252" s="804"/>
    </row>
    <row r="253" spans="1:23" ht="14.4" customHeight="1" x14ac:dyDescent="0.3">
      <c r="A253" s="867" t="s">
        <v>10061</v>
      </c>
      <c r="B253" s="814"/>
      <c r="C253" s="815"/>
      <c r="D253" s="816"/>
      <c r="E253" s="817"/>
      <c r="F253" s="795"/>
      <c r="G253" s="796"/>
      <c r="H253" s="797">
        <v>3</v>
      </c>
      <c r="I253" s="798">
        <v>3.24</v>
      </c>
      <c r="J253" s="799">
        <v>6.3</v>
      </c>
      <c r="K253" s="800">
        <v>1.08</v>
      </c>
      <c r="L253" s="801">
        <v>2</v>
      </c>
      <c r="M253" s="801">
        <v>20</v>
      </c>
      <c r="N253" s="802">
        <v>6.6</v>
      </c>
      <c r="O253" s="801" t="s">
        <v>9567</v>
      </c>
      <c r="P253" s="818" t="s">
        <v>10062</v>
      </c>
      <c r="Q253" s="803"/>
      <c r="R253" s="814"/>
      <c r="S253" s="814"/>
      <c r="T253" s="814"/>
      <c r="U253" s="814"/>
      <c r="V253" s="819"/>
      <c r="W253" s="804">
        <v>0.8</v>
      </c>
    </row>
    <row r="254" spans="1:23" ht="14.4" customHeight="1" x14ac:dyDescent="0.3">
      <c r="A254" s="866" t="s">
        <v>10063</v>
      </c>
      <c r="B254" s="851">
        <v>1</v>
      </c>
      <c r="C254" s="852">
        <v>1.24</v>
      </c>
      <c r="D254" s="820">
        <v>19</v>
      </c>
      <c r="E254" s="853"/>
      <c r="F254" s="854"/>
      <c r="G254" s="805"/>
      <c r="H254" s="855"/>
      <c r="I254" s="856"/>
      <c r="J254" s="806"/>
      <c r="K254" s="857">
        <v>1.24</v>
      </c>
      <c r="L254" s="858">
        <v>2</v>
      </c>
      <c r="M254" s="858">
        <v>21</v>
      </c>
      <c r="N254" s="859">
        <v>7.12</v>
      </c>
      <c r="O254" s="858" t="s">
        <v>9567</v>
      </c>
      <c r="P254" s="860" t="s">
        <v>10064</v>
      </c>
      <c r="Q254" s="861"/>
      <c r="R254" s="851"/>
      <c r="S254" s="851"/>
      <c r="T254" s="851"/>
      <c r="U254" s="851"/>
      <c r="V254" s="862"/>
      <c r="W254" s="807"/>
    </row>
    <row r="255" spans="1:23" ht="14.4" customHeight="1" x14ac:dyDescent="0.3">
      <c r="A255" s="867" t="s">
        <v>10065</v>
      </c>
      <c r="B255" s="810">
        <v>1</v>
      </c>
      <c r="C255" s="811">
        <v>1.52</v>
      </c>
      <c r="D255" s="812">
        <v>5</v>
      </c>
      <c r="E255" s="817"/>
      <c r="F255" s="795"/>
      <c r="G255" s="796"/>
      <c r="H255" s="801"/>
      <c r="I255" s="795"/>
      <c r="J255" s="796"/>
      <c r="K255" s="800">
        <v>1.51</v>
      </c>
      <c r="L255" s="801">
        <v>3</v>
      </c>
      <c r="M255" s="801">
        <v>26</v>
      </c>
      <c r="N255" s="802">
        <v>8.59</v>
      </c>
      <c r="O255" s="801" t="s">
        <v>9567</v>
      </c>
      <c r="P255" s="818" t="s">
        <v>10066</v>
      </c>
      <c r="Q255" s="803"/>
      <c r="R255" s="814"/>
      <c r="S255" s="814"/>
      <c r="T255" s="814"/>
      <c r="U255" s="814"/>
      <c r="V255" s="819"/>
      <c r="W255" s="804"/>
    </row>
    <row r="256" spans="1:23" ht="14.4" customHeight="1" x14ac:dyDescent="0.3">
      <c r="A256" s="867" t="s">
        <v>10067</v>
      </c>
      <c r="B256" s="814">
        <v>13</v>
      </c>
      <c r="C256" s="815">
        <v>5.48</v>
      </c>
      <c r="D256" s="816">
        <v>6.3</v>
      </c>
      <c r="E256" s="817">
        <v>28</v>
      </c>
      <c r="F256" s="795">
        <v>11.81</v>
      </c>
      <c r="G256" s="796">
        <v>6.3</v>
      </c>
      <c r="H256" s="797">
        <v>29</v>
      </c>
      <c r="I256" s="798">
        <v>12.24</v>
      </c>
      <c r="J256" s="799">
        <v>5.9</v>
      </c>
      <c r="K256" s="800">
        <v>0.42</v>
      </c>
      <c r="L256" s="801">
        <v>2</v>
      </c>
      <c r="M256" s="801">
        <v>20</v>
      </c>
      <c r="N256" s="802">
        <v>6.65</v>
      </c>
      <c r="O256" s="801" t="s">
        <v>9567</v>
      </c>
      <c r="P256" s="818" t="s">
        <v>10068</v>
      </c>
      <c r="Q256" s="803"/>
      <c r="R256" s="814"/>
      <c r="S256" s="814"/>
      <c r="T256" s="814"/>
      <c r="U256" s="814"/>
      <c r="V256" s="819"/>
      <c r="W256" s="804">
        <v>30.22</v>
      </c>
    </row>
    <row r="257" spans="1:23" ht="14.4" customHeight="1" x14ac:dyDescent="0.3">
      <c r="A257" s="866" t="s">
        <v>10069</v>
      </c>
      <c r="B257" s="851">
        <v>11</v>
      </c>
      <c r="C257" s="852">
        <v>5.24</v>
      </c>
      <c r="D257" s="820">
        <v>7.4</v>
      </c>
      <c r="E257" s="853">
        <v>7</v>
      </c>
      <c r="F257" s="854">
        <v>3.22</v>
      </c>
      <c r="G257" s="805">
        <v>4.0999999999999996</v>
      </c>
      <c r="H257" s="855">
        <v>8</v>
      </c>
      <c r="I257" s="856">
        <v>3.89</v>
      </c>
      <c r="J257" s="806">
        <v>6.6</v>
      </c>
      <c r="K257" s="857">
        <v>0.51</v>
      </c>
      <c r="L257" s="858">
        <v>3</v>
      </c>
      <c r="M257" s="858">
        <v>24</v>
      </c>
      <c r="N257" s="859">
        <v>8.1300000000000008</v>
      </c>
      <c r="O257" s="858" t="s">
        <v>9567</v>
      </c>
      <c r="P257" s="860" t="s">
        <v>10070</v>
      </c>
      <c r="Q257" s="861"/>
      <c r="R257" s="851"/>
      <c r="S257" s="851"/>
      <c r="T257" s="851"/>
      <c r="U257" s="851"/>
      <c r="V257" s="862"/>
      <c r="W257" s="807">
        <v>9.61</v>
      </c>
    </row>
    <row r="258" spans="1:23" ht="14.4" customHeight="1" x14ac:dyDescent="0.3">
      <c r="A258" s="866" t="s">
        <v>10071</v>
      </c>
      <c r="B258" s="851">
        <v>1</v>
      </c>
      <c r="C258" s="852">
        <v>0.8</v>
      </c>
      <c r="D258" s="820">
        <v>12</v>
      </c>
      <c r="E258" s="853">
        <v>2</v>
      </c>
      <c r="F258" s="854">
        <v>1.48</v>
      </c>
      <c r="G258" s="805">
        <v>11</v>
      </c>
      <c r="H258" s="855"/>
      <c r="I258" s="856"/>
      <c r="J258" s="806"/>
      <c r="K258" s="857">
        <v>0.74</v>
      </c>
      <c r="L258" s="858">
        <v>3</v>
      </c>
      <c r="M258" s="858">
        <v>29</v>
      </c>
      <c r="N258" s="859">
        <v>9.81</v>
      </c>
      <c r="O258" s="858" t="s">
        <v>9567</v>
      </c>
      <c r="P258" s="860" t="s">
        <v>10072</v>
      </c>
      <c r="Q258" s="861"/>
      <c r="R258" s="851"/>
      <c r="S258" s="851"/>
      <c r="T258" s="851"/>
      <c r="U258" s="851"/>
      <c r="V258" s="862"/>
      <c r="W258" s="807"/>
    </row>
    <row r="259" spans="1:23" ht="14.4" customHeight="1" x14ac:dyDescent="0.3">
      <c r="A259" s="867" t="s">
        <v>10073</v>
      </c>
      <c r="B259" s="814">
        <v>23</v>
      </c>
      <c r="C259" s="815">
        <v>9.7899999999999991</v>
      </c>
      <c r="D259" s="816">
        <v>3.6</v>
      </c>
      <c r="E259" s="817">
        <v>43</v>
      </c>
      <c r="F259" s="795">
        <v>18.3</v>
      </c>
      <c r="G259" s="796">
        <v>3.3</v>
      </c>
      <c r="H259" s="797">
        <v>37</v>
      </c>
      <c r="I259" s="798">
        <v>17.32</v>
      </c>
      <c r="J259" s="799">
        <v>3.3</v>
      </c>
      <c r="K259" s="800">
        <v>0.43</v>
      </c>
      <c r="L259" s="801">
        <v>2</v>
      </c>
      <c r="M259" s="801">
        <v>16</v>
      </c>
      <c r="N259" s="802">
        <v>5.47</v>
      </c>
      <c r="O259" s="801" t="s">
        <v>9567</v>
      </c>
      <c r="P259" s="818" t="s">
        <v>10074</v>
      </c>
      <c r="Q259" s="803"/>
      <c r="R259" s="814"/>
      <c r="S259" s="814"/>
      <c r="T259" s="814"/>
      <c r="U259" s="814"/>
      <c r="V259" s="819"/>
      <c r="W259" s="804">
        <v>5.58</v>
      </c>
    </row>
    <row r="260" spans="1:23" ht="14.4" customHeight="1" x14ac:dyDescent="0.3">
      <c r="A260" s="866" t="s">
        <v>10075</v>
      </c>
      <c r="B260" s="851">
        <v>72</v>
      </c>
      <c r="C260" s="852">
        <v>35.56</v>
      </c>
      <c r="D260" s="820">
        <v>4.4000000000000004</v>
      </c>
      <c r="E260" s="853">
        <v>41</v>
      </c>
      <c r="F260" s="854">
        <v>20.239999999999998</v>
      </c>
      <c r="G260" s="805">
        <v>3.9</v>
      </c>
      <c r="H260" s="855">
        <v>113</v>
      </c>
      <c r="I260" s="856">
        <v>55.89</v>
      </c>
      <c r="J260" s="806">
        <v>3.8</v>
      </c>
      <c r="K260" s="857">
        <v>0.49</v>
      </c>
      <c r="L260" s="858">
        <v>2</v>
      </c>
      <c r="M260" s="858">
        <v>17</v>
      </c>
      <c r="N260" s="859">
        <v>5.75</v>
      </c>
      <c r="O260" s="858" t="s">
        <v>9567</v>
      </c>
      <c r="P260" s="860" t="s">
        <v>10076</v>
      </c>
      <c r="Q260" s="861"/>
      <c r="R260" s="851"/>
      <c r="S260" s="851"/>
      <c r="T260" s="851"/>
      <c r="U260" s="851"/>
      <c r="V260" s="862"/>
      <c r="W260" s="807">
        <v>34.979999999999997</v>
      </c>
    </row>
    <row r="261" spans="1:23" ht="14.4" customHeight="1" x14ac:dyDescent="0.3">
      <c r="A261" s="866" t="s">
        <v>10077</v>
      </c>
      <c r="B261" s="851">
        <v>4</v>
      </c>
      <c r="C261" s="852">
        <v>2.48</v>
      </c>
      <c r="D261" s="820">
        <v>5.8</v>
      </c>
      <c r="E261" s="853">
        <v>4</v>
      </c>
      <c r="F261" s="854">
        <v>2.2799999999999998</v>
      </c>
      <c r="G261" s="805">
        <v>4.3</v>
      </c>
      <c r="H261" s="855">
        <v>6</v>
      </c>
      <c r="I261" s="856">
        <v>3.51</v>
      </c>
      <c r="J261" s="806">
        <v>4.5</v>
      </c>
      <c r="K261" s="857">
        <v>0.62</v>
      </c>
      <c r="L261" s="858">
        <v>3</v>
      </c>
      <c r="M261" s="858">
        <v>23</v>
      </c>
      <c r="N261" s="859">
        <v>7.52</v>
      </c>
      <c r="O261" s="858" t="s">
        <v>9567</v>
      </c>
      <c r="P261" s="860" t="s">
        <v>10078</v>
      </c>
      <c r="Q261" s="861"/>
      <c r="R261" s="851"/>
      <c r="S261" s="851"/>
      <c r="T261" s="851"/>
      <c r="U261" s="851"/>
      <c r="V261" s="862"/>
      <c r="W261" s="807"/>
    </row>
    <row r="262" spans="1:23" ht="14.4" customHeight="1" x14ac:dyDescent="0.3">
      <c r="A262" s="867" t="s">
        <v>10079</v>
      </c>
      <c r="B262" s="814">
        <v>1</v>
      </c>
      <c r="C262" s="815">
        <v>0.39</v>
      </c>
      <c r="D262" s="816">
        <v>6</v>
      </c>
      <c r="E262" s="797">
        <v>2</v>
      </c>
      <c r="F262" s="798">
        <v>0.78</v>
      </c>
      <c r="G262" s="799">
        <v>2.5</v>
      </c>
      <c r="H262" s="801">
        <v>1</v>
      </c>
      <c r="I262" s="795">
        <v>0.39</v>
      </c>
      <c r="J262" s="796">
        <v>2</v>
      </c>
      <c r="K262" s="800">
        <v>0.39</v>
      </c>
      <c r="L262" s="801">
        <v>2</v>
      </c>
      <c r="M262" s="801">
        <v>14</v>
      </c>
      <c r="N262" s="802">
        <v>4.71</v>
      </c>
      <c r="O262" s="801" t="s">
        <v>9567</v>
      </c>
      <c r="P262" s="818" t="s">
        <v>10080</v>
      </c>
      <c r="Q262" s="803"/>
      <c r="R262" s="814"/>
      <c r="S262" s="814"/>
      <c r="T262" s="814"/>
      <c r="U262" s="814"/>
      <c r="V262" s="819"/>
      <c r="W262" s="804"/>
    </row>
    <row r="263" spans="1:23" ht="14.4" customHeight="1" x14ac:dyDescent="0.3">
      <c r="A263" s="866" t="s">
        <v>10081</v>
      </c>
      <c r="B263" s="851">
        <v>1</v>
      </c>
      <c r="C263" s="852">
        <v>0.51</v>
      </c>
      <c r="D263" s="820">
        <v>9</v>
      </c>
      <c r="E263" s="855">
        <v>1</v>
      </c>
      <c r="F263" s="856">
        <v>0.51</v>
      </c>
      <c r="G263" s="806">
        <v>6</v>
      </c>
      <c r="H263" s="858"/>
      <c r="I263" s="854"/>
      <c r="J263" s="805"/>
      <c r="K263" s="857">
        <v>0.51</v>
      </c>
      <c r="L263" s="858">
        <v>2</v>
      </c>
      <c r="M263" s="858">
        <v>22</v>
      </c>
      <c r="N263" s="859">
        <v>7.2</v>
      </c>
      <c r="O263" s="858" t="s">
        <v>9567</v>
      </c>
      <c r="P263" s="860" t="s">
        <v>10082</v>
      </c>
      <c r="Q263" s="861"/>
      <c r="R263" s="851"/>
      <c r="S263" s="851"/>
      <c r="T263" s="851"/>
      <c r="U263" s="851"/>
      <c r="V263" s="862"/>
      <c r="W263" s="807"/>
    </row>
    <row r="264" spans="1:23" ht="14.4" customHeight="1" x14ac:dyDescent="0.3">
      <c r="A264" s="866" t="s">
        <v>10083</v>
      </c>
      <c r="B264" s="851"/>
      <c r="C264" s="852"/>
      <c r="D264" s="820"/>
      <c r="E264" s="855"/>
      <c r="F264" s="856"/>
      <c r="G264" s="806"/>
      <c r="H264" s="858">
        <v>1</v>
      </c>
      <c r="I264" s="854">
        <v>0.76</v>
      </c>
      <c r="J264" s="805">
        <v>7</v>
      </c>
      <c r="K264" s="857">
        <v>0.71</v>
      </c>
      <c r="L264" s="858">
        <v>3</v>
      </c>
      <c r="M264" s="858">
        <v>25</v>
      </c>
      <c r="N264" s="859">
        <v>8.3699999999999992</v>
      </c>
      <c r="O264" s="858" t="s">
        <v>9567</v>
      </c>
      <c r="P264" s="860" t="s">
        <v>10084</v>
      </c>
      <c r="Q264" s="861"/>
      <c r="R264" s="851"/>
      <c r="S264" s="851"/>
      <c r="T264" s="851"/>
      <c r="U264" s="851"/>
      <c r="V264" s="862"/>
      <c r="W264" s="807"/>
    </row>
    <row r="265" spans="1:23" ht="14.4" customHeight="1" x14ac:dyDescent="0.3">
      <c r="A265" s="867" t="s">
        <v>10085</v>
      </c>
      <c r="B265" s="814">
        <v>3</v>
      </c>
      <c r="C265" s="815">
        <v>1.77</v>
      </c>
      <c r="D265" s="816">
        <v>3.3</v>
      </c>
      <c r="E265" s="797">
        <v>3</v>
      </c>
      <c r="F265" s="798">
        <v>1.77</v>
      </c>
      <c r="G265" s="799">
        <v>2.7</v>
      </c>
      <c r="H265" s="801">
        <v>2</v>
      </c>
      <c r="I265" s="795">
        <v>1.18</v>
      </c>
      <c r="J265" s="796">
        <v>3</v>
      </c>
      <c r="K265" s="800">
        <v>0.59</v>
      </c>
      <c r="L265" s="801">
        <v>2</v>
      </c>
      <c r="M265" s="801">
        <v>20</v>
      </c>
      <c r="N265" s="802">
        <v>6.66</v>
      </c>
      <c r="O265" s="801" t="s">
        <v>9567</v>
      </c>
      <c r="P265" s="818" t="s">
        <v>10086</v>
      </c>
      <c r="Q265" s="803"/>
      <c r="R265" s="814"/>
      <c r="S265" s="814"/>
      <c r="T265" s="814"/>
      <c r="U265" s="814"/>
      <c r="V265" s="819"/>
      <c r="W265" s="804"/>
    </row>
    <row r="266" spans="1:23" ht="14.4" customHeight="1" x14ac:dyDescent="0.3">
      <c r="A266" s="866" t="s">
        <v>10087</v>
      </c>
      <c r="B266" s="851"/>
      <c r="C266" s="852"/>
      <c r="D266" s="820"/>
      <c r="E266" s="855">
        <v>1</v>
      </c>
      <c r="F266" s="856">
        <v>0.59</v>
      </c>
      <c r="G266" s="806">
        <v>2</v>
      </c>
      <c r="H266" s="858">
        <v>1</v>
      </c>
      <c r="I266" s="854">
        <v>0.59</v>
      </c>
      <c r="J266" s="805">
        <v>6</v>
      </c>
      <c r="K266" s="857">
        <v>0.59</v>
      </c>
      <c r="L266" s="858">
        <v>2</v>
      </c>
      <c r="M266" s="858">
        <v>20</v>
      </c>
      <c r="N266" s="859">
        <v>6.66</v>
      </c>
      <c r="O266" s="858" t="s">
        <v>9567</v>
      </c>
      <c r="P266" s="860" t="s">
        <v>10088</v>
      </c>
      <c r="Q266" s="861"/>
      <c r="R266" s="851"/>
      <c r="S266" s="851"/>
      <c r="T266" s="851"/>
      <c r="U266" s="851"/>
      <c r="V266" s="862"/>
      <c r="W266" s="807"/>
    </row>
    <row r="267" spans="1:23" ht="14.4" customHeight="1" x14ac:dyDescent="0.3">
      <c r="A267" s="867" t="s">
        <v>10089</v>
      </c>
      <c r="B267" s="814">
        <v>1</v>
      </c>
      <c r="C267" s="815">
        <v>3.84</v>
      </c>
      <c r="D267" s="816">
        <v>5</v>
      </c>
      <c r="E267" s="797">
        <v>1</v>
      </c>
      <c r="F267" s="798">
        <v>4.55</v>
      </c>
      <c r="G267" s="799">
        <v>15</v>
      </c>
      <c r="H267" s="801">
        <v>1</v>
      </c>
      <c r="I267" s="795">
        <v>4.55</v>
      </c>
      <c r="J267" s="796">
        <v>12</v>
      </c>
      <c r="K267" s="800">
        <v>4.55</v>
      </c>
      <c r="L267" s="801">
        <v>6</v>
      </c>
      <c r="M267" s="801">
        <v>53</v>
      </c>
      <c r="N267" s="802">
        <v>17.739999999999998</v>
      </c>
      <c r="O267" s="801" t="s">
        <v>9567</v>
      </c>
      <c r="P267" s="818" t="s">
        <v>10090</v>
      </c>
      <c r="Q267" s="803"/>
      <c r="R267" s="814"/>
      <c r="S267" s="814"/>
      <c r="T267" s="814"/>
      <c r="U267" s="814"/>
      <c r="V267" s="819"/>
      <c r="W267" s="804"/>
    </row>
    <row r="268" spans="1:23" ht="14.4" customHeight="1" x14ac:dyDescent="0.3">
      <c r="A268" s="866" t="s">
        <v>10091</v>
      </c>
      <c r="B268" s="851"/>
      <c r="C268" s="852"/>
      <c r="D268" s="820"/>
      <c r="E268" s="855">
        <v>2</v>
      </c>
      <c r="F268" s="856">
        <v>11.11</v>
      </c>
      <c r="G268" s="806">
        <v>15</v>
      </c>
      <c r="H268" s="858">
        <v>1</v>
      </c>
      <c r="I268" s="854">
        <v>5.55</v>
      </c>
      <c r="J268" s="805">
        <v>18</v>
      </c>
      <c r="K268" s="857">
        <v>5.55</v>
      </c>
      <c r="L268" s="858">
        <v>8</v>
      </c>
      <c r="M268" s="858">
        <v>68</v>
      </c>
      <c r="N268" s="859">
        <v>22.54</v>
      </c>
      <c r="O268" s="858" t="s">
        <v>9567</v>
      </c>
      <c r="P268" s="860" t="s">
        <v>10092</v>
      </c>
      <c r="Q268" s="861"/>
      <c r="R268" s="851"/>
      <c r="S268" s="851"/>
      <c r="T268" s="851"/>
      <c r="U268" s="851"/>
      <c r="V268" s="862"/>
      <c r="W268" s="807"/>
    </row>
    <row r="269" spans="1:23" ht="14.4" customHeight="1" x14ac:dyDescent="0.3">
      <c r="A269" s="867" t="s">
        <v>10093</v>
      </c>
      <c r="B269" s="814">
        <v>30</v>
      </c>
      <c r="C269" s="815">
        <v>60.27</v>
      </c>
      <c r="D269" s="816">
        <v>13.8</v>
      </c>
      <c r="E269" s="797">
        <v>21</v>
      </c>
      <c r="F269" s="798">
        <v>41.51</v>
      </c>
      <c r="G269" s="799">
        <v>12.8</v>
      </c>
      <c r="H269" s="801">
        <v>12</v>
      </c>
      <c r="I269" s="795">
        <v>23.72</v>
      </c>
      <c r="J269" s="808">
        <v>12</v>
      </c>
      <c r="K269" s="800">
        <v>1.98</v>
      </c>
      <c r="L269" s="801">
        <v>3</v>
      </c>
      <c r="M269" s="801">
        <v>29</v>
      </c>
      <c r="N269" s="802">
        <v>9.83</v>
      </c>
      <c r="O269" s="801" t="s">
        <v>9567</v>
      </c>
      <c r="P269" s="818" t="s">
        <v>10094</v>
      </c>
      <c r="Q269" s="803"/>
      <c r="R269" s="814"/>
      <c r="S269" s="814"/>
      <c r="T269" s="814"/>
      <c r="U269" s="814"/>
      <c r="V269" s="819"/>
      <c r="W269" s="804">
        <v>29.68</v>
      </c>
    </row>
    <row r="270" spans="1:23" ht="14.4" customHeight="1" x14ac:dyDescent="0.3">
      <c r="A270" s="866" t="s">
        <v>10095</v>
      </c>
      <c r="B270" s="851">
        <v>11</v>
      </c>
      <c r="C270" s="852">
        <v>24.43</v>
      </c>
      <c r="D270" s="820">
        <v>12.2</v>
      </c>
      <c r="E270" s="855">
        <v>25</v>
      </c>
      <c r="F270" s="856">
        <v>55.52</v>
      </c>
      <c r="G270" s="806">
        <v>12.2</v>
      </c>
      <c r="H270" s="858">
        <v>17</v>
      </c>
      <c r="I270" s="854">
        <v>37.76</v>
      </c>
      <c r="J270" s="809">
        <v>12.9</v>
      </c>
      <c r="K270" s="857">
        <v>2.2200000000000002</v>
      </c>
      <c r="L270" s="858">
        <v>4</v>
      </c>
      <c r="M270" s="858">
        <v>34</v>
      </c>
      <c r="N270" s="859">
        <v>11.36</v>
      </c>
      <c r="O270" s="858" t="s">
        <v>9567</v>
      </c>
      <c r="P270" s="860" t="s">
        <v>10096</v>
      </c>
      <c r="Q270" s="861"/>
      <c r="R270" s="851"/>
      <c r="S270" s="851"/>
      <c r="T270" s="851"/>
      <c r="U270" s="851"/>
      <c r="V270" s="862"/>
      <c r="W270" s="807">
        <v>28.74</v>
      </c>
    </row>
    <row r="271" spans="1:23" ht="14.4" customHeight="1" x14ac:dyDescent="0.3">
      <c r="A271" s="866" t="s">
        <v>10097</v>
      </c>
      <c r="B271" s="851"/>
      <c r="C271" s="852"/>
      <c r="D271" s="820"/>
      <c r="E271" s="855">
        <v>1</v>
      </c>
      <c r="F271" s="856">
        <v>3.12</v>
      </c>
      <c r="G271" s="806">
        <v>12</v>
      </c>
      <c r="H271" s="858">
        <v>2</v>
      </c>
      <c r="I271" s="854">
        <v>6.23</v>
      </c>
      <c r="J271" s="809">
        <v>16</v>
      </c>
      <c r="K271" s="857">
        <v>3.12</v>
      </c>
      <c r="L271" s="858">
        <v>5</v>
      </c>
      <c r="M271" s="858">
        <v>43</v>
      </c>
      <c r="N271" s="859">
        <v>14.24</v>
      </c>
      <c r="O271" s="858" t="s">
        <v>9567</v>
      </c>
      <c r="P271" s="860" t="s">
        <v>10098</v>
      </c>
      <c r="Q271" s="861"/>
      <c r="R271" s="851"/>
      <c r="S271" s="851"/>
      <c r="T271" s="851"/>
      <c r="U271" s="851"/>
      <c r="V271" s="862"/>
      <c r="W271" s="807">
        <v>4.76</v>
      </c>
    </row>
    <row r="272" spans="1:23" ht="14.4" customHeight="1" x14ac:dyDescent="0.3">
      <c r="A272" s="867" t="s">
        <v>10099</v>
      </c>
      <c r="B272" s="814">
        <v>3</v>
      </c>
      <c r="C272" s="815">
        <v>2.58</v>
      </c>
      <c r="D272" s="816">
        <v>6.7</v>
      </c>
      <c r="E272" s="817">
        <v>2</v>
      </c>
      <c r="F272" s="795">
        <v>1.72</v>
      </c>
      <c r="G272" s="796">
        <v>9</v>
      </c>
      <c r="H272" s="797">
        <v>1</v>
      </c>
      <c r="I272" s="798">
        <v>0.86</v>
      </c>
      <c r="J272" s="808">
        <v>5</v>
      </c>
      <c r="K272" s="800">
        <v>0.86</v>
      </c>
      <c r="L272" s="801">
        <v>2</v>
      </c>
      <c r="M272" s="801">
        <v>14</v>
      </c>
      <c r="N272" s="802">
        <v>4.51</v>
      </c>
      <c r="O272" s="801" t="s">
        <v>9567</v>
      </c>
      <c r="P272" s="818" t="s">
        <v>10100</v>
      </c>
      <c r="Q272" s="803"/>
      <c r="R272" s="814"/>
      <c r="S272" s="814"/>
      <c r="T272" s="814"/>
      <c r="U272" s="814"/>
      <c r="V272" s="819"/>
      <c r="W272" s="804">
        <v>0.49</v>
      </c>
    </row>
    <row r="273" spans="1:23" ht="14.4" customHeight="1" x14ac:dyDescent="0.3">
      <c r="A273" s="866" t="s">
        <v>10101</v>
      </c>
      <c r="B273" s="851"/>
      <c r="C273" s="852"/>
      <c r="D273" s="820"/>
      <c r="E273" s="853">
        <v>1</v>
      </c>
      <c r="F273" s="854">
        <v>0.98</v>
      </c>
      <c r="G273" s="805">
        <v>6</v>
      </c>
      <c r="H273" s="855">
        <v>2</v>
      </c>
      <c r="I273" s="856">
        <v>1.97</v>
      </c>
      <c r="J273" s="806">
        <v>6</v>
      </c>
      <c r="K273" s="857">
        <v>0.98</v>
      </c>
      <c r="L273" s="858">
        <v>2</v>
      </c>
      <c r="M273" s="858">
        <v>19</v>
      </c>
      <c r="N273" s="859">
        <v>6.45</v>
      </c>
      <c r="O273" s="858" t="s">
        <v>9567</v>
      </c>
      <c r="P273" s="860" t="s">
        <v>10102</v>
      </c>
      <c r="Q273" s="861"/>
      <c r="R273" s="851"/>
      <c r="S273" s="851"/>
      <c r="T273" s="851"/>
      <c r="U273" s="851"/>
      <c r="V273" s="862"/>
      <c r="W273" s="807">
        <v>2.5499999999999998</v>
      </c>
    </row>
    <row r="274" spans="1:23" ht="14.4" customHeight="1" x14ac:dyDescent="0.3">
      <c r="A274" s="867" t="s">
        <v>10103</v>
      </c>
      <c r="B274" s="814">
        <v>8</v>
      </c>
      <c r="C274" s="815">
        <v>4.32</v>
      </c>
      <c r="D274" s="816">
        <v>4.9000000000000004</v>
      </c>
      <c r="E274" s="797">
        <v>11</v>
      </c>
      <c r="F274" s="798">
        <v>7.51</v>
      </c>
      <c r="G274" s="799">
        <v>7.6</v>
      </c>
      <c r="H274" s="801">
        <v>4</v>
      </c>
      <c r="I274" s="795">
        <v>2.16</v>
      </c>
      <c r="J274" s="808">
        <v>5.8</v>
      </c>
      <c r="K274" s="800">
        <v>0.54</v>
      </c>
      <c r="L274" s="801">
        <v>2</v>
      </c>
      <c r="M274" s="801">
        <v>15</v>
      </c>
      <c r="N274" s="802">
        <v>4.88</v>
      </c>
      <c r="O274" s="801" t="s">
        <v>9567</v>
      </c>
      <c r="P274" s="818" t="s">
        <v>10104</v>
      </c>
      <c r="Q274" s="803"/>
      <c r="R274" s="814"/>
      <c r="S274" s="814"/>
      <c r="T274" s="814"/>
      <c r="U274" s="814"/>
      <c r="V274" s="819"/>
      <c r="W274" s="804">
        <v>5.35</v>
      </c>
    </row>
    <row r="275" spans="1:23" ht="14.4" customHeight="1" x14ac:dyDescent="0.3">
      <c r="A275" s="866" t="s">
        <v>10105</v>
      </c>
      <c r="B275" s="851">
        <v>3</v>
      </c>
      <c r="C275" s="852">
        <v>1.96</v>
      </c>
      <c r="D275" s="820">
        <v>5.7</v>
      </c>
      <c r="E275" s="855">
        <v>4</v>
      </c>
      <c r="F275" s="856">
        <v>2.62</v>
      </c>
      <c r="G275" s="806">
        <v>8.3000000000000007</v>
      </c>
      <c r="H275" s="858"/>
      <c r="I275" s="854"/>
      <c r="J275" s="805"/>
      <c r="K275" s="857">
        <v>0.65</v>
      </c>
      <c r="L275" s="858">
        <v>2</v>
      </c>
      <c r="M275" s="858">
        <v>17</v>
      </c>
      <c r="N275" s="859">
        <v>5.77</v>
      </c>
      <c r="O275" s="858" t="s">
        <v>9567</v>
      </c>
      <c r="P275" s="860" t="s">
        <v>10106</v>
      </c>
      <c r="Q275" s="861"/>
      <c r="R275" s="851"/>
      <c r="S275" s="851"/>
      <c r="T275" s="851"/>
      <c r="U275" s="851"/>
      <c r="V275" s="862"/>
      <c r="W275" s="807"/>
    </row>
    <row r="276" spans="1:23" ht="14.4" customHeight="1" x14ac:dyDescent="0.3">
      <c r="A276" s="867" t="s">
        <v>10107</v>
      </c>
      <c r="B276" s="810">
        <v>2</v>
      </c>
      <c r="C276" s="811">
        <v>0.81</v>
      </c>
      <c r="D276" s="812">
        <v>3.5</v>
      </c>
      <c r="E276" s="817">
        <v>1</v>
      </c>
      <c r="F276" s="795">
        <v>0.41</v>
      </c>
      <c r="G276" s="796">
        <v>3</v>
      </c>
      <c r="H276" s="801">
        <v>2</v>
      </c>
      <c r="I276" s="795">
        <v>0.81</v>
      </c>
      <c r="J276" s="808">
        <v>9.5</v>
      </c>
      <c r="K276" s="800">
        <v>0.41</v>
      </c>
      <c r="L276" s="801">
        <v>2</v>
      </c>
      <c r="M276" s="801">
        <v>16</v>
      </c>
      <c r="N276" s="802">
        <v>5.49</v>
      </c>
      <c r="O276" s="801" t="s">
        <v>9567</v>
      </c>
      <c r="P276" s="818" t="s">
        <v>10108</v>
      </c>
      <c r="Q276" s="803"/>
      <c r="R276" s="814"/>
      <c r="S276" s="814"/>
      <c r="T276" s="814"/>
      <c r="U276" s="814"/>
      <c r="V276" s="819"/>
      <c r="W276" s="804">
        <v>8.02</v>
      </c>
    </row>
    <row r="277" spans="1:23" ht="14.4" customHeight="1" x14ac:dyDescent="0.3">
      <c r="A277" s="866" t="s">
        <v>10109</v>
      </c>
      <c r="B277" s="863">
        <v>1</v>
      </c>
      <c r="C277" s="864">
        <v>0.62</v>
      </c>
      <c r="D277" s="813">
        <v>24</v>
      </c>
      <c r="E277" s="853">
        <v>2</v>
      </c>
      <c r="F277" s="854">
        <v>3.55</v>
      </c>
      <c r="G277" s="805">
        <v>17</v>
      </c>
      <c r="H277" s="858">
        <v>1</v>
      </c>
      <c r="I277" s="854">
        <v>0.57999999999999996</v>
      </c>
      <c r="J277" s="809">
        <v>11</v>
      </c>
      <c r="K277" s="857">
        <v>0.57999999999999996</v>
      </c>
      <c r="L277" s="858">
        <v>3</v>
      </c>
      <c r="M277" s="858">
        <v>23</v>
      </c>
      <c r="N277" s="859">
        <v>7.79</v>
      </c>
      <c r="O277" s="858" t="s">
        <v>9567</v>
      </c>
      <c r="P277" s="860" t="s">
        <v>10110</v>
      </c>
      <c r="Q277" s="861"/>
      <c r="R277" s="851"/>
      <c r="S277" s="851"/>
      <c r="T277" s="851"/>
      <c r="U277" s="851"/>
      <c r="V277" s="862"/>
      <c r="W277" s="807">
        <v>3.21</v>
      </c>
    </row>
    <row r="278" spans="1:23" ht="14.4" customHeight="1" x14ac:dyDescent="0.3">
      <c r="A278" s="866" t="s">
        <v>10111</v>
      </c>
      <c r="B278" s="863">
        <v>1</v>
      </c>
      <c r="C278" s="864">
        <v>0.88</v>
      </c>
      <c r="D278" s="813">
        <v>4</v>
      </c>
      <c r="E278" s="853"/>
      <c r="F278" s="854"/>
      <c r="G278" s="805"/>
      <c r="H278" s="858"/>
      <c r="I278" s="854"/>
      <c r="J278" s="805"/>
      <c r="K278" s="857">
        <v>0.88</v>
      </c>
      <c r="L278" s="858">
        <v>3</v>
      </c>
      <c r="M278" s="858">
        <v>31</v>
      </c>
      <c r="N278" s="859">
        <v>10.39</v>
      </c>
      <c r="O278" s="858" t="s">
        <v>9567</v>
      </c>
      <c r="P278" s="860" t="s">
        <v>10112</v>
      </c>
      <c r="Q278" s="861"/>
      <c r="R278" s="851"/>
      <c r="S278" s="851"/>
      <c r="T278" s="851"/>
      <c r="U278" s="851"/>
      <c r="V278" s="862"/>
      <c r="W278" s="807"/>
    </row>
    <row r="279" spans="1:23" ht="14.4" customHeight="1" x14ac:dyDescent="0.3">
      <c r="A279" s="867" t="s">
        <v>10113</v>
      </c>
      <c r="B279" s="814">
        <v>4</v>
      </c>
      <c r="C279" s="815">
        <v>1.75</v>
      </c>
      <c r="D279" s="816">
        <v>7.8</v>
      </c>
      <c r="E279" s="797">
        <v>12</v>
      </c>
      <c r="F279" s="798">
        <v>5.27</v>
      </c>
      <c r="G279" s="799">
        <v>6.5</v>
      </c>
      <c r="H279" s="801">
        <v>10</v>
      </c>
      <c r="I279" s="795">
        <v>4.3499999999999996</v>
      </c>
      <c r="J279" s="808">
        <v>6</v>
      </c>
      <c r="K279" s="800">
        <v>0.43</v>
      </c>
      <c r="L279" s="801">
        <v>2</v>
      </c>
      <c r="M279" s="801">
        <v>18</v>
      </c>
      <c r="N279" s="802">
        <v>5.83</v>
      </c>
      <c r="O279" s="801" t="s">
        <v>9567</v>
      </c>
      <c r="P279" s="818" t="s">
        <v>10114</v>
      </c>
      <c r="Q279" s="803"/>
      <c r="R279" s="814"/>
      <c r="S279" s="814"/>
      <c r="T279" s="814"/>
      <c r="U279" s="814"/>
      <c r="V279" s="819"/>
      <c r="W279" s="804">
        <v>15.66</v>
      </c>
    </row>
    <row r="280" spans="1:23" ht="14.4" customHeight="1" x14ac:dyDescent="0.3">
      <c r="A280" s="866" t="s">
        <v>10115</v>
      </c>
      <c r="B280" s="851">
        <v>2</v>
      </c>
      <c r="C280" s="852">
        <v>1.05</v>
      </c>
      <c r="D280" s="820">
        <v>15</v>
      </c>
      <c r="E280" s="855">
        <v>4</v>
      </c>
      <c r="F280" s="856">
        <v>1.96</v>
      </c>
      <c r="G280" s="806">
        <v>7.3</v>
      </c>
      <c r="H280" s="858">
        <v>4</v>
      </c>
      <c r="I280" s="854">
        <v>2</v>
      </c>
      <c r="J280" s="809">
        <v>12.5</v>
      </c>
      <c r="K280" s="857">
        <v>0.49</v>
      </c>
      <c r="L280" s="858">
        <v>2</v>
      </c>
      <c r="M280" s="858">
        <v>21</v>
      </c>
      <c r="N280" s="859">
        <v>6.91</v>
      </c>
      <c r="O280" s="858" t="s">
        <v>9567</v>
      </c>
      <c r="P280" s="860" t="s">
        <v>10116</v>
      </c>
      <c r="Q280" s="861"/>
      <c r="R280" s="851"/>
      <c r="S280" s="851"/>
      <c r="T280" s="851"/>
      <c r="U280" s="851"/>
      <c r="V280" s="862"/>
      <c r="W280" s="807">
        <v>27.17</v>
      </c>
    </row>
    <row r="281" spans="1:23" ht="14.4" customHeight="1" x14ac:dyDescent="0.3">
      <c r="A281" s="866" t="s">
        <v>10117</v>
      </c>
      <c r="B281" s="851"/>
      <c r="C281" s="852"/>
      <c r="D281" s="820"/>
      <c r="E281" s="855">
        <v>1</v>
      </c>
      <c r="F281" s="856">
        <v>0.9</v>
      </c>
      <c r="G281" s="806">
        <v>12</v>
      </c>
      <c r="H281" s="858">
        <v>1</v>
      </c>
      <c r="I281" s="854">
        <v>0.9</v>
      </c>
      <c r="J281" s="809">
        <v>21</v>
      </c>
      <c r="K281" s="857">
        <v>0.9</v>
      </c>
      <c r="L281" s="858">
        <v>3</v>
      </c>
      <c r="M281" s="858">
        <v>29</v>
      </c>
      <c r="N281" s="859">
        <v>9.76</v>
      </c>
      <c r="O281" s="858" t="s">
        <v>9567</v>
      </c>
      <c r="P281" s="860" t="s">
        <v>10118</v>
      </c>
      <c r="Q281" s="861"/>
      <c r="R281" s="851"/>
      <c r="S281" s="851"/>
      <c r="T281" s="851"/>
      <c r="U281" s="851"/>
      <c r="V281" s="862"/>
      <c r="W281" s="807">
        <v>11.24</v>
      </c>
    </row>
    <row r="282" spans="1:23" ht="14.4" customHeight="1" x14ac:dyDescent="0.3">
      <c r="A282" s="867" t="s">
        <v>10119</v>
      </c>
      <c r="B282" s="814">
        <v>7</v>
      </c>
      <c r="C282" s="815">
        <v>3.22</v>
      </c>
      <c r="D282" s="816">
        <v>6</v>
      </c>
      <c r="E282" s="817">
        <v>14</v>
      </c>
      <c r="F282" s="795">
        <v>6.44</v>
      </c>
      <c r="G282" s="796">
        <v>4.5999999999999996</v>
      </c>
      <c r="H282" s="797">
        <v>14</v>
      </c>
      <c r="I282" s="798">
        <v>6.52</v>
      </c>
      <c r="J282" s="799">
        <v>5.6</v>
      </c>
      <c r="K282" s="800">
        <v>0.46</v>
      </c>
      <c r="L282" s="801">
        <v>2</v>
      </c>
      <c r="M282" s="801">
        <v>20</v>
      </c>
      <c r="N282" s="802">
        <v>6.52</v>
      </c>
      <c r="O282" s="801" t="s">
        <v>9567</v>
      </c>
      <c r="P282" s="818" t="s">
        <v>10120</v>
      </c>
      <c r="Q282" s="803"/>
      <c r="R282" s="814"/>
      <c r="S282" s="814"/>
      <c r="T282" s="814"/>
      <c r="U282" s="814"/>
      <c r="V282" s="819"/>
      <c r="W282" s="804">
        <v>15.96</v>
      </c>
    </row>
    <row r="283" spans="1:23" ht="14.4" customHeight="1" x14ac:dyDescent="0.3">
      <c r="A283" s="866" t="s">
        <v>10121</v>
      </c>
      <c r="B283" s="851">
        <v>36</v>
      </c>
      <c r="C283" s="852">
        <v>20.45</v>
      </c>
      <c r="D283" s="820">
        <v>6.4</v>
      </c>
      <c r="E283" s="853">
        <v>26</v>
      </c>
      <c r="F283" s="854">
        <v>14.6</v>
      </c>
      <c r="G283" s="805">
        <v>4.9000000000000004</v>
      </c>
      <c r="H283" s="855">
        <v>39</v>
      </c>
      <c r="I283" s="856">
        <v>21.95</v>
      </c>
      <c r="J283" s="806">
        <v>5.6</v>
      </c>
      <c r="K283" s="857">
        <v>0.56000000000000005</v>
      </c>
      <c r="L283" s="858">
        <v>3</v>
      </c>
      <c r="M283" s="858">
        <v>24</v>
      </c>
      <c r="N283" s="859">
        <v>8.07</v>
      </c>
      <c r="O283" s="858" t="s">
        <v>9567</v>
      </c>
      <c r="P283" s="860" t="s">
        <v>10122</v>
      </c>
      <c r="Q283" s="861"/>
      <c r="R283" s="851"/>
      <c r="S283" s="851"/>
      <c r="T283" s="851"/>
      <c r="U283" s="851"/>
      <c r="V283" s="862"/>
      <c r="W283" s="807">
        <v>24.58</v>
      </c>
    </row>
    <row r="284" spans="1:23" ht="14.4" customHeight="1" x14ac:dyDescent="0.3">
      <c r="A284" s="866" t="s">
        <v>10123</v>
      </c>
      <c r="B284" s="851">
        <v>3</v>
      </c>
      <c r="C284" s="852">
        <v>2.2999999999999998</v>
      </c>
      <c r="D284" s="820">
        <v>8</v>
      </c>
      <c r="E284" s="853">
        <v>1</v>
      </c>
      <c r="F284" s="854">
        <v>0.75</v>
      </c>
      <c r="G284" s="805">
        <v>9</v>
      </c>
      <c r="H284" s="855">
        <v>1</v>
      </c>
      <c r="I284" s="856">
        <v>0.75</v>
      </c>
      <c r="J284" s="809">
        <v>15</v>
      </c>
      <c r="K284" s="857">
        <v>0.75</v>
      </c>
      <c r="L284" s="858">
        <v>3</v>
      </c>
      <c r="M284" s="858">
        <v>31</v>
      </c>
      <c r="N284" s="859">
        <v>10.34</v>
      </c>
      <c r="O284" s="858" t="s">
        <v>9567</v>
      </c>
      <c r="P284" s="860" t="s">
        <v>10124</v>
      </c>
      <c r="Q284" s="861"/>
      <c r="R284" s="851"/>
      <c r="S284" s="851"/>
      <c r="T284" s="851"/>
      <c r="U284" s="851"/>
      <c r="V284" s="862"/>
      <c r="W284" s="807">
        <v>4.66</v>
      </c>
    </row>
    <row r="285" spans="1:23" ht="14.4" customHeight="1" x14ac:dyDescent="0.3">
      <c r="A285" s="867" t="s">
        <v>10125</v>
      </c>
      <c r="B285" s="814">
        <v>1</v>
      </c>
      <c r="C285" s="815">
        <v>0.57999999999999996</v>
      </c>
      <c r="D285" s="816">
        <v>5</v>
      </c>
      <c r="E285" s="797">
        <v>8</v>
      </c>
      <c r="F285" s="798">
        <v>4.75</v>
      </c>
      <c r="G285" s="799">
        <v>6.1</v>
      </c>
      <c r="H285" s="801">
        <v>2</v>
      </c>
      <c r="I285" s="795">
        <v>1.17</v>
      </c>
      <c r="J285" s="808">
        <v>4.5</v>
      </c>
      <c r="K285" s="800">
        <v>0.57999999999999996</v>
      </c>
      <c r="L285" s="801">
        <v>1</v>
      </c>
      <c r="M285" s="801">
        <v>10</v>
      </c>
      <c r="N285" s="802">
        <v>3.44</v>
      </c>
      <c r="O285" s="801" t="s">
        <v>9567</v>
      </c>
      <c r="P285" s="818" t="s">
        <v>10126</v>
      </c>
      <c r="Q285" s="803"/>
      <c r="R285" s="814"/>
      <c r="S285" s="814"/>
      <c r="T285" s="814"/>
      <c r="U285" s="814"/>
      <c r="V285" s="819"/>
      <c r="W285" s="804">
        <v>2.56</v>
      </c>
    </row>
    <row r="286" spans="1:23" ht="14.4" customHeight="1" x14ac:dyDescent="0.3">
      <c r="A286" s="866" t="s">
        <v>10127</v>
      </c>
      <c r="B286" s="851">
        <v>3</v>
      </c>
      <c r="C286" s="852">
        <v>2.5299999999999998</v>
      </c>
      <c r="D286" s="820">
        <v>5</v>
      </c>
      <c r="E286" s="855">
        <v>1</v>
      </c>
      <c r="F286" s="856">
        <v>0.84</v>
      </c>
      <c r="G286" s="806">
        <v>7</v>
      </c>
      <c r="H286" s="858"/>
      <c r="I286" s="854"/>
      <c r="J286" s="805"/>
      <c r="K286" s="857">
        <v>0.84</v>
      </c>
      <c r="L286" s="858">
        <v>2</v>
      </c>
      <c r="M286" s="858">
        <v>15</v>
      </c>
      <c r="N286" s="859">
        <v>5.0199999999999996</v>
      </c>
      <c r="O286" s="858" t="s">
        <v>9567</v>
      </c>
      <c r="P286" s="860" t="s">
        <v>10128</v>
      </c>
      <c r="Q286" s="861"/>
      <c r="R286" s="851"/>
      <c r="S286" s="851"/>
      <c r="T286" s="851"/>
      <c r="U286" s="851"/>
      <c r="V286" s="862"/>
      <c r="W286" s="807"/>
    </row>
    <row r="287" spans="1:23" ht="14.4" customHeight="1" x14ac:dyDescent="0.3">
      <c r="A287" s="867" t="s">
        <v>10129</v>
      </c>
      <c r="B287" s="814">
        <v>3</v>
      </c>
      <c r="C287" s="815">
        <v>0.85</v>
      </c>
      <c r="D287" s="816">
        <v>6</v>
      </c>
      <c r="E287" s="797">
        <v>7</v>
      </c>
      <c r="F287" s="798">
        <v>2.0099999999999998</v>
      </c>
      <c r="G287" s="799">
        <v>3.4</v>
      </c>
      <c r="H287" s="801">
        <v>3</v>
      </c>
      <c r="I287" s="795">
        <v>0.85</v>
      </c>
      <c r="J287" s="796">
        <v>2.2999999999999998</v>
      </c>
      <c r="K287" s="800">
        <v>0.28000000000000003</v>
      </c>
      <c r="L287" s="801">
        <v>1</v>
      </c>
      <c r="M287" s="801">
        <v>11</v>
      </c>
      <c r="N287" s="802">
        <v>3.74</v>
      </c>
      <c r="O287" s="801" t="s">
        <v>9567</v>
      </c>
      <c r="P287" s="818" t="s">
        <v>10130</v>
      </c>
      <c r="Q287" s="803"/>
      <c r="R287" s="814"/>
      <c r="S287" s="814"/>
      <c r="T287" s="814"/>
      <c r="U287" s="814"/>
      <c r="V287" s="819"/>
      <c r="W287" s="804"/>
    </row>
    <row r="288" spans="1:23" ht="14.4" customHeight="1" x14ac:dyDescent="0.3">
      <c r="A288" s="866" t="s">
        <v>10131</v>
      </c>
      <c r="B288" s="851">
        <v>2</v>
      </c>
      <c r="C288" s="852">
        <v>0.79</v>
      </c>
      <c r="D288" s="820">
        <v>3.5</v>
      </c>
      <c r="E288" s="855"/>
      <c r="F288" s="856"/>
      <c r="G288" s="806"/>
      <c r="H288" s="858">
        <v>2</v>
      </c>
      <c r="I288" s="854">
        <v>0.79</v>
      </c>
      <c r="J288" s="805">
        <v>3</v>
      </c>
      <c r="K288" s="857">
        <v>0.39</v>
      </c>
      <c r="L288" s="858">
        <v>2</v>
      </c>
      <c r="M288" s="858">
        <v>14</v>
      </c>
      <c r="N288" s="859">
        <v>4.5</v>
      </c>
      <c r="O288" s="858" t="s">
        <v>9567</v>
      </c>
      <c r="P288" s="860" t="s">
        <v>10132</v>
      </c>
      <c r="Q288" s="861"/>
      <c r="R288" s="851"/>
      <c r="S288" s="851"/>
      <c r="T288" s="851"/>
      <c r="U288" s="851"/>
      <c r="V288" s="862"/>
      <c r="W288" s="807"/>
    </row>
    <row r="289" spans="1:23" ht="14.4" customHeight="1" x14ac:dyDescent="0.3">
      <c r="A289" s="867" t="s">
        <v>10133</v>
      </c>
      <c r="B289" s="814">
        <v>2</v>
      </c>
      <c r="C289" s="815">
        <v>0.64</v>
      </c>
      <c r="D289" s="816">
        <v>3.5</v>
      </c>
      <c r="E289" s="797">
        <v>13</v>
      </c>
      <c r="F289" s="798">
        <v>4.17</v>
      </c>
      <c r="G289" s="799">
        <v>3.6</v>
      </c>
      <c r="H289" s="801">
        <v>8</v>
      </c>
      <c r="I289" s="795">
        <v>2.57</v>
      </c>
      <c r="J289" s="796">
        <v>3.4</v>
      </c>
      <c r="K289" s="800">
        <v>0.32</v>
      </c>
      <c r="L289" s="801">
        <v>1</v>
      </c>
      <c r="M289" s="801">
        <v>13</v>
      </c>
      <c r="N289" s="802">
        <v>4.32</v>
      </c>
      <c r="O289" s="801" t="s">
        <v>9567</v>
      </c>
      <c r="P289" s="818" t="s">
        <v>10134</v>
      </c>
      <c r="Q289" s="803"/>
      <c r="R289" s="814"/>
      <c r="S289" s="814"/>
      <c r="T289" s="814"/>
      <c r="U289" s="814"/>
      <c r="V289" s="819"/>
      <c r="W289" s="804">
        <v>0.68</v>
      </c>
    </row>
    <row r="290" spans="1:23" ht="14.4" customHeight="1" x14ac:dyDescent="0.3">
      <c r="A290" s="866" t="s">
        <v>10135</v>
      </c>
      <c r="B290" s="851"/>
      <c r="C290" s="852"/>
      <c r="D290" s="820"/>
      <c r="E290" s="855">
        <v>2</v>
      </c>
      <c r="F290" s="856">
        <v>0.8</v>
      </c>
      <c r="G290" s="806">
        <v>4</v>
      </c>
      <c r="H290" s="858">
        <v>6</v>
      </c>
      <c r="I290" s="854">
        <v>2.4</v>
      </c>
      <c r="J290" s="805">
        <v>4.7</v>
      </c>
      <c r="K290" s="857">
        <v>0.4</v>
      </c>
      <c r="L290" s="858">
        <v>2</v>
      </c>
      <c r="M290" s="858">
        <v>17</v>
      </c>
      <c r="N290" s="859">
        <v>5.58</v>
      </c>
      <c r="O290" s="858" t="s">
        <v>9567</v>
      </c>
      <c r="P290" s="860" t="s">
        <v>10136</v>
      </c>
      <c r="Q290" s="861"/>
      <c r="R290" s="851"/>
      <c r="S290" s="851"/>
      <c r="T290" s="851"/>
      <c r="U290" s="851"/>
      <c r="V290" s="862"/>
      <c r="W290" s="807">
        <v>0.84</v>
      </c>
    </row>
    <row r="291" spans="1:23" ht="14.4" customHeight="1" x14ac:dyDescent="0.3">
      <c r="A291" s="867" t="s">
        <v>10137</v>
      </c>
      <c r="B291" s="814">
        <v>15</v>
      </c>
      <c r="C291" s="815">
        <v>4.72</v>
      </c>
      <c r="D291" s="816">
        <v>4.2</v>
      </c>
      <c r="E291" s="797">
        <v>26</v>
      </c>
      <c r="F291" s="798">
        <v>7.86</v>
      </c>
      <c r="G291" s="799">
        <v>3.7</v>
      </c>
      <c r="H291" s="801">
        <v>20</v>
      </c>
      <c r="I291" s="795">
        <v>6.05</v>
      </c>
      <c r="J291" s="796">
        <v>3.4</v>
      </c>
      <c r="K291" s="800">
        <v>0.3</v>
      </c>
      <c r="L291" s="801">
        <v>1</v>
      </c>
      <c r="M291" s="801">
        <v>11</v>
      </c>
      <c r="N291" s="802">
        <v>3.83</v>
      </c>
      <c r="O291" s="801" t="s">
        <v>9567</v>
      </c>
      <c r="P291" s="818" t="s">
        <v>10138</v>
      </c>
      <c r="Q291" s="803"/>
      <c r="R291" s="814"/>
      <c r="S291" s="814"/>
      <c r="T291" s="814"/>
      <c r="U291" s="814"/>
      <c r="V291" s="819"/>
      <c r="W291" s="804">
        <v>6.52</v>
      </c>
    </row>
    <row r="292" spans="1:23" ht="14.4" customHeight="1" x14ac:dyDescent="0.3">
      <c r="A292" s="866" t="s">
        <v>10139</v>
      </c>
      <c r="B292" s="851">
        <v>3</v>
      </c>
      <c r="C292" s="852">
        <v>1.23</v>
      </c>
      <c r="D292" s="820">
        <v>2.2999999999999998</v>
      </c>
      <c r="E292" s="855">
        <v>17</v>
      </c>
      <c r="F292" s="856">
        <v>6.99</v>
      </c>
      <c r="G292" s="806">
        <v>4.3</v>
      </c>
      <c r="H292" s="858">
        <v>6</v>
      </c>
      <c r="I292" s="854">
        <v>2.4700000000000002</v>
      </c>
      <c r="J292" s="805">
        <v>3.7</v>
      </c>
      <c r="K292" s="857">
        <v>0.41</v>
      </c>
      <c r="L292" s="858">
        <v>2</v>
      </c>
      <c r="M292" s="858">
        <v>16</v>
      </c>
      <c r="N292" s="859">
        <v>5.45</v>
      </c>
      <c r="O292" s="858" t="s">
        <v>9567</v>
      </c>
      <c r="P292" s="860" t="s">
        <v>10140</v>
      </c>
      <c r="Q292" s="861"/>
      <c r="R292" s="851"/>
      <c r="S292" s="851"/>
      <c r="T292" s="851"/>
      <c r="U292" s="851"/>
      <c r="V292" s="862"/>
      <c r="W292" s="807"/>
    </row>
    <row r="293" spans="1:23" ht="14.4" customHeight="1" x14ac:dyDescent="0.3">
      <c r="A293" s="866" t="s">
        <v>10141</v>
      </c>
      <c r="B293" s="851">
        <v>1</v>
      </c>
      <c r="C293" s="852">
        <v>0.67</v>
      </c>
      <c r="D293" s="820">
        <v>5</v>
      </c>
      <c r="E293" s="855"/>
      <c r="F293" s="856"/>
      <c r="G293" s="806"/>
      <c r="H293" s="858"/>
      <c r="I293" s="854"/>
      <c r="J293" s="805"/>
      <c r="K293" s="857">
        <v>0.67</v>
      </c>
      <c r="L293" s="858">
        <v>3</v>
      </c>
      <c r="M293" s="858">
        <v>24</v>
      </c>
      <c r="N293" s="859">
        <v>8.07</v>
      </c>
      <c r="O293" s="858" t="s">
        <v>9567</v>
      </c>
      <c r="P293" s="860" t="s">
        <v>10142</v>
      </c>
      <c r="Q293" s="861"/>
      <c r="R293" s="851"/>
      <c r="S293" s="851"/>
      <c r="T293" s="851"/>
      <c r="U293" s="851"/>
      <c r="V293" s="862"/>
      <c r="W293" s="807"/>
    </row>
    <row r="294" spans="1:23" ht="14.4" customHeight="1" x14ac:dyDescent="0.3">
      <c r="A294" s="867" t="s">
        <v>10143</v>
      </c>
      <c r="B294" s="814">
        <v>1</v>
      </c>
      <c r="C294" s="815">
        <v>0.46</v>
      </c>
      <c r="D294" s="816">
        <v>5</v>
      </c>
      <c r="E294" s="817">
        <v>3</v>
      </c>
      <c r="F294" s="795">
        <v>1.38</v>
      </c>
      <c r="G294" s="796">
        <v>4.7</v>
      </c>
      <c r="H294" s="797">
        <v>6</v>
      </c>
      <c r="I294" s="798">
        <v>2.76</v>
      </c>
      <c r="J294" s="808">
        <v>4.8</v>
      </c>
      <c r="K294" s="800">
        <v>0.46</v>
      </c>
      <c r="L294" s="801">
        <v>1</v>
      </c>
      <c r="M294" s="801">
        <v>12</v>
      </c>
      <c r="N294" s="802">
        <v>4.07</v>
      </c>
      <c r="O294" s="801" t="s">
        <v>9567</v>
      </c>
      <c r="P294" s="818" t="s">
        <v>10144</v>
      </c>
      <c r="Q294" s="803"/>
      <c r="R294" s="814"/>
      <c r="S294" s="814"/>
      <c r="T294" s="814"/>
      <c r="U294" s="814"/>
      <c r="V294" s="819"/>
      <c r="W294" s="804">
        <v>9.86</v>
      </c>
    </row>
    <row r="295" spans="1:23" ht="14.4" customHeight="1" x14ac:dyDescent="0.3">
      <c r="A295" s="866" t="s">
        <v>10145</v>
      </c>
      <c r="B295" s="851">
        <v>1</v>
      </c>
      <c r="C295" s="852">
        <v>0.62</v>
      </c>
      <c r="D295" s="820">
        <v>3</v>
      </c>
      <c r="E295" s="853">
        <v>1</v>
      </c>
      <c r="F295" s="854">
        <v>0.62</v>
      </c>
      <c r="G295" s="805">
        <v>15</v>
      </c>
      <c r="H295" s="855"/>
      <c r="I295" s="856"/>
      <c r="J295" s="806"/>
      <c r="K295" s="857">
        <v>0.62</v>
      </c>
      <c r="L295" s="858">
        <v>2</v>
      </c>
      <c r="M295" s="858">
        <v>18</v>
      </c>
      <c r="N295" s="859">
        <v>5.95</v>
      </c>
      <c r="O295" s="858" t="s">
        <v>9567</v>
      </c>
      <c r="P295" s="860" t="s">
        <v>10146</v>
      </c>
      <c r="Q295" s="861"/>
      <c r="R295" s="851"/>
      <c r="S295" s="851"/>
      <c r="T295" s="851"/>
      <c r="U295" s="851"/>
      <c r="V295" s="862"/>
      <c r="W295" s="807"/>
    </row>
    <row r="296" spans="1:23" ht="14.4" customHeight="1" x14ac:dyDescent="0.3">
      <c r="A296" s="867" t="s">
        <v>10147</v>
      </c>
      <c r="B296" s="814">
        <v>40</v>
      </c>
      <c r="C296" s="815">
        <v>18.57</v>
      </c>
      <c r="D296" s="816">
        <v>4.0999999999999996</v>
      </c>
      <c r="E296" s="817">
        <v>30</v>
      </c>
      <c r="F296" s="795">
        <v>14.62</v>
      </c>
      <c r="G296" s="796">
        <v>3.8</v>
      </c>
      <c r="H296" s="797">
        <v>45</v>
      </c>
      <c r="I296" s="798">
        <v>21.67</v>
      </c>
      <c r="J296" s="799">
        <v>3.8</v>
      </c>
      <c r="K296" s="800">
        <v>0.46</v>
      </c>
      <c r="L296" s="801">
        <v>1</v>
      </c>
      <c r="M296" s="801">
        <v>13</v>
      </c>
      <c r="N296" s="802">
        <v>4.32</v>
      </c>
      <c r="O296" s="801" t="s">
        <v>9567</v>
      </c>
      <c r="P296" s="818" t="s">
        <v>10148</v>
      </c>
      <c r="Q296" s="803"/>
      <c r="R296" s="814"/>
      <c r="S296" s="814"/>
      <c r="T296" s="814"/>
      <c r="U296" s="814"/>
      <c r="V296" s="819"/>
      <c r="W296" s="804">
        <v>9.4600000000000009</v>
      </c>
    </row>
    <row r="297" spans="1:23" ht="14.4" customHeight="1" x14ac:dyDescent="0.3">
      <c r="A297" s="866" t="s">
        <v>10149</v>
      </c>
      <c r="B297" s="851"/>
      <c r="C297" s="852"/>
      <c r="D297" s="820"/>
      <c r="E297" s="853">
        <v>2</v>
      </c>
      <c r="F297" s="854">
        <v>1.1599999999999999</v>
      </c>
      <c r="G297" s="805">
        <v>4.5</v>
      </c>
      <c r="H297" s="855">
        <v>2</v>
      </c>
      <c r="I297" s="856">
        <v>1.32</v>
      </c>
      <c r="J297" s="806">
        <v>4.5</v>
      </c>
      <c r="K297" s="857">
        <v>0.57999999999999996</v>
      </c>
      <c r="L297" s="858">
        <v>2</v>
      </c>
      <c r="M297" s="858">
        <v>18</v>
      </c>
      <c r="N297" s="859">
        <v>6.05</v>
      </c>
      <c r="O297" s="858" t="s">
        <v>9567</v>
      </c>
      <c r="P297" s="860" t="s">
        <v>10150</v>
      </c>
      <c r="Q297" s="861"/>
      <c r="R297" s="851"/>
      <c r="S297" s="851"/>
      <c r="T297" s="851"/>
      <c r="U297" s="851"/>
      <c r="V297" s="862"/>
      <c r="W297" s="807"/>
    </row>
    <row r="298" spans="1:23" ht="14.4" customHeight="1" x14ac:dyDescent="0.3">
      <c r="A298" s="866" t="s">
        <v>10151</v>
      </c>
      <c r="B298" s="851">
        <v>1</v>
      </c>
      <c r="C298" s="852">
        <v>0.71</v>
      </c>
      <c r="D298" s="820">
        <v>4</v>
      </c>
      <c r="E298" s="853"/>
      <c r="F298" s="854"/>
      <c r="G298" s="805"/>
      <c r="H298" s="855">
        <v>1</v>
      </c>
      <c r="I298" s="856">
        <v>1.73</v>
      </c>
      <c r="J298" s="809">
        <v>18</v>
      </c>
      <c r="K298" s="857">
        <v>0.71</v>
      </c>
      <c r="L298" s="858">
        <v>2</v>
      </c>
      <c r="M298" s="858">
        <v>21</v>
      </c>
      <c r="N298" s="859">
        <v>7.13</v>
      </c>
      <c r="O298" s="858" t="s">
        <v>9567</v>
      </c>
      <c r="P298" s="860" t="s">
        <v>10152</v>
      </c>
      <c r="Q298" s="861"/>
      <c r="R298" s="851"/>
      <c r="S298" s="851"/>
      <c r="T298" s="851"/>
      <c r="U298" s="851"/>
      <c r="V298" s="862"/>
      <c r="W298" s="807">
        <v>10.87</v>
      </c>
    </row>
    <row r="299" spans="1:23" ht="14.4" customHeight="1" x14ac:dyDescent="0.3">
      <c r="A299" s="867" t="s">
        <v>10153</v>
      </c>
      <c r="B299" s="814">
        <v>24</v>
      </c>
      <c r="C299" s="815">
        <v>7.52</v>
      </c>
      <c r="D299" s="816">
        <v>3.2</v>
      </c>
      <c r="E299" s="817">
        <v>24</v>
      </c>
      <c r="F299" s="795">
        <v>7.52</v>
      </c>
      <c r="G299" s="796">
        <v>3.1</v>
      </c>
      <c r="H299" s="797">
        <v>39</v>
      </c>
      <c r="I299" s="798">
        <v>12.23</v>
      </c>
      <c r="J299" s="799">
        <v>3</v>
      </c>
      <c r="K299" s="800">
        <v>0.31</v>
      </c>
      <c r="L299" s="801">
        <v>1</v>
      </c>
      <c r="M299" s="801">
        <v>10</v>
      </c>
      <c r="N299" s="802">
        <v>3.23</v>
      </c>
      <c r="O299" s="801" t="s">
        <v>9567</v>
      </c>
      <c r="P299" s="818" t="s">
        <v>10154</v>
      </c>
      <c r="Q299" s="803"/>
      <c r="R299" s="814"/>
      <c r="S299" s="814"/>
      <c r="T299" s="814"/>
      <c r="U299" s="814"/>
      <c r="V299" s="819"/>
      <c r="W299" s="804">
        <v>2.3199999999999998</v>
      </c>
    </row>
    <row r="300" spans="1:23" ht="14.4" customHeight="1" x14ac:dyDescent="0.3">
      <c r="A300" s="866" t="s">
        <v>10155</v>
      </c>
      <c r="B300" s="851">
        <v>2</v>
      </c>
      <c r="C300" s="852">
        <v>0.67</v>
      </c>
      <c r="D300" s="820">
        <v>3</v>
      </c>
      <c r="E300" s="853"/>
      <c r="F300" s="854"/>
      <c r="G300" s="805"/>
      <c r="H300" s="855">
        <v>1</v>
      </c>
      <c r="I300" s="856">
        <v>0.34</v>
      </c>
      <c r="J300" s="809">
        <v>4</v>
      </c>
      <c r="K300" s="857">
        <v>0.34</v>
      </c>
      <c r="L300" s="858">
        <v>1</v>
      </c>
      <c r="M300" s="858">
        <v>11</v>
      </c>
      <c r="N300" s="859">
        <v>3.71</v>
      </c>
      <c r="O300" s="858" t="s">
        <v>9567</v>
      </c>
      <c r="P300" s="860" t="s">
        <v>10156</v>
      </c>
      <c r="Q300" s="861"/>
      <c r="R300" s="851"/>
      <c r="S300" s="851"/>
      <c r="T300" s="851"/>
      <c r="U300" s="851"/>
      <c r="V300" s="862"/>
      <c r="W300" s="807">
        <v>0.28999999999999998</v>
      </c>
    </row>
    <row r="301" spans="1:23" ht="14.4" customHeight="1" x14ac:dyDescent="0.3">
      <c r="A301" s="866" t="s">
        <v>10157</v>
      </c>
      <c r="B301" s="851">
        <v>1</v>
      </c>
      <c r="C301" s="852">
        <v>0.38</v>
      </c>
      <c r="D301" s="820">
        <v>3</v>
      </c>
      <c r="E301" s="853"/>
      <c r="F301" s="854"/>
      <c r="G301" s="805"/>
      <c r="H301" s="855"/>
      <c r="I301" s="856"/>
      <c r="J301" s="806"/>
      <c r="K301" s="857">
        <v>0.38</v>
      </c>
      <c r="L301" s="858">
        <v>1</v>
      </c>
      <c r="M301" s="858">
        <v>13</v>
      </c>
      <c r="N301" s="859">
        <v>4.32</v>
      </c>
      <c r="O301" s="858" t="s">
        <v>9567</v>
      </c>
      <c r="P301" s="860" t="s">
        <v>10158</v>
      </c>
      <c r="Q301" s="861"/>
      <c r="R301" s="851"/>
      <c r="S301" s="851"/>
      <c r="T301" s="851"/>
      <c r="U301" s="851"/>
      <c r="V301" s="862"/>
      <c r="W301" s="807"/>
    </row>
    <row r="302" spans="1:23" ht="14.4" customHeight="1" x14ac:dyDescent="0.3">
      <c r="A302" s="867" t="s">
        <v>10159</v>
      </c>
      <c r="B302" s="814">
        <v>4</v>
      </c>
      <c r="C302" s="815">
        <v>2.52</v>
      </c>
      <c r="D302" s="816">
        <v>3</v>
      </c>
      <c r="E302" s="817">
        <v>2</v>
      </c>
      <c r="F302" s="795">
        <v>1.26</v>
      </c>
      <c r="G302" s="796">
        <v>3</v>
      </c>
      <c r="H302" s="797">
        <v>5</v>
      </c>
      <c r="I302" s="798">
        <v>3.15</v>
      </c>
      <c r="J302" s="799">
        <v>3</v>
      </c>
      <c r="K302" s="800">
        <v>0.63</v>
      </c>
      <c r="L302" s="801">
        <v>2</v>
      </c>
      <c r="M302" s="801">
        <v>15</v>
      </c>
      <c r="N302" s="802">
        <v>4.8899999999999997</v>
      </c>
      <c r="O302" s="801" t="s">
        <v>9567</v>
      </c>
      <c r="P302" s="818" t="s">
        <v>10160</v>
      </c>
      <c r="Q302" s="803"/>
      <c r="R302" s="814"/>
      <c r="S302" s="814"/>
      <c r="T302" s="814"/>
      <c r="U302" s="814"/>
      <c r="V302" s="819"/>
      <c r="W302" s="804"/>
    </row>
    <row r="303" spans="1:23" ht="14.4" customHeight="1" x14ac:dyDescent="0.3">
      <c r="A303" s="867" t="s">
        <v>10161</v>
      </c>
      <c r="B303" s="814">
        <v>12</v>
      </c>
      <c r="C303" s="815">
        <v>3.09</v>
      </c>
      <c r="D303" s="816">
        <v>3.8</v>
      </c>
      <c r="E303" s="817">
        <v>9</v>
      </c>
      <c r="F303" s="795">
        <v>2.31</v>
      </c>
      <c r="G303" s="796">
        <v>3</v>
      </c>
      <c r="H303" s="797">
        <v>11</v>
      </c>
      <c r="I303" s="798">
        <v>2.83</v>
      </c>
      <c r="J303" s="799">
        <v>2.7</v>
      </c>
      <c r="K303" s="800">
        <v>0.26</v>
      </c>
      <c r="L303" s="801">
        <v>1</v>
      </c>
      <c r="M303" s="801">
        <v>10</v>
      </c>
      <c r="N303" s="802">
        <v>3.3</v>
      </c>
      <c r="O303" s="801" t="s">
        <v>9567</v>
      </c>
      <c r="P303" s="818" t="s">
        <v>10162</v>
      </c>
      <c r="Q303" s="803"/>
      <c r="R303" s="814"/>
      <c r="S303" s="814"/>
      <c r="T303" s="814"/>
      <c r="U303" s="814"/>
      <c r="V303" s="819"/>
      <c r="W303" s="804">
        <v>6.7</v>
      </c>
    </row>
    <row r="304" spans="1:23" ht="14.4" customHeight="1" x14ac:dyDescent="0.3">
      <c r="A304" s="866" t="s">
        <v>10163</v>
      </c>
      <c r="B304" s="851"/>
      <c r="C304" s="852"/>
      <c r="D304" s="820"/>
      <c r="E304" s="853"/>
      <c r="F304" s="854"/>
      <c r="G304" s="805"/>
      <c r="H304" s="855">
        <v>1</v>
      </c>
      <c r="I304" s="856">
        <v>0.33</v>
      </c>
      <c r="J304" s="806">
        <v>3</v>
      </c>
      <c r="K304" s="857">
        <v>0.33</v>
      </c>
      <c r="L304" s="858">
        <v>2</v>
      </c>
      <c r="M304" s="858">
        <v>14</v>
      </c>
      <c r="N304" s="859">
        <v>4.51</v>
      </c>
      <c r="O304" s="858" t="s">
        <v>9567</v>
      </c>
      <c r="P304" s="860" t="s">
        <v>10164</v>
      </c>
      <c r="Q304" s="861"/>
      <c r="R304" s="851"/>
      <c r="S304" s="851"/>
      <c r="T304" s="851"/>
      <c r="U304" s="851"/>
      <c r="V304" s="862"/>
      <c r="W304" s="807"/>
    </row>
    <row r="305" spans="1:23" ht="14.4" customHeight="1" x14ac:dyDescent="0.3">
      <c r="A305" s="867" t="s">
        <v>10165</v>
      </c>
      <c r="B305" s="814">
        <v>1</v>
      </c>
      <c r="C305" s="815">
        <v>0.98</v>
      </c>
      <c r="D305" s="816">
        <v>7</v>
      </c>
      <c r="E305" s="797">
        <v>2</v>
      </c>
      <c r="F305" s="798">
        <v>1.97</v>
      </c>
      <c r="G305" s="799">
        <v>8</v>
      </c>
      <c r="H305" s="801">
        <v>1</v>
      </c>
      <c r="I305" s="795">
        <v>0.98</v>
      </c>
      <c r="J305" s="796">
        <v>5</v>
      </c>
      <c r="K305" s="800">
        <v>0.98</v>
      </c>
      <c r="L305" s="801">
        <v>2</v>
      </c>
      <c r="M305" s="801">
        <v>20</v>
      </c>
      <c r="N305" s="802">
        <v>6.83</v>
      </c>
      <c r="O305" s="801" t="s">
        <v>9567</v>
      </c>
      <c r="P305" s="818" t="s">
        <v>10166</v>
      </c>
      <c r="Q305" s="803"/>
      <c r="R305" s="814"/>
      <c r="S305" s="814"/>
      <c r="T305" s="814"/>
      <c r="U305" s="814"/>
      <c r="V305" s="819"/>
      <c r="W305" s="804"/>
    </row>
    <row r="306" spans="1:23" ht="14.4" customHeight="1" x14ac:dyDescent="0.3">
      <c r="A306" s="866" t="s">
        <v>10167</v>
      </c>
      <c r="B306" s="851"/>
      <c r="C306" s="852"/>
      <c r="D306" s="820"/>
      <c r="E306" s="855">
        <v>1</v>
      </c>
      <c r="F306" s="856">
        <v>1.1000000000000001</v>
      </c>
      <c r="G306" s="806">
        <v>4</v>
      </c>
      <c r="H306" s="858"/>
      <c r="I306" s="854"/>
      <c r="J306" s="805"/>
      <c r="K306" s="857">
        <v>1.1000000000000001</v>
      </c>
      <c r="L306" s="858">
        <v>3</v>
      </c>
      <c r="M306" s="858">
        <v>23</v>
      </c>
      <c r="N306" s="859">
        <v>7.53</v>
      </c>
      <c r="O306" s="858" t="s">
        <v>9567</v>
      </c>
      <c r="P306" s="860" t="s">
        <v>10168</v>
      </c>
      <c r="Q306" s="861"/>
      <c r="R306" s="851"/>
      <c r="S306" s="851"/>
      <c r="T306" s="851"/>
      <c r="U306" s="851"/>
      <c r="V306" s="862"/>
      <c r="W306" s="807"/>
    </row>
    <row r="307" spans="1:23" ht="14.4" customHeight="1" x14ac:dyDescent="0.3">
      <c r="A307" s="867" t="s">
        <v>10169</v>
      </c>
      <c r="B307" s="814"/>
      <c r="C307" s="815"/>
      <c r="D307" s="816"/>
      <c r="E307" s="817"/>
      <c r="F307" s="795"/>
      <c r="G307" s="796"/>
      <c r="H307" s="797">
        <v>1</v>
      </c>
      <c r="I307" s="798">
        <v>0.66</v>
      </c>
      <c r="J307" s="808">
        <v>5</v>
      </c>
      <c r="K307" s="800">
        <v>0.66</v>
      </c>
      <c r="L307" s="801">
        <v>2</v>
      </c>
      <c r="M307" s="801">
        <v>14</v>
      </c>
      <c r="N307" s="802">
        <v>4.5999999999999996</v>
      </c>
      <c r="O307" s="801" t="s">
        <v>9567</v>
      </c>
      <c r="P307" s="818" t="s">
        <v>10170</v>
      </c>
      <c r="Q307" s="803"/>
      <c r="R307" s="814"/>
      <c r="S307" s="814"/>
      <c r="T307" s="814"/>
      <c r="U307" s="814"/>
      <c r="V307" s="819"/>
      <c r="W307" s="804">
        <v>0.4</v>
      </c>
    </row>
    <row r="308" spans="1:23" ht="14.4" customHeight="1" x14ac:dyDescent="0.3">
      <c r="A308" s="867" t="s">
        <v>10171</v>
      </c>
      <c r="B308" s="814"/>
      <c r="C308" s="815"/>
      <c r="D308" s="816"/>
      <c r="E308" s="817"/>
      <c r="F308" s="795"/>
      <c r="G308" s="796"/>
      <c r="H308" s="797">
        <v>2</v>
      </c>
      <c r="I308" s="798">
        <v>0.59</v>
      </c>
      <c r="J308" s="808">
        <v>6</v>
      </c>
      <c r="K308" s="800">
        <v>0.28999999999999998</v>
      </c>
      <c r="L308" s="801">
        <v>2</v>
      </c>
      <c r="M308" s="801">
        <v>15</v>
      </c>
      <c r="N308" s="802">
        <v>5.05</v>
      </c>
      <c r="O308" s="801" t="s">
        <v>9567</v>
      </c>
      <c r="P308" s="818" t="s">
        <v>10172</v>
      </c>
      <c r="Q308" s="803"/>
      <c r="R308" s="814"/>
      <c r="S308" s="814"/>
      <c r="T308" s="814"/>
      <c r="U308" s="814"/>
      <c r="V308" s="819"/>
      <c r="W308" s="804">
        <v>1.95</v>
      </c>
    </row>
    <row r="309" spans="1:23" ht="14.4" customHeight="1" x14ac:dyDescent="0.3">
      <c r="A309" s="867" t="s">
        <v>10173</v>
      </c>
      <c r="B309" s="814"/>
      <c r="C309" s="815"/>
      <c r="D309" s="816"/>
      <c r="E309" s="817">
        <v>2</v>
      </c>
      <c r="F309" s="795">
        <v>0.34</v>
      </c>
      <c r="G309" s="796">
        <v>3.5</v>
      </c>
      <c r="H309" s="797">
        <v>2</v>
      </c>
      <c r="I309" s="798">
        <v>0.34</v>
      </c>
      <c r="J309" s="808">
        <v>4</v>
      </c>
      <c r="K309" s="800">
        <v>0.17</v>
      </c>
      <c r="L309" s="801">
        <v>1</v>
      </c>
      <c r="M309" s="801">
        <v>8</v>
      </c>
      <c r="N309" s="802">
        <v>2.77</v>
      </c>
      <c r="O309" s="801" t="s">
        <v>9567</v>
      </c>
      <c r="P309" s="818" t="s">
        <v>10174</v>
      </c>
      <c r="Q309" s="803"/>
      <c r="R309" s="814"/>
      <c r="S309" s="814"/>
      <c r="T309" s="814"/>
      <c r="U309" s="814"/>
      <c r="V309" s="819"/>
      <c r="W309" s="804">
        <v>2.4500000000000002</v>
      </c>
    </row>
    <row r="310" spans="1:23" ht="14.4" customHeight="1" x14ac:dyDescent="0.3">
      <c r="A310" s="867" t="s">
        <v>10175</v>
      </c>
      <c r="B310" s="814"/>
      <c r="C310" s="815"/>
      <c r="D310" s="816"/>
      <c r="E310" s="797">
        <v>1</v>
      </c>
      <c r="F310" s="798">
        <v>32.340000000000003</v>
      </c>
      <c r="G310" s="799">
        <v>111</v>
      </c>
      <c r="H310" s="801"/>
      <c r="I310" s="795"/>
      <c r="J310" s="796"/>
      <c r="K310" s="800">
        <v>32.340000000000003</v>
      </c>
      <c r="L310" s="801">
        <v>20</v>
      </c>
      <c r="M310" s="801">
        <v>180</v>
      </c>
      <c r="N310" s="802">
        <v>59.88</v>
      </c>
      <c r="O310" s="801" t="s">
        <v>9567</v>
      </c>
      <c r="P310" s="818" t="s">
        <v>10176</v>
      </c>
      <c r="Q310" s="803"/>
      <c r="R310" s="814"/>
      <c r="S310" s="814"/>
      <c r="T310" s="814"/>
      <c r="U310" s="814"/>
      <c r="V310" s="819"/>
      <c r="W310" s="804"/>
    </row>
    <row r="311" spans="1:23" ht="14.4" customHeight="1" x14ac:dyDescent="0.3">
      <c r="A311" s="867" t="s">
        <v>10177</v>
      </c>
      <c r="B311" s="814"/>
      <c r="C311" s="815"/>
      <c r="D311" s="816"/>
      <c r="E311" s="817">
        <v>2</v>
      </c>
      <c r="F311" s="795">
        <v>1.27</v>
      </c>
      <c r="G311" s="796">
        <v>9</v>
      </c>
      <c r="H311" s="797">
        <v>3</v>
      </c>
      <c r="I311" s="798">
        <v>1.74</v>
      </c>
      <c r="J311" s="799">
        <v>5</v>
      </c>
      <c r="K311" s="800">
        <v>0.63</v>
      </c>
      <c r="L311" s="801">
        <v>3</v>
      </c>
      <c r="M311" s="801">
        <v>25</v>
      </c>
      <c r="N311" s="802">
        <v>8.1999999999999993</v>
      </c>
      <c r="O311" s="801" t="s">
        <v>9567</v>
      </c>
      <c r="P311" s="818" t="s">
        <v>10178</v>
      </c>
      <c r="Q311" s="803"/>
      <c r="R311" s="814"/>
      <c r="S311" s="814"/>
      <c r="T311" s="814"/>
      <c r="U311" s="814"/>
      <c r="V311" s="819"/>
      <c r="W311" s="804"/>
    </row>
    <row r="312" spans="1:23" ht="14.4" customHeight="1" x14ac:dyDescent="0.3">
      <c r="A312" s="866" t="s">
        <v>10179</v>
      </c>
      <c r="B312" s="851"/>
      <c r="C312" s="852"/>
      <c r="D312" s="820"/>
      <c r="E312" s="853">
        <v>2</v>
      </c>
      <c r="F312" s="854">
        <v>2.96</v>
      </c>
      <c r="G312" s="805">
        <v>7</v>
      </c>
      <c r="H312" s="855">
        <v>1</v>
      </c>
      <c r="I312" s="856">
        <v>1.69</v>
      </c>
      <c r="J312" s="806">
        <v>6</v>
      </c>
      <c r="K312" s="857">
        <v>1.69</v>
      </c>
      <c r="L312" s="858">
        <v>4</v>
      </c>
      <c r="M312" s="858">
        <v>36</v>
      </c>
      <c r="N312" s="859">
        <v>11.9</v>
      </c>
      <c r="O312" s="858" t="s">
        <v>9567</v>
      </c>
      <c r="P312" s="860" t="s">
        <v>10180</v>
      </c>
      <c r="Q312" s="861"/>
      <c r="R312" s="851"/>
      <c r="S312" s="851"/>
      <c r="T312" s="851"/>
      <c r="U312" s="851"/>
      <c r="V312" s="862"/>
      <c r="W312" s="807"/>
    </row>
    <row r="313" spans="1:23" ht="14.4" customHeight="1" x14ac:dyDescent="0.3">
      <c r="A313" s="867" t="s">
        <v>10181</v>
      </c>
      <c r="B313" s="810">
        <v>4</v>
      </c>
      <c r="C313" s="811">
        <v>1.76</v>
      </c>
      <c r="D313" s="812">
        <v>9</v>
      </c>
      <c r="E313" s="817">
        <v>2</v>
      </c>
      <c r="F313" s="795">
        <v>0.84</v>
      </c>
      <c r="G313" s="796">
        <v>3</v>
      </c>
      <c r="H313" s="801">
        <v>2</v>
      </c>
      <c r="I313" s="795">
        <v>0.86</v>
      </c>
      <c r="J313" s="796">
        <v>6</v>
      </c>
      <c r="K313" s="800">
        <v>0.42</v>
      </c>
      <c r="L313" s="801">
        <v>2</v>
      </c>
      <c r="M313" s="801">
        <v>18</v>
      </c>
      <c r="N313" s="802">
        <v>6.02</v>
      </c>
      <c r="O313" s="801" t="s">
        <v>9567</v>
      </c>
      <c r="P313" s="818" t="s">
        <v>10182</v>
      </c>
      <c r="Q313" s="803"/>
      <c r="R313" s="814"/>
      <c r="S313" s="814"/>
      <c r="T313" s="814"/>
      <c r="U313" s="814"/>
      <c r="V313" s="819"/>
      <c r="W313" s="804">
        <v>0.98</v>
      </c>
    </row>
    <row r="314" spans="1:23" ht="14.4" customHeight="1" x14ac:dyDescent="0.3">
      <c r="A314" s="866" t="s">
        <v>10183</v>
      </c>
      <c r="B314" s="863">
        <v>4</v>
      </c>
      <c r="C314" s="864">
        <v>3.37</v>
      </c>
      <c r="D314" s="813">
        <v>6.3</v>
      </c>
      <c r="E314" s="853">
        <v>3</v>
      </c>
      <c r="F314" s="854">
        <v>2.75</v>
      </c>
      <c r="G314" s="805">
        <v>9.3000000000000007</v>
      </c>
      <c r="H314" s="858"/>
      <c r="I314" s="854"/>
      <c r="J314" s="805"/>
      <c r="K314" s="857">
        <v>0.92</v>
      </c>
      <c r="L314" s="858">
        <v>3</v>
      </c>
      <c r="M314" s="858">
        <v>23</v>
      </c>
      <c r="N314" s="859">
        <v>7.83</v>
      </c>
      <c r="O314" s="858" t="s">
        <v>9567</v>
      </c>
      <c r="P314" s="860" t="s">
        <v>10184</v>
      </c>
      <c r="Q314" s="861"/>
      <c r="R314" s="851"/>
      <c r="S314" s="851"/>
      <c r="T314" s="851"/>
      <c r="U314" s="851"/>
      <c r="V314" s="862"/>
      <c r="W314" s="807"/>
    </row>
    <row r="315" spans="1:23" ht="14.4" customHeight="1" x14ac:dyDescent="0.3">
      <c r="A315" s="866" t="s">
        <v>10185</v>
      </c>
      <c r="B315" s="863"/>
      <c r="C315" s="864"/>
      <c r="D315" s="813"/>
      <c r="E315" s="853">
        <v>1</v>
      </c>
      <c r="F315" s="854">
        <v>3.85</v>
      </c>
      <c r="G315" s="805">
        <v>30</v>
      </c>
      <c r="H315" s="858"/>
      <c r="I315" s="854"/>
      <c r="J315" s="805"/>
      <c r="K315" s="857">
        <v>3.85</v>
      </c>
      <c r="L315" s="858">
        <v>5</v>
      </c>
      <c r="M315" s="858">
        <v>43</v>
      </c>
      <c r="N315" s="859">
        <v>14.37</v>
      </c>
      <c r="O315" s="858" t="s">
        <v>9567</v>
      </c>
      <c r="P315" s="860" t="s">
        <v>10186</v>
      </c>
      <c r="Q315" s="861"/>
      <c r="R315" s="851"/>
      <c r="S315" s="851"/>
      <c r="T315" s="851"/>
      <c r="U315" s="851"/>
      <c r="V315" s="862"/>
      <c r="W315" s="807"/>
    </row>
    <row r="316" spans="1:23" ht="14.4" customHeight="1" x14ac:dyDescent="0.3">
      <c r="A316" s="867" t="s">
        <v>10187</v>
      </c>
      <c r="B316" s="810">
        <v>1</v>
      </c>
      <c r="C316" s="811">
        <v>6.84</v>
      </c>
      <c r="D316" s="812">
        <v>6</v>
      </c>
      <c r="E316" s="817"/>
      <c r="F316" s="795"/>
      <c r="G316" s="796"/>
      <c r="H316" s="801"/>
      <c r="I316" s="795"/>
      <c r="J316" s="796"/>
      <c r="K316" s="800">
        <v>9.09</v>
      </c>
      <c r="L316" s="801">
        <v>8</v>
      </c>
      <c r="M316" s="801">
        <v>72</v>
      </c>
      <c r="N316" s="802">
        <v>23.98</v>
      </c>
      <c r="O316" s="801" t="s">
        <v>9567</v>
      </c>
      <c r="P316" s="818" t="s">
        <v>10188</v>
      </c>
      <c r="Q316" s="803"/>
      <c r="R316" s="814"/>
      <c r="S316" s="814"/>
      <c r="T316" s="814"/>
      <c r="U316" s="814"/>
      <c r="V316" s="819"/>
      <c r="W316" s="804"/>
    </row>
    <row r="317" spans="1:23" ht="14.4" customHeight="1" x14ac:dyDescent="0.3">
      <c r="A317" s="867" t="s">
        <v>10189</v>
      </c>
      <c r="B317" s="810">
        <v>1</v>
      </c>
      <c r="C317" s="811">
        <v>1.48</v>
      </c>
      <c r="D317" s="812">
        <v>3</v>
      </c>
      <c r="E317" s="817"/>
      <c r="F317" s="795"/>
      <c r="G317" s="796"/>
      <c r="H317" s="801"/>
      <c r="I317" s="795"/>
      <c r="J317" s="796"/>
      <c r="K317" s="800">
        <v>1.48</v>
      </c>
      <c r="L317" s="801">
        <v>3</v>
      </c>
      <c r="M317" s="801">
        <v>28</v>
      </c>
      <c r="N317" s="802">
        <v>9.17</v>
      </c>
      <c r="O317" s="801" t="s">
        <v>9567</v>
      </c>
      <c r="P317" s="818" t="s">
        <v>10190</v>
      </c>
      <c r="Q317" s="803"/>
      <c r="R317" s="814"/>
      <c r="S317" s="814"/>
      <c r="T317" s="814"/>
      <c r="U317" s="814"/>
      <c r="V317" s="819"/>
      <c r="W317" s="804"/>
    </row>
    <row r="318" spans="1:23" ht="14.4" customHeight="1" x14ac:dyDescent="0.3">
      <c r="A318" s="866" t="s">
        <v>10191</v>
      </c>
      <c r="B318" s="863">
        <v>1</v>
      </c>
      <c r="C318" s="864">
        <v>2.0699999999999998</v>
      </c>
      <c r="D318" s="813">
        <v>4</v>
      </c>
      <c r="E318" s="853"/>
      <c r="F318" s="854"/>
      <c r="G318" s="805"/>
      <c r="H318" s="858"/>
      <c r="I318" s="854"/>
      <c r="J318" s="805"/>
      <c r="K318" s="857">
        <v>3.1</v>
      </c>
      <c r="L318" s="858">
        <v>6</v>
      </c>
      <c r="M318" s="858">
        <v>52</v>
      </c>
      <c r="N318" s="859">
        <v>17.309999999999999</v>
      </c>
      <c r="O318" s="858" t="s">
        <v>9567</v>
      </c>
      <c r="P318" s="860" t="s">
        <v>10192</v>
      </c>
      <c r="Q318" s="861"/>
      <c r="R318" s="851"/>
      <c r="S318" s="851"/>
      <c r="T318" s="851"/>
      <c r="U318" s="851"/>
      <c r="V318" s="862"/>
      <c r="W318" s="807"/>
    </row>
    <row r="319" spans="1:23" ht="14.4" customHeight="1" x14ac:dyDescent="0.3">
      <c r="A319" s="867" t="s">
        <v>10193</v>
      </c>
      <c r="B319" s="814">
        <v>1</v>
      </c>
      <c r="C319" s="815">
        <v>0.99</v>
      </c>
      <c r="D319" s="816">
        <v>7</v>
      </c>
      <c r="E319" s="817"/>
      <c r="F319" s="795"/>
      <c r="G319" s="796"/>
      <c r="H319" s="797">
        <v>1</v>
      </c>
      <c r="I319" s="798">
        <v>0.99</v>
      </c>
      <c r="J319" s="799">
        <v>7</v>
      </c>
      <c r="K319" s="800">
        <v>0.99</v>
      </c>
      <c r="L319" s="801">
        <v>3</v>
      </c>
      <c r="M319" s="801">
        <v>25</v>
      </c>
      <c r="N319" s="802">
        <v>8.35</v>
      </c>
      <c r="O319" s="801" t="s">
        <v>9567</v>
      </c>
      <c r="P319" s="818" t="s">
        <v>10194</v>
      </c>
      <c r="Q319" s="803"/>
      <c r="R319" s="814"/>
      <c r="S319" s="814"/>
      <c r="T319" s="814"/>
      <c r="U319" s="814"/>
      <c r="V319" s="819"/>
      <c r="W319" s="804"/>
    </row>
    <row r="320" spans="1:23" ht="14.4" customHeight="1" x14ac:dyDescent="0.3">
      <c r="A320" s="866" t="s">
        <v>10195</v>
      </c>
      <c r="B320" s="851"/>
      <c r="C320" s="852"/>
      <c r="D320" s="820"/>
      <c r="E320" s="853">
        <v>1</v>
      </c>
      <c r="F320" s="854">
        <v>3.43</v>
      </c>
      <c r="G320" s="805">
        <v>23</v>
      </c>
      <c r="H320" s="855"/>
      <c r="I320" s="856"/>
      <c r="J320" s="806"/>
      <c r="K320" s="857">
        <v>3.42</v>
      </c>
      <c r="L320" s="858">
        <v>5</v>
      </c>
      <c r="M320" s="858">
        <v>42</v>
      </c>
      <c r="N320" s="859">
        <v>14.11</v>
      </c>
      <c r="O320" s="858" t="s">
        <v>9567</v>
      </c>
      <c r="P320" s="860" t="s">
        <v>10196</v>
      </c>
      <c r="Q320" s="861"/>
      <c r="R320" s="851"/>
      <c r="S320" s="851"/>
      <c r="T320" s="851"/>
      <c r="U320" s="851"/>
      <c r="V320" s="862"/>
      <c r="W320" s="807"/>
    </row>
    <row r="321" spans="1:23" ht="14.4" customHeight="1" x14ac:dyDescent="0.3">
      <c r="A321" s="867" t="s">
        <v>10197</v>
      </c>
      <c r="B321" s="814">
        <v>15</v>
      </c>
      <c r="C321" s="815">
        <v>5.22</v>
      </c>
      <c r="D321" s="816">
        <v>6.5</v>
      </c>
      <c r="E321" s="797">
        <v>18</v>
      </c>
      <c r="F321" s="798">
        <v>5.75</v>
      </c>
      <c r="G321" s="799">
        <v>6.1</v>
      </c>
      <c r="H321" s="801">
        <v>14</v>
      </c>
      <c r="I321" s="795">
        <v>4.42</v>
      </c>
      <c r="J321" s="796">
        <v>4.5</v>
      </c>
      <c r="K321" s="800">
        <v>0.31</v>
      </c>
      <c r="L321" s="801">
        <v>2</v>
      </c>
      <c r="M321" s="801">
        <v>16</v>
      </c>
      <c r="N321" s="802">
        <v>5.19</v>
      </c>
      <c r="O321" s="801" t="s">
        <v>9567</v>
      </c>
      <c r="P321" s="818" t="s">
        <v>10198</v>
      </c>
      <c r="Q321" s="803"/>
      <c r="R321" s="814"/>
      <c r="S321" s="814"/>
      <c r="T321" s="814"/>
      <c r="U321" s="814"/>
      <c r="V321" s="819"/>
      <c r="W321" s="804">
        <v>9.26</v>
      </c>
    </row>
    <row r="322" spans="1:23" ht="14.4" customHeight="1" x14ac:dyDescent="0.3">
      <c r="A322" s="866" t="s">
        <v>10199</v>
      </c>
      <c r="B322" s="851">
        <v>7</v>
      </c>
      <c r="C322" s="852">
        <v>2.89</v>
      </c>
      <c r="D322" s="820">
        <v>4.9000000000000004</v>
      </c>
      <c r="E322" s="855">
        <v>7</v>
      </c>
      <c r="F322" s="856">
        <v>2.9</v>
      </c>
      <c r="G322" s="806">
        <v>6.6</v>
      </c>
      <c r="H322" s="858">
        <v>3</v>
      </c>
      <c r="I322" s="854">
        <v>1.58</v>
      </c>
      <c r="J322" s="809">
        <v>12</v>
      </c>
      <c r="K322" s="857">
        <v>0.41</v>
      </c>
      <c r="L322" s="858">
        <v>2</v>
      </c>
      <c r="M322" s="858">
        <v>19</v>
      </c>
      <c r="N322" s="859">
        <v>6.33</v>
      </c>
      <c r="O322" s="858" t="s">
        <v>9567</v>
      </c>
      <c r="P322" s="860" t="s">
        <v>10200</v>
      </c>
      <c r="Q322" s="861"/>
      <c r="R322" s="851"/>
      <c r="S322" s="851"/>
      <c r="T322" s="851"/>
      <c r="U322" s="851"/>
      <c r="V322" s="862"/>
      <c r="W322" s="807">
        <v>20.67</v>
      </c>
    </row>
    <row r="323" spans="1:23" ht="14.4" customHeight="1" x14ac:dyDescent="0.3">
      <c r="A323" s="866" t="s">
        <v>10201</v>
      </c>
      <c r="B323" s="851">
        <v>1</v>
      </c>
      <c r="C323" s="852">
        <v>0.67</v>
      </c>
      <c r="D323" s="820">
        <v>11</v>
      </c>
      <c r="E323" s="855">
        <v>5</v>
      </c>
      <c r="F323" s="856">
        <v>3.41</v>
      </c>
      <c r="G323" s="806">
        <v>8.4</v>
      </c>
      <c r="H323" s="858"/>
      <c r="I323" s="854"/>
      <c r="J323" s="805"/>
      <c r="K323" s="857">
        <v>0.67</v>
      </c>
      <c r="L323" s="858">
        <v>2</v>
      </c>
      <c r="M323" s="858">
        <v>21</v>
      </c>
      <c r="N323" s="859">
        <v>7.07</v>
      </c>
      <c r="O323" s="858" t="s">
        <v>9567</v>
      </c>
      <c r="P323" s="860" t="s">
        <v>10202</v>
      </c>
      <c r="Q323" s="861"/>
      <c r="R323" s="851"/>
      <c r="S323" s="851"/>
      <c r="T323" s="851"/>
      <c r="U323" s="851"/>
      <c r="V323" s="862"/>
      <c r="W323" s="807"/>
    </row>
    <row r="324" spans="1:23" ht="14.4" customHeight="1" x14ac:dyDescent="0.3">
      <c r="A324" s="867" t="s">
        <v>10203</v>
      </c>
      <c r="B324" s="810">
        <v>4</v>
      </c>
      <c r="C324" s="811">
        <v>2.4</v>
      </c>
      <c r="D324" s="812">
        <v>6.8</v>
      </c>
      <c r="E324" s="817">
        <v>3</v>
      </c>
      <c r="F324" s="795">
        <v>1.81</v>
      </c>
      <c r="G324" s="796">
        <v>6</v>
      </c>
      <c r="H324" s="801">
        <v>3</v>
      </c>
      <c r="I324" s="795">
        <v>1.84</v>
      </c>
      <c r="J324" s="808">
        <v>6</v>
      </c>
      <c r="K324" s="800">
        <v>0.6</v>
      </c>
      <c r="L324" s="801">
        <v>2</v>
      </c>
      <c r="M324" s="801">
        <v>14</v>
      </c>
      <c r="N324" s="802">
        <v>4.71</v>
      </c>
      <c r="O324" s="801" t="s">
        <v>9567</v>
      </c>
      <c r="P324" s="818" t="s">
        <v>10204</v>
      </c>
      <c r="Q324" s="803"/>
      <c r="R324" s="814"/>
      <c r="S324" s="814"/>
      <c r="T324" s="814"/>
      <c r="U324" s="814"/>
      <c r="V324" s="819"/>
      <c r="W324" s="804">
        <v>5.29</v>
      </c>
    </row>
    <row r="325" spans="1:23" ht="14.4" customHeight="1" x14ac:dyDescent="0.3">
      <c r="A325" s="866" t="s">
        <v>10205</v>
      </c>
      <c r="B325" s="863">
        <v>1</v>
      </c>
      <c r="C325" s="864">
        <v>0.81</v>
      </c>
      <c r="D325" s="813">
        <v>5</v>
      </c>
      <c r="E325" s="853"/>
      <c r="F325" s="854"/>
      <c r="G325" s="805"/>
      <c r="H325" s="858"/>
      <c r="I325" s="854"/>
      <c r="J325" s="805"/>
      <c r="K325" s="857">
        <v>0.81</v>
      </c>
      <c r="L325" s="858">
        <v>2</v>
      </c>
      <c r="M325" s="858">
        <v>18</v>
      </c>
      <c r="N325" s="859">
        <v>6.11</v>
      </c>
      <c r="O325" s="858" t="s">
        <v>9567</v>
      </c>
      <c r="P325" s="860" t="s">
        <v>10206</v>
      </c>
      <c r="Q325" s="861"/>
      <c r="R325" s="851"/>
      <c r="S325" s="851"/>
      <c r="T325" s="851"/>
      <c r="U325" s="851"/>
      <c r="V325" s="862"/>
      <c r="W325" s="807"/>
    </row>
    <row r="326" spans="1:23" ht="14.4" customHeight="1" x14ac:dyDescent="0.3">
      <c r="A326" s="866" t="s">
        <v>10207</v>
      </c>
      <c r="B326" s="863"/>
      <c r="C326" s="864"/>
      <c r="D326" s="813"/>
      <c r="E326" s="853">
        <v>1</v>
      </c>
      <c r="F326" s="854">
        <v>1.53</v>
      </c>
      <c r="G326" s="805">
        <v>8</v>
      </c>
      <c r="H326" s="858"/>
      <c r="I326" s="854"/>
      <c r="J326" s="805"/>
      <c r="K326" s="857">
        <v>1.53</v>
      </c>
      <c r="L326" s="858">
        <v>3</v>
      </c>
      <c r="M326" s="858">
        <v>27</v>
      </c>
      <c r="N326" s="859">
        <v>8.8800000000000008</v>
      </c>
      <c r="O326" s="858" t="s">
        <v>9567</v>
      </c>
      <c r="P326" s="860" t="s">
        <v>10208</v>
      </c>
      <c r="Q326" s="861"/>
      <c r="R326" s="851"/>
      <c r="S326" s="851"/>
      <c r="T326" s="851"/>
      <c r="U326" s="851"/>
      <c r="V326" s="862"/>
      <c r="W326" s="807"/>
    </row>
    <row r="327" spans="1:23" ht="14.4" customHeight="1" x14ac:dyDescent="0.3">
      <c r="A327" s="867" t="s">
        <v>10209</v>
      </c>
      <c r="B327" s="814"/>
      <c r="C327" s="815"/>
      <c r="D327" s="816"/>
      <c r="E327" s="797">
        <v>1</v>
      </c>
      <c r="F327" s="798">
        <v>1.63</v>
      </c>
      <c r="G327" s="799">
        <v>5</v>
      </c>
      <c r="H327" s="801"/>
      <c r="I327" s="795"/>
      <c r="J327" s="796"/>
      <c r="K327" s="800">
        <v>1.63</v>
      </c>
      <c r="L327" s="801">
        <v>4</v>
      </c>
      <c r="M327" s="801">
        <v>33</v>
      </c>
      <c r="N327" s="802">
        <v>10.99</v>
      </c>
      <c r="O327" s="801" t="s">
        <v>9567</v>
      </c>
      <c r="P327" s="818" t="s">
        <v>10210</v>
      </c>
      <c r="Q327" s="803"/>
      <c r="R327" s="814"/>
      <c r="S327" s="814"/>
      <c r="T327" s="814"/>
      <c r="U327" s="814"/>
      <c r="V327" s="819"/>
      <c r="W327" s="804"/>
    </row>
    <row r="328" spans="1:23" ht="14.4" customHeight="1" x14ac:dyDescent="0.3">
      <c r="A328" s="867" t="s">
        <v>10211</v>
      </c>
      <c r="B328" s="814">
        <v>14</v>
      </c>
      <c r="C328" s="815">
        <v>11.07</v>
      </c>
      <c r="D328" s="816">
        <v>4.2</v>
      </c>
      <c r="E328" s="797">
        <v>25</v>
      </c>
      <c r="F328" s="798">
        <v>33.51</v>
      </c>
      <c r="G328" s="799">
        <v>4.5999999999999996</v>
      </c>
      <c r="H328" s="801">
        <v>13</v>
      </c>
      <c r="I328" s="795">
        <v>23.63</v>
      </c>
      <c r="J328" s="796">
        <v>5.2</v>
      </c>
      <c r="K328" s="800">
        <v>0.6</v>
      </c>
      <c r="L328" s="801">
        <v>2</v>
      </c>
      <c r="M328" s="801">
        <v>19</v>
      </c>
      <c r="N328" s="802">
        <v>6.32</v>
      </c>
      <c r="O328" s="801" t="s">
        <v>9567</v>
      </c>
      <c r="P328" s="818" t="s">
        <v>10212</v>
      </c>
      <c r="Q328" s="803"/>
      <c r="R328" s="814"/>
      <c r="S328" s="814"/>
      <c r="T328" s="814"/>
      <c r="U328" s="814"/>
      <c r="V328" s="819"/>
      <c r="W328" s="804">
        <v>4.37</v>
      </c>
    </row>
    <row r="329" spans="1:23" ht="14.4" customHeight="1" x14ac:dyDescent="0.3">
      <c r="A329" s="866" t="s">
        <v>10213</v>
      </c>
      <c r="B329" s="851">
        <v>4</v>
      </c>
      <c r="C329" s="852">
        <v>3.79</v>
      </c>
      <c r="D329" s="820">
        <v>4.5</v>
      </c>
      <c r="E329" s="855"/>
      <c r="F329" s="856"/>
      <c r="G329" s="806"/>
      <c r="H329" s="858">
        <v>2</v>
      </c>
      <c r="I329" s="854">
        <v>1.42</v>
      </c>
      <c r="J329" s="809">
        <v>10</v>
      </c>
      <c r="K329" s="857">
        <v>0.71</v>
      </c>
      <c r="L329" s="858">
        <v>3</v>
      </c>
      <c r="M329" s="858">
        <v>24</v>
      </c>
      <c r="N329" s="859">
        <v>8.1300000000000008</v>
      </c>
      <c r="O329" s="858" t="s">
        <v>9567</v>
      </c>
      <c r="P329" s="860" t="s">
        <v>10214</v>
      </c>
      <c r="Q329" s="861"/>
      <c r="R329" s="851"/>
      <c r="S329" s="851"/>
      <c r="T329" s="851"/>
      <c r="U329" s="851"/>
      <c r="V329" s="862"/>
      <c r="W329" s="807">
        <v>8.8699999999999992</v>
      </c>
    </row>
    <row r="330" spans="1:23" ht="14.4" customHeight="1" x14ac:dyDescent="0.3">
      <c r="A330" s="866" t="s">
        <v>10215</v>
      </c>
      <c r="B330" s="851"/>
      <c r="C330" s="852"/>
      <c r="D330" s="820"/>
      <c r="E330" s="855">
        <v>3</v>
      </c>
      <c r="F330" s="856">
        <v>3.88</v>
      </c>
      <c r="G330" s="806">
        <v>10.3</v>
      </c>
      <c r="H330" s="858">
        <v>2</v>
      </c>
      <c r="I330" s="854">
        <v>2.2999999999999998</v>
      </c>
      <c r="J330" s="805">
        <v>8.5</v>
      </c>
      <c r="K330" s="857">
        <v>1.1399999999999999</v>
      </c>
      <c r="L330" s="858">
        <v>3</v>
      </c>
      <c r="M330" s="858">
        <v>31</v>
      </c>
      <c r="N330" s="859">
        <v>10.29</v>
      </c>
      <c r="O330" s="858" t="s">
        <v>9567</v>
      </c>
      <c r="P330" s="860" t="s">
        <v>10216</v>
      </c>
      <c r="Q330" s="861"/>
      <c r="R330" s="851"/>
      <c r="S330" s="851"/>
      <c r="T330" s="851"/>
      <c r="U330" s="851"/>
      <c r="V330" s="862"/>
      <c r="W330" s="807"/>
    </row>
    <row r="331" spans="1:23" ht="14.4" customHeight="1" x14ac:dyDescent="0.3">
      <c r="A331" s="867" t="s">
        <v>10217</v>
      </c>
      <c r="B331" s="814">
        <v>7</v>
      </c>
      <c r="C331" s="815">
        <v>3.99</v>
      </c>
      <c r="D331" s="816">
        <v>3.7</v>
      </c>
      <c r="E331" s="797">
        <v>11</v>
      </c>
      <c r="F331" s="798">
        <v>6.45</v>
      </c>
      <c r="G331" s="799">
        <v>5.6</v>
      </c>
      <c r="H331" s="801">
        <v>9</v>
      </c>
      <c r="I331" s="795">
        <v>5.13</v>
      </c>
      <c r="J331" s="796">
        <v>2.6</v>
      </c>
      <c r="K331" s="800">
        <v>0.56999999999999995</v>
      </c>
      <c r="L331" s="801">
        <v>2</v>
      </c>
      <c r="M331" s="801">
        <v>18</v>
      </c>
      <c r="N331" s="802">
        <v>6.13</v>
      </c>
      <c r="O331" s="801" t="s">
        <v>9567</v>
      </c>
      <c r="P331" s="818" t="s">
        <v>10218</v>
      </c>
      <c r="Q331" s="803"/>
      <c r="R331" s="814"/>
      <c r="S331" s="814"/>
      <c r="T331" s="814"/>
      <c r="U331" s="814"/>
      <c r="V331" s="819"/>
      <c r="W331" s="804"/>
    </row>
    <row r="332" spans="1:23" ht="14.4" customHeight="1" x14ac:dyDescent="0.3">
      <c r="A332" s="866" t="s">
        <v>10219</v>
      </c>
      <c r="B332" s="851">
        <v>3</v>
      </c>
      <c r="C332" s="852">
        <v>2.12</v>
      </c>
      <c r="D332" s="820">
        <v>9.6999999999999993</v>
      </c>
      <c r="E332" s="855">
        <v>3</v>
      </c>
      <c r="F332" s="856">
        <v>1.93</v>
      </c>
      <c r="G332" s="806">
        <v>7</v>
      </c>
      <c r="H332" s="858">
        <v>4</v>
      </c>
      <c r="I332" s="854">
        <v>2.82</v>
      </c>
      <c r="J332" s="805">
        <v>6</v>
      </c>
      <c r="K332" s="857">
        <v>0.71</v>
      </c>
      <c r="L332" s="858">
        <v>3</v>
      </c>
      <c r="M332" s="858">
        <v>24</v>
      </c>
      <c r="N332" s="859">
        <v>7.97</v>
      </c>
      <c r="O332" s="858" t="s">
        <v>9567</v>
      </c>
      <c r="P332" s="860" t="s">
        <v>10220</v>
      </c>
      <c r="Q332" s="861"/>
      <c r="R332" s="851"/>
      <c r="S332" s="851"/>
      <c r="T332" s="851"/>
      <c r="U332" s="851"/>
      <c r="V332" s="862"/>
      <c r="W332" s="807">
        <v>4.03</v>
      </c>
    </row>
    <row r="333" spans="1:23" ht="14.4" customHeight="1" x14ac:dyDescent="0.3">
      <c r="A333" s="866" t="s">
        <v>10221</v>
      </c>
      <c r="B333" s="851">
        <v>3</v>
      </c>
      <c r="C333" s="852">
        <v>2.72</v>
      </c>
      <c r="D333" s="820">
        <v>8.6999999999999993</v>
      </c>
      <c r="E333" s="855">
        <v>2</v>
      </c>
      <c r="F333" s="856">
        <v>1.81</v>
      </c>
      <c r="G333" s="806">
        <v>12.5</v>
      </c>
      <c r="H333" s="858">
        <v>2</v>
      </c>
      <c r="I333" s="854">
        <v>1.81</v>
      </c>
      <c r="J333" s="805">
        <v>3.5</v>
      </c>
      <c r="K333" s="857">
        <v>0.91</v>
      </c>
      <c r="L333" s="858">
        <v>3</v>
      </c>
      <c r="M333" s="858">
        <v>29</v>
      </c>
      <c r="N333" s="859">
        <v>9.59</v>
      </c>
      <c r="O333" s="858" t="s">
        <v>9567</v>
      </c>
      <c r="P333" s="860" t="s">
        <v>10222</v>
      </c>
      <c r="Q333" s="861"/>
      <c r="R333" s="851"/>
      <c r="S333" s="851"/>
      <c r="T333" s="851"/>
      <c r="U333" s="851"/>
      <c r="V333" s="862"/>
      <c r="W333" s="807"/>
    </row>
    <row r="334" spans="1:23" ht="14.4" customHeight="1" x14ac:dyDescent="0.3">
      <c r="A334" s="867" t="s">
        <v>10223</v>
      </c>
      <c r="B334" s="814">
        <v>17</v>
      </c>
      <c r="C334" s="815">
        <v>11.59</v>
      </c>
      <c r="D334" s="816">
        <v>3.3</v>
      </c>
      <c r="E334" s="817">
        <v>21</v>
      </c>
      <c r="F334" s="795">
        <v>17.53</v>
      </c>
      <c r="G334" s="796">
        <v>3.4</v>
      </c>
      <c r="H334" s="797">
        <v>26</v>
      </c>
      <c r="I334" s="798">
        <v>18.25</v>
      </c>
      <c r="J334" s="799">
        <v>3</v>
      </c>
      <c r="K334" s="800">
        <v>0.52</v>
      </c>
      <c r="L334" s="801">
        <v>2</v>
      </c>
      <c r="M334" s="801">
        <v>16</v>
      </c>
      <c r="N334" s="802">
        <v>5.31</v>
      </c>
      <c r="O334" s="801" t="s">
        <v>9567</v>
      </c>
      <c r="P334" s="818" t="s">
        <v>10224</v>
      </c>
      <c r="Q334" s="803"/>
      <c r="R334" s="814"/>
      <c r="S334" s="814"/>
      <c r="T334" s="814"/>
      <c r="U334" s="814"/>
      <c r="V334" s="819"/>
      <c r="W334" s="804">
        <v>14.07</v>
      </c>
    </row>
    <row r="335" spans="1:23" ht="14.4" customHeight="1" x14ac:dyDescent="0.3">
      <c r="A335" s="866" t="s">
        <v>10225</v>
      </c>
      <c r="B335" s="851">
        <v>4</v>
      </c>
      <c r="C335" s="852">
        <v>2.9</v>
      </c>
      <c r="D335" s="820">
        <v>2</v>
      </c>
      <c r="E335" s="853"/>
      <c r="F335" s="854"/>
      <c r="G335" s="805"/>
      <c r="H335" s="855">
        <v>2</v>
      </c>
      <c r="I335" s="856">
        <v>1.43</v>
      </c>
      <c r="J335" s="806">
        <v>5.5</v>
      </c>
      <c r="K335" s="857">
        <v>0.72</v>
      </c>
      <c r="L335" s="858">
        <v>2</v>
      </c>
      <c r="M335" s="858">
        <v>21</v>
      </c>
      <c r="N335" s="859">
        <v>6.93</v>
      </c>
      <c r="O335" s="858" t="s">
        <v>9567</v>
      </c>
      <c r="P335" s="860" t="s">
        <v>10226</v>
      </c>
      <c r="Q335" s="861"/>
      <c r="R335" s="851"/>
      <c r="S335" s="851"/>
      <c r="T335" s="851"/>
      <c r="U335" s="851"/>
      <c r="V335" s="862"/>
      <c r="W335" s="807"/>
    </row>
    <row r="336" spans="1:23" ht="14.4" customHeight="1" x14ac:dyDescent="0.3">
      <c r="A336" s="866" t="s">
        <v>10227</v>
      </c>
      <c r="B336" s="851">
        <v>1</v>
      </c>
      <c r="C336" s="852">
        <v>0.74</v>
      </c>
      <c r="D336" s="820">
        <v>2</v>
      </c>
      <c r="E336" s="853"/>
      <c r="F336" s="854"/>
      <c r="G336" s="805"/>
      <c r="H336" s="855">
        <v>1</v>
      </c>
      <c r="I336" s="856">
        <v>1.05</v>
      </c>
      <c r="J336" s="809">
        <v>10</v>
      </c>
      <c r="K336" s="857">
        <v>1.05</v>
      </c>
      <c r="L336" s="858">
        <v>3</v>
      </c>
      <c r="M336" s="858">
        <v>30</v>
      </c>
      <c r="N336" s="859">
        <v>9.94</v>
      </c>
      <c r="O336" s="858" t="s">
        <v>9567</v>
      </c>
      <c r="P336" s="860" t="s">
        <v>10228</v>
      </c>
      <c r="Q336" s="861"/>
      <c r="R336" s="851"/>
      <c r="S336" s="851"/>
      <c r="T336" s="851"/>
      <c r="U336" s="851"/>
      <c r="V336" s="862"/>
      <c r="W336" s="807">
        <v>0.06</v>
      </c>
    </row>
    <row r="337" spans="1:23" ht="14.4" customHeight="1" x14ac:dyDescent="0.3">
      <c r="A337" s="867" t="s">
        <v>843</v>
      </c>
      <c r="B337" s="814">
        <v>1</v>
      </c>
      <c r="C337" s="815">
        <v>9.57</v>
      </c>
      <c r="D337" s="816">
        <v>66</v>
      </c>
      <c r="E337" s="817"/>
      <c r="F337" s="795"/>
      <c r="G337" s="796"/>
      <c r="H337" s="797"/>
      <c r="I337" s="798"/>
      <c r="J337" s="799"/>
      <c r="K337" s="800">
        <v>1.53</v>
      </c>
      <c r="L337" s="801">
        <v>3</v>
      </c>
      <c r="M337" s="801">
        <v>25</v>
      </c>
      <c r="N337" s="802">
        <v>8.4600000000000009</v>
      </c>
      <c r="O337" s="801" t="s">
        <v>9567</v>
      </c>
      <c r="P337" s="818" t="s">
        <v>10229</v>
      </c>
      <c r="Q337" s="803"/>
      <c r="R337" s="814"/>
      <c r="S337" s="814"/>
      <c r="T337" s="814"/>
      <c r="U337" s="814"/>
      <c r="V337" s="819"/>
      <c r="W337" s="804"/>
    </row>
    <row r="338" spans="1:23" ht="14.4" customHeight="1" x14ac:dyDescent="0.3">
      <c r="A338" s="866" t="s">
        <v>10230</v>
      </c>
      <c r="B338" s="851"/>
      <c r="C338" s="852"/>
      <c r="D338" s="820"/>
      <c r="E338" s="853">
        <v>1</v>
      </c>
      <c r="F338" s="854">
        <v>2.71</v>
      </c>
      <c r="G338" s="805">
        <v>11</v>
      </c>
      <c r="H338" s="855"/>
      <c r="I338" s="856"/>
      <c r="J338" s="806"/>
      <c r="K338" s="857">
        <v>2.71</v>
      </c>
      <c r="L338" s="858">
        <v>5</v>
      </c>
      <c r="M338" s="858">
        <v>41</v>
      </c>
      <c r="N338" s="859">
        <v>13.63</v>
      </c>
      <c r="O338" s="858" t="s">
        <v>9567</v>
      </c>
      <c r="P338" s="860" t="s">
        <v>10231</v>
      </c>
      <c r="Q338" s="861"/>
      <c r="R338" s="851"/>
      <c r="S338" s="851"/>
      <c r="T338" s="851"/>
      <c r="U338" s="851"/>
      <c r="V338" s="862"/>
      <c r="W338" s="807"/>
    </row>
    <row r="339" spans="1:23" ht="14.4" customHeight="1" x14ac:dyDescent="0.3">
      <c r="A339" s="866" t="s">
        <v>10232</v>
      </c>
      <c r="B339" s="851"/>
      <c r="C339" s="852"/>
      <c r="D339" s="820"/>
      <c r="E339" s="853"/>
      <c r="F339" s="854"/>
      <c r="G339" s="805"/>
      <c r="H339" s="855">
        <v>1</v>
      </c>
      <c r="I339" s="856">
        <v>72.89</v>
      </c>
      <c r="J339" s="809">
        <v>175</v>
      </c>
      <c r="K339" s="857">
        <v>8.61</v>
      </c>
      <c r="L339" s="858">
        <v>9</v>
      </c>
      <c r="M339" s="858">
        <v>82</v>
      </c>
      <c r="N339" s="859">
        <v>27.44</v>
      </c>
      <c r="O339" s="858" t="s">
        <v>9567</v>
      </c>
      <c r="P339" s="860" t="s">
        <v>10233</v>
      </c>
      <c r="Q339" s="861"/>
      <c r="R339" s="851"/>
      <c r="S339" s="851"/>
      <c r="T339" s="851"/>
      <c r="U339" s="851"/>
      <c r="V339" s="862"/>
      <c r="W339" s="807">
        <v>147.56</v>
      </c>
    </row>
    <row r="340" spans="1:23" ht="14.4" customHeight="1" x14ac:dyDescent="0.3">
      <c r="A340" s="867" t="s">
        <v>10234</v>
      </c>
      <c r="B340" s="810">
        <v>2</v>
      </c>
      <c r="C340" s="811">
        <v>1.46</v>
      </c>
      <c r="D340" s="812">
        <v>5.5</v>
      </c>
      <c r="E340" s="817">
        <v>1</v>
      </c>
      <c r="F340" s="795">
        <v>0.73</v>
      </c>
      <c r="G340" s="796">
        <v>4</v>
      </c>
      <c r="H340" s="801"/>
      <c r="I340" s="795"/>
      <c r="J340" s="796"/>
      <c r="K340" s="800">
        <v>0.73</v>
      </c>
      <c r="L340" s="801">
        <v>2</v>
      </c>
      <c r="M340" s="801">
        <v>17</v>
      </c>
      <c r="N340" s="802">
        <v>5.66</v>
      </c>
      <c r="O340" s="801" t="s">
        <v>9567</v>
      </c>
      <c r="P340" s="818" t="s">
        <v>10235</v>
      </c>
      <c r="Q340" s="803"/>
      <c r="R340" s="814"/>
      <c r="S340" s="814"/>
      <c r="T340" s="814"/>
      <c r="U340" s="814"/>
      <c r="V340" s="819"/>
      <c r="W340" s="804"/>
    </row>
    <row r="341" spans="1:23" ht="14.4" customHeight="1" x14ac:dyDescent="0.3">
      <c r="A341" s="866" t="s">
        <v>10236</v>
      </c>
      <c r="B341" s="863"/>
      <c r="C341" s="864"/>
      <c r="D341" s="813"/>
      <c r="E341" s="853"/>
      <c r="F341" s="854"/>
      <c r="G341" s="805"/>
      <c r="H341" s="858">
        <v>1</v>
      </c>
      <c r="I341" s="854">
        <v>2.77</v>
      </c>
      <c r="J341" s="809">
        <v>15</v>
      </c>
      <c r="K341" s="857">
        <v>2.77</v>
      </c>
      <c r="L341" s="858">
        <v>5</v>
      </c>
      <c r="M341" s="858">
        <v>43</v>
      </c>
      <c r="N341" s="859">
        <v>14.21</v>
      </c>
      <c r="O341" s="858" t="s">
        <v>9567</v>
      </c>
      <c r="P341" s="860" t="s">
        <v>10237</v>
      </c>
      <c r="Q341" s="861"/>
      <c r="R341" s="851"/>
      <c r="S341" s="851"/>
      <c r="T341" s="851"/>
      <c r="U341" s="851"/>
      <c r="V341" s="862"/>
      <c r="W341" s="807">
        <v>0.79</v>
      </c>
    </row>
    <row r="342" spans="1:23" ht="14.4" customHeight="1" x14ac:dyDescent="0.3">
      <c r="A342" s="867" t="s">
        <v>10238</v>
      </c>
      <c r="B342" s="814">
        <v>1</v>
      </c>
      <c r="C342" s="815">
        <v>0.99</v>
      </c>
      <c r="D342" s="816">
        <v>6</v>
      </c>
      <c r="E342" s="817">
        <v>1</v>
      </c>
      <c r="F342" s="795">
        <v>0.68</v>
      </c>
      <c r="G342" s="796">
        <v>2</v>
      </c>
      <c r="H342" s="797">
        <v>2</v>
      </c>
      <c r="I342" s="798">
        <v>1.68</v>
      </c>
      <c r="J342" s="799">
        <v>2.5</v>
      </c>
      <c r="K342" s="800">
        <v>0.99</v>
      </c>
      <c r="L342" s="801">
        <v>3</v>
      </c>
      <c r="M342" s="801">
        <v>24</v>
      </c>
      <c r="N342" s="802">
        <v>8.11</v>
      </c>
      <c r="O342" s="801" t="s">
        <v>9567</v>
      </c>
      <c r="P342" s="818" t="s">
        <v>10239</v>
      </c>
      <c r="Q342" s="803"/>
      <c r="R342" s="814"/>
      <c r="S342" s="814"/>
      <c r="T342" s="814"/>
      <c r="U342" s="814"/>
      <c r="V342" s="819"/>
      <c r="W342" s="804"/>
    </row>
    <row r="343" spans="1:23" ht="14.4" customHeight="1" x14ac:dyDescent="0.3">
      <c r="A343" s="866" t="s">
        <v>10240</v>
      </c>
      <c r="B343" s="851">
        <v>1</v>
      </c>
      <c r="C343" s="852">
        <v>7.05</v>
      </c>
      <c r="D343" s="820">
        <v>50</v>
      </c>
      <c r="E343" s="853"/>
      <c r="F343" s="854"/>
      <c r="G343" s="805"/>
      <c r="H343" s="855"/>
      <c r="I343" s="856"/>
      <c r="J343" s="806"/>
      <c r="K343" s="857">
        <v>3.84</v>
      </c>
      <c r="L343" s="858">
        <v>7</v>
      </c>
      <c r="M343" s="858">
        <v>65</v>
      </c>
      <c r="N343" s="859">
        <v>21.62</v>
      </c>
      <c r="O343" s="858" t="s">
        <v>9567</v>
      </c>
      <c r="P343" s="860" t="s">
        <v>10241</v>
      </c>
      <c r="Q343" s="861"/>
      <c r="R343" s="851"/>
      <c r="S343" s="851"/>
      <c r="T343" s="851"/>
      <c r="U343" s="851"/>
      <c r="V343" s="862"/>
      <c r="W343" s="807"/>
    </row>
    <row r="344" spans="1:23" ht="14.4" customHeight="1" x14ac:dyDescent="0.3">
      <c r="A344" s="867" t="s">
        <v>10242</v>
      </c>
      <c r="B344" s="814">
        <v>1</v>
      </c>
      <c r="C344" s="815">
        <v>0.87</v>
      </c>
      <c r="D344" s="816">
        <v>2</v>
      </c>
      <c r="E344" s="817">
        <v>2</v>
      </c>
      <c r="F344" s="795">
        <v>1.74</v>
      </c>
      <c r="G344" s="796">
        <v>3</v>
      </c>
      <c r="H344" s="797">
        <v>4</v>
      </c>
      <c r="I344" s="798">
        <v>3.48</v>
      </c>
      <c r="J344" s="799">
        <v>3.5</v>
      </c>
      <c r="K344" s="800">
        <v>0.87</v>
      </c>
      <c r="L344" s="801">
        <v>1</v>
      </c>
      <c r="M344" s="801">
        <v>11</v>
      </c>
      <c r="N344" s="802">
        <v>3.73</v>
      </c>
      <c r="O344" s="801" t="s">
        <v>9567</v>
      </c>
      <c r="P344" s="818" t="s">
        <v>10243</v>
      </c>
      <c r="Q344" s="803"/>
      <c r="R344" s="814"/>
      <c r="S344" s="814"/>
      <c r="T344" s="814"/>
      <c r="U344" s="814"/>
      <c r="V344" s="819"/>
      <c r="W344" s="804">
        <v>2.5499999999999998</v>
      </c>
    </row>
    <row r="345" spans="1:23" ht="14.4" customHeight="1" x14ac:dyDescent="0.3">
      <c r="A345" s="866" t="s">
        <v>10244</v>
      </c>
      <c r="B345" s="851">
        <v>1</v>
      </c>
      <c r="C345" s="852">
        <v>0.96</v>
      </c>
      <c r="D345" s="820">
        <v>3</v>
      </c>
      <c r="E345" s="853"/>
      <c r="F345" s="854"/>
      <c r="G345" s="805"/>
      <c r="H345" s="855">
        <v>2</v>
      </c>
      <c r="I345" s="856">
        <v>3.07</v>
      </c>
      <c r="J345" s="809">
        <v>8</v>
      </c>
      <c r="K345" s="857">
        <v>0.96</v>
      </c>
      <c r="L345" s="858">
        <v>2</v>
      </c>
      <c r="M345" s="858">
        <v>19</v>
      </c>
      <c r="N345" s="859">
        <v>6.25</v>
      </c>
      <c r="O345" s="858" t="s">
        <v>9567</v>
      </c>
      <c r="P345" s="860" t="s">
        <v>10245</v>
      </c>
      <c r="Q345" s="861"/>
      <c r="R345" s="851"/>
      <c r="S345" s="851"/>
      <c r="T345" s="851"/>
      <c r="U345" s="851"/>
      <c r="V345" s="862"/>
      <c r="W345" s="807">
        <v>7.75</v>
      </c>
    </row>
    <row r="346" spans="1:23" ht="14.4" customHeight="1" x14ac:dyDescent="0.3">
      <c r="A346" s="866" t="s">
        <v>10246</v>
      </c>
      <c r="B346" s="851">
        <v>3</v>
      </c>
      <c r="C346" s="852">
        <v>12.89</v>
      </c>
      <c r="D346" s="820">
        <v>8.6999999999999993</v>
      </c>
      <c r="E346" s="853">
        <v>4</v>
      </c>
      <c r="F346" s="854">
        <v>15.95</v>
      </c>
      <c r="G346" s="805">
        <v>6.8</v>
      </c>
      <c r="H346" s="855">
        <v>9</v>
      </c>
      <c r="I346" s="856">
        <v>37.450000000000003</v>
      </c>
      <c r="J346" s="806">
        <v>11.3</v>
      </c>
      <c r="K346" s="857">
        <v>4.24</v>
      </c>
      <c r="L346" s="858">
        <v>4</v>
      </c>
      <c r="M346" s="858">
        <v>37</v>
      </c>
      <c r="N346" s="859">
        <v>12.47</v>
      </c>
      <c r="O346" s="858" t="s">
        <v>9567</v>
      </c>
      <c r="P346" s="860" t="s">
        <v>10247</v>
      </c>
      <c r="Q346" s="861"/>
      <c r="R346" s="851"/>
      <c r="S346" s="851"/>
      <c r="T346" s="851"/>
      <c r="U346" s="851"/>
      <c r="V346" s="862"/>
      <c r="W346" s="807">
        <v>25.11</v>
      </c>
    </row>
    <row r="347" spans="1:23" ht="14.4" customHeight="1" x14ac:dyDescent="0.3">
      <c r="A347" s="867" t="s">
        <v>10248</v>
      </c>
      <c r="B347" s="814"/>
      <c r="C347" s="815"/>
      <c r="D347" s="816"/>
      <c r="E347" s="817"/>
      <c r="F347" s="795"/>
      <c r="G347" s="796"/>
      <c r="H347" s="797">
        <v>3</v>
      </c>
      <c r="I347" s="798">
        <v>2.3199999999999998</v>
      </c>
      <c r="J347" s="799">
        <v>6.3</v>
      </c>
      <c r="K347" s="800">
        <v>0.77</v>
      </c>
      <c r="L347" s="801">
        <v>2</v>
      </c>
      <c r="M347" s="801">
        <v>20</v>
      </c>
      <c r="N347" s="802">
        <v>6.81</v>
      </c>
      <c r="O347" s="801" t="s">
        <v>9567</v>
      </c>
      <c r="P347" s="818" t="s">
        <v>10249</v>
      </c>
      <c r="Q347" s="803"/>
      <c r="R347" s="814"/>
      <c r="S347" s="814"/>
      <c r="T347" s="814"/>
      <c r="U347" s="814"/>
      <c r="V347" s="819"/>
      <c r="W347" s="804">
        <v>4.1900000000000004</v>
      </c>
    </row>
    <row r="348" spans="1:23" ht="14.4" customHeight="1" x14ac:dyDescent="0.3">
      <c r="A348" s="866" t="s">
        <v>10250</v>
      </c>
      <c r="B348" s="851">
        <v>5</v>
      </c>
      <c r="C348" s="852">
        <v>6.7</v>
      </c>
      <c r="D348" s="820">
        <v>5.8</v>
      </c>
      <c r="E348" s="853">
        <v>1</v>
      </c>
      <c r="F348" s="854">
        <v>2.4300000000000002</v>
      </c>
      <c r="G348" s="805">
        <v>29</v>
      </c>
      <c r="H348" s="855">
        <v>2</v>
      </c>
      <c r="I348" s="856">
        <v>2.68</v>
      </c>
      <c r="J348" s="806">
        <v>4</v>
      </c>
      <c r="K348" s="857">
        <v>1.34</v>
      </c>
      <c r="L348" s="858">
        <v>2</v>
      </c>
      <c r="M348" s="858">
        <v>20</v>
      </c>
      <c r="N348" s="859">
        <v>6.79</v>
      </c>
      <c r="O348" s="858" t="s">
        <v>9567</v>
      </c>
      <c r="P348" s="860" t="s">
        <v>10251</v>
      </c>
      <c r="Q348" s="861"/>
      <c r="R348" s="851"/>
      <c r="S348" s="851"/>
      <c r="T348" s="851"/>
      <c r="U348" s="851"/>
      <c r="V348" s="862"/>
      <c r="W348" s="807"/>
    </row>
    <row r="349" spans="1:23" ht="14.4" customHeight="1" x14ac:dyDescent="0.3">
      <c r="A349" s="866" t="s">
        <v>10252</v>
      </c>
      <c r="B349" s="851">
        <v>1</v>
      </c>
      <c r="C349" s="852">
        <v>2.13</v>
      </c>
      <c r="D349" s="820">
        <v>6</v>
      </c>
      <c r="E349" s="853"/>
      <c r="F349" s="854"/>
      <c r="G349" s="805"/>
      <c r="H349" s="855">
        <v>2</v>
      </c>
      <c r="I349" s="856">
        <v>4.26</v>
      </c>
      <c r="J349" s="806">
        <v>10</v>
      </c>
      <c r="K349" s="857">
        <v>2.13</v>
      </c>
      <c r="L349" s="858">
        <v>4</v>
      </c>
      <c r="M349" s="858">
        <v>35</v>
      </c>
      <c r="N349" s="859">
        <v>11.67</v>
      </c>
      <c r="O349" s="858" t="s">
        <v>9567</v>
      </c>
      <c r="P349" s="860" t="s">
        <v>10253</v>
      </c>
      <c r="Q349" s="861"/>
      <c r="R349" s="851"/>
      <c r="S349" s="851"/>
      <c r="T349" s="851"/>
      <c r="U349" s="851"/>
      <c r="V349" s="862"/>
      <c r="W349" s="807">
        <v>1.33</v>
      </c>
    </row>
    <row r="350" spans="1:23" ht="14.4" customHeight="1" x14ac:dyDescent="0.3">
      <c r="A350" s="867" t="s">
        <v>10254</v>
      </c>
      <c r="B350" s="810">
        <v>5</v>
      </c>
      <c r="C350" s="811">
        <v>3.81</v>
      </c>
      <c r="D350" s="812">
        <v>4.5999999999999996</v>
      </c>
      <c r="E350" s="817">
        <v>6</v>
      </c>
      <c r="F350" s="795">
        <v>4.57</v>
      </c>
      <c r="G350" s="796">
        <v>3</v>
      </c>
      <c r="H350" s="801">
        <v>7</v>
      </c>
      <c r="I350" s="795">
        <v>5.33</v>
      </c>
      <c r="J350" s="808">
        <v>5.4</v>
      </c>
      <c r="K350" s="800">
        <v>0.76</v>
      </c>
      <c r="L350" s="801">
        <v>2</v>
      </c>
      <c r="M350" s="801">
        <v>14</v>
      </c>
      <c r="N350" s="802">
        <v>4.51</v>
      </c>
      <c r="O350" s="801" t="s">
        <v>9567</v>
      </c>
      <c r="P350" s="818" t="s">
        <v>10255</v>
      </c>
      <c r="Q350" s="803"/>
      <c r="R350" s="814"/>
      <c r="S350" s="814"/>
      <c r="T350" s="814"/>
      <c r="U350" s="814"/>
      <c r="V350" s="819"/>
      <c r="W350" s="804">
        <v>8.9499999999999993</v>
      </c>
    </row>
    <row r="351" spans="1:23" ht="14.4" customHeight="1" x14ac:dyDescent="0.3">
      <c r="A351" s="866" t="s">
        <v>10256</v>
      </c>
      <c r="B351" s="863">
        <v>3</v>
      </c>
      <c r="C351" s="864">
        <v>2.2799999999999998</v>
      </c>
      <c r="D351" s="813">
        <v>5.7</v>
      </c>
      <c r="E351" s="853"/>
      <c r="F351" s="854"/>
      <c r="G351" s="805"/>
      <c r="H351" s="858"/>
      <c r="I351" s="854"/>
      <c r="J351" s="805"/>
      <c r="K351" s="857">
        <v>0.76</v>
      </c>
      <c r="L351" s="858">
        <v>2</v>
      </c>
      <c r="M351" s="858">
        <v>14</v>
      </c>
      <c r="N351" s="859">
        <v>4.51</v>
      </c>
      <c r="O351" s="858" t="s">
        <v>9567</v>
      </c>
      <c r="P351" s="860" t="s">
        <v>10257</v>
      </c>
      <c r="Q351" s="861"/>
      <c r="R351" s="851"/>
      <c r="S351" s="851"/>
      <c r="T351" s="851"/>
      <c r="U351" s="851"/>
      <c r="V351" s="862"/>
      <c r="W351" s="807"/>
    </row>
    <row r="352" spans="1:23" ht="14.4" customHeight="1" x14ac:dyDescent="0.3">
      <c r="A352" s="867" t="s">
        <v>10258</v>
      </c>
      <c r="B352" s="814">
        <v>1</v>
      </c>
      <c r="C352" s="815">
        <v>0.56000000000000005</v>
      </c>
      <c r="D352" s="816">
        <v>3</v>
      </c>
      <c r="E352" s="817"/>
      <c r="F352" s="795"/>
      <c r="G352" s="796"/>
      <c r="H352" s="797">
        <v>3</v>
      </c>
      <c r="I352" s="798">
        <v>1.69</v>
      </c>
      <c r="J352" s="808">
        <v>7.7</v>
      </c>
      <c r="K352" s="800">
        <v>0.56000000000000005</v>
      </c>
      <c r="L352" s="801">
        <v>2</v>
      </c>
      <c r="M352" s="801">
        <v>18</v>
      </c>
      <c r="N352" s="802">
        <v>6.1</v>
      </c>
      <c r="O352" s="801" t="s">
        <v>9567</v>
      </c>
      <c r="P352" s="818" t="s">
        <v>10259</v>
      </c>
      <c r="Q352" s="803"/>
      <c r="R352" s="814"/>
      <c r="S352" s="814"/>
      <c r="T352" s="814"/>
      <c r="U352" s="814"/>
      <c r="V352" s="819"/>
      <c r="W352" s="804">
        <v>8.7899999999999991</v>
      </c>
    </row>
    <row r="353" spans="1:23" ht="14.4" customHeight="1" x14ac:dyDescent="0.3">
      <c r="A353" s="867" t="s">
        <v>10260</v>
      </c>
      <c r="B353" s="810">
        <v>11</v>
      </c>
      <c r="C353" s="811">
        <v>14.37</v>
      </c>
      <c r="D353" s="812">
        <v>4.2</v>
      </c>
      <c r="E353" s="817">
        <v>14</v>
      </c>
      <c r="F353" s="795">
        <v>23.23</v>
      </c>
      <c r="G353" s="796">
        <v>7.5</v>
      </c>
      <c r="H353" s="801">
        <v>17</v>
      </c>
      <c r="I353" s="795">
        <v>23.99</v>
      </c>
      <c r="J353" s="796">
        <v>4.0999999999999996</v>
      </c>
      <c r="K353" s="800">
        <v>1.31</v>
      </c>
      <c r="L353" s="801">
        <v>2</v>
      </c>
      <c r="M353" s="801">
        <v>14</v>
      </c>
      <c r="N353" s="802">
        <v>4.55</v>
      </c>
      <c r="O353" s="801" t="s">
        <v>9567</v>
      </c>
      <c r="P353" s="818" t="s">
        <v>10261</v>
      </c>
      <c r="Q353" s="803"/>
      <c r="R353" s="814"/>
      <c r="S353" s="814"/>
      <c r="T353" s="814"/>
      <c r="U353" s="814"/>
      <c r="V353" s="819"/>
      <c r="W353" s="804">
        <v>21.45</v>
      </c>
    </row>
    <row r="354" spans="1:23" ht="14.4" customHeight="1" x14ac:dyDescent="0.3">
      <c r="A354" s="866" t="s">
        <v>10262</v>
      </c>
      <c r="B354" s="863">
        <v>20</v>
      </c>
      <c r="C354" s="864">
        <v>34.159999999999997</v>
      </c>
      <c r="D354" s="813">
        <v>6.2</v>
      </c>
      <c r="E354" s="853">
        <v>5</v>
      </c>
      <c r="F354" s="854">
        <v>10.49</v>
      </c>
      <c r="G354" s="805">
        <v>6.4</v>
      </c>
      <c r="H354" s="858">
        <v>10</v>
      </c>
      <c r="I354" s="854">
        <v>23.42</v>
      </c>
      <c r="J354" s="809">
        <v>11.1</v>
      </c>
      <c r="K354" s="857">
        <v>1.5</v>
      </c>
      <c r="L354" s="858">
        <v>2</v>
      </c>
      <c r="M354" s="858">
        <v>19</v>
      </c>
      <c r="N354" s="859">
        <v>6.18</v>
      </c>
      <c r="O354" s="858" t="s">
        <v>9567</v>
      </c>
      <c r="P354" s="860" t="s">
        <v>10263</v>
      </c>
      <c r="Q354" s="861"/>
      <c r="R354" s="851"/>
      <c r="S354" s="851"/>
      <c r="T354" s="851"/>
      <c r="U354" s="851"/>
      <c r="V354" s="862"/>
      <c r="W354" s="807">
        <v>69.47</v>
      </c>
    </row>
    <row r="355" spans="1:23" ht="14.4" customHeight="1" x14ac:dyDescent="0.3">
      <c r="A355" s="866" t="s">
        <v>10264</v>
      </c>
      <c r="B355" s="863">
        <v>1</v>
      </c>
      <c r="C355" s="864">
        <v>10.59</v>
      </c>
      <c r="D355" s="813">
        <v>49</v>
      </c>
      <c r="E355" s="853">
        <v>10</v>
      </c>
      <c r="F355" s="854">
        <v>113.14</v>
      </c>
      <c r="G355" s="805">
        <v>26.8</v>
      </c>
      <c r="H355" s="858">
        <v>3</v>
      </c>
      <c r="I355" s="854">
        <v>28.41</v>
      </c>
      <c r="J355" s="809">
        <v>27.3</v>
      </c>
      <c r="K355" s="857">
        <v>13.01</v>
      </c>
      <c r="L355" s="858">
        <v>9</v>
      </c>
      <c r="M355" s="858">
        <v>80</v>
      </c>
      <c r="N355" s="859">
        <v>26.78</v>
      </c>
      <c r="O355" s="858" t="s">
        <v>9567</v>
      </c>
      <c r="P355" s="860" t="s">
        <v>10265</v>
      </c>
      <c r="Q355" s="861"/>
      <c r="R355" s="851"/>
      <c r="S355" s="851"/>
      <c r="T355" s="851"/>
      <c r="U355" s="851"/>
      <c r="V355" s="862"/>
      <c r="W355" s="807">
        <v>14.22</v>
      </c>
    </row>
    <row r="356" spans="1:23" ht="14.4" customHeight="1" x14ac:dyDescent="0.3">
      <c r="A356" s="867" t="s">
        <v>10266</v>
      </c>
      <c r="B356" s="814"/>
      <c r="C356" s="815"/>
      <c r="D356" s="816"/>
      <c r="E356" s="817"/>
      <c r="F356" s="795"/>
      <c r="G356" s="796"/>
      <c r="H356" s="797">
        <v>2</v>
      </c>
      <c r="I356" s="798">
        <v>5.36</v>
      </c>
      <c r="J356" s="799">
        <v>5</v>
      </c>
      <c r="K356" s="800">
        <v>3.13</v>
      </c>
      <c r="L356" s="801">
        <v>6</v>
      </c>
      <c r="M356" s="801">
        <v>54</v>
      </c>
      <c r="N356" s="802">
        <v>17.98</v>
      </c>
      <c r="O356" s="801" t="s">
        <v>9567</v>
      </c>
      <c r="P356" s="818" t="s">
        <v>10267</v>
      </c>
      <c r="Q356" s="803"/>
      <c r="R356" s="814"/>
      <c r="S356" s="814"/>
      <c r="T356" s="814"/>
      <c r="U356" s="814"/>
      <c r="V356" s="819"/>
      <c r="W356" s="804"/>
    </row>
    <row r="357" spans="1:23" ht="14.4" customHeight="1" x14ac:dyDescent="0.3">
      <c r="A357" s="866" t="s">
        <v>10268</v>
      </c>
      <c r="B357" s="851">
        <v>1</v>
      </c>
      <c r="C357" s="852">
        <v>6.6</v>
      </c>
      <c r="D357" s="820">
        <v>20</v>
      </c>
      <c r="E357" s="853"/>
      <c r="F357" s="854"/>
      <c r="G357" s="805"/>
      <c r="H357" s="855">
        <v>3</v>
      </c>
      <c r="I357" s="856">
        <v>12.88</v>
      </c>
      <c r="J357" s="806">
        <v>14.7</v>
      </c>
      <c r="K357" s="857">
        <v>6.6</v>
      </c>
      <c r="L357" s="858">
        <v>8</v>
      </c>
      <c r="M357" s="858">
        <v>71</v>
      </c>
      <c r="N357" s="859">
        <v>23.64</v>
      </c>
      <c r="O357" s="858" t="s">
        <v>9567</v>
      </c>
      <c r="P357" s="860" t="s">
        <v>10269</v>
      </c>
      <c r="Q357" s="861"/>
      <c r="R357" s="851"/>
      <c r="S357" s="851"/>
      <c r="T357" s="851"/>
      <c r="U357" s="851"/>
      <c r="V357" s="862"/>
      <c r="W357" s="807">
        <v>16.36</v>
      </c>
    </row>
    <row r="358" spans="1:23" ht="14.4" customHeight="1" x14ac:dyDescent="0.3">
      <c r="A358" s="867" t="s">
        <v>10270</v>
      </c>
      <c r="B358" s="814">
        <v>2</v>
      </c>
      <c r="C358" s="815">
        <v>1.85</v>
      </c>
      <c r="D358" s="816">
        <v>8.5</v>
      </c>
      <c r="E358" s="797">
        <v>1</v>
      </c>
      <c r="F358" s="798">
        <v>0.93</v>
      </c>
      <c r="G358" s="799">
        <v>20</v>
      </c>
      <c r="H358" s="801"/>
      <c r="I358" s="795"/>
      <c r="J358" s="796"/>
      <c r="K358" s="800">
        <v>0.93</v>
      </c>
      <c r="L358" s="801">
        <v>3</v>
      </c>
      <c r="M358" s="801">
        <v>31</v>
      </c>
      <c r="N358" s="802">
        <v>10.43</v>
      </c>
      <c r="O358" s="801" t="s">
        <v>9567</v>
      </c>
      <c r="P358" s="818" t="s">
        <v>10271</v>
      </c>
      <c r="Q358" s="803"/>
      <c r="R358" s="814"/>
      <c r="S358" s="814"/>
      <c r="T358" s="814"/>
      <c r="U358" s="814"/>
      <c r="V358" s="819"/>
      <c r="W358" s="804"/>
    </row>
    <row r="359" spans="1:23" ht="14.4" customHeight="1" x14ac:dyDescent="0.3">
      <c r="A359" s="866" t="s">
        <v>10272</v>
      </c>
      <c r="B359" s="851">
        <v>3</v>
      </c>
      <c r="C359" s="852">
        <v>3.42</v>
      </c>
      <c r="D359" s="820">
        <v>10</v>
      </c>
      <c r="E359" s="855">
        <v>2</v>
      </c>
      <c r="F359" s="856">
        <v>2.2799999999999998</v>
      </c>
      <c r="G359" s="806">
        <v>10.5</v>
      </c>
      <c r="H359" s="858"/>
      <c r="I359" s="854"/>
      <c r="J359" s="805"/>
      <c r="K359" s="857">
        <v>1.1399999999999999</v>
      </c>
      <c r="L359" s="858">
        <v>4</v>
      </c>
      <c r="M359" s="858">
        <v>36</v>
      </c>
      <c r="N359" s="859">
        <v>11.9</v>
      </c>
      <c r="O359" s="858" t="s">
        <v>9567</v>
      </c>
      <c r="P359" s="860" t="s">
        <v>10273</v>
      </c>
      <c r="Q359" s="861"/>
      <c r="R359" s="851"/>
      <c r="S359" s="851"/>
      <c r="T359" s="851"/>
      <c r="U359" s="851"/>
      <c r="V359" s="862"/>
      <c r="W359" s="807"/>
    </row>
    <row r="360" spans="1:23" ht="14.4" customHeight="1" x14ac:dyDescent="0.3">
      <c r="A360" s="866" t="s">
        <v>10274</v>
      </c>
      <c r="B360" s="851">
        <v>2</v>
      </c>
      <c r="C360" s="852">
        <v>4.33</v>
      </c>
      <c r="D360" s="820">
        <v>6</v>
      </c>
      <c r="E360" s="855">
        <v>4</v>
      </c>
      <c r="F360" s="856">
        <v>11.54</v>
      </c>
      <c r="G360" s="806">
        <v>19</v>
      </c>
      <c r="H360" s="858">
        <v>1</v>
      </c>
      <c r="I360" s="854">
        <v>2.17</v>
      </c>
      <c r="J360" s="805">
        <v>7</v>
      </c>
      <c r="K360" s="857">
        <v>2.17</v>
      </c>
      <c r="L360" s="858">
        <v>5</v>
      </c>
      <c r="M360" s="858">
        <v>42</v>
      </c>
      <c r="N360" s="859">
        <v>13.87</v>
      </c>
      <c r="O360" s="858" t="s">
        <v>9567</v>
      </c>
      <c r="P360" s="860" t="s">
        <v>10275</v>
      </c>
      <c r="Q360" s="861"/>
      <c r="R360" s="851"/>
      <c r="S360" s="851"/>
      <c r="T360" s="851"/>
      <c r="U360" s="851"/>
      <c r="V360" s="862"/>
      <c r="W360" s="807"/>
    </row>
    <row r="361" spans="1:23" ht="14.4" customHeight="1" x14ac:dyDescent="0.3">
      <c r="A361" s="867" t="s">
        <v>10276</v>
      </c>
      <c r="B361" s="814">
        <v>2</v>
      </c>
      <c r="C361" s="815">
        <v>0.91</v>
      </c>
      <c r="D361" s="816">
        <v>3</v>
      </c>
      <c r="E361" s="797">
        <v>3</v>
      </c>
      <c r="F361" s="798">
        <v>1.36</v>
      </c>
      <c r="G361" s="799">
        <v>3.3</v>
      </c>
      <c r="H361" s="801">
        <v>1</v>
      </c>
      <c r="I361" s="795">
        <v>0.45</v>
      </c>
      <c r="J361" s="796">
        <v>2</v>
      </c>
      <c r="K361" s="800">
        <v>0.45</v>
      </c>
      <c r="L361" s="801">
        <v>2</v>
      </c>
      <c r="M361" s="801">
        <v>16</v>
      </c>
      <c r="N361" s="802">
        <v>5.41</v>
      </c>
      <c r="O361" s="801" t="s">
        <v>9567</v>
      </c>
      <c r="P361" s="818" t="s">
        <v>10277</v>
      </c>
      <c r="Q361" s="803"/>
      <c r="R361" s="814"/>
      <c r="S361" s="814"/>
      <c r="T361" s="814"/>
      <c r="U361" s="814"/>
      <c r="V361" s="819"/>
      <c r="W361" s="804"/>
    </row>
    <row r="362" spans="1:23" ht="14.4" customHeight="1" x14ac:dyDescent="0.3">
      <c r="A362" s="866" t="s">
        <v>10278</v>
      </c>
      <c r="B362" s="851">
        <v>1</v>
      </c>
      <c r="C362" s="852">
        <v>0.63</v>
      </c>
      <c r="D362" s="820">
        <v>3</v>
      </c>
      <c r="E362" s="855">
        <v>1</v>
      </c>
      <c r="F362" s="856">
        <v>0.64</v>
      </c>
      <c r="G362" s="806">
        <v>7</v>
      </c>
      <c r="H362" s="858">
        <v>1</v>
      </c>
      <c r="I362" s="854">
        <v>0.64</v>
      </c>
      <c r="J362" s="809">
        <v>8</v>
      </c>
      <c r="K362" s="857">
        <v>0.63</v>
      </c>
      <c r="L362" s="858">
        <v>3</v>
      </c>
      <c r="M362" s="858">
        <v>23</v>
      </c>
      <c r="N362" s="859">
        <v>7.54</v>
      </c>
      <c r="O362" s="858" t="s">
        <v>9567</v>
      </c>
      <c r="P362" s="860" t="s">
        <v>10279</v>
      </c>
      <c r="Q362" s="861"/>
      <c r="R362" s="851"/>
      <c r="S362" s="851"/>
      <c r="T362" s="851"/>
      <c r="U362" s="851"/>
      <c r="V362" s="862"/>
      <c r="W362" s="807">
        <v>0.46</v>
      </c>
    </row>
    <row r="363" spans="1:23" ht="14.4" customHeight="1" x14ac:dyDescent="0.3">
      <c r="A363" s="866" t="s">
        <v>10280</v>
      </c>
      <c r="B363" s="851">
        <v>1</v>
      </c>
      <c r="C363" s="852">
        <v>0.79</v>
      </c>
      <c r="D363" s="820">
        <v>8</v>
      </c>
      <c r="E363" s="855">
        <v>1</v>
      </c>
      <c r="F363" s="856">
        <v>0.79</v>
      </c>
      <c r="G363" s="806">
        <v>3</v>
      </c>
      <c r="H363" s="858">
        <v>1</v>
      </c>
      <c r="I363" s="854">
        <v>0.79</v>
      </c>
      <c r="J363" s="809">
        <v>12</v>
      </c>
      <c r="K363" s="857">
        <v>0.79</v>
      </c>
      <c r="L363" s="858">
        <v>3</v>
      </c>
      <c r="M363" s="858">
        <v>28</v>
      </c>
      <c r="N363" s="859">
        <v>9.36</v>
      </c>
      <c r="O363" s="858" t="s">
        <v>9567</v>
      </c>
      <c r="P363" s="860" t="s">
        <v>10281</v>
      </c>
      <c r="Q363" s="861"/>
      <c r="R363" s="851"/>
      <c r="S363" s="851"/>
      <c r="T363" s="851"/>
      <c r="U363" s="851"/>
      <c r="V363" s="862"/>
      <c r="W363" s="807">
        <v>2.64</v>
      </c>
    </row>
    <row r="364" spans="1:23" ht="14.4" customHeight="1" x14ac:dyDescent="0.3">
      <c r="A364" s="867" t="s">
        <v>10282</v>
      </c>
      <c r="B364" s="814">
        <v>10</v>
      </c>
      <c r="C364" s="815">
        <v>4.55</v>
      </c>
      <c r="D364" s="816">
        <v>5.5</v>
      </c>
      <c r="E364" s="797">
        <v>9</v>
      </c>
      <c r="F364" s="798">
        <v>4.1100000000000003</v>
      </c>
      <c r="G364" s="799">
        <v>5.0999999999999996</v>
      </c>
      <c r="H364" s="801">
        <v>6</v>
      </c>
      <c r="I364" s="795">
        <v>2.5099999999999998</v>
      </c>
      <c r="J364" s="796">
        <v>3</v>
      </c>
      <c r="K364" s="800">
        <v>0.46</v>
      </c>
      <c r="L364" s="801">
        <v>2</v>
      </c>
      <c r="M364" s="801">
        <v>16</v>
      </c>
      <c r="N364" s="802">
        <v>5.29</v>
      </c>
      <c r="O364" s="801" t="s">
        <v>9567</v>
      </c>
      <c r="P364" s="818" t="s">
        <v>10283</v>
      </c>
      <c r="Q364" s="803"/>
      <c r="R364" s="814"/>
      <c r="S364" s="814"/>
      <c r="T364" s="814"/>
      <c r="U364" s="814"/>
      <c r="V364" s="819"/>
      <c r="W364" s="804"/>
    </row>
    <row r="365" spans="1:23" ht="14.4" customHeight="1" x14ac:dyDescent="0.3">
      <c r="A365" s="866" t="s">
        <v>10284</v>
      </c>
      <c r="B365" s="851">
        <v>1</v>
      </c>
      <c r="C365" s="852">
        <v>0.6</v>
      </c>
      <c r="D365" s="820">
        <v>3</v>
      </c>
      <c r="E365" s="855">
        <v>6</v>
      </c>
      <c r="F365" s="856">
        <v>3.61</v>
      </c>
      <c r="G365" s="806">
        <v>5.2</v>
      </c>
      <c r="H365" s="858">
        <v>3</v>
      </c>
      <c r="I365" s="854">
        <v>3.49</v>
      </c>
      <c r="J365" s="809">
        <v>8</v>
      </c>
      <c r="K365" s="857">
        <v>0.6</v>
      </c>
      <c r="L365" s="858">
        <v>2</v>
      </c>
      <c r="M365" s="858">
        <v>20</v>
      </c>
      <c r="N365" s="859">
        <v>6.82</v>
      </c>
      <c r="O365" s="858" t="s">
        <v>9567</v>
      </c>
      <c r="P365" s="860" t="s">
        <v>10285</v>
      </c>
      <c r="Q365" s="861"/>
      <c r="R365" s="851"/>
      <c r="S365" s="851"/>
      <c r="T365" s="851"/>
      <c r="U365" s="851"/>
      <c r="V365" s="862"/>
      <c r="W365" s="807">
        <v>10.18</v>
      </c>
    </row>
    <row r="366" spans="1:23" ht="14.4" customHeight="1" x14ac:dyDescent="0.3">
      <c r="A366" s="866" t="s">
        <v>10286</v>
      </c>
      <c r="B366" s="851"/>
      <c r="C366" s="852"/>
      <c r="D366" s="820"/>
      <c r="E366" s="855">
        <v>2</v>
      </c>
      <c r="F366" s="856">
        <v>1.52</v>
      </c>
      <c r="G366" s="806">
        <v>4</v>
      </c>
      <c r="H366" s="858"/>
      <c r="I366" s="854"/>
      <c r="J366" s="805"/>
      <c r="K366" s="857">
        <v>0.76</v>
      </c>
      <c r="L366" s="858">
        <v>3</v>
      </c>
      <c r="M366" s="858">
        <v>24</v>
      </c>
      <c r="N366" s="859">
        <v>8.0399999999999991</v>
      </c>
      <c r="O366" s="858" t="s">
        <v>9567</v>
      </c>
      <c r="P366" s="860" t="s">
        <v>10287</v>
      </c>
      <c r="Q366" s="861"/>
      <c r="R366" s="851"/>
      <c r="S366" s="851"/>
      <c r="T366" s="851"/>
      <c r="U366" s="851"/>
      <c r="V366" s="862"/>
      <c r="W366" s="807"/>
    </row>
    <row r="367" spans="1:23" ht="14.4" customHeight="1" x14ac:dyDescent="0.3">
      <c r="A367" s="867" t="s">
        <v>10288</v>
      </c>
      <c r="B367" s="814">
        <v>2</v>
      </c>
      <c r="C367" s="815">
        <v>1.24</v>
      </c>
      <c r="D367" s="816">
        <v>8</v>
      </c>
      <c r="E367" s="817">
        <v>1</v>
      </c>
      <c r="F367" s="795">
        <v>0.62</v>
      </c>
      <c r="G367" s="796">
        <v>4</v>
      </c>
      <c r="H367" s="797">
        <v>6</v>
      </c>
      <c r="I367" s="798">
        <v>3.73</v>
      </c>
      <c r="J367" s="799">
        <v>5</v>
      </c>
      <c r="K367" s="800">
        <v>0.62</v>
      </c>
      <c r="L367" s="801">
        <v>3</v>
      </c>
      <c r="M367" s="801">
        <v>24</v>
      </c>
      <c r="N367" s="802">
        <v>8.16</v>
      </c>
      <c r="O367" s="801" t="s">
        <v>9567</v>
      </c>
      <c r="P367" s="818" t="s">
        <v>10289</v>
      </c>
      <c r="Q367" s="803"/>
      <c r="R367" s="814"/>
      <c r="S367" s="814"/>
      <c r="T367" s="814"/>
      <c r="U367" s="814"/>
      <c r="V367" s="819"/>
      <c r="W367" s="804">
        <v>3.84</v>
      </c>
    </row>
    <row r="368" spans="1:23" ht="14.4" customHeight="1" x14ac:dyDescent="0.3">
      <c r="A368" s="866" t="s">
        <v>10290</v>
      </c>
      <c r="B368" s="851">
        <v>2</v>
      </c>
      <c r="C368" s="852">
        <v>1.76</v>
      </c>
      <c r="D368" s="820">
        <v>10</v>
      </c>
      <c r="E368" s="853">
        <v>2</v>
      </c>
      <c r="F368" s="854">
        <v>1.76</v>
      </c>
      <c r="G368" s="805">
        <v>5.5</v>
      </c>
      <c r="H368" s="855">
        <v>2</v>
      </c>
      <c r="I368" s="856">
        <v>1.76</v>
      </c>
      <c r="J368" s="809">
        <v>12</v>
      </c>
      <c r="K368" s="857">
        <v>0.88</v>
      </c>
      <c r="L368" s="858">
        <v>4</v>
      </c>
      <c r="M368" s="858">
        <v>32</v>
      </c>
      <c r="N368" s="859">
        <v>10.76</v>
      </c>
      <c r="O368" s="858" t="s">
        <v>9567</v>
      </c>
      <c r="P368" s="860" t="s">
        <v>10291</v>
      </c>
      <c r="Q368" s="861"/>
      <c r="R368" s="851"/>
      <c r="S368" s="851"/>
      <c r="T368" s="851"/>
      <c r="U368" s="851"/>
      <c r="V368" s="862"/>
      <c r="W368" s="807">
        <v>2.4900000000000002</v>
      </c>
    </row>
    <row r="369" spans="1:23" ht="14.4" customHeight="1" x14ac:dyDescent="0.3">
      <c r="A369" s="866" t="s">
        <v>10292</v>
      </c>
      <c r="B369" s="851">
        <v>2</v>
      </c>
      <c r="C369" s="852">
        <v>2.77</v>
      </c>
      <c r="D369" s="820">
        <v>7</v>
      </c>
      <c r="E369" s="853"/>
      <c r="F369" s="854"/>
      <c r="G369" s="805"/>
      <c r="H369" s="855">
        <v>2</v>
      </c>
      <c r="I369" s="856">
        <v>2.77</v>
      </c>
      <c r="J369" s="806">
        <v>11</v>
      </c>
      <c r="K369" s="857">
        <v>1.38</v>
      </c>
      <c r="L369" s="858">
        <v>5</v>
      </c>
      <c r="M369" s="858">
        <v>43</v>
      </c>
      <c r="N369" s="859">
        <v>14.26</v>
      </c>
      <c r="O369" s="858" t="s">
        <v>9567</v>
      </c>
      <c r="P369" s="860" t="s">
        <v>10293</v>
      </c>
      <c r="Q369" s="861"/>
      <c r="R369" s="851"/>
      <c r="S369" s="851"/>
      <c r="T369" s="851"/>
      <c r="U369" s="851"/>
      <c r="V369" s="862"/>
      <c r="W369" s="807">
        <v>1.74</v>
      </c>
    </row>
    <row r="370" spans="1:23" ht="14.4" customHeight="1" x14ac:dyDescent="0.3">
      <c r="A370" s="867" t="s">
        <v>10294</v>
      </c>
      <c r="B370" s="814"/>
      <c r="C370" s="815"/>
      <c r="D370" s="816"/>
      <c r="E370" s="797">
        <v>1</v>
      </c>
      <c r="F370" s="798">
        <v>0.87</v>
      </c>
      <c r="G370" s="799">
        <v>9</v>
      </c>
      <c r="H370" s="801"/>
      <c r="I370" s="795"/>
      <c r="J370" s="796"/>
      <c r="K370" s="800">
        <v>0.87</v>
      </c>
      <c r="L370" s="801">
        <v>5</v>
      </c>
      <c r="M370" s="801">
        <v>41</v>
      </c>
      <c r="N370" s="802">
        <v>13.61</v>
      </c>
      <c r="O370" s="801" t="s">
        <v>9567</v>
      </c>
      <c r="P370" s="818" t="s">
        <v>10295</v>
      </c>
      <c r="Q370" s="803"/>
      <c r="R370" s="814"/>
      <c r="S370" s="814"/>
      <c r="T370" s="814"/>
      <c r="U370" s="814"/>
      <c r="V370" s="819"/>
      <c r="W370" s="804"/>
    </row>
    <row r="371" spans="1:23" ht="14.4" customHeight="1" x14ac:dyDescent="0.3">
      <c r="A371" s="867" t="s">
        <v>10296</v>
      </c>
      <c r="B371" s="814"/>
      <c r="C371" s="815"/>
      <c r="D371" s="816"/>
      <c r="E371" s="817"/>
      <c r="F371" s="795"/>
      <c r="G371" s="796"/>
      <c r="H371" s="797">
        <v>1</v>
      </c>
      <c r="I371" s="798">
        <v>0.42</v>
      </c>
      <c r="J371" s="799">
        <v>2</v>
      </c>
      <c r="K371" s="800">
        <v>0.85</v>
      </c>
      <c r="L371" s="801">
        <v>4</v>
      </c>
      <c r="M371" s="801">
        <v>39</v>
      </c>
      <c r="N371" s="802">
        <v>13.11</v>
      </c>
      <c r="O371" s="801" t="s">
        <v>9567</v>
      </c>
      <c r="P371" s="818" t="s">
        <v>10297</v>
      </c>
      <c r="Q371" s="803"/>
      <c r="R371" s="814"/>
      <c r="S371" s="814"/>
      <c r="T371" s="814"/>
      <c r="U371" s="814"/>
      <c r="V371" s="819"/>
      <c r="W371" s="804"/>
    </row>
    <row r="372" spans="1:23" ht="14.4" customHeight="1" x14ac:dyDescent="0.3">
      <c r="A372" s="867" t="s">
        <v>10298</v>
      </c>
      <c r="B372" s="814"/>
      <c r="C372" s="815"/>
      <c r="D372" s="816"/>
      <c r="E372" s="817">
        <v>2</v>
      </c>
      <c r="F372" s="795">
        <v>1.1399999999999999</v>
      </c>
      <c r="G372" s="796">
        <v>4</v>
      </c>
      <c r="H372" s="797">
        <v>3</v>
      </c>
      <c r="I372" s="798">
        <v>1.52</v>
      </c>
      <c r="J372" s="799">
        <v>3.7</v>
      </c>
      <c r="K372" s="800">
        <v>0.56999999999999995</v>
      </c>
      <c r="L372" s="801">
        <v>3</v>
      </c>
      <c r="M372" s="801">
        <v>24</v>
      </c>
      <c r="N372" s="802">
        <v>7.89</v>
      </c>
      <c r="O372" s="801" t="s">
        <v>9567</v>
      </c>
      <c r="P372" s="818" t="s">
        <v>10299</v>
      </c>
      <c r="Q372" s="803"/>
      <c r="R372" s="814"/>
      <c r="S372" s="814"/>
      <c r="T372" s="814"/>
      <c r="U372" s="814"/>
      <c r="V372" s="819"/>
      <c r="W372" s="804"/>
    </row>
    <row r="373" spans="1:23" ht="14.4" customHeight="1" x14ac:dyDescent="0.3">
      <c r="A373" s="866" t="s">
        <v>10300</v>
      </c>
      <c r="B373" s="851">
        <v>1</v>
      </c>
      <c r="C373" s="852">
        <v>0.7</v>
      </c>
      <c r="D373" s="820">
        <v>11</v>
      </c>
      <c r="E373" s="853"/>
      <c r="F373" s="854"/>
      <c r="G373" s="805"/>
      <c r="H373" s="855"/>
      <c r="I373" s="856"/>
      <c r="J373" s="806"/>
      <c r="K373" s="857">
        <v>0.69</v>
      </c>
      <c r="L373" s="858">
        <v>3</v>
      </c>
      <c r="M373" s="858">
        <v>28</v>
      </c>
      <c r="N373" s="859">
        <v>9.18</v>
      </c>
      <c r="O373" s="858" t="s">
        <v>9567</v>
      </c>
      <c r="P373" s="860" t="s">
        <v>10301</v>
      </c>
      <c r="Q373" s="861"/>
      <c r="R373" s="851"/>
      <c r="S373" s="851"/>
      <c r="T373" s="851"/>
      <c r="U373" s="851"/>
      <c r="V373" s="862"/>
      <c r="W373" s="807"/>
    </row>
    <row r="374" spans="1:23" ht="14.4" customHeight="1" x14ac:dyDescent="0.3">
      <c r="A374" s="867" t="s">
        <v>10302</v>
      </c>
      <c r="B374" s="814"/>
      <c r="C374" s="815"/>
      <c r="D374" s="816"/>
      <c r="E374" s="797">
        <v>1</v>
      </c>
      <c r="F374" s="798">
        <v>0.68</v>
      </c>
      <c r="G374" s="799">
        <v>3</v>
      </c>
      <c r="H374" s="801"/>
      <c r="I374" s="795"/>
      <c r="J374" s="796"/>
      <c r="K374" s="800">
        <v>0.68</v>
      </c>
      <c r="L374" s="801">
        <v>3</v>
      </c>
      <c r="M374" s="801">
        <v>30</v>
      </c>
      <c r="N374" s="802">
        <v>10.07</v>
      </c>
      <c r="O374" s="801" t="s">
        <v>9567</v>
      </c>
      <c r="P374" s="818" t="s">
        <v>10303</v>
      </c>
      <c r="Q374" s="803"/>
      <c r="R374" s="814"/>
      <c r="S374" s="814"/>
      <c r="T374" s="814"/>
      <c r="U374" s="814"/>
      <c r="V374" s="819"/>
      <c r="W374" s="804"/>
    </row>
    <row r="375" spans="1:23" ht="14.4" customHeight="1" x14ac:dyDescent="0.3">
      <c r="A375" s="866" t="s">
        <v>10304</v>
      </c>
      <c r="B375" s="851"/>
      <c r="C375" s="852"/>
      <c r="D375" s="820"/>
      <c r="E375" s="855">
        <v>1</v>
      </c>
      <c r="F375" s="856">
        <v>0.68</v>
      </c>
      <c r="G375" s="806">
        <v>5</v>
      </c>
      <c r="H375" s="858"/>
      <c r="I375" s="854"/>
      <c r="J375" s="805"/>
      <c r="K375" s="857">
        <v>0.68</v>
      </c>
      <c r="L375" s="858">
        <v>3</v>
      </c>
      <c r="M375" s="858">
        <v>30</v>
      </c>
      <c r="N375" s="859">
        <v>10.07</v>
      </c>
      <c r="O375" s="858" t="s">
        <v>9567</v>
      </c>
      <c r="P375" s="860" t="s">
        <v>10305</v>
      </c>
      <c r="Q375" s="861"/>
      <c r="R375" s="851"/>
      <c r="S375" s="851"/>
      <c r="T375" s="851"/>
      <c r="U375" s="851"/>
      <c r="V375" s="862"/>
      <c r="W375" s="807"/>
    </row>
    <row r="376" spans="1:23" ht="14.4" customHeight="1" x14ac:dyDescent="0.3">
      <c r="A376" s="867" t="s">
        <v>10306</v>
      </c>
      <c r="B376" s="814"/>
      <c r="C376" s="815"/>
      <c r="D376" s="816"/>
      <c r="E376" s="797">
        <v>3</v>
      </c>
      <c r="F376" s="798">
        <v>2.46</v>
      </c>
      <c r="G376" s="799">
        <v>4.7</v>
      </c>
      <c r="H376" s="801">
        <v>2</v>
      </c>
      <c r="I376" s="795">
        <v>1.1000000000000001</v>
      </c>
      <c r="J376" s="796">
        <v>2</v>
      </c>
      <c r="K376" s="800">
        <v>0.82</v>
      </c>
      <c r="L376" s="801">
        <v>3</v>
      </c>
      <c r="M376" s="801">
        <v>28</v>
      </c>
      <c r="N376" s="802">
        <v>9.39</v>
      </c>
      <c r="O376" s="801" t="s">
        <v>9567</v>
      </c>
      <c r="P376" s="818" t="s">
        <v>10307</v>
      </c>
      <c r="Q376" s="803"/>
      <c r="R376" s="814"/>
      <c r="S376" s="814"/>
      <c r="T376" s="814"/>
      <c r="U376" s="814"/>
      <c r="V376" s="819"/>
      <c r="W376" s="804"/>
    </row>
    <row r="377" spans="1:23" ht="14.4" customHeight="1" x14ac:dyDescent="0.3">
      <c r="A377" s="866" t="s">
        <v>1484</v>
      </c>
      <c r="B377" s="851"/>
      <c r="C377" s="852"/>
      <c r="D377" s="820"/>
      <c r="E377" s="855">
        <v>1</v>
      </c>
      <c r="F377" s="856">
        <v>0.82</v>
      </c>
      <c r="G377" s="806">
        <v>9</v>
      </c>
      <c r="H377" s="858"/>
      <c r="I377" s="854"/>
      <c r="J377" s="805"/>
      <c r="K377" s="857">
        <v>0.82</v>
      </c>
      <c r="L377" s="858">
        <v>3</v>
      </c>
      <c r="M377" s="858">
        <v>28</v>
      </c>
      <c r="N377" s="859">
        <v>9.39</v>
      </c>
      <c r="O377" s="858" t="s">
        <v>9567</v>
      </c>
      <c r="P377" s="860" t="s">
        <v>10308</v>
      </c>
      <c r="Q377" s="861"/>
      <c r="R377" s="851"/>
      <c r="S377" s="851"/>
      <c r="T377" s="851"/>
      <c r="U377" s="851"/>
      <c r="V377" s="862"/>
      <c r="W377" s="807"/>
    </row>
    <row r="378" spans="1:23" ht="14.4" customHeight="1" x14ac:dyDescent="0.3">
      <c r="A378" s="866" t="s">
        <v>10309</v>
      </c>
      <c r="B378" s="851"/>
      <c r="C378" s="852"/>
      <c r="D378" s="820"/>
      <c r="E378" s="855"/>
      <c r="F378" s="856"/>
      <c r="G378" s="806"/>
      <c r="H378" s="858">
        <v>1</v>
      </c>
      <c r="I378" s="854">
        <v>0.82</v>
      </c>
      <c r="J378" s="805">
        <v>5</v>
      </c>
      <c r="K378" s="857">
        <v>0.82</v>
      </c>
      <c r="L378" s="858">
        <v>3</v>
      </c>
      <c r="M378" s="858">
        <v>28</v>
      </c>
      <c r="N378" s="859">
        <v>9.39</v>
      </c>
      <c r="O378" s="858" t="s">
        <v>9567</v>
      </c>
      <c r="P378" s="860" t="s">
        <v>10310</v>
      </c>
      <c r="Q378" s="861"/>
      <c r="R378" s="851"/>
      <c r="S378" s="851"/>
      <c r="T378" s="851"/>
      <c r="U378" s="851"/>
      <c r="V378" s="862"/>
      <c r="W378" s="807"/>
    </row>
    <row r="379" spans="1:23" ht="14.4" customHeight="1" x14ac:dyDescent="0.3">
      <c r="A379" s="867" t="s">
        <v>10311</v>
      </c>
      <c r="B379" s="814">
        <v>1</v>
      </c>
      <c r="C379" s="815">
        <v>1.93</v>
      </c>
      <c r="D379" s="816">
        <v>15</v>
      </c>
      <c r="E379" s="817">
        <v>1</v>
      </c>
      <c r="F379" s="795">
        <v>0.64</v>
      </c>
      <c r="G379" s="796">
        <v>3</v>
      </c>
      <c r="H379" s="797">
        <v>2</v>
      </c>
      <c r="I379" s="798">
        <v>3</v>
      </c>
      <c r="J379" s="799">
        <v>13</v>
      </c>
      <c r="K379" s="800">
        <v>1.93</v>
      </c>
      <c r="L379" s="801">
        <v>9</v>
      </c>
      <c r="M379" s="801">
        <v>80</v>
      </c>
      <c r="N379" s="802">
        <v>26.67</v>
      </c>
      <c r="O379" s="801" t="s">
        <v>9567</v>
      </c>
      <c r="P379" s="818" t="s">
        <v>10312</v>
      </c>
      <c r="Q379" s="803"/>
      <c r="R379" s="814"/>
      <c r="S379" s="814"/>
      <c r="T379" s="814"/>
      <c r="U379" s="814"/>
      <c r="V379" s="819"/>
      <c r="W379" s="804"/>
    </row>
    <row r="380" spans="1:23" ht="14.4" customHeight="1" x14ac:dyDescent="0.3">
      <c r="A380" s="866" t="s">
        <v>10313</v>
      </c>
      <c r="B380" s="851">
        <v>1</v>
      </c>
      <c r="C380" s="852">
        <v>2.4500000000000002</v>
      </c>
      <c r="D380" s="820">
        <v>8</v>
      </c>
      <c r="E380" s="853"/>
      <c r="F380" s="854"/>
      <c r="G380" s="805"/>
      <c r="H380" s="855"/>
      <c r="I380" s="856"/>
      <c r="J380" s="806"/>
      <c r="K380" s="857">
        <v>2.4500000000000002</v>
      </c>
      <c r="L380" s="858">
        <v>8</v>
      </c>
      <c r="M380" s="858">
        <v>75</v>
      </c>
      <c r="N380" s="859">
        <v>24.95</v>
      </c>
      <c r="O380" s="858" t="s">
        <v>9567</v>
      </c>
      <c r="P380" s="860" t="s">
        <v>10314</v>
      </c>
      <c r="Q380" s="861"/>
      <c r="R380" s="851"/>
      <c r="S380" s="851"/>
      <c r="T380" s="851"/>
      <c r="U380" s="851"/>
      <c r="V380" s="862"/>
      <c r="W380" s="807"/>
    </row>
    <row r="381" spans="1:23" ht="14.4" customHeight="1" x14ac:dyDescent="0.3">
      <c r="A381" s="867" t="s">
        <v>10315</v>
      </c>
      <c r="B381" s="814">
        <v>1</v>
      </c>
      <c r="C381" s="815">
        <v>0.51</v>
      </c>
      <c r="D381" s="816">
        <v>5</v>
      </c>
      <c r="E381" s="817"/>
      <c r="F381" s="795"/>
      <c r="G381" s="796"/>
      <c r="H381" s="797">
        <v>1</v>
      </c>
      <c r="I381" s="798">
        <v>0.51</v>
      </c>
      <c r="J381" s="808">
        <v>10</v>
      </c>
      <c r="K381" s="800">
        <v>0.51</v>
      </c>
      <c r="L381" s="801">
        <v>2</v>
      </c>
      <c r="M381" s="801">
        <v>16</v>
      </c>
      <c r="N381" s="802">
        <v>5.43</v>
      </c>
      <c r="O381" s="801" t="s">
        <v>9567</v>
      </c>
      <c r="P381" s="818" t="s">
        <v>10316</v>
      </c>
      <c r="Q381" s="803"/>
      <c r="R381" s="814"/>
      <c r="S381" s="814"/>
      <c r="T381" s="814"/>
      <c r="U381" s="814"/>
      <c r="V381" s="819"/>
      <c r="W381" s="804">
        <v>4.57</v>
      </c>
    </row>
    <row r="382" spans="1:23" ht="14.4" customHeight="1" x14ac:dyDescent="0.3">
      <c r="A382" s="867" t="s">
        <v>10317</v>
      </c>
      <c r="B382" s="810">
        <v>9</v>
      </c>
      <c r="C382" s="811">
        <v>2.78</v>
      </c>
      <c r="D382" s="812">
        <v>1.9</v>
      </c>
      <c r="E382" s="817">
        <v>3</v>
      </c>
      <c r="F382" s="795">
        <v>0.93</v>
      </c>
      <c r="G382" s="796">
        <v>2</v>
      </c>
      <c r="H382" s="801">
        <v>3</v>
      </c>
      <c r="I382" s="795">
        <v>0.93</v>
      </c>
      <c r="J382" s="796">
        <v>2</v>
      </c>
      <c r="K382" s="800">
        <v>0.31</v>
      </c>
      <c r="L382" s="801">
        <v>1</v>
      </c>
      <c r="M382" s="801">
        <v>10</v>
      </c>
      <c r="N382" s="802">
        <v>3.44</v>
      </c>
      <c r="O382" s="801" t="s">
        <v>9567</v>
      </c>
      <c r="P382" s="818" t="s">
        <v>10318</v>
      </c>
      <c r="Q382" s="803"/>
      <c r="R382" s="814"/>
      <c r="S382" s="814"/>
      <c r="T382" s="814"/>
      <c r="U382" s="814"/>
      <c r="V382" s="819"/>
      <c r="W382" s="804"/>
    </row>
    <row r="383" spans="1:23" ht="14.4" customHeight="1" x14ac:dyDescent="0.3">
      <c r="A383" s="866" t="s">
        <v>10319</v>
      </c>
      <c r="B383" s="863">
        <v>1</v>
      </c>
      <c r="C383" s="864">
        <v>0.37</v>
      </c>
      <c r="D383" s="813">
        <v>2</v>
      </c>
      <c r="E383" s="853">
        <v>1</v>
      </c>
      <c r="F383" s="854">
        <v>0.37</v>
      </c>
      <c r="G383" s="805">
        <v>2</v>
      </c>
      <c r="H383" s="858"/>
      <c r="I383" s="854"/>
      <c r="J383" s="805"/>
      <c r="K383" s="857">
        <v>0.37</v>
      </c>
      <c r="L383" s="858">
        <v>2</v>
      </c>
      <c r="M383" s="858">
        <v>14</v>
      </c>
      <c r="N383" s="859">
        <v>4.72</v>
      </c>
      <c r="O383" s="858" t="s">
        <v>9567</v>
      </c>
      <c r="P383" s="860" t="s">
        <v>10320</v>
      </c>
      <c r="Q383" s="861"/>
      <c r="R383" s="851"/>
      <c r="S383" s="851"/>
      <c r="T383" s="851"/>
      <c r="U383" s="851"/>
      <c r="V383" s="862"/>
      <c r="W383" s="807"/>
    </row>
    <row r="384" spans="1:23" ht="14.4" customHeight="1" x14ac:dyDescent="0.3">
      <c r="A384" s="867" t="s">
        <v>10321</v>
      </c>
      <c r="B384" s="814"/>
      <c r="C384" s="815"/>
      <c r="D384" s="816"/>
      <c r="E384" s="797">
        <v>3</v>
      </c>
      <c r="F384" s="798">
        <v>1.48</v>
      </c>
      <c r="G384" s="799">
        <v>2.7</v>
      </c>
      <c r="H384" s="801"/>
      <c r="I384" s="795"/>
      <c r="J384" s="796"/>
      <c r="K384" s="800">
        <v>0.49</v>
      </c>
      <c r="L384" s="801">
        <v>2</v>
      </c>
      <c r="M384" s="801">
        <v>19</v>
      </c>
      <c r="N384" s="802">
        <v>6.27</v>
      </c>
      <c r="O384" s="801" t="s">
        <v>9567</v>
      </c>
      <c r="P384" s="818" t="s">
        <v>10322</v>
      </c>
      <c r="Q384" s="803"/>
      <c r="R384" s="814"/>
      <c r="S384" s="814"/>
      <c r="T384" s="814"/>
      <c r="U384" s="814"/>
      <c r="V384" s="819"/>
      <c r="W384" s="804"/>
    </row>
    <row r="385" spans="1:23" ht="14.4" customHeight="1" x14ac:dyDescent="0.3">
      <c r="A385" s="867" t="s">
        <v>10323</v>
      </c>
      <c r="B385" s="810">
        <v>1</v>
      </c>
      <c r="C385" s="811">
        <v>1.19</v>
      </c>
      <c r="D385" s="812">
        <v>8</v>
      </c>
      <c r="E385" s="817"/>
      <c r="F385" s="795"/>
      <c r="G385" s="796"/>
      <c r="H385" s="801"/>
      <c r="I385" s="795"/>
      <c r="J385" s="796"/>
      <c r="K385" s="800">
        <v>1.19</v>
      </c>
      <c r="L385" s="801">
        <v>3</v>
      </c>
      <c r="M385" s="801">
        <v>28</v>
      </c>
      <c r="N385" s="802">
        <v>9.4499999999999993</v>
      </c>
      <c r="O385" s="801" t="s">
        <v>9567</v>
      </c>
      <c r="P385" s="818" t="s">
        <v>10324</v>
      </c>
      <c r="Q385" s="803"/>
      <c r="R385" s="814"/>
      <c r="S385" s="814"/>
      <c r="T385" s="814"/>
      <c r="U385" s="814"/>
      <c r="V385" s="819"/>
      <c r="W385" s="804"/>
    </row>
    <row r="386" spans="1:23" ht="14.4" customHeight="1" x14ac:dyDescent="0.3">
      <c r="A386" s="867" t="s">
        <v>10325</v>
      </c>
      <c r="B386" s="814"/>
      <c r="C386" s="815"/>
      <c r="D386" s="816"/>
      <c r="E386" s="797">
        <v>1</v>
      </c>
      <c r="F386" s="798">
        <v>0.2</v>
      </c>
      <c r="G386" s="799">
        <v>2</v>
      </c>
      <c r="H386" s="801"/>
      <c r="I386" s="795"/>
      <c r="J386" s="796"/>
      <c r="K386" s="800">
        <v>0.2</v>
      </c>
      <c r="L386" s="801">
        <v>1</v>
      </c>
      <c r="M386" s="801">
        <v>8</v>
      </c>
      <c r="N386" s="802">
        <v>2.66</v>
      </c>
      <c r="O386" s="801" t="s">
        <v>9567</v>
      </c>
      <c r="P386" s="818" t="s">
        <v>10326</v>
      </c>
      <c r="Q386" s="803"/>
      <c r="R386" s="814"/>
      <c r="S386" s="814"/>
      <c r="T386" s="814"/>
      <c r="U386" s="814"/>
      <c r="V386" s="819"/>
      <c r="W386" s="804"/>
    </row>
    <row r="387" spans="1:23" ht="14.4" customHeight="1" x14ac:dyDescent="0.3">
      <c r="A387" s="867" t="s">
        <v>10327</v>
      </c>
      <c r="B387" s="814">
        <v>21</v>
      </c>
      <c r="C387" s="815">
        <v>6.14</v>
      </c>
      <c r="D387" s="816">
        <v>2.6</v>
      </c>
      <c r="E387" s="817">
        <v>29</v>
      </c>
      <c r="F387" s="795">
        <v>8.49</v>
      </c>
      <c r="G387" s="796">
        <v>2.5</v>
      </c>
      <c r="H387" s="797">
        <v>33</v>
      </c>
      <c r="I387" s="798">
        <v>9.73</v>
      </c>
      <c r="J387" s="808">
        <v>2.9</v>
      </c>
      <c r="K387" s="800">
        <v>0.28999999999999998</v>
      </c>
      <c r="L387" s="801">
        <v>1</v>
      </c>
      <c r="M387" s="801">
        <v>7</v>
      </c>
      <c r="N387" s="802">
        <v>2.4500000000000002</v>
      </c>
      <c r="O387" s="801" t="s">
        <v>9567</v>
      </c>
      <c r="P387" s="818" t="s">
        <v>10328</v>
      </c>
      <c r="Q387" s="803"/>
      <c r="R387" s="814"/>
      <c r="S387" s="814"/>
      <c r="T387" s="814"/>
      <c r="U387" s="814"/>
      <c r="V387" s="819"/>
      <c r="W387" s="804">
        <v>23.19</v>
      </c>
    </row>
    <row r="388" spans="1:23" ht="14.4" customHeight="1" x14ac:dyDescent="0.3">
      <c r="A388" s="866" t="s">
        <v>10329</v>
      </c>
      <c r="B388" s="851">
        <v>3</v>
      </c>
      <c r="C388" s="852">
        <v>1.29</v>
      </c>
      <c r="D388" s="820">
        <v>4.3</v>
      </c>
      <c r="E388" s="853">
        <v>1</v>
      </c>
      <c r="F388" s="854">
        <v>0.43</v>
      </c>
      <c r="G388" s="805">
        <v>2</v>
      </c>
      <c r="H388" s="855">
        <v>1</v>
      </c>
      <c r="I388" s="856">
        <v>0.43</v>
      </c>
      <c r="J388" s="806">
        <v>3</v>
      </c>
      <c r="K388" s="857">
        <v>0.43</v>
      </c>
      <c r="L388" s="858">
        <v>1</v>
      </c>
      <c r="M388" s="858">
        <v>12</v>
      </c>
      <c r="N388" s="859">
        <v>3.92</v>
      </c>
      <c r="O388" s="858" t="s">
        <v>9567</v>
      </c>
      <c r="P388" s="860" t="s">
        <v>10330</v>
      </c>
      <c r="Q388" s="861"/>
      <c r="R388" s="851"/>
      <c r="S388" s="851"/>
      <c r="T388" s="851"/>
      <c r="U388" s="851"/>
      <c r="V388" s="862"/>
      <c r="W388" s="807"/>
    </row>
    <row r="389" spans="1:23" ht="14.4" customHeight="1" x14ac:dyDescent="0.3">
      <c r="A389" s="866" t="s">
        <v>10331</v>
      </c>
      <c r="B389" s="851">
        <v>1</v>
      </c>
      <c r="C389" s="852">
        <v>0.99</v>
      </c>
      <c r="D389" s="820">
        <v>9</v>
      </c>
      <c r="E389" s="853"/>
      <c r="F389" s="854"/>
      <c r="G389" s="805"/>
      <c r="H389" s="855">
        <v>1</v>
      </c>
      <c r="I389" s="856">
        <v>0.99</v>
      </c>
      <c r="J389" s="806">
        <v>5</v>
      </c>
      <c r="K389" s="857">
        <v>0.99</v>
      </c>
      <c r="L389" s="858">
        <v>2</v>
      </c>
      <c r="M389" s="858">
        <v>17</v>
      </c>
      <c r="N389" s="859">
        <v>5.79</v>
      </c>
      <c r="O389" s="858" t="s">
        <v>9567</v>
      </c>
      <c r="P389" s="860" t="s">
        <v>10332</v>
      </c>
      <c r="Q389" s="861"/>
      <c r="R389" s="851"/>
      <c r="S389" s="851"/>
      <c r="T389" s="851"/>
      <c r="U389" s="851"/>
      <c r="V389" s="862"/>
      <c r="W389" s="807"/>
    </row>
    <row r="390" spans="1:23" ht="14.4" customHeight="1" x14ac:dyDescent="0.3">
      <c r="A390" s="867" t="s">
        <v>10333</v>
      </c>
      <c r="B390" s="814">
        <v>1</v>
      </c>
      <c r="C390" s="815">
        <v>0.28999999999999998</v>
      </c>
      <c r="D390" s="816">
        <v>2</v>
      </c>
      <c r="E390" s="817">
        <v>1</v>
      </c>
      <c r="F390" s="795">
        <v>0.28999999999999998</v>
      </c>
      <c r="G390" s="796">
        <v>3</v>
      </c>
      <c r="H390" s="797">
        <v>3</v>
      </c>
      <c r="I390" s="798">
        <v>0.88</v>
      </c>
      <c r="J390" s="799">
        <v>2</v>
      </c>
      <c r="K390" s="800">
        <v>0.28999999999999998</v>
      </c>
      <c r="L390" s="801">
        <v>1</v>
      </c>
      <c r="M390" s="801">
        <v>10</v>
      </c>
      <c r="N390" s="802">
        <v>3.42</v>
      </c>
      <c r="O390" s="801" t="s">
        <v>9567</v>
      </c>
      <c r="P390" s="818" t="s">
        <v>10334</v>
      </c>
      <c r="Q390" s="803"/>
      <c r="R390" s="814"/>
      <c r="S390" s="814"/>
      <c r="T390" s="814"/>
      <c r="U390" s="814"/>
      <c r="V390" s="819"/>
      <c r="W390" s="804"/>
    </row>
    <row r="391" spans="1:23" ht="14.4" customHeight="1" x14ac:dyDescent="0.3">
      <c r="A391" s="866" t="s">
        <v>10335</v>
      </c>
      <c r="B391" s="851">
        <v>1</v>
      </c>
      <c r="C391" s="852">
        <v>1.06</v>
      </c>
      <c r="D391" s="820">
        <v>8</v>
      </c>
      <c r="E391" s="853"/>
      <c r="F391" s="854"/>
      <c r="G391" s="805"/>
      <c r="H391" s="855"/>
      <c r="I391" s="856"/>
      <c r="J391" s="806"/>
      <c r="K391" s="857">
        <v>1.06</v>
      </c>
      <c r="L391" s="858">
        <v>2</v>
      </c>
      <c r="M391" s="858">
        <v>19</v>
      </c>
      <c r="N391" s="859">
        <v>6.32</v>
      </c>
      <c r="O391" s="858" t="s">
        <v>9567</v>
      </c>
      <c r="P391" s="860" t="s">
        <v>10336</v>
      </c>
      <c r="Q391" s="861"/>
      <c r="R391" s="851"/>
      <c r="S391" s="851"/>
      <c r="T391" s="851"/>
      <c r="U391" s="851"/>
      <c r="V391" s="862"/>
      <c r="W391" s="807"/>
    </row>
    <row r="392" spans="1:23" ht="14.4" customHeight="1" x14ac:dyDescent="0.3">
      <c r="A392" s="867" t="s">
        <v>10337</v>
      </c>
      <c r="B392" s="814"/>
      <c r="C392" s="815"/>
      <c r="D392" s="816"/>
      <c r="E392" s="797">
        <v>1</v>
      </c>
      <c r="F392" s="798">
        <v>0.82</v>
      </c>
      <c r="G392" s="799">
        <v>4</v>
      </c>
      <c r="H392" s="801"/>
      <c r="I392" s="795"/>
      <c r="J392" s="796"/>
      <c r="K392" s="800">
        <v>0.82</v>
      </c>
      <c r="L392" s="801">
        <v>3</v>
      </c>
      <c r="M392" s="801">
        <v>29</v>
      </c>
      <c r="N392" s="802">
        <v>9.7100000000000009</v>
      </c>
      <c r="O392" s="801" t="s">
        <v>9567</v>
      </c>
      <c r="P392" s="818" t="s">
        <v>10338</v>
      </c>
      <c r="Q392" s="803"/>
      <c r="R392" s="814"/>
      <c r="S392" s="814"/>
      <c r="T392" s="814"/>
      <c r="U392" s="814"/>
      <c r="V392" s="819"/>
      <c r="W392" s="804"/>
    </row>
    <row r="393" spans="1:23" ht="14.4" customHeight="1" x14ac:dyDescent="0.3">
      <c r="A393" s="867" t="s">
        <v>10339</v>
      </c>
      <c r="B393" s="814">
        <v>6</v>
      </c>
      <c r="C393" s="815">
        <v>3.5</v>
      </c>
      <c r="D393" s="816">
        <v>5.7</v>
      </c>
      <c r="E393" s="797">
        <v>6</v>
      </c>
      <c r="F393" s="798">
        <v>3.5</v>
      </c>
      <c r="G393" s="799">
        <v>4.8</v>
      </c>
      <c r="H393" s="801">
        <v>3</v>
      </c>
      <c r="I393" s="795">
        <v>1.75</v>
      </c>
      <c r="J393" s="796">
        <v>3</v>
      </c>
      <c r="K393" s="800">
        <v>0.57999999999999996</v>
      </c>
      <c r="L393" s="801">
        <v>2</v>
      </c>
      <c r="M393" s="801">
        <v>18</v>
      </c>
      <c r="N393" s="802">
        <v>5.92</v>
      </c>
      <c r="O393" s="801" t="s">
        <v>9567</v>
      </c>
      <c r="P393" s="818" t="s">
        <v>10340</v>
      </c>
      <c r="Q393" s="803"/>
      <c r="R393" s="814"/>
      <c r="S393" s="814"/>
      <c r="T393" s="814"/>
      <c r="U393" s="814"/>
      <c r="V393" s="819"/>
      <c r="W393" s="804"/>
    </row>
    <row r="394" spans="1:23" ht="14.4" customHeight="1" x14ac:dyDescent="0.3">
      <c r="A394" s="866" t="s">
        <v>10341</v>
      </c>
      <c r="B394" s="851"/>
      <c r="C394" s="852"/>
      <c r="D394" s="820"/>
      <c r="E394" s="855">
        <v>1</v>
      </c>
      <c r="F394" s="856">
        <v>1.1599999999999999</v>
      </c>
      <c r="G394" s="806">
        <v>5</v>
      </c>
      <c r="H394" s="858"/>
      <c r="I394" s="854"/>
      <c r="J394" s="805"/>
      <c r="K394" s="857">
        <v>1.1599999999999999</v>
      </c>
      <c r="L394" s="858">
        <v>4</v>
      </c>
      <c r="M394" s="858">
        <v>36</v>
      </c>
      <c r="N394" s="859">
        <v>12.02</v>
      </c>
      <c r="O394" s="858" t="s">
        <v>9567</v>
      </c>
      <c r="P394" s="860" t="s">
        <v>10342</v>
      </c>
      <c r="Q394" s="861"/>
      <c r="R394" s="851"/>
      <c r="S394" s="851"/>
      <c r="T394" s="851"/>
      <c r="U394" s="851"/>
      <c r="V394" s="862"/>
      <c r="W394" s="807"/>
    </row>
    <row r="395" spans="1:23" ht="14.4" customHeight="1" x14ac:dyDescent="0.3">
      <c r="A395" s="867" t="s">
        <v>10343</v>
      </c>
      <c r="B395" s="810">
        <v>3</v>
      </c>
      <c r="C395" s="811">
        <v>1.99</v>
      </c>
      <c r="D395" s="812">
        <v>5.7</v>
      </c>
      <c r="E395" s="817">
        <v>1</v>
      </c>
      <c r="F395" s="795">
        <v>0.66</v>
      </c>
      <c r="G395" s="796">
        <v>4</v>
      </c>
      <c r="H395" s="801">
        <v>1</v>
      </c>
      <c r="I395" s="795">
        <v>0.66</v>
      </c>
      <c r="J395" s="796">
        <v>2</v>
      </c>
      <c r="K395" s="800">
        <v>0.66</v>
      </c>
      <c r="L395" s="801">
        <v>2</v>
      </c>
      <c r="M395" s="801">
        <v>15</v>
      </c>
      <c r="N395" s="802">
        <v>5.13</v>
      </c>
      <c r="O395" s="801" t="s">
        <v>9567</v>
      </c>
      <c r="P395" s="818" t="s">
        <v>10344</v>
      </c>
      <c r="Q395" s="803"/>
      <c r="R395" s="814"/>
      <c r="S395" s="814"/>
      <c r="T395" s="814"/>
      <c r="U395" s="814"/>
      <c r="V395" s="819"/>
      <c r="W395" s="804"/>
    </row>
    <row r="396" spans="1:23" ht="14.4" customHeight="1" x14ac:dyDescent="0.3">
      <c r="A396" s="866" t="s">
        <v>10345</v>
      </c>
      <c r="B396" s="863">
        <v>5</v>
      </c>
      <c r="C396" s="864">
        <v>7.34</v>
      </c>
      <c r="D396" s="813">
        <v>5.8</v>
      </c>
      <c r="E396" s="853">
        <v>2</v>
      </c>
      <c r="F396" s="854">
        <v>2.63</v>
      </c>
      <c r="G396" s="805">
        <v>15.5</v>
      </c>
      <c r="H396" s="858">
        <v>2</v>
      </c>
      <c r="I396" s="854">
        <v>2.2599999999999998</v>
      </c>
      <c r="J396" s="805">
        <v>3.5</v>
      </c>
      <c r="K396" s="857">
        <v>1.32</v>
      </c>
      <c r="L396" s="858">
        <v>3</v>
      </c>
      <c r="M396" s="858">
        <v>29</v>
      </c>
      <c r="N396" s="859">
        <v>9.66</v>
      </c>
      <c r="O396" s="858" t="s">
        <v>9567</v>
      </c>
      <c r="P396" s="860" t="s">
        <v>10346</v>
      </c>
      <c r="Q396" s="861"/>
      <c r="R396" s="851"/>
      <c r="S396" s="851"/>
      <c r="T396" s="851"/>
      <c r="U396" s="851"/>
      <c r="V396" s="862"/>
      <c r="W396" s="807"/>
    </row>
    <row r="397" spans="1:23" ht="14.4" customHeight="1" x14ac:dyDescent="0.3">
      <c r="A397" s="866" t="s">
        <v>10347</v>
      </c>
      <c r="B397" s="863">
        <v>4</v>
      </c>
      <c r="C397" s="864">
        <v>9.8800000000000008</v>
      </c>
      <c r="D397" s="813">
        <v>5.5</v>
      </c>
      <c r="E397" s="853">
        <v>2</v>
      </c>
      <c r="F397" s="854">
        <v>3.8</v>
      </c>
      <c r="G397" s="805">
        <v>2</v>
      </c>
      <c r="H397" s="858">
        <v>1</v>
      </c>
      <c r="I397" s="854">
        <v>1.9</v>
      </c>
      <c r="J397" s="805">
        <v>2</v>
      </c>
      <c r="K397" s="857">
        <v>4.18</v>
      </c>
      <c r="L397" s="858">
        <v>6</v>
      </c>
      <c r="M397" s="858">
        <v>53</v>
      </c>
      <c r="N397" s="859">
        <v>17.5</v>
      </c>
      <c r="O397" s="858" t="s">
        <v>9567</v>
      </c>
      <c r="P397" s="860" t="s">
        <v>10348</v>
      </c>
      <c r="Q397" s="861"/>
      <c r="R397" s="851"/>
      <c r="S397" s="851"/>
      <c r="T397" s="851"/>
      <c r="U397" s="851"/>
      <c r="V397" s="862"/>
      <c r="W397" s="807"/>
    </row>
    <row r="398" spans="1:23" ht="14.4" customHeight="1" x14ac:dyDescent="0.3">
      <c r="A398" s="867" t="s">
        <v>10349</v>
      </c>
      <c r="B398" s="814">
        <v>3</v>
      </c>
      <c r="C398" s="815">
        <v>0.99</v>
      </c>
      <c r="D398" s="816">
        <v>3.7</v>
      </c>
      <c r="E398" s="797">
        <v>4</v>
      </c>
      <c r="F398" s="798">
        <v>1.33</v>
      </c>
      <c r="G398" s="799">
        <v>4.3</v>
      </c>
      <c r="H398" s="801">
        <v>2</v>
      </c>
      <c r="I398" s="795">
        <v>0.66</v>
      </c>
      <c r="J398" s="796">
        <v>4</v>
      </c>
      <c r="K398" s="800">
        <v>0.33</v>
      </c>
      <c r="L398" s="801">
        <v>1</v>
      </c>
      <c r="M398" s="801">
        <v>13</v>
      </c>
      <c r="N398" s="802">
        <v>4.47</v>
      </c>
      <c r="O398" s="801" t="s">
        <v>9567</v>
      </c>
      <c r="P398" s="818" t="s">
        <v>10350</v>
      </c>
      <c r="Q398" s="803"/>
      <c r="R398" s="814"/>
      <c r="S398" s="814"/>
      <c r="T398" s="814"/>
      <c r="U398" s="814"/>
      <c r="V398" s="819"/>
      <c r="W398" s="804"/>
    </row>
    <row r="399" spans="1:23" ht="14.4" customHeight="1" x14ac:dyDescent="0.3">
      <c r="A399" s="867" t="s">
        <v>10351</v>
      </c>
      <c r="B399" s="810">
        <v>69</v>
      </c>
      <c r="C399" s="811">
        <v>19.72</v>
      </c>
      <c r="D399" s="812">
        <v>3</v>
      </c>
      <c r="E399" s="817">
        <v>21</v>
      </c>
      <c r="F399" s="795">
        <v>5.0599999999999996</v>
      </c>
      <c r="G399" s="796">
        <v>2.6</v>
      </c>
      <c r="H399" s="801">
        <v>18</v>
      </c>
      <c r="I399" s="795">
        <v>4.41</v>
      </c>
      <c r="J399" s="796">
        <v>2.6</v>
      </c>
      <c r="K399" s="800">
        <v>0.24</v>
      </c>
      <c r="L399" s="801">
        <v>1</v>
      </c>
      <c r="M399" s="801">
        <v>10</v>
      </c>
      <c r="N399" s="802">
        <v>3.44</v>
      </c>
      <c r="O399" s="801" t="s">
        <v>9567</v>
      </c>
      <c r="P399" s="818" t="s">
        <v>10352</v>
      </c>
      <c r="Q399" s="803"/>
      <c r="R399" s="814"/>
      <c r="S399" s="814"/>
      <c r="T399" s="814"/>
      <c r="U399" s="814"/>
      <c r="V399" s="819"/>
      <c r="W399" s="804">
        <v>4.24</v>
      </c>
    </row>
    <row r="400" spans="1:23" ht="14.4" customHeight="1" x14ac:dyDescent="0.3">
      <c r="A400" s="866" t="s">
        <v>10353</v>
      </c>
      <c r="B400" s="863">
        <v>56</v>
      </c>
      <c r="C400" s="864">
        <v>26.7</v>
      </c>
      <c r="D400" s="813">
        <v>2.8</v>
      </c>
      <c r="E400" s="853">
        <v>10</v>
      </c>
      <c r="F400" s="854">
        <v>5.33</v>
      </c>
      <c r="G400" s="805">
        <v>2.6</v>
      </c>
      <c r="H400" s="858">
        <v>4</v>
      </c>
      <c r="I400" s="854">
        <v>1.85</v>
      </c>
      <c r="J400" s="805">
        <v>3</v>
      </c>
      <c r="K400" s="857">
        <v>0.46</v>
      </c>
      <c r="L400" s="858">
        <v>2</v>
      </c>
      <c r="M400" s="858">
        <v>17</v>
      </c>
      <c r="N400" s="859">
        <v>5.5</v>
      </c>
      <c r="O400" s="858" t="s">
        <v>9567</v>
      </c>
      <c r="P400" s="860" t="s">
        <v>10354</v>
      </c>
      <c r="Q400" s="861"/>
      <c r="R400" s="851"/>
      <c r="S400" s="851"/>
      <c r="T400" s="851"/>
      <c r="U400" s="851"/>
      <c r="V400" s="862"/>
      <c r="W400" s="807"/>
    </row>
    <row r="401" spans="1:23" ht="14.4" customHeight="1" x14ac:dyDescent="0.3">
      <c r="A401" s="866" t="s">
        <v>10355</v>
      </c>
      <c r="B401" s="863">
        <v>10</v>
      </c>
      <c r="C401" s="864">
        <v>9.2899999999999991</v>
      </c>
      <c r="D401" s="813">
        <v>3.6</v>
      </c>
      <c r="E401" s="853">
        <v>4</v>
      </c>
      <c r="F401" s="854">
        <v>3.05</v>
      </c>
      <c r="G401" s="805">
        <v>2.2999999999999998</v>
      </c>
      <c r="H401" s="858">
        <v>1</v>
      </c>
      <c r="I401" s="854">
        <v>0.98</v>
      </c>
      <c r="J401" s="805">
        <v>8</v>
      </c>
      <c r="K401" s="857">
        <v>0.98</v>
      </c>
      <c r="L401" s="858">
        <v>3</v>
      </c>
      <c r="M401" s="858">
        <v>27</v>
      </c>
      <c r="N401" s="859">
        <v>9.11</v>
      </c>
      <c r="O401" s="858" t="s">
        <v>9567</v>
      </c>
      <c r="P401" s="860" t="s">
        <v>10356</v>
      </c>
      <c r="Q401" s="861"/>
      <c r="R401" s="851"/>
      <c r="S401" s="851"/>
      <c r="T401" s="851"/>
      <c r="U401" s="851"/>
      <c r="V401" s="862"/>
      <c r="W401" s="807"/>
    </row>
    <row r="402" spans="1:23" ht="14.4" customHeight="1" x14ac:dyDescent="0.3">
      <c r="A402" s="867" t="s">
        <v>10357</v>
      </c>
      <c r="B402" s="814"/>
      <c r="C402" s="815"/>
      <c r="D402" s="816"/>
      <c r="E402" s="797">
        <v>1</v>
      </c>
      <c r="F402" s="798">
        <v>4.26</v>
      </c>
      <c r="G402" s="799">
        <v>6</v>
      </c>
      <c r="H402" s="801"/>
      <c r="I402" s="795"/>
      <c r="J402" s="796"/>
      <c r="K402" s="800">
        <v>4.26</v>
      </c>
      <c r="L402" s="801">
        <v>5</v>
      </c>
      <c r="M402" s="801">
        <v>46</v>
      </c>
      <c r="N402" s="802">
        <v>15.47</v>
      </c>
      <c r="O402" s="801" t="s">
        <v>9567</v>
      </c>
      <c r="P402" s="818" t="s">
        <v>10358</v>
      </c>
      <c r="Q402" s="803"/>
      <c r="R402" s="814"/>
      <c r="S402" s="814"/>
      <c r="T402" s="814"/>
      <c r="U402" s="814"/>
      <c r="V402" s="819"/>
      <c r="W402" s="804"/>
    </row>
    <row r="403" spans="1:23" ht="14.4" customHeight="1" x14ac:dyDescent="0.3">
      <c r="A403" s="866" t="s">
        <v>10359</v>
      </c>
      <c r="B403" s="851"/>
      <c r="C403" s="852"/>
      <c r="D403" s="820"/>
      <c r="E403" s="855">
        <v>1</v>
      </c>
      <c r="F403" s="856">
        <v>4.26</v>
      </c>
      <c r="G403" s="806">
        <v>7</v>
      </c>
      <c r="H403" s="858"/>
      <c r="I403" s="854"/>
      <c r="J403" s="805"/>
      <c r="K403" s="857">
        <v>4.26</v>
      </c>
      <c r="L403" s="858">
        <v>5</v>
      </c>
      <c r="M403" s="858">
        <v>46</v>
      </c>
      <c r="N403" s="859">
        <v>15.47</v>
      </c>
      <c r="O403" s="858" t="s">
        <v>9567</v>
      </c>
      <c r="P403" s="860" t="s">
        <v>10360</v>
      </c>
      <c r="Q403" s="861"/>
      <c r="R403" s="851"/>
      <c r="S403" s="851"/>
      <c r="T403" s="851"/>
      <c r="U403" s="851"/>
      <c r="V403" s="862"/>
      <c r="W403" s="807"/>
    </row>
    <row r="404" spans="1:23" ht="14.4" customHeight="1" x14ac:dyDescent="0.3">
      <c r="A404" s="867" t="s">
        <v>10361</v>
      </c>
      <c r="B404" s="814">
        <v>1</v>
      </c>
      <c r="C404" s="815">
        <v>0.97</v>
      </c>
      <c r="D404" s="816">
        <v>3</v>
      </c>
      <c r="E404" s="817"/>
      <c r="F404" s="795"/>
      <c r="G404" s="796"/>
      <c r="H404" s="797">
        <v>1</v>
      </c>
      <c r="I404" s="798">
        <v>0.97</v>
      </c>
      <c r="J404" s="808">
        <v>16</v>
      </c>
      <c r="K404" s="800">
        <v>0.97</v>
      </c>
      <c r="L404" s="801">
        <v>3</v>
      </c>
      <c r="M404" s="801">
        <v>29</v>
      </c>
      <c r="N404" s="802">
        <v>9.5299999999999994</v>
      </c>
      <c r="O404" s="801" t="s">
        <v>9567</v>
      </c>
      <c r="P404" s="818" t="s">
        <v>10362</v>
      </c>
      <c r="Q404" s="803"/>
      <c r="R404" s="814"/>
      <c r="S404" s="814"/>
      <c r="T404" s="814"/>
      <c r="U404" s="814"/>
      <c r="V404" s="819"/>
      <c r="W404" s="804">
        <v>6.47</v>
      </c>
    </row>
    <row r="405" spans="1:23" ht="14.4" customHeight="1" x14ac:dyDescent="0.3">
      <c r="A405" s="866" t="s">
        <v>10363</v>
      </c>
      <c r="B405" s="851"/>
      <c r="C405" s="852"/>
      <c r="D405" s="820"/>
      <c r="E405" s="853"/>
      <c r="F405" s="854"/>
      <c r="G405" s="805"/>
      <c r="H405" s="855">
        <v>1</v>
      </c>
      <c r="I405" s="856">
        <v>1.76</v>
      </c>
      <c r="J405" s="806">
        <v>6</v>
      </c>
      <c r="K405" s="857">
        <v>1.76</v>
      </c>
      <c r="L405" s="858">
        <v>5</v>
      </c>
      <c r="M405" s="858">
        <v>42</v>
      </c>
      <c r="N405" s="859">
        <v>14.05</v>
      </c>
      <c r="O405" s="858" t="s">
        <v>9567</v>
      </c>
      <c r="P405" s="860" t="s">
        <v>10364</v>
      </c>
      <c r="Q405" s="861"/>
      <c r="R405" s="851"/>
      <c r="S405" s="851"/>
      <c r="T405" s="851"/>
      <c r="U405" s="851"/>
      <c r="V405" s="862"/>
      <c r="W405" s="807"/>
    </row>
    <row r="406" spans="1:23" ht="14.4" customHeight="1" x14ac:dyDescent="0.3">
      <c r="A406" s="867" t="s">
        <v>788</v>
      </c>
      <c r="B406" s="810">
        <v>1</v>
      </c>
      <c r="C406" s="811">
        <v>7.65</v>
      </c>
      <c r="D406" s="812">
        <v>17</v>
      </c>
      <c r="E406" s="817"/>
      <c r="F406" s="795"/>
      <c r="G406" s="796"/>
      <c r="H406" s="801"/>
      <c r="I406" s="795"/>
      <c r="J406" s="796"/>
      <c r="K406" s="800">
        <v>7.65</v>
      </c>
      <c r="L406" s="801">
        <v>6</v>
      </c>
      <c r="M406" s="801">
        <v>53</v>
      </c>
      <c r="N406" s="802">
        <v>17.829999999999998</v>
      </c>
      <c r="O406" s="801" t="s">
        <v>9567</v>
      </c>
      <c r="P406" s="818" t="s">
        <v>10365</v>
      </c>
      <c r="Q406" s="803"/>
      <c r="R406" s="814"/>
      <c r="S406" s="814"/>
      <c r="T406" s="814"/>
      <c r="U406" s="814"/>
      <c r="V406" s="819"/>
      <c r="W406" s="804"/>
    </row>
    <row r="407" spans="1:23" ht="14.4" customHeight="1" x14ac:dyDescent="0.3">
      <c r="A407" s="867" t="s">
        <v>10366</v>
      </c>
      <c r="B407" s="810">
        <v>29</v>
      </c>
      <c r="C407" s="811">
        <v>28.67</v>
      </c>
      <c r="D407" s="812">
        <v>6.5</v>
      </c>
      <c r="E407" s="817">
        <v>22</v>
      </c>
      <c r="F407" s="795">
        <v>21.75</v>
      </c>
      <c r="G407" s="796">
        <v>5.9</v>
      </c>
      <c r="H407" s="801">
        <v>21</v>
      </c>
      <c r="I407" s="795">
        <v>21.17</v>
      </c>
      <c r="J407" s="808">
        <v>6.7</v>
      </c>
      <c r="K407" s="800">
        <v>0.99</v>
      </c>
      <c r="L407" s="801">
        <v>2</v>
      </c>
      <c r="M407" s="801">
        <v>19</v>
      </c>
      <c r="N407" s="802">
        <v>6.35</v>
      </c>
      <c r="O407" s="801" t="s">
        <v>9567</v>
      </c>
      <c r="P407" s="818" t="s">
        <v>10367</v>
      </c>
      <c r="Q407" s="803"/>
      <c r="R407" s="814"/>
      <c r="S407" s="814"/>
      <c r="T407" s="814"/>
      <c r="U407" s="814"/>
      <c r="V407" s="819"/>
      <c r="W407" s="804">
        <v>41.23</v>
      </c>
    </row>
    <row r="408" spans="1:23" ht="14.4" customHeight="1" x14ac:dyDescent="0.3">
      <c r="A408" s="866" t="s">
        <v>10368</v>
      </c>
      <c r="B408" s="863">
        <v>3</v>
      </c>
      <c r="C408" s="864">
        <v>5.99</v>
      </c>
      <c r="D408" s="813">
        <v>7.7</v>
      </c>
      <c r="E408" s="853">
        <v>4</v>
      </c>
      <c r="F408" s="854">
        <v>7.56</v>
      </c>
      <c r="G408" s="805">
        <v>7.3</v>
      </c>
      <c r="H408" s="858">
        <v>4</v>
      </c>
      <c r="I408" s="854">
        <v>7.99</v>
      </c>
      <c r="J408" s="805">
        <v>7.3</v>
      </c>
      <c r="K408" s="857">
        <v>2</v>
      </c>
      <c r="L408" s="858">
        <v>4</v>
      </c>
      <c r="M408" s="858">
        <v>40</v>
      </c>
      <c r="N408" s="859">
        <v>13.31</v>
      </c>
      <c r="O408" s="858" t="s">
        <v>9567</v>
      </c>
      <c r="P408" s="860" t="s">
        <v>10369</v>
      </c>
      <c r="Q408" s="861"/>
      <c r="R408" s="851"/>
      <c r="S408" s="851"/>
      <c r="T408" s="851"/>
      <c r="U408" s="851"/>
      <c r="V408" s="862"/>
      <c r="W408" s="807"/>
    </row>
    <row r="409" spans="1:23" ht="14.4" customHeight="1" x14ac:dyDescent="0.3">
      <c r="A409" s="866" t="s">
        <v>10370</v>
      </c>
      <c r="B409" s="863"/>
      <c r="C409" s="864"/>
      <c r="D409" s="813"/>
      <c r="E409" s="853">
        <v>3</v>
      </c>
      <c r="F409" s="854">
        <v>11.73</v>
      </c>
      <c r="G409" s="805">
        <v>10.3</v>
      </c>
      <c r="H409" s="858"/>
      <c r="I409" s="854"/>
      <c r="J409" s="805"/>
      <c r="K409" s="857">
        <v>4.0999999999999996</v>
      </c>
      <c r="L409" s="858">
        <v>6</v>
      </c>
      <c r="M409" s="858">
        <v>55</v>
      </c>
      <c r="N409" s="859">
        <v>18.37</v>
      </c>
      <c r="O409" s="858" t="s">
        <v>9567</v>
      </c>
      <c r="P409" s="860" t="s">
        <v>10371</v>
      </c>
      <c r="Q409" s="861"/>
      <c r="R409" s="851"/>
      <c r="S409" s="851"/>
      <c r="T409" s="851"/>
      <c r="U409" s="851"/>
      <c r="V409" s="862"/>
      <c r="W409" s="807"/>
    </row>
    <row r="410" spans="1:23" ht="14.4" customHeight="1" x14ac:dyDescent="0.3">
      <c r="A410" s="867" t="s">
        <v>10372</v>
      </c>
      <c r="B410" s="814">
        <v>4</v>
      </c>
      <c r="C410" s="815">
        <v>3.7</v>
      </c>
      <c r="D410" s="816">
        <v>8.5</v>
      </c>
      <c r="E410" s="817">
        <v>6</v>
      </c>
      <c r="F410" s="795">
        <v>5.08</v>
      </c>
      <c r="G410" s="796">
        <v>4.2</v>
      </c>
      <c r="H410" s="797">
        <v>7</v>
      </c>
      <c r="I410" s="798">
        <v>4.43</v>
      </c>
      <c r="J410" s="799">
        <v>4.5999999999999996</v>
      </c>
      <c r="K410" s="800">
        <v>0.62</v>
      </c>
      <c r="L410" s="801">
        <v>2</v>
      </c>
      <c r="M410" s="801">
        <v>17</v>
      </c>
      <c r="N410" s="802">
        <v>5.56</v>
      </c>
      <c r="O410" s="801" t="s">
        <v>9567</v>
      </c>
      <c r="P410" s="818" t="s">
        <v>10373</v>
      </c>
      <c r="Q410" s="803"/>
      <c r="R410" s="814"/>
      <c r="S410" s="814"/>
      <c r="T410" s="814"/>
      <c r="U410" s="814"/>
      <c r="V410" s="819"/>
      <c r="W410" s="804">
        <v>4.4400000000000004</v>
      </c>
    </row>
    <row r="411" spans="1:23" ht="14.4" customHeight="1" x14ac:dyDescent="0.3">
      <c r="A411" s="866" t="s">
        <v>10374</v>
      </c>
      <c r="B411" s="851">
        <v>1</v>
      </c>
      <c r="C411" s="852">
        <v>1.1100000000000001</v>
      </c>
      <c r="D411" s="820">
        <v>6</v>
      </c>
      <c r="E411" s="853">
        <v>3</v>
      </c>
      <c r="F411" s="854">
        <v>3.32</v>
      </c>
      <c r="G411" s="805">
        <v>6.7</v>
      </c>
      <c r="H411" s="855">
        <v>3</v>
      </c>
      <c r="I411" s="856">
        <v>3.38</v>
      </c>
      <c r="J411" s="806">
        <v>8.3000000000000007</v>
      </c>
      <c r="K411" s="857">
        <v>1.1100000000000001</v>
      </c>
      <c r="L411" s="858">
        <v>3</v>
      </c>
      <c r="M411" s="858">
        <v>31</v>
      </c>
      <c r="N411" s="859">
        <v>10.26</v>
      </c>
      <c r="O411" s="858" t="s">
        <v>9567</v>
      </c>
      <c r="P411" s="860" t="s">
        <v>10375</v>
      </c>
      <c r="Q411" s="861"/>
      <c r="R411" s="851"/>
      <c r="S411" s="851"/>
      <c r="T411" s="851"/>
      <c r="U411" s="851"/>
      <c r="V411" s="862"/>
      <c r="W411" s="807">
        <v>4.74</v>
      </c>
    </row>
    <row r="412" spans="1:23" ht="14.4" customHeight="1" x14ac:dyDescent="0.3">
      <c r="A412" s="866" t="s">
        <v>10376</v>
      </c>
      <c r="B412" s="851">
        <v>1</v>
      </c>
      <c r="C412" s="852">
        <v>1.98</v>
      </c>
      <c r="D412" s="820">
        <v>10</v>
      </c>
      <c r="E412" s="853"/>
      <c r="F412" s="854"/>
      <c r="G412" s="805"/>
      <c r="H412" s="855">
        <v>1</v>
      </c>
      <c r="I412" s="856">
        <v>1.98</v>
      </c>
      <c r="J412" s="809">
        <v>17</v>
      </c>
      <c r="K412" s="857">
        <v>1.98</v>
      </c>
      <c r="L412" s="858">
        <v>5</v>
      </c>
      <c r="M412" s="858">
        <v>44</v>
      </c>
      <c r="N412" s="859">
        <v>14.74</v>
      </c>
      <c r="O412" s="858" t="s">
        <v>9567</v>
      </c>
      <c r="P412" s="860" t="s">
        <v>10377</v>
      </c>
      <c r="Q412" s="861"/>
      <c r="R412" s="851"/>
      <c r="S412" s="851"/>
      <c r="T412" s="851"/>
      <c r="U412" s="851"/>
      <c r="V412" s="862"/>
      <c r="W412" s="807">
        <v>2.2599999999999998</v>
      </c>
    </row>
    <row r="413" spans="1:23" ht="14.4" customHeight="1" thickBot="1" x14ac:dyDescent="0.35">
      <c r="A413" s="868" t="s">
        <v>10378</v>
      </c>
      <c r="B413" s="869"/>
      <c r="C413" s="870"/>
      <c r="D413" s="871"/>
      <c r="E413" s="872"/>
      <c r="F413" s="873"/>
      <c r="G413" s="874"/>
      <c r="H413" s="875">
        <v>1</v>
      </c>
      <c r="I413" s="876">
        <v>0.1</v>
      </c>
      <c r="J413" s="877">
        <v>2</v>
      </c>
      <c r="K413" s="878">
        <v>0.1</v>
      </c>
      <c r="L413" s="879">
        <v>2</v>
      </c>
      <c r="M413" s="879">
        <v>15</v>
      </c>
      <c r="N413" s="880">
        <v>5.16</v>
      </c>
      <c r="O413" s="879" t="s">
        <v>9567</v>
      </c>
      <c r="P413" s="881" t="s">
        <v>10379</v>
      </c>
      <c r="Q413" s="882"/>
      <c r="R413" s="869"/>
      <c r="S413" s="869"/>
      <c r="T413" s="869"/>
      <c r="U413" s="869"/>
      <c r="V413" s="883"/>
      <c r="W413" s="884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414:Q1048576">
    <cfRule type="cellIs" dxfId="12" priority="9" stopIfTrue="1" operator="lessThan">
      <formula>0</formula>
    </cfRule>
  </conditionalFormatting>
  <conditionalFormatting sqref="U414:U1048576">
    <cfRule type="cellIs" dxfId="11" priority="8" stopIfTrue="1" operator="greaterThan">
      <formula>0</formula>
    </cfRule>
  </conditionalFormatting>
  <conditionalFormatting sqref="V414:V1048576">
    <cfRule type="cellIs" dxfId="10" priority="7" stopIfTrue="1" operator="greaterThan">
      <formula>1</formula>
    </cfRule>
  </conditionalFormatting>
  <conditionalFormatting sqref="V414:V1048576">
    <cfRule type="cellIs" dxfId="9" priority="4" stopIfTrue="1" operator="greaterThan">
      <formula>1</formula>
    </cfRule>
  </conditionalFormatting>
  <conditionalFormatting sqref="U414:U1048576">
    <cfRule type="cellIs" dxfId="8" priority="5" stopIfTrue="1" operator="greaterThan">
      <formula>0</formula>
    </cfRule>
  </conditionalFormatting>
  <conditionalFormatting sqref="Q414:Q1048576">
    <cfRule type="cellIs" dxfId="7" priority="6" stopIfTrue="1" operator="lessThan">
      <formula>0</formula>
    </cfRule>
  </conditionalFormatting>
  <conditionalFormatting sqref="V5:V413">
    <cfRule type="cellIs" dxfId="6" priority="1" stopIfTrue="1" operator="greaterThan">
      <formula>1</formula>
    </cfRule>
  </conditionalFormatting>
  <conditionalFormatting sqref="U5:U413">
    <cfRule type="cellIs" dxfId="5" priority="2" stopIfTrue="1" operator="greaterThan">
      <formula>0</formula>
    </cfRule>
  </conditionalFormatting>
  <conditionalFormatting sqref="Q5:Q413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0" t="s">
        <v>159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thickBot="1" x14ac:dyDescent="0.35">
      <c r="A2" s="383" t="s">
        <v>333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8551699</v>
      </c>
      <c r="C3" s="352">
        <f t="shared" ref="C3:L3" si="0">SUBTOTAL(9,C6:C1048576)</f>
        <v>14</v>
      </c>
      <c r="D3" s="352">
        <f t="shared" si="0"/>
        <v>8914779</v>
      </c>
      <c r="E3" s="352">
        <f t="shared" si="0"/>
        <v>13.699758185237274</v>
      </c>
      <c r="F3" s="352">
        <f t="shared" si="0"/>
        <v>9248461</v>
      </c>
      <c r="G3" s="355">
        <f>IF(B3&lt;&gt;0,F3/B3,"")</f>
        <v>1.0814764411142159</v>
      </c>
      <c r="H3" s="351">
        <f t="shared" si="0"/>
        <v>371838.91000000015</v>
      </c>
      <c r="I3" s="352">
        <f t="shared" si="0"/>
        <v>2</v>
      </c>
      <c r="J3" s="352">
        <f t="shared" si="0"/>
        <v>393863.55</v>
      </c>
      <c r="K3" s="352">
        <f t="shared" si="0"/>
        <v>2.2679171518101109</v>
      </c>
      <c r="L3" s="352">
        <f t="shared" si="0"/>
        <v>222853.24000000011</v>
      </c>
      <c r="M3" s="353">
        <f>IF(H3&lt;&gt;0,L3/H3,"")</f>
        <v>0.59932738077357217</v>
      </c>
    </row>
    <row r="4" spans="1:13" ht="14.4" customHeight="1" x14ac:dyDescent="0.3">
      <c r="A4" s="595" t="s">
        <v>118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</row>
    <row r="5" spans="1:13" s="338" customFormat="1" ht="14.4" customHeight="1" thickBot="1" x14ac:dyDescent="0.35">
      <c r="A5" s="885"/>
      <c r="B5" s="886">
        <v>2012</v>
      </c>
      <c r="C5" s="887"/>
      <c r="D5" s="887">
        <v>2013</v>
      </c>
      <c r="E5" s="887"/>
      <c r="F5" s="887">
        <v>2014</v>
      </c>
      <c r="G5" s="775" t="s">
        <v>2</v>
      </c>
      <c r="H5" s="886">
        <v>2012</v>
      </c>
      <c r="I5" s="887"/>
      <c r="J5" s="887">
        <v>2013</v>
      </c>
      <c r="K5" s="887"/>
      <c r="L5" s="887">
        <v>2014</v>
      </c>
      <c r="M5" s="775" t="s">
        <v>2</v>
      </c>
    </row>
    <row r="6" spans="1:13" ht="14.4" customHeight="1" x14ac:dyDescent="0.3">
      <c r="A6" s="737" t="s">
        <v>8186</v>
      </c>
      <c r="B6" s="776">
        <v>248</v>
      </c>
      <c r="C6" s="723">
        <v>1</v>
      </c>
      <c r="D6" s="776">
        <v>126</v>
      </c>
      <c r="E6" s="723">
        <v>0.50806451612903225</v>
      </c>
      <c r="F6" s="776">
        <v>256</v>
      </c>
      <c r="G6" s="728">
        <v>1.032258064516129</v>
      </c>
      <c r="H6" s="776"/>
      <c r="I6" s="723"/>
      <c r="J6" s="776"/>
      <c r="K6" s="723"/>
      <c r="L6" s="776"/>
      <c r="M6" s="235"/>
    </row>
    <row r="7" spans="1:13" ht="14.4" customHeight="1" x14ac:dyDescent="0.3">
      <c r="A7" s="676" t="s">
        <v>3622</v>
      </c>
      <c r="B7" s="777">
        <v>11121</v>
      </c>
      <c r="C7" s="650">
        <v>1</v>
      </c>
      <c r="D7" s="777">
        <v>438</v>
      </c>
      <c r="E7" s="650">
        <v>3.9384947396816833E-2</v>
      </c>
      <c r="F7" s="777">
        <v>10950</v>
      </c>
      <c r="G7" s="666">
        <v>0.98462368492042085</v>
      </c>
      <c r="H7" s="777"/>
      <c r="I7" s="650"/>
      <c r="J7" s="777"/>
      <c r="K7" s="650"/>
      <c r="L7" s="777"/>
      <c r="M7" s="689"/>
    </row>
    <row r="8" spans="1:13" ht="14.4" customHeight="1" x14ac:dyDescent="0.3">
      <c r="A8" s="676" t="s">
        <v>8189</v>
      </c>
      <c r="B8" s="777">
        <v>1090</v>
      </c>
      <c r="C8" s="650">
        <v>1</v>
      </c>
      <c r="D8" s="777">
        <v>1132</v>
      </c>
      <c r="E8" s="650">
        <v>1.0385321100917431</v>
      </c>
      <c r="F8" s="777"/>
      <c r="G8" s="666"/>
      <c r="H8" s="777"/>
      <c r="I8" s="650"/>
      <c r="J8" s="777"/>
      <c r="K8" s="650"/>
      <c r="L8" s="777"/>
      <c r="M8" s="689"/>
    </row>
    <row r="9" spans="1:13" ht="14.4" customHeight="1" x14ac:dyDescent="0.3">
      <c r="A9" s="676" t="s">
        <v>8191</v>
      </c>
      <c r="B9" s="777">
        <v>19590</v>
      </c>
      <c r="C9" s="650">
        <v>1</v>
      </c>
      <c r="D9" s="777">
        <v>19256</v>
      </c>
      <c r="E9" s="650">
        <v>0.98295048494129655</v>
      </c>
      <c r="F9" s="777">
        <v>17775</v>
      </c>
      <c r="G9" s="666">
        <v>0.9073506891271057</v>
      </c>
      <c r="H9" s="777"/>
      <c r="I9" s="650"/>
      <c r="J9" s="777"/>
      <c r="K9" s="650"/>
      <c r="L9" s="777"/>
      <c r="M9" s="689"/>
    </row>
    <row r="10" spans="1:13" ht="14.4" customHeight="1" x14ac:dyDescent="0.3">
      <c r="A10" s="676" t="s">
        <v>10381</v>
      </c>
      <c r="B10" s="777">
        <v>23888</v>
      </c>
      <c r="C10" s="650">
        <v>1</v>
      </c>
      <c r="D10" s="777">
        <v>36523</v>
      </c>
      <c r="E10" s="650">
        <v>1.5289266577361018</v>
      </c>
      <c r="F10" s="777">
        <v>99065</v>
      </c>
      <c r="G10" s="666">
        <v>4.1470612860013398</v>
      </c>
      <c r="H10" s="777">
        <v>62991.03</v>
      </c>
      <c r="I10" s="650">
        <v>1</v>
      </c>
      <c r="J10" s="777">
        <v>78548.37</v>
      </c>
      <c r="K10" s="650">
        <v>1.2469770695922895</v>
      </c>
      <c r="L10" s="777">
        <v>67382.73000000001</v>
      </c>
      <c r="M10" s="689">
        <v>1.0697194505312901</v>
      </c>
    </row>
    <row r="11" spans="1:13" ht="14.4" customHeight="1" x14ac:dyDescent="0.3">
      <c r="A11" s="676" t="s">
        <v>10382</v>
      </c>
      <c r="B11" s="777">
        <v>183590</v>
      </c>
      <c r="C11" s="650">
        <v>1</v>
      </c>
      <c r="D11" s="777">
        <v>77688</v>
      </c>
      <c r="E11" s="650">
        <v>0.42316030284873901</v>
      </c>
      <c r="F11" s="777">
        <v>114258</v>
      </c>
      <c r="G11" s="666">
        <v>0.62235415872324196</v>
      </c>
      <c r="H11" s="777"/>
      <c r="I11" s="650"/>
      <c r="J11" s="777"/>
      <c r="K11" s="650"/>
      <c r="L11" s="777"/>
      <c r="M11" s="689"/>
    </row>
    <row r="12" spans="1:13" ht="14.4" customHeight="1" x14ac:dyDescent="0.3">
      <c r="A12" s="676" t="s">
        <v>10383</v>
      </c>
      <c r="B12" s="777">
        <v>1490377</v>
      </c>
      <c r="C12" s="650">
        <v>1</v>
      </c>
      <c r="D12" s="777">
        <v>1366606</v>
      </c>
      <c r="E12" s="650">
        <v>0.91695322727068385</v>
      </c>
      <c r="F12" s="777">
        <v>1383678</v>
      </c>
      <c r="G12" s="666">
        <v>0.92840804709144065</v>
      </c>
      <c r="H12" s="777"/>
      <c r="I12" s="650"/>
      <c r="J12" s="777"/>
      <c r="K12" s="650"/>
      <c r="L12" s="777"/>
      <c r="M12" s="689"/>
    </row>
    <row r="13" spans="1:13" ht="14.4" customHeight="1" x14ac:dyDescent="0.3">
      <c r="A13" s="676" t="s">
        <v>10384</v>
      </c>
      <c r="B13" s="777">
        <v>2583970</v>
      </c>
      <c r="C13" s="650">
        <v>1</v>
      </c>
      <c r="D13" s="777">
        <v>2570067</v>
      </c>
      <c r="E13" s="650">
        <v>0.99461951957646566</v>
      </c>
      <c r="F13" s="777">
        <v>2915421</v>
      </c>
      <c r="G13" s="666">
        <v>1.1282720000619202</v>
      </c>
      <c r="H13" s="777"/>
      <c r="I13" s="650"/>
      <c r="J13" s="777"/>
      <c r="K13" s="650"/>
      <c r="L13" s="777"/>
      <c r="M13" s="689"/>
    </row>
    <row r="14" spans="1:13" ht="14.4" customHeight="1" x14ac:dyDescent="0.3">
      <c r="A14" s="676" t="s">
        <v>10385</v>
      </c>
      <c r="B14" s="777">
        <v>1274697</v>
      </c>
      <c r="C14" s="650">
        <v>1</v>
      </c>
      <c r="D14" s="777">
        <v>1465236</v>
      </c>
      <c r="E14" s="650">
        <v>1.1494778759187478</v>
      </c>
      <c r="F14" s="777">
        <v>1441864</v>
      </c>
      <c r="G14" s="666">
        <v>1.1311425381875064</v>
      </c>
      <c r="H14" s="777">
        <v>308847.88000000012</v>
      </c>
      <c r="I14" s="650">
        <v>1</v>
      </c>
      <c r="J14" s="777">
        <v>315315.18</v>
      </c>
      <c r="K14" s="650">
        <v>1.0209400822178214</v>
      </c>
      <c r="L14" s="777">
        <v>155470.5100000001</v>
      </c>
      <c r="M14" s="689">
        <v>0.50338862614177582</v>
      </c>
    </row>
    <row r="15" spans="1:13" ht="14.4" customHeight="1" x14ac:dyDescent="0.3">
      <c r="A15" s="676" t="s">
        <v>10386</v>
      </c>
      <c r="B15" s="777">
        <v>126562</v>
      </c>
      <c r="C15" s="650">
        <v>1</v>
      </c>
      <c r="D15" s="777">
        <v>152448</v>
      </c>
      <c r="E15" s="650">
        <v>1.2045321660530017</v>
      </c>
      <c r="F15" s="777">
        <v>126943</v>
      </c>
      <c r="G15" s="666">
        <v>1.0030103822632386</v>
      </c>
      <c r="H15" s="777"/>
      <c r="I15" s="650"/>
      <c r="J15" s="777"/>
      <c r="K15" s="650"/>
      <c r="L15" s="777"/>
      <c r="M15" s="689"/>
    </row>
    <row r="16" spans="1:13" ht="14.4" customHeight="1" x14ac:dyDescent="0.3">
      <c r="A16" s="676" t="s">
        <v>10387</v>
      </c>
      <c r="B16" s="777">
        <v>599212</v>
      </c>
      <c r="C16" s="650">
        <v>1</v>
      </c>
      <c r="D16" s="777">
        <v>597760</v>
      </c>
      <c r="E16" s="650">
        <v>0.99757681755372052</v>
      </c>
      <c r="F16" s="777">
        <v>744173</v>
      </c>
      <c r="G16" s="666">
        <v>1.2419193874622003</v>
      </c>
      <c r="H16" s="777"/>
      <c r="I16" s="650"/>
      <c r="J16" s="777"/>
      <c r="K16" s="650"/>
      <c r="L16" s="777"/>
      <c r="M16" s="689"/>
    </row>
    <row r="17" spans="1:13" ht="14.4" customHeight="1" x14ac:dyDescent="0.3">
      <c r="A17" s="676" t="s">
        <v>10388</v>
      </c>
      <c r="B17" s="777">
        <v>1420427</v>
      </c>
      <c r="C17" s="650">
        <v>1</v>
      </c>
      <c r="D17" s="777">
        <v>1569398</v>
      </c>
      <c r="E17" s="650">
        <v>1.1048776177867641</v>
      </c>
      <c r="F17" s="777">
        <v>1660969</v>
      </c>
      <c r="G17" s="666">
        <v>1.1693448519353686</v>
      </c>
      <c r="H17" s="777"/>
      <c r="I17" s="650"/>
      <c r="J17" s="777"/>
      <c r="K17" s="650"/>
      <c r="L17" s="777"/>
      <c r="M17" s="689"/>
    </row>
    <row r="18" spans="1:13" ht="14.4" customHeight="1" x14ac:dyDescent="0.3">
      <c r="A18" s="676" t="s">
        <v>10389</v>
      </c>
      <c r="B18" s="777">
        <v>591451</v>
      </c>
      <c r="C18" s="650">
        <v>1</v>
      </c>
      <c r="D18" s="777">
        <v>685799</v>
      </c>
      <c r="E18" s="650">
        <v>1.159519554451679</v>
      </c>
      <c r="F18" s="777">
        <v>485390</v>
      </c>
      <c r="G18" s="666">
        <v>0.8206766071914664</v>
      </c>
      <c r="H18" s="777"/>
      <c r="I18" s="650"/>
      <c r="J18" s="777"/>
      <c r="K18" s="650"/>
      <c r="L18" s="777"/>
      <c r="M18" s="689"/>
    </row>
    <row r="19" spans="1:13" ht="14.4" customHeight="1" thickBot="1" x14ac:dyDescent="0.35">
      <c r="A19" s="779" t="s">
        <v>10390</v>
      </c>
      <c r="B19" s="778">
        <v>225476</v>
      </c>
      <c r="C19" s="656">
        <v>1</v>
      </c>
      <c r="D19" s="778">
        <v>372302</v>
      </c>
      <c r="E19" s="656">
        <v>1.6511823874824816</v>
      </c>
      <c r="F19" s="778">
        <v>247719</v>
      </c>
      <c r="G19" s="667">
        <v>1.0986490801681776</v>
      </c>
      <c r="H19" s="778"/>
      <c r="I19" s="656"/>
      <c r="J19" s="778"/>
      <c r="K19" s="656"/>
      <c r="L19" s="778"/>
      <c r="M19" s="69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6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0" t="s">
        <v>11353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4.4" customHeight="1" thickBot="1" x14ac:dyDescent="0.35">
      <c r="A2" s="383" t="s">
        <v>333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60060.969999999994</v>
      </c>
      <c r="G3" s="215">
        <f t="shared" si="0"/>
        <v>8923537.9100000001</v>
      </c>
      <c r="H3" s="216"/>
      <c r="I3" s="216"/>
      <c r="J3" s="211">
        <f t="shared" si="0"/>
        <v>58476.019999999982</v>
      </c>
      <c r="K3" s="215">
        <f t="shared" si="0"/>
        <v>9308642.5500000007</v>
      </c>
      <c r="L3" s="216"/>
      <c r="M3" s="216"/>
      <c r="N3" s="211">
        <f t="shared" si="0"/>
        <v>59439.340000000004</v>
      </c>
      <c r="O3" s="215">
        <f t="shared" si="0"/>
        <v>9471314.2400000002</v>
      </c>
      <c r="P3" s="181">
        <f>IF(G3=0,"",O3/G3)</f>
        <v>1.0613855553172631</v>
      </c>
      <c r="Q3" s="213">
        <f>IF(N3=0,"",O3/N3)</f>
        <v>159.34420267788977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52" t="s">
        <v>90</v>
      </c>
      <c r="E4" s="553" t="s">
        <v>11</v>
      </c>
      <c r="F4" s="557">
        <v>2012</v>
      </c>
      <c r="G4" s="558"/>
      <c r="H4" s="214"/>
      <c r="I4" s="214"/>
      <c r="J4" s="557">
        <v>2013</v>
      </c>
      <c r="K4" s="558"/>
      <c r="L4" s="214"/>
      <c r="M4" s="214"/>
      <c r="N4" s="557">
        <v>2014</v>
      </c>
      <c r="O4" s="558"/>
      <c r="P4" s="559" t="s">
        <v>2</v>
      </c>
      <c r="Q4" s="549" t="s">
        <v>122</v>
      </c>
    </row>
    <row r="5" spans="1:17" ht="14.4" customHeight="1" thickBot="1" x14ac:dyDescent="0.35">
      <c r="A5" s="783"/>
      <c r="B5" s="782"/>
      <c r="C5" s="783"/>
      <c r="D5" s="784"/>
      <c r="E5" s="785"/>
      <c r="F5" s="791" t="s">
        <v>91</v>
      </c>
      <c r="G5" s="792" t="s">
        <v>14</v>
      </c>
      <c r="H5" s="793"/>
      <c r="I5" s="793"/>
      <c r="J5" s="791" t="s">
        <v>91</v>
      </c>
      <c r="K5" s="792" t="s">
        <v>14</v>
      </c>
      <c r="L5" s="793"/>
      <c r="M5" s="793"/>
      <c r="N5" s="791" t="s">
        <v>91</v>
      </c>
      <c r="O5" s="792" t="s">
        <v>14</v>
      </c>
      <c r="P5" s="794"/>
      <c r="Q5" s="790"/>
    </row>
    <row r="6" spans="1:17" ht="14.4" customHeight="1" x14ac:dyDescent="0.3">
      <c r="A6" s="722" t="s">
        <v>8201</v>
      </c>
      <c r="B6" s="723" t="s">
        <v>9077</v>
      </c>
      <c r="C6" s="723" t="s">
        <v>7873</v>
      </c>
      <c r="D6" s="723" t="s">
        <v>10391</v>
      </c>
      <c r="E6" s="723" t="s">
        <v>10392</v>
      </c>
      <c r="F6" s="229">
        <v>4</v>
      </c>
      <c r="G6" s="229">
        <v>248</v>
      </c>
      <c r="H6" s="229">
        <v>1</v>
      </c>
      <c r="I6" s="229">
        <v>62</v>
      </c>
      <c r="J6" s="229">
        <v>2</v>
      </c>
      <c r="K6" s="229">
        <v>126</v>
      </c>
      <c r="L6" s="229">
        <v>0.50806451612903225</v>
      </c>
      <c r="M6" s="229">
        <v>63</v>
      </c>
      <c r="N6" s="229">
        <v>4</v>
      </c>
      <c r="O6" s="229">
        <v>256</v>
      </c>
      <c r="P6" s="728">
        <v>1.032258064516129</v>
      </c>
      <c r="Q6" s="736">
        <v>64</v>
      </c>
    </row>
    <row r="7" spans="1:17" ht="14.4" customHeight="1" x14ac:dyDescent="0.3">
      <c r="A7" s="649" t="s">
        <v>595</v>
      </c>
      <c r="B7" s="650" t="s">
        <v>9303</v>
      </c>
      <c r="C7" s="650" t="s">
        <v>7873</v>
      </c>
      <c r="D7" s="650" t="s">
        <v>9310</v>
      </c>
      <c r="E7" s="650" t="s">
        <v>9311</v>
      </c>
      <c r="F7" s="653"/>
      <c r="G7" s="653"/>
      <c r="H7" s="653"/>
      <c r="I7" s="653"/>
      <c r="J7" s="653">
        <v>2</v>
      </c>
      <c r="K7" s="653">
        <v>438</v>
      </c>
      <c r="L7" s="653"/>
      <c r="M7" s="653">
        <v>219</v>
      </c>
      <c r="N7" s="653"/>
      <c r="O7" s="653"/>
      <c r="P7" s="666"/>
      <c r="Q7" s="654"/>
    </row>
    <row r="8" spans="1:17" ht="14.4" customHeight="1" x14ac:dyDescent="0.3">
      <c r="A8" s="649" t="s">
        <v>595</v>
      </c>
      <c r="B8" s="650" t="s">
        <v>9303</v>
      </c>
      <c r="C8" s="650" t="s">
        <v>7873</v>
      </c>
      <c r="D8" s="650" t="s">
        <v>9312</v>
      </c>
      <c r="E8" s="650" t="s">
        <v>9313</v>
      </c>
      <c r="F8" s="653">
        <v>1</v>
      </c>
      <c r="G8" s="653">
        <v>256</v>
      </c>
      <c r="H8" s="653">
        <v>1</v>
      </c>
      <c r="I8" s="653">
        <v>256</v>
      </c>
      <c r="J8" s="653"/>
      <c r="K8" s="653"/>
      <c r="L8" s="653"/>
      <c r="M8" s="653"/>
      <c r="N8" s="653"/>
      <c r="O8" s="653"/>
      <c r="P8" s="666"/>
      <c r="Q8" s="654"/>
    </row>
    <row r="9" spans="1:17" ht="14.4" customHeight="1" x14ac:dyDescent="0.3">
      <c r="A9" s="649" t="s">
        <v>595</v>
      </c>
      <c r="B9" s="650" t="s">
        <v>9460</v>
      </c>
      <c r="C9" s="650" t="s">
        <v>7873</v>
      </c>
      <c r="D9" s="650" t="s">
        <v>9509</v>
      </c>
      <c r="E9" s="650" t="s">
        <v>9510</v>
      </c>
      <c r="F9" s="653">
        <v>3</v>
      </c>
      <c r="G9" s="653">
        <v>3333</v>
      </c>
      <c r="H9" s="653">
        <v>1</v>
      </c>
      <c r="I9" s="653">
        <v>1111</v>
      </c>
      <c r="J9" s="653"/>
      <c r="K9" s="653"/>
      <c r="L9" s="653"/>
      <c r="M9" s="653"/>
      <c r="N9" s="653"/>
      <c r="O9" s="653"/>
      <c r="P9" s="666"/>
      <c r="Q9" s="654"/>
    </row>
    <row r="10" spans="1:17" ht="14.4" customHeight="1" x14ac:dyDescent="0.3">
      <c r="A10" s="649" t="s">
        <v>595</v>
      </c>
      <c r="B10" s="650" t="s">
        <v>9460</v>
      </c>
      <c r="C10" s="650" t="s">
        <v>7873</v>
      </c>
      <c r="D10" s="650" t="s">
        <v>9511</v>
      </c>
      <c r="E10" s="650" t="s">
        <v>9512</v>
      </c>
      <c r="F10" s="653">
        <v>1</v>
      </c>
      <c r="G10" s="653">
        <v>277</v>
      </c>
      <c r="H10" s="653">
        <v>1</v>
      </c>
      <c r="I10" s="653">
        <v>277</v>
      </c>
      <c r="J10" s="653"/>
      <c r="K10" s="653"/>
      <c r="L10" s="653"/>
      <c r="M10" s="653"/>
      <c r="N10" s="653"/>
      <c r="O10" s="653"/>
      <c r="P10" s="666"/>
      <c r="Q10" s="654"/>
    </row>
    <row r="11" spans="1:17" ht="14.4" customHeight="1" x14ac:dyDescent="0.3">
      <c r="A11" s="649" t="s">
        <v>595</v>
      </c>
      <c r="B11" s="650" t="s">
        <v>9460</v>
      </c>
      <c r="C11" s="650" t="s">
        <v>7873</v>
      </c>
      <c r="D11" s="650" t="s">
        <v>9519</v>
      </c>
      <c r="E11" s="650" t="s">
        <v>9520</v>
      </c>
      <c r="F11" s="653">
        <v>1</v>
      </c>
      <c r="G11" s="653">
        <v>738</v>
      </c>
      <c r="H11" s="653">
        <v>1</v>
      </c>
      <c r="I11" s="653">
        <v>738</v>
      </c>
      <c r="J11" s="653"/>
      <c r="K11" s="653"/>
      <c r="L11" s="653"/>
      <c r="M11" s="653"/>
      <c r="N11" s="653"/>
      <c r="O11" s="653"/>
      <c r="P11" s="666"/>
      <c r="Q11" s="654"/>
    </row>
    <row r="12" spans="1:17" ht="14.4" customHeight="1" x14ac:dyDescent="0.3">
      <c r="A12" s="649" t="s">
        <v>595</v>
      </c>
      <c r="B12" s="650" t="s">
        <v>9460</v>
      </c>
      <c r="C12" s="650" t="s">
        <v>7873</v>
      </c>
      <c r="D12" s="650" t="s">
        <v>9527</v>
      </c>
      <c r="E12" s="650" t="s">
        <v>9528</v>
      </c>
      <c r="F12" s="653">
        <v>1</v>
      </c>
      <c r="G12" s="653">
        <v>5569</v>
      </c>
      <c r="H12" s="653">
        <v>1</v>
      </c>
      <c r="I12" s="653">
        <v>5569</v>
      </c>
      <c r="J12" s="653"/>
      <c r="K12" s="653"/>
      <c r="L12" s="653"/>
      <c r="M12" s="653"/>
      <c r="N12" s="653"/>
      <c r="O12" s="653"/>
      <c r="P12" s="666"/>
      <c r="Q12" s="654"/>
    </row>
    <row r="13" spans="1:17" ht="14.4" customHeight="1" x14ac:dyDescent="0.3">
      <c r="A13" s="649" t="s">
        <v>595</v>
      </c>
      <c r="B13" s="650" t="s">
        <v>9460</v>
      </c>
      <c r="C13" s="650" t="s">
        <v>7873</v>
      </c>
      <c r="D13" s="650" t="s">
        <v>9529</v>
      </c>
      <c r="E13" s="650" t="s">
        <v>9530</v>
      </c>
      <c r="F13" s="653">
        <v>2</v>
      </c>
      <c r="G13" s="653">
        <v>948</v>
      </c>
      <c r="H13" s="653">
        <v>1</v>
      </c>
      <c r="I13" s="653">
        <v>474</v>
      </c>
      <c r="J13" s="653"/>
      <c r="K13" s="653"/>
      <c r="L13" s="653"/>
      <c r="M13" s="653"/>
      <c r="N13" s="653"/>
      <c r="O13" s="653"/>
      <c r="P13" s="666"/>
      <c r="Q13" s="654"/>
    </row>
    <row r="14" spans="1:17" ht="14.4" customHeight="1" x14ac:dyDescent="0.3">
      <c r="A14" s="649" t="s">
        <v>595</v>
      </c>
      <c r="B14" s="650" t="s">
        <v>9551</v>
      </c>
      <c r="C14" s="650" t="s">
        <v>7873</v>
      </c>
      <c r="D14" s="650" t="s">
        <v>9509</v>
      </c>
      <c r="E14" s="650" t="s">
        <v>9510</v>
      </c>
      <c r="F14" s="653"/>
      <c r="G14" s="653"/>
      <c r="H14" s="653"/>
      <c r="I14" s="653"/>
      <c r="J14" s="653"/>
      <c r="K14" s="653"/>
      <c r="L14" s="653"/>
      <c r="M14" s="653"/>
      <c r="N14" s="653">
        <v>1</v>
      </c>
      <c r="O14" s="653">
        <v>1119</v>
      </c>
      <c r="P14" s="666"/>
      <c r="Q14" s="654">
        <v>1119</v>
      </c>
    </row>
    <row r="15" spans="1:17" ht="14.4" customHeight="1" x14ac:dyDescent="0.3">
      <c r="A15" s="649" t="s">
        <v>595</v>
      </c>
      <c r="B15" s="650" t="s">
        <v>9551</v>
      </c>
      <c r="C15" s="650" t="s">
        <v>7873</v>
      </c>
      <c r="D15" s="650" t="s">
        <v>9312</v>
      </c>
      <c r="E15" s="650" t="s">
        <v>9313</v>
      </c>
      <c r="F15" s="653"/>
      <c r="G15" s="653"/>
      <c r="H15" s="653"/>
      <c r="I15" s="653"/>
      <c r="J15" s="653"/>
      <c r="K15" s="653"/>
      <c r="L15" s="653"/>
      <c r="M15" s="653"/>
      <c r="N15" s="653">
        <v>1</v>
      </c>
      <c r="O15" s="653">
        <v>257</v>
      </c>
      <c r="P15" s="666"/>
      <c r="Q15" s="654">
        <v>257</v>
      </c>
    </row>
    <row r="16" spans="1:17" ht="14.4" customHeight="1" x14ac:dyDescent="0.3">
      <c r="A16" s="649" t="s">
        <v>595</v>
      </c>
      <c r="B16" s="650" t="s">
        <v>9551</v>
      </c>
      <c r="C16" s="650" t="s">
        <v>7873</v>
      </c>
      <c r="D16" s="650" t="s">
        <v>9552</v>
      </c>
      <c r="E16" s="650" t="s">
        <v>9553</v>
      </c>
      <c r="F16" s="653"/>
      <c r="G16" s="653"/>
      <c r="H16" s="653"/>
      <c r="I16" s="653"/>
      <c r="J16" s="653"/>
      <c r="K16" s="653"/>
      <c r="L16" s="653"/>
      <c r="M16" s="653"/>
      <c r="N16" s="653">
        <v>1</v>
      </c>
      <c r="O16" s="653">
        <v>326</v>
      </c>
      <c r="P16" s="666"/>
      <c r="Q16" s="654">
        <v>326</v>
      </c>
    </row>
    <row r="17" spans="1:17" ht="14.4" customHeight="1" x14ac:dyDescent="0.3">
      <c r="A17" s="649" t="s">
        <v>595</v>
      </c>
      <c r="B17" s="650" t="s">
        <v>9551</v>
      </c>
      <c r="C17" s="650" t="s">
        <v>7873</v>
      </c>
      <c r="D17" s="650" t="s">
        <v>9511</v>
      </c>
      <c r="E17" s="650" t="s">
        <v>9512</v>
      </c>
      <c r="F17" s="653"/>
      <c r="G17" s="653"/>
      <c r="H17" s="653"/>
      <c r="I17" s="653"/>
      <c r="J17" s="653"/>
      <c r="K17" s="653"/>
      <c r="L17" s="653"/>
      <c r="M17" s="653"/>
      <c r="N17" s="653">
        <v>2</v>
      </c>
      <c r="O17" s="653">
        <v>557</v>
      </c>
      <c r="P17" s="666"/>
      <c r="Q17" s="654">
        <v>278.5</v>
      </c>
    </row>
    <row r="18" spans="1:17" ht="14.4" customHeight="1" x14ac:dyDescent="0.3">
      <c r="A18" s="649" t="s">
        <v>595</v>
      </c>
      <c r="B18" s="650" t="s">
        <v>9551</v>
      </c>
      <c r="C18" s="650" t="s">
        <v>7873</v>
      </c>
      <c r="D18" s="650" t="s">
        <v>9519</v>
      </c>
      <c r="E18" s="650" t="s">
        <v>9520</v>
      </c>
      <c r="F18" s="653"/>
      <c r="G18" s="653"/>
      <c r="H18" s="653"/>
      <c r="I18" s="653"/>
      <c r="J18" s="653"/>
      <c r="K18" s="653"/>
      <c r="L18" s="653"/>
      <c r="M18" s="653"/>
      <c r="N18" s="653">
        <v>1</v>
      </c>
      <c r="O18" s="653">
        <v>742</v>
      </c>
      <c r="P18" s="666"/>
      <c r="Q18" s="654">
        <v>742</v>
      </c>
    </row>
    <row r="19" spans="1:17" ht="14.4" customHeight="1" x14ac:dyDescent="0.3">
      <c r="A19" s="649" t="s">
        <v>595</v>
      </c>
      <c r="B19" s="650" t="s">
        <v>9551</v>
      </c>
      <c r="C19" s="650" t="s">
        <v>7873</v>
      </c>
      <c r="D19" s="650" t="s">
        <v>9527</v>
      </c>
      <c r="E19" s="650" t="s">
        <v>9528</v>
      </c>
      <c r="F19" s="653"/>
      <c r="G19" s="653"/>
      <c r="H19" s="653"/>
      <c r="I19" s="653"/>
      <c r="J19" s="653"/>
      <c r="K19" s="653"/>
      <c r="L19" s="653"/>
      <c r="M19" s="653"/>
      <c r="N19" s="653">
        <v>1</v>
      </c>
      <c r="O19" s="653">
        <v>5572</v>
      </c>
      <c r="P19" s="666"/>
      <c r="Q19" s="654">
        <v>5572</v>
      </c>
    </row>
    <row r="20" spans="1:17" ht="14.4" customHeight="1" x14ac:dyDescent="0.3">
      <c r="A20" s="649" t="s">
        <v>595</v>
      </c>
      <c r="B20" s="650" t="s">
        <v>9551</v>
      </c>
      <c r="C20" s="650" t="s">
        <v>7873</v>
      </c>
      <c r="D20" s="650" t="s">
        <v>9529</v>
      </c>
      <c r="E20" s="650" t="s">
        <v>9530</v>
      </c>
      <c r="F20" s="653"/>
      <c r="G20" s="653"/>
      <c r="H20" s="653"/>
      <c r="I20" s="653"/>
      <c r="J20" s="653"/>
      <c r="K20" s="653"/>
      <c r="L20" s="653"/>
      <c r="M20" s="653"/>
      <c r="N20" s="653">
        <v>5</v>
      </c>
      <c r="O20" s="653">
        <v>2377</v>
      </c>
      <c r="P20" s="666"/>
      <c r="Q20" s="654">
        <v>475.4</v>
      </c>
    </row>
    <row r="21" spans="1:17" ht="14.4" customHeight="1" x14ac:dyDescent="0.3">
      <c r="A21" s="649" t="s">
        <v>9555</v>
      </c>
      <c r="B21" s="650" t="s">
        <v>9303</v>
      </c>
      <c r="C21" s="650" t="s">
        <v>7873</v>
      </c>
      <c r="D21" s="650" t="s">
        <v>9310</v>
      </c>
      <c r="E21" s="650" t="s">
        <v>9311</v>
      </c>
      <c r="F21" s="653">
        <v>5</v>
      </c>
      <c r="G21" s="653">
        <v>1090</v>
      </c>
      <c r="H21" s="653">
        <v>1</v>
      </c>
      <c r="I21" s="653">
        <v>218</v>
      </c>
      <c r="J21" s="653">
        <v>2</v>
      </c>
      <c r="K21" s="653">
        <v>438</v>
      </c>
      <c r="L21" s="653">
        <v>0.40183486238532112</v>
      </c>
      <c r="M21" s="653">
        <v>219</v>
      </c>
      <c r="N21" s="653"/>
      <c r="O21" s="653"/>
      <c r="P21" s="666"/>
      <c r="Q21" s="654"/>
    </row>
    <row r="22" spans="1:17" ht="14.4" customHeight="1" x14ac:dyDescent="0.3">
      <c r="A22" s="649" t="s">
        <v>9555</v>
      </c>
      <c r="B22" s="650" t="s">
        <v>8182</v>
      </c>
      <c r="C22" s="650" t="s">
        <v>7873</v>
      </c>
      <c r="D22" s="650" t="s">
        <v>9310</v>
      </c>
      <c r="E22" s="650" t="s">
        <v>9311</v>
      </c>
      <c r="F22" s="653"/>
      <c r="G22" s="653"/>
      <c r="H22" s="653"/>
      <c r="I22" s="653"/>
      <c r="J22" s="653">
        <v>1</v>
      </c>
      <c r="K22" s="653">
        <v>219</v>
      </c>
      <c r="L22" s="653"/>
      <c r="M22" s="653">
        <v>219</v>
      </c>
      <c r="N22" s="653"/>
      <c r="O22" s="653"/>
      <c r="P22" s="666"/>
      <c r="Q22" s="654"/>
    </row>
    <row r="23" spans="1:17" ht="14.4" customHeight="1" x14ac:dyDescent="0.3">
      <c r="A23" s="649" t="s">
        <v>9555</v>
      </c>
      <c r="B23" s="650" t="s">
        <v>9551</v>
      </c>
      <c r="C23" s="650" t="s">
        <v>7873</v>
      </c>
      <c r="D23" s="650" t="s">
        <v>9529</v>
      </c>
      <c r="E23" s="650" t="s">
        <v>9530</v>
      </c>
      <c r="F23" s="653"/>
      <c r="G23" s="653"/>
      <c r="H23" s="653"/>
      <c r="I23" s="653"/>
      <c r="J23" s="653">
        <v>1</v>
      </c>
      <c r="K23" s="653">
        <v>475</v>
      </c>
      <c r="L23" s="653"/>
      <c r="M23" s="653">
        <v>475</v>
      </c>
      <c r="N23" s="653"/>
      <c r="O23" s="653"/>
      <c r="P23" s="666"/>
      <c r="Q23" s="654"/>
    </row>
    <row r="24" spans="1:17" ht="14.4" customHeight="1" x14ac:dyDescent="0.3">
      <c r="A24" s="649" t="s">
        <v>9557</v>
      </c>
      <c r="B24" s="650" t="s">
        <v>8059</v>
      </c>
      <c r="C24" s="650" t="s">
        <v>7873</v>
      </c>
      <c r="D24" s="650" t="s">
        <v>10393</v>
      </c>
      <c r="E24" s="650" t="s">
        <v>10394</v>
      </c>
      <c r="F24" s="653">
        <v>10</v>
      </c>
      <c r="G24" s="653">
        <v>6600</v>
      </c>
      <c r="H24" s="653">
        <v>1</v>
      </c>
      <c r="I24" s="653">
        <v>660</v>
      </c>
      <c r="J24" s="653">
        <v>10</v>
      </c>
      <c r="K24" s="653">
        <v>6640</v>
      </c>
      <c r="L24" s="653">
        <v>1.0060606060606061</v>
      </c>
      <c r="M24" s="653">
        <v>664</v>
      </c>
      <c r="N24" s="653">
        <v>15</v>
      </c>
      <c r="O24" s="653">
        <v>10040</v>
      </c>
      <c r="P24" s="666">
        <v>1.5212121212121212</v>
      </c>
      <c r="Q24" s="654">
        <v>669.33333333333337</v>
      </c>
    </row>
    <row r="25" spans="1:17" ht="14.4" customHeight="1" x14ac:dyDescent="0.3">
      <c r="A25" s="649" t="s">
        <v>9557</v>
      </c>
      <c r="B25" s="650" t="s">
        <v>8059</v>
      </c>
      <c r="C25" s="650" t="s">
        <v>7873</v>
      </c>
      <c r="D25" s="650" t="s">
        <v>10395</v>
      </c>
      <c r="E25" s="650" t="s">
        <v>10396</v>
      </c>
      <c r="F25" s="653">
        <v>20</v>
      </c>
      <c r="G25" s="653">
        <v>9080</v>
      </c>
      <c r="H25" s="653">
        <v>1</v>
      </c>
      <c r="I25" s="653">
        <v>454</v>
      </c>
      <c r="J25" s="653">
        <v>20</v>
      </c>
      <c r="K25" s="653">
        <v>9140</v>
      </c>
      <c r="L25" s="653">
        <v>1.0066079295154184</v>
      </c>
      <c r="M25" s="653">
        <v>457</v>
      </c>
      <c r="N25" s="653">
        <v>8</v>
      </c>
      <c r="O25" s="653">
        <v>3676</v>
      </c>
      <c r="P25" s="666">
        <v>0.40484581497797356</v>
      </c>
      <c r="Q25" s="654">
        <v>459.5</v>
      </c>
    </row>
    <row r="26" spans="1:17" ht="14.4" customHeight="1" x14ac:dyDescent="0.3">
      <c r="A26" s="649" t="s">
        <v>9557</v>
      </c>
      <c r="B26" s="650" t="s">
        <v>8059</v>
      </c>
      <c r="C26" s="650" t="s">
        <v>7873</v>
      </c>
      <c r="D26" s="650" t="s">
        <v>10397</v>
      </c>
      <c r="E26" s="650" t="s">
        <v>10398</v>
      </c>
      <c r="F26" s="653">
        <v>10</v>
      </c>
      <c r="G26" s="653">
        <v>2350</v>
      </c>
      <c r="H26" s="653">
        <v>1</v>
      </c>
      <c r="I26" s="653">
        <v>235</v>
      </c>
      <c r="J26" s="653">
        <v>10</v>
      </c>
      <c r="K26" s="653">
        <v>2370</v>
      </c>
      <c r="L26" s="653">
        <v>1.0085106382978724</v>
      </c>
      <c r="M26" s="653">
        <v>237</v>
      </c>
      <c r="N26" s="653">
        <v>15</v>
      </c>
      <c r="O26" s="653">
        <v>3585</v>
      </c>
      <c r="P26" s="666">
        <v>1.5255319148936171</v>
      </c>
      <c r="Q26" s="654">
        <v>239</v>
      </c>
    </row>
    <row r="27" spans="1:17" ht="14.4" customHeight="1" x14ac:dyDescent="0.3">
      <c r="A27" s="649" t="s">
        <v>9557</v>
      </c>
      <c r="B27" s="650" t="s">
        <v>8059</v>
      </c>
      <c r="C27" s="650" t="s">
        <v>7873</v>
      </c>
      <c r="D27" s="650" t="s">
        <v>10399</v>
      </c>
      <c r="E27" s="650" t="s">
        <v>10400</v>
      </c>
      <c r="F27" s="653">
        <v>20</v>
      </c>
      <c r="G27" s="653">
        <v>1560</v>
      </c>
      <c r="H27" s="653">
        <v>1</v>
      </c>
      <c r="I27" s="653">
        <v>78</v>
      </c>
      <c r="J27" s="653">
        <v>14</v>
      </c>
      <c r="K27" s="653">
        <v>1106</v>
      </c>
      <c r="L27" s="653">
        <v>0.70897435897435901</v>
      </c>
      <c r="M27" s="653">
        <v>79</v>
      </c>
      <c r="N27" s="653">
        <v>6</v>
      </c>
      <c r="O27" s="653">
        <v>474</v>
      </c>
      <c r="P27" s="666">
        <v>0.30384615384615382</v>
      </c>
      <c r="Q27" s="654">
        <v>79</v>
      </c>
    </row>
    <row r="28" spans="1:17" ht="14.4" customHeight="1" x14ac:dyDescent="0.3">
      <c r="A28" s="649" t="s">
        <v>10401</v>
      </c>
      <c r="B28" s="650" t="s">
        <v>829</v>
      </c>
      <c r="C28" s="650" t="s">
        <v>886</v>
      </c>
      <c r="D28" s="650" t="s">
        <v>10402</v>
      </c>
      <c r="E28" s="650" t="s">
        <v>8393</v>
      </c>
      <c r="F28" s="653"/>
      <c r="G28" s="653"/>
      <c r="H28" s="653"/>
      <c r="I28" s="653"/>
      <c r="J28" s="653"/>
      <c r="K28" s="653"/>
      <c r="L28" s="653"/>
      <c r="M28" s="653"/>
      <c r="N28" s="653">
        <v>0.89999999999999991</v>
      </c>
      <c r="O28" s="653">
        <v>982.93</v>
      </c>
      <c r="P28" s="666"/>
      <c r="Q28" s="654">
        <v>1092.1444444444444</v>
      </c>
    </row>
    <row r="29" spans="1:17" ht="14.4" customHeight="1" x14ac:dyDescent="0.3">
      <c r="A29" s="649" t="s">
        <v>10401</v>
      </c>
      <c r="B29" s="650" t="s">
        <v>829</v>
      </c>
      <c r="C29" s="650" t="s">
        <v>886</v>
      </c>
      <c r="D29" s="650" t="s">
        <v>10403</v>
      </c>
      <c r="E29" s="650" t="s">
        <v>8393</v>
      </c>
      <c r="F29" s="653">
        <v>1.2999999999999998</v>
      </c>
      <c r="G29" s="653">
        <v>2814.93</v>
      </c>
      <c r="H29" s="653">
        <v>1</v>
      </c>
      <c r="I29" s="653">
        <v>2165.3307692307694</v>
      </c>
      <c r="J29" s="653">
        <v>0.4</v>
      </c>
      <c r="K29" s="653">
        <v>873.72</v>
      </c>
      <c r="L29" s="653">
        <v>0.31038782491926981</v>
      </c>
      <c r="M29" s="653">
        <v>2184.2999999999997</v>
      </c>
      <c r="N29" s="653">
        <v>0.45</v>
      </c>
      <c r="O29" s="653">
        <v>982.94</v>
      </c>
      <c r="P29" s="666">
        <v>0.34918807927728224</v>
      </c>
      <c r="Q29" s="654">
        <v>2184.3111111111111</v>
      </c>
    </row>
    <row r="30" spans="1:17" ht="14.4" customHeight="1" x14ac:dyDescent="0.3">
      <c r="A30" s="649" t="s">
        <v>10401</v>
      </c>
      <c r="B30" s="650" t="s">
        <v>829</v>
      </c>
      <c r="C30" s="650" t="s">
        <v>886</v>
      </c>
      <c r="D30" s="650" t="s">
        <v>8593</v>
      </c>
      <c r="E30" s="650" t="s">
        <v>10404</v>
      </c>
      <c r="F30" s="653">
        <v>0.13</v>
      </c>
      <c r="G30" s="653">
        <v>117.07</v>
      </c>
      <c r="H30" s="653">
        <v>1</v>
      </c>
      <c r="I30" s="653">
        <v>900.53846153846143</v>
      </c>
      <c r="J30" s="653"/>
      <c r="K30" s="653"/>
      <c r="L30" s="653"/>
      <c r="M30" s="653"/>
      <c r="N30" s="653">
        <v>0.03</v>
      </c>
      <c r="O30" s="653">
        <v>23.62</v>
      </c>
      <c r="P30" s="666">
        <v>0.20175963099000599</v>
      </c>
      <c r="Q30" s="654">
        <v>787.33333333333337</v>
      </c>
    </row>
    <row r="31" spans="1:17" ht="14.4" customHeight="1" x14ac:dyDescent="0.3">
      <c r="A31" s="649" t="s">
        <v>10401</v>
      </c>
      <c r="B31" s="650" t="s">
        <v>829</v>
      </c>
      <c r="C31" s="650" t="s">
        <v>8032</v>
      </c>
      <c r="D31" s="650" t="s">
        <v>10405</v>
      </c>
      <c r="E31" s="650" t="s">
        <v>7868</v>
      </c>
      <c r="F31" s="653">
        <v>600</v>
      </c>
      <c r="G31" s="653">
        <v>1104</v>
      </c>
      <c r="H31" s="653">
        <v>1</v>
      </c>
      <c r="I31" s="653">
        <v>1.84</v>
      </c>
      <c r="J31" s="653">
        <v>120</v>
      </c>
      <c r="K31" s="653">
        <v>228</v>
      </c>
      <c r="L31" s="653">
        <v>0.20652173913043478</v>
      </c>
      <c r="M31" s="653">
        <v>1.9</v>
      </c>
      <c r="N31" s="653">
        <v>150</v>
      </c>
      <c r="O31" s="653">
        <v>300</v>
      </c>
      <c r="P31" s="666">
        <v>0.27173913043478259</v>
      </c>
      <c r="Q31" s="654">
        <v>2</v>
      </c>
    </row>
    <row r="32" spans="1:17" ht="14.4" customHeight="1" x14ac:dyDescent="0.3">
      <c r="A32" s="649" t="s">
        <v>10401</v>
      </c>
      <c r="B32" s="650" t="s">
        <v>829</v>
      </c>
      <c r="C32" s="650" t="s">
        <v>8032</v>
      </c>
      <c r="D32" s="650" t="s">
        <v>10406</v>
      </c>
      <c r="E32" s="650" t="s">
        <v>7868</v>
      </c>
      <c r="F32" s="653"/>
      <c r="G32" s="653"/>
      <c r="H32" s="653"/>
      <c r="I32" s="653"/>
      <c r="J32" s="653"/>
      <c r="K32" s="653"/>
      <c r="L32" s="653"/>
      <c r="M32" s="653"/>
      <c r="N32" s="653">
        <v>150</v>
      </c>
      <c r="O32" s="653">
        <v>765</v>
      </c>
      <c r="P32" s="666"/>
      <c r="Q32" s="654">
        <v>5.0999999999999996</v>
      </c>
    </row>
    <row r="33" spans="1:17" ht="14.4" customHeight="1" x14ac:dyDescent="0.3">
      <c r="A33" s="649" t="s">
        <v>10401</v>
      </c>
      <c r="B33" s="650" t="s">
        <v>829</v>
      </c>
      <c r="C33" s="650" t="s">
        <v>8032</v>
      </c>
      <c r="D33" s="650" t="s">
        <v>10407</v>
      </c>
      <c r="E33" s="650" t="s">
        <v>7868</v>
      </c>
      <c r="F33" s="653">
        <v>279</v>
      </c>
      <c r="G33" s="653">
        <v>2043.8400000000001</v>
      </c>
      <c r="H33" s="653">
        <v>1</v>
      </c>
      <c r="I33" s="653">
        <v>7.3255913978494629</v>
      </c>
      <c r="J33" s="653">
        <v>223</v>
      </c>
      <c r="K33" s="653">
        <v>1729.73</v>
      </c>
      <c r="L33" s="653">
        <v>0.8463138014717394</v>
      </c>
      <c r="M33" s="653">
        <v>7.7566367713004487</v>
      </c>
      <c r="N33" s="653">
        <v>40</v>
      </c>
      <c r="O33" s="653">
        <v>328.8</v>
      </c>
      <c r="P33" s="666">
        <v>0.16087364960075151</v>
      </c>
      <c r="Q33" s="654">
        <v>8.2200000000000006</v>
      </c>
    </row>
    <row r="34" spans="1:17" ht="14.4" customHeight="1" x14ac:dyDescent="0.3">
      <c r="A34" s="649" t="s">
        <v>10401</v>
      </c>
      <c r="B34" s="650" t="s">
        <v>829</v>
      </c>
      <c r="C34" s="650" t="s">
        <v>8032</v>
      </c>
      <c r="D34" s="650" t="s">
        <v>10408</v>
      </c>
      <c r="E34" s="650" t="s">
        <v>7868</v>
      </c>
      <c r="F34" s="653">
        <v>305</v>
      </c>
      <c r="G34" s="653">
        <v>2583.35</v>
      </c>
      <c r="H34" s="653">
        <v>1</v>
      </c>
      <c r="I34" s="653">
        <v>8.4699999999999989</v>
      </c>
      <c r="J34" s="653">
        <v>84</v>
      </c>
      <c r="K34" s="653">
        <v>737.52</v>
      </c>
      <c r="L34" s="653">
        <v>0.2854897710337353</v>
      </c>
      <c r="M34" s="653">
        <v>8.7799999999999994</v>
      </c>
      <c r="N34" s="653">
        <v>76</v>
      </c>
      <c r="O34" s="653">
        <v>715.92000000000007</v>
      </c>
      <c r="P34" s="666">
        <v>0.27712853465461518</v>
      </c>
      <c r="Q34" s="654">
        <v>9.4200000000000017</v>
      </c>
    </row>
    <row r="35" spans="1:17" ht="14.4" customHeight="1" x14ac:dyDescent="0.3">
      <c r="A35" s="649" t="s">
        <v>10401</v>
      </c>
      <c r="B35" s="650" t="s">
        <v>829</v>
      </c>
      <c r="C35" s="650" t="s">
        <v>8032</v>
      </c>
      <c r="D35" s="650" t="s">
        <v>10409</v>
      </c>
      <c r="E35" s="650" t="s">
        <v>7868</v>
      </c>
      <c r="F35" s="653">
        <v>410</v>
      </c>
      <c r="G35" s="653">
        <v>6740.4</v>
      </c>
      <c r="H35" s="653">
        <v>1</v>
      </c>
      <c r="I35" s="653">
        <v>16.439999999999998</v>
      </c>
      <c r="J35" s="653"/>
      <c r="K35" s="653"/>
      <c r="L35" s="653"/>
      <c r="M35" s="653"/>
      <c r="N35" s="653"/>
      <c r="O35" s="653"/>
      <c r="P35" s="666"/>
      <c r="Q35" s="654"/>
    </row>
    <row r="36" spans="1:17" ht="14.4" customHeight="1" x14ac:dyDescent="0.3">
      <c r="A36" s="649" t="s">
        <v>10401</v>
      </c>
      <c r="B36" s="650" t="s">
        <v>829</v>
      </c>
      <c r="C36" s="650" t="s">
        <v>8032</v>
      </c>
      <c r="D36" s="650" t="s">
        <v>10410</v>
      </c>
      <c r="E36" s="650" t="s">
        <v>7868</v>
      </c>
      <c r="F36" s="653"/>
      <c r="G36" s="653"/>
      <c r="H36" s="653"/>
      <c r="I36" s="653"/>
      <c r="J36" s="653">
        <v>6</v>
      </c>
      <c r="K36" s="653">
        <v>9481.98</v>
      </c>
      <c r="L36" s="653"/>
      <c r="M36" s="653">
        <v>1580.33</v>
      </c>
      <c r="N36" s="653"/>
      <c r="O36" s="653"/>
      <c r="P36" s="666"/>
      <c r="Q36" s="654"/>
    </row>
    <row r="37" spans="1:17" ht="14.4" customHeight="1" x14ac:dyDescent="0.3">
      <c r="A37" s="649" t="s">
        <v>10401</v>
      </c>
      <c r="B37" s="650" t="s">
        <v>829</v>
      </c>
      <c r="C37" s="650" t="s">
        <v>8032</v>
      </c>
      <c r="D37" s="650" t="s">
        <v>10411</v>
      </c>
      <c r="E37" s="650" t="s">
        <v>7868</v>
      </c>
      <c r="F37" s="653"/>
      <c r="G37" s="653"/>
      <c r="H37" s="653"/>
      <c r="I37" s="653"/>
      <c r="J37" s="653"/>
      <c r="K37" s="653"/>
      <c r="L37" s="653"/>
      <c r="M37" s="653"/>
      <c r="N37" s="653">
        <v>1</v>
      </c>
      <c r="O37" s="653">
        <v>2193.58</v>
      </c>
      <c r="P37" s="666"/>
      <c r="Q37" s="654">
        <v>2193.58</v>
      </c>
    </row>
    <row r="38" spans="1:17" ht="14.4" customHeight="1" x14ac:dyDescent="0.3">
      <c r="A38" s="649" t="s">
        <v>10401</v>
      </c>
      <c r="B38" s="650" t="s">
        <v>829</v>
      </c>
      <c r="C38" s="650" t="s">
        <v>8032</v>
      </c>
      <c r="D38" s="650" t="s">
        <v>10412</v>
      </c>
      <c r="E38" s="650" t="s">
        <v>7868</v>
      </c>
      <c r="F38" s="653"/>
      <c r="G38" s="653"/>
      <c r="H38" s="653"/>
      <c r="I38" s="653"/>
      <c r="J38" s="653">
        <v>346</v>
      </c>
      <c r="K38" s="653">
        <v>1079.52</v>
      </c>
      <c r="L38" s="653"/>
      <c r="M38" s="653">
        <v>3.12</v>
      </c>
      <c r="N38" s="653">
        <v>260</v>
      </c>
      <c r="O38" s="653">
        <v>847.6</v>
      </c>
      <c r="P38" s="666"/>
      <c r="Q38" s="654">
        <v>3.2600000000000002</v>
      </c>
    </row>
    <row r="39" spans="1:17" ht="14.4" customHeight="1" x14ac:dyDescent="0.3">
      <c r="A39" s="649" t="s">
        <v>10401</v>
      </c>
      <c r="B39" s="650" t="s">
        <v>829</v>
      </c>
      <c r="C39" s="650" t="s">
        <v>8032</v>
      </c>
      <c r="D39" s="650" t="s">
        <v>10413</v>
      </c>
      <c r="E39" s="650" t="s">
        <v>7868</v>
      </c>
      <c r="F39" s="653"/>
      <c r="G39" s="653"/>
      <c r="H39" s="653"/>
      <c r="I39" s="653"/>
      <c r="J39" s="653">
        <v>220</v>
      </c>
      <c r="K39" s="653">
        <v>51442.6</v>
      </c>
      <c r="L39" s="653"/>
      <c r="M39" s="653">
        <v>233.82999999999998</v>
      </c>
      <c r="N39" s="653"/>
      <c r="O39" s="653"/>
      <c r="P39" s="666"/>
      <c r="Q39" s="654"/>
    </row>
    <row r="40" spans="1:17" ht="14.4" customHeight="1" x14ac:dyDescent="0.3">
      <c r="A40" s="649" t="s">
        <v>10401</v>
      </c>
      <c r="B40" s="650" t="s">
        <v>829</v>
      </c>
      <c r="C40" s="650" t="s">
        <v>8032</v>
      </c>
      <c r="D40" s="650" t="s">
        <v>10414</v>
      </c>
      <c r="E40" s="650" t="s">
        <v>7868</v>
      </c>
      <c r="F40" s="653">
        <v>1500</v>
      </c>
      <c r="G40" s="653">
        <v>47587.44</v>
      </c>
      <c r="H40" s="653">
        <v>1</v>
      </c>
      <c r="I40" s="653">
        <v>31.724960000000003</v>
      </c>
      <c r="J40" s="653">
        <v>390</v>
      </c>
      <c r="K40" s="653">
        <v>12975.3</v>
      </c>
      <c r="L40" s="653">
        <v>0.27266228231651035</v>
      </c>
      <c r="M40" s="653">
        <v>33.269999999999996</v>
      </c>
      <c r="N40" s="653">
        <v>1044</v>
      </c>
      <c r="O40" s="653">
        <v>34765.199999999997</v>
      </c>
      <c r="P40" s="666">
        <v>0.7305541125977778</v>
      </c>
      <c r="Q40" s="654">
        <v>33.299999999999997</v>
      </c>
    </row>
    <row r="41" spans="1:17" ht="14.4" customHeight="1" x14ac:dyDescent="0.3">
      <c r="A41" s="649" t="s">
        <v>10401</v>
      </c>
      <c r="B41" s="650" t="s">
        <v>829</v>
      </c>
      <c r="C41" s="650" t="s">
        <v>8032</v>
      </c>
      <c r="D41" s="650" t="s">
        <v>10415</v>
      </c>
      <c r="E41" s="650" t="s">
        <v>7868</v>
      </c>
      <c r="F41" s="653"/>
      <c r="G41" s="653"/>
      <c r="H41" s="653"/>
      <c r="I41" s="653"/>
      <c r="J41" s="653"/>
      <c r="K41" s="653"/>
      <c r="L41" s="653"/>
      <c r="M41" s="653"/>
      <c r="N41" s="653">
        <v>373</v>
      </c>
      <c r="O41" s="653">
        <v>21939.86</v>
      </c>
      <c r="P41" s="666"/>
      <c r="Q41" s="654">
        <v>58.82</v>
      </c>
    </row>
    <row r="42" spans="1:17" ht="14.4" customHeight="1" x14ac:dyDescent="0.3">
      <c r="A42" s="649" t="s">
        <v>10401</v>
      </c>
      <c r="B42" s="650" t="s">
        <v>829</v>
      </c>
      <c r="C42" s="650" t="s">
        <v>7920</v>
      </c>
      <c r="D42" s="650" t="s">
        <v>10416</v>
      </c>
      <c r="E42" s="650" t="s">
        <v>10417</v>
      </c>
      <c r="F42" s="653"/>
      <c r="G42" s="653"/>
      <c r="H42" s="653"/>
      <c r="I42" s="653"/>
      <c r="J42" s="653"/>
      <c r="K42" s="653"/>
      <c r="L42" s="653"/>
      <c r="M42" s="653"/>
      <c r="N42" s="653">
        <v>4</v>
      </c>
      <c r="O42" s="653">
        <v>3537.28</v>
      </c>
      <c r="P42" s="666"/>
      <c r="Q42" s="654">
        <v>884.32</v>
      </c>
    </row>
    <row r="43" spans="1:17" ht="14.4" customHeight="1" x14ac:dyDescent="0.3">
      <c r="A43" s="649" t="s">
        <v>10401</v>
      </c>
      <c r="B43" s="650" t="s">
        <v>829</v>
      </c>
      <c r="C43" s="650" t="s">
        <v>7873</v>
      </c>
      <c r="D43" s="650" t="s">
        <v>10418</v>
      </c>
      <c r="E43" s="650" t="s">
        <v>10419</v>
      </c>
      <c r="F43" s="653">
        <v>3</v>
      </c>
      <c r="G43" s="653">
        <v>3906</v>
      </c>
      <c r="H43" s="653">
        <v>1</v>
      </c>
      <c r="I43" s="653">
        <v>1302</v>
      </c>
      <c r="J43" s="653">
        <v>1</v>
      </c>
      <c r="K43" s="653">
        <v>1306</v>
      </c>
      <c r="L43" s="653">
        <v>0.33435739887352789</v>
      </c>
      <c r="M43" s="653">
        <v>1306</v>
      </c>
      <c r="N43" s="653">
        <v>2</v>
      </c>
      <c r="O43" s="653">
        <v>2619</v>
      </c>
      <c r="P43" s="666">
        <v>0.67050691244239635</v>
      </c>
      <c r="Q43" s="654">
        <v>1309.5</v>
      </c>
    </row>
    <row r="44" spans="1:17" ht="14.4" customHeight="1" x14ac:dyDescent="0.3">
      <c r="A44" s="649" t="s">
        <v>10401</v>
      </c>
      <c r="B44" s="650" t="s">
        <v>829</v>
      </c>
      <c r="C44" s="650" t="s">
        <v>7873</v>
      </c>
      <c r="D44" s="650" t="s">
        <v>10420</v>
      </c>
      <c r="E44" s="650" t="s">
        <v>10421</v>
      </c>
      <c r="F44" s="653">
        <v>5</v>
      </c>
      <c r="G44" s="653">
        <v>6900</v>
      </c>
      <c r="H44" s="653">
        <v>1</v>
      </c>
      <c r="I44" s="653">
        <v>1380</v>
      </c>
      <c r="J44" s="653">
        <v>6</v>
      </c>
      <c r="K44" s="653">
        <v>8298</v>
      </c>
      <c r="L44" s="653">
        <v>1.202608695652174</v>
      </c>
      <c r="M44" s="653">
        <v>1383</v>
      </c>
      <c r="N44" s="653">
        <v>1</v>
      </c>
      <c r="O44" s="653">
        <v>1389</v>
      </c>
      <c r="P44" s="666">
        <v>0.20130434782608694</v>
      </c>
      <c r="Q44" s="654">
        <v>1389</v>
      </c>
    </row>
    <row r="45" spans="1:17" ht="14.4" customHeight="1" x14ac:dyDescent="0.3">
      <c r="A45" s="649" t="s">
        <v>10401</v>
      </c>
      <c r="B45" s="650" t="s">
        <v>829</v>
      </c>
      <c r="C45" s="650" t="s">
        <v>7873</v>
      </c>
      <c r="D45" s="650" t="s">
        <v>10422</v>
      </c>
      <c r="E45" s="650" t="s">
        <v>10423</v>
      </c>
      <c r="F45" s="653">
        <v>4</v>
      </c>
      <c r="G45" s="653">
        <v>7344</v>
      </c>
      <c r="H45" s="653">
        <v>1</v>
      </c>
      <c r="I45" s="653">
        <v>1836</v>
      </c>
      <c r="J45" s="653">
        <v>2</v>
      </c>
      <c r="K45" s="653">
        <v>3680</v>
      </c>
      <c r="L45" s="653">
        <v>0.50108932461873634</v>
      </c>
      <c r="M45" s="653">
        <v>1840</v>
      </c>
      <c r="N45" s="653">
        <v>2</v>
      </c>
      <c r="O45" s="653">
        <v>3692</v>
      </c>
      <c r="P45" s="666">
        <v>0.50272331154684091</v>
      </c>
      <c r="Q45" s="654">
        <v>1846</v>
      </c>
    </row>
    <row r="46" spans="1:17" ht="14.4" customHeight="1" x14ac:dyDescent="0.3">
      <c r="A46" s="649" t="s">
        <v>10401</v>
      </c>
      <c r="B46" s="650" t="s">
        <v>829</v>
      </c>
      <c r="C46" s="650" t="s">
        <v>7873</v>
      </c>
      <c r="D46" s="650" t="s">
        <v>10424</v>
      </c>
      <c r="E46" s="650" t="s">
        <v>10425</v>
      </c>
      <c r="F46" s="653"/>
      <c r="G46" s="653"/>
      <c r="H46" s="653"/>
      <c r="I46" s="653"/>
      <c r="J46" s="653">
        <v>1</v>
      </c>
      <c r="K46" s="653">
        <v>1169</v>
      </c>
      <c r="L46" s="653"/>
      <c r="M46" s="653">
        <v>1169</v>
      </c>
      <c r="N46" s="653">
        <v>1</v>
      </c>
      <c r="O46" s="653">
        <v>1175</v>
      </c>
      <c r="P46" s="666"/>
      <c r="Q46" s="654">
        <v>1175</v>
      </c>
    </row>
    <row r="47" spans="1:17" ht="14.4" customHeight="1" x14ac:dyDescent="0.3">
      <c r="A47" s="649" t="s">
        <v>10401</v>
      </c>
      <c r="B47" s="650" t="s">
        <v>829</v>
      </c>
      <c r="C47" s="650" t="s">
        <v>7873</v>
      </c>
      <c r="D47" s="650" t="s">
        <v>10426</v>
      </c>
      <c r="E47" s="650" t="s">
        <v>10427</v>
      </c>
      <c r="F47" s="653"/>
      <c r="G47" s="653"/>
      <c r="H47" s="653"/>
      <c r="I47" s="653"/>
      <c r="J47" s="653"/>
      <c r="K47" s="653"/>
      <c r="L47" s="653"/>
      <c r="M47" s="653"/>
      <c r="N47" s="653">
        <v>1</v>
      </c>
      <c r="O47" s="653">
        <v>657</v>
      </c>
      <c r="P47" s="666"/>
      <c r="Q47" s="654">
        <v>657</v>
      </c>
    </row>
    <row r="48" spans="1:17" ht="14.4" customHeight="1" x14ac:dyDescent="0.3">
      <c r="A48" s="649" t="s">
        <v>10401</v>
      </c>
      <c r="B48" s="650" t="s">
        <v>829</v>
      </c>
      <c r="C48" s="650" t="s">
        <v>7873</v>
      </c>
      <c r="D48" s="650" t="s">
        <v>10428</v>
      </c>
      <c r="E48" s="650" t="s">
        <v>10429</v>
      </c>
      <c r="F48" s="653">
        <v>2</v>
      </c>
      <c r="G48" s="653">
        <v>3502</v>
      </c>
      <c r="H48" s="653">
        <v>1</v>
      </c>
      <c r="I48" s="653">
        <v>1751</v>
      </c>
      <c r="J48" s="653">
        <v>2</v>
      </c>
      <c r="K48" s="653">
        <v>3508</v>
      </c>
      <c r="L48" s="653">
        <v>1.001713306681896</v>
      </c>
      <c r="M48" s="653">
        <v>1754</v>
      </c>
      <c r="N48" s="653">
        <v>1</v>
      </c>
      <c r="O48" s="653">
        <v>1760</v>
      </c>
      <c r="P48" s="666">
        <v>0.50256996002284404</v>
      </c>
      <c r="Q48" s="654">
        <v>1760</v>
      </c>
    </row>
    <row r="49" spans="1:17" ht="14.4" customHeight="1" x14ac:dyDescent="0.3">
      <c r="A49" s="649" t="s">
        <v>10401</v>
      </c>
      <c r="B49" s="650" t="s">
        <v>829</v>
      </c>
      <c r="C49" s="650" t="s">
        <v>7873</v>
      </c>
      <c r="D49" s="650" t="s">
        <v>10430</v>
      </c>
      <c r="E49" s="650" t="s">
        <v>10431</v>
      </c>
      <c r="F49" s="653"/>
      <c r="G49" s="653"/>
      <c r="H49" s="653"/>
      <c r="I49" s="653"/>
      <c r="J49" s="653">
        <v>1</v>
      </c>
      <c r="K49" s="653">
        <v>14328</v>
      </c>
      <c r="L49" s="653"/>
      <c r="M49" s="653">
        <v>14328</v>
      </c>
      <c r="N49" s="653">
        <v>6</v>
      </c>
      <c r="O49" s="653">
        <v>85992</v>
      </c>
      <c r="P49" s="666"/>
      <c r="Q49" s="654">
        <v>14332</v>
      </c>
    </row>
    <row r="50" spans="1:17" ht="14.4" customHeight="1" x14ac:dyDescent="0.3">
      <c r="A50" s="649" t="s">
        <v>10401</v>
      </c>
      <c r="B50" s="650" t="s">
        <v>829</v>
      </c>
      <c r="C50" s="650" t="s">
        <v>7873</v>
      </c>
      <c r="D50" s="650" t="s">
        <v>10432</v>
      </c>
      <c r="E50" s="650" t="s">
        <v>10433</v>
      </c>
      <c r="F50" s="653"/>
      <c r="G50" s="653"/>
      <c r="H50" s="653"/>
      <c r="I50" s="653"/>
      <c r="J50" s="653">
        <v>1</v>
      </c>
      <c r="K50" s="653">
        <v>1286</v>
      </c>
      <c r="L50" s="653"/>
      <c r="M50" s="653">
        <v>1286</v>
      </c>
      <c r="N50" s="653">
        <v>1</v>
      </c>
      <c r="O50" s="653">
        <v>1292</v>
      </c>
      <c r="P50" s="666"/>
      <c r="Q50" s="654">
        <v>1292</v>
      </c>
    </row>
    <row r="51" spans="1:17" ht="14.4" customHeight="1" x14ac:dyDescent="0.3">
      <c r="A51" s="649" t="s">
        <v>10401</v>
      </c>
      <c r="B51" s="650" t="s">
        <v>829</v>
      </c>
      <c r="C51" s="650" t="s">
        <v>7873</v>
      </c>
      <c r="D51" s="650" t="s">
        <v>10434</v>
      </c>
      <c r="E51" s="650" t="s">
        <v>10435</v>
      </c>
      <c r="F51" s="653"/>
      <c r="G51" s="653"/>
      <c r="H51" s="653"/>
      <c r="I51" s="653"/>
      <c r="J51" s="653"/>
      <c r="K51" s="653"/>
      <c r="L51" s="653"/>
      <c r="M51" s="653"/>
      <c r="N51" s="653">
        <v>1</v>
      </c>
      <c r="O51" s="653">
        <v>489</v>
      </c>
      <c r="P51" s="666"/>
      <c r="Q51" s="654">
        <v>489</v>
      </c>
    </row>
    <row r="52" spans="1:17" ht="14.4" customHeight="1" x14ac:dyDescent="0.3">
      <c r="A52" s="649" t="s">
        <v>10401</v>
      </c>
      <c r="B52" s="650" t="s">
        <v>829</v>
      </c>
      <c r="C52" s="650" t="s">
        <v>7873</v>
      </c>
      <c r="D52" s="650" t="s">
        <v>10436</v>
      </c>
      <c r="E52" s="650" t="s">
        <v>10437</v>
      </c>
      <c r="F52" s="653">
        <v>1</v>
      </c>
      <c r="G52" s="653">
        <v>2236</v>
      </c>
      <c r="H52" s="653">
        <v>1</v>
      </c>
      <c r="I52" s="653">
        <v>2236</v>
      </c>
      <c r="J52" s="653"/>
      <c r="K52" s="653"/>
      <c r="L52" s="653"/>
      <c r="M52" s="653"/>
      <c r="N52" s="653"/>
      <c r="O52" s="653"/>
      <c r="P52" s="666"/>
      <c r="Q52" s="654"/>
    </row>
    <row r="53" spans="1:17" ht="14.4" customHeight="1" x14ac:dyDescent="0.3">
      <c r="A53" s="649" t="s">
        <v>10401</v>
      </c>
      <c r="B53" s="650" t="s">
        <v>829</v>
      </c>
      <c r="C53" s="650" t="s">
        <v>7873</v>
      </c>
      <c r="D53" s="650" t="s">
        <v>10438</v>
      </c>
      <c r="E53" s="650" t="s">
        <v>10439</v>
      </c>
      <c r="F53" s="653"/>
      <c r="G53" s="653"/>
      <c r="H53" s="653"/>
      <c r="I53" s="653"/>
      <c r="J53" s="653">
        <v>1</v>
      </c>
      <c r="K53" s="653">
        <v>2535</v>
      </c>
      <c r="L53" s="653"/>
      <c r="M53" s="653">
        <v>2535</v>
      </c>
      <c r="N53" s="653"/>
      <c r="O53" s="653"/>
      <c r="P53" s="666"/>
      <c r="Q53" s="654"/>
    </row>
    <row r="54" spans="1:17" ht="14.4" customHeight="1" x14ac:dyDescent="0.3">
      <c r="A54" s="649" t="s">
        <v>10401</v>
      </c>
      <c r="B54" s="650" t="s">
        <v>829</v>
      </c>
      <c r="C54" s="650" t="s">
        <v>7873</v>
      </c>
      <c r="D54" s="650" t="s">
        <v>10440</v>
      </c>
      <c r="E54" s="650" t="s">
        <v>10441</v>
      </c>
      <c r="F54" s="653"/>
      <c r="G54" s="653"/>
      <c r="H54" s="653"/>
      <c r="I54" s="653"/>
      <c r="J54" s="653">
        <v>1</v>
      </c>
      <c r="K54" s="653">
        <v>413</v>
      </c>
      <c r="L54" s="653"/>
      <c r="M54" s="653">
        <v>413</v>
      </c>
      <c r="N54" s="653"/>
      <c r="O54" s="653"/>
      <c r="P54" s="666"/>
      <c r="Q54" s="654"/>
    </row>
    <row r="55" spans="1:17" ht="14.4" customHeight="1" x14ac:dyDescent="0.3">
      <c r="A55" s="649" t="s">
        <v>10442</v>
      </c>
      <c r="B55" s="650" t="s">
        <v>10443</v>
      </c>
      <c r="C55" s="650" t="s">
        <v>7873</v>
      </c>
      <c r="D55" s="650" t="s">
        <v>10444</v>
      </c>
      <c r="E55" s="650" t="s">
        <v>10445</v>
      </c>
      <c r="F55" s="653">
        <v>4</v>
      </c>
      <c r="G55" s="653">
        <v>1180</v>
      </c>
      <c r="H55" s="653">
        <v>1</v>
      </c>
      <c r="I55" s="653">
        <v>295</v>
      </c>
      <c r="J55" s="653">
        <v>2</v>
      </c>
      <c r="K55" s="653">
        <v>594</v>
      </c>
      <c r="L55" s="653">
        <v>0.50338983050847452</v>
      </c>
      <c r="M55" s="653">
        <v>297</v>
      </c>
      <c r="N55" s="653">
        <v>3</v>
      </c>
      <c r="O55" s="653">
        <v>899</v>
      </c>
      <c r="P55" s="666">
        <v>0.76186440677966105</v>
      </c>
      <c r="Q55" s="654">
        <v>299.66666666666669</v>
      </c>
    </row>
    <row r="56" spans="1:17" ht="14.4" customHeight="1" x14ac:dyDescent="0.3">
      <c r="A56" s="649" t="s">
        <v>10442</v>
      </c>
      <c r="B56" s="650" t="s">
        <v>10443</v>
      </c>
      <c r="C56" s="650" t="s">
        <v>7873</v>
      </c>
      <c r="D56" s="650" t="s">
        <v>10446</v>
      </c>
      <c r="E56" s="650" t="s">
        <v>10447</v>
      </c>
      <c r="F56" s="653"/>
      <c r="G56" s="653"/>
      <c r="H56" s="653"/>
      <c r="I56" s="653"/>
      <c r="J56" s="653"/>
      <c r="K56" s="653"/>
      <c r="L56" s="653"/>
      <c r="M56" s="653"/>
      <c r="N56" s="653">
        <v>1</v>
      </c>
      <c r="O56" s="653">
        <v>6276</v>
      </c>
      <c r="P56" s="666"/>
      <c r="Q56" s="654">
        <v>6276</v>
      </c>
    </row>
    <row r="57" spans="1:17" ht="14.4" customHeight="1" x14ac:dyDescent="0.3">
      <c r="A57" s="649" t="s">
        <v>10442</v>
      </c>
      <c r="B57" s="650" t="s">
        <v>10443</v>
      </c>
      <c r="C57" s="650" t="s">
        <v>7873</v>
      </c>
      <c r="D57" s="650" t="s">
        <v>10448</v>
      </c>
      <c r="E57" s="650" t="s">
        <v>10449</v>
      </c>
      <c r="F57" s="653">
        <v>8</v>
      </c>
      <c r="G57" s="653">
        <v>9888</v>
      </c>
      <c r="H57" s="653">
        <v>1</v>
      </c>
      <c r="I57" s="653">
        <v>1236</v>
      </c>
      <c r="J57" s="653">
        <v>12</v>
      </c>
      <c r="K57" s="653">
        <v>14940</v>
      </c>
      <c r="L57" s="653">
        <v>1.5109223300970873</v>
      </c>
      <c r="M57" s="653">
        <v>1245</v>
      </c>
      <c r="N57" s="653">
        <v>13</v>
      </c>
      <c r="O57" s="653">
        <v>16281</v>
      </c>
      <c r="P57" s="666">
        <v>1.6465412621359223</v>
      </c>
      <c r="Q57" s="654">
        <v>1252.3846153846155</v>
      </c>
    </row>
    <row r="58" spans="1:17" ht="14.4" customHeight="1" x14ac:dyDescent="0.3">
      <c r="A58" s="649" t="s">
        <v>10442</v>
      </c>
      <c r="B58" s="650" t="s">
        <v>10443</v>
      </c>
      <c r="C58" s="650" t="s">
        <v>7873</v>
      </c>
      <c r="D58" s="650" t="s">
        <v>10450</v>
      </c>
      <c r="E58" s="650" t="s">
        <v>10451</v>
      </c>
      <c r="F58" s="653"/>
      <c r="G58" s="653"/>
      <c r="H58" s="653"/>
      <c r="I58" s="653"/>
      <c r="J58" s="653"/>
      <c r="K58" s="653"/>
      <c r="L58" s="653"/>
      <c r="M58" s="653"/>
      <c r="N58" s="653">
        <v>1</v>
      </c>
      <c r="O58" s="653">
        <v>9337</v>
      </c>
      <c r="P58" s="666"/>
      <c r="Q58" s="654">
        <v>9337</v>
      </c>
    </row>
    <row r="59" spans="1:17" ht="14.4" customHeight="1" x14ac:dyDescent="0.3">
      <c r="A59" s="649" t="s">
        <v>10442</v>
      </c>
      <c r="B59" s="650" t="s">
        <v>10443</v>
      </c>
      <c r="C59" s="650" t="s">
        <v>7873</v>
      </c>
      <c r="D59" s="650" t="s">
        <v>10452</v>
      </c>
      <c r="E59" s="650" t="s">
        <v>10453</v>
      </c>
      <c r="F59" s="653">
        <v>66</v>
      </c>
      <c r="G59" s="653">
        <v>146586</v>
      </c>
      <c r="H59" s="653">
        <v>1</v>
      </c>
      <c r="I59" s="653">
        <v>2221</v>
      </c>
      <c r="J59" s="653">
        <v>22</v>
      </c>
      <c r="K59" s="653">
        <v>49126</v>
      </c>
      <c r="L59" s="653">
        <v>0.33513432387813297</v>
      </c>
      <c r="M59" s="653">
        <v>2233</v>
      </c>
      <c r="N59" s="653">
        <v>27</v>
      </c>
      <c r="O59" s="653">
        <v>60795</v>
      </c>
      <c r="P59" s="666">
        <v>0.41473947034505343</v>
      </c>
      <c r="Q59" s="654">
        <v>2251.6666666666665</v>
      </c>
    </row>
    <row r="60" spans="1:17" ht="14.4" customHeight="1" x14ac:dyDescent="0.3">
      <c r="A60" s="649" t="s">
        <v>10442</v>
      </c>
      <c r="B60" s="650" t="s">
        <v>10443</v>
      </c>
      <c r="C60" s="650" t="s">
        <v>7873</v>
      </c>
      <c r="D60" s="650" t="s">
        <v>10454</v>
      </c>
      <c r="E60" s="650" t="s">
        <v>10455</v>
      </c>
      <c r="F60" s="653">
        <v>4</v>
      </c>
      <c r="G60" s="653">
        <v>25936</v>
      </c>
      <c r="H60" s="653">
        <v>1</v>
      </c>
      <c r="I60" s="653">
        <v>6484</v>
      </c>
      <c r="J60" s="653">
        <v>2</v>
      </c>
      <c r="K60" s="653">
        <v>13028</v>
      </c>
      <c r="L60" s="653">
        <v>0.50231338679827264</v>
      </c>
      <c r="M60" s="653">
        <v>6514</v>
      </c>
      <c r="N60" s="653">
        <v>3</v>
      </c>
      <c r="O60" s="653">
        <v>19650</v>
      </c>
      <c r="P60" s="666">
        <v>0.75763417643429987</v>
      </c>
      <c r="Q60" s="654">
        <v>6550</v>
      </c>
    </row>
    <row r="61" spans="1:17" ht="14.4" customHeight="1" x14ac:dyDescent="0.3">
      <c r="A61" s="649" t="s">
        <v>10442</v>
      </c>
      <c r="B61" s="650" t="s">
        <v>10443</v>
      </c>
      <c r="C61" s="650" t="s">
        <v>7873</v>
      </c>
      <c r="D61" s="650" t="s">
        <v>10456</v>
      </c>
      <c r="E61" s="650" t="s">
        <v>10457</v>
      </c>
      <c r="F61" s="653"/>
      <c r="G61" s="653"/>
      <c r="H61" s="653"/>
      <c r="I61" s="653"/>
      <c r="J61" s="653"/>
      <c r="K61" s="653"/>
      <c r="L61" s="653"/>
      <c r="M61" s="653"/>
      <c r="N61" s="653">
        <v>1</v>
      </c>
      <c r="O61" s="653">
        <v>1020</v>
      </c>
      <c r="P61" s="666"/>
      <c r="Q61" s="654">
        <v>1020</v>
      </c>
    </row>
    <row r="62" spans="1:17" ht="14.4" customHeight="1" x14ac:dyDescent="0.3">
      <c r="A62" s="649" t="s">
        <v>10458</v>
      </c>
      <c r="B62" s="650" t="s">
        <v>10443</v>
      </c>
      <c r="C62" s="650" t="s">
        <v>7873</v>
      </c>
      <c r="D62" s="650" t="s">
        <v>10459</v>
      </c>
      <c r="E62" s="650" t="s">
        <v>10460</v>
      </c>
      <c r="F62" s="653">
        <v>2</v>
      </c>
      <c r="G62" s="653">
        <v>1796</v>
      </c>
      <c r="H62" s="653">
        <v>1</v>
      </c>
      <c r="I62" s="653">
        <v>898</v>
      </c>
      <c r="J62" s="653"/>
      <c r="K62" s="653"/>
      <c r="L62" s="653"/>
      <c r="M62" s="653"/>
      <c r="N62" s="653">
        <v>10</v>
      </c>
      <c r="O62" s="653">
        <v>9144</v>
      </c>
      <c r="P62" s="666">
        <v>5.091314031180401</v>
      </c>
      <c r="Q62" s="654">
        <v>914.4</v>
      </c>
    </row>
    <row r="63" spans="1:17" ht="14.4" customHeight="1" x14ac:dyDescent="0.3">
      <c r="A63" s="649" t="s">
        <v>10458</v>
      </c>
      <c r="B63" s="650" t="s">
        <v>10443</v>
      </c>
      <c r="C63" s="650" t="s">
        <v>7873</v>
      </c>
      <c r="D63" s="650" t="s">
        <v>10461</v>
      </c>
      <c r="E63" s="650" t="s">
        <v>10462</v>
      </c>
      <c r="F63" s="653"/>
      <c r="G63" s="653"/>
      <c r="H63" s="653"/>
      <c r="I63" s="653"/>
      <c r="J63" s="653"/>
      <c r="K63" s="653"/>
      <c r="L63" s="653"/>
      <c r="M63" s="653"/>
      <c r="N63" s="653">
        <v>1</v>
      </c>
      <c r="O63" s="653">
        <v>10084</v>
      </c>
      <c r="P63" s="666"/>
      <c r="Q63" s="654">
        <v>10084</v>
      </c>
    </row>
    <row r="64" spans="1:17" ht="14.4" customHeight="1" x14ac:dyDescent="0.3">
      <c r="A64" s="649" t="s">
        <v>10458</v>
      </c>
      <c r="B64" s="650" t="s">
        <v>10443</v>
      </c>
      <c r="C64" s="650" t="s">
        <v>7873</v>
      </c>
      <c r="D64" s="650" t="s">
        <v>10444</v>
      </c>
      <c r="E64" s="650" t="s">
        <v>10445</v>
      </c>
      <c r="F64" s="653">
        <v>17</v>
      </c>
      <c r="G64" s="653">
        <v>5015</v>
      </c>
      <c r="H64" s="653">
        <v>1</v>
      </c>
      <c r="I64" s="653">
        <v>295</v>
      </c>
      <c r="J64" s="653">
        <v>4</v>
      </c>
      <c r="K64" s="653">
        <v>1188</v>
      </c>
      <c r="L64" s="653">
        <v>0.23688933200398804</v>
      </c>
      <c r="M64" s="653">
        <v>297</v>
      </c>
      <c r="N64" s="653">
        <v>7</v>
      </c>
      <c r="O64" s="653">
        <v>2095</v>
      </c>
      <c r="P64" s="666">
        <v>0.41774675972083747</v>
      </c>
      <c r="Q64" s="654">
        <v>299.28571428571428</v>
      </c>
    </row>
    <row r="65" spans="1:17" ht="14.4" customHeight="1" x14ac:dyDescent="0.3">
      <c r="A65" s="649" t="s">
        <v>10458</v>
      </c>
      <c r="B65" s="650" t="s">
        <v>10443</v>
      </c>
      <c r="C65" s="650" t="s">
        <v>7873</v>
      </c>
      <c r="D65" s="650" t="s">
        <v>10463</v>
      </c>
      <c r="E65" s="650" t="s">
        <v>10464</v>
      </c>
      <c r="F65" s="653">
        <v>32</v>
      </c>
      <c r="G65" s="653">
        <v>736</v>
      </c>
      <c r="H65" s="653">
        <v>1</v>
      </c>
      <c r="I65" s="653">
        <v>23</v>
      </c>
      <c r="J65" s="653">
        <v>34</v>
      </c>
      <c r="K65" s="653">
        <v>782</v>
      </c>
      <c r="L65" s="653">
        <v>1.0625</v>
      </c>
      <c r="M65" s="653">
        <v>23</v>
      </c>
      <c r="N65" s="653">
        <v>51</v>
      </c>
      <c r="O65" s="653">
        <v>1173</v>
      </c>
      <c r="P65" s="666">
        <v>1.59375</v>
      </c>
      <c r="Q65" s="654">
        <v>23</v>
      </c>
    </row>
    <row r="66" spans="1:17" ht="14.4" customHeight="1" x14ac:dyDescent="0.3">
      <c r="A66" s="649" t="s">
        <v>10458</v>
      </c>
      <c r="B66" s="650" t="s">
        <v>10443</v>
      </c>
      <c r="C66" s="650" t="s">
        <v>7873</v>
      </c>
      <c r="D66" s="650" t="s">
        <v>10448</v>
      </c>
      <c r="E66" s="650" t="s">
        <v>10449</v>
      </c>
      <c r="F66" s="653">
        <v>39</v>
      </c>
      <c r="G66" s="653">
        <v>48204</v>
      </c>
      <c r="H66" s="653">
        <v>1</v>
      </c>
      <c r="I66" s="653">
        <v>1236</v>
      </c>
      <c r="J66" s="653">
        <v>34</v>
      </c>
      <c r="K66" s="653">
        <v>42330</v>
      </c>
      <c r="L66" s="653">
        <v>0.87814289270599954</v>
      </c>
      <c r="M66" s="653">
        <v>1245</v>
      </c>
      <c r="N66" s="653">
        <v>52</v>
      </c>
      <c r="O66" s="653">
        <v>65236</v>
      </c>
      <c r="P66" s="666">
        <v>1.3533316737200232</v>
      </c>
      <c r="Q66" s="654">
        <v>1254.5384615384614</v>
      </c>
    </row>
    <row r="67" spans="1:17" ht="14.4" customHeight="1" x14ac:dyDescent="0.3">
      <c r="A67" s="649" t="s">
        <v>10458</v>
      </c>
      <c r="B67" s="650" t="s">
        <v>10443</v>
      </c>
      <c r="C67" s="650" t="s">
        <v>7873</v>
      </c>
      <c r="D67" s="650" t="s">
        <v>10450</v>
      </c>
      <c r="E67" s="650" t="s">
        <v>10451</v>
      </c>
      <c r="F67" s="653">
        <v>62</v>
      </c>
      <c r="G67" s="653">
        <v>576290</v>
      </c>
      <c r="H67" s="653">
        <v>1</v>
      </c>
      <c r="I67" s="653">
        <v>9295</v>
      </c>
      <c r="J67" s="653">
        <v>51</v>
      </c>
      <c r="K67" s="653">
        <v>476187</v>
      </c>
      <c r="L67" s="653">
        <v>0.82629752381613419</v>
      </c>
      <c r="M67" s="653">
        <v>9337</v>
      </c>
      <c r="N67" s="653">
        <v>31</v>
      </c>
      <c r="O67" s="653">
        <v>290572</v>
      </c>
      <c r="P67" s="666">
        <v>0.50421142133300945</v>
      </c>
      <c r="Q67" s="654">
        <v>9373.2903225806458</v>
      </c>
    </row>
    <row r="68" spans="1:17" ht="14.4" customHeight="1" x14ac:dyDescent="0.3">
      <c r="A68" s="649" t="s">
        <v>10458</v>
      </c>
      <c r="B68" s="650" t="s">
        <v>10443</v>
      </c>
      <c r="C68" s="650" t="s">
        <v>7873</v>
      </c>
      <c r="D68" s="650" t="s">
        <v>10465</v>
      </c>
      <c r="E68" s="650" t="s">
        <v>10466</v>
      </c>
      <c r="F68" s="653">
        <v>15</v>
      </c>
      <c r="G68" s="653">
        <v>145530</v>
      </c>
      <c r="H68" s="653">
        <v>1</v>
      </c>
      <c r="I68" s="653">
        <v>9702</v>
      </c>
      <c r="J68" s="653">
        <v>4</v>
      </c>
      <c r="K68" s="653">
        <v>38988</v>
      </c>
      <c r="L68" s="653">
        <v>0.26790352504638221</v>
      </c>
      <c r="M68" s="653">
        <v>9747</v>
      </c>
      <c r="N68" s="653">
        <v>7</v>
      </c>
      <c r="O68" s="653">
        <v>68391</v>
      </c>
      <c r="P68" s="666">
        <v>0.4699443413729128</v>
      </c>
      <c r="Q68" s="654">
        <v>9770.1428571428569</v>
      </c>
    </row>
    <row r="69" spans="1:17" ht="14.4" customHeight="1" x14ac:dyDescent="0.3">
      <c r="A69" s="649" t="s">
        <v>10458</v>
      </c>
      <c r="B69" s="650" t="s">
        <v>10443</v>
      </c>
      <c r="C69" s="650" t="s">
        <v>7873</v>
      </c>
      <c r="D69" s="650" t="s">
        <v>10467</v>
      </c>
      <c r="E69" s="650" t="s">
        <v>10468</v>
      </c>
      <c r="F69" s="653">
        <v>23</v>
      </c>
      <c r="G69" s="653">
        <v>9706</v>
      </c>
      <c r="H69" s="653">
        <v>1</v>
      </c>
      <c r="I69" s="653">
        <v>422</v>
      </c>
      <c r="J69" s="653">
        <v>24</v>
      </c>
      <c r="K69" s="653">
        <v>10176</v>
      </c>
      <c r="L69" s="653">
        <v>1.0484236554708428</v>
      </c>
      <c r="M69" s="653">
        <v>424</v>
      </c>
      <c r="N69" s="653">
        <v>39</v>
      </c>
      <c r="O69" s="653">
        <v>16698</v>
      </c>
      <c r="P69" s="666">
        <v>1.7203791469194314</v>
      </c>
      <c r="Q69" s="654">
        <v>428.15384615384613</v>
      </c>
    </row>
    <row r="70" spans="1:17" ht="14.4" customHeight="1" x14ac:dyDescent="0.3">
      <c r="A70" s="649" t="s">
        <v>10458</v>
      </c>
      <c r="B70" s="650" t="s">
        <v>10443</v>
      </c>
      <c r="C70" s="650" t="s">
        <v>7873</v>
      </c>
      <c r="D70" s="650" t="s">
        <v>10469</v>
      </c>
      <c r="E70" s="650" t="s">
        <v>10470</v>
      </c>
      <c r="F70" s="653"/>
      <c r="G70" s="653"/>
      <c r="H70" s="653"/>
      <c r="I70" s="653"/>
      <c r="J70" s="653"/>
      <c r="K70" s="653"/>
      <c r="L70" s="653"/>
      <c r="M70" s="653"/>
      <c r="N70" s="653">
        <v>3</v>
      </c>
      <c r="O70" s="653">
        <v>1710</v>
      </c>
      <c r="P70" s="666"/>
      <c r="Q70" s="654">
        <v>570</v>
      </c>
    </row>
    <row r="71" spans="1:17" ht="14.4" customHeight="1" x14ac:dyDescent="0.3">
      <c r="A71" s="649" t="s">
        <v>10458</v>
      </c>
      <c r="B71" s="650" t="s">
        <v>10443</v>
      </c>
      <c r="C71" s="650" t="s">
        <v>7873</v>
      </c>
      <c r="D71" s="650" t="s">
        <v>10471</v>
      </c>
      <c r="E71" s="650" t="s">
        <v>10472</v>
      </c>
      <c r="F71" s="653">
        <v>30</v>
      </c>
      <c r="G71" s="653">
        <v>30000</v>
      </c>
      <c r="H71" s="653">
        <v>1</v>
      </c>
      <c r="I71" s="653">
        <v>1000</v>
      </c>
      <c r="J71" s="653">
        <v>27</v>
      </c>
      <c r="K71" s="653">
        <v>27054</v>
      </c>
      <c r="L71" s="653">
        <v>0.90180000000000005</v>
      </c>
      <c r="M71" s="653">
        <v>1002</v>
      </c>
      <c r="N71" s="653">
        <v>53</v>
      </c>
      <c r="O71" s="653">
        <v>53262</v>
      </c>
      <c r="P71" s="666">
        <v>1.7754000000000001</v>
      </c>
      <c r="Q71" s="654">
        <v>1004.9433962264151</v>
      </c>
    </row>
    <row r="72" spans="1:17" ht="14.4" customHeight="1" x14ac:dyDescent="0.3">
      <c r="A72" s="649" t="s">
        <v>10458</v>
      </c>
      <c r="B72" s="650" t="s">
        <v>10443</v>
      </c>
      <c r="C72" s="650" t="s">
        <v>7873</v>
      </c>
      <c r="D72" s="650" t="s">
        <v>10452</v>
      </c>
      <c r="E72" s="650" t="s">
        <v>10453</v>
      </c>
      <c r="F72" s="653">
        <v>14</v>
      </c>
      <c r="G72" s="653">
        <v>31094</v>
      </c>
      <c r="H72" s="653">
        <v>1</v>
      </c>
      <c r="I72" s="653">
        <v>2221</v>
      </c>
      <c r="J72" s="653">
        <v>25</v>
      </c>
      <c r="K72" s="653">
        <v>55825</v>
      </c>
      <c r="L72" s="653">
        <v>1.795362449347141</v>
      </c>
      <c r="M72" s="653">
        <v>2233</v>
      </c>
      <c r="N72" s="653">
        <v>18</v>
      </c>
      <c r="O72" s="653">
        <v>40446</v>
      </c>
      <c r="P72" s="666">
        <v>1.3007654209815398</v>
      </c>
      <c r="Q72" s="654">
        <v>2247</v>
      </c>
    </row>
    <row r="73" spans="1:17" ht="14.4" customHeight="1" x14ac:dyDescent="0.3">
      <c r="A73" s="649" t="s">
        <v>10458</v>
      </c>
      <c r="B73" s="650" t="s">
        <v>10443</v>
      </c>
      <c r="C73" s="650" t="s">
        <v>7873</v>
      </c>
      <c r="D73" s="650" t="s">
        <v>10473</v>
      </c>
      <c r="E73" s="650" t="s">
        <v>10474</v>
      </c>
      <c r="F73" s="653">
        <v>4</v>
      </c>
      <c r="G73" s="653">
        <v>42716</v>
      </c>
      <c r="H73" s="653">
        <v>1</v>
      </c>
      <c r="I73" s="653">
        <v>10679</v>
      </c>
      <c r="J73" s="653">
        <v>4</v>
      </c>
      <c r="K73" s="653">
        <v>42916</v>
      </c>
      <c r="L73" s="653">
        <v>1.004682086337672</v>
      </c>
      <c r="M73" s="653">
        <v>10729</v>
      </c>
      <c r="N73" s="653">
        <v>4</v>
      </c>
      <c r="O73" s="653">
        <v>43186</v>
      </c>
      <c r="P73" s="666">
        <v>1.0110029028935295</v>
      </c>
      <c r="Q73" s="654">
        <v>10796.5</v>
      </c>
    </row>
    <row r="74" spans="1:17" ht="14.4" customHeight="1" x14ac:dyDescent="0.3">
      <c r="A74" s="649" t="s">
        <v>10458</v>
      </c>
      <c r="B74" s="650" t="s">
        <v>10475</v>
      </c>
      <c r="C74" s="650" t="s">
        <v>7873</v>
      </c>
      <c r="D74" s="650" t="s">
        <v>10476</v>
      </c>
      <c r="E74" s="650" t="s">
        <v>10477</v>
      </c>
      <c r="F74" s="653">
        <v>6</v>
      </c>
      <c r="G74" s="653">
        <v>1296</v>
      </c>
      <c r="H74" s="653">
        <v>1</v>
      </c>
      <c r="I74" s="653">
        <v>216</v>
      </c>
      <c r="J74" s="653">
        <v>5</v>
      </c>
      <c r="K74" s="653">
        <v>1085</v>
      </c>
      <c r="L74" s="653">
        <v>0.83719135802469136</v>
      </c>
      <c r="M74" s="653">
        <v>217</v>
      </c>
      <c r="N74" s="653">
        <v>7</v>
      </c>
      <c r="O74" s="653">
        <v>1522</v>
      </c>
      <c r="P74" s="666">
        <v>1.1743827160493827</v>
      </c>
      <c r="Q74" s="654">
        <v>217.42857142857142</v>
      </c>
    </row>
    <row r="75" spans="1:17" ht="14.4" customHeight="1" x14ac:dyDescent="0.3">
      <c r="A75" s="649" t="s">
        <v>10458</v>
      </c>
      <c r="B75" s="650" t="s">
        <v>10475</v>
      </c>
      <c r="C75" s="650" t="s">
        <v>7873</v>
      </c>
      <c r="D75" s="650" t="s">
        <v>10478</v>
      </c>
      <c r="E75" s="650" t="s">
        <v>10479</v>
      </c>
      <c r="F75" s="653">
        <v>6</v>
      </c>
      <c r="G75" s="653">
        <v>2964</v>
      </c>
      <c r="H75" s="653">
        <v>1</v>
      </c>
      <c r="I75" s="653">
        <v>494</v>
      </c>
      <c r="J75" s="653">
        <v>6</v>
      </c>
      <c r="K75" s="653">
        <v>2982</v>
      </c>
      <c r="L75" s="653">
        <v>1.0060728744939271</v>
      </c>
      <c r="M75" s="653">
        <v>497</v>
      </c>
      <c r="N75" s="653">
        <v>10</v>
      </c>
      <c r="O75" s="653">
        <v>4986</v>
      </c>
      <c r="P75" s="666">
        <v>1.6821862348178138</v>
      </c>
      <c r="Q75" s="654">
        <v>498.6</v>
      </c>
    </row>
    <row r="76" spans="1:17" ht="14.4" customHeight="1" x14ac:dyDescent="0.3">
      <c r="A76" s="649" t="s">
        <v>10458</v>
      </c>
      <c r="B76" s="650" t="s">
        <v>10475</v>
      </c>
      <c r="C76" s="650" t="s">
        <v>7873</v>
      </c>
      <c r="D76" s="650" t="s">
        <v>10480</v>
      </c>
      <c r="E76" s="650" t="s">
        <v>10481</v>
      </c>
      <c r="F76" s="653">
        <v>14</v>
      </c>
      <c r="G76" s="653">
        <v>4900</v>
      </c>
      <c r="H76" s="653">
        <v>1</v>
      </c>
      <c r="I76" s="653">
        <v>350</v>
      </c>
      <c r="J76" s="653">
        <v>27</v>
      </c>
      <c r="K76" s="653">
        <v>9450</v>
      </c>
      <c r="L76" s="653">
        <v>1.9285714285714286</v>
      </c>
      <c r="M76" s="653">
        <v>350</v>
      </c>
      <c r="N76" s="653">
        <v>38</v>
      </c>
      <c r="O76" s="653">
        <v>13326</v>
      </c>
      <c r="P76" s="666">
        <v>2.7195918367346938</v>
      </c>
      <c r="Q76" s="654">
        <v>350.68421052631578</v>
      </c>
    </row>
    <row r="77" spans="1:17" ht="14.4" customHeight="1" x14ac:dyDescent="0.3">
      <c r="A77" s="649" t="s">
        <v>10458</v>
      </c>
      <c r="B77" s="650" t="s">
        <v>10475</v>
      </c>
      <c r="C77" s="650" t="s">
        <v>7873</v>
      </c>
      <c r="D77" s="650" t="s">
        <v>10482</v>
      </c>
      <c r="E77" s="650" t="s">
        <v>10483</v>
      </c>
      <c r="F77" s="653"/>
      <c r="G77" s="653"/>
      <c r="H77" s="653"/>
      <c r="I77" s="653"/>
      <c r="J77" s="653"/>
      <c r="K77" s="653"/>
      <c r="L77" s="653"/>
      <c r="M77" s="653"/>
      <c r="N77" s="653">
        <v>1</v>
      </c>
      <c r="O77" s="653">
        <v>31</v>
      </c>
      <c r="P77" s="666"/>
      <c r="Q77" s="654">
        <v>31</v>
      </c>
    </row>
    <row r="78" spans="1:17" ht="14.4" customHeight="1" x14ac:dyDescent="0.3">
      <c r="A78" s="649" t="s">
        <v>10458</v>
      </c>
      <c r="B78" s="650" t="s">
        <v>10475</v>
      </c>
      <c r="C78" s="650" t="s">
        <v>7873</v>
      </c>
      <c r="D78" s="650" t="s">
        <v>10484</v>
      </c>
      <c r="E78" s="650" t="s">
        <v>10485</v>
      </c>
      <c r="F78" s="653">
        <v>2417</v>
      </c>
      <c r="G78" s="653">
        <v>154688</v>
      </c>
      <c r="H78" s="653">
        <v>1</v>
      </c>
      <c r="I78" s="653">
        <v>64</v>
      </c>
      <c r="J78" s="653">
        <v>2782</v>
      </c>
      <c r="K78" s="653">
        <v>180830</v>
      </c>
      <c r="L78" s="653">
        <v>1.1689982416218452</v>
      </c>
      <c r="M78" s="653">
        <v>65</v>
      </c>
      <c r="N78" s="653">
        <v>2649</v>
      </c>
      <c r="O78" s="653">
        <v>172185</v>
      </c>
      <c r="P78" s="666">
        <v>1.1131115535788167</v>
      </c>
      <c r="Q78" s="654">
        <v>65</v>
      </c>
    </row>
    <row r="79" spans="1:17" ht="14.4" customHeight="1" x14ac:dyDescent="0.3">
      <c r="A79" s="649" t="s">
        <v>10458</v>
      </c>
      <c r="B79" s="650" t="s">
        <v>10475</v>
      </c>
      <c r="C79" s="650" t="s">
        <v>7873</v>
      </c>
      <c r="D79" s="650" t="s">
        <v>10486</v>
      </c>
      <c r="E79" s="650" t="s">
        <v>10487</v>
      </c>
      <c r="F79" s="653">
        <v>8</v>
      </c>
      <c r="G79" s="653">
        <v>4336</v>
      </c>
      <c r="H79" s="653">
        <v>1</v>
      </c>
      <c r="I79" s="653">
        <v>542</v>
      </c>
      <c r="J79" s="653">
        <v>1</v>
      </c>
      <c r="K79" s="653">
        <v>543</v>
      </c>
      <c r="L79" s="653">
        <v>0.12523062730627307</v>
      </c>
      <c r="M79" s="653">
        <v>543</v>
      </c>
      <c r="N79" s="653">
        <v>8</v>
      </c>
      <c r="O79" s="653">
        <v>4345</v>
      </c>
      <c r="P79" s="666">
        <v>1.0020756457564575</v>
      </c>
      <c r="Q79" s="654">
        <v>543.125</v>
      </c>
    </row>
    <row r="80" spans="1:17" ht="14.4" customHeight="1" x14ac:dyDescent="0.3">
      <c r="A80" s="649" t="s">
        <v>10458</v>
      </c>
      <c r="B80" s="650" t="s">
        <v>10475</v>
      </c>
      <c r="C80" s="650" t="s">
        <v>7873</v>
      </c>
      <c r="D80" s="650" t="s">
        <v>10488</v>
      </c>
      <c r="E80" s="650" t="s">
        <v>10489</v>
      </c>
      <c r="F80" s="653">
        <v>20</v>
      </c>
      <c r="G80" s="653">
        <v>11780</v>
      </c>
      <c r="H80" s="653">
        <v>1</v>
      </c>
      <c r="I80" s="653">
        <v>589</v>
      </c>
      <c r="J80" s="653">
        <v>29</v>
      </c>
      <c r="K80" s="653">
        <v>17110</v>
      </c>
      <c r="L80" s="653">
        <v>1.4524617996604414</v>
      </c>
      <c r="M80" s="653">
        <v>590</v>
      </c>
      <c r="N80" s="653">
        <v>42</v>
      </c>
      <c r="O80" s="653">
        <v>24795</v>
      </c>
      <c r="P80" s="666">
        <v>2.1048387096774195</v>
      </c>
      <c r="Q80" s="654">
        <v>590.35714285714289</v>
      </c>
    </row>
    <row r="81" spans="1:17" ht="14.4" customHeight="1" x14ac:dyDescent="0.3">
      <c r="A81" s="649" t="s">
        <v>10458</v>
      </c>
      <c r="B81" s="650" t="s">
        <v>10475</v>
      </c>
      <c r="C81" s="650" t="s">
        <v>7873</v>
      </c>
      <c r="D81" s="650" t="s">
        <v>10490</v>
      </c>
      <c r="E81" s="650" t="s">
        <v>10491</v>
      </c>
      <c r="F81" s="653">
        <v>17</v>
      </c>
      <c r="G81" s="653">
        <v>10438</v>
      </c>
      <c r="H81" s="653">
        <v>1</v>
      </c>
      <c r="I81" s="653">
        <v>614</v>
      </c>
      <c r="J81" s="653">
        <v>22</v>
      </c>
      <c r="K81" s="653">
        <v>13530</v>
      </c>
      <c r="L81" s="653">
        <v>1.2962253305230886</v>
      </c>
      <c r="M81" s="653">
        <v>615</v>
      </c>
      <c r="N81" s="653">
        <v>22</v>
      </c>
      <c r="O81" s="653">
        <v>13539</v>
      </c>
      <c r="P81" s="666">
        <v>1.2970875646675608</v>
      </c>
      <c r="Q81" s="654">
        <v>615.40909090909088</v>
      </c>
    </row>
    <row r="82" spans="1:17" ht="14.4" customHeight="1" x14ac:dyDescent="0.3">
      <c r="A82" s="649" t="s">
        <v>10458</v>
      </c>
      <c r="B82" s="650" t="s">
        <v>10475</v>
      </c>
      <c r="C82" s="650" t="s">
        <v>7873</v>
      </c>
      <c r="D82" s="650" t="s">
        <v>10492</v>
      </c>
      <c r="E82" s="650" t="s">
        <v>10493</v>
      </c>
      <c r="F82" s="653"/>
      <c r="G82" s="653"/>
      <c r="H82" s="653"/>
      <c r="I82" s="653"/>
      <c r="J82" s="653">
        <v>1</v>
      </c>
      <c r="K82" s="653">
        <v>149</v>
      </c>
      <c r="L82" s="653"/>
      <c r="M82" s="653">
        <v>149</v>
      </c>
      <c r="N82" s="653">
        <v>3</v>
      </c>
      <c r="O82" s="653">
        <v>447</v>
      </c>
      <c r="P82" s="666"/>
      <c r="Q82" s="654">
        <v>149</v>
      </c>
    </row>
    <row r="83" spans="1:17" ht="14.4" customHeight="1" x14ac:dyDescent="0.3">
      <c r="A83" s="649" t="s">
        <v>10458</v>
      </c>
      <c r="B83" s="650" t="s">
        <v>10475</v>
      </c>
      <c r="C83" s="650" t="s">
        <v>7873</v>
      </c>
      <c r="D83" s="650" t="s">
        <v>10494</v>
      </c>
      <c r="E83" s="650" t="s">
        <v>10495</v>
      </c>
      <c r="F83" s="653"/>
      <c r="G83" s="653"/>
      <c r="H83" s="653"/>
      <c r="I83" s="653"/>
      <c r="J83" s="653">
        <v>1</v>
      </c>
      <c r="K83" s="653">
        <v>675</v>
      </c>
      <c r="L83" s="653"/>
      <c r="M83" s="653">
        <v>675</v>
      </c>
      <c r="N83" s="653">
        <v>1</v>
      </c>
      <c r="O83" s="653">
        <v>675</v>
      </c>
      <c r="P83" s="666"/>
      <c r="Q83" s="654">
        <v>675</v>
      </c>
    </row>
    <row r="84" spans="1:17" ht="14.4" customHeight="1" x14ac:dyDescent="0.3">
      <c r="A84" s="649" t="s">
        <v>10458</v>
      </c>
      <c r="B84" s="650" t="s">
        <v>10475</v>
      </c>
      <c r="C84" s="650" t="s">
        <v>7873</v>
      </c>
      <c r="D84" s="650" t="s">
        <v>10496</v>
      </c>
      <c r="E84" s="650" t="s">
        <v>10497</v>
      </c>
      <c r="F84" s="653">
        <v>83</v>
      </c>
      <c r="G84" s="653">
        <v>1909</v>
      </c>
      <c r="H84" s="653">
        <v>1</v>
      </c>
      <c r="I84" s="653">
        <v>23</v>
      </c>
      <c r="J84" s="653">
        <v>88</v>
      </c>
      <c r="K84" s="653">
        <v>2024</v>
      </c>
      <c r="L84" s="653">
        <v>1.0602409638554218</v>
      </c>
      <c r="M84" s="653">
        <v>23</v>
      </c>
      <c r="N84" s="653">
        <v>62</v>
      </c>
      <c r="O84" s="653">
        <v>1456</v>
      </c>
      <c r="P84" s="666">
        <v>0.76270298585646934</v>
      </c>
      <c r="Q84" s="654">
        <v>23.483870967741936</v>
      </c>
    </row>
    <row r="85" spans="1:17" ht="14.4" customHeight="1" x14ac:dyDescent="0.3">
      <c r="A85" s="649" t="s">
        <v>10458</v>
      </c>
      <c r="B85" s="650" t="s">
        <v>10475</v>
      </c>
      <c r="C85" s="650" t="s">
        <v>7873</v>
      </c>
      <c r="D85" s="650" t="s">
        <v>10498</v>
      </c>
      <c r="E85" s="650" t="s">
        <v>10499</v>
      </c>
      <c r="F85" s="653">
        <v>6</v>
      </c>
      <c r="G85" s="653">
        <v>954</v>
      </c>
      <c r="H85" s="653">
        <v>1</v>
      </c>
      <c r="I85" s="653">
        <v>159</v>
      </c>
      <c r="J85" s="653">
        <v>4</v>
      </c>
      <c r="K85" s="653">
        <v>640</v>
      </c>
      <c r="L85" s="653">
        <v>0.67085953878406712</v>
      </c>
      <c r="M85" s="653">
        <v>160</v>
      </c>
      <c r="N85" s="653">
        <v>6</v>
      </c>
      <c r="O85" s="653">
        <v>972</v>
      </c>
      <c r="P85" s="666">
        <v>1.0188679245283019</v>
      </c>
      <c r="Q85" s="654">
        <v>162</v>
      </c>
    </row>
    <row r="86" spans="1:17" ht="14.4" customHeight="1" x14ac:dyDescent="0.3">
      <c r="A86" s="649" t="s">
        <v>10458</v>
      </c>
      <c r="B86" s="650" t="s">
        <v>10475</v>
      </c>
      <c r="C86" s="650" t="s">
        <v>7873</v>
      </c>
      <c r="D86" s="650" t="s">
        <v>10500</v>
      </c>
      <c r="E86" s="650" t="s">
        <v>10501</v>
      </c>
      <c r="F86" s="653">
        <v>4</v>
      </c>
      <c r="G86" s="653">
        <v>216</v>
      </c>
      <c r="H86" s="653">
        <v>1</v>
      </c>
      <c r="I86" s="653">
        <v>54</v>
      </c>
      <c r="J86" s="653">
        <v>4</v>
      </c>
      <c r="K86" s="653">
        <v>216</v>
      </c>
      <c r="L86" s="653">
        <v>1</v>
      </c>
      <c r="M86" s="653">
        <v>54</v>
      </c>
      <c r="N86" s="653">
        <v>10</v>
      </c>
      <c r="O86" s="653">
        <v>540</v>
      </c>
      <c r="P86" s="666">
        <v>2.5</v>
      </c>
      <c r="Q86" s="654">
        <v>54</v>
      </c>
    </row>
    <row r="87" spans="1:17" ht="14.4" customHeight="1" x14ac:dyDescent="0.3">
      <c r="A87" s="649" t="s">
        <v>10458</v>
      </c>
      <c r="B87" s="650" t="s">
        <v>10475</v>
      </c>
      <c r="C87" s="650" t="s">
        <v>7873</v>
      </c>
      <c r="D87" s="650" t="s">
        <v>10502</v>
      </c>
      <c r="E87" s="650" t="s">
        <v>10503</v>
      </c>
      <c r="F87" s="653">
        <v>846</v>
      </c>
      <c r="G87" s="653">
        <v>65142</v>
      </c>
      <c r="H87" s="653">
        <v>1</v>
      </c>
      <c r="I87" s="653">
        <v>77</v>
      </c>
      <c r="J87" s="653">
        <v>811</v>
      </c>
      <c r="K87" s="653">
        <v>62447</v>
      </c>
      <c r="L87" s="653">
        <v>0.95862884160756501</v>
      </c>
      <c r="M87" s="653">
        <v>77</v>
      </c>
      <c r="N87" s="653">
        <v>793</v>
      </c>
      <c r="O87" s="653">
        <v>61061</v>
      </c>
      <c r="P87" s="666">
        <v>0.93735224586288413</v>
      </c>
      <c r="Q87" s="654">
        <v>77</v>
      </c>
    </row>
    <row r="88" spans="1:17" ht="14.4" customHeight="1" x14ac:dyDescent="0.3">
      <c r="A88" s="649" t="s">
        <v>10458</v>
      </c>
      <c r="B88" s="650" t="s">
        <v>10475</v>
      </c>
      <c r="C88" s="650" t="s">
        <v>7873</v>
      </c>
      <c r="D88" s="650" t="s">
        <v>10504</v>
      </c>
      <c r="E88" s="650" t="s">
        <v>10505</v>
      </c>
      <c r="F88" s="653"/>
      <c r="G88" s="653"/>
      <c r="H88" s="653"/>
      <c r="I88" s="653"/>
      <c r="J88" s="653">
        <v>1</v>
      </c>
      <c r="K88" s="653">
        <v>1629</v>
      </c>
      <c r="L88" s="653"/>
      <c r="M88" s="653">
        <v>1629</v>
      </c>
      <c r="N88" s="653">
        <v>1</v>
      </c>
      <c r="O88" s="653">
        <v>1630</v>
      </c>
      <c r="P88" s="666"/>
      <c r="Q88" s="654">
        <v>1630</v>
      </c>
    </row>
    <row r="89" spans="1:17" ht="14.4" customHeight="1" x14ac:dyDescent="0.3">
      <c r="A89" s="649" t="s">
        <v>10458</v>
      </c>
      <c r="B89" s="650" t="s">
        <v>10475</v>
      </c>
      <c r="C89" s="650" t="s">
        <v>7873</v>
      </c>
      <c r="D89" s="650" t="s">
        <v>10506</v>
      </c>
      <c r="E89" s="650" t="s">
        <v>10507</v>
      </c>
      <c r="F89" s="653">
        <v>978</v>
      </c>
      <c r="G89" s="653">
        <v>21516</v>
      </c>
      <c r="H89" s="653">
        <v>1</v>
      </c>
      <c r="I89" s="653">
        <v>22</v>
      </c>
      <c r="J89" s="653">
        <v>1008</v>
      </c>
      <c r="K89" s="653">
        <v>22176</v>
      </c>
      <c r="L89" s="653">
        <v>1.0306748466257669</v>
      </c>
      <c r="M89" s="653">
        <v>22</v>
      </c>
      <c r="N89" s="653">
        <v>1115</v>
      </c>
      <c r="O89" s="653">
        <v>25101</v>
      </c>
      <c r="P89" s="666">
        <v>1.1666201896263246</v>
      </c>
      <c r="Q89" s="654">
        <v>22.512107623318386</v>
      </c>
    </row>
    <row r="90" spans="1:17" ht="14.4" customHeight="1" x14ac:dyDescent="0.3">
      <c r="A90" s="649" t="s">
        <v>10458</v>
      </c>
      <c r="B90" s="650" t="s">
        <v>10475</v>
      </c>
      <c r="C90" s="650" t="s">
        <v>7873</v>
      </c>
      <c r="D90" s="650" t="s">
        <v>10508</v>
      </c>
      <c r="E90" s="650" t="s">
        <v>10509</v>
      </c>
      <c r="F90" s="653">
        <v>6</v>
      </c>
      <c r="G90" s="653">
        <v>570</v>
      </c>
      <c r="H90" s="653">
        <v>1</v>
      </c>
      <c r="I90" s="653">
        <v>95</v>
      </c>
      <c r="J90" s="653">
        <v>16</v>
      </c>
      <c r="K90" s="653">
        <v>1536</v>
      </c>
      <c r="L90" s="653">
        <v>2.6947368421052631</v>
      </c>
      <c r="M90" s="653">
        <v>96</v>
      </c>
      <c r="N90" s="653">
        <v>10</v>
      </c>
      <c r="O90" s="653">
        <v>968</v>
      </c>
      <c r="P90" s="666">
        <v>1.6982456140350877</v>
      </c>
      <c r="Q90" s="654">
        <v>96.8</v>
      </c>
    </row>
    <row r="91" spans="1:17" ht="14.4" customHeight="1" x14ac:dyDescent="0.3">
      <c r="A91" s="649" t="s">
        <v>10458</v>
      </c>
      <c r="B91" s="650" t="s">
        <v>10475</v>
      </c>
      <c r="C91" s="650" t="s">
        <v>7873</v>
      </c>
      <c r="D91" s="650" t="s">
        <v>10510</v>
      </c>
      <c r="E91" s="650" t="s">
        <v>10511</v>
      </c>
      <c r="F91" s="653">
        <v>1</v>
      </c>
      <c r="G91" s="653">
        <v>404</v>
      </c>
      <c r="H91" s="653">
        <v>1</v>
      </c>
      <c r="I91" s="653">
        <v>404</v>
      </c>
      <c r="J91" s="653"/>
      <c r="K91" s="653"/>
      <c r="L91" s="653"/>
      <c r="M91" s="653"/>
      <c r="N91" s="653"/>
      <c r="O91" s="653"/>
      <c r="P91" s="666"/>
      <c r="Q91" s="654"/>
    </row>
    <row r="92" spans="1:17" ht="14.4" customHeight="1" x14ac:dyDescent="0.3">
      <c r="A92" s="649" t="s">
        <v>10458</v>
      </c>
      <c r="B92" s="650" t="s">
        <v>10475</v>
      </c>
      <c r="C92" s="650" t="s">
        <v>7873</v>
      </c>
      <c r="D92" s="650" t="s">
        <v>10512</v>
      </c>
      <c r="E92" s="650" t="s">
        <v>10513</v>
      </c>
      <c r="F92" s="653">
        <v>11</v>
      </c>
      <c r="G92" s="653">
        <v>6886</v>
      </c>
      <c r="H92" s="653">
        <v>1</v>
      </c>
      <c r="I92" s="653">
        <v>626</v>
      </c>
      <c r="J92" s="653">
        <v>9</v>
      </c>
      <c r="K92" s="653">
        <v>5643</v>
      </c>
      <c r="L92" s="653">
        <v>0.81948881789137384</v>
      </c>
      <c r="M92" s="653">
        <v>627</v>
      </c>
      <c r="N92" s="653">
        <v>10</v>
      </c>
      <c r="O92" s="653">
        <v>6276</v>
      </c>
      <c r="P92" s="666">
        <v>0.91141446413011906</v>
      </c>
      <c r="Q92" s="654">
        <v>627.6</v>
      </c>
    </row>
    <row r="93" spans="1:17" ht="14.4" customHeight="1" x14ac:dyDescent="0.3">
      <c r="A93" s="649" t="s">
        <v>10458</v>
      </c>
      <c r="B93" s="650" t="s">
        <v>10475</v>
      </c>
      <c r="C93" s="650" t="s">
        <v>7873</v>
      </c>
      <c r="D93" s="650" t="s">
        <v>10514</v>
      </c>
      <c r="E93" s="650" t="s">
        <v>10515</v>
      </c>
      <c r="F93" s="653">
        <v>114</v>
      </c>
      <c r="G93" s="653">
        <v>23826</v>
      </c>
      <c r="H93" s="653">
        <v>1</v>
      </c>
      <c r="I93" s="653">
        <v>209</v>
      </c>
      <c r="J93" s="653">
        <v>159</v>
      </c>
      <c r="K93" s="653">
        <v>33231</v>
      </c>
      <c r="L93" s="653">
        <v>1.3947368421052631</v>
      </c>
      <c r="M93" s="653">
        <v>209</v>
      </c>
      <c r="N93" s="653"/>
      <c r="O93" s="653"/>
      <c r="P93" s="666"/>
      <c r="Q93" s="654"/>
    </row>
    <row r="94" spans="1:17" ht="14.4" customHeight="1" x14ac:dyDescent="0.3">
      <c r="A94" s="649" t="s">
        <v>10458</v>
      </c>
      <c r="B94" s="650" t="s">
        <v>10475</v>
      </c>
      <c r="C94" s="650" t="s">
        <v>7873</v>
      </c>
      <c r="D94" s="650" t="s">
        <v>10516</v>
      </c>
      <c r="E94" s="650" t="s">
        <v>10517</v>
      </c>
      <c r="F94" s="653">
        <v>164</v>
      </c>
      <c r="G94" s="653">
        <v>10824</v>
      </c>
      <c r="H94" s="653">
        <v>1</v>
      </c>
      <c r="I94" s="653">
        <v>66</v>
      </c>
      <c r="J94" s="653">
        <v>211</v>
      </c>
      <c r="K94" s="653">
        <v>13926</v>
      </c>
      <c r="L94" s="653">
        <v>1.2865853658536586</v>
      </c>
      <c r="M94" s="653">
        <v>66</v>
      </c>
      <c r="N94" s="653">
        <v>192</v>
      </c>
      <c r="O94" s="653">
        <v>12672</v>
      </c>
      <c r="P94" s="666">
        <v>1.1707317073170731</v>
      </c>
      <c r="Q94" s="654">
        <v>66</v>
      </c>
    </row>
    <row r="95" spans="1:17" ht="14.4" customHeight="1" x14ac:dyDescent="0.3">
      <c r="A95" s="649" t="s">
        <v>10458</v>
      </c>
      <c r="B95" s="650" t="s">
        <v>10475</v>
      </c>
      <c r="C95" s="650" t="s">
        <v>7873</v>
      </c>
      <c r="D95" s="650" t="s">
        <v>10518</v>
      </c>
      <c r="E95" s="650" t="s">
        <v>10519</v>
      </c>
      <c r="F95" s="653"/>
      <c r="G95" s="653"/>
      <c r="H95" s="653"/>
      <c r="I95" s="653"/>
      <c r="J95" s="653"/>
      <c r="K95" s="653"/>
      <c r="L95" s="653"/>
      <c r="M95" s="653"/>
      <c r="N95" s="653">
        <v>1</v>
      </c>
      <c r="O95" s="653">
        <v>99</v>
      </c>
      <c r="P95" s="666"/>
      <c r="Q95" s="654">
        <v>99</v>
      </c>
    </row>
    <row r="96" spans="1:17" ht="14.4" customHeight="1" x14ac:dyDescent="0.3">
      <c r="A96" s="649" t="s">
        <v>10458</v>
      </c>
      <c r="B96" s="650" t="s">
        <v>10475</v>
      </c>
      <c r="C96" s="650" t="s">
        <v>7873</v>
      </c>
      <c r="D96" s="650" t="s">
        <v>10520</v>
      </c>
      <c r="E96" s="650" t="s">
        <v>10521</v>
      </c>
      <c r="F96" s="653">
        <v>201</v>
      </c>
      <c r="G96" s="653">
        <v>69747</v>
      </c>
      <c r="H96" s="653">
        <v>1</v>
      </c>
      <c r="I96" s="653">
        <v>347</v>
      </c>
      <c r="J96" s="653">
        <v>217</v>
      </c>
      <c r="K96" s="653">
        <v>75516</v>
      </c>
      <c r="L96" s="653">
        <v>1.0827132349778485</v>
      </c>
      <c r="M96" s="653">
        <v>348</v>
      </c>
      <c r="N96" s="653">
        <v>357</v>
      </c>
      <c r="O96" s="653">
        <v>124417</v>
      </c>
      <c r="P96" s="666">
        <v>1.7838329964012789</v>
      </c>
      <c r="Q96" s="654">
        <v>348.50700280112045</v>
      </c>
    </row>
    <row r="97" spans="1:17" ht="14.4" customHeight="1" x14ac:dyDescent="0.3">
      <c r="A97" s="649" t="s">
        <v>10458</v>
      </c>
      <c r="B97" s="650" t="s">
        <v>10475</v>
      </c>
      <c r="C97" s="650" t="s">
        <v>7873</v>
      </c>
      <c r="D97" s="650" t="s">
        <v>10522</v>
      </c>
      <c r="E97" s="650" t="s">
        <v>10523</v>
      </c>
      <c r="F97" s="653">
        <v>858</v>
      </c>
      <c r="G97" s="653">
        <v>19734</v>
      </c>
      <c r="H97" s="653">
        <v>1</v>
      </c>
      <c r="I97" s="653">
        <v>23</v>
      </c>
      <c r="J97" s="653">
        <v>885</v>
      </c>
      <c r="K97" s="653">
        <v>21240</v>
      </c>
      <c r="L97" s="653">
        <v>1.0763149893584676</v>
      </c>
      <c r="M97" s="653">
        <v>24</v>
      </c>
      <c r="N97" s="653">
        <v>1012</v>
      </c>
      <c r="O97" s="653">
        <v>24288</v>
      </c>
      <c r="P97" s="666">
        <v>1.2307692307692308</v>
      </c>
      <c r="Q97" s="654">
        <v>24</v>
      </c>
    </row>
    <row r="98" spans="1:17" ht="14.4" customHeight="1" x14ac:dyDescent="0.3">
      <c r="A98" s="649" t="s">
        <v>10458</v>
      </c>
      <c r="B98" s="650" t="s">
        <v>10475</v>
      </c>
      <c r="C98" s="650" t="s">
        <v>7873</v>
      </c>
      <c r="D98" s="650" t="s">
        <v>10524</v>
      </c>
      <c r="E98" s="650" t="s">
        <v>10525</v>
      </c>
      <c r="F98" s="653">
        <v>10</v>
      </c>
      <c r="G98" s="653">
        <v>7370</v>
      </c>
      <c r="H98" s="653">
        <v>1</v>
      </c>
      <c r="I98" s="653">
        <v>737</v>
      </c>
      <c r="J98" s="653">
        <v>12</v>
      </c>
      <c r="K98" s="653">
        <v>8856</v>
      </c>
      <c r="L98" s="653">
        <v>1.2016282225237449</v>
      </c>
      <c r="M98" s="653">
        <v>738</v>
      </c>
      <c r="N98" s="653">
        <v>17</v>
      </c>
      <c r="O98" s="653">
        <v>12556</v>
      </c>
      <c r="P98" s="666">
        <v>1.703663500678426</v>
      </c>
      <c r="Q98" s="654">
        <v>738.58823529411768</v>
      </c>
    </row>
    <row r="99" spans="1:17" ht="14.4" customHeight="1" x14ac:dyDescent="0.3">
      <c r="A99" s="649" t="s">
        <v>10458</v>
      </c>
      <c r="B99" s="650" t="s">
        <v>10475</v>
      </c>
      <c r="C99" s="650" t="s">
        <v>7873</v>
      </c>
      <c r="D99" s="650" t="s">
        <v>10526</v>
      </c>
      <c r="E99" s="650" t="s">
        <v>10527</v>
      </c>
      <c r="F99" s="653">
        <v>241</v>
      </c>
      <c r="G99" s="653">
        <v>43380</v>
      </c>
      <c r="H99" s="653">
        <v>1</v>
      </c>
      <c r="I99" s="653">
        <v>180</v>
      </c>
      <c r="J99" s="653">
        <v>224</v>
      </c>
      <c r="K99" s="653">
        <v>40320</v>
      </c>
      <c r="L99" s="653">
        <v>0.9294605809128631</v>
      </c>
      <c r="M99" s="653">
        <v>180</v>
      </c>
      <c r="N99" s="653">
        <v>231</v>
      </c>
      <c r="O99" s="653">
        <v>41580</v>
      </c>
      <c r="P99" s="666">
        <v>0.95850622406639008</v>
      </c>
      <c r="Q99" s="654">
        <v>180</v>
      </c>
    </row>
    <row r="100" spans="1:17" ht="14.4" customHeight="1" x14ac:dyDescent="0.3">
      <c r="A100" s="649" t="s">
        <v>10458</v>
      </c>
      <c r="B100" s="650" t="s">
        <v>10475</v>
      </c>
      <c r="C100" s="650" t="s">
        <v>7873</v>
      </c>
      <c r="D100" s="650" t="s">
        <v>10528</v>
      </c>
      <c r="E100" s="650" t="s">
        <v>10529</v>
      </c>
      <c r="F100" s="653">
        <v>36</v>
      </c>
      <c r="G100" s="653">
        <v>9108</v>
      </c>
      <c r="H100" s="653">
        <v>1</v>
      </c>
      <c r="I100" s="653">
        <v>253</v>
      </c>
      <c r="J100" s="653">
        <v>60</v>
      </c>
      <c r="K100" s="653">
        <v>15180</v>
      </c>
      <c r="L100" s="653">
        <v>1.6666666666666667</v>
      </c>
      <c r="M100" s="653">
        <v>253</v>
      </c>
      <c r="N100" s="653">
        <v>251</v>
      </c>
      <c r="O100" s="653">
        <v>63503</v>
      </c>
      <c r="P100" s="666">
        <v>6.9722222222222223</v>
      </c>
      <c r="Q100" s="654">
        <v>253</v>
      </c>
    </row>
    <row r="101" spans="1:17" ht="14.4" customHeight="1" x14ac:dyDescent="0.3">
      <c r="A101" s="649" t="s">
        <v>10458</v>
      </c>
      <c r="B101" s="650" t="s">
        <v>10475</v>
      </c>
      <c r="C101" s="650" t="s">
        <v>7873</v>
      </c>
      <c r="D101" s="650" t="s">
        <v>10530</v>
      </c>
      <c r="E101" s="650" t="s">
        <v>10531</v>
      </c>
      <c r="F101" s="653">
        <v>10</v>
      </c>
      <c r="G101" s="653">
        <v>2640</v>
      </c>
      <c r="H101" s="653">
        <v>1</v>
      </c>
      <c r="I101" s="653">
        <v>264</v>
      </c>
      <c r="J101" s="653">
        <v>12</v>
      </c>
      <c r="K101" s="653">
        <v>3168</v>
      </c>
      <c r="L101" s="653">
        <v>1.2</v>
      </c>
      <c r="M101" s="653">
        <v>264</v>
      </c>
      <c r="N101" s="653">
        <v>15</v>
      </c>
      <c r="O101" s="653">
        <v>3968</v>
      </c>
      <c r="P101" s="666">
        <v>1.5030303030303029</v>
      </c>
      <c r="Q101" s="654">
        <v>264.53333333333336</v>
      </c>
    </row>
    <row r="102" spans="1:17" ht="14.4" customHeight="1" x14ac:dyDescent="0.3">
      <c r="A102" s="649" t="s">
        <v>10458</v>
      </c>
      <c r="B102" s="650" t="s">
        <v>10475</v>
      </c>
      <c r="C102" s="650" t="s">
        <v>7873</v>
      </c>
      <c r="D102" s="650" t="s">
        <v>10532</v>
      </c>
      <c r="E102" s="650" t="s">
        <v>10533</v>
      </c>
      <c r="F102" s="653">
        <v>15</v>
      </c>
      <c r="G102" s="653">
        <v>2835</v>
      </c>
      <c r="H102" s="653">
        <v>1</v>
      </c>
      <c r="I102" s="653">
        <v>189</v>
      </c>
      <c r="J102" s="653">
        <v>20</v>
      </c>
      <c r="K102" s="653">
        <v>3780</v>
      </c>
      <c r="L102" s="653">
        <v>1.3333333333333333</v>
      </c>
      <c r="M102" s="653">
        <v>189</v>
      </c>
      <c r="N102" s="653"/>
      <c r="O102" s="653"/>
      <c r="P102" s="666"/>
      <c r="Q102" s="654"/>
    </row>
    <row r="103" spans="1:17" ht="14.4" customHeight="1" x14ac:dyDescent="0.3">
      <c r="A103" s="649" t="s">
        <v>10458</v>
      </c>
      <c r="B103" s="650" t="s">
        <v>10475</v>
      </c>
      <c r="C103" s="650" t="s">
        <v>7873</v>
      </c>
      <c r="D103" s="650" t="s">
        <v>10534</v>
      </c>
      <c r="E103" s="650" t="s">
        <v>10535</v>
      </c>
      <c r="F103" s="653">
        <v>181</v>
      </c>
      <c r="G103" s="653">
        <v>39096</v>
      </c>
      <c r="H103" s="653">
        <v>1</v>
      </c>
      <c r="I103" s="653">
        <v>216</v>
      </c>
      <c r="J103" s="653">
        <v>204</v>
      </c>
      <c r="K103" s="653">
        <v>44064</v>
      </c>
      <c r="L103" s="653">
        <v>1.1270718232044199</v>
      </c>
      <c r="M103" s="653">
        <v>216</v>
      </c>
      <c r="N103" s="653">
        <v>203</v>
      </c>
      <c r="O103" s="653">
        <v>43848</v>
      </c>
      <c r="P103" s="666">
        <v>1.1215469613259668</v>
      </c>
      <c r="Q103" s="654">
        <v>216</v>
      </c>
    </row>
    <row r="104" spans="1:17" ht="14.4" customHeight="1" x14ac:dyDescent="0.3">
      <c r="A104" s="649" t="s">
        <v>10458</v>
      </c>
      <c r="B104" s="650" t="s">
        <v>10475</v>
      </c>
      <c r="C104" s="650" t="s">
        <v>7873</v>
      </c>
      <c r="D104" s="650" t="s">
        <v>10536</v>
      </c>
      <c r="E104" s="650" t="s">
        <v>10537</v>
      </c>
      <c r="F104" s="653">
        <v>5</v>
      </c>
      <c r="G104" s="653">
        <v>175</v>
      </c>
      <c r="H104" s="653">
        <v>1</v>
      </c>
      <c r="I104" s="653">
        <v>35</v>
      </c>
      <c r="J104" s="653">
        <v>12</v>
      </c>
      <c r="K104" s="653">
        <v>420</v>
      </c>
      <c r="L104" s="653">
        <v>2.4</v>
      </c>
      <c r="M104" s="653">
        <v>35</v>
      </c>
      <c r="N104" s="653"/>
      <c r="O104" s="653"/>
      <c r="P104" s="666"/>
      <c r="Q104" s="654"/>
    </row>
    <row r="105" spans="1:17" ht="14.4" customHeight="1" x14ac:dyDescent="0.3">
      <c r="A105" s="649" t="s">
        <v>10458</v>
      </c>
      <c r="B105" s="650" t="s">
        <v>10475</v>
      </c>
      <c r="C105" s="650" t="s">
        <v>7873</v>
      </c>
      <c r="D105" s="650" t="s">
        <v>10538</v>
      </c>
      <c r="E105" s="650" t="s">
        <v>10539</v>
      </c>
      <c r="F105" s="653">
        <v>17</v>
      </c>
      <c r="G105" s="653">
        <v>10013</v>
      </c>
      <c r="H105" s="653">
        <v>1</v>
      </c>
      <c r="I105" s="653">
        <v>589</v>
      </c>
      <c r="J105" s="653">
        <v>22</v>
      </c>
      <c r="K105" s="653">
        <v>12980</v>
      </c>
      <c r="L105" s="653">
        <v>1.2963147907719963</v>
      </c>
      <c r="M105" s="653">
        <v>590</v>
      </c>
      <c r="N105" s="653">
        <v>22</v>
      </c>
      <c r="O105" s="653">
        <v>12989</v>
      </c>
      <c r="P105" s="666">
        <v>1.2972136222910218</v>
      </c>
      <c r="Q105" s="654">
        <v>590.40909090909088</v>
      </c>
    </row>
    <row r="106" spans="1:17" ht="14.4" customHeight="1" x14ac:dyDescent="0.3">
      <c r="A106" s="649" t="s">
        <v>10458</v>
      </c>
      <c r="B106" s="650" t="s">
        <v>10475</v>
      </c>
      <c r="C106" s="650" t="s">
        <v>7873</v>
      </c>
      <c r="D106" s="650" t="s">
        <v>10540</v>
      </c>
      <c r="E106" s="650" t="s">
        <v>10541</v>
      </c>
      <c r="F106" s="653">
        <v>16</v>
      </c>
      <c r="G106" s="653">
        <v>800</v>
      </c>
      <c r="H106" s="653">
        <v>1</v>
      </c>
      <c r="I106" s="653">
        <v>50</v>
      </c>
      <c r="J106" s="653">
        <v>34</v>
      </c>
      <c r="K106" s="653">
        <v>1700</v>
      </c>
      <c r="L106" s="653">
        <v>2.125</v>
      </c>
      <c r="M106" s="653">
        <v>50</v>
      </c>
      <c r="N106" s="653">
        <v>7</v>
      </c>
      <c r="O106" s="653">
        <v>350</v>
      </c>
      <c r="P106" s="666">
        <v>0.4375</v>
      </c>
      <c r="Q106" s="654">
        <v>50</v>
      </c>
    </row>
    <row r="107" spans="1:17" ht="14.4" customHeight="1" x14ac:dyDescent="0.3">
      <c r="A107" s="649" t="s">
        <v>10458</v>
      </c>
      <c r="B107" s="650" t="s">
        <v>10475</v>
      </c>
      <c r="C107" s="650" t="s">
        <v>7873</v>
      </c>
      <c r="D107" s="650" t="s">
        <v>10542</v>
      </c>
      <c r="E107" s="650" t="s">
        <v>10543</v>
      </c>
      <c r="F107" s="653">
        <v>17</v>
      </c>
      <c r="G107" s="653">
        <v>9248</v>
      </c>
      <c r="H107" s="653">
        <v>1</v>
      </c>
      <c r="I107" s="653">
        <v>544</v>
      </c>
      <c r="J107" s="653">
        <v>13</v>
      </c>
      <c r="K107" s="653">
        <v>7085</v>
      </c>
      <c r="L107" s="653">
        <v>0.76611159169550169</v>
      </c>
      <c r="M107" s="653">
        <v>545</v>
      </c>
      <c r="N107" s="653">
        <v>23</v>
      </c>
      <c r="O107" s="653">
        <v>12544</v>
      </c>
      <c r="P107" s="666">
        <v>1.3564013840830449</v>
      </c>
      <c r="Q107" s="654">
        <v>545.39130434782612</v>
      </c>
    </row>
    <row r="108" spans="1:17" ht="14.4" customHeight="1" x14ac:dyDescent="0.3">
      <c r="A108" s="649" t="s">
        <v>10458</v>
      </c>
      <c r="B108" s="650" t="s">
        <v>10475</v>
      </c>
      <c r="C108" s="650" t="s">
        <v>7873</v>
      </c>
      <c r="D108" s="650" t="s">
        <v>10544</v>
      </c>
      <c r="E108" s="650" t="s">
        <v>10545</v>
      </c>
      <c r="F108" s="653">
        <v>37</v>
      </c>
      <c r="G108" s="653">
        <v>17649</v>
      </c>
      <c r="H108" s="653">
        <v>1</v>
      </c>
      <c r="I108" s="653">
        <v>477</v>
      </c>
      <c r="J108" s="653">
        <v>36</v>
      </c>
      <c r="K108" s="653">
        <v>17244</v>
      </c>
      <c r="L108" s="653">
        <v>0.97705252422233557</v>
      </c>
      <c r="M108" s="653">
        <v>479</v>
      </c>
      <c r="N108" s="653">
        <v>28</v>
      </c>
      <c r="O108" s="653">
        <v>13456</v>
      </c>
      <c r="P108" s="666">
        <v>0.76242280015864916</v>
      </c>
      <c r="Q108" s="654">
        <v>480.57142857142856</v>
      </c>
    </row>
    <row r="109" spans="1:17" ht="14.4" customHeight="1" x14ac:dyDescent="0.3">
      <c r="A109" s="649" t="s">
        <v>10458</v>
      </c>
      <c r="B109" s="650" t="s">
        <v>10475</v>
      </c>
      <c r="C109" s="650" t="s">
        <v>7873</v>
      </c>
      <c r="D109" s="650" t="s">
        <v>10546</v>
      </c>
      <c r="E109" s="650" t="s">
        <v>10547</v>
      </c>
      <c r="F109" s="653">
        <v>11</v>
      </c>
      <c r="G109" s="653">
        <v>8074</v>
      </c>
      <c r="H109" s="653">
        <v>1</v>
      </c>
      <c r="I109" s="653">
        <v>734</v>
      </c>
      <c r="J109" s="653">
        <v>12</v>
      </c>
      <c r="K109" s="653">
        <v>8808</v>
      </c>
      <c r="L109" s="653">
        <v>1.0909090909090908</v>
      </c>
      <c r="M109" s="653">
        <v>734</v>
      </c>
      <c r="N109" s="653">
        <v>17</v>
      </c>
      <c r="O109" s="653">
        <v>12488</v>
      </c>
      <c r="P109" s="666">
        <v>1.5466930889274213</v>
      </c>
      <c r="Q109" s="654">
        <v>734.58823529411768</v>
      </c>
    </row>
    <row r="110" spans="1:17" ht="14.4" customHeight="1" x14ac:dyDescent="0.3">
      <c r="A110" s="649" t="s">
        <v>10458</v>
      </c>
      <c r="B110" s="650" t="s">
        <v>10475</v>
      </c>
      <c r="C110" s="650" t="s">
        <v>7873</v>
      </c>
      <c r="D110" s="650" t="s">
        <v>10548</v>
      </c>
      <c r="E110" s="650" t="s">
        <v>10549</v>
      </c>
      <c r="F110" s="653">
        <v>5</v>
      </c>
      <c r="G110" s="653">
        <v>1630</v>
      </c>
      <c r="H110" s="653">
        <v>1</v>
      </c>
      <c r="I110" s="653">
        <v>326</v>
      </c>
      <c r="J110" s="653">
        <v>3</v>
      </c>
      <c r="K110" s="653">
        <v>978</v>
      </c>
      <c r="L110" s="653">
        <v>0.6</v>
      </c>
      <c r="M110" s="653">
        <v>326</v>
      </c>
      <c r="N110" s="653">
        <v>8</v>
      </c>
      <c r="O110" s="653">
        <v>2612</v>
      </c>
      <c r="P110" s="666">
        <v>1.6024539877300614</v>
      </c>
      <c r="Q110" s="654">
        <v>326.5</v>
      </c>
    </row>
    <row r="111" spans="1:17" ht="14.4" customHeight="1" x14ac:dyDescent="0.3">
      <c r="A111" s="649" t="s">
        <v>10458</v>
      </c>
      <c r="B111" s="650" t="s">
        <v>10475</v>
      </c>
      <c r="C111" s="650" t="s">
        <v>7873</v>
      </c>
      <c r="D111" s="650" t="s">
        <v>10550</v>
      </c>
      <c r="E111" s="650" t="s">
        <v>10551</v>
      </c>
      <c r="F111" s="653">
        <v>10</v>
      </c>
      <c r="G111" s="653">
        <v>3440</v>
      </c>
      <c r="H111" s="653">
        <v>1</v>
      </c>
      <c r="I111" s="653">
        <v>344</v>
      </c>
      <c r="J111" s="653">
        <v>12</v>
      </c>
      <c r="K111" s="653">
        <v>4128</v>
      </c>
      <c r="L111" s="653">
        <v>1.2</v>
      </c>
      <c r="M111" s="653">
        <v>344</v>
      </c>
      <c r="N111" s="653">
        <v>15</v>
      </c>
      <c r="O111" s="653">
        <v>5168</v>
      </c>
      <c r="P111" s="666">
        <v>1.5023255813953489</v>
      </c>
      <c r="Q111" s="654">
        <v>344.53333333333336</v>
      </c>
    </row>
    <row r="112" spans="1:17" ht="14.4" customHeight="1" x14ac:dyDescent="0.3">
      <c r="A112" s="649" t="s">
        <v>10458</v>
      </c>
      <c r="B112" s="650" t="s">
        <v>10475</v>
      </c>
      <c r="C112" s="650" t="s">
        <v>7873</v>
      </c>
      <c r="D112" s="650" t="s">
        <v>10552</v>
      </c>
      <c r="E112" s="650" t="s">
        <v>10553</v>
      </c>
      <c r="F112" s="653">
        <v>8</v>
      </c>
      <c r="G112" s="653">
        <v>6000</v>
      </c>
      <c r="H112" s="653">
        <v>1</v>
      </c>
      <c r="I112" s="653">
        <v>750</v>
      </c>
      <c r="J112" s="653">
        <v>10</v>
      </c>
      <c r="K112" s="653">
        <v>7510</v>
      </c>
      <c r="L112" s="653">
        <v>1.2516666666666667</v>
      </c>
      <c r="M112" s="653">
        <v>751</v>
      </c>
      <c r="N112" s="653">
        <v>7</v>
      </c>
      <c r="O112" s="653">
        <v>5258</v>
      </c>
      <c r="P112" s="666">
        <v>0.8763333333333333</v>
      </c>
      <c r="Q112" s="654">
        <v>751.14285714285711</v>
      </c>
    </row>
    <row r="113" spans="1:17" ht="14.4" customHeight="1" x14ac:dyDescent="0.3">
      <c r="A113" s="649" t="s">
        <v>10458</v>
      </c>
      <c r="B113" s="650" t="s">
        <v>10475</v>
      </c>
      <c r="C113" s="650" t="s">
        <v>7873</v>
      </c>
      <c r="D113" s="650" t="s">
        <v>10554</v>
      </c>
      <c r="E113" s="650" t="s">
        <v>10555</v>
      </c>
      <c r="F113" s="653"/>
      <c r="G113" s="653"/>
      <c r="H113" s="653"/>
      <c r="I113" s="653"/>
      <c r="J113" s="653"/>
      <c r="K113" s="653"/>
      <c r="L113" s="653"/>
      <c r="M113" s="653"/>
      <c r="N113" s="653">
        <v>17</v>
      </c>
      <c r="O113" s="653">
        <v>3917</v>
      </c>
      <c r="P113" s="666"/>
      <c r="Q113" s="654">
        <v>230.41176470588235</v>
      </c>
    </row>
    <row r="114" spans="1:17" ht="14.4" customHeight="1" x14ac:dyDescent="0.3">
      <c r="A114" s="649" t="s">
        <v>10458</v>
      </c>
      <c r="B114" s="650" t="s">
        <v>10475</v>
      </c>
      <c r="C114" s="650" t="s">
        <v>7873</v>
      </c>
      <c r="D114" s="650" t="s">
        <v>10556</v>
      </c>
      <c r="E114" s="650" t="s">
        <v>10557</v>
      </c>
      <c r="F114" s="653"/>
      <c r="G114" s="653"/>
      <c r="H114" s="653"/>
      <c r="I114" s="653"/>
      <c r="J114" s="653">
        <v>1</v>
      </c>
      <c r="K114" s="653">
        <v>229</v>
      </c>
      <c r="L114" s="653"/>
      <c r="M114" s="653">
        <v>229</v>
      </c>
      <c r="N114" s="653">
        <v>3</v>
      </c>
      <c r="O114" s="653">
        <v>687</v>
      </c>
      <c r="P114" s="666"/>
      <c r="Q114" s="654">
        <v>229</v>
      </c>
    </row>
    <row r="115" spans="1:17" ht="14.4" customHeight="1" x14ac:dyDescent="0.3">
      <c r="A115" s="649" t="s">
        <v>10458</v>
      </c>
      <c r="B115" s="650" t="s">
        <v>10475</v>
      </c>
      <c r="C115" s="650" t="s">
        <v>7873</v>
      </c>
      <c r="D115" s="650" t="s">
        <v>10558</v>
      </c>
      <c r="E115" s="650" t="s">
        <v>10559</v>
      </c>
      <c r="F115" s="653">
        <v>1</v>
      </c>
      <c r="G115" s="653">
        <v>406</v>
      </c>
      <c r="H115" s="653">
        <v>1</v>
      </c>
      <c r="I115" s="653">
        <v>406</v>
      </c>
      <c r="J115" s="653">
        <v>3</v>
      </c>
      <c r="K115" s="653">
        <v>1218</v>
      </c>
      <c r="L115" s="653">
        <v>3</v>
      </c>
      <c r="M115" s="653">
        <v>406</v>
      </c>
      <c r="N115" s="653">
        <v>8</v>
      </c>
      <c r="O115" s="653">
        <v>3249</v>
      </c>
      <c r="P115" s="666">
        <v>8.0024630541871922</v>
      </c>
      <c r="Q115" s="654">
        <v>406.125</v>
      </c>
    </row>
    <row r="116" spans="1:17" ht="14.4" customHeight="1" x14ac:dyDescent="0.3">
      <c r="A116" s="649" t="s">
        <v>10458</v>
      </c>
      <c r="B116" s="650" t="s">
        <v>10475</v>
      </c>
      <c r="C116" s="650" t="s">
        <v>7873</v>
      </c>
      <c r="D116" s="650" t="s">
        <v>10560</v>
      </c>
      <c r="E116" s="650" t="s">
        <v>10561</v>
      </c>
      <c r="F116" s="653">
        <v>9</v>
      </c>
      <c r="G116" s="653">
        <v>5841</v>
      </c>
      <c r="H116" s="653">
        <v>1</v>
      </c>
      <c r="I116" s="653">
        <v>649</v>
      </c>
      <c r="J116" s="653">
        <v>1</v>
      </c>
      <c r="K116" s="653">
        <v>650</v>
      </c>
      <c r="L116" s="653">
        <v>0.11128231467214518</v>
      </c>
      <c r="M116" s="653">
        <v>650</v>
      </c>
      <c r="N116" s="653">
        <v>12</v>
      </c>
      <c r="O116" s="653">
        <v>7802</v>
      </c>
      <c r="P116" s="666">
        <v>1.3357301831878103</v>
      </c>
      <c r="Q116" s="654">
        <v>650.16666666666663</v>
      </c>
    </row>
    <row r="117" spans="1:17" ht="14.4" customHeight="1" x14ac:dyDescent="0.3">
      <c r="A117" s="649" t="s">
        <v>10458</v>
      </c>
      <c r="B117" s="650" t="s">
        <v>10475</v>
      </c>
      <c r="C117" s="650" t="s">
        <v>7873</v>
      </c>
      <c r="D117" s="650" t="s">
        <v>10562</v>
      </c>
      <c r="E117" s="650" t="s">
        <v>10563</v>
      </c>
      <c r="F117" s="653">
        <v>1</v>
      </c>
      <c r="G117" s="653">
        <v>585</v>
      </c>
      <c r="H117" s="653">
        <v>1</v>
      </c>
      <c r="I117" s="653">
        <v>585</v>
      </c>
      <c r="J117" s="653">
        <v>3</v>
      </c>
      <c r="K117" s="653">
        <v>1758</v>
      </c>
      <c r="L117" s="653">
        <v>3.0051282051282051</v>
      </c>
      <c r="M117" s="653">
        <v>586</v>
      </c>
      <c r="N117" s="653">
        <v>7</v>
      </c>
      <c r="O117" s="653">
        <v>4103</v>
      </c>
      <c r="P117" s="666">
        <v>7.0136752136752136</v>
      </c>
      <c r="Q117" s="654">
        <v>586.14285714285711</v>
      </c>
    </row>
    <row r="118" spans="1:17" ht="14.4" customHeight="1" x14ac:dyDescent="0.3">
      <c r="A118" s="649" t="s">
        <v>10458</v>
      </c>
      <c r="B118" s="650" t="s">
        <v>10475</v>
      </c>
      <c r="C118" s="650" t="s">
        <v>7873</v>
      </c>
      <c r="D118" s="650" t="s">
        <v>10564</v>
      </c>
      <c r="E118" s="650" t="s">
        <v>10565</v>
      </c>
      <c r="F118" s="653"/>
      <c r="G118" s="653"/>
      <c r="H118" s="653"/>
      <c r="I118" s="653"/>
      <c r="J118" s="653">
        <v>1</v>
      </c>
      <c r="K118" s="653">
        <v>88</v>
      </c>
      <c r="L118" s="653"/>
      <c r="M118" s="653">
        <v>88</v>
      </c>
      <c r="N118" s="653"/>
      <c r="O118" s="653"/>
      <c r="P118" s="666"/>
      <c r="Q118" s="654"/>
    </row>
    <row r="119" spans="1:17" ht="14.4" customHeight="1" x14ac:dyDescent="0.3">
      <c r="A119" s="649" t="s">
        <v>10458</v>
      </c>
      <c r="B119" s="650" t="s">
        <v>10475</v>
      </c>
      <c r="C119" s="650" t="s">
        <v>7873</v>
      </c>
      <c r="D119" s="650" t="s">
        <v>10566</v>
      </c>
      <c r="E119" s="650" t="s">
        <v>10567</v>
      </c>
      <c r="F119" s="653">
        <v>2</v>
      </c>
      <c r="G119" s="653">
        <v>828</v>
      </c>
      <c r="H119" s="653">
        <v>1</v>
      </c>
      <c r="I119" s="653">
        <v>414</v>
      </c>
      <c r="J119" s="653">
        <v>4</v>
      </c>
      <c r="K119" s="653">
        <v>1660</v>
      </c>
      <c r="L119" s="653">
        <v>2.0048309178743962</v>
      </c>
      <c r="M119" s="653">
        <v>415</v>
      </c>
      <c r="N119" s="653">
        <v>4</v>
      </c>
      <c r="O119" s="653">
        <v>1662</v>
      </c>
      <c r="P119" s="666">
        <v>2.0072463768115942</v>
      </c>
      <c r="Q119" s="654">
        <v>415.5</v>
      </c>
    </row>
    <row r="120" spans="1:17" ht="14.4" customHeight="1" x14ac:dyDescent="0.3">
      <c r="A120" s="649" t="s">
        <v>10458</v>
      </c>
      <c r="B120" s="650" t="s">
        <v>10475</v>
      </c>
      <c r="C120" s="650" t="s">
        <v>7873</v>
      </c>
      <c r="D120" s="650" t="s">
        <v>10568</v>
      </c>
      <c r="E120" s="650" t="s">
        <v>10569</v>
      </c>
      <c r="F120" s="653">
        <v>3</v>
      </c>
      <c r="G120" s="653">
        <v>489</v>
      </c>
      <c r="H120" s="653">
        <v>1</v>
      </c>
      <c r="I120" s="653">
        <v>163</v>
      </c>
      <c r="J120" s="653">
        <v>6</v>
      </c>
      <c r="K120" s="653">
        <v>984</v>
      </c>
      <c r="L120" s="653">
        <v>2.0122699386503067</v>
      </c>
      <c r="M120" s="653">
        <v>164</v>
      </c>
      <c r="N120" s="653"/>
      <c r="O120" s="653"/>
      <c r="P120" s="666"/>
      <c r="Q120" s="654"/>
    </row>
    <row r="121" spans="1:17" ht="14.4" customHeight="1" x14ac:dyDescent="0.3">
      <c r="A121" s="649" t="s">
        <v>10458</v>
      </c>
      <c r="B121" s="650" t="s">
        <v>10475</v>
      </c>
      <c r="C121" s="650" t="s">
        <v>7873</v>
      </c>
      <c r="D121" s="650" t="s">
        <v>10570</v>
      </c>
      <c r="E121" s="650" t="s">
        <v>10571</v>
      </c>
      <c r="F121" s="653"/>
      <c r="G121" s="653"/>
      <c r="H121" s="653"/>
      <c r="I121" s="653"/>
      <c r="J121" s="653">
        <v>4</v>
      </c>
      <c r="K121" s="653">
        <v>3140</v>
      </c>
      <c r="L121" s="653"/>
      <c r="M121" s="653">
        <v>785</v>
      </c>
      <c r="N121" s="653">
        <v>10</v>
      </c>
      <c r="O121" s="653">
        <v>7856</v>
      </c>
      <c r="P121" s="666"/>
      <c r="Q121" s="654">
        <v>785.6</v>
      </c>
    </row>
    <row r="122" spans="1:17" ht="14.4" customHeight="1" x14ac:dyDescent="0.3">
      <c r="A122" s="649" t="s">
        <v>10458</v>
      </c>
      <c r="B122" s="650" t="s">
        <v>10475</v>
      </c>
      <c r="C122" s="650" t="s">
        <v>7873</v>
      </c>
      <c r="D122" s="650" t="s">
        <v>10572</v>
      </c>
      <c r="E122" s="650" t="s">
        <v>10573</v>
      </c>
      <c r="F122" s="653"/>
      <c r="G122" s="653"/>
      <c r="H122" s="653"/>
      <c r="I122" s="653"/>
      <c r="J122" s="653"/>
      <c r="K122" s="653"/>
      <c r="L122" s="653"/>
      <c r="M122" s="653"/>
      <c r="N122" s="653">
        <v>8</v>
      </c>
      <c r="O122" s="653">
        <v>1772</v>
      </c>
      <c r="P122" s="666"/>
      <c r="Q122" s="654">
        <v>221.5</v>
      </c>
    </row>
    <row r="123" spans="1:17" ht="14.4" customHeight="1" x14ac:dyDescent="0.3">
      <c r="A123" s="649" t="s">
        <v>10458</v>
      </c>
      <c r="B123" s="650" t="s">
        <v>10475</v>
      </c>
      <c r="C123" s="650" t="s">
        <v>7873</v>
      </c>
      <c r="D123" s="650" t="s">
        <v>10574</v>
      </c>
      <c r="E123" s="650" t="s">
        <v>10575</v>
      </c>
      <c r="F123" s="653">
        <v>8</v>
      </c>
      <c r="G123" s="653">
        <v>4504</v>
      </c>
      <c r="H123" s="653">
        <v>1</v>
      </c>
      <c r="I123" s="653">
        <v>563</v>
      </c>
      <c r="J123" s="653">
        <v>1</v>
      </c>
      <c r="K123" s="653">
        <v>564</v>
      </c>
      <c r="L123" s="653">
        <v>0.12522202486678508</v>
      </c>
      <c r="M123" s="653">
        <v>564</v>
      </c>
      <c r="N123" s="653">
        <v>8</v>
      </c>
      <c r="O123" s="653">
        <v>4513</v>
      </c>
      <c r="P123" s="666">
        <v>1.0019982238010656</v>
      </c>
      <c r="Q123" s="654">
        <v>564.125</v>
      </c>
    </row>
    <row r="124" spans="1:17" ht="14.4" customHeight="1" x14ac:dyDescent="0.3">
      <c r="A124" s="649" t="s">
        <v>10458</v>
      </c>
      <c r="B124" s="650" t="s">
        <v>10475</v>
      </c>
      <c r="C124" s="650" t="s">
        <v>7873</v>
      </c>
      <c r="D124" s="650" t="s">
        <v>10576</v>
      </c>
      <c r="E124" s="650" t="s">
        <v>10577</v>
      </c>
      <c r="F124" s="653">
        <v>7</v>
      </c>
      <c r="G124" s="653">
        <v>6398</v>
      </c>
      <c r="H124" s="653">
        <v>1</v>
      </c>
      <c r="I124" s="653">
        <v>914</v>
      </c>
      <c r="J124" s="653">
        <v>10</v>
      </c>
      <c r="K124" s="653">
        <v>9150</v>
      </c>
      <c r="L124" s="653">
        <v>1.4301344170053141</v>
      </c>
      <c r="M124" s="653">
        <v>915</v>
      </c>
      <c r="N124" s="653">
        <v>10</v>
      </c>
      <c r="O124" s="653">
        <v>9155</v>
      </c>
      <c r="P124" s="666">
        <v>1.4309159112222569</v>
      </c>
      <c r="Q124" s="654">
        <v>915.5</v>
      </c>
    </row>
    <row r="125" spans="1:17" ht="14.4" customHeight="1" x14ac:dyDescent="0.3">
      <c r="A125" s="649" t="s">
        <v>10458</v>
      </c>
      <c r="B125" s="650" t="s">
        <v>10475</v>
      </c>
      <c r="C125" s="650" t="s">
        <v>7873</v>
      </c>
      <c r="D125" s="650" t="s">
        <v>10578</v>
      </c>
      <c r="E125" s="650" t="s">
        <v>10579</v>
      </c>
      <c r="F125" s="653">
        <v>7</v>
      </c>
      <c r="G125" s="653">
        <v>6237</v>
      </c>
      <c r="H125" s="653">
        <v>1</v>
      </c>
      <c r="I125" s="653">
        <v>891</v>
      </c>
      <c r="J125" s="653">
        <v>10</v>
      </c>
      <c r="K125" s="653">
        <v>8920</v>
      </c>
      <c r="L125" s="653">
        <v>1.4301747635080968</v>
      </c>
      <c r="M125" s="653">
        <v>892</v>
      </c>
      <c r="N125" s="653">
        <v>10</v>
      </c>
      <c r="O125" s="653">
        <v>8925</v>
      </c>
      <c r="P125" s="666">
        <v>1.430976430976431</v>
      </c>
      <c r="Q125" s="654">
        <v>892.5</v>
      </c>
    </row>
    <row r="126" spans="1:17" ht="14.4" customHeight="1" x14ac:dyDescent="0.3">
      <c r="A126" s="649" t="s">
        <v>10458</v>
      </c>
      <c r="B126" s="650" t="s">
        <v>10475</v>
      </c>
      <c r="C126" s="650" t="s">
        <v>7873</v>
      </c>
      <c r="D126" s="650" t="s">
        <v>10580</v>
      </c>
      <c r="E126" s="650" t="s">
        <v>10581</v>
      </c>
      <c r="F126" s="653"/>
      <c r="G126" s="653"/>
      <c r="H126" s="653"/>
      <c r="I126" s="653"/>
      <c r="J126" s="653"/>
      <c r="K126" s="653"/>
      <c r="L126" s="653"/>
      <c r="M126" s="653"/>
      <c r="N126" s="653">
        <v>3</v>
      </c>
      <c r="O126" s="653">
        <v>1034</v>
      </c>
      <c r="P126" s="666"/>
      <c r="Q126" s="654">
        <v>344.66666666666669</v>
      </c>
    </row>
    <row r="127" spans="1:17" ht="14.4" customHeight="1" x14ac:dyDescent="0.3">
      <c r="A127" s="649" t="s">
        <v>10458</v>
      </c>
      <c r="B127" s="650" t="s">
        <v>10475</v>
      </c>
      <c r="C127" s="650" t="s">
        <v>7873</v>
      </c>
      <c r="D127" s="650" t="s">
        <v>10582</v>
      </c>
      <c r="E127" s="650" t="s">
        <v>10583</v>
      </c>
      <c r="F127" s="653">
        <v>1</v>
      </c>
      <c r="G127" s="653">
        <v>414</v>
      </c>
      <c r="H127" s="653">
        <v>1</v>
      </c>
      <c r="I127" s="653">
        <v>414</v>
      </c>
      <c r="J127" s="653"/>
      <c r="K127" s="653"/>
      <c r="L127" s="653"/>
      <c r="M127" s="653"/>
      <c r="N127" s="653">
        <v>3</v>
      </c>
      <c r="O127" s="653">
        <v>1249</v>
      </c>
      <c r="P127" s="666">
        <v>3.0169082125603865</v>
      </c>
      <c r="Q127" s="654">
        <v>416.33333333333331</v>
      </c>
    </row>
    <row r="128" spans="1:17" ht="14.4" customHeight="1" x14ac:dyDescent="0.3">
      <c r="A128" s="649" t="s">
        <v>10458</v>
      </c>
      <c r="B128" s="650" t="s">
        <v>10475</v>
      </c>
      <c r="C128" s="650" t="s">
        <v>7873</v>
      </c>
      <c r="D128" s="650" t="s">
        <v>10584</v>
      </c>
      <c r="E128" s="650" t="s">
        <v>10585</v>
      </c>
      <c r="F128" s="653"/>
      <c r="G128" s="653"/>
      <c r="H128" s="653"/>
      <c r="I128" s="653"/>
      <c r="J128" s="653"/>
      <c r="K128" s="653"/>
      <c r="L128" s="653"/>
      <c r="M128" s="653"/>
      <c r="N128" s="653">
        <v>2</v>
      </c>
      <c r="O128" s="653">
        <v>106</v>
      </c>
      <c r="P128" s="666"/>
      <c r="Q128" s="654">
        <v>53</v>
      </c>
    </row>
    <row r="129" spans="1:17" ht="14.4" customHeight="1" x14ac:dyDescent="0.3">
      <c r="A129" s="649" t="s">
        <v>10586</v>
      </c>
      <c r="B129" s="650" t="s">
        <v>10587</v>
      </c>
      <c r="C129" s="650" t="s">
        <v>7873</v>
      </c>
      <c r="D129" s="650" t="s">
        <v>10588</v>
      </c>
      <c r="E129" s="650" t="s">
        <v>10589</v>
      </c>
      <c r="F129" s="653">
        <v>991</v>
      </c>
      <c r="G129" s="653">
        <v>26757</v>
      </c>
      <c r="H129" s="653">
        <v>1</v>
      </c>
      <c r="I129" s="653">
        <v>27</v>
      </c>
      <c r="J129" s="653">
        <v>1145</v>
      </c>
      <c r="K129" s="653">
        <v>30915</v>
      </c>
      <c r="L129" s="653">
        <v>1.1553985872855701</v>
      </c>
      <c r="M129" s="653">
        <v>27</v>
      </c>
      <c r="N129" s="653">
        <v>1128</v>
      </c>
      <c r="O129" s="653">
        <v>30456</v>
      </c>
      <c r="P129" s="666">
        <v>1.1382441977800202</v>
      </c>
      <c r="Q129" s="654">
        <v>27</v>
      </c>
    </row>
    <row r="130" spans="1:17" ht="14.4" customHeight="1" x14ac:dyDescent="0.3">
      <c r="A130" s="649" t="s">
        <v>10586</v>
      </c>
      <c r="B130" s="650" t="s">
        <v>10587</v>
      </c>
      <c r="C130" s="650" t="s">
        <v>7873</v>
      </c>
      <c r="D130" s="650" t="s">
        <v>10590</v>
      </c>
      <c r="E130" s="650" t="s">
        <v>10591</v>
      </c>
      <c r="F130" s="653">
        <v>408</v>
      </c>
      <c r="G130" s="653">
        <v>22032</v>
      </c>
      <c r="H130" s="653">
        <v>1</v>
      </c>
      <c r="I130" s="653">
        <v>54</v>
      </c>
      <c r="J130" s="653">
        <v>507</v>
      </c>
      <c r="K130" s="653">
        <v>27378</v>
      </c>
      <c r="L130" s="653">
        <v>1.2426470588235294</v>
      </c>
      <c r="M130" s="653">
        <v>54</v>
      </c>
      <c r="N130" s="653">
        <v>330</v>
      </c>
      <c r="O130" s="653">
        <v>17820</v>
      </c>
      <c r="P130" s="666">
        <v>0.80882352941176472</v>
      </c>
      <c r="Q130" s="654">
        <v>54</v>
      </c>
    </row>
    <row r="131" spans="1:17" ht="14.4" customHeight="1" x14ac:dyDescent="0.3">
      <c r="A131" s="649" t="s">
        <v>10586</v>
      </c>
      <c r="B131" s="650" t="s">
        <v>10587</v>
      </c>
      <c r="C131" s="650" t="s">
        <v>7873</v>
      </c>
      <c r="D131" s="650" t="s">
        <v>10592</v>
      </c>
      <c r="E131" s="650" t="s">
        <v>10593</v>
      </c>
      <c r="F131" s="653">
        <v>371</v>
      </c>
      <c r="G131" s="653">
        <v>8904</v>
      </c>
      <c r="H131" s="653">
        <v>1</v>
      </c>
      <c r="I131" s="653">
        <v>24</v>
      </c>
      <c r="J131" s="653">
        <v>421</v>
      </c>
      <c r="K131" s="653">
        <v>10104</v>
      </c>
      <c r="L131" s="653">
        <v>1.1347708894878705</v>
      </c>
      <c r="M131" s="653">
        <v>24</v>
      </c>
      <c r="N131" s="653">
        <v>334</v>
      </c>
      <c r="O131" s="653">
        <v>8016</v>
      </c>
      <c r="P131" s="666">
        <v>0.90026954177897578</v>
      </c>
      <c r="Q131" s="654">
        <v>24</v>
      </c>
    </row>
    <row r="132" spans="1:17" ht="14.4" customHeight="1" x14ac:dyDescent="0.3">
      <c r="A132" s="649" t="s">
        <v>10586</v>
      </c>
      <c r="B132" s="650" t="s">
        <v>10587</v>
      </c>
      <c r="C132" s="650" t="s">
        <v>7873</v>
      </c>
      <c r="D132" s="650" t="s">
        <v>10594</v>
      </c>
      <c r="E132" s="650" t="s">
        <v>10595</v>
      </c>
      <c r="F132" s="653">
        <v>1105</v>
      </c>
      <c r="G132" s="653">
        <v>29835</v>
      </c>
      <c r="H132" s="653">
        <v>1</v>
      </c>
      <c r="I132" s="653">
        <v>27</v>
      </c>
      <c r="J132" s="653">
        <v>1165</v>
      </c>
      <c r="K132" s="653">
        <v>31455</v>
      </c>
      <c r="L132" s="653">
        <v>1.0542986425339367</v>
      </c>
      <c r="M132" s="653">
        <v>27</v>
      </c>
      <c r="N132" s="653">
        <v>1150</v>
      </c>
      <c r="O132" s="653">
        <v>31050</v>
      </c>
      <c r="P132" s="666">
        <v>1.0407239819004526</v>
      </c>
      <c r="Q132" s="654">
        <v>27</v>
      </c>
    </row>
    <row r="133" spans="1:17" ht="14.4" customHeight="1" x14ac:dyDescent="0.3">
      <c r="A133" s="649" t="s">
        <v>10586</v>
      </c>
      <c r="B133" s="650" t="s">
        <v>10587</v>
      </c>
      <c r="C133" s="650" t="s">
        <v>7873</v>
      </c>
      <c r="D133" s="650" t="s">
        <v>10596</v>
      </c>
      <c r="E133" s="650" t="s">
        <v>10597</v>
      </c>
      <c r="F133" s="653">
        <v>3948</v>
      </c>
      <c r="G133" s="653">
        <v>221088</v>
      </c>
      <c r="H133" s="653">
        <v>1</v>
      </c>
      <c r="I133" s="653">
        <v>56</v>
      </c>
      <c r="J133" s="653">
        <v>2843</v>
      </c>
      <c r="K133" s="653">
        <v>159208</v>
      </c>
      <c r="L133" s="653">
        <v>0.72011144883485312</v>
      </c>
      <c r="M133" s="653">
        <v>56</v>
      </c>
      <c r="N133" s="653">
        <v>1049</v>
      </c>
      <c r="O133" s="653">
        <v>58793</v>
      </c>
      <c r="P133" s="666">
        <v>0.2659257852077001</v>
      </c>
      <c r="Q133" s="654">
        <v>56.046711153479507</v>
      </c>
    </row>
    <row r="134" spans="1:17" ht="14.4" customHeight="1" x14ac:dyDescent="0.3">
      <c r="A134" s="649" t="s">
        <v>10586</v>
      </c>
      <c r="B134" s="650" t="s">
        <v>10587</v>
      </c>
      <c r="C134" s="650" t="s">
        <v>7873</v>
      </c>
      <c r="D134" s="650" t="s">
        <v>10598</v>
      </c>
      <c r="E134" s="650" t="s">
        <v>10599</v>
      </c>
      <c r="F134" s="653">
        <v>187</v>
      </c>
      <c r="G134" s="653">
        <v>5049</v>
      </c>
      <c r="H134" s="653">
        <v>1</v>
      </c>
      <c r="I134" s="653">
        <v>27</v>
      </c>
      <c r="J134" s="653">
        <v>228</v>
      </c>
      <c r="K134" s="653">
        <v>6156</v>
      </c>
      <c r="L134" s="653">
        <v>1.2192513368983957</v>
      </c>
      <c r="M134" s="653">
        <v>27</v>
      </c>
      <c r="N134" s="653">
        <v>209</v>
      </c>
      <c r="O134" s="653">
        <v>5643</v>
      </c>
      <c r="P134" s="666">
        <v>1.1176470588235294</v>
      </c>
      <c r="Q134" s="654">
        <v>27</v>
      </c>
    </row>
    <row r="135" spans="1:17" ht="14.4" customHeight="1" x14ac:dyDescent="0.3">
      <c r="A135" s="649" t="s">
        <v>10586</v>
      </c>
      <c r="B135" s="650" t="s">
        <v>10587</v>
      </c>
      <c r="C135" s="650" t="s">
        <v>7873</v>
      </c>
      <c r="D135" s="650" t="s">
        <v>10600</v>
      </c>
      <c r="E135" s="650" t="s">
        <v>10601</v>
      </c>
      <c r="F135" s="653">
        <v>673</v>
      </c>
      <c r="G135" s="653">
        <v>14806</v>
      </c>
      <c r="H135" s="653">
        <v>1</v>
      </c>
      <c r="I135" s="653">
        <v>22</v>
      </c>
      <c r="J135" s="653">
        <v>748</v>
      </c>
      <c r="K135" s="653">
        <v>16456</v>
      </c>
      <c r="L135" s="653">
        <v>1.111441307578009</v>
      </c>
      <c r="M135" s="653">
        <v>22</v>
      </c>
      <c r="N135" s="653">
        <v>2710</v>
      </c>
      <c r="O135" s="653">
        <v>59620</v>
      </c>
      <c r="P135" s="666">
        <v>4.026745913818722</v>
      </c>
      <c r="Q135" s="654">
        <v>22</v>
      </c>
    </row>
    <row r="136" spans="1:17" ht="14.4" customHeight="1" x14ac:dyDescent="0.3">
      <c r="A136" s="649" t="s">
        <v>10586</v>
      </c>
      <c r="B136" s="650" t="s">
        <v>10587</v>
      </c>
      <c r="C136" s="650" t="s">
        <v>7873</v>
      </c>
      <c r="D136" s="650" t="s">
        <v>10602</v>
      </c>
      <c r="E136" s="650" t="s">
        <v>10603</v>
      </c>
      <c r="F136" s="653">
        <v>23</v>
      </c>
      <c r="G136" s="653">
        <v>1564</v>
      </c>
      <c r="H136" s="653">
        <v>1</v>
      </c>
      <c r="I136" s="653">
        <v>68</v>
      </c>
      <c r="J136" s="653">
        <v>17</v>
      </c>
      <c r="K136" s="653">
        <v>1156</v>
      </c>
      <c r="L136" s="653">
        <v>0.73913043478260865</v>
      </c>
      <c r="M136" s="653">
        <v>68</v>
      </c>
      <c r="N136" s="653">
        <v>15</v>
      </c>
      <c r="O136" s="653">
        <v>1020</v>
      </c>
      <c r="P136" s="666">
        <v>0.65217391304347827</v>
      </c>
      <c r="Q136" s="654">
        <v>68</v>
      </c>
    </row>
    <row r="137" spans="1:17" ht="14.4" customHeight="1" x14ac:dyDescent="0.3">
      <c r="A137" s="649" t="s">
        <v>10586</v>
      </c>
      <c r="B137" s="650" t="s">
        <v>10587</v>
      </c>
      <c r="C137" s="650" t="s">
        <v>7873</v>
      </c>
      <c r="D137" s="650" t="s">
        <v>10604</v>
      </c>
      <c r="E137" s="650" t="s">
        <v>10605</v>
      </c>
      <c r="F137" s="653">
        <v>7</v>
      </c>
      <c r="G137" s="653">
        <v>434</v>
      </c>
      <c r="H137" s="653">
        <v>1</v>
      </c>
      <c r="I137" s="653">
        <v>62</v>
      </c>
      <c r="J137" s="653">
        <v>4</v>
      </c>
      <c r="K137" s="653">
        <v>248</v>
      </c>
      <c r="L137" s="653">
        <v>0.5714285714285714</v>
      </c>
      <c r="M137" s="653">
        <v>62</v>
      </c>
      <c r="N137" s="653">
        <v>10</v>
      </c>
      <c r="O137" s="653">
        <v>620</v>
      </c>
      <c r="P137" s="666">
        <v>1.4285714285714286</v>
      </c>
      <c r="Q137" s="654">
        <v>62</v>
      </c>
    </row>
    <row r="138" spans="1:17" ht="14.4" customHeight="1" x14ac:dyDescent="0.3">
      <c r="A138" s="649" t="s">
        <v>10586</v>
      </c>
      <c r="B138" s="650" t="s">
        <v>10587</v>
      </c>
      <c r="C138" s="650" t="s">
        <v>7873</v>
      </c>
      <c r="D138" s="650" t="s">
        <v>10606</v>
      </c>
      <c r="E138" s="650" t="s">
        <v>10607</v>
      </c>
      <c r="F138" s="653">
        <v>3259</v>
      </c>
      <c r="G138" s="653">
        <v>198799</v>
      </c>
      <c r="H138" s="653">
        <v>1</v>
      </c>
      <c r="I138" s="653">
        <v>61</v>
      </c>
      <c r="J138" s="653">
        <v>2908</v>
      </c>
      <c r="K138" s="653">
        <v>177388</v>
      </c>
      <c r="L138" s="653">
        <v>0.89229825099723836</v>
      </c>
      <c r="M138" s="653">
        <v>61</v>
      </c>
      <c r="N138" s="653">
        <v>2326</v>
      </c>
      <c r="O138" s="653">
        <v>143031</v>
      </c>
      <c r="P138" s="666">
        <v>0.71947545007771674</v>
      </c>
      <c r="Q138" s="654">
        <v>61.492261392949267</v>
      </c>
    </row>
    <row r="139" spans="1:17" ht="14.4" customHeight="1" x14ac:dyDescent="0.3">
      <c r="A139" s="649" t="s">
        <v>10586</v>
      </c>
      <c r="B139" s="650" t="s">
        <v>10587</v>
      </c>
      <c r="C139" s="650" t="s">
        <v>7873</v>
      </c>
      <c r="D139" s="650" t="s">
        <v>10608</v>
      </c>
      <c r="E139" s="650" t="s">
        <v>10609</v>
      </c>
      <c r="F139" s="653">
        <v>74</v>
      </c>
      <c r="G139" s="653">
        <v>11988</v>
      </c>
      <c r="H139" s="653">
        <v>1</v>
      </c>
      <c r="I139" s="653">
        <v>162</v>
      </c>
      <c r="J139" s="653">
        <v>38</v>
      </c>
      <c r="K139" s="653">
        <v>6156</v>
      </c>
      <c r="L139" s="653">
        <v>0.51351351351351349</v>
      </c>
      <c r="M139" s="653">
        <v>162</v>
      </c>
      <c r="N139" s="653">
        <v>16</v>
      </c>
      <c r="O139" s="653">
        <v>2592</v>
      </c>
      <c r="P139" s="666">
        <v>0.21621621621621623</v>
      </c>
      <c r="Q139" s="654">
        <v>162</v>
      </c>
    </row>
    <row r="140" spans="1:17" ht="14.4" customHeight="1" x14ac:dyDescent="0.3">
      <c r="A140" s="649" t="s">
        <v>10586</v>
      </c>
      <c r="B140" s="650" t="s">
        <v>10587</v>
      </c>
      <c r="C140" s="650" t="s">
        <v>7873</v>
      </c>
      <c r="D140" s="650" t="s">
        <v>10610</v>
      </c>
      <c r="E140" s="650" t="s">
        <v>10611</v>
      </c>
      <c r="F140" s="653"/>
      <c r="G140" s="653"/>
      <c r="H140" s="653"/>
      <c r="I140" s="653"/>
      <c r="J140" s="653">
        <v>11</v>
      </c>
      <c r="K140" s="653">
        <v>891</v>
      </c>
      <c r="L140" s="653"/>
      <c r="M140" s="653">
        <v>81</v>
      </c>
      <c r="N140" s="653">
        <v>718</v>
      </c>
      <c r="O140" s="653">
        <v>58189</v>
      </c>
      <c r="P140" s="666"/>
      <c r="Q140" s="654">
        <v>81.043175487465177</v>
      </c>
    </row>
    <row r="141" spans="1:17" ht="14.4" customHeight="1" x14ac:dyDescent="0.3">
      <c r="A141" s="649" t="s">
        <v>10586</v>
      </c>
      <c r="B141" s="650" t="s">
        <v>10587</v>
      </c>
      <c r="C141" s="650" t="s">
        <v>7873</v>
      </c>
      <c r="D141" s="650" t="s">
        <v>10612</v>
      </c>
      <c r="E141" s="650" t="s">
        <v>10613</v>
      </c>
      <c r="F141" s="653">
        <v>80</v>
      </c>
      <c r="G141" s="653">
        <v>78960</v>
      </c>
      <c r="H141" s="653">
        <v>1</v>
      </c>
      <c r="I141" s="653">
        <v>987</v>
      </c>
      <c r="J141" s="653">
        <v>97</v>
      </c>
      <c r="K141" s="653">
        <v>95739</v>
      </c>
      <c r="L141" s="653">
        <v>1.2124999999999999</v>
      </c>
      <c r="M141" s="653">
        <v>987</v>
      </c>
      <c r="N141" s="653">
        <v>101</v>
      </c>
      <c r="O141" s="653">
        <v>99687</v>
      </c>
      <c r="P141" s="666">
        <v>1.2625</v>
      </c>
      <c r="Q141" s="654">
        <v>987</v>
      </c>
    </row>
    <row r="142" spans="1:17" ht="14.4" customHeight="1" x14ac:dyDescent="0.3">
      <c r="A142" s="649" t="s">
        <v>10586</v>
      </c>
      <c r="B142" s="650" t="s">
        <v>10587</v>
      </c>
      <c r="C142" s="650" t="s">
        <v>7873</v>
      </c>
      <c r="D142" s="650" t="s">
        <v>10614</v>
      </c>
      <c r="E142" s="650" t="s">
        <v>10615</v>
      </c>
      <c r="F142" s="653">
        <v>47</v>
      </c>
      <c r="G142" s="653">
        <v>1410</v>
      </c>
      <c r="H142" s="653">
        <v>1</v>
      </c>
      <c r="I142" s="653">
        <v>30</v>
      </c>
      <c r="J142" s="653">
        <v>71</v>
      </c>
      <c r="K142" s="653">
        <v>2130</v>
      </c>
      <c r="L142" s="653">
        <v>1.5106382978723405</v>
      </c>
      <c r="M142" s="653">
        <v>30</v>
      </c>
      <c r="N142" s="653">
        <v>43</v>
      </c>
      <c r="O142" s="653">
        <v>1290</v>
      </c>
      <c r="P142" s="666">
        <v>0.91489361702127658</v>
      </c>
      <c r="Q142" s="654">
        <v>30</v>
      </c>
    </row>
    <row r="143" spans="1:17" ht="14.4" customHeight="1" x14ac:dyDescent="0.3">
      <c r="A143" s="649" t="s">
        <v>10586</v>
      </c>
      <c r="B143" s="650" t="s">
        <v>10587</v>
      </c>
      <c r="C143" s="650" t="s">
        <v>7873</v>
      </c>
      <c r="D143" s="650" t="s">
        <v>10616</v>
      </c>
      <c r="E143" s="650" t="s">
        <v>10617</v>
      </c>
      <c r="F143" s="653">
        <v>15</v>
      </c>
      <c r="G143" s="653">
        <v>26385</v>
      </c>
      <c r="H143" s="653">
        <v>1</v>
      </c>
      <c r="I143" s="653">
        <v>1759</v>
      </c>
      <c r="J143" s="653">
        <v>9</v>
      </c>
      <c r="K143" s="653">
        <v>15867</v>
      </c>
      <c r="L143" s="653">
        <v>0.60136441159749854</v>
      </c>
      <c r="M143" s="653">
        <v>1763</v>
      </c>
      <c r="N143" s="653">
        <v>11</v>
      </c>
      <c r="O143" s="653">
        <v>19457</v>
      </c>
      <c r="P143" s="666">
        <v>0.73742656812582907</v>
      </c>
      <c r="Q143" s="654">
        <v>1768.8181818181818</v>
      </c>
    </row>
    <row r="144" spans="1:17" ht="14.4" customHeight="1" x14ac:dyDescent="0.3">
      <c r="A144" s="649" t="s">
        <v>10586</v>
      </c>
      <c r="B144" s="650" t="s">
        <v>10587</v>
      </c>
      <c r="C144" s="650" t="s">
        <v>7873</v>
      </c>
      <c r="D144" s="650" t="s">
        <v>10618</v>
      </c>
      <c r="E144" s="650" t="s">
        <v>10619</v>
      </c>
      <c r="F144" s="653">
        <v>5</v>
      </c>
      <c r="G144" s="653">
        <v>955</v>
      </c>
      <c r="H144" s="653">
        <v>1</v>
      </c>
      <c r="I144" s="653">
        <v>191</v>
      </c>
      <c r="J144" s="653">
        <v>2</v>
      </c>
      <c r="K144" s="653">
        <v>382</v>
      </c>
      <c r="L144" s="653">
        <v>0.4</v>
      </c>
      <c r="M144" s="653">
        <v>191</v>
      </c>
      <c r="N144" s="653">
        <v>12</v>
      </c>
      <c r="O144" s="653">
        <v>2292</v>
      </c>
      <c r="P144" s="666">
        <v>2.4</v>
      </c>
      <c r="Q144" s="654">
        <v>191</v>
      </c>
    </row>
    <row r="145" spans="1:17" ht="14.4" customHeight="1" x14ac:dyDescent="0.3">
      <c r="A145" s="649" t="s">
        <v>10586</v>
      </c>
      <c r="B145" s="650" t="s">
        <v>10587</v>
      </c>
      <c r="C145" s="650" t="s">
        <v>7873</v>
      </c>
      <c r="D145" s="650" t="s">
        <v>10620</v>
      </c>
      <c r="E145" s="650" t="s">
        <v>10621</v>
      </c>
      <c r="F145" s="653">
        <v>12</v>
      </c>
      <c r="G145" s="653">
        <v>984</v>
      </c>
      <c r="H145" s="653">
        <v>1</v>
      </c>
      <c r="I145" s="653">
        <v>82</v>
      </c>
      <c r="J145" s="653">
        <v>9</v>
      </c>
      <c r="K145" s="653">
        <v>738</v>
      </c>
      <c r="L145" s="653">
        <v>0.75</v>
      </c>
      <c r="M145" s="653">
        <v>82</v>
      </c>
      <c r="N145" s="653">
        <v>7</v>
      </c>
      <c r="O145" s="653">
        <v>574</v>
      </c>
      <c r="P145" s="666">
        <v>0.58333333333333337</v>
      </c>
      <c r="Q145" s="654">
        <v>82</v>
      </c>
    </row>
    <row r="146" spans="1:17" ht="14.4" customHeight="1" x14ac:dyDescent="0.3">
      <c r="A146" s="649" t="s">
        <v>10586</v>
      </c>
      <c r="B146" s="650" t="s">
        <v>10587</v>
      </c>
      <c r="C146" s="650" t="s">
        <v>7873</v>
      </c>
      <c r="D146" s="650" t="s">
        <v>10622</v>
      </c>
      <c r="E146" s="650" t="s">
        <v>10623</v>
      </c>
      <c r="F146" s="653"/>
      <c r="G146" s="653"/>
      <c r="H146" s="653"/>
      <c r="I146" s="653"/>
      <c r="J146" s="653"/>
      <c r="K146" s="653"/>
      <c r="L146" s="653"/>
      <c r="M146" s="653"/>
      <c r="N146" s="653">
        <v>2</v>
      </c>
      <c r="O146" s="653">
        <v>524</v>
      </c>
      <c r="P146" s="666"/>
      <c r="Q146" s="654">
        <v>262</v>
      </c>
    </row>
    <row r="147" spans="1:17" ht="14.4" customHeight="1" x14ac:dyDescent="0.3">
      <c r="A147" s="649" t="s">
        <v>10586</v>
      </c>
      <c r="B147" s="650" t="s">
        <v>10587</v>
      </c>
      <c r="C147" s="650" t="s">
        <v>7873</v>
      </c>
      <c r="D147" s="650" t="s">
        <v>10624</v>
      </c>
      <c r="E147" s="650" t="s">
        <v>10625</v>
      </c>
      <c r="F147" s="653">
        <v>20</v>
      </c>
      <c r="G147" s="653">
        <v>5320</v>
      </c>
      <c r="H147" s="653">
        <v>1</v>
      </c>
      <c r="I147" s="653">
        <v>266</v>
      </c>
      <c r="J147" s="653">
        <v>31</v>
      </c>
      <c r="K147" s="653">
        <v>8246</v>
      </c>
      <c r="L147" s="653">
        <v>1.55</v>
      </c>
      <c r="M147" s="653">
        <v>266</v>
      </c>
      <c r="N147" s="653">
        <v>32</v>
      </c>
      <c r="O147" s="653">
        <v>8512</v>
      </c>
      <c r="P147" s="666">
        <v>1.6</v>
      </c>
      <c r="Q147" s="654">
        <v>266</v>
      </c>
    </row>
    <row r="148" spans="1:17" ht="14.4" customHeight="1" x14ac:dyDescent="0.3">
      <c r="A148" s="649" t="s">
        <v>10586</v>
      </c>
      <c r="B148" s="650" t="s">
        <v>10587</v>
      </c>
      <c r="C148" s="650" t="s">
        <v>7873</v>
      </c>
      <c r="D148" s="650" t="s">
        <v>10626</v>
      </c>
      <c r="E148" s="650" t="s">
        <v>10627</v>
      </c>
      <c r="F148" s="653">
        <v>20</v>
      </c>
      <c r="G148" s="653">
        <v>4600</v>
      </c>
      <c r="H148" s="653">
        <v>1</v>
      </c>
      <c r="I148" s="653">
        <v>230</v>
      </c>
      <c r="J148" s="653">
        <v>31</v>
      </c>
      <c r="K148" s="653">
        <v>7130</v>
      </c>
      <c r="L148" s="653">
        <v>1.55</v>
      </c>
      <c r="M148" s="653">
        <v>230</v>
      </c>
      <c r="N148" s="653">
        <v>32</v>
      </c>
      <c r="O148" s="653">
        <v>7360</v>
      </c>
      <c r="P148" s="666">
        <v>1.6</v>
      </c>
      <c r="Q148" s="654">
        <v>230</v>
      </c>
    </row>
    <row r="149" spans="1:17" ht="14.4" customHeight="1" x14ac:dyDescent="0.3">
      <c r="A149" s="649" t="s">
        <v>10586</v>
      </c>
      <c r="B149" s="650" t="s">
        <v>10587</v>
      </c>
      <c r="C149" s="650" t="s">
        <v>7873</v>
      </c>
      <c r="D149" s="650" t="s">
        <v>10628</v>
      </c>
      <c r="E149" s="650" t="s">
        <v>10629</v>
      </c>
      <c r="F149" s="653">
        <v>6</v>
      </c>
      <c r="G149" s="653">
        <v>378</v>
      </c>
      <c r="H149" s="653">
        <v>1</v>
      </c>
      <c r="I149" s="653">
        <v>63</v>
      </c>
      <c r="J149" s="653">
        <v>7</v>
      </c>
      <c r="K149" s="653">
        <v>441</v>
      </c>
      <c r="L149" s="653">
        <v>1.1666666666666667</v>
      </c>
      <c r="M149" s="653">
        <v>63</v>
      </c>
      <c r="N149" s="653">
        <v>3</v>
      </c>
      <c r="O149" s="653">
        <v>189</v>
      </c>
      <c r="P149" s="666">
        <v>0.5</v>
      </c>
      <c r="Q149" s="654">
        <v>63</v>
      </c>
    </row>
    <row r="150" spans="1:17" ht="14.4" customHeight="1" x14ac:dyDescent="0.3">
      <c r="A150" s="649" t="s">
        <v>10586</v>
      </c>
      <c r="B150" s="650" t="s">
        <v>10587</v>
      </c>
      <c r="C150" s="650" t="s">
        <v>7873</v>
      </c>
      <c r="D150" s="650" t="s">
        <v>10630</v>
      </c>
      <c r="E150" s="650" t="s">
        <v>10631</v>
      </c>
      <c r="F150" s="653">
        <v>213</v>
      </c>
      <c r="G150" s="653">
        <v>3621</v>
      </c>
      <c r="H150" s="653">
        <v>1</v>
      </c>
      <c r="I150" s="653">
        <v>17</v>
      </c>
      <c r="J150" s="653">
        <v>221</v>
      </c>
      <c r="K150" s="653">
        <v>3757</v>
      </c>
      <c r="L150" s="653">
        <v>1.0375586854460095</v>
      </c>
      <c r="M150" s="653">
        <v>17</v>
      </c>
      <c r="N150" s="653">
        <v>292</v>
      </c>
      <c r="O150" s="653">
        <v>4964</v>
      </c>
      <c r="P150" s="666">
        <v>1.3708920187793427</v>
      </c>
      <c r="Q150" s="654">
        <v>17</v>
      </c>
    </row>
    <row r="151" spans="1:17" ht="14.4" customHeight="1" x14ac:dyDescent="0.3">
      <c r="A151" s="649" t="s">
        <v>10586</v>
      </c>
      <c r="B151" s="650" t="s">
        <v>10587</v>
      </c>
      <c r="C151" s="650" t="s">
        <v>7873</v>
      </c>
      <c r="D151" s="650" t="s">
        <v>10632</v>
      </c>
      <c r="E151" s="650" t="s">
        <v>10633</v>
      </c>
      <c r="F151" s="653">
        <v>6</v>
      </c>
      <c r="G151" s="653">
        <v>642</v>
      </c>
      <c r="H151" s="653">
        <v>1</v>
      </c>
      <c r="I151" s="653">
        <v>107</v>
      </c>
      <c r="J151" s="653">
        <v>1</v>
      </c>
      <c r="K151" s="653">
        <v>107</v>
      </c>
      <c r="L151" s="653">
        <v>0.16666666666666666</v>
      </c>
      <c r="M151" s="653">
        <v>107</v>
      </c>
      <c r="N151" s="653">
        <v>4</v>
      </c>
      <c r="O151" s="653">
        <v>428</v>
      </c>
      <c r="P151" s="666">
        <v>0.66666666666666663</v>
      </c>
      <c r="Q151" s="654">
        <v>107</v>
      </c>
    </row>
    <row r="152" spans="1:17" ht="14.4" customHeight="1" x14ac:dyDescent="0.3">
      <c r="A152" s="649" t="s">
        <v>10586</v>
      </c>
      <c r="B152" s="650" t="s">
        <v>10587</v>
      </c>
      <c r="C152" s="650" t="s">
        <v>7873</v>
      </c>
      <c r="D152" s="650" t="s">
        <v>10634</v>
      </c>
      <c r="E152" s="650" t="s">
        <v>10635</v>
      </c>
      <c r="F152" s="653">
        <v>42</v>
      </c>
      <c r="G152" s="653">
        <v>2604</v>
      </c>
      <c r="H152" s="653">
        <v>1</v>
      </c>
      <c r="I152" s="653">
        <v>62</v>
      </c>
      <c r="J152" s="653">
        <v>20</v>
      </c>
      <c r="K152" s="653">
        <v>1260</v>
      </c>
      <c r="L152" s="653">
        <v>0.4838709677419355</v>
      </c>
      <c r="M152" s="653">
        <v>63</v>
      </c>
      <c r="N152" s="653">
        <v>23</v>
      </c>
      <c r="O152" s="653">
        <v>1461</v>
      </c>
      <c r="P152" s="666">
        <v>0.56105990783410142</v>
      </c>
      <c r="Q152" s="654">
        <v>63.521739130434781</v>
      </c>
    </row>
    <row r="153" spans="1:17" ht="14.4" customHeight="1" x14ac:dyDescent="0.3">
      <c r="A153" s="649" t="s">
        <v>10586</v>
      </c>
      <c r="B153" s="650" t="s">
        <v>10587</v>
      </c>
      <c r="C153" s="650" t="s">
        <v>7873</v>
      </c>
      <c r="D153" s="650" t="s">
        <v>10636</v>
      </c>
      <c r="E153" s="650" t="s">
        <v>10637</v>
      </c>
      <c r="F153" s="653">
        <v>6</v>
      </c>
      <c r="G153" s="653">
        <v>2850</v>
      </c>
      <c r="H153" s="653">
        <v>1</v>
      </c>
      <c r="I153" s="653">
        <v>475</v>
      </c>
      <c r="J153" s="653">
        <v>10</v>
      </c>
      <c r="K153" s="653">
        <v>4760</v>
      </c>
      <c r="L153" s="653">
        <v>1.6701754385964913</v>
      </c>
      <c r="M153" s="653">
        <v>476</v>
      </c>
      <c r="N153" s="653">
        <v>8</v>
      </c>
      <c r="O153" s="653">
        <v>3829</v>
      </c>
      <c r="P153" s="666">
        <v>1.3435087719298247</v>
      </c>
      <c r="Q153" s="654">
        <v>478.625</v>
      </c>
    </row>
    <row r="154" spans="1:17" ht="14.4" customHeight="1" x14ac:dyDescent="0.3">
      <c r="A154" s="649" t="s">
        <v>10586</v>
      </c>
      <c r="B154" s="650" t="s">
        <v>10587</v>
      </c>
      <c r="C154" s="650" t="s">
        <v>7873</v>
      </c>
      <c r="D154" s="650" t="s">
        <v>10638</v>
      </c>
      <c r="E154" s="650" t="s">
        <v>10639</v>
      </c>
      <c r="F154" s="653">
        <v>16</v>
      </c>
      <c r="G154" s="653">
        <v>752</v>
      </c>
      <c r="H154" s="653">
        <v>1</v>
      </c>
      <c r="I154" s="653">
        <v>47</v>
      </c>
      <c r="J154" s="653">
        <v>30</v>
      </c>
      <c r="K154" s="653">
        <v>1410</v>
      </c>
      <c r="L154" s="653">
        <v>1.875</v>
      </c>
      <c r="M154" s="653">
        <v>47</v>
      </c>
      <c r="N154" s="653">
        <v>14</v>
      </c>
      <c r="O154" s="653">
        <v>658</v>
      </c>
      <c r="P154" s="666">
        <v>0.875</v>
      </c>
      <c r="Q154" s="654">
        <v>47</v>
      </c>
    </row>
    <row r="155" spans="1:17" ht="14.4" customHeight="1" x14ac:dyDescent="0.3">
      <c r="A155" s="649" t="s">
        <v>10586</v>
      </c>
      <c r="B155" s="650" t="s">
        <v>10587</v>
      </c>
      <c r="C155" s="650" t="s">
        <v>7873</v>
      </c>
      <c r="D155" s="650" t="s">
        <v>10640</v>
      </c>
      <c r="E155" s="650" t="s">
        <v>10641</v>
      </c>
      <c r="F155" s="653">
        <v>40</v>
      </c>
      <c r="G155" s="653">
        <v>13640</v>
      </c>
      <c r="H155" s="653">
        <v>1</v>
      </c>
      <c r="I155" s="653">
        <v>341</v>
      </c>
      <c r="J155" s="653"/>
      <c r="K155" s="653"/>
      <c r="L155" s="653"/>
      <c r="M155" s="653"/>
      <c r="N155" s="653"/>
      <c r="O155" s="653"/>
      <c r="P155" s="666"/>
      <c r="Q155" s="654"/>
    </row>
    <row r="156" spans="1:17" ht="14.4" customHeight="1" x14ac:dyDescent="0.3">
      <c r="A156" s="649" t="s">
        <v>10586</v>
      </c>
      <c r="B156" s="650" t="s">
        <v>10587</v>
      </c>
      <c r="C156" s="650" t="s">
        <v>7873</v>
      </c>
      <c r="D156" s="650" t="s">
        <v>10642</v>
      </c>
      <c r="E156" s="650" t="s">
        <v>10643</v>
      </c>
      <c r="F156" s="653">
        <v>13</v>
      </c>
      <c r="G156" s="653">
        <v>689</v>
      </c>
      <c r="H156" s="653">
        <v>1</v>
      </c>
      <c r="I156" s="653">
        <v>53</v>
      </c>
      <c r="J156" s="653">
        <v>7</v>
      </c>
      <c r="K156" s="653">
        <v>371</v>
      </c>
      <c r="L156" s="653">
        <v>0.53846153846153844</v>
      </c>
      <c r="M156" s="653">
        <v>53</v>
      </c>
      <c r="N156" s="653">
        <v>20</v>
      </c>
      <c r="O156" s="653">
        <v>1060</v>
      </c>
      <c r="P156" s="666">
        <v>1.5384615384615385</v>
      </c>
      <c r="Q156" s="654">
        <v>53</v>
      </c>
    </row>
    <row r="157" spans="1:17" ht="14.4" customHeight="1" x14ac:dyDescent="0.3">
      <c r="A157" s="649" t="s">
        <v>10586</v>
      </c>
      <c r="B157" s="650" t="s">
        <v>10587</v>
      </c>
      <c r="C157" s="650" t="s">
        <v>7873</v>
      </c>
      <c r="D157" s="650" t="s">
        <v>10644</v>
      </c>
      <c r="E157" s="650" t="s">
        <v>10645</v>
      </c>
      <c r="F157" s="653">
        <v>44</v>
      </c>
      <c r="G157" s="653">
        <v>2640</v>
      </c>
      <c r="H157" s="653">
        <v>1</v>
      </c>
      <c r="I157" s="653">
        <v>60</v>
      </c>
      <c r="J157" s="653">
        <v>33</v>
      </c>
      <c r="K157" s="653">
        <v>1980</v>
      </c>
      <c r="L157" s="653">
        <v>0.75</v>
      </c>
      <c r="M157" s="653">
        <v>60</v>
      </c>
      <c r="N157" s="653">
        <v>38</v>
      </c>
      <c r="O157" s="653">
        <v>2280</v>
      </c>
      <c r="P157" s="666">
        <v>0.86363636363636365</v>
      </c>
      <c r="Q157" s="654">
        <v>60</v>
      </c>
    </row>
    <row r="158" spans="1:17" ht="14.4" customHeight="1" x14ac:dyDescent="0.3">
      <c r="A158" s="649" t="s">
        <v>10586</v>
      </c>
      <c r="B158" s="650" t="s">
        <v>10587</v>
      </c>
      <c r="C158" s="650" t="s">
        <v>7873</v>
      </c>
      <c r="D158" s="650" t="s">
        <v>10646</v>
      </c>
      <c r="E158" s="650" t="s">
        <v>10647</v>
      </c>
      <c r="F158" s="653">
        <v>5</v>
      </c>
      <c r="G158" s="653">
        <v>480</v>
      </c>
      <c r="H158" s="653">
        <v>1</v>
      </c>
      <c r="I158" s="653">
        <v>96</v>
      </c>
      <c r="J158" s="653">
        <v>1</v>
      </c>
      <c r="K158" s="653">
        <v>96</v>
      </c>
      <c r="L158" s="653">
        <v>0.2</v>
      </c>
      <c r="M158" s="653">
        <v>96</v>
      </c>
      <c r="N158" s="653"/>
      <c r="O158" s="653"/>
      <c r="P158" s="666"/>
      <c r="Q158" s="654"/>
    </row>
    <row r="159" spans="1:17" ht="14.4" customHeight="1" x14ac:dyDescent="0.3">
      <c r="A159" s="649" t="s">
        <v>10586</v>
      </c>
      <c r="B159" s="650" t="s">
        <v>10587</v>
      </c>
      <c r="C159" s="650" t="s">
        <v>7873</v>
      </c>
      <c r="D159" s="650" t="s">
        <v>10648</v>
      </c>
      <c r="E159" s="650" t="s">
        <v>10649</v>
      </c>
      <c r="F159" s="653">
        <v>5</v>
      </c>
      <c r="G159" s="653">
        <v>300</v>
      </c>
      <c r="H159" s="653">
        <v>1</v>
      </c>
      <c r="I159" s="653">
        <v>60</v>
      </c>
      <c r="J159" s="653">
        <v>5</v>
      </c>
      <c r="K159" s="653">
        <v>300</v>
      </c>
      <c r="L159" s="653">
        <v>1</v>
      </c>
      <c r="M159" s="653">
        <v>60</v>
      </c>
      <c r="N159" s="653"/>
      <c r="O159" s="653"/>
      <c r="P159" s="666"/>
      <c r="Q159" s="654"/>
    </row>
    <row r="160" spans="1:17" ht="14.4" customHeight="1" x14ac:dyDescent="0.3">
      <c r="A160" s="649" t="s">
        <v>10586</v>
      </c>
      <c r="B160" s="650" t="s">
        <v>10587</v>
      </c>
      <c r="C160" s="650" t="s">
        <v>7873</v>
      </c>
      <c r="D160" s="650" t="s">
        <v>10650</v>
      </c>
      <c r="E160" s="650" t="s">
        <v>10651</v>
      </c>
      <c r="F160" s="653">
        <v>15</v>
      </c>
      <c r="G160" s="653">
        <v>915</v>
      </c>
      <c r="H160" s="653">
        <v>1</v>
      </c>
      <c r="I160" s="653">
        <v>61</v>
      </c>
      <c r="J160" s="653">
        <v>6</v>
      </c>
      <c r="K160" s="653">
        <v>366</v>
      </c>
      <c r="L160" s="653">
        <v>0.4</v>
      </c>
      <c r="M160" s="653">
        <v>61</v>
      </c>
      <c r="N160" s="653"/>
      <c r="O160" s="653"/>
      <c r="P160" s="666"/>
      <c r="Q160" s="654"/>
    </row>
    <row r="161" spans="1:17" ht="14.4" customHeight="1" x14ac:dyDescent="0.3">
      <c r="A161" s="649" t="s">
        <v>10586</v>
      </c>
      <c r="B161" s="650" t="s">
        <v>10587</v>
      </c>
      <c r="C161" s="650" t="s">
        <v>7873</v>
      </c>
      <c r="D161" s="650" t="s">
        <v>10652</v>
      </c>
      <c r="E161" s="650" t="s">
        <v>10653</v>
      </c>
      <c r="F161" s="653">
        <v>2</v>
      </c>
      <c r="G161" s="653">
        <v>64</v>
      </c>
      <c r="H161" s="653">
        <v>1</v>
      </c>
      <c r="I161" s="653">
        <v>32</v>
      </c>
      <c r="J161" s="653"/>
      <c r="K161" s="653"/>
      <c r="L161" s="653"/>
      <c r="M161" s="653"/>
      <c r="N161" s="653"/>
      <c r="O161" s="653"/>
      <c r="P161" s="666"/>
      <c r="Q161" s="654"/>
    </row>
    <row r="162" spans="1:17" ht="14.4" customHeight="1" x14ac:dyDescent="0.3">
      <c r="A162" s="649" t="s">
        <v>10586</v>
      </c>
      <c r="B162" s="650" t="s">
        <v>10587</v>
      </c>
      <c r="C162" s="650" t="s">
        <v>7873</v>
      </c>
      <c r="D162" s="650" t="s">
        <v>10654</v>
      </c>
      <c r="E162" s="650" t="s">
        <v>10655</v>
      </c>
      <c r="F162" s="653">
        <v>1</v>
      </c>
      <c r="G162" s="653">
        <v>31</v>
      </c>
      <c r="H162" s="653">
        <v>1</v>
      </c>
      <c r="I162" s="653">
        <v>31</v>
      </c>
      <c r="J162" s="653"/>
      <c r="K162" s="653"/>
      <c r="L162" s="653"/>
      <c r="M162" s="653"/>
      <c r="N162" s="653"/>
      <c r="O162" s="653"/>
      <c r="P162" s="666"/>
      <c r="Q162" s="654"/>
    </row>
    <row r="163" spans="1:17" ht="14.4" customHeight="1" x14ac:dyDescent="0.3">
      <c r="A163" s="649" t="s">
        <v>10586</v>
      </c>
      <c r="B163" s="650" t="s">
        <v>10587</v>
      </c>
      <c r="C163" s="650" t="s">
        <v>7873</v>
      </c>
      <c r="D163" s="650" t="s">
        <v>10656</v>
      </c>
      <c r="E163" s="650" t="s">
        <v>10657</v>
      </c>
      <c r="F163" s="653">
        <v>74</v>
      </c>
      <c r="G163" s="653">
        <v>1406</v>
      </c>
      <c r="H163" s="653">
        <v>1</v>
      </c>
      <c r="I163" s="653">
        <v>19</v>
      </c>
      <c r="J163" s="653">
        <v>51</v>
      </c>
      <c r="K163" s="653">
        <v>969</v>
      </c>
      <c r="L163" s="653">
        <v>0.68918918918918914</v>
      </c>
      <c r="M163" s="653">
        <v>19</v>
      </c>
      <c r="N163" s="653">
        <v>67</v>
      </c>
      <c r="O163" s="653">
        <v>1273</v>
      </c>
      <c r="P163" s="666">
        <v>0.90540540540540537</v>
      </c>
      <c r="Q163" s="654">
        <v>19</v>
      </c>
    </row>
    <row r="164" spans="1:17" ht="14.4" customHeight="1" x14ac:dyDescent="0.3">
      <c r="A164" s="649" t="s">
        <v>10586</v>
      </c>
      <c r="B164" s="650" t="s">
        <v>10587</v>
      </c>
      <c r="C164" s="650" t="s">
        <v>7873</v>
      </c>
      <c r="D164" s="650" t="s">
        <v>10658</v>
      </c>
      <c r="E164" s="650" t="s">
        <v>10659</v>
      </c>
      <c r="F164" s="653">
        <v>37</v>
      </c>
      <c r="G164" s="653">
        <v>3885</v>
      </c>
      <c r="H164" s="653">
        <v>1</v>
      </c>
      <c r="I164" s="653">
        <v>105</v>
      </c>
      <c r="J164" s="653">
        <v>72</v>
      </c>
      <c r="K164" s="653">
        <v>7560</v>
      </c>
      <c r="L164" s="653">
        <v>1.9459459459459461</v>
      </c>
      <c r="M164" s="653">
        <v>105</v>
      </c>
      <c r="N164" s="653">
        <v>97</v>
      </c>
      <c r="O164" s="653">
        <v>10250</v>
      </c>
      <c r="P164" s="666">
        <v>2.6383526383526386</v>
      </c>
      <c r="Q164" s="654">
        <v>105.67010309278351</v>
      </c>
    </row>
    <row r="165" spans="1:17" ht="14.4" customHeight="1" x14ac:dyDescent="0.3">
      <c r="A165" s="649" t="s">
        <v>10586</v>
      </c>
      <c r="B165" s="650" t="s">
        <v>10587</v>
      </c>
      <c r="C165" s="650" t="s">
        <v>7873</v>
      </c>
      <c r="D165" s="650" t="s">
        <v>10660</v>
      </c>
      <c r="E165" s="650" t="s">
        <v>10661</v>
      </c>
      <c r="F165" s="653">
        <v>3</v>
      </c>
      <c r="G165" s="653">
        <v>4329</v>
      </c>
      <c r="H165" s="653">
        <v>1</v>
      </c>
      <c r="I165" s="653">
        <v>1443</v>
      </c>
      <c r="J165" s="653">
        <v>4</v>
      </c>
      <c r="K165" s="653">
        <v>5788</v>
      </c>
      <c r="L165" s="653">
        <v>1.3370293370293371</v>
      </c>
      <c r="M165" s="653">
        <v>1447</v>
      </c>
      <c r="N165" s="653">
        <v>5</v>
      </c>
      <c r="O165" s="653">
        <v>7250</v>
      </c>
      <c r="P165" s="666">
        <v>1.6747516747516749</v>
      </c>
      <c r="Q165" s="654">
        <v>1450</v>
      </c>
    </row>
    <row r="166" spans="1:17" ht="14.4" customHeight="1" x14ac:dyDescent="0.3">
      <c r="A166" s="649" t="s">
        <v>10586</v>
      </c>
      <c r="B166" s="650" t="s">
        <v>10587</v>
      </c>
      <c r="C166" s="650" t="s">
        <v>7873</v>
      </c>
      <c r="D166" s="650" t="s">
        <v>10662</v>
      </c>
      <c r="E166" s="650" t="s">
        <v>10663</v>
      </c>
      <c r="F166" s="653">
        <v>2</v>
      </c>
      <c r="G166" s="653">
        <v>782</v>
      </c>
      <c r="H166" s="653">
        <v>1</v>
      </c>
      <c r="I166" s="653">
        <v>391</v>
      </c>
      <c r="J166" s="653">
        <v>2</v>
      </c>
      <c r="K166" s="653">
        <v>782</v>
      </c>
      <c r="L166" s="653">
        <v>1</v>
      </c>
      <c r="M166" s="653">
        <v>391</v>
      </c>
      <c r="N166" s="653">
        <v>1</v>
      </c>
      <c r="O166" s="653">
        <v>391</v>
      </c>
      <c r="P166" s="666">
        <v>0.5</v>
      </c>
      <c r="Q166" s="654">
        <v>391</v>
      </c>
    </row>
    <row r="167" spans="1:17" ht="14.4" customHeight="1" x14ac:dyDescent="0.3">
      <c r="A167" s="649" t="s">
        <v>10586</v>
      </c>
      <c r="B167" s="650" t="s">
        <v>10587</v>
      </c>
      <c r="C167" s="650" t="s">
        <v>7873</v>
      </c>
      <c r="D167" s="650" t="s">
        <v>10664</v>
      </c>
      <c r="E167" s="650" t="s">
        <v>10665</v>
      </c>
      <c r="F167" s="653">
        <v>7</v>
      </c>
      <c r="G167" s="653">
        <v>3227</v>
      </c>
      <c r="H167" s="653">
        <v>1</v>
      </c>
      <c r="I167" s="653">
        <v>461</v>
      </c>
      <c r="J167" s="653">
        <v>10</v>
      </c>
      <c r="K167" s="653">
        <v>4610</v>
      </c>
      <c r="L167" s="653">
        <v>1.4285714285714286</v>
      </c>
      <c r="M167" s="653">
        <v>461</v>
      </c>
      <c r="N167" s="653">
        <v>8</v>
      </c>
      <c r="O167" s="653">
        <v>3692</v>
      </c>
      <c r="P167" s="666">
        <v>1.1440966842268361</v>
      </c>
      <c r="Q167" s="654">
        <v>461.5</v>
      </c>
    </row>
    <row r="168" spans="1:17" ht="14.4" customHeight="1" x14ac:dyDescent="0.3">
      <c r="A168" s="649" t="s">
        <v>10586</v>
      </c>
      <c r="B168" s="650" t="s">
        <v>10587</v>
      </c>
      <c r="C168" s="650" t="s">
        <v>7873</v>
      </c>
      <c r="D168" s="650" t="s">
        <v>10666</v>
      </c>
      <c r="E168" s="650" t="s">
        <v>10667</v>
      </c>
      <c r="F168" s="653">
        <v>60</v>
      </c>
      <c r="G168" s="653">
        <v>18720</v>
      </c>
      <c r="H168" s="653">
        <v>1</v>
      </c>
      <c r="I168" s="653">
        <v>312</v>
      </c>
      <c r="J168" s="653">
        <v>36</v>
      </c>
      <c r="K168" s="653">
        <v>11232</v>
      </c>
      <c r="L168" s="653">
        <v>0.6</v>
      </c>
      <c r="M168" s="653">
        <v>312</v>
      </c>
      <c r="N168" s="653">
        <v>54</v>
      </c>
      <c r="O168" s="653">
        <v>16848</v>
      </c>
      <c r="P168" s="666">
        <v>0.9</v>
      </c>
      <c r="Q168" s="654">
        <v>312</v>
      </c>
    </row>
    <row r="169" spans="1:17" ht="14.4" customHeight="1" x14ac:dyDescent="0.3">
      <c r="A169" s="649" t="s">
        <v>10586</v>
      </c>
      <c r="B169" s="650" t="s">
        <v>10587</v>
      </c>
      <c r="C169" s="650" t="s">
        <v>7873</v>
      </c>
      <c r="D169" s="650" t="s">
        <v>10668</v>
      </c>
      <c r="E169" s="650" t="s">
        <v>10669</v>
      </c>
      <c r="F169" s="653">
        <v>2</v>
      </c>
      <c r="G169" s="653">
        <v>1700</v>
      </c>
      <c r="H169" s="653">
        <v>1</v>
      </c>
      <c r="I169" s="653">
        <v>850</v>
      </c>
      <c r="J169" s="653">
        <v>2</v>
      </c>
      <c r="K169" s="653">
        <v>1702</v>
      </c>
      <c r="L169" s="653">
        <v>1.0011764705882353</v>
      </c>
      <c r="M169" s="653">
        <v>851</v>
      </c>
      <c r="N169" s="653">
        <v>1</v>
      </c>
      <c r="O169" s="653">
        <v>852</v>
      </c>
      <c r="P169" s="666">
        <v>0.50117647058823533</v>
      </c>
      <c r="Q169" s="654">
        <v>852</v>
      </c>
    </row>
    <row r="170" spans="1:17" ht="14.4" customHeight="1" x14ac:dyDescent="0.3">
      <c r="A170" s="649" t="s">
        <v>10586</v>
      </c>
      <c r="B170" s="650" t="s">
        <v>10587</v>
      </c>
      <c r="C170" s="650" t="s">
        <v>7873</v>
      </c>
      <c r="D170" s="650" t="s">
        <v>10670</v>
      </c>
      <c r="E170" s="650" t="s">
        <v>10671</v>
      </c>
      <c r="F170" s="653">
        <v>3</v>
      </c>
      <c r="G170" s="653">
        <v>555</v>
      </c>
      <c r="H170" s="653">
        <v>1</v>
      </c>
      <c r="I170" s="653">
        <v>185</v>
      </c>
      <c r="J170" s="653">
        <v>4</v>
      </c>
      <c r="K170" s="653">
        <v>740</v>
      </c>
      <c r="L170" s="653">
        <v>1.3333333333333333</v>
      </c>
      <c r="M170" s="653">
        <v>185</v>
      </c>
      <c r="N170" s="653">
        <v>1</v>
      </c>
      <c r="O170" s="653">
        <v>186</v>
      </c>
      <c r="P170" s="666">
        <v>0.33513513513513515</v>
      </c>
      <c r="Q170" s="654">
        <v>186</v>
      </c>
    </row>
    <row r="171" spans="1:17" ht="14.4" customHeight="1" x14ac:dyDescent="0.3">
      <c r="A171" s="649" t="s">
        <v>10586</v>
      </c>
      <c r="B171" s="650" t="s">
        <v>10587</v>
      </c>
      <c r="C171" s="650" t="s">
        <v>7873</v>
      </c>
      <c r="D171" s="650" t="s">
        <v>10672</v>
      </c>
      <c r="E171" s="650" t="s">
        <v>10673</v>
      </c>
      <c r="F171" s="653">
        <v>27</v>
      </c>
      <c r="G171" s="653">
        <v>3402</v>
      </c>
      <c r="H171" s="653">
        <v>1</v>
      </c>
      <c r="I171" s="653">
        <v>126</v>
      </c>
      <c r="J171" s="653">
        <v>1</v>
      </c>
      <c r="K171" s="653">
        <v>127</v>
      </c>
      <c r="L171" s="653">
        <v>3.7330981775426222E-2</v>
      </c>
      <c r="M171" s="653">
        <v>127</v>
      </c>
      <c r="N171" s="653"/>
      <c r="O171" s="653"/>
      <c r="P171" s="666"/>
      <c r="Q171" s="654"/>
    </row>
    <row r="172" spans="1:17" ht="14.4" customHeight="1" x14ac:dyDescent="0.3">
      <c r="A172" s="649" t="s">
        <v>10586</v>
      </c>
      <c r="B172" s="650" t="s">
        <v>10587</v>
      </c>
      <c r="C172" s="650" t="s">
        <v>7873</v>
      </c>
      <c r="D172" s="650" t="s">
        <v>10674</v>
      </c>
      <c r="E172" s="650" t="s">
        <v>10675</v>
      </c>
      <c r="F172" s="653">
        <v>22</v>
      </c>
      <c r="G172" s="653">
        <v>792</v>
      </c>
      <c r="H172" s="653">
        <v>1</v>
      </c>
      <c r="I172" s="653">
        <v>36</v>
      </c>
      <c r="J172" s="653">
        <v>1</v>
      </c>
      <c r="K172" s="653">
        <v>37</v>
      </c>
      <c r="L172" s="653">
        <v>4.671717171717172E-2</v>
      </c>
      <c r="M172" s="653">
        <v>37</v>
      </c>
      <c r="N172" s="653"/>
      <c r="O172" s="653"/>
      <c r="P172" s="666"/>
      <c r="Q172" s="654"/>
    </row>
    <row r="173" spans="1:17" ht="14.4" customHeight="1" x14ac:dyDescent="0.3">
      <c r="A173" s="649" t="s">
        <v>10586</v>
      </c>
      <c r="B173" s="650" t="s">
        <v>10587</v>
      </c>
      <c r="C173" s="650" t="s">
        <v>7873</v>
      </c>
      <c r="D173" s="650" t="s">
        <v>10676</v>
      </c>
      <c r="E173" s="650" t="s">
        <v>10677</v>
      </c>
      <c r="F173" s="653">
        <v>6</v>
      </c>
      <c r="G173" s="653">
        <v>996</v>
      </c>
      <c r="H173" s="653">
        <v>1</v>
      </c>
      <c r="I173" s="653">
        <v>166</v>
      </c>
      <c r="J173" s="653">
        <v>1</v>
      </c>
      <c r="K173" s="653">
        <v>166</v>
      </c>
      <c r="L173" s="653">
        <v>0.16666666666666666</v>
      </c>
      <c r="M173" s="653">
        <v>166</v>
      </c>
      <c r="N173" s="653">
        <v>4</v>
      </c>
      <c r="O173" s="653">
        <v>667</v>
      </c>
      <c r="P173" s="666">
        <v>0.66967871485943775</v>
      </c>
      <c r="Q173" s="654">
        <v>166.75</v>
      </c>
    </row>
    <row r="174" spans="1:17" ht="14.4" customHeight="1" x14ac:dyDescent="0.3">
      <c r="A174" s="649" t="s">
        <v>10586</v>
      </c>
      <c r="B174" s="650" t="s">
        <v>10587</v>
      </c>
      <c r="C174" s="650" t="s">
        <v>7873</v>
      </c>
      <c r="D174" s="650" t="s">
        <v>10678</v>
      </c>
      <c r="E174" s="650" t="s">
        <v>10679</v>
      </c>
      <c r="F174" s="653">
        <v>18</v>
      </c>
      <c r="G174" s="653">
        <v>2970</v>
      </c>
      <c r="H174" s="653">
        <v>1</v>
      </c>
      <c r="I174" s="653">
        <v>165</v>
      </c>
      <c r="J174" s="653">
        <v>9</v>
      </c>
      <c r="K174" s="653">
        <v>1485</v>
      </c>
      <c r="L174" s="653">
        <v>0.5</v>
      </c>
      <c r="M174" s="653">
        <v>165</v>
      </c>
      <c r="N174" s="653">
        <v>17</v>
      </c>
      <c r="O174" s="653">
        <v>2810</v>
      </c>
      <c r="P174" s="666">
        <v>0.94612794612794615</v>
      </c>
      <c r="Q174" s="654">
        <v>165.29411764705881</v>
      </c>
    </row>
    <row r="175" spans="1:17" ht="14.4" customHeight="1" x14ac:dyDescent="0.3">
      <c r="A175" s="649" t="s">
        <v>10586</v>
      </c>
      <c r="B175" s="650" t="s">
        <v>10587</v>
      </c>
      <c r="C175" s="650" t="s">
        <v>7873</v>
      </c>
      <c r="D175" s="650" t="s">
        <v>10680</v>
      </c>
      <c r="E175" s="650" t="s">
        <v>10681</v>
      </c>
      <c r="F175" s="653">
        <v>15</v>
      </c>
      <c r="G175" s="653">
        <v>3540</v>
      </c>
      <c r="H175" s="653">
        <v>1</v>
      </c>
      <c r="I175" s="653">
        <v>236</v>
      </c>
      <c r="J175" s="653">
        <v>13</v>
      </c>
      <c r="K175" s="653">
        <v>3068</v>
      </c>
      <c r="L175" s="653">
        <v>0.8666666666666667</v>
      </c>
      <c r="M175" s="653">
        <v>236</v>
      </c>
      <c r="N175" s="653">
        <v>20</v>
      </c>
      <c r="O175" s="653">
        <v>4730</v>
      </c>
      <c r="P175" s="666">
        <v>1.3361581920903955</v>
      </c>
      <c r="Q175" s="654">
        <v>236.5</v>
      </c>
    </row>
    <row r="176" spans="1:17" ht="14.4" customHeight="1" x14ac:dyDescent="0.3">
      <c r="A176" s="649" t="s">
        <v>10586</v>
      </c>
      <c r="B176" s="650" t="s">
        <v>10587</v>
      </c>
      <c r="C176" s="650" t="s">
        <v>7873</v>
      </c>
      <c r="D176" s="650" t="s">
        <v>10682</v>
      </c>
      <c r="E176" s="650" t="s">
        <v>10683</v>
      </c>
      <c r="F176" s="653">
        <v>4</v>
      </c>
      <c r="G176" s="653">
        <v>1396</v>
      </c>
      <c r="H176" s="653">
        <v>1</v>
      </c>
      <c r="I176" s="653">
        <v>349</v>
      </c>
      <c r="J176" s="653">
        <v>1</v>
      </c>
      <c r="K176" s="653">
        <v>349</v>
      </c>
      <c r="L176" s="653">
        <v>0.25</v>
      </c>
      <c r="M176" s="653">
        <v>349</v>
      </c>
      <c r="N176" s="653">
        <v>13</v>
      </c>
      <c r="O176" s="653">
        <v>4555</v>
      </c>
      <c r="P176" s="666">
        <v>3.262893982808023</v>
      </c>
      <c r="Q176" s="654">
        <v>350.38461538461536</v>
      </c>
    </row>
    <row r="177" spans="1:17" ht="14.4" customHeight="1" x14ac:dyDescent="0.3">
      <c r="A177" s="649" t="s">
        <v>10586</v>
      </c>
      <c r="B177" s="650" t="s">
        <v>10587</v>
      </c>
      <c r="C177" s="650" t="s">
        <v>7873</v>
      </c>
      <c r="D177" s="650" t="s">
        <v>10684</v>
      </c>
      <c r="E177" s="650" t="s">
        <v>10685</v>
      </c>
      <c r="F177" s="653">
        <v>3</v>
      </c>
      <c r="G177" s="653">
        <v>1047</v>
      </c>
      <c r="H177" s="653">
        <v>1</v>
      </c>
      <c r="I177" s="653">
        <v>349</v>
      </c>
      <c r="J177" s="653"/>
      <c r="K177" s="653"/>
      <c r="L177" s="653"/>
      <c r="M177" s="653"/>
      <c r="N177" s="653">
        <v>12</v>
      </c>
      <c r="O177" s="653">
        <v>4206</v>
      </c>
      <c r="P177" s="666">
        <v>4.0171919770773643</v>
      </c>
      <c r="Q177" s="654">
        <v>350.5</v>
      </c>
    </row>
    <row r="178" spans="1:17" ht="14.4" customHeight="1" x14ac:dyDescent="0.3">
      <c r="A178" s="649" t="s">
        <v>10586</v>
      </c>
      <c r="B178" s="650" t="s">
        <v>10587</v>
      </c>
      <c r="C178" s="650" t="s">
        <v>7873</v>
      </c>
      <c r="D178" s="650" t="s">
        <v>10686</v>
      </c>
      <c r="E178" s="650" t="s">
        <v>10687</v>
      </c>
      <c r="F178" s="653">
        <v>13</v>
      </c>
      <c r="G178" s="653">
        <v>15691</v>
      </c>
      <c r="H178" s="653">
        <v>1</v>
      </c>
      <c r="I178" s="653">
        <v>1207</v>
      </c>
      <c r="J178" s="653">
        <v>21</v>
      </c>
      <c r="K178" s="653">
        <v>25410</v>
      </c>
      <c r="L178" s="653">
        <v>1.6193996558536741</v>
      </c>
      <c r="M178" s="653">
        <v>1210</v>
      </c>
      <c r="N178" s="653">
        <v>36</v>
      </c>
      <c r="O178" s="653">
        <v>43640</v>
      </c>
      <c r="P178" s="666">
        <v>2.7812121598368491</v>
      </c>
      <c r="Q178" s="654">
        <v>1212.2222222222222</v>
      </c>
    </row>
    <row r="179" spans="1:17" ht="14.4" customHeight="1" x14ac:dyDescent="0.3">
      <c r="A179" s="649" t="s">
        <v>10586</v>
      </c>
      <c r="B179" s="650" t="s">
        <v>10587</v>
      </c>
      <c r="C179" s="650" t="s">
        <v>7873</v>
      </c>
      <c r="D179" s="650" t="s">
        <v>10688</v>
      </c>
      <c r="E179" s="650" t="s">
        <v>10689</v>
      </c>
      <c r="F179" s="653">
        <v>128</v>
      </c>
      <c r="G179" s="653">
        <v>100096</v>
      </c>
      <c r="H179" s="653">
        <v>1</v>
      </c>
      <c r="I179" s="653">
        <v>782</v>
      </c>
      <c r="J179" s="653">
        <v>83</v>
      </c>
      <c r="K179" s="653">
        <v>64989</v>
      </c>
      <c r="L179" s="653">
        <v>0.64926670396419439</v>
      </c>
      <c r="M179" s="653">
        <v>783</v>
      </c>
      <c r="N179" s="653">
        <v>201</v>
      </c>
      <c r="O179" s="653">
        <v>157577</v>
      </c>
      <c r="P179" s="666">
        <v>1.5742587116368287</v>
      </c>
      <c r="Q179" s="654">
        <v>783.96517412935327</v>
      </c>
    </row>
    <row r="180" spans="1:17" ht="14.4" customHeight="1" x14ac:dyDescent="0.3">
      <c r="A180" s="649" t="s">
        <v>10586</v>
      </c>
      <c r="B180" s="650" t="s">
        <v>10587</v>
      </c>
      <c r="C180" s="650" t="s">
        <v>7873</v>
      </c>
      <c r="D180" s="650" t="s">
        <v>10690</v>
      </c>
      <c r="E180" s="650" t="s">
        <v>10691</v>
      </c>
      <c r="F180" s="653">
        <v>8</v>
      </c>
      <c r="G180" s="653">
        <v>4768</v>
      </c>
      <c r="H180" s="653">
        <v>1</v>
      </c>
      <c r="I180" s="653">
        <v>596</v>
      </c>
      <c r="J180" s="653">
        <v>12</v>
      </c>
      <c r="K180" s="653">
        <v>7164</v>
      </c>
      <c r="L180" s="653">
        <v>1.5025167785234899</v>
      </c>
      <c r="M180" s="653">
        <v>597</v>
      </c>
      <c r="N180" s="653">
        <v>9</v>
      </c>
      <c r="O180" s="653">
        <v>5378</v>
      </c>
      <c r="P180" s="666">
        <v>1.1279362416107384</v>
      </c>
      <c r="Q180" s="654">
        <v>597.55555555555554</v>
      </c>
    </row>
    <row r="181" spans="1:17" ht="14.4" customHeight="1" x14ac:dyDescent="0.3">
      <c r="A181" s="649" t="s">
        <v>10586</v>
      </c>
      <c r="B181" s="650" t="s">
        <v>10587</v>
      </c>
      <c r="C181" s="650" t="s">
        <v>7873</v>
      </c>
      <c r="D181" s="650" t="s">
        <v>6577</v>
      </c>
      <c r="E181" s="650" t="s">
        <v>10692</v>
      </c>
      <c r="F181" s="653">
        <v>1</v>
      </c>
      <c r="G181" s="653">
        <v>193</v>
      </c>
      <c r="H181" s="653">
        <v>1</v>
      </c>
      <c r="I181" s="653">
        <v>193</v>
      </c>
      <c r="J181" s="653">
        <v>1</v>
      </c>
      <c r="K181" s="653">
        <v>194</v>
      </c>
      <c r="L181" s="653">
        <v>1.0051813471502591</v>
      </c>
      <c r="M181" s="653">
        <v>194</v>
      </c>
      <c r="N181" s="653"/>
      <c r="O181" s="653"/>
      <c r="P181" s="666"/>
      <c r="Q181" s="654"/>
    </row>
    <row r="182" spans="1:17" ht="14.4" customHeight="1" x14ac:dyDescent="0.3">
      <c r="A182" s="649" t="s">
        <v>10586</v>
      </c>
      <c r="B182" s="650" t="s">
        <v>10587</v>
      </c>
      <c r="C182" s="650" t="s">
        <v>7873</v>
      </c>
      <c r="D182" s="650" t="s">
        <v>10693</v>
      </c>
      <c r="E182" s="650" t="s">
        <v>10694</v>
      </c>
      <c r="F182" s="653">
        <v>21</v>
      </c>
      <c r="G182" s="653">
        <v>3906</v>
      </c>
      <c r="H182" s="653">
        <v>1</v>
      </c>
      <c r="I182" s="653">
        <v>186</v>
      </c>
      <c r="J182" s="653">
        <v>19</v>
      </c>
      <c r="K182" s="653">
        <v>3534</v>
      </c>
      <c r="L182" s="653">
        <v>0.90476190476190477</v>
      </c>
      <c r="M182" s="653">
        <v>186</v>
      </c>
      <c r="N182" s="653">
        <v>31</v>
      </c>
      <c r="O182" s="653">
        <v>5794</v>
      </c>
      <c r="P182" s="666">
        <v>1.4833589349718381</v>
      </c>
      <c r="Q182" s="654">
        <v>186.90322580645162</v>
      </c>
    </row>
    <row r="183" spans="1:17" ht="14.4" customHeight="1" x14ac:dyDescent="0.3">
      <c r="A183" s="649" t="s">
        <v>10586</v>
      </c>
      <c r="B183" s="650" t="s">
        <v>10587</v>
      </c>
      <c r="C183" s="650" t="s">
        <v>7873</v>
      </c>
      <c r="D183" s="650" t="s">
        <v>10695</v>
      </c>
      <c r="E183" s="650" t="s">
        <v>10696</v>
      </c>
      <c r="F183" s="653">
        <v>1</v>
      </c>
      <c r="G183" s="653">
        <v>176</v>
      </c>
      <c r="H183" s="653">
        <v>1</v>
      </c>
      <c r="I183" s="653">
        <v>176</v>
      </c>
      <c r="J183" s="653"/>
      <c r="K183" s="653"/>
      <c r="L183" s="653"/>
      <c r="M183" s="653"/>
      <c r="N183" s="653"/>
      <c r="O183" s="653"/>
      <c r="P183" s="666"/>
      <c r="Q183" s="654"/>
    </row>
    <row r="184" spans="1:17" ht="14.4" customHeight="1" x14ac:dyDescent="0.3">
      <c r="A184" s="649" t="s">
        <v>10586</v>
      </c>
      <c r="B184" s="650" t="s">
        <v>10587</v>
      </c>
      <c r="C184" s="650" t="s">
        <v>7873</v>
      </c>
      <c r="D184" s="650" t="s">
        <v>10697</v>
      </c>
      <c r="E184" s="650" t="s">
        <v>10698</v>
      </c>
      <c r="F184" s="653">
        <v>2</v>
      </c>
      <c r="G184" s="653">
        <v>722</v>
      </c>
      <c r="H184" s="653">
        <v>1</v>
      </c>
      <c r="I184" s="653">
        <v>361</v>
      </c>
      <c r="J184" s="653"/>
      <c r="K184" s="653"/>
      <c r="L184" s="653"/>
      <c r="M184" s="653"/>
      <c r="N184" s="653">
        <v>1</v>
      </c>
      <c r="O184" s="653">
        <v>362</v>
      </c>
      <c r="P184" s="666">
        <v>0.50138504155124652</v>
      </c>
      <c r="Q184" s="654">
        <v>362</v>
      </c>
    </row>
    <row r="185" spans="1:17" ht="14.4" customHeight="1" x14ac:dyDescent="0.3">
      <c r="A185" s="649" t="s">
        <v>10586</v>
      </c>
      <c r="B185" s="650" t="s">
        <v>10587</v>
      </c>
      <c r="C185" s="650" t="s">
        <v>7873</v>
      </c>
      <c r="D185" s="650" t="s">
        <v>10699</v>
      </c>
      <c r="E185" s="650" t="s">
        <v>10700</v>
      </c>
      <c r="F185" s="653">
        <v>80</v>
      </c>
      <c r="G185" s="653">
        <v>18080</v>
      </c>
      <c r="H185" s="653">
        <v>1</v>
      </c>
      <c r="I185" s="653">
        <v>226</v>
      </c>
      <c r="J185" s="653">
        <v>88</v>
      </c>
      <c r="K185" s="653">
        <v>19976</v>
      </c>
      <c r="L185" s="653">
        <v>1.1048672566371682</v>
      </c>
      <c r="M185" s="653">
        <v>227</v>
      </c>
      <c r="N185" s="653">
        <v>112</v>
      </c>
      <c r="O185" s="653">
        <v>25483</v>
      </c>
      <c r="P185" s="666">
        <v>1.40945796460177</v>
      </c>
      <c r="Q185" s="654">
        <v>227.52678571428572</v>
      </c>
    </row>
    <row r="186" spans="1:17" ht="14.4" customHeight="1" x14ac:dyDescent="0.3">
      <c r="A186" s="649" t="s">
        <v>10586</v>
      </c>
      <c r="B186" s="650" t="s">
        <v>10587</v>
      </c>
      <c r="C186" s="650" t="s">
        <v>7873</v>
      </c>
      <c r="D186" s="650" t="s">
        <v>10701</v>
      </c>
      <c r="E186" s="650" t="s">
        <v>10702</v>
      </c>
      <c r="F186" s="653">
        <v>12</v>
      </c>
      <c r="G186" s="653">
        <v>1872</v>
      </c>
      <c r="H186" s="653">
        <v>1</v>
      </c>
      <c r="I186" s="653">
        <v>156</v>
      </c>
      <c r="J186" s="653">
        <v>9</v>
      </c>
      <c r="K186" s="653">
        <v>1413</v>
      </c>
      <c r="L186" s="653">
        <v>0.75480769230769229</v>
      </c>
      <c r="M186" s="653">
        <v>157</v>
      </c>
      <c r="N186" s="653">
        <v>15</v>
      </c>
      <c r="O186" s="653">
        <v>2367</v>
      </c>
      <c r="P186" s="666">
        <v>1.2644230769230769</v>
      </c>
      <c r="Q186" s="654">
        <v>157.80000000000001</v>
      </c>
    </row>
    <row r="187" spans="1:17" ht="14.4" customHeight="1" x14ac:dyDescent="0.3">
      <c r="A187" s="649" t="s">
        <v>10586</v>
      </c>
      <c r="B187" s="650" t="s">
        <v>10587</v>
      </c>
      <c r="C187" s="650" t="s">
        <v>7873</v>
      </c>
      <c r="D187" s="650" t="s">
        <v>10703</v>
      </c>
      <c r="E187" s="650" t="s">
        <v>10704</v>
      </c>
      <c r="F187" s="653">
        <v>2</v>
      </c>
      <c r="G187" s="653">
        <v>918</v>
      </c>
      <c r="H187" s="653">
        <v>1</v>
      </c>
      <c r="I187" s="653">
        <v>459</v>
      </c>
      <c r="J187" s="653">
        <v>3</v>
      </c>
      <c r="K187" s="653">
        <v>1380</v>
      </c>
      <c r="L187" s="653">
        <v>1.5032679738562091</v>
      </c>
      <c r="M187" s="653">
        <v>460</v>
      </c>
      <c r="N187" s="653">
        <v>1</v>
      </c>
      <c r="O187" s="653">
        <v>460</v>
      </c>
      <c r="P187" s="666">
        <v>0.50108932461873634</v>
      </c>
      <c r="Q187" s="654">
        <v>460</v>
      </c>
    </row>
    <row r="188" spans="1:17" ht="14.4" customHeight="1" x14ac:dyDescent="0.3">
      <c r="A188" s="649" t="s">
        <v>10586</v>
      </c>
      <c r="B188" s="650" t="s">
        <v>10587</v>
      </c>
      <c r="C188" s="650" t="s">
        <v>7873</v>
      </c>
      <c r="D188" s="650" t="s">
        <v>10705</v>
      </c>
      <c r="E188" s="650" t="s">
        <v>10706</v>
      </c>
      <c r="F188" s="653">
        <v>13</v>
      </c>
      <c r="G188" s="653">
        <v>7267</v>
      </c>
      <c r="H188" s="653">
        <v>1</v>
      </c>
      <c r="I188" s="653">
        <v>559</v>
      </c>
      <c r="J188" s="653">
        <v>5</v>
      </c>
      <c r="K188" s="653">
        <v>2800</v>
      </c>
      <c r="L188" s="653">
        <v>0.38530342644832805</v>
      </c>
      <c r="M188" s="653">
        <v>560</v>
      </c>
      <c r="N188" s="653">
        <v>18</v>
      </c>
      <c r="O188" s="653">
        <v>10086</v>
      </c>
      <c r="P188" s="666">
        <v>1.3879179854135131</v>
      </c>
      <c r="Q188" s="654">
        <v>560.33333333333337</v>
      </c>
    </row>
    <row r="189" spans="1:17" ht="14.4" customHeight="1" x14ac:dyDescent="0.3">
      <c r="A189" s="649" t="s">
        <v>10586</v>
      </c>
      <c r="B189" s="650" t="s">
        <v>10587</v>
      </c>
      <c r="C189" s="650" t="s">
        <v>7873</v>
      </c>
      <c r="D189" s="650" t="s">
        <v>10707</v>
      </c>
      <c r="E189" s="650" t="s">
        <v>10708</v>
      </c>
      <c r="F189" s="653">
        <v>12</v>
      </c>
      <c r="G189" s="653">
        <v>2028</v>
      </c>
      <c r="H189" s="653">
        <v>1</v>
      </c>
      <c r="I189" s="653">
        <v>169</v>
      </c>
      <c r="J189" s="653">
        <v>5</v>
      </c>
      <c r="K189" s="653">
        <v>850</v>
      </c>
      <c r="L189" s="653">
        <v>0.41913214990138065</v>
      </c>
      <c r="M189" s="653">
        <v>170</v>
      </c>
      <c r="N189" s="653">
        <v>7</v>
      </c>
      <c r="O189" s="653">
        <v>1193</v>
      </c>
      <c r="P189" s="666">
        <v>0.58826429980276129</v>
      </c>
      <c r="Q189" s="654">
        <v>170.42857142857142</v>
      </c>
    </row>
    <row r="190" spans="1:17" ht="14.4" customHeight="1" x14ac:dyDescent="0.3">
      <c r="A190" s="649" t="s">
        <v>10586</v>
      </c>
      <c r="B190" s="650" t="s">
        <v>10587</v>
      </c>
      <c r="C190" s="650" t="s">
        <v>7873</v>
      </c>
      <c r="D190" s="650" t="s">
        <v>10709</v>
      </c>
      <c r="E190" s="650" t="s">
        <v>10710</v>
      </c>
      <c r="F190" s="653">
        <v>11</v>
      </c>
      <c r="G190" s="653">
        <v>2178</v>
      </c>
      <c r="H190" s="653">
        <v>1</v>
      </c>
      <c r="I190" s="653">
        <v>198</v>
      </c>
      <c r="J190" s="653">
        <v>19</v>
      </c>
      <c r="K190" s="653">
        <v>3762</v>
      </c>
      <c r="L190" s="653">
        <v>1.7272727272727273</v>
      </c>
      <c r="M190" s="653">
        <v>198</v>
      </c>
      <c r="N190" s="653">
        <v>11</v>
      </c>
      <c r="O190" s="653">
        <v>2182</v>
      </c>
      <c r="P190" s="666">
        <v>1.0018365472910928</v>
      </c>
      <c r="Q190" s="654">
        <v>198.36363636363637</v>
      </c>
    </row>
    <row r="191" spans="1:17" ht="14.4" customHeight="1" x14ac:dyDescent="0.3">
      <c r="A191" s="649" t="s">
        <v>10586</v>
      </c>
      <c r="B191" s="650" t="s">
        <v>10587</v>
      </c>
      <c r="C191" s="650" t="s">
        <v>7873</v>
      </c>
      <c r="D191" s="650" t="s">
        <v>10711</v>
      </c>
      <c r="E191" s="650" t="s">
        <v>10712</v>
      </c>
      <c r="F191" s="653">
        <v>4</v>
      </c>
      <c r="G191" s="653">
        <v>520</v>
      </c>
      <c r="H191" s="653">
        <v>1</v>
      </c>
      <c r="I191" s="653">
        <v>130</v>
      </c>
      <c r="J191" s="653">
        <v>2</v>
      </c>
      <c r="K191" s="653">
        <v>262</v>
      </c>
      <c r="L191" s="653">
        <v>0.50384615384615383</v>
      </c>
      <c r="M191" s="653">
        <v>131</v>
      </c>
      <c r="N191" s="653">
        <v>2</v>
      </c>
      <c r="O191" s="653">
        <v>264</v>
      </c>
      <c r="P191" s="666">
        <v>0.50769230769230766</v>
      </c>
      <c r="Q191" s="654">
        <v>132</v>
      </c>
    </row>
    <row r="192" spans="1:17" ht="14.4" customHeight="1" x14ac:dyDescent="0.3">
      <c r="A192" s="649" t="s">
        <v>10586</v>
      </c>
      <c r="B192" s="650" t="s">
        <v>10587</v>
      </c>
      <c r="C192" s="650" t="s">
        <v>7873</v>
      </c>
      <c r="D192" s="650" t="s">
        <v>10713</v>
      </c>
      <c r="E192" s="650" t="s">
        <v>10714</v>
      </c>
      <c r="F192" s="653">
        <v>3</v>
      </c>
      <c r="G192" s="653">
        <v>528</v>
      </c>
      <c r="H192" s="653">
        <v>1</v>
      </c>
      <c r="I192" s="653">
        <v>176</v>
      </c>
      <c r="J192" s="653">
        <v>5</v>
      </c>
      <c r="K192" s="653">
        <v>885</v>
      </c>
      <c r="L192" s="653">
        <v>1.6761363636363635</v>
      </c>
      <c r="M192" s="653">
        <v>177</v>
      </c>
      <c r="N192" s="653">
        <v>5</v>
      </c>
      <c r="O192" s="653">
        <v>888</v>
      </c>
      <c r="P192" s="666">
        <v>1.6818181818181819</v>
      </c>
      <c r="Q192" s="654">
        <v>177.6</v>
      </c>
    </row>
    <row r="193" spans="1:17" ht="14.4" customHeight="1" x14ac:dyDescent="0.3">
      <c r="A193" s="649" t="s">
        <v>10586</v>
      </c>
      <c r="B193" s="650" t="s">
        <v>10587</v>
      </c>
      <c r="C193" s="650" t="s">
        <v>7873</v>
      </c>
      <c r="D193" s="650" t="s">
        <v>10715</v>
      </c>
      <c r="E193" s="650" t="s">
        <v>10716</v>
      </c>
      <c r="F193" s="653">
        <v>55</v>
      </c>
      <c r="G193" s="653">
        <v>22605</v>
      </c>
      <c r="H193" s="653">
        <v>1</v>
      </c>
      <c r="I193" s="653">
        <v>411</v>
      </c>
      <c r="J193" s="653">
        <v>50</v>
      </c>
      <c r="K193" s="653">
        <v>20600</v>
      </c>
      <c r="L193" s="653">
        <v>0.91130280911302808</v>
      </c>
      <c r="M193" s="653">
        <v>412</v>
      </c>
      <c r="N193" s="653">
        <v>41</v>
      </c>
      <c r="O193" s="653">
        <v>16912</v>
      </c>
      <c r="P193" s="666">
        <v>0.74815306348153066</v>
      </c>
      <c r="Q193" s="654">
        <v>412.48780487804879</v>
      </c>
    </row>
    <row r="194" spans="1:17" ht="14.4" customHeight="1" x14ac:dyDescent="0.3">
      <c r="A194" s="649" t="s">
        <v>10586</v>
      </c>
      <c r="B194" s="650" t="s">
        <v>10587</v>
      </c>
      <c r="C194" s="650" t="s">
        <v>7873</v>
      </c>
      <c r="D194" s="650" t="s">
        <v>10717</v>
      </c>
      <c r="E194" s="650" t="s">
        <v>10718</v>
      </c>
      <c r="F194" s="653">
        <v>57</v>
      </c>
      <c r="G194" s="653">
        <v>22401</v>
      </c>
      <c r="H194" s="653">
        <v>1</v>
      </c>
      <c r="I194" s="653">
        <v>393</v>
      </c>
      <c r="J194" s="653">
        <v>50</v>
      </c>
      <c r="K194" s="653">
        <v>19700</v>
      </c>
      <c r="L194" s="653">
        <v>0.8794250256684969</v>
      </c>
      <c r="M194" s="653">
        <v>394</v>
      </c>
      <c r="N194" s="653">
        <v>37</v>
      </c>
      <c r="O194" s="653">
        <v>14599</v>
      </c>
      <c r="P194" s="666">
        <v>0.65171197714387752</v>
      </c>
      <c r="Q194" s="654">
        <v>394.56756756756755</v>
      </c>
    </row>
    <row r="195" spans="1:17" ht="14.4" customHeight="1" x14ac:dyDescent="0.3">
      <c r="A195" s="649" t="s">
        <v>10586</v>
      </c>
      <c r="B195" s="650" t="s">
        <v>10587</v>
      </c>
      <c r="C195" s="650" t="s">
        <v>7873</v>
      </c>
      <c r="D195" s="650" t="s">
        <v>10719</v>
      </c>
      <c r="E195" s="650" t="s">
        <v>10720</v>
      </c>
      <c r="F195" s="653">
        <v>1</v>
      </c>
      <c r="G195" s="653">
        <v>573</v>
      </c>
      <c r="H195" s="653">
        <v>1</v>
      </c>
      <c r="I195" s="653">
        <v>573</v>
      </c>
      <c r="J195" s="653">
        <v>1</v>
      </c>
      <c r="K195" s="653">
        <v>573</v>
      </c>
      <c r="L195" s="653">
        <v>1</v>
      </c>
      <c r="M195" s="653">
        <v>573</v>
      </c>
      <c r="N195" s="653">
        <v>1</v>
      </c>
      <c r="O195" s="653">
        <v>573</v>
      </c>
      <c r="P195" s="666">
        <v>1</v>
      </c>
      <c r="Q195" s="654">
        <v>573</v>
      </c>
    </row>
    <row r="196" spans="1:17" ht="14.4" customHeight="1" x14ac:dyDescent="0.3">
      <c r="A196" s="649" t="s">
        <v>10586</v>
      </c>
      <c r="B196" s="650" t="s">
        <v>10587</v>
      </c>
      <c r="C196" s="650" t="s">
        <v>7873</v>
      </c>
      <c r="D196" s="650" t="s">
        <v>10721</v>
      </c>
      <c r="E196" s="650" t="s">
        <v>10722</v>
      </c>
      <c r="F196" s="653"/>
      <c r="G196" s="653"/>
      <c r="H196" s="653"/>
      <c r="I196" s="653"/>
      <c r="J196" s="653">
        <v>2</v>
      </c>
      <c r="K196" s="653">
        <v>618</v>
      </c>
      <c r="L196" s="653"/>
      <c r="M196" s="653">
        <v>309</v>
      </c>
      <c r="N196" s="653">
        <v>6</v>
      </c>
      <c r="O196" s="653">
        <v>1859</v>
      </c>
      <c r="P196" s="666"/>
      <c r="Q196" s="654">
        <v>309.83333333333331</v>
      </c>
    </row>
    <row r="197" spans="1:17" ht="14.4" customHeight="1" x14ac:dyDescent="0.3">
      <c r="A197" s="649" t="s">
        <v>10586</v>
      </c>
      <c r="B197" s="650" t="s">
        <v>10587</v>
      </c>
      <c r="C197" s="650" t="s">
        <v>7873</v>
      </c>
      <c r="D197" s="650" t="s">
        <v>10506</v>
      </c>
      <c r="E197" s="650" t="s">
        <v>10507</v>
      </c>
      <c r="F197" s="653">
        <v>76</v>
      </c>
      <c r="G197" s="653">
        <v>1672</v>
      </c>
      <c r="H197" s="653">
        <v>1</v>
      </c>
      <c r="I197" s="653">
        <v>22</v>
      </c>
      <c r="J197" s="653">
        <v>6</v>
      </c>
      <c r="K197" s="653">
        <v>132</v>
      </c>
      <c r="L197" s="653">
        <v>7.8947368421052627E-2</v>
      </c>
      <c r="M197" s="653">
        <v>22</v>
      </c>
      <c r="N197" s="653"/>
      <c r="O197" s="653"/>
      <c r="P197" s="666"/>
      <c r="Q197" s="654"/>
    </row>
    <row r="198" spans="1:17" ht="14.4" customHeight="1" x14ac:dyDescent="0.3">
      <c r="A198" s="649" t="s">
        <v>10586</v>
      </c>
      <c r="B198" s="650" t="s">
        <v>10587</v>
      </c>
      <c r="C198" s="650" t="s">
        <v>7873</v>
      </c>
      <c r="D198" s="650" t="s">
        <v>10723</v>
      </c>
      <c r="E198" s="650" t="s">
        <v>10724</v>
      </c>
      <c r="F198" s="653">
        <v>47</v>
      </c>
      <c r="G198" s="653">
        <v>4136</v>
      </c>
      <c r="H198" s="653">
        <v>1</v>
      </c>
      <c r="I198" s="653">
        <v>88</v>
      </c>
      <c r="J198" s="653">
        <v>11</v>
      </c>
      <c r="K198" s="653">
        <v>968</v>
      </c>
      <c r="L198" s="653">
        <v>0.23404255319148937</v>
      </c>
      <c r="M198" s="653">
        <v>88</v>
      </c>
      <c r="N198" s="653">
        <v>20</v>
      </c>
      <c r="O198" s="653">
        <v>1769</v>
      </c>
      <c r="P198" s="666">
        <v>0.42770793036750482</v>
      </c>
      <c r="Q198" s="654">
        <v>88.45</v>
      </c>
    </row>
    <row r="199" spans="1:17" ht="14.4" customHeight="1" x14ac:dyDescent="0.3">
      <c r="A199" s="649" t="s">
        <v>10586</v>
      </c>
      <c r="B199" s="650" t="s">
        <v>10587</v>
      </c>
      <c r="C199" s="650" t="s">
        <v>7873</v>
      </c>
      <c r="D199" s="650" t="s">
        <v>10725</v>
      </c>
      <c r="E199" s="650" t="s">
        <v>10726</v>
      </c>
      <c r="F199" s="653">
        <v>4081</v>
      </c>
      <c r="G199" s="653">
        <v>118349</v>
      </c>
      <c r="H199" s="653">
        <v>1</v>
      </c>
      <c r="I199" s="653">
        <v>29</v>
      </c>
      <c r="J199" s="653">
        <v>3783</v>
      </c>
      <c r="K199" s="653">
        <v>109707</v>
      </c>
      <c r="L199" s="653">
        <v>0.92697868169566278</v>
      </c>
      <c r="M199" s="653">
        <v>29</v>
      </c>
      <c r="N199" s="653">
        <v>3206</v>
      </c>
      <c r="O199" s="653">
        <v>94542</v>
      </c>
      <c r="P199" s="666">
        <v>0.79884071686283786</v>
      </c>
      <c r="Q199" s="654">
        <v>29.489082969432314</v>
      </c>
    </row>
    <row r="200" spans="1:17" ht="14.4" customHeight="1" x14ac:dyDescent="0.3">
      <c r="A200" s="649" t="s">
        <v>10586</v>
      </c>
      <c r="B200" s="650" t="s">
        <v>10587</v>
      </c>
      <c r="C200" s="650" t="s">
        <v>7873</v>
      </c>
      <c r="D200" s="650" t="s">
        <v>10727</v>
      </c>
      <c r="E200" s="650" t="s">
        <v>10728</v>
      </c>
      <c r="F200" s="653">
        <v>45</v>
      </c>
      <c r="G200" s="653">
        <v>2250</v>
      </c>
      <c r="H200" s="653">
        <v>1</v>
      </c>
      <c r="I200" s="653">
        <v>50</v>
      </c>
      <c r="J200" s="653">
        <v>34</v>
      </c>
      <c r="K200" s="653">
        <v>1700</v>
      </c>
      <c r="L200" s="653">
        <v>0.75555555555555554</v>
      </c>
      <c r="M200" s="653">
        <v>50</v>
      </c>
      <c r="N200" s="653">
        <v>43</v>
      </c>
      <c r="O200" s="653">
        <v>2150</v>
      </c>
      <c r="P200" s="666">
        <v>0.9555555555555556</v>
      </c>
      <c r="Q200" s="654">
        <v>50</v>
      </c>
    </row>
    <row r="201" spans="1:17" ht="14.4" customHeight="1" x14ac:dyDescent="0.3">
      <c r="A201" s="649" t="s">
        <v>10586</v>
      </c>
      <c r="B201" s="650" t="s">
        <v>10587</v>
      </c>
      <c r="C201" s="650" t="s">
        <v>7873</v>
      </c>
      <c r="D201" s="650" t="s">
        <v>10729</v>
      </c>
      <c r="E201" s="650" t="s">
        <v>10730</v>
      </c>
      <c r="F201" s="653">
        <v>632</v>
      </c>
      <c r="G201" s="653">
        <v>7584</v>
      </c>
      <c r="H201" s="653">
        <v>1</v>
      </c>
      <c r="I201" s="653">
        <v>12</v>
      </c>
      <c r="J201" s="653">
        <v>735</v>
      </c>
      <c r="K201" s="653">
        <v>8820</v>
      </c>
      <c r="L201" s="653">
        <v>1.1629746835443038</v>
      </c>
      <c r="M201" s="653">
        <v>12</v>
      </c>
      <c r="N201" s="653">
        <v>588</v>
      </c>
      <c r="O201" s="653">
        <v>7056</v>
      </c>
      <c r="P201" s="666">
        <v>0.930379746835443</v>
      </c>
      <c r="Q201" s="654">
        <v>12</v>
      </c>
    </row>
    <row r="202" spans="1:17" ht="14.4" customHeight="1" x14ac:dyDescent="0.3">
      <c r="A202" s="649" t="s">
        <v>10586</v>
      </c>
      <c r="B202" s="650" t="s">
        <v>10587</v>
      </c>
      <c r="C202" s="650" t="s">
        <v>7873</v>
      </c>
      <c r="D202" s="650" t="s">
        <v>10731</v>
      </c>
      <c r="E202" s="650" t="s">
        <v>10732</v>
      </c>
      <c r="F202" s="653">
        <v>124</v>
      </c>
      <c r="G202" s="653">
        <v>22320</v>
      </c>
      <c r="H202" s="653">
        <v>1</v>
      </c>
      <c r="I202" s="653">
        <v>180</v>
      </c>
      <c r="J202" s="653">
        <v>109</v>
      </c>
      <c r="K202" s="653">
        <v>19729</v>
      </c>
      <c r="L202" s="653">
        <v>0.88391577060931903</v>
      </c>
      <c r="M202" s="653">
        <v>181</v>
      </c>
      <c r="N202" s="653">
        <v>97</v>
      </c>
      <c r="O202" s="653">
        <v>17610</v>
      </c>
      <c r="P202" s="666">
        <v>0.78897849462365588</v>
      </c>
      <c r="Q202" s="654">
        <v>181.54639175257731</v>
      </c>
    </row>
    <row r="203" spans="1:17" ht="14.4" customHeight="1" x14ac:dyDescent="0.3">
      <c r="A203" s="649" t="s">
        <v>10586</v>
      </c>
      <c r="B203" s="650" t="s">
        <v>10587</v>
      </c>
      <c r="C203" s="650" t="s">
        <v>7873</v>
      </c>
      <c r="D203" s="650" t="s">
        <v>10733</v>
      </c>
      <c r="E203" s="650" t="s">
        <v>10734</v>
      </c>
      <c r="F203" s="653">
        <v>3237</v>
      </c>
      <c r="G203" s="653">
        <v>229827</v>
      </c>
      <c r="H203" s="653">
        <v>1</v>
      </c>
      <c r="I203" s="653">
        <v>71</v>
      </c>
      <c r="J203" s="653">
        <v>2922</v>
      </c>
      <c r="K203" s="653">
        <v>207462</v>
      </c>
      <c r="L203" s="653">
        <v>0.90268767377201109</v>
      </c>
      <c r="M203" s="653">
        <v>71</v>
      </c>
      <c r="N203" s="653">
        <v>1142</v>
      </c>
      <c r="O203" s="653">
        <v>81173</v>
      </c>
      <c r="P203" s="666">
        <v>0.35319174857610292</v>
      </c>
      <c r="Q203" s="654">
        <v>71.079684763572686</v>
      </c>
    </row>
    <row r="204" spans="1:17" ht="14.4" customHeight="1" x14ac:dyDescent="0.3">
      <c r="A204" s="649" t="s">
        <v>10586</v>
      </c>
      <c r="B204" s="650" t="s">
        <v>10587</v>
      </c>
      <c r="C204" s="650" t="s">
        <v>7873</v>
      </c>
      <c r="D204" s="650" t="s">
        <v>10735</v>
      </c>
      <c r="E204" s="650" t="s">
        <v>10736</v>
      </c>
      <c r="F204" s="653">
        <v>97</v>
      </c>
      <c r="G204" s="653">
        <v>17557</v>
      </c>
      <c r="H204" s="653">
        <v>1</v>
      </c>
      <c r="I204" s="653">
        <v>181</v>
      </c>
      <c r="J204" s="653">
        <v>74</v>
      </c>
      <c r="K204" s="653">
        <v>13468</v>
      </c>
      <c r="L204" s="653">
        <v>0.76710144102067557</v>
      </c>
      <c r="M204" s="653">
        <v>182</v>
      </c>
      <c r="N204" s="653">
        <v>53</v>
      </c>
      <c r="O204" s="653">
        <v>9679</v>
      </c>
      <c r="P204" s="666">
        <v>0.55129008372728827</v>
      </c>
      <c r="Q204" s="654">
        <v>182.62264150943398</v>
      </c>
    </row>
    <row r="205" spans="1:17" ht="14.4" customHeight="1" x14ac:dyDescent="0.3">
      <c r="A205" s="649" t="s">
        <v>10586</v>
      </c>
      <c r="B205" s="650" t="s">
        <v>10587</v>
      </c>
      <c r="C205" s="650" t="s">
        <v>7873</v>
      </c>
      <c r="D205" s="650" t="s">
        <v>10448</v>
      </c>
      <c r="E205" s="650" t="s">
        <v>10449</v>
      </c>
      <c r="F205" s="653"/>
      <c r="G205" s="653"/>
      <c r="H205" s="653"/>
      <c r="I205" s="653"/>
      <c r="J205" s="653">
        <v>8</v>
      </c>
      <c r="K205" s="653">
        <v>9960</v>
      </c>
      <c r="L205" s="653"/>
      <c r="M205" s="653">
        <v>1245</v>
      </c>
      <c r="N205" s="653">
        <v>108</v>
      </c>
      <c r="O205" s="653">
        <v>135324</v>
      </c>
      <c r="P205" s="666"/>
      <c r="Q205" s="654">
        <v>1253</v>
      </c>
    </row>
    <row r="206" spans="1:17" ht="14.4" customHeight="1" x14ac:dyDescent="0.3">
      <c r="A206" s="649" t="s">
        <v>10586</v>
      </c>
      <c r="B206" s="650" t="s">
        <v>10587</v>
      </c>
      <c r="C206" s="650" t="s">
        <v>7873</v>
      </c>
      <c r="D206" s="650" t="s">
        <v>10737</v>
      </c>
      <c r="E206" s="650" t="s">
        <v>10738</v>
      </c>
      <c r="F206" s="653">
        <v>2241</v>
      </c>
      <c r="G206" s="653">
        <v>329427</v>
      </c>
      <c r="H206" s="653">
        <v>1</v>
      </c>
      <c r="I206" s="653">
        <v>147</v>
      </c>
      <c r="J206" s="653">
        <v>2696</v>
      </c>
      <c r="K206" s="653">
        <v>396312</v>
      </c>
      <c r="L206" s="653">
        <v>1.2030343596608657</v>
      </c>
      <c r="M206" s="653">
        <v>147</v>
      </c>
      <c r="N206" s="653">
        <v>2615</v>
      </c>
      <c r="O206" s="653">
        <v>385749</v>
      </c>
      <c r="P206" s="666">
        <v>1.1709695926563397</v>
      </c>
      <c r="Q206" s="654">
        <v>147.51395793499043</v>
      </c>
    </row>
    <row r="207" spans="1:17" ht="14.4" customHeight="1" x14ac:dyDescent="0.3">
      <c r="A207" s="649" t="s">
        <v>10586</v>
      </c>
      <c r="B207" s="650" t="s">
        <v>10587</v>
      </c>
      <c r="C207" s="650" t="s">
        <v>7873</v>
      </c>
      <c r="D207" s="650" t="s">
        <v>10739</v>
      </c>
      <c r="E207" s="650" t="s">
        <v>10740</v>
      </c>
      <c r="F207" s="653">
        <v>4083</v>
      </c>
      <c r="G207" s="653">
        <v>118407</v>
      </c>
      <c r="H207" s="653">
        <v>1</v>
      </c>
      <c r="I207" s="653">
        <v>29</v>
      </c>
      <c r="J207" s="653">
        <v>3806</v>
      </c>
      <c r="K207" s="653">
        <v>110374</v>
      </c>
      <c r="L207" s="653">
        <v>0.93215772716140088</v>
      </c>
      <c r="M207" s="653">
        <v>29</v>
      </c>
      <c r="N207" s="653">
        <v>3214</v>
      </c>
      <c r="O207" s="653">
        <v>94769</v>
      </c>
      <c r="P207" s="666">
        <v>0.80036653238406508</v>
      </c>
      <c r="Q207" s="654">
        <v>29.48630989421282</v>
      </c>
    </row>
    <row r="208" spans="1:17" ht="14.4" customHeight="1" x14ac:dyDescent="0.3">
      <c r="A208" s="649" t="s">
        <v>10586</v>
      </c>
      <c r="B208" s="650" t="s">
        <v>10587</v>
      </c>
      <c r="C208" s="650" t="s">
        <v>7873</v>
      </c>
      <c r="D208" s="650" t="s">
        <v>10741</v>
      </c>
      <c r="E208" s="650" t="s">
        <v>10742</v>
      </c>
      <c r="F208" s="653">
        <v>561</v>
      </c>
      <c r="G208" s="653">
        <v>17391</v>
      </c>
      <c r="H208" s="653">
        <v>1</v>
      </c>
      <c r="I208" s="653">
        <v>31</v>
      </c>
      <c r="J208" s="653">
        <v>517</v>
      </c>
      <c r="K208" s="653">
        <v>16027</v>
      </c>
      <c r="L208" s="653">
        <v>0.92156862745098034</v>
      </c>
      <c r="M208" s="653">
        <v>31</v>
      </c>
      <c r="N208" s="653">
        <v>590</v>
      </c>
      <c r="O208" s="653">
        <v>18290</v>
      </c>
      <c r="P208" s="666">
        <v>1.0516934046345812</v>
      </c>
      <c r="Q208" s="654">
        <v>31</v>
      </c>
    </row>
    <row r="209" spans="1:17" ht="14.4" customHeight="1" x14ac:dyDescent="0.3">
      <c r="A209" s="649" t="s">
        <v>10586</v>
      </c>
      <c r="B209" s="650" t="s">
        <v>10587</v>
      </c>
      <c r="C209" s="650" t="s">
        <v>7873</v>
      </c>
      <c r="D209" s="650" t="s">
        <v>10743</v>
      </c>
      <c r="E209" s="650" t="s">
        <v>10744</v>
      </c>
      <c r="F209" s="653">
        <v>896</v>
      </c>
      <c r="G209" s="653">
        <v>24192</v>
      </c>
      <c r="H209" s="653">
        <v>1</v>
      </c>
      <c r="I209" s="653">
        <v>27</v>
      </c>
      <c r="J209" s="653">
        <v>1039</v>
      </c>
      <c r="K209" s="653">
        <v>28053</v>
      </c>
      <c r="L209" s="653">
        <v>1.1595982142857142</v>
      </c>
      <c r="M209" s="653">
        <v>27</v>
      </c>
      <c r="N209" s="653">
        <v>1049</v>
      </c>
      <c r="O209" s="653">
        <v>28323</v>
      </c>
      <c r="P209" s="666">
        <v>1.1707589285714286</v>
      </c>
      <c r="Q209" s="654">
        <v>27</v>
      </c>
    </row>
    <row r="210" spans="1:17" ht="14.4" customHeight="1" x14ac:dyDescent="0.3">
      <c r="A210" s="649" t="s">
        <v>10586</v>
      </c>
      <c r="B210" s="650" t="s">
        <v>10587</v>
      </c>
      <c r="C210" s="650" t="s">
        <v>7873</v>
      </c>
      <c r="D210" s="650" t="s">
        <v>10745</v>
      </c>
      <c r="E210" s="650" t="s">
        <v>10746</v>
      </c>
      <c r="F210" s="653">
        <v>15</v>
      </c>
      <c r="G210" s="653">
        <v>2400</v>
      </c>
      <c r="H210" s="653">
        <v>1</v>
      </c>
      <c r="I210" s="653">
        <v>160</v>
      </c>
      <c r="J210" s="653">
        <v>15</v>
      </c>
      <c r="K210" s="653">
        <v>2415</v>
      </c>
      <c r="L210" s="653">
        <v>1.0062500000000001</v>
      </c>
      <c r="M210" s="653">
        <v>161</v>
      </c>
      <c r="N210" s="653">
        <v>14</v>
      </c>
      <c r="O210" s="653">
        <v>2261</v>
      </c>
      <c r="P210" s="666">
        <v>0.94208333333333338</v>
      </c>
      <c r="Q210" s="654">
        <v>161.5</v>
      </c>
    </row>
    <row r="211" spans="1:17" ht="14.4" customHeight="1" x14ac:dyDescent="0.3">
      <c r="A211" s="649" t="s">
        <v>10586</v>
      </c>
      <c r="B211" s="650" t="s">
        <v>10587</v>
      </c>
      <c r="C211" s="650" t="s">
        <v>7873</v>
      </c>
      <c r="D211" s="650" t="s">
        <v>10747</v>
      </c>
      <c r="E211" s="650" t="s">
        <v>10748</v>
      </c>
      <c r="F211" s="653">
        <v>152</v>
      </c>
      <c r="G211" s="653">
        <v>3344</v>
      </c>
      <c r="H211" s="653">
        <v>1</v>
      </c>
      <c r="I211" s="653">
        <v>22</v>
      </c>
      <c r="J211" s="653">
        <v>196</v>
      </c>
      <c r="K211" s="653">
        <v>4312</v>
      </c>
      <c r="L211" s="653">
        <v>1.2894736842105263</v>
      </c>
      <c r="M211" s="653">
        <v>22</v>
      </c>
      <c r="N211" s="653">
        <v>159</v>
      </c>
      <c r="O211" s="653">
        <v>3498</v>
      </c>
      <c r="P211" s="666">
        <v>1.0460526315789473</v>
      </c>
      <c r="Q211" s="654">
        <v>22</v>
      </c>
    </row>
    <row r="212" spans="1:17" ht="14.4" customHeight="1" x14ac:dyDescent="0.3">
      <c r="A212" s="649" t="s">
        <v>10586</v>
      </c>
      <c r="B212" s="650" t="s">
        <v>10587</v>
      </c>
      <c r="C212" s="650" t="s">
        <v>7873</v>
      </c>
      <c r="D212" s="650" t="s">
        <v>10749</v>
      </c>
      <c r="E212" s="650" t="s">
        <v>10750</v>
      </c>
      <c r="F212" s="653">
        <v>30</v>
      </c>
      <c r="G212" s="653">
        <v>25500</v>
      </c>
      <c r="H212" s="653">
        <v>1</v>
      </c>
      <c r="I212" s="653">
        <v>850</v>
      </c>
      <c r="J212" s="653">
        <v>18</v>
      </c>
      <c r="K212" s="653">
        <v>15372</v>
      </c>
      <c r="L212" s="653">
        <v>0.60282352941176476</v>
      </c>
      <c r="M212" s="653">
        <v>854</v>
      </c>
      <c r="N212" s="653">
        <v>35</v>
      </c>
      <c r="O212" s="653">
        <v>30000</v>
      </c>
      <c r="P212" s="666">
        <v>1.1764705882352942</v>
      </c>
      <c r="Q212" s="654">
        <v>857.14285714285711</v>
      </c>
    </row>
    <row r="213" spans="1:17" ht="14.4" customHeight="1" x14ac:dyDescent="0.3">
      <c r="A213" s="649" t="s">
        <v>10586</v>
      </c>
      <c r="B213" s="650" t="s">
        <v>10587</v>
      </c>
      <c r="C213" s="650" t="s">
        <v>7873</v>
      </c>
      <c r="D213" s="650" t="s">
        <v>10751</v>
      </c>
      <c r="E213" s="650" t="s">
        <v>10752</v>
      </c>
      <c r="F213" s="653">
        <v>1121</v>
      </c>
      <c r="G213" s="653">
        <v>28025</v>
      </c>
      <c r="H213" s="653">
        <v>1</v>
      </c>
      <c r="I213" s="653">
        <v>25</v>
      </c>
      <c r="J213" s="653">
        <v>1233</v>
      </c>
      <c r="K213" s="653">
        <v>30825</v>
      </c>
      <c r="L213" s="653">
        <v>1.0999107939339876</v>
      </c>
      <c r="M213" s="653">
        <v>25</v>
      </c>
      <c r="N213" s="653">
        <v>1204</v>
      </c>
      <c r="O213" s="653">
        <v>30100</v>
      </c>
      <c r="P213" s="666">
        <v>1.0740410347903657</v>
      </c>
      <c r="Q213" s="654">
        <v>25</v>
      </c>
    </row>
    <row r="214" spans="1:17" ht="14.4" customHeight="1" x14ac:dyDescent="0.3">
      <c r="A214" s="649" t="s">
        <v>10586</v>
      </c>
      <c r="B214" s="650" t="s">
        <v>10587</v>
      </c>
      <c r="C214" s="650" t="s">
        <v>7873</v>
      </c>
      <c r="D214" s="650" t="s">
        <v>10753</v>
      </c>
      <c r="E214" s="650" t="s">
        <v>10754</v>
      </c>
      <c r="F214" s="653">
        <v>217</v>
      </c>
      <c r="G214" s="653">
        <v>7161</v>
      </c>
      <c r="H214" s="653">
        <v>1</v>
      </c>
      <c r="I214" s="653">
        <v>33</v>
      </c>
      <c r="J214" s="653">
        <v>292</v>
      </c>
      <c r="K214" s="653">
        <v>9636</v>
      </c>
      <c r="L214" s="653">
        <v>1.3456221198156681</v>
      </c>
      <c r="M214" s="653">
        <v>33</v>
      </c>
      <c r="N214" s="653">
        <v>256</v>
      </c>
      <c r="O214" s="653">
        <v>8448</v>
      </c>
      <c r="P214" s="666">
        <v>1.1797235023041475</v>
      </c>
      <c r="Q214" s="654">
        <v>33</v>
      </c>
    </row>
    <row r="215" spans="1:17" ht="14.4" customHeight="1" x14ac:dyDescent="0.3">
      <c r="A215" s="649" t="s">
        <v>10586</v>
      </c>
      <c r="B215" s="650" t="s">
        <v>10587</v>
      </c>
      <c r="C215" s="650" t="s">
        <v>7873</v>
      </c>
      <c r="D215" s="650" t="s">
        <v>10755</v>
      </c>
      <c r="E215" s="650" t="s">
        <v>10756</v>
      </c>
      <c r="F215" s="653">
        <v>24</v>
      </c>
      <c r="G215" s="653">
        <v>720</v>
      </c>
      <c r="H215" s="653">
        <v>1</v>
      </c>
      <c r="I215" s="653">
        <v>30</v>
      </c>
      <c r="J215" s="653">
        <v>40</v>
      </c>
      <c r="K215" s="653">
        <v>1200</v>
      </c>
      <c r="L215" s="653">
        <v>1.6666666666666667</v>
      </c>
      <c r="M215" s="653">
        <v>30</v>
      </c>
      <c r="N215" s="653">
        <v>40</v>
      </c>
      <c r="O215" s="653">
        <v>1200</v>
      </c>
      <c r="P215" s="666">
        <v>1.6666666666666667</v>
      </c>
      <c r="Q215" s="654">
        <v>30</v>
      </c>
    </row>
    <row r="216" spans="1:17" ht="14.4" customHeight="1" x14ac:dyDescent="0.3">
      <c r="A216" s="649" t="s">
        <v>10586</v>
      </c>
      <c r="B216" s="650" t="s">
        <v>10587</v>
      </c>
      <c r="C216" s="650" t="s">
        <v>7873</v>
      </c>
      <c r="D216" s="650" t="s">
        <v>10757</v>
      </c>
      <c r="E216" s="650" t="s">
        <v>10758</v>
      </c>
      <c r="F216" s="653"/>
      <c r="G216" s="653"/>
      <c r="H216" s="653"/>
      <c r="I216" s="653"/>
      <c r="J216" s="653"/>
      <c r="K216" s="653"/>
      <c r="L216" s="653"/>
      <c r="M216" s="653"/>
      <c r="N216" s="653">
        <v>1</v>
      </c>
      <c r="O216" s="653">
        <v>79</v>
      </c>
      <c r="P216" s="666"/>
      <c r="Q216" s="654">
        <v>79</v>
      </c>
    </row>
    <row r="217" spans="1:17" ht="14.4" customHeight="1" x14ac:dyDescent="0.3">
      <c r="A217" s="649" t="s">
        <v>10586</v>
      </c>
      <c r="B217" s="650" t="s">
        <v>10587</v>
      </c>
      <c r="C217" s="650" t="s">
        <v>7873</v>
      </c>
      <c r="D217" s="650" t="s">
        <v>10759</v>
      </c>
      <c r="E217" s="650" t="s">
        <v>10760</v>
      </c>
      <c r="F217" s="653">
        <v>43</v>
      </c>
      <c r="G217" s="653">
        <v>8772</v>
      </c>
      <c r="H217" s="653">
        <v>1</v>
      </c>
      <c r="I217" s="653">
        <v>204</v>
      </c>
      <c r="J217" s="653">
        <v>27</v>
      </c>
      <c r="K217" s="653">
        <v>5508</v>
      </c>
      <c r="L217" s="653">
        <v>0.62790697674418605</v>
      </c>
      <c r="M217" s="653">
        <v>204</v>
      </c>
      <c r="N217" s="653">
        <v>28</v>
      </c>
      <c r="O217" s="653">
        <v>5712</v>
      </c>
      <c r="P217" s="666">
        <v>0.65116279069767447</v>
      </c>
      <c r="Q217" s="654">
        <v>204</v>
      </c>
    </row>
    <row r="218" spans="1:17" ht="14.4" customHeight="1" x14ac:dyDescent="0.3">
      <c r="A218" s="649" t="s">
        <v>10586</v>
      </c>
      <c r="B218" s="650" t="s">
        <v>10587</v>
      </c>
      <c r="C218" s="650" t="s">
        <v>7873</v>
      </c>
      <c r="D218" s="650" t="s">
        <v>10761</v>
      </c>
      <c r="E218" s="650" t="s">
        <v>10762</v>
      </c>
      <c r="F218" s="653">
        <v>473</v>
      </c>
      <c r="G218" s="653">
        <v>12298</v>
      </c>
      <c r="H218" s="653">
        <v>1</v>
      </c>
      <c r="I218" s="653">
        <v>26</v>
      </c>
      <c r="J218" s="653">
        <v>422</v>
      </c>
      <c r="K218" s="653">
        <v>10972</v>
      </c>
      <c r="L218" s="653">
        <v>0.89217758985200846</v>
      </c>
      <c r="M218" s="653">
        <v>26</v>
      </c>
      <c r="N218" s="653">
        <v>497</v>
      </c>
      <c r="O218" s="653">
        <v>12922</v>
      </c>
      <c r="P218" s="666">
        <v>1.0507399577167018</v>
      </c>
      <c r="Q218" s="654">
        <v>26</v>
      </c>
    </row>
    <row r="219" spans="1:17" ht="14.4" customHeight="1" x14ac:dyDescent="0.3">
      <c r="A219" s="649" t="s">
        <v>10586</v>
      </c>
      <c r="B219" s="650" t="s">
        <v>10587</v>
      </c>
      <c r="C219" s="650" t="s">
        <v>7873</v>
      </c>
      <c r="D219" s="650" t="s">
        <v>10763</v>
      </c>
      <c r="E219" s="650" t="s">
        <v>10764</v>
      </c>
      <c r="F219" s="653">
        <v>280</v>
      </c>
      <c r="G219" s="653">
        <v>23520</v>
      </c>
      <c r="H219" s="653">
        <v>1</v>
      </c>
      <c r="I219" s="653">
        <v>84</v>
      </c>
      <c r="J219" s="653">
        <v>395</v>
      </c>
      <c r="K219" s="653">
        <v>33180</v>
      </c>
      <c r="L219" s="653">
        <v>1.4107142857142858</v>
      </c>
      <c r="M219" s="653">
        <v>84</v>
      </c>
      <c r="N219" s="653">
        <v>394</v>
      </c>
      <c r="O219" s="653">
        <v>33096</v>
      </c>
      <c r="P219" s="666">
        <v>1.4071428571428573</v>
      </c>
      <c r="Q219" s="654">
        <v>84</v>
      </c>
    </row>
    <row r="220" spans="1:17" ht="14.4" customHeight="1" x14ac:dyDescent="0.3">
      <c r="A220" s="649" t="s">
        <v>10586</v>
      </c>
      <c r="B220" s="650" t="s">
        <v>10587</v>
      </c>
      <c r="C220" s="650" t="s">
        <v>7873</v>
      </c>
      <c r="D220" s="650" t="s">
        <v>10765</v>
      </c>
      <c r="E220" s="650" t="s">
        <v>10766</v>
      </c>
      <c r="F220" s="653">
        <v>130</v>
      </c>
      <c r="G220" s="653">
        <v>22490</v>
      </c>
      <c r="H220" s="653">
        <v>1</v>
      </c>
      <c r="I220" s="653">
        <v>173</v>
      </c>
      <c r="J220" s="653">
        <v>118</v>
      </c>
      <c r="K220" s="653">
        <v>20532</v>
      </c>
      <c r="L220" s="653">
        <v>0.91293908403734991</v>
      </c>
      <c r="M220" s="653">
        <v>174</v>
      </c>
      <c r="N220" s="653">
        <v>111</v>
      </c>
      <c r="O220" s="653">
        <v>19376</v>
      </c>
      <c r="P220" s="666">
        <v>0.86153846153846159</v>
      </c>
      <c r="Q220" s="654">
        <v>174.55855855855856</v>
      </c>
    </row>
    <row r="221" spans="1:17" ht="14.4" customHeight="1" x14ac:dyDescent="0.3">
      <c r="A221" s="649" t="s">
        <v>10586</v>
      </c>
      <c r="B221" s="650" t="s">
        <v>10587</v>
      </c>
      <c r="C221" s="650" t="s">
        <v>7873</v>
      </c>
      <c r="D221" s="650" t="s">
        <v>10767</v>
      </c>
      <c r="E221" s="650" t="s">
        <v>10768</v>
      </c>
      <c r="F221" s="653">
        <v>39</v>
      </c>
      <c r="G221" s="653">
        <v>9750</v>
      </c>
      <c r="H221" s="653">
        <v>1</v>
      </c>
      <c r="I221" s="653">
        <v>250</v>
      </c>
      <c r="J221" s="653">
        <v>25</v>
      </c>
      <c r="K221" s="653">
        <v>6250</v>
      </c>
      <c r="L221" s="653">
        <v>0.64102564102564108</v>
      </c>
      <c r="M221" s="653">
        <v>250</v>
      </c>
      <c r="N221" s="653">
        <v>36</v>
      </c>
      <c r="O221" s="653">
        <v>9040</v>
      </c>
      <c r="P221" s="666">
        <v>0.92717948717948717</v>
      </c>
      <c r="Q221" s="654">
        <v>251.11111111111111</v>
      </c>
    </row>
    <row r="222" spans="1:17" ht="14.4" customHeight="1" x14ac:dyDescent="0.3">
      <c r="A222" s="649" t="s">
        <v>10586</v>
      </c>
      <c r="B222" s="650" t="s">
        <v>10587</v>
      </c>
      <c r="C222" s="650" t="s">
        <v>7873</v>
      </c>
      <c r="D222" s="650" t="s">
        <v>10769</v>
      </c>
      <c r="E222" s="650" t="s">
        <v>10770</v>
      </c>
      <c r="F222" s="653">
        <v>261</v>
      </c>
      <c r="G222" s="653">
        <v>3915</v>
      </c>
      <c r="H222" s="653">
        <v>1</v>
      </c>
      <c r="I222" s="653">
        <v>15</v>
      </c>
      <c r="J222" s="653">
        <v>246</v>
      </c>
      <c r="K222" s="653">
        <v>3690</v>
      </c>
      <c r="L222" s="653">
        <v>0.94252873563218387</v>
      </c>
      <c r="M222" s="653">
        <v>15</v>
      </c>
      <c r="N222" s="653">
        <v>321</v>
      </c>
      <c r="O222" s="653">
        <v>4815</v>
      </c>
      <c r="P222" s="666">
        <v>1.2298850574712643</v>
      </c>
      <c r="Q222" s="654">
        <v>15</v>
      </c>
    </row>
    <row r="223" spans="1:17" ht="14.4" customHeight="1" x14ac:dyDescent="0.3">
      <c r="A223" s="649" t="s">
        <v>10586</v>
      </c>
      <c r="B223" s="650" t="s">
        <v>10587</v>
      </c>
      <c r="C223" s="650" t="s">
        <v>7873</v>
      </c>
      <c r="D223" s="650" t="s">
        <v>10771</v>
      </c>
      <c r="E223" s="650" t="s">
        <v>10772</v>
      </c>
      <c r="F223" s="653">
        <v>475</v>
      </c>
      <c r="G223" s="653">
        <v>10925</v>
      </c>
      <c r="H223" s="653">
        <v>1</v>
      </c>
      <c r="I223" s="653">
        <v>23</v>
      </c>
      <c r="J223" s="653">
        <v>415</v>
      </c>
      <c r="K223" s="653">
        <v>9545</v>
      </c>
      <c r="L223" s="653">
        <v>0.87368421052631584</v>
      </c>
      <c r="M223" s="653">
        <v>23</v>
      </c>
      <c r="N223" s="653">
        <v>441</v>
      </c>
      <c r="O223" s="653">
        <v>10143</v>
      </c>
      <c r="P223" s="666">
        <v>0.92842105263157892</v>
      </c>
      <c r="Q223" s="654">
        <v>23</v>
      </c>
    </row>
    <row r="224" spans="1:17" ht="14.4" customHeight="1" x14ac:dyDescent="0.3">
      <c r="A224" s="649" t="s">
        <v>10586</v>
      </c>
      <c r="B224" s="650" t="s">
        <v>10587</v>
      </c>
      <c r="C224" s="650" t="s">
        <v>7873</v>
      </c>
      <c r="D224" s="650" t="s">
        <v>10773</v>
      </c>
      <c r="E224" s="650" t="s">
        <v>10774</v>
      </c>
      <c r="F224" s="653">
        <v>29</v>
      </c>
      <c r="G224" s="653">
        <v>7221</v>
      </c>
      <c r="H224" s="653">
        <v>1</v>
      </c>
      <c r="I224" s="653">
        <v>249</v>
      </c>
      <c r="J224" s="653">
        <v>19</v>
      </c>
      <c r="K224" s="653">
        <v>4731</v>
      </c>
      <c r="L224" s="653">
        <v>0.65517241379310343</v>
      </c>
      <c r="M224" s="653">
        <v>249</v>
      </c>
      <c r="N224" s="653">
        <v>23</v>
      </c>
      <c r="O224" s="653">
        <v>5751</v>
      </c>
      <c r="P224" s="666">
        <v>0.7964270876609888</v>
      </c>
      <c r="Q224" s="654">
        <v>250.04347826086956</v>
      </c>
    </row>
    <row r="225" spans="1:17" ht="14.4" customHeight="1" x14ac:dyDescent="0.3">
      <c r="A225" s="649" t="s">
        <v>10586</v>
      </c>
      <c r="B225" s="650" t="s">
        <v>10587</v>
      </c>
      <c r="C225" s="650" t="s">
        <v>7873</v>
      </c>
      <c r="D225" s="650" t="s">
        <v>10775</v>
      </c>
      <c r="E225" s="650" t="s">
        <v>10776</v>
      </c>
      <c r="F225" s="653">
        <v>219</v>
      </c>
      <c r="G225" s="653">
        <v>8103</v>
      </c>
      <c r="H225" s="653">
        <v>1</v>
      </c>
      <c r="I225" s="653">
        <v>37</v>
      </c>
      <c r="J225" s="653">
        <v>254</v>
      </c>
      <c r="K225" s="653">
        <v>9398</v>
      </c>
      <c r="L225" s="653">
        <v>1.1598173515981736</v>
      </c>
      <c r="M225" s="653">
        <v>37</v>
      </c>
      <c r="N225" s="653">
        <v>278</v>
      </c>
      <c r="O225" s="653">
        <v>10286</v>
      </c>
      <c r="P225" s="666">
        <v>1.269406392694064</v>
      </c>
      <c r="Q225" s="654">
        <v>37</v>
      </c>
    </row>
    <row r="226" spans="1:17" ht="14.4" customHeight="1" x14ac:dyDescent="0.3">
      <c r="A226" s="649" t="s">
        <v>10586</v>
      </c>
      <c r="B226" s="650" t="s">
        <v>10587</v>
      </c>
      <c r="C226" s="650" t="s">
        <v>7873</v>
      </c>
      <c r="D226" s="650" t="s">
        <v>10777</v>
      </c>
      <c r="E226" s="650" t="s">
        <v>10778</v>
      </c>
      <c r="F226" s="653">
        <v>285</v>
      </c>
      <c r="G226" s="653">
        <v>6555</v>
      </c>
      <c r="H226" s="653">
        <v>1</v>
      </c>
      <c r="I226" s="653">
        <v>23</v>
      </c>
      <c r="J226" s="653">
        <v>271</v>
      </c>
      <c r="K226" s="653">
        <v>6233</v>
      </c>
      <c r="L226" s="653">
        <v>0.9508771929824561</v>
      </c>
      <c r="M226" s="653">
        <v>23</v>
      </c>
      <c r="N226" s="653">
        <v>1605</v>
      </c>
      <c r="O226" s="653">
        <v>36915</v>
      </c>
      <c r="P226" s="666">
        <v>5.6315789473684212</v>
      </c>
      <c r="Q226" s="654">
        <v>23</v>
      </c>
    </row>
    <row r="227" spans="1:17" ht="14.4" customHeight="1" x14ac:dyDescent="0.3">
      <c r="A227" s="649" t="s">
        <v>10586</v>
      </c>
      <c r="B227" s="650" t="s">
        <v>10587</v>
      </c>
      <c r="C227" s="650" t="s">
        <v>7873</v>
      </c>
      <c r="D227" s="650" t="s">
        <v>10779</v>
      </c>
      <c r="E227" s="650" t="s">
        <v>10780</v>
      </c>
      <c r="F227" s="653">
        <v>1</v>
      </c>
      <c r="G227" s="653">
        <v>394</v>
      </c>
      <c r="H227" s="653">
        <v>1</v>
      </c>
      <c r="I227" s="653">
        <v>394</v>
      </c>
      <c r="J227" s="653">
        <v>1</v>
      </c>
      <c r="K227" s="653">
        <v>395</v>
      </c>
      <c r="L227" s="653">
        <v>1.0025380710659899</v>
      </c>
      <c r="M227" s="653">
        <v>395</v>
      </c>
      <c r="N227" s="653"/>
      <c r="O227" s="653"/>
      <c r="P227" s="666"/>
      <c r="Q227" s="654"/>
    </row>
    <row r="228" spans="1:17" ht="14.4" customHeight="1" x14ac:dyDescent="0.3">
      <c r="A228" s="649" t="s">
        <v>10586</v>
      </c>
      <c r="B228" s="650" t="s">
        <v>10587</v>
      </c>
      <c r="C228" s="650" t="s">
        <v>7873</v>
      </c>
      <c r="D228" s="650" t="s">
        <v>10781</v>
      </c>
      <c r="E228" s="650" t="s">
        <v>10782</v>
      </c>
      <c r="F228" s="653">
        <v>1</v>
      </c>
      <c r="G228" s="653">
        <v>216</v>
      </c>
      <c r="H228" s="653">
        <v>1</v>
      </c>
      <c r="I228" s="653">
        <v>216</v>
      </c>
      <c r="J228" s="653">
        <v>1</v>
      </c>
      <c r="K228" s="653">
        <v>216</v>
      </c>
      <c r="L228" s="653">
        <v>1</v>
      </c>
      <c r="M228" s="653">
        <v>216</v>
      </c>
      <c r="N228" s="653">
        <v>3</v>
      </c>
      <c r="O228" s="653">
        <v>648</v>
      </c>
      <c r="P228" s="666">
        <v>3</v>
      </c>
      <c r="Q228" s="654">
        <v>216</v>
      </c>
    </row>
    <row r="229" spans="1:17" ht="14.4" customHeight="1" x14ac:dyDescent="0.3">
      <c r="A229" s="649" t="s">
        <v>10586</v>
      </c>
      <c r="B229" s="650" t="s">
        <v>10587</v>
      </c>
      <c r="C229" s="650" t="s">
        <v>7873</v>
      </c>
      <c r="D229" s="650" t="s">
        <v>10783</v>
      </c>
      <c r="E229" s="650" t="s">
        <v>10784</v>
      </c>
      <c r="F229" s="653">
        <v>6</v>
      </c>
      <c r="G229" s="653">
        <v>1014</v>
      </c>
      <c r="H229" s="653">
        <v>1</v>
      </c>
      <c r="I229" s="653">
        <v>169</v>
      </c>
      <c r="J229" s="653">
        <v>1</v>
      </c>
      <c r="K229" s="653">
        <v>169</v>
      </c>
      <c r="L229" s="653">
        <v>0.16666666666666666</v>
      </c>
      <c r="M229" s="653">
        <v>169</v>
      </c>
      <c r="N229" s="653">
        <v>13</v>
      </c>
      <c r="O229" s="653">
        <v>2208</v>
      </c>
      <c r="P229" s="666">
        <v>2.1775147928994083</v>
      </c>
      <c r="Q229" s="654">
        <v>169.84615384615384</v>
      </c>
    </row>
    <row r="230" spans="1:17" ht="14.4" customHeight="1" x14ac:dyDescent="0.3">
      <c r="A230" s="649" t="s">
        <v>10586</v>
      </c>
      <c r="B230" s="650" t="s">
        <v>10587</v>
      </c>
      <c r="C230" s="650" t="s">
        <v>7873</v>
      </c>
      <c r="D230" s="650" t="s">
        <v>10785</v>
      </c>
      <c r="E230" s="650" t="s">
        <v>10786</v>
      </c>
      <c r="F230" s="653">
        <v>10</v>
      </c>
      <c r="G230" s="653">
        <v>5850</v>
      </c>
      <c r="H230" s="653">
        <v>1</v>
      </c>
      <c r="I230" s="653">
        <v>585</v>
      </c>
      <c r="J230" s="653">
        <v>7</v>
      </c>
      <c r="K230" s="653">
        <v>4102</v>
      </c>
      <c r="L230" s="653">
        <v>0.70119658119658124</v>
      </c>
      <c r="M230" s="653">
        <v>586</v>
      </c>
      <c r="N230" s="653">
        <v>7</v>
      </c>
      <c r="O230" s="653">
        <v>4106</v>
      </c>
      <c r="P230" s="666">
        <v>0.70188034188034187</v>
      </c>
      <c r="Q230" s="654">
        <v>586.57142857142856</v>
      </c>
    </row>
    <row r="231" spans="1:17" ht="14.4" customHeight="1" x14ac:dyDescent="0.3">
      <c r="A231" s="649" t="s">
        <v>10586</v>
      </c>
      <c r="B231" s="650" t="s">
        <v>10587</v>
      </c>
      <c r="C231" s="650" t="s">
        <v>7873</v>
      </c>
      <c r="D231" s="650" t="s">
        <v>10787</v>
      </c>
      <c r="E231" s="650" t="s">
        <v>10788</v>
      </c>
      <c r="F231" s="653">
        <v>3</v>
      </c>
      <c r="G231" s="653">
        <v>972</v>
      </c>
      <c r="H231" s="653">
        <v>1</v>
      </c>
      <c r="I231" s="653">
        <v>324</v>
      </c>
      <c r="J231" s="653"/>
      <c r="K231" s="653"/>
      <c r="L231" s="653"/>
      <c r="M231" s="653"/>
      <c r="N231" s="653">
        <v>6</v>
      </c>
      <c r="O231" s="653">
        <v>1952</v>
      </c>
      <c r="P231" s="666">
        <v>2.0082304526748973</v>
      </c>
      <c r="Q231" s="654">
        <v>325.33333333333331</v>
      </c>
    </row>
    <row r="232" spans="1:17" ht="14.4" customHeight="1" x14ac:dyDescent="0.3">
      <c r="A232" s="649" t="s">
        <v>10586</v>
      </c>
      <c r="B232" s="650" t="s">
        <v>10587</v>
      </c>
      <c r="C232" s="650" t="s">
        <v>7873</v>
      </c>
      <c r="D232" s="650" t="s">
        <v>10789</v>
      </c>
      <c r="E232" s="650" t="s">
        <v>10790</v>
      </c>
      <c r="F232" s="653">
        <v>2</v>
      </c>
      <c r="G232" s="653">
        <v>662</v>
      </c>
      <c r="H232" s="653">
        <v>1</v>
      </c>
      <c r="I232" s="653">
        <v>331</v>
      </c>
      <c r="J232" s="653"/>
      <c r="K232" s="653"/>
      <c r="L232" s="653"/>
      <c r="M232" s="653"/>
      <c r="N232" s="653">
        <v>1</v>
      </c>
      <c r="O232" s="653">
        <v>331</v>
      </c>
      <c r="P232" s="666">
        <v>0.5</v>
      </c>
      <c r="Q232" s="654">
        <v>331</v>
      </c>
    </row>
    <row r="233" spans="1:17" ht="14.4" customHeight="1" x14ac:dyDescent="0.3">
      <c r="A233" s="649" t="s">
        <v>10586</v>
      </c>
      <c r="B233" s="650" t="s">
        <v>10587</v>
      </c>
      <c r="C233" s="650" t="s">
        <v>7873</v>
      </c>
      <c r="D233" s="650" t="s">
        <v>10791</v>
      </c>
      <c r="E233" s="650" t="s">
        <v>10792</v>
      </c>
      <c r="F233" s="653">
        <v>50</v>
      </c>
      <c r="G233" s="653">
        <v>13850</v>
      </c>
      <c r="H233" s="653">
        <v>1</v>
      </c>
      <c r="I233" s="653">
        <v>277</v>
      </c>
      <c r="J233" s="653">
        <v>40</v>
      </c>
      <c r="K233" s="653">
        <v>11080</v>
      </c>
      <c r="L233" s="653">
        <v>0.8</v>
      </c>
      <c r="M233" s="653">
        <v>277</v>
      </c>
      <c r="N233" s="653">
        <v>34</v>
      </c>
      <c r="O233" s="653">
        <v>9418</v>
      </c>
      <c r="P233" s="666">
        <v>0.68</v>
      </c>
      <c r="Q233" s="654">
        <v>277</v>
      </c>
    </row>
    <row r="234" spans="1:17" ht="14.4" customHeight="1" x14ac:dyDescent="0.3">
      <c r="A234" s="649" t="s">
        <v>10586</v>
      </c>
      <c r="B234" s="650" t="s">
        <v>10587</v>
      </c>
      <c r="C234" s="650" t="s">
        <v>7873</v>
      </c>
      <c r="D234" s="650" t="s">
        <v>10793</v>
      </c>
      <c r="E234" s="650" t="s">
        <v>10794</v>
      </c>
      <c r="F234" s="653">
        <v>730</v>
      </c>
      <c r="G234" s="653">
        <v>21170</v>
      </c>
      <c r="H234" s="653">
        <v>1</v>
      </c>
      <c r="I234" s="653">
        <v>29</v>
      </c>
      <c r="J234" s="653">
        <v>806</v>
      </c>
      <c r="K234" s="653">
        <v>23374</v>
      </c>
      <c r="L234" s="653">
        <v>1.1041095890410959</v>
      </c>
      <c r="M234" s="653">
        <v>29</v>
      </c>
      <c r="N234" s="653">
        <v>696</v>
      </c>
      <c r="O234" s="653">
        <v>20184</v>
      </c>
      <c r="P234" s="666">
        <v>0.95342465753424654</v>
      </c>
      <c r="Q234" s="654">
        <v>29</v>
      </c>
    </row>
    <row r="235" spans="1:17" ht="14.4" customHeight="1" x14ac:dyDescent="0.3">
      <c r="A235" s="649" t="s">
        <v>10586</v>
      </c>
      <c r="B235" s="650" t="s">
        <v>10587</v>
      </c>
      <c r="C235" s="650" t="s">
        <v>7873</v>
      </c>
      <c r="D235" s="650" t="s">
        <v>10795</v>
      </c>
      <c r="E235" s="650" t="s">
        <v>10796</v>
      </c>
      <c r="F235" s="653">
        <v>26</v>
      </c>
      <c r="G235" s="653">
        <v>4576</v>
      </c>
      <c r="H235" s="653">
        <v>1</v>
      </c>
      <c r="I235" s="653">
        <v>176</v>
      </c>
      <c r="J235" s="653">
        <v>19</v>
      </c>
      <c r="K235" s="653">
        <v>3344</v>
      </c>
      <c r="L235" s="653">
        <v>0.73076923076923073</v>
      </c>
      <c r="M235" s="653">
        <v>176</v>
      </c>
      <c r="N235" s="653">
        <v>66</v>
      </c>
      <c r="O235" s="653">
        <v>11637</v>
      </c>
      <c r="P235" s="666">
        <v>2.5430506993006992</v>
      </c>
      <c r="Q235" s="654">
        <v>176.31818181818181</v>
      </c>
    </row>
    <row r="236" spans="1:17" ht="14.4" customHeight="1" x14ac:dyDescent="0.3">
      <c r="A236" s="649" t="s">
        <v>10586</v>
      </c>
      <c r="B236" s="650" t="s">
        <v>10587</v>
      </c>
      <c r="C236" s="650" t="s">
        <v>7873</v>
      </c>
      <c r="D236" s="650" t="s">
        <v>10797</v>
      </c>
      <c r="E236" s="650" t="s">
        <v>10798</v>
      </c>
      <c r="F236" s="653">
        <v>8</v>
      </c>
      <c r="G236" s="653">
        <v>1568</v>
      </c>
      <c r="H236" s="653">
        <v>1</v>
      </c>
      <c r="I236" s="653">
        <v>196</v>
      </c>
      <c r="J236" s="653">
        <v>4</v>
      </c>
      <c r="K236" s="653">
        <v>788</v>
      </c>
      <c r="L236" s="653">
        <v>0.50255102040816324</v>
      </c>
      <c r="M236" s="653">
        <v>197</v>
      </c>
      <c r="N236" s="653">
        <v>4</v>
      </c>
      <c r="O236" s="653">
        <v>790</v>
      </c>
      <c r="P236" s="666">
        <v>0.50382653061224492</v>
      </c>
      <c r="Q236" s="654">
        <v>197.5</v>
      </c>
    </row>
    <row r="237" spans="1:17" ht="14.4" customHeight="1" x14ac:dyDescent="0.3">
      <c r="A237" s="649" t="s">
        <v>10586</v>
      </c>
      <c r="B237" s="650" t="s">
        <v>10587</v>
      </c>
      <c r="C237" s="650" t="s">
        <v>7873</v>
      </c>
      <c r="D237" s="650" t="s">
        <v>10799</v>
      </c>
      <c r="E237" s="650" t="s">
        <v>10800</v>
      </c>
      <c r="F237" s="653">
        <v>42</v>
      </c>
      <c r="G237" s="653">
        <v>630</v>
      </c>
      <c r="H237" s="653">
        <v>1</v>
      </c>
      <c r="I237" s="653">
        <v>15</v>
      </c>
      <c r="J237" s="653">
        <v>60</v>
      </c>
      <c r="K237" s="653">
        <v>900</v>
      </c>
      <c r="L237" s="653">
        <v>1.4285714285714286</v>
      </c>
      <c r="M237" s="653">
        <v>15</v>
      </c>
      <c r="N237" s="653">
        <v>71</v>
      </c>
      <c r="O237" s="653">
        <v>1065</v>
      </c>
      <c r="P237" s="666">
        <v>1.6904761904761905</v>
      </c>
      <c r="Q237" s="654">
        <v>15</v>
      </c>
    </row>
    <row r="238" spans="1:17" ht="14.4" customHeight="1" x14ac:dyDescent="0.3">
      <c r="A238" s="649" t="s">
        <v>10586</v>
      </c>
      <c r="B238" s="650" t="s">
        <v>10587</v>
      </c>
      <c r="C238" s="650" t="s">
        <v>7873</v>
      </c>
      <c r="D238" s="650" t="s">
        <v>10801</v>
      </c>
      <c r="E238" s="650" t="s">
        <v>10802</v>
      </c>
      <c r="F238" s="653">
        <v>413</v>
      </c>
      <c r="G238" s="653">
        <v>7847</v>
      </c>
      <c r="H238" s="653">
        <v>1</v>
      </c>
      <c r="I238" s="653">
        <v>19</v>
      </c>
      <c r="J238" s="653">
        <v>450</v>
      </c>
      <c r="K238" s="653">
        <v>8550</v>
      </c>
      <c r="L238" s="653">
        <v>1.089588377723971</v>
      </c>
      <c r="M238" s="653">
        <v>19</v>
      </c>
      <c r="N238" s="653">
        <v>375</v>
      </c>
      <c r="O238" s="653">
        <v>7125</v>
      </c>
      <c r="P238" s="666">
        <v>0.90799031476997583</v>
      </c>
      <c r="Q238" s="654">
        <v>19</v>
      </c>
    </row>
    <row r="239" spans="1:17" ht="14.4" customHeight="1" x14ac:dyDescent="0.3">
      <c r="A239" s="649" t="s">
        <v>10586</v>
      </c>
      <c r="B239" s="650" t="s">
        <v>10587</v>
      </c>
      <c r="C239" s="650" t="s">
        <v>7873</v>
      </c>
      <c r="D239" s="650" t="s">
        <v>10803</v>
      </c>
      <c r="E239" s="650" t="s">
        <v>10804</v>
      </c>
      <c r="F239" s="653">
        <v>1041</v>
      </c>
      <c r="G239" s="653">
        <v>20820</v>
      </c>
      <c r="H239" s="653">
        <v>1</v>
      </c>
      <c r="I239" s="653">
        <v>20</v>
      </c>
      <c r="J239" s="653">
        <v>1129</v>
      </c>
      <c r="K239" s="653">
        <v>22580</v>
      </c>
      <c r="L239" s="653">
        <v>1.0845341018251682</v>
      </c>
      <c r="M239" s="653">
        <v>20</v>
      </c>
      <c r="N239" s="653">
        <v>1022</v>
      </c>
      <c r="O239" s="653">
        <v>20440</v>
      </c>
      <c r="P239" s="666">
        <v>0.98174831892411141</v>
      </c>
      <c r="Q239" s="654">
        <v>20</v>
      </c>
    </row>
    <row r="240" spans="1:17" ht="14.4" customHeight="1" x14ac:dyDescent="0.3">
      <c r="A240" s="649" t="s">
        <v>10586</v>
      </c>
      <c r="B240" s="650" t="s">
        <v>10587</v>
      </c>
      <c r="C240" s="650" t="s">
        <v>7873</v>
      </c>
      <c r="D240" s="650" t="s">
        <v>10805</v>
      </c>
      <c r="E240" s="650" t="s">
        <v>10806</v>
      </c>
      <c r="F240" s="653">
        <v>5</v>
      </c>
      <c r="G240" s="653">
        <v>915</v>
      </c>
      <c r="H240" s="653">
        <v>1</v>
      </c>
      <c r="I240" s="653">
        <v>183</v>
      </c>
      <c r="J240" s="653">
        <v>2</v>
      </c>
      <c r="K240" s="653">
        <v>368</v>
      </c>
      <c r="L240" s="653">
        <v>0.40218579234972679</v>
      </c>
      <c r="M240" s="653">
        <v>184</v>
      </c>
      <c r="N240" s="653">
        <v>1</v>
      </c>
      <c r="O240" s="653">
        <v>184</v>
      </c>
      <c r="P240" s="666">
        <v>0.20109289617486339</v>
      </c>
      <c r="Q240" s="654">
        <v>184</v>
      </c>
    </row>
    <row r="241" spans="1:17" ht="14.4" customHeight="1" x14ac:dyDescent="0.3">
      <c r="A241" s="649" t="s">
        <v>10586</v>
      </c>
      <c r="B241" s="650" t="s">
        <v>10587</v>
      </c>
      <c r="C241" s="650" t="s">
        <v>7873</v>
      </c>
      <c r="D241" s="650" t="s">
        <v>10807</v>
      </c>
      <c r="E241" s="650" t="s">
        <v>10808</v>
      </c>
      <c r="F241" s="653">
        <v>3</v>
      </c>
      <c r="G241" s="653">
        <v>555</v>
      </c>
      <c r="H241" s="653">
        <v>1</v>
      </c>
      <c r="I241" s="653">
        <v>185</v>
      </c>
      <c r="J241" s="653">
        <v>2</v>
      </c>
      <c r="K241" s="653">
        <v>370</v>
      </c>
      <c r="L241" s="653">
        <v>0.66666666666666663</v>
      </c>
      <c r="M241" s="653">
        <v>185</v>
      </c>
      <c r="N241" s="653">
        <v>10</v>
      </c>
      <c r="O241" s="653">
        <v>1855</v>
      </c>
      <c r="P241" s="666">
        <v>3.3423423423423424</v>
      </c>
      <c r="Q241" s="654">
        <v>185.5</v>
      </c>
    </row>
    <row r="242" spans="1:17" ht="14.4" customHeight="1" x14ac:dyDescent="0.3">
      <c r="A242" s="649" t="s">
        <v>10586</v>
      </c>
      <c r="B242" s="650" t="s">
        <v>10587</v>
      </c>
      <c r="C242" s="650" t="s">
        <v>7873</v>
      </c>
      <c r="D242" s="650" t="s">
        <v>10809</v>
      </c>
      <c r="E242" s="650" t="s">
        <v>10810</v>
      </c>
      <c r="F242" s="653">
        <v>2</v>
      </c>
      <c r="G242" s="653">
        <v>532</v>
      </c>
      <c r="H242" s="653">
        <v>1</v>
      </c>
      <c r="I242" s="653">
        <v>266</v>
      </c>
      <c r="J242" s="653">
        <v>8</v>
      </c>
      <c r="K242" s="653">
        <v>2128</v>
      </c>
      <c r="L242" s="653">
        <v>4</v>
      </c>
      <c r="M242" s="653">
        <v>266</v>
      </c>
      <c r="N242" s="653">
        <v>11</v>
      </c>
      <c r="O242" s="653">
        <v>2936</v>
      </c>
      <c r="P242" s="666">
        <v>5.518796992481203</v>
      </c>
      <c r="Q242" s="654">
        <v>266.90909090909093</v>
      </c>
    </row>
    <row r="243" spans="1:17" ht="14.4" customHeight="1" x14ac:dyDescent="0.3">
      <c r="A243" s="649" t="s">
        <v>10586</v>
      </c>
      <c r="B243" s="650" t="s">
        <v>10587</v>
      </c>
      <c r="C243" s="650" t="s">
        <v>7873</v>
      </c>
      <c r="D243" s="650" t="s">
        <v>10811</v>
      </c>
      <c r="E243" s="650" t="s">
        <v>10812</v>
      </c>
      <c r="F243" s="653">
        <v>16</v>
      </c>
      <c r="G243" s="653">
        <v>2560</v>
      </c>
      <c r="H243" s="653">
        <v>1</v>
      </c>
      <c r="I243" s="653">
        <v>160</v>
      </c>
      <c r="J243" s="653">
        <v>14</v>
      </c>
      <c r="K243" s="653">
        <v>2254</v>
      </c>
      <c r="L243" s="653">
        <v>0.88046875000000002</v>
      </c>
      <c r="M243" s="653">
        <v>161</v>
      </c>
      <c r="N243" s="653">
        <v>14</v>
      </c>
      <c r="O243" s="653">
        <v>2261</v>
      </c>
      <c r="P243" s="666">
        <v>0.88320312499999998</v>
      </c>
      <c r="Q243" s="654">
        <v>161.5</v>
      </c>
    </row>
    <row r="244" spans="1:17" ht="14.4" customHeight="1" x14ac:dyDescent="0.3">
      <c r="A244" s="649" t="s">
        <v>10586</v>
      </c>
      <c r="B244" s="650" t="s">
        <v>10587</v>
      </c>
      <c r="C244" s="650" t="s">
        <v>7873</v>
      </c>
      <c r="D244" s="650" t="s">
        <v>10813</v>
      </c>
      <c r="E244" s="650" t="s">
        <v>10814</v>
      </c>
      <c r="F244" s="653">
        <v>6</v>
      </c>
      <c r="G244" s="653">
        <v>1032</v>
      </c>
      <c r="H244" s="653">
        <v>1</v>
      </c>
      <c r="I244" s="653">
        <v>172</v>
      </c>
      <c r="J244" s="653">
        <v>1</v>
      </c>
      <c r="K244" s="653">
        <v>172</v>
      </c>
      <c r="L244" s="653">
        <v>0.16666666666666666</v>
      </c>
      <c r="M244" s="653">
        <v>172</v>
      </c>
      <c r="N244" s="653">
        <v>13</v>
      </c>
      <c r="O244" s="653">
        <v>2247</v>
      </c>
      <c r="P244" s="666">
        <v>2.1773255813953489</v>
      </c>
      <c r="Q244" s="654">
        <v>172.84615384615384</v>
      </c>
    </row>
    <row r="245" spans="1:17" ht="14.4" customHeight="1" x14ac:dyDescent="0.3">
      <c r="A245" s="649" t="s">
        <v>10586</v>
      </c>
      <c r="B245" s="650" t="s">
        <v>10587</v>
      </c>
      <c r="C245" s="650" t="s">
        <v>7873</v>
      </c>
      <c r="D245" s="650" t="s">
        <v>10815</v>
      </c>
      <c r="E245" s="650" t="s">
        <v>10816</v>
      </c>
      <c r="F245" s="653">
        <v>182</v>
      </c>
      <c r="G245" s="653">
        <v>15288</v>
      </c>
      <c r="H245" s="653">
        <v>1</v>
      </c>
      <c r="I245" s="653">
        <v>84</v>
      </c>
      <c r="J245" s="653">
        <v>222</v>
      </c>
      <c r="K245" s="653">
        <v>18648</v>
      </c>
      <c r="L245" s="653">
        <v>1.2197802197802199</v>
      </c>
      <c r="M245" s="653">
        <v>84</v>
      </c>
      <c r="N245" s="653">
        <v>269</v>
      </c>
      <c r="O245" s="653">
        <v>22596</v>
      </c>
      <c r="P245" s="666">
        <v>1.4780219780219781</v>
      </c>
      <c r="Q245" s="654">
        <v>84</v>
      </c>
    </row>
    <row r="246" spans="1:17" ht="14.4" customHeight="1" x14ac:dyDescent="0.3">
      <c r="A246" s="649" t="s">
        <v>10586</v>
      </c>
      <c r="B246" s="650" t="s">
        <v>10587</v>
      </c>
      <c r="C246" s="650" t="s">
        <v>7873</v>
      </c>
      <c r="D246" s="650" t="s">
        <v>10817</v>
      </c>
      <c r="E246" s="650" t="s">
        <v>10818</v>
      </c>
      <c r="F246" s="653">
        <v>56</v>
      </c>
      <c r="G246" s="653">
        <v>36008</v>
      </c>
      <c r="H246" s="653">
        <v>1</v>
      </c>
      <c r="I246" s="653">
        <v>643</v>
      </c>
      <c r="J246" s="653">
        <v>93</v>
      </c>
      <c r="K246" s="653">
        <v>59892</v>
      </c>
      <c r="L246" s="653">
        <v>1.6632970451010887</v>
      </c>
      <c r="M246" s="653">
        <v>644</v>
      </c>
      <c r="N246" s="653">
        <v>110</v>
      </c>
      <c r="O246" s="653">
        <v>70958</v>
      </c>
      <c r="P246" s="666">
        <v>1.9706176405243279</v>
      </c>
      <c r="Q246" s="654">
        <v>645.07272727272732</v>
      </c>
    </row>
    <row r="247" spans="1:17" ht="14.4" customHeight="1" x14ac:dyDescent="0.3">
      <c r="A247" s="649" t="s">
        <v>10586</v>
      </c>
      <c r="B247" s="650" t="s">
        <v>10587</v>
      </c>
      <c r="C247" s="650" t="s">
        <v>7873</v>
      </c>
      <c r="D247" s="650" t="s">
        <v>10819</v>
      </c>
      <c r="E247" s="650" t="s">
        <v>10820</v>
      </c>
      <c r="F247" s="653">
        <v>5</v>
      </c>
      <c r="G247" s="653">
        <v>1310</v>
      </c>
      <c r="H247" s="653">
        <v>1</v>
      </c>
      <c r="I247" s="653">
        <v>262</v>
      </c>
      <c r="J247" s="653">
        <v>5</v>
      </c>
      <c r="K247" s="653">
        <v>1315</v>
      </c>
      <c r="L247" s="653">
        <v>1.0038167938931297</v>
      </c>
      <c r="M247" s="653">
        <v>263</v>
      </c>
      <c r="N247" s="653">
        <v>3</v>
      </c>
      <c r="O247" s="653">
        <v>790</v>
      </c>
      <c r="P247" s="666">
        <v>0.60305343511450382</v>
      </c>
      <c r="Q247" s="654">
        <v>263.33333333333331</v>
      </c>
    </row>
    <row r="248" spans="1:17" ht="14.4" customHeight="1" x14ac:dyDescent="0.3">
      <c r="A248" s="649" t="s">
        <v>10586</v>
      </c>
      <c r="B248" s="650" t="s">
        <v>10587</v>
      </c>
      <c r="C248" s="650" t="s">
        <v>7873</v>
      </c>
      <c r="D248" s="650" t="s">
        <v>10821</v>
      </c>
      <c r="E248" s="650" t="s">
        <v>10822</v>
      </c>
      <c r="F248" s="653">
        <v>9</v>
      </c>
      <c r="G248" s="653">
        <v>8559</v>
      </c>
      <c r="H248" s="653">
        <v>1</v>
      </c>
      <c r="I248" s="653">
        <v>951</v>
      </c>
      <c r="J248" s="653">
        <v>11</v>
      </c>
      <c r="K248" s="653">
        <v>10472</v>
      </c>
      <c r="L248" s="653">
        <v>1.2235074190910153</v>
      </c>
      <c r="M248" s="653">
        <v>952</v>
      </c>
      <c r="N248" s="653">
        <v>8</v>
      </c>
      <c r="O248" s="653">
        <v>7621</v>
      </c>
      <c r="P248" s="666">
        <v>0.8904077579156443</v>
      </c>
      <c r="Q248" s="654">
        <v>952.625</v>
      </c>
    </row>
    <row r="249" spans="1:17" ht="14.4" customHeight="1" x14ac:dyDescent="0.3">
      <c r="A249" s="649" t="s">
        <v>10586</v>
      </c>
      <c r="B249" s="650" t="s">
        <v>10587</v>
      </c>
      <c r="C249" s="650" t="s">
        <v>7873</v>
      </c>
      <c r="D249" s="650" t="s">
        <v>10823</v>
      </c>
      <c r="E249" s="650" t="s">
        <v>10824</v>
      </c>
      <c r="F249" s="653">
        <v>43</v>
      </c>
      <c r="G249" s="653">
        <v>3354</v>
      </c>
      <c r="H249" s="653">
        <v>1</v>
      </c>
      <c r="I249" s="653">
        <v>78</v>
      </c>
      <c r="J249" s="653">
        <v>30</v>
      </c>
      <c r="K249" s="653">
        <v>2340</v>
      </c>
      <c r="L249" s="653">
        <v>0.69767441860465118</v>
      </c>
      <c r="M249" s="653">
        <v>78</v>
      </c>
      <c r="N249" s="653">
        <v>42</v>
      </c>
      <c r="O249" s="653">
        <v>3276</v>
      </c>
      <c r="P249" s="666">
        <v>0.97674418604651159</v>
      </c>
      <c r="Q249" s="654">
        <v>78</v>
      </c>
    </row>
    <row r="250" spans="1:17" ht="14.4" customHeight="1" x14ac:dyDescent="0.3">
      <c r="A250" s="649" t="s">
        <v>10586</v>
      </c>
      <c r="B250" s="650" t="s">
        <v>10587</v>
      </c>
      <c r="C250" s="650" t="s">
        <v>7873</v>
      </c>
      <c r="D250" s="650" t="s">
        <v>10825</v>
      </c>
      <c r="E250" s="650" t="s">
        <v>10826</v>
      </c>
      <c r="F250" s="653"/>
      <c r="G250" s="653"/>
      <c r="H250" s="653"/>
      <c r="I250" s="653"/>
      <c r="J250" s="653">
        <v>1</v>
      </c>
      <c r="K250" s="653">
        <v>298</v>
      </c>
      <c r="L250" s="653"/>
      <c r="M250" s="653">
        <v>298</v>
      </c>
      <c r="N250" s="653"/>
      <c r="O250" s="653"/>
      <c r="P250" s="666"/>
      <c r="Q250" s="654"/>
    </row>
    <row r="251" spans="1:17" ht="14.4" customHeight="1" x14ac:dyDescent="0.3">
      <c r="A251" s="649" t="s">
        <v>10586</v>
      </c>
      <c r="B251" s="650" t="s">
        <v>10587</v>
      </c>
      <c r="C251" s="650" t="s">
        <v>7873</v>
      </c>
      <c r="D251" s="650" t="s">
        <v>10827</v>
      </c>
      <c r="E251" s="650" t="s">
        <v>10828</v>
      </c>
      <c r="F251" s="653">
        <v>136</v>
      </c>
      <c r="G251" s="653">
        <v>2856</v>
      </c>
      <c r="H251" s="653">
        <v>1</v>
      </c>
      <c r="I251" s="653">
        <v>21</v>
      </c>
      <c r="J251" s="653">
        <v>103</v>
      </c>
      <c r="K251" s="653">
        <v>2163</v>
      </c>
      <c r="L251" s="653">
        <v>0.75735294117647056</v>
      </c>
      <c r="M251" s="653">
        <v>21</v>
      </c>
      <c r="N251" s="653">
        <v>117</v>
      </c>
      <c r="O251" s="653">
        <v>2457</v>
      </c>
      <c r="P251" s="666">
        <v>0.86029411764705888</v>
      </c>
      <c r="Q251" s="654">
        <v>21</v>
      </c>
    </row>
    <row r="252" spans="1:17" ht="14.4" customHeight="1" x14ac:dyDescent="0.3">
      <c r="A252" s="649" t="s">
        <v>10586</v>
      </c>
      <c r="B252" s="650" t="s">
        <v>10587</v>
      </c>
      <c r="C252" s="650" t="s">
        <v>7873</v>
      </c>
      <c r="D252" s="650" t="s">
        <v>10829</v>
      </c>
      <c r="E252" s="650" t="s">
        <v>10830</v>
      </c>
      <c r="F252" s="653">
        <v>58</v>
      </c>
      <c r="G252" s="653">
        <v>63046</v>
      </c>
      <c r="H252" s="653">
        <v>1</v>
      </c>
      <c r="I252" s="653">
        <v>1087</v>
      </c>
      <c r="J252" s="653">
        <v>95</v>
      </c>
      <c r="K252" s="653">
        <v>103360</v>
      </c>
      <c r="L252" s="653">
        <v>1.6394378707610315</v>
      </c>
      <c r="M252" s="653">
        <v>1088</v>
      </c>
      <c r="N252" s="653">
        <v>118</v>
      </c>
      <c r="O252" s="653">
        <v>128452</v>
      </c>
      <c r="P252" s="666">
        <v>2.037432985439203</v>
      </c>
      <c r="Q252" s="654">
        <v>1088.5762711864406</v>
      </c>
    </row>
    <row r="253" spans="1:17" ht="14.4" customHeight="1" x14ac:dyDescent="0.3">
      <c r="A253" s="649" t="s">
        <v>10586</v>
      </c>
      <c r="B253" s="650" t="s">
        <v>10587</v>
      </c>
      <c r="C253" s="650" t="s">
        <v>7873</v>
      </c>
      <c r="D253" s="650" t="s">
        <v>10831</v>
      </c>
      <c r="E253" s="650" t="s">
        <v>10832</v>
      </c>
      <c r="F253" s="653">
        <v>380</v>
      </c>
      <c r="G253" s="653">
        <v>8360</v>
      </c>
      <c r="H253" s="653">
        <v>1</v>
      </c>
      <c r="I253" s="653">
        <v>22</v>
      </c>
      <c r="J253" s="653">
        <v>344</v>
      </c>
      <c r="K253" s="653">
        <v>7568</v>
      </c>
      <c r="L253" s="653">
        <v>0.90526315789473688</v>
      </c>
      <c r="M253" s="653">
        <v>22</v>
      </c>
      <c r="N253" s="653">
        <v>318</v>
      </c>
      <c r="O253" s="653">
        <v>6996</v>
      </c>
      <c r="P253" s="666">
        <v>0.83684210526315794</v>
      </c>
      <c r="Q253" s="654">
        <v>22</v>
      </c>
    </row>
    <row r="254" spans="1:17" ht="14.4" customHeight="1" x14ac:dyDescent="0.3">
      <c r="A254" s="649" t="s">
        <v>10586</v>
      </c>
      <c r="B254" s="650" t="s">
        <v>10587</v>
      </c>
      <c r="C254" s="650" t="s">
        <v>7873</v>
      </c>
      <c r="D254" s="650" t="s">
        <v>10833</v>
      </c>
      <c r="E254" s="650" t="s">
        <v>10834</v>
      </c>
      <c r="F254" s="653">
        <v>21</v>
      </c>
      <c r="G254" s="653">
        <v>11928</v>
      </c>
      <c r="H254" s="653">
        <v>1</v>
      </c>
      <c r="I254" s="653">
        <v>568</v>
      </c>
      <c r="J254" s="653">
        <v>40</v>
      </c>
      <c r="K254" s="653">
        <v>22720</v>
      </c>
      <c r="L254" s="653">
        <v>1.9047619047619047</v>
      </c>
      <c r="M254" s="653">
        <v>568</v>
      </c>
      <c r="N254" s="653">
        <v>51</v>
      </c>
      <c r="O254" s="653">
        <v>29002</v>
      </c>
      <c r="P254" s="666">
        <v>2.4314218645204559</v>
      </c>
      <c r="Q254" s="654">
        <v>568.66666666666663</v>
      </c>
    </row>
    <row r="255" spans="1:17" ht="14.4" customHeight="1" x14ac:dyDescent="0.3">
      <c r="A255" s="649" t="s">
        <v>10586</v>
      </c>
      <c r="B255" s="650" t="s">
        <v>10587</v>
      </c>
      <c r="C255" s="650" t="s">
        <v>7873</v>
      </c>
      <c r="D255" s="650" t="s">
        <v>10835</v>
      </c>
      <c r="E255" s="650" t="s">
        <v>10836</v>
      </c>
      <c r="F255" s="653">
        <v>4</v>
      </c>
      <c r="G255" s="653">
        <v>676</v>
      </c>
      <c r="H255" s="653">
        <v>1</v>
      </c>
      <c r="I255" s="653">
        <v>169</v>
      </c>
      <c r="J255" s="653">
        <v>1</v>
      </c>
      <c r="K255" s="653">
        <v>170</v>
      </c>
      <c r="L255" s="653">
        <v>0.25147928994082841</v>
      </c>
      <c r="M255" s="653">
        <v>170</v>
      </c>
      <c r="N255" s="653">
        <v>6</v>
      </c>
      <c r="O255" s="653">
        <v>1024</v>
      </c>
      <c r="P255" s="666">
        <v>1.514792899408284</v>
      </c>
      <c r="Q255" s="654">
        <v>170.66666666666666</v>
      </c>
    </row>
    <row r="256" spans="1:17" ht="14.4" customHeight="1" x14ac:dyDescent="0.3">
      <c r="A256" s="649" t="s">
        <v>10586</v>
      </c>
      <c r="B256" s="650" t="s">
        <v>10587</v>
      </c>
      <c r="C256" s="650" t="s">
        <v>7873</v>
      </c>
      <c r="D256" s="650" t="s">
        <v>10837</v>
      </c>
      <c r="E256" s="650" t="s">
        <v>10838</v>
      </c>
      <c r="F256" s="653">
        <v>10</v>
      </c>
      <c r="G256" s="653">
        <v>940</v>
      </c>
      <c r="H256" s="653">
        <v>1</v>
      </c>
      <c r="I256" s="653">
        <v>94</v>
      </c>
      <c r="J256" s="653"/>
      <c r="K256" s="653"/>
      <c r="L256" s="653"/>
      <c r="M256" s="653"/>
      <c r="N256" s="653"/>
      <c r="O256" s="653"/>
      <c r="P256" s="666"/>
      <c r="Q256" s="654"/>
    </row>
    <row r="257" spans="1:17" ht="14.4" customHeight="1" x14ac:dyDescent="0.3">
      <c r="A257" s="649" t="s">
        <v>10586</v>
      </c>
      <c r="B257" s="650" t="s">
        <v>10587</v>
      </c>
      <c r="C257" s="650" t="s">
        <v>7873</v>
      </c>
      <c r="D257" s="650" t="s">
        <v>10839</v>
      </c>
      <c r="E257" s="650" t="s">
        <v>10840</v>
      </c>
      <c r="F257" s="653">
        <v>10</v>
      </c>
      <c r="G257" s="653">
        <v>4950</v>
      </c>
      <c r="H257" s="653">
        <v>1</v>
      </c>
      <c r="I257" s="653">
        <v>495</v>
      </c>
      <c r="J257" s="653"/>
      <c r="K257" s="653"/>
      <c r="L257" s="653"/>
      <c r="M257" s="653"/>
      <c r="N257" s="653">
        <v>2</v>
      </c>
      <c r="O257" s="653">
        <v>990</v>
      </c>
      <c r="P257" s="666">
        <v>0.2</v>
      </c>
      <c r="Q257" s="654">
        <v>495</v>
      </c>
    </row>
    <row r="258" spans="1:17" ht="14.4" customHeight="1" x14ac:dyDescent="0.3">
      <c r="A258" s="649" t="s">
        <v>10586</v>
      </c>
      <c r="B258" s="650" t="s">
        <v>10587</v>
      </c>
      <c r="C258" s="650" t="s">
        <v>7873</v>
      </c>
      <c r="D258" s="650" t="s">
        <v>10469</v>
      </c>
      <c r="E258" s="650" t="s">
        <v>10470</v>
      </c>
      <c r="F258" s="653">
        <v>77</v>
      </c>
      <c r="G258" s="653">
        <v>43274</v>
      </c>
      <c r="H258" s="653">
        <v>1</v>
      </c>
      <c r="I258" s="653">
        <v>562</v>
      </c>
      <c r="J258" s="653">
        <v>61</v>
      </c>
      <c r="K258" s="653">
        <v>34404</v>
      </c>
      <c r="L258" s="653">
        <v>0.79502703701991961</v>
      </c>
      <c r="M258" s="653">
        <v>564</v>
      </c>
      <c r="N258" s="653">
        <v>177</v>
      </c>
      <c r="O258" s="653">
        <v>100332</v>
      </c>
      <c r="P258" s="666">
        <v>2.3185284466423255</v>
      </c>
      <c r="Q258" s="654">
        <v>566.84745762711862</v>
      </c>
    </row>
    <row r="259" spans="1:17" ht="14.4" customHeight="1" x14ac:dyDescent="0.3">
      <c r="A259" s="649" t="s">
        <v>10586</v>
      </c>
      <c r="B259" s="650" t="s">
        <v>10587</v>
      </c>
      <c r="C259" s="650" t="s">
        <v>7873</v>
      </c>
      <c r="D259" s="650" t="s">
        <v>10471</v>
      </c>
      <c r="E259" s="650" t="s">
        <v>10472</v>
      </c>
      <c r="F259" s="653">
        <v>77</v>
      </c>
      <c r="G259" s="653">
        <v>77000</v>
      </c>
      <c r="H259" s="653">
        <v>1</v>
      </c>
      <c r="I259" s="653">
        <v>1000</v>
      </c>
      <c r="J259" s="653">
        <v>61</v>
      </c>
      <c r="K259" s="653">
        <v>61122</v>
      </c>
      <c r="L259" s="653">
        <v>0.79379220779220783</v>
      </c>
      <c r="M259" s="653">
        <v>1002</v>
      </c>
      <c r="N259" s="653">
        <v>177</v>
      </c>
      <c r="O259" s="653">
        <v>177690</v>
      </c>
      <c r="P259" s="666">
        <v>2.3076623376623377</v>
      </c>
      <c r="Q259" s="654">
        <v>1003.8983050847457</v>
      </c>
    </row>
    <row r="260" spans="1:17" ht="14.4" customHeight="1" x14ac:dyDescent="0.3">
      <c r="A260" s="649" t="s">
        <v>10586</v>
      </c>
      <c r="B260" s="650" t="s">
        <v>10587</v>
      </c>
      <c r="C260" s="650" t="s">
        <v>7873</v>
      </c>
      <c r="D260" s="650" t="s">
        <v>10841</v>
      </c>
      <c r="E260" s="650" t="s">
        <v>10842</v>
      </c>
      <c r="F260" s="653">
        <v>32</v>
      </c>
      <c r="G260" s="653">
        <v>6048</v>
      </c>
      <c r="H260" s="653">
        <v>1</v>
      </c>
      <c r="I260" s="653">
        <v>189</v>
      </c>
      <c r="J260" s="653">
        <v>18</v>
      </c>
      <c r="K260" s="653">
        <v>3420</v>
      </c>
      <c r="L260" s="653">
        <v>0.56547619047619047</v>
      </c>
      <c r="M260" s="653">
        <v>190</v>
      </c>
      <c r="N260" s="653">
        <v>20</v>
      </c>
      <c r="O260" s="653">
        <v>3812</v>
      </c>
      <c r="P260" s="666">
        <v>0.63029100529100535</v>
      </c>
      <c r="Q260" s="654">
        <v>190.6</v>
      </c>
    </row>
    <row r="261" spans="1:17" ht="14.4" customHeight="1" x14ac:dyDescent="0.3">
      <c r="A261" s="649" t="s">
        <v>10586</v>
      </c>
      <c r="B261" s="650" t="s">
        <v>10587</v>
      </c>
      <c r="C261" s="650" t="s">
        <v>7873</v>
      </c>
      <c r="D261" s="650" t="s">
        <v>10843</v>
      </c>
      <c r="E261" s="650" t="s">
        <v>10844</v>
      </c>
      <c r="F261" s="653">
        <v>1</v>
      </c>
      <c r="G261" s="653">
        <v>205</v>
      </c>
      <c r="H261" s="653">
        <v>1</v>
      </c>
      <c r="I261" s="653">
        <v>205</v>
      </c>
      <c r="J261" s="653">
        <v>3</v>
      </c>
      <c r="K261" s="653">
        <v>615</v>
      </c>
      <c r="L261" s="653">
        <v>3</v>
      </c>
      <c r="M261" s="653">
        <v>205</v>
      </c>
      <c r="N261" s="653"/>
      <c r="O261" s="653"/>
      <c r="P261" s="666"/>
      <c r="Q261" s="654"/>
    </row>
    <row r="262" spans="1:17" ht="14.4" customHeight="1" x14ac:dyDescent="0.3">
      <c r="A262" s="649" t="s">
        <v>10586</v>
      </c>
      <c r="B262" s="650" t="s">
        <v>10587</v>
      </c>
      <c r="C262" s="650" t="s">
        <v>7873</v>
      </c>
      <c r="D262" s="650" t="s">
        <v>10845</v>
      </c>
      <c r="E262" s="650" t="s">
        <v>10846</v>
      </c>
      <c r="F262" s="653">
        <v>20</v>
      </c>
      <c r="G262" s="653">
        <v>3320</v>
      </c>
      <c r="H262" s="653">
        <v>1</v>
      </c>
      <c r="I262" s="653">
        <v>166</v>
      </c>
      <c r="J262" s="653">
        <v>30</v>
      </c>
      <c r="K262" s="653">
        <v>4980</v>
      </c>
      <c r="L262" s="653">
        <v>1.5</v>
      </c>
      <c r="M262" s="653">
        <v>166</v>
      </c>
      <c r="N262" s="653">
        <v>33</v>
      </c>
      <c r="O262" s="653">
        <v>5497</v>
      </c>
      <c r="P262" s="666">
        <v>1.655722891566265</v>
      </c>
      <c r="Q262" s="654">
        <v>166.57575757575756</v>
      </c>
    </row>
    <row r="263" spans="1:17" ht="14.4" customHeight="1" x14ac:dyDescent="0.3">
      <c r="A263" s="649" t="s">
        <v>10586</v>
      </c>
      <c r="B263" s="650" t="s">
        <v>10587</v>
      </c>
      <c r="C263" s="650" t="s">
        <v>7873</v>
      </c>
      <c r="D263" s="650" t="s">
        <v>10847</v>
      </c>
      <c r="E263" s="650" t="s">
        <v>10848</v>
      </c>
      <c r="F263" s="653">
        <v>5</v>
      </c>
      <c r="G263" s="653">
        <v>8205</v>
      </c>
      <c r="H263" s="653">
        <v>1</v>
      </c>
      <c r="I263" s="653">
        <v>1641</v>
      </c>
      <c r="J263" s="653">
        <v>14</v>
      </c>
      <c r="K263" s="653">
        <v>23030</v>
      </c>
      <c r="L263" s="653">
        <v>2.8068251066422913</v>
      </c>
      <c r="M263" s="653">
        <v>1645</v>
      </c>
      <c r="N263" s="653">
        <v>25</v>
      </c>
      <c r="O263" s="653">
        <v>41269</v>
      </c>
      <c r="P263" s="666">
        <v>5.0297379646556974</v>
      </c>
      <c r="Q263" s="654">
        <v>1650.76</v>
      </c>
    </row>
    <row r="264" spans="1:17" ht="14.4" customHeight="1" x14ac:dyDescent="0.3">
      <c r="A264" s="649" t="s">
        <v>10586</v>
      </c>
      <c r="B264" s="650" t="s">
        <v>10587</v>
      </c>
      <c r="C264" s="650" t="s">
        <v>7873</v>
      </c>
      <c r="D264" s="650" t="s">
        <v>10849</v>
      </c>
      <c r="E264" s="650" t="s">
        <v>10850</v>
      </c>
      <c r="F264" s="653">
        <v>10</v>
      </c>
      <c r="G264" s="653">
        <v>1270</v>
      </c>
      <c r="H264" s="653">
        <v>1</v>
      </c>
      <c r="I264" s="653">
        <v>127</v>
      </c>
      <c r="J264" s="653">
        <v>13</v>
      </c>
      <c r="K264" s="653">
        <v>1651</v>
      </c>
      <c r="L264" s="653">
        <v>1.3</v>
      </c>
      <c r="M264" s="653">
        <v>127</v>
      </c>
      <c r="N264" s="653">
        <v>23</v>
      </c>
      <c r="O264" s="653">
        <v>2921</v>
      </c>
      <c r="P264" s="666">
        <v>2.2999999999999998</v>
      </c>
      <c r="Q264" s="654">
        <v>127</v>
      </c>
    </row>
    <row r="265" spans="1:17" ht="14.4" customHeight="1" x14ac:dyDescent="0.3">
      <c r="A265" s="649" t="s">
        <v>10586</v>
      </c>
      <c r="B265" s="650" t="s">
        <v>10587</v>
      </c>
      <c r="C265" s="650" t="s">
        <v>7873</v>
      </c>
      <c r="D265" s="650" t="s">
        <v>10851</v>
      </c>
      <c r="E265" s="650" t="s">
        <v>10852</v>
      </c>
      <c r="F265" s="653"/>
      <c r="G265" s="653"/>
      <c r="H265" s="653"/>
      <c r="I265" s="653"/>
      <c r="J265" s="653">
        <v>1</v>
      </c>
      <c r="K265" s="653">
        <v>262</v>
      </c>
      <c r="L265" s="653"/>
      <c r="M265" s="653">
        <v>262</v>
      </c>
      <c r="N265" s="653"/>
      <c r="O265" s="653"/>
      <c r="P265" s="666"/>
      <c r="Q265" s="654"/>
    </row>
    <row r="266" spans="1:17" ht="14.4" customHeight="1" x14ac:dyDescent="0.3">
      <c r="A266" s="649" t="s">
        <v>10586</v>
      </c>
      <c r="B266" s="650" t="s">
        <v>10587</v>
      </c>
      <c r="C266" s="650" t="s">
        <v>7873</v>
      </c>
      <c r="D266" s="650" t="s">
        <v>10853</v>
      </c>
      <c r="E266" s="650" t="s">
        <v>10854</v>
      </c>
      <c r="F266" s="653">
        <v>6</v>
      </c>
      <c r="G266" s="653">
        <v>1860</v>
      </c>
      <c r="H266" s="653">
        <v>1</v>
      </c>
      <c r="I266" s="653">
        <v>310</v>
      </c>
      <c r="J266" s="653">
        <v>2</v>
      </c>
      <c r="K266" s="653">
        <v>620</v>
      </c>
      <c r="L266" s="653">
        <v>0.33333333333333331</v>
      </c>
      <c r="M266" s="653">
        <v>310</v>
      </c>
      <c r="N266" s="653">
        <v>2</v>
      </c>
      <c r="O266" s="653">
        <v>620</v>
      </c>
      <c r="P266" s="666">
        <v>0.33333333333333331</v>
      </c>
      <c r="Q266" s="654">
        <v>310</v>
      </c>
    </row>
    <row r="267" spans="1:17" ht="14.4" customHeight="1" x14ac:dyDescent="0.3">
      <c r="A267" s="649" t="s">
        <v>10586</v>
      </c>
      <c r="B267" s="650" t="s">
        <v>10587</v>
      </c>
      <c r="C267" s="650" t="s">
        <v>7873</v>
      </c>
      <c r="D267" s="650" t="s">
        <v>10855</v>
      </c>
      <c r="E267" s="650" t="s">
        <v>10856</v>
      </c>
      <c r="F267" s="653">
        <v>133</v>
      </c>
      <c r="G267" s="653">
        <v>3059</v>
      </c>
      <c r="H267" s="653">
        <v>1</v>
      </c>
      <c r="I267" s="653">
        <v>23</v>
      </c>
      <c r="J267" s="653">
        <v>150</v>
      </c>
      <c r="K267" s="653">
        <v>3450</v>
      </c>
      <c r="L267" s="653">
        <v>1.1278195488721805</v>
      </c>
      <c r="M267" s="653">
        <v>23</v>
      </c>
      <c r="N267" s="653">
        <v>121</v>
      </c>
      <c r="O267" s="653">
        <v>2783</v>
      </c>
      <c r="P267" s="666">
        <v>0.90977443609022557</v>
      </c>
      <c r="Q267" s="654">
        <v>23</v>
      </c>
    </row>
    <row r="268" spans="1:17" ht="14.4" customHeight="1" x14ac:dyDescent="0.3">
      <c r="A268" s="649" t="s">
        <v>10586</v>
      </c>
      <c r="B268" s="650" t="s">
        <v>10587</v>
      </c>
      <c r="C268" s="650" t="s">
        <v>7873</v>
      </c>
      <c r="D268" s="650" t="s">
        <v>10857</v>
      </c>
      <c r="E268" s="650" t="s">
        <v>10858</v>
      </c>
      <c r="F268" s="653">
        <v>10</v>
      </c>
      <c r="G268" s="653">
        <v>170</v>
      </c>
      <c r="H268" s="653">
        <v>1</v>
      </c>
      <c r="I268" s="653">
        <v>17</v>
      </c>
      <c r="J268" s="653">
        <v>6</v>
      </c>
      <c r="K268" s="653">
        <v>102</v>
      </c>
      <c r="L268" s="653">
        <v>0.6</v>
      </c>
      <c r="M268" s="653">
        <v>17</v>
      </c>
      <c r="N268" s="653">
        <v>12</v>
      </c>
      <c r="O268" s="653">
        <v>204</v>
      </c>
      <c r="P268" s="666">
        <v>1.2</v>
      </c>
      <c r="Q268" s="654">
        <v>17</v>
      </c>
    </row>
    <row r="269" spans="1:17" ht="14.4" customHeight="1" x14ac:dyDescent="0.3">
      <c r="A269" s="649" t="s">
        <v>10586</v>
      </c>
      <c r="B269" s="650" t="s">
        <v>10587</v>
      </c>
      <c r="C269" s="650" t="s">
        <v>7873</v>
      </c>
      <c r="D269" s="650" t="s">
        <v>10859</v>
      </c>
      <c r="E269" s="650" t="s">
        <v>10860</v>
      </c>
      <c r="F269" s="653">
        <v>4</v>
      </c>
      <c r="G269" s="653">
        <v>520</v>
      </c>
      <c r="H269" s="653">
        <v>1</v>
      </c>
      <c r="I269" s="653">
        <v>130</v>
      </c>
      <c r="J269" s="653">
        <v>1</v>
      </c>
      <c r="K269" s="653">
        <v>131</v>
      </c>
      <c r="L269" s="653">
        <v>0.25192307692307692</v>
      </c>
      <c r="M269" s="653">
        <v>131</v>
      </c>
      <c r="N269" s="653">
        <v>1</v>
      </c>
      <c r="O269" s="653">
        <v>132</v>
      </c>
      <c r="P269" s="666">
        <v>0.25384615384615383</v>
      </c>
      <c r="Q269" s="654">
        <v>132</v>
      </c>
    </row>
    <row r="270" spans="1:17" ht="14.4" customHeight="1" x14ac:dyDescent="0.3">
      <c r="A270" s="649" t="s">
        <v>10586</v>
      </c>
      <c r="B270" s="650" t="s">
        <v>10587</v>
      </c>
      <c r="C270" s="650" t="s">
        <v>7873</v>
      </c>
      <c r="D270" s="650" t="s">
        <v>10861</v>
      </c>
      <c r="E270" s="650" t="s">
        <v>10862</v>
      </c>
      <c r="F270" s="653">
        <v>1</v>
      </c>
      <c r="G270" s="653">
        <v>649</v>
      </c>
      <c r="H270" s="653">
        <v>1</v>
      </c>
      <c r="I270" s="653">
        <v>649</v>
      </c>
      <c r="J270" s="653"/>
      <c r="K270" s="653"/>
      <c r="L270" s="653"/>
      <c r="M270" s="653"/>
      <c r="N270" s="653"/>
      <c r="O270" s="653"/>
      <c r="P270" s="666"/>
      <c r="Q270" s="654"/>
    </row>
    <row r="271" spans="1:17" ht="14.4" customHeight="1" x14ac:dyDescent="0.3">
      <c r="A271" s="649" t="s">
        <v>10586</v>
      </c>
      <c r="B271" s="650" t="s">
        <v>10587</v>
      </c>
      <c r="C271" s="650" t="s">
        <v>7873</v>
      </c>
      <c r="D271" s="650" t="s">
        <v>10863</v>
      </c>
      <c r="E271" s="650" t="s">
        <v>10864</v>
      </c>
      <c r="F271" s="653">
        <v>31</v>
      </c>
      <c r="G271" s="653">
        <v>9021</v>
      </c>
      <c r="H271" s="653">
        <v>1</v>
      </c>
      <c r="I271" s="653">
        <v>291</v>
      </c>
      <c r="J271" s="653">
        <v>41</v>
      </c>
      <c r="K271" s="653">
        <v>11931</v>
      </c>
      <c r="L271" s="653">
        <v>1.3225806451612903</v>
      </c>
      <c r="M271" s="653">
        <v>291</v>
      </c>
      <c r="N271" s="653">
        <v>22</v>
      </c>
      <c r="O271" s="653">
        <v>6417</v>
      </c>
      <c r="P271" s="666">
        <v>0.71134020618556704</v>
      </c>
      <c r="Q271" s="654">
        <v>291.68181818181819</v>
      </c>
    </row>
    <row r="272" spans="1:17" ht="14.4" customHeight="1" x14ac:dyDescent="0.3">
      <c r="A272" s="649" t="s">
        <v>10586</v>
      </c>
      <c r="B272" s="650" t="s">
        <v>10587</v>
      </c>
      <c r="C272" s="650" t="s">
        <v>7873</v>
      </c>
      <c r="D272" s="650" t="s">
        <v>10865</v>
      </c>
      <c r="E272" s="650" t="s">
        <v>10866</v>
      </c>
      <c r="F272" s="653"/>
      <c r="G272" s="653"/>
      <c r="H272" s="653"/>
      <c r="I272" s="653"/>
      <c r="J272" s="653"/>
      <c r="K272" s="653"/>
      <c r="L272" s="653"/>
      <c r="M272" s="653"/>
      <c r="N272" s="653">
        <v>1</v>
      </c>
      <c r="O272" s="653">
        <v>28</v>
      </c>
      <c r="P272" s="666"/>
      <c r="Q272" s="654">
        <v>28</v>
      </c>
    </row>
    <row r="273" spans="1:17" ht="14.4" customHeight="1" x14ac:dyDescent="0.3">
      <c r="A273" s="649" t="s">
        <v>10586</v>
      </c>
      <c r="B273" s="650" t="s">
        <v>10587</v>
      </c>
      <c r="C273" s="650" t="s">
        <v>7873</v>
      </c>
      <c r="D273" s="650" t="s">
        <v>10867</v>
      </c>
      <c r="E273" s="650" t="s">
        <v>10868</v>
      </c>
      <c r="F273" s="653">
        <v>1</v>
      </c>
      <c r="G273" s="653">
        <v>365</v>
      </c>
      <c r="H273" s="653">
        <v>1</v>
      </c>
      <c r="I273" s="653">
        <v>365</v>
      </c>
      <c r="J273" s="653"/>
      <c r="K273" s="653"/>
      <c r="L273" s="653"/>
      <c r="M273" s="653"/>
      <c r="N273" s="653">
        <v>14</v>
      </c>
      <c r="O273" s="653">
        <v>5160</v>
      </c>
      <c r="P273" s="666">
        <v>14.136986301369863</v>
      </c>
      <c r="Q273" s="654">
        <v>368.57142857142856</v>
      </c>
    </row>
    <row r="274" spans="1:17" ht="14.4" customHeight="1" x14ac:dyDescent="0.3">
      <c r="A274" s="649" t="s">
        <v>10586</v>
      </c>
      <c r="B274" s="650" t="s">
        <v>10587</v>
      </c>
      <c r="C274" s="650" t="s">
        <v>7873</v>
      </c>
      <c r="D274" s="650" t="s">
        <v>10869</v>
      </c>
      <c r="E274" s="650" t="s">
        <v>10870</v>
      </c>
      <c r="F274" s="653">
        <v>71</v>
      </c>
      <c r="G274" s="653">
        <v>3195</v>
      </c>
      <c r="H274" s="653">
        <v>1</v>
      </c>
      <c r="I274" s="653">
        <v>45</v>
      </c>
      <c r="J274" s="653">
        <v>110</v>
      </c>
      <c r="K274" s="653">
        <v>4950</v>
      </c>
      <c r="L274" s="653">
        <v>1.5492957746478873</v>
      </c>
      <c r="M274" s="653">
        <v>45</v>
      </c>
      <c r="N274" s="653">
        <v>94</v>
      </c>
      <c r="O274" s="653">
        <v>4230</v>
      </c>
      <c r="P274" s="666">
        <v>1.323943661971831</v>
      </c>
      <c r="Q274" s="654">
        <v>45</v>
      </c>
    </row>
    <row r="275" spans="1:17" ht="14.4" customHeight="1" x14ac:dyDescent="0.3">
      <c r="A275" s="649" t="s">
        <v>10586</v>
      </c>
      <c r="B275" s="650" t="s">
        <v>10587</v>
      </c>
      <c r="C275" s="650" t="s">
        <v>7873</v>
      </c>
      <c r="D275" s="650" t="s">
        <v>10871</v>
      </c>
      <c r="E275" s="650" t="s">
        <v>10671</v>
      </c>
      <c r="F275" s="653">
        <v>25</v>
      </c>
      <c r="G275" s="653">
        <v>4625</v>
      </c>
      <c r="H275" s="653">
        <v>1</v>
      </c>
      <c r="I275" s="653">
        <v>185</v>
      </c>
      <c r="J275" s="653">
        <v>35</v>
      </c>
      <c r="K275" s="653">
        <v>6475</v>
      </c>
      <c r="L275" s="653">
        <v>1.4</v>
      </c>
      <c r="M275" s="653">
        <v>185</v>
      </c>
      <c r="N275" s="653">
        <v>59</v>
      </c>
      <c r="O275" s="653">
        <v>10950</v>
      </c>
      <c r="P275" s="666">
        <v>2.3675675675675674</v>
      </c>
      <c r="Q275" s="654">
        <v>185.59322033898306</v>
      </c>
    </row>
    <row r="276" spans="1:17" ht="14.4" customHeight="1" x14ac:dyDescent="0.3">
      <c r="A276" s="649" t="s">
        <v>10586</v>
      </c>
      <c r="B276" s="650" t="s">
        <v>10587</v>
      </c>
      <c r="C276" s="650" t="s">
        <v>7873</v>
      </c>
      <c r="D276" s="650" t="s">
        <v>10872</v>
      </c>
      <c r="E276" s="650" t="s">
        <v>10873</v>
      </c>
      <c r="F276" s="653"/>
      <c r="G276" s="653"/>
      <c r="H276" s="653"/>
      <c r="I276" s="653"/>
      <c r="J276" s="653">
        <v>2</v>
      </c>
      <c r="K276" s="653">
        <v>528</v>
      </c>
      <c r="L276" s="653"/>
      <c r="M276" s="653">
        <v>264</v>
      </c>
      <c r="N276" s="653"/>
      <c r="O276" s="653"/>
      <c r="P276" s="666"/>
      <c r="Q276" s="654"/>
    </row>
    <row r="277" spans="1:17" ht="14.4" customHeight="1" x14ac:dyDescent="0.3">
      <c r="A277" s="649" t="s">
        <v>10586</v>
      </c>
      <c r="B277" s="650" t="s">
        <v>10587</v>
      </c>
      <c r="C277" s="650" t="s">
        <v>7873</v>
      </c>
      <c r="D277" s="650" t="s">
        <v>10874</v>
      </c>
      <c r="E277" s="650" t="s">
        <v>10875</v>
      </c>
      <c r="F277" s="653">
        <v>6</v>
      </c>
      <c r="G277" s="653">
        <v>144</v>
      </c>
      <c r="H277" s="653">
        <v>1</v>
      </c>
      <c r="I277" s="653">
        <v>24</v>
      </c>
      <c r="J277" s="653">
        <v>8</v>
      </c>
      <c r="K277" s="653">
        <v>192</v>
      </c>
      <c r="L277" s="653">
        <v>1.3333333333333333</v>
      </c>
      <c r="M277" s="653">
        <v>24</v>
      </c>
      <c r="N277" s="653">
        <v>6</v>
      </c>
      <c r="O277" s="653">
        <v>147</v>
      </c>
      <c r="P277" s="666">
        <v>1.0208333333333333</v>
      </c>
      <c r="Q277" s="654">
        <v>24.5</v>
      </c>
    </row>
    <row r="278" spans="1:17" ht="14.4" customHeight="1" x14ac:dyDescent="0.3">
      <c r="A278" s="649" t="s">
        <v>10586</v>
      </c>
      <c r="B278" s="650" t="s">
        <v>10587</v>
      </c>
      <c r="C278" s="650" t="s">
        <v>7873</v>
      </c>
      <c r="D278" s="650" t="s">
        <v>10876</v>
      </c>
      <c r="E278" s="650" t="s">
        <v>10877</v>
      </c>
      <c r="F278" s="653"/>
      <c r="G278" s="653"/>
      <c r="H278" s="653"/>
      <c r="I278" s="653"/>
      <c r="J278" s="653"/>
      <c r="K278" s="653"/>
      <c r="L278" s="653"/>
      <c r="M278" s="653"/>
      <c r="N278" s="653">
        <v>3</v>
      </c>
      <c r="O278" s="653">
        <v>435</v>
      </c>
      <c r="P278" s="666"/>
      <c r="Q278" s="654">
        <v>145</v>
      </c>
    </row>
    <row r="279" spans="1:17" ht="14.4" customHeight="1" x14ac:dyDescent="0.3">
      <c r="A279" s="649" t="s">
        <v>10586</v>
      </c>
      <c r="B279" s="650" t="s">
        <v>10587</v>
      </c>
      <c r="C279" s="650" t="s">
        <v>7873</v>
      </c>
      <c r="D279" s="650" t="s">
        <v>10878</v>
      </c>
      <c r="E279" s="650" t="s">
        <v>10879</v>
      </c>
      <c r="F279" s="653"/>
      <c r="G279" s="653"/>
      <c r="H279" s="653"/>
      <c r="I279" s="653"/>
      <c r="J279" s="653">
        <v>11</v>
      </c>
      <c r="K279" s="653">
        <v>506</v>
      </c>
      <c r="L279" s="653"/>
      <c r="M279" s="653">
        <v>46</v>
      </c>
      <c r="N279" s="653">
        <v>718</v>
      </c>
      <c r="O279" s="653">
        <v>33028</v>
      </c>
      <c r="P279" s="666"/>
      <c r="Q279" s="654">
        <v>46</v>
      </c>
    </row>
    <row r="280" spans="1:17" ht="14.4" customHeight="1" x14ac:dyDescent="0.3">
      <c r="A280" s="649" t="s">
        <v>10586</v>
      </c>
      <c r="B280" s="650" t="s">
        <v>10587</v>
      </c>
      <c r="C280" s="650" t="s">
        <v>7873</v>
      </c>
      <c r="D280" s="650" t="s">
        <v>10880</v>
      </c>
      <c r="E280" s="650" t="s">
        <v>10881</v>
      </c>
      <c r="F280" s="653">
        <v>3</v>
      </c>
      <c r="G280" s="653">
        <v>129</v>
      </c>
      <c r="H280" s="653">
        <v>1</v>
      </c>
      <c r="I280" s="653">
        <v>43</v>
      </c>
      <c r="J280" s="653">
        <v>1</v>
      </c>
      <c r="K280" s="653">
        <v>43</v>
      </c>
      <c r="L280" s="653">
        <v>0.33333333333333331</v>
      </c>
      <c r="M280" s="653">
        <v>43</v>
      </c>
      <c r="N280" s="653">
        <v>3</v>
      </c>
      <c r="O280" s="653">
        <v>129</v>
      </c>
      <c r="P280" s="666">
        <v>1</v>
      </c>
      <c r="Q280" s="654">
        <v>43</v>
      </c>
    </row>
    <row r="281" spans="1:17" ht="14.4" customHeight="1" x14ac:dyDescent="0.3">
      <c r="A281" s="649" t="s">
        <v>10586</v>
      </c>
      <c r="B281" s="650" t="s">
        <v>10587</v>
      </c>
      <c r="C281" s="650" t="s">
        <v>7873</v>
      </c>
      <c r="D281" s="650" t="s">
        <v>10882</v>
      </c>
      <c r="E281" s="650" t="s">
        <v>10883</v>
      </c>
      <c r="F281" s="653">
        <v>1</v>
      </c>
      <c r="G281" s="653">
        <v>527</v>
      </c>
      <c r="H281" s="653">
        <v>1</v>
      </c>
      <c r="I281" s="653">
        <v>527</v>
      </c>
      <c r="J281" s="653"/>
      <c r="K281" s="653"/>
      <c r="L281" s="653"/>
      <c r="M281" s="653"/>
      <c r="N281" s="653">
        <v>1</v>
      </c>
      <c r="O281" s="653">
        <v>528</v>
      </c>
      <c r="P281" s="666">
        <v>1.0018975332068312</v>
      </c>
      <c r="Q281" s="654">
        <v>528</v>
      </c>
    </row>
    <row r="282" spans="1:17" ht="14.4" customHeight="1" x14ac:dyDescent="0.3">
      <c r="A282" s="649" t="s">
        <v>10586</v>
      </c>
      <c r="B282" s="650" t="s">
        <v>10587</v>
      </c>
      <c r="C282" s="650" t="s">
        <v>7873</v>
      </c>
      <c r="D282" s="650" t="s">
        <v>10884</v>
      </c>
      <c r="E282" s="650" t="s">
        <v>10885</v>
      </c>
      <c r="F282" s="653"/>
      <c r="G282" s="653"/>
      <c r="H282" s="653"/>
      <c r="I282" s="653"/>
      <c r="J282" s="653"/>
      <c r="K282" s="653"/>
      <c r="L282" s="653"/>
      <c r="M282" s="653"/>
      <c r="N282" s="653">
        <v>10</v>
      </c>
      <c r="O282" s="653">
        <v>1014</v>
      </c>
      <c r="P282" s="666"/>
      <c r="Q282" s="654">
        <v>101.4</v>
      </c>
    </row>
    <row r="283" spans="1:17" ht="14.4" customHeight="1" x14ac:dyDescent="0.3">
      <c r="A283" s="649" t="s">
        <v>10586</v>
      </c>
      <c r="B283" s="650" t="s">
        <v>10587</v>
      </c>
      <c r="C283" s="650" t="s">
        <v>7873</v>
      </c>
      <c r="D283" s="650" t="s">
        <v>10886</v>
      </c>
      <c r="E283" s="650" t="s">
        <v>10887</v>
      </c>
      <c r="F283" s="653"/>
      <c r="G283" s="653"/>
      <c r="H283" s="653"/>
      <c r="I283" s="653"/>
      <c r="J283" s="653">
        <v>11</v>
      </c>
      <c r="K283" s="653">
        <v>3168</v>
      </c>
      <c r="L283" s="653"/>
      <c r="M283" s="653">
        <v>288</v>
      </c>
      <c r="N283" s="653">
        <v>8</v>
      </c>
      <c r="O283" s="653">
        <v>2307</v>
      </c>
      <c r="P283" s="666"/>
      <c r="Q283" s="654">
        <v>288.375</v>
      </c>
    </row>
    <row r="284" spans="1:17" ht="14.4" customHeight="1" x14ac:dyDescent="0.3">
      <c r="A284" s="649" t="s">
        <v>10586</v>
      </c>
      <c r="B284" s="650" t="s">
        <v>10587</v>
      </c>
      <c r="C284" s="650" t="s">
        <v>7873</v>
      </c>
      <c r="D284" s="650" t="s">
        <v>10888</v>
      </c>
      <c r="E284" s="650" t="s">
        <v>10889</v>
      </c>
      <c r="F284" s="653">
        <v>68</v>
      </c>
      <c r="G284" s="653">
        <v>9248</v>
      </c>
      <c r="H284" s="653">
        <v>1</v>
      </c>
      <c r="I284" s="653">
        <v>136</v>
      </c>
      <c r="J284" s="653">
        <v>5</v>
      </c>
      <c r="K284" s="653">
        <v>685</v>
      </c>
      <c r="L284" s="653">
        <v>7.4070069204152253E-2</v>
      </c>
      <c r="M284" s="653">
        <v>137</v>
      </c>
      <c r="N284" s="653"/>
      <c r="O284" s="653"/>
      <c r="P284" s="666"/>
      <c r="Q284" s="654"/>
    </row>
    <row r="285" spans="1:17" ht="14.4" customHeight="1" x14ac:dyDescent="0.3">
      <c r="A285" s="649" t="s">
        <v>10586</v>
      </c>
      <c r="B285" s="650" t="s">
        <v>10587</v>
      </c>
      <c r="C285" s="650" t="s">
        <v>7873</v>
      </c>
      <c r="D285" s="650" t="s">
        <v>10890</v>
      </c>
      <c r="E285" s="650" t="s">
        <v>10891</v>
      </c>
      <c r="F285" s="653">
        <v>73</v>
      </c>
      <c r="G285" s="653">
        <v>511</v>
      </c>
      <c r="H285" s="653">
        <v>1</v>
      </c>
      <c r="I285" s="653">
        <v>7</v>
      </c>
      <c r="J285" s="653">
        <v>5</v>
      </c>
      <c r="K285" s="653">
        <v>35</v>
      </c>
      <c r="L285" s="653">
        <v>6.8493150684931503E-2</v>
      </c>
      <c r="M285" s="653">
        <v>7</v>
      </c>
      <c r="N285" s="653"/>
      <c r="O285" s="653"/>
      <c r="P285" s="666"/>
      <c r="Q285" s="654"/>
    </row>
    <row r="286" spans="1:17" ht="14.4" customHeight="1" x14ac:dyDescent="0.3">
      <c r="A286" s="649" t="s">
        <v>10586</v>
      </c>
      <c r="B286" s="650" t="s">
        <v>10587</v>
      </c>
      <c r="C286" s="650" t="s">
        <v>7873</v>
      </c>
      <c r="D286" s="650" t="s">
        <v>10892</v>
      </c>
      <c r="E286" s="650" t="s">
        <v>10893</v>
      </c>
      <c r="F286" s="653">
        <v>37</v>
      </c>
      <c r="G286" s="653">
        <v>1110</v>
      </c>
      <c r="H286" s="653">
        <v>1</v>
      </c>
      <c r="I286" s="653">
        <v>30</v>
      </c>
      <c r="J286" s="653">
        <v>37</v>
      </c>
      <c r="K286" s="653">
        <v>1110</v>
      </c>
      <c r="L286" s="653">
        <v>1</v>
      </c>
      <c r="M286" s="653">
        <v>30</v>
      </c>
      <c r="N286" s="653">
        <v>91</v>
      </c>
      <c r="O286" s="653">
        <v>2795</v>
      </c>
      <c r="P286" s="666">
        <v>2.5180180180180178</v>
      </c>
      <c r="Q286" s="654">
        <v>30.714285714285715</v>
      </c>
    </row>
    <row r="287" spans="1:17" ht="14.4" customHeight="1" x14ac:dyDescent="0.3">
      <c r="A287" s="649" t="s">
        <v>10586</v>
      </c>
      <c r="B287" s="650" t="s">
        <v>10587</v>
      </c>
      <c r="C287" s="650" t="s">
        <v>7873</v>
      </c>
      <c r="D287" s="650" t="s">
        <v>10894</v>
      </c>
      <c r="E287" s="650" t="s">
        <v>10895</v>
      </c>
      <c r="F287" s="653">
        <v>38</v>
      </c>
      <c r="G287" s="653">
        <v>988</v>
      </c>
      <c r="H287" s="653">
        <v>1</v>
      </c>
      <c r="I287" s="653">
        <v>26</v>
      </c>
      <c r="J287" s="653">
        <v>17</v>
      </c>
      <c r="K287" s="653">
        <v>442</v>
      </c>
      <c r="L287" s="653">
        <v>0.44736842105263158</v>
      </c>
      <c r="M287" s="653">
        <v>26</v>
      </c>
      <c r="N287" s="653">
        <v>24</v>
      </c>
      <c r="O287" s="653">
        <v>624</v>
      </c>
      <c r="P287" s="666">
        <v>0.63157894736842102</v>
      </c>
      <c r="Q287" s="654">
        <v>26</v>
      </c>
    </row>
    <row r="288" spans="1:17" ht="14.4" customHeight="1" x14ac:dyDescent="0.3">
      <c r="A288" s="649" t="s">
        <v>10586</v>
      </c>
      <c r="B288" s="650" t="s">
        <v>10587</v>
      </c>
      <c r="C288" s="650" t="s">
        <v>7873</v>
      </c>
      <c r="D288" s="650" t="s">
        <v>10896</v>
      </c>
      <c r="E288" s="650" t="s">
        <v>10897</v>
      </c>
      <c r="F288" s="653">
        <v>4</v>
      </c>
      <c r="G288" s="653">
        <v>2216</v>
      </c>
      <c r="H288" s="653">
        <v>1</v>
      </c>
      <c r="I288" s="653">
        <v>554</v>
      </c>
      <c r="J288" s="653">
        <v>7</v>
      </c>
      <c r="K288" s="653">
        <v>3885</v>
      </c>
      <c r="L288" s="653">
        <v>1.753158844765343</v>
      </c>
      <c r="M288" s="653">
        <v>555</v>
      </c>
      <c r="N288" s="653">
        <v>7</v>
      </c>
      <c r="O288" s="653">
        <v>3889</v>
      </c>
      <c r="P288" s="666">
        <v>1.7549638989169676</v>
      </c>
      <c r="Q288" s="654">
        <v>555.57142857142856</v>
      </c>
    </row>
    <row r="289" spans="1:17" ht="14.4" customHeight="1" x14ac:dyDescent="0.3">
      <c r="A289" s="649" t="s">
        <v>10586</v>
      </c>
      <c r="B289" s="650" t="s">
        <v>10587</v>
      </c>
      <c r="C289" s="650" t="s">
        <v>7873</v>
      </c>
      <c r="D289" s="650" t="s">
        <v>10898</v>
      </c>
      <c r="E289" s="650" t="s">
        <v>10899</v>
      </c>
      <c r="F289" s="653"/>
      <c r="G289" s="653"/>
      <c r="H289" s="653"/>
      <c r="I289" s="653"/>
      <c r="J289" s="653">
        <v>1</v>
      </c>
      <c r="K289" s="653">
        <v>355</v>
      </c>
      <c r="L289" s="653"/>
      <c r="M289" s="653">
        <v>355</v>
      </c>
      <c r="N289" s="653"/>
      <c r="O289" s="653"/>
      <c r="P289" s="666"/>
      <c r="Q289" s="654"/>
    </row>
    <row r="290" spans="1:17" ht="14.4" customHeight="1" x14ac:dyDescent="0.3">
      <c r="A290" s="649" t="s">
        <v>10586</v>
      </c>
      <c r="B290" s="650" t="s">
        <v>10587</v>
      </c>
      <c r="C290" s="650" t="s">
        <v>7873</v>
      </c>
      <c r="D290" s="650" t="s">
        <v>10900</v>
      </c>
      <c r="E290" s="650" t="s">
        <v>10901</v>
      </c>
      <c r="F290" s="653"/>
      <c r="G290" s="653"/>
      <c r="H290" s="653"/>
      <c r="I290" s="653"/>
      <c r="J290" s="653">
        <v>2</v>
      </c>
      <c r="K290" s="653">
        <v>364</v>
      </c>
      <c r="L290" s="653"/>
      <c r="M290" s="653">
        <v>182</v>
      </c>
      <c r="N290" s="653">
        <v>3</v>
      </c>
      <c r="O290" s="653">
        <v>547</v>
      </c>
      <c r="P290" s="666"/>
      <c r="Q290" s="654">
        <v>182.33333333333334</v>
      </c>
    </row>
    <row r="291" spans="1:17" ht="14.4" customHeight="1" x14ac:dyDescent="0.3">
      <c r="A291" s="649" t="s">
        <v>10586</v>
      </c>
      <c r="B291" s="650" t="s">
        <v>10587</v>
      </c>
      <c r="C291" s="650" t="s">
        <v>7873</v>
      </c>
      <c r="D291" s="650" t="s">
        <v>10902</v>
      </c>
      <c r="E291" s="650" t="s">
        <v>10903</v>
      </c>
      <c r="F291" s="653">
        <v>1</v>
      </c>
      <c r="G291" s="653">
        <v>555</v>
      </c>
      <c r="H291" s="653">
        <v>1</v>
      </c>
      <c r="I291" s="653">
        <v>555</v>
      </c>
      <c r="J291" s="653"/>
      <c r="K291" s="653"/>
      <c r="L291" s="653"/>
      <c r="M291" s="653"/>
      <c r="N291" s="653"/>
      <c r="O291" s="653"/>
      <c r="P291" s="666"/>
      <c r="Q291" s="654"/>
    </row>
    <row r="292" spans="1:17" ht="14.4" customHeight="1" x14ac:dyDescent="0.3">
      <c r="A292" s="649" t="s">
        <v>10586</v>
      </c>
      <c r="B292" s="650" t="s">
        <v>10587</v>
      </c>
      <c r="C292" s="650" t="s">
        <v>7873</v>
      </c>
      <c r="D292" s="650" t="s">
        <v>10904</v>
      </c>
      <c r="E292" s="650" t="s">
        <v>10905</v>
      </c>
      <c r="F292" s="653">
        <v>4</v>
      </c>
      <c r="G292" s="653">
        <v>1400</v>
      </c>
      <c r="H292" s="653">
        <v>1</v>
      </c>
      <c r="I292" s="653">
        <v>350</v>
      </c>
      <c r="J292" s="653">
        <v>1</v>
      </c>
      <c r="K292" s="653">
        <v>351</v>
      </c>
      <c r="L292" s="653">
        <v>0.25071428571428572</v>
      </c>
      <c r="M292" s="653">
        <v>351</v>
      </c>
      <c r="N292" s="653">
        <v>4</v>
      </c>
      <c r="O292" s="653">
        <v>1408</v>
      </c>
      <c r="P292" s="666">
        <v>1.0057142857142858</v>
      </c>
      <c r="Q292" s="654">
        <v>352</v>
      </c>
    </row>
    <row r="293" spans="1:17" ht="14.4" customHeight="1" x14ac:dyDescent="0.3">
      <c r="A293" s="649" t="s">
        <v>10586</v>
      </c>
      <c r="B293" s="650" t="s">
        <v>10587</v>
      </c>
      <c r="C293" s="650" t="s">
        <v>7873</v>
      </c>
      <c r="D293" s="650" t="s">
        <v>10906</v>
      </c>
      <c r="E293" s="650" t="s">
        <v>10907</v>
      </c>
      <c r="F293" s="653">
        <v>4</v>
      </c>
      <c r="G293" s="653">
        <v>6992</v>
      </c>
      <c r="H293" s="653">
        <v>1</v>
      </c>
      <c r="I293" s="653">
        <v>1748</v>
      </c>
      <c r="J293" s="653">
        <v>1</v>
      </c>
      <c r="K293" s="653">
        <v>1752</v>
      </c>
      <c r="L293" s="653">
        <v>0.25057208237986273</v>
      </c>
      <c r="M293" s="653">
        <v>1752</v>
      </c>
      <c r="N293" s="653">
        <v>7</v>
      </c>
      <c r="O293" s="653">
        <v>12274</v>
      </c>
      <c r="P293" s="666">
        <v>1.7554347826086956</v>
      </c>
      <c r="Q293" s="654">
        <v>1753.4285714285713</v>
      </c>
    </row>
    <row r="294" spans="1:17" ht="14.4" customHeight="1" x14ac:dyDescent="0.3">
      <c r="A294" s="649" t="s">
        <v>10586</v>
      </c>
      <c r="B294" s="650" t="s">
        <v>10587</v>
      </c>
      <c r="C294" s="650" t="s">
        <v>7873</v>
      </c>
      <c r="D294" s="650" t="s">
        <v>10908</v>
      </c>
      <c r="E294" s="650" t="s">
        <v>10909</v>
      </c>
      <c r="F294" s="653">
        <v>6</v>
      </c>
      <c r="G294" s="653">
        <v>510</v>
      </c>
      <c r="H294" s="653">
        <v>1</v>
      </c>
      <c r="I294" s="653">
        <v>85</v>
      </c>
      <c r="J294" s="653">
        <v>2</v>
      </c>
      <c r="K294" s="653">
        <v>170</v>
      </c>
      <c r="L294" s="653">
        <v>0.33333333333333331</v>
      </c>
      <c r="M294" s="653">
        <v>85</v>
      </c>
      <c r="N294" s="653">
        <v>2</v>
      </c>
      <c r="O294" s="653">
        <v>172</v>
      </c>
      <c r="P294" s="666">
        <v>0.33725490196078434</v>
      </c>
      <c r="Q294" s="654">
        <v>86</v>
      </c>
    </row>
    <row r="295" spans="1:17" ht="14.4" customHeight="1" x14ac:dyDescent="0.3">
      <c r="A295" s="649" t="s">
        <v>10586</v>
      </c>
      <c r="B295" s="650" t="s">
        <v>10587</v>
      </c>
      <c r="C295" s="650" t="s">
        <v>7873</v>
      </c>
      <c r="D295" s="650" t="s">
        <v>10910</v>
      </c>
      <c r="E295" s="650" t="s">
        <v>10911</v>
      </c>
      <c r="F295" s="653">
        <v>7</v>
      </c>
      <c r="G295" s="653">
        <v>931</v>
      </c>
      <c r="H295" s="653">
        <v>1</v>
      </c>
      <c r="I295" s="653">
        <v>133</v>
      </c>
      <c r="J295" s="653">
        <v>9</v>
      </c>
      <c r="K295" s="653">
        <v>1197</v>
      </c>
      <c r="L295" s="653">
        <v>1.2857142857142858</v>
      </c>
      <c r="M295" s="653">
        <v>133</v>
      </c>
      <c r="N295" s="653">
        <v>9</v>
      </c>
      <c r="O295" s="653">
        <v>1202</v>
      </c>
      <c r="P295" s="666">
        <v>1.2910848549946294</v>
      </c>
      <c r="Q295" s="654">
        <v>133.55555555555554</v>
      </c>
    </row>
    <row r="296" spans="1:17" ht="14.4" customHeight="1" x14ac:dyDescent="0.3">
      <c r="A296" s="649" t="s">
        <v>10586</v>
      </c>
      <c r="B296" s="650" t="s">
        <v>10587</v>
      </c>
      <c r="C296" s="650" t="s">
        <v>7873</v>
      </c>
      <c r="D296" s="650" t="s">
        <v>10912</v>
      </c>
      <c r="E296" s="650" t="s">
        <v>10913</v>
      </c>
      <c r="F296" s="653">
        <v>9</v>
      </c>
      <c r="G296" s="653">
        <v>3636</v>
      </c>
      <c r="H296" s="653">
        <v>1</v>
      </c>
      <c r="I296" s="653">
        <v>404</v>
      </c>
      <c r="J296" s="653">
        <v>4</v>
      </c>
      <c r="K296" s="653">
        <v>1620</v>
      </c>
      <c r="L296" s="653">
        <v>0.44554455445544555</v>
      </c>
      <c r="M296" s="653">
        <v>405</v>
      </c>
      <c r="N296" s="653">
        <v>4</v>
      </c>
      <c r="O296" s="653">
        <v>1621</v>
      </c>
      <c r="P296" s="666">
        <v>0.44581958195819582</v>
      </c>
      <c r="Q296" s="654">
        <v>405.25</v>
      </c>
    </row>
    <row r="297" spans="1:17" ht="14.4" customHeight="1" x14ac:dyDescent="0.3">
      <c r="A297" s="649" t="s">
        <v>10586</v>
      </c>
      <c r="B297" s="650" t="s">
        <v>10587</v>
      </c>
      <c r="C297" s="650" t="s">
        <v>7873</v>
      </c>
      <c r="D297" s="650" t="s">
        <v>10914</v>
      </c>
      <c r="E297" s="650" t="s">
        <v>10915</v>
      </c>
      <c r="F297" s="653">
        <v>1</v>
      </c>
      <c r="G297" s="653">
        <v>779</v>
      </c>
      <c r="H297" s="653">
        <v>1</v>
      </c>
      <c r="I297" s="653">
        <v>779</v>
      </c>
      <c r="J297" s="653"/>
      <c r="K297" s="653"/>
      <c r="L297" s="653"/>
      <c r="M297" s="653"/>
      <c r="N297" s="653">
        <v>3</v>
      </c>
      <c r="O297" s="653">
        <v>2356</v>
      </c>
      <c r="P297" s="666">
        <v>3.024390243902439</v>
      </c>
      <c r="Q297" s="654">
        <v>785.33333333333337</v>
      </c>
    </row>
    <row r="298" spans="1:17" ht="14.4" customHeight="1" x14ac:dyDescent="0.3">
      <c r="A298" s="649" t="s">
        <v>10586</v>
      </c>
      <c r="B298" s="650" t="s">
        <v>10587</v>
      </c>
      <c r="C298" s="650" t="s">
        <v>7873</v>
      </c>
      <c r="D298" s="650" t="s">
        <v>10916</v>
      </c>
      <c r="E298" s="650" t="s">
        <v>10917</v>
      </c>
      <c r="F298" s="653">
        <v>7</v>
      </c>
      <c r="G298" s="653">
        <v>833</v>
      </c>
      <c r="H298" s="653">
        <v>1</v>
      </c>
      <c r="I298" s="653">
        <v>119</v>
      </c>
      <c r="J298" s="653">
        <v>2</v>
      </c>
      <c r="K298" s="653">
        <v>238</v>
      </c>
      <c r="L298" s="653">
        <v>0.2857142857142857</v>
      </c>
      <c r="M298" s="653">
        <v>119</v>
      </c>
      <c r="N298" s="653">
        <v>3</v>
      </c>
      <c r="O298" s="653">
        <v>357</v>
      </c>
      <c r="P298" s="666">
        <v>0.42857142857142855</v>
      </c>
      <c r="Q298" s="654">
        <v>119</v>
      </c>
    </row>
    <row r="299" spans="1:17" ht="14.4" customHeight="1" x14ac:dyDescent="0.3">
      <c r="A299" s="649" t="s">
        <v>10586</v>
      </c>
      <c r="B299" s="650" t="s">
        <v>10587</v>
      </c>
      <c r="C299" s="650" t="s">
        <v>7873</v>
      </c>
      <c r="D299" s="650" t="s">
        <v>10918</v>
      </c>
      <c r="E299" s="650" t="s">
        <v>10919</v>
      </c>
      <c r="F299" s="653"/>
      <c r="G299" s="653"/>
      <c r="H299" s="653"/>
      <c r="I299" s="653"/>
      <c r="J299" s="653">
        <v>5</v>
      </c>
      <c r="K299" s="653">
        <v>2570</v>
      </c>
      <c r="L299" s="653"/>
      <c r="M299" s="653">
        <v>514</v>
      </c>
      <c r="N299" s="653">
        <v>9</v>
      </c>
      <c r="O299" s="653">
        <v>4632</v>
      </c>
      <c r="P299" s="666"/>
      <c r="Q299" s="654">
        <v>514.66666666666663</v>
      </c>
    </row>
    <row r="300" spans="1:17" ht="14.4" customHeight="1" x14ac:dyDescent="0.3">
      <c r="A300" s="649" t="s">
        <v>10586</v>
      </c>
      <c r="B300" s="650" t="s">
        <v>10920</v>
      </c>
      <c r="C300" s="650" t="s">
        <v>7873</v>
      </c>
      <c r="D300" s="650" t="s">
        <v>10921</v>
      </c>
      <c r="E300" s="650" t="s">
        <v>10922</v>
      </c>
      <c r="F300" s="653">
        <v>52</v>
      </c>
      <c r="G300" s="653">
        <v>53820</v>
      </c>
      <c r="H300" s="653">
        <v>1</v>
      </c>
      <c r="I300" s="653">
        <v>1035</v>
      </c>
      <c r="J300" s="653">
        <v>105</v>
      </c>
      <c r="K300" s="653">
        <v>108675</v>
      </c>
      <c r="L300" s="653">
        <v>2.0192307692307692</v>
      </c>
      <c r="M300" s="653">
        <v>1035</v>
      </c>
      <c r="N300" s="653">
        <v>98</v>
      </c>
      <c r="O300" s="653">
        <v>101544</v>
      </c>
      <c r="P300" s="666">
        <v>1.8867335562987737</v>
      </c>
      <c r="Q300" s="654">
        <v>1036.1632653061224</v>
      </c>
    </row>
    <row r="301" spans="1:17" ht="14.4" customHeight="1" x14ac:dyDescent="0.3">
      <c r="A301" s="649" t="s">
        <v>10586</v>
      </c>
      <c r="B301" s="650" t="s">
        <v>10920</v>
      </c>
      <c r="C301" s="650" t="s">
        <v>7873</v>
      </c>
      <c r="D301" s="650" t="s">
        <v>10923</v>
      </c>
      <c r="E301" s="650" t="s">
        <v>10924</v>
      </c>
      <c r="F301" s="653">
        <v>1</v>
      </c>
      <c r="G301" s="653">
        <v>1229</v>
      </c>
      <c r="H301" s="653">
        <v>1</v>
      </c>
      <c r="I301" s="653">
        <v>1229</v>
      </c>
      <c r="J301" s="653">
        <v>4</v>
      </c>
      <c r="K301" s="653">
        <v>4920</v>
      </c>
      <c r="L301" s="653">
        <v>4.0032546786004879</v>
      </c>
      <c r="M301" s="653">
        <v>1230</v>
      </c>
      <c r="N301" s="653"/>
      <c r="O301" s="653"/>
      <c r="P301" s="666"/>
      <c r="Q301" s="654"/>
    </row>
    <row r="302" spans="1:17" ht="14.4" customHeight="1" x14ac:dyDescent="0.3">
      <c r="A302" s="649" t="s">
        <v>10586</v>
      </c>
      <c r="B302" s="650" t="s">
        <v>10920</v>
      </c>
      <c r="C302" s="650" t="s">
        <v>7873</v>
      </c>
      <c r="D302" s="650" t="s">
        <v>10448</v>
      </c>
      <c r="E302" s="650" t="s">
        <v>10449</v>
      </c>
      <c r="F302" s="653">
        <v>62</v>
      </c>
      <c r="G302" s="653">
        <v>76632</v>
      </c>
      <c r="H302" s="653">
        <v>1</v>
      </c>
      <c r="I302" s="653">
        <v>1236</v>
      </c>
      <c r="J302" s="653">
        <v>39</v>
      </c>
      <c r="K302" s="653">
        <v>48555</v>
      </c>
      <c r="L302" s="653">
        <v>0.63361259004071402</v>
      </c>
      <c r="M302" s="653">
        <v>1245</v>
      </c>
      <c r="N302" s="653"/>
      <c r="O302" s="653"/>
      <c r="P302" s="666"/>
      <c r="Q302" s="654"/>
    </row>
    <row r="303" spans="1:17" ht="14.4" customHeight="1" x14ac:dyDescent="0.3">
      <c r="A303" s="649" t="s">
        <v>10925</v>
      </c>
      <c r="B303" s="650" t="s">
        <v>9551</v>
      </c>
      <c r="C303" s="650" t="s">
        <v>886</v>
      </c>
      <c r="D303" s="650" t="s">
        <v>10926</v>
      </c>
      <c r="E303" s="650" t="s">
        <v>10927</v>
      </c>
      <c r="F303" s="653">
        <v>0.5</v>
      </c>
      <c r="G303" s="653">
        <v>991.44</v>
      </c>
      <c r="H303" s="653">
        <v>1</v>
      </c>
      <c r="I303" s="653">
        <v>1982.88</v>
      </c>
      <c r="J303" s="653"/>
      <c r="K303" s="653"/>
      <c r="L303" s="653"/>
      <c r="M303" s="653"/>
      <c r="N303" s="653"/>
      <c r="O303" s="653"/>
      <c r="P303" s="666"/>
      <c r="Q303" s="654"/>
    </row>
    <row r="304" spans="1:17" ht="14.4" customHeight="1" x14ac:dyDescent="0.3">
      <c r="A304" s="649" t="s">
        <v>10925</v>
      </c>
      <c r="B304" s="650" t="s">
        <v>9551</v>
      </c>
      <c r="C304" s="650" t="s">
        <v>886</v>
      </c>
      <c r="D304" s="650" t="s">
        <v>10928</v>
      </c>
      <c r="E304" s="650" t="s">
        <v>10929</v>
      </c>
      <c r="F304" s="653">
        <v>1</v>
      </c>
      <c r="G304" s="653">
        <v>2648.21</v>
      </c>
      <c r="H304" s="653">
        <v>1</v>
      </c>
      <c r="I304" s="653">
        <v>2648.21</v>
      </c>
      <c r="J304" s="653">
        <v>0.99</v>
      </c>
      <c r="K304" s="653">
        <v>2629.4</v>
      </c>
      <c r="L304" s="653">
        <v>0.99289708897708262</v>
      </c>
      <c r="M304" s="653">
        <v>2655.9595959595963</v>
      </c>
      <c r="N304" s="653">
        <v>0.8600000000000001</v>
      </c>
      <c r="O304" s="653">
        <v>2297.4499999999998</v>
      </c>
      <c r="P304" s="666">
        <v>0.86754826845303046</v>
      </c>
      <c r="Q304" s="654">
        <v>2671.4534883720926</v>
      </c>
    </row>
    <row r="305" spans="1:17" ht="14.4" customHeight="1" x14ac:dyDescent="0.3">
      <c r="A305" s="649" t="s">
        <v>10925</v>
      </c>
      <c r="B305" s="650" t="s">
        <v>9551</v>
      </c>
      <c r="C305" s="650" t="s">
        <v>886</v>
      </c>
      <c r="D305" s="650" t="s">
        <v>10930</v>
      </c>
      <c r="E305" s="650" t="s">
        <v>10931</v>
      </c>
      <c r="F305" s="653">
        <v>4.6000000000000005</v>
      </c>
      <c r="G305" s="653">
        <v>6104.26</v>
      </c>
      <c r="H305" s="653">
        <v>1</v>
      </c>
      <c r="I305" s="653">
        <v>1327.0130434782607</v>
      </c>
      <c r="J305" s="653">
        <v>3.2</v>
      </c>
      <c r="K305" s="653">
        <v>3143.3900000000003</v>
      </c>
      <c r="L305" s="653">
        <v>0.51495021509568728</v>
      </c>
      <c r="M305" s="653">
        <v>982.30937500000005</v>
      </c>
      <c r="N305" s="653">
        <v>2.8000000000000003</v>
      </c>
      <c r="O305" s="653">
        <v>2769.25</v>
      </c>
      <c r="P305" s="666">
        <v>0.4536585925239095</v>
      </c>
      <c r="Q305" s="654">
        <v>989.017857142857</v>
      </c>
    </row>
    <row r="306" spans="1:17" ht="14.4" customHeight="1" x14ac:dyDescent="0.3">
      <c r="A306" s="649" t="s">
        <v>10925</v>
      </c>
      <c r="B306" s="650" t="s">
        <v>9551</v>
      </c>
      <c r="C306" s="650" t="s">
        <v>886</v>
      </c>
      <c r="D306" s="650" t="s">
        <v>10932</v>
      </c>
      <c r="E306" s="650" t="s">
        <v>10933</v>
      </c>
      <c r="F306" s="653">
        <v>1.1000000000000003</v>
      </c>
      <c r="G306" s="653">
        <v>14189.779999999999</v>
      </c>
      <c r="H306" s="653">
        <v>1</v>
      </c>
      <c r="I306" s="653">
        <v>12899.799999999996</v>
      </c>
      <c r="J306" s="653">
        <v>0.77999999999999992</v>
      </c>
      <c r="K306" s="653">
        <v>8473.1</v>
      </c>
      <c r="L306" s="653">
        <v>0.59712694629515051</v>
      </c>
      <c r="M306" s="653">
        <v>10862.948717948719</v>
      </c>
      <c r="N306" s="653">
        <v>0.39</v>
      </c>
      <c r="O306" s="653">
        <v>3979.88</v>
      </c>
      <c r="P306" s="666">
        <v>0.28047510250335106</v>
      </c>
      <c r="Q306" s="654">
        <v>10204.820512820514</v>
      </c>
    </row>
    <row r="307" spans="1:17" ht="14.4" customHeight="1" x14ac:dyDescent="0.3">
      <c r="A307" s="649" t="s">
        <v>10925</v>
      </c>
      <c r="B307" s="650" t="s">
        <v>9551</v>
      </c>
      <c r="C307" s="650" t="s">
        <v>886</v>
      </c>
      <c r="D307" s="650" t="s">
        <v>10934</v>
      </c>
      <c r="E307" s="650" t="s">
        <v>10935</v>
      </c>
      <c r="F307" s="653">
        <v>0.14000000000000001</v>
      </c>
      <c r="G307" s="653">
        <v>832.97</v>
      </c>
      <c r="H307" s="653">
        <v>1</v>
      </c>
      <c r="I307" s="653">
        <v>5949.7857142857138</v>
      </c>
      <c r="J307" s="653">
        <v>0.38</v>
      </c>
      <c r="K307" s="653">
        <v>2000.53</v>
      </c>
      <c r="L307" s="653">
        <v>2.4016831338463569</v>
      </c>
      <c r="M307" s="653">
        <v>5264.5526315789475</v>
      </c>
      <c r="N307" s="653">
        <v>0.38</v>
      </c>
      <c r="O307" s="653">
        <v>2018.07</v>
      </c>
      <c r="P307" s="666">
        <v>2.4227403147772426</v>
      </c>
      <c r="Q307" s="654">
        <v>5310.7105263157891</v>
      </c>
    </row>
    <row r="308" spans="1:17" ht="14.4" customHeight="1" x14ac:dyDescent="0.3">
      <c r="A308" s="649" t="s">
        <v>10925</v>
      </c>
      <c r="B308" s="650" t="s">
        <v>9551</v>
      </c>
      <c r="C308" s="650" t="s">
        <v>886</v>
      </c>
      <c r="D308" s="650" t="s">
        <v>10936</v>
      </c>
      <c r="E308" s="650" t="s">
        <v>10933</v>
      </c>
      <c r="F308" s="653">
        <v>0.05</v>
      </c>
      <c r="G308" s="653">
        <v>322.49</v>
      </c>
      <c r="H308" s="653">
        <v>1</v>
      </c>
      <c r="I308" s="653">
        <v>6449.8</v>
      </c>
      <c r="J308" s="653">
        <v>0.24000000000000002</v>
      </c>
      <c r="K308" s="653">
        <v>1547.98</v>
      </c>
      <c r="L308" s="653">
        <v>4.8000868243976553</v>
      </c>
      <c r="M308" s="653">
        <v>6449.9166666666661</v>
      </c>
      <c r="N308" s="653">
        <v>0.53</v>
      </c>
      <c r="O308" s="653">
        <v>3415.9</v>
      </c>
      <c r="P308" s="666">
        <v>10.592266426865949</v>
      </c>
      <c r="Q308" s="654">
        <v>6445.0943396226412</v>
      </c>
    </row>
    <row r="309" spans="1:17" ht="14.4" customHeight="1" x14ac:dyDescent="0.3">
      <c r="A309" s="649" t="s">
        <v>10925</v>
      </c>
      <c r="B309" s="650" t="s">
        <v>9551</v>
      </c>
      <c r="C309" s="650" t="s">
        <v>886</v>
      </c>
      <c r="D309" s="650" t="s">
        <v>10937</v>
      </c>
      <c r="E309" s="650" t="s">
        <v>10933</v>
      </c>
      <c r="F309" s="653">
        <v>0.1</v>
      </c>
      <c r="G309" s="653">
        <v>1289.98</v>
      </c>
      <c r="H309" s="653">
        <v>1</v>
      </c>
      <c r="I309" s="653">
        <v>12899.8</v>
      </c>
      <c r="J309" s="653"/>
      <c r="K309" s="653"/>
      <c r="L309" s="653"/>
      <c r="M309" s="653"/>
      <c r="N309" s="653">
        <v>0.16</v>
      </c>
      <c r="O309" s="653">
        <v>1843.72</v>
      </c>
      <c r="P309" s="666">
        <v>1.4292624691855689</v>
      </c>
      <c r="Q309" s="654">
        <v>11523.25</v>
      </c>
    </row>
    <row r="310" spans="1:17" ht="14.4" customHeight="1" x14ac:dyDescent="0.3">
      <c r="A310" s="649" t="s">
        <v>10925</v>
      </c>
      <c r="B310" s="650" t="s">
        <v>9551</v>
      </c>
      <c r="C310" s="650" t="s">
        <v>886</v>
      </c>
      <c r="D310" s="650" t="s">
        <v>10938</v>
      </c>
      <c r="E310" s="650" t="s">
        <v>10939</v>
      </c>
      <c r="F310" s="653">
        <v>12.2</v>
      </c>
      <c r="G310" s="653">
        <v>11759.47</v>
      </c>
      <c r="H310" s="653">
        <v>1</v>
      </c>
      <c r="I310" s="653">
        <v>963.89098360655737</v>
      </c>
      <c r="J310" s="653">
        <v>17.3</v>
      </c>
      <c r="K310" s="653">
        <v>16796.639999999996</v>
      </c>
      <c r="L310" s="653">
        <v>1.4283500872063108</v>
      </c>
      <c r="M310" s="653">
        <v>970.90404624277426</v>
      </c>
      <c r="N310" s="653">
        <v>23.28</v>
      </c>
      <c r="O310" s="653">
        <v>22703.080000000005</v>
      </c>
      <c r="P310" s="666">
        <v>1.9306210228862362</v>
      </c>
      <c r="Q310" s="654">
        <v>975.21821305841945</v>
      </c>
    </row>
    <row r="311" spans="1:17" ht="14.4" customHeight="1" x14ac:dyDescent="0.3">
      <c r="A311" s="649" t="s">
        <v>10925</v>
      </c>
      <c r="B311" s="650" t="s">
        <v>9551</v>
      </c>
      <c r="C311" s="650" t="s">
        <v>886</v>
      </c>
      <c r="D311" s="650" t="s">
        <v>10940</v>
      </c>
      <c r="E311" s="650" t="s">
        <v>7868</v>
      </c>
      <c r="F311" s="653">
        <v>0.1</v>
      </c>
      <c r="G311" s="653">
        <v>537.07000000000005</v>
      </c>
      <c r="H311" s="653">
        <v>1</v>
      </c>
      <c r="I311" s="653">
        <v>5370.7</v>
      </c>
      <c r="J311" s="653"/>
      <c r="K311" s="653"/>
      <c r="L311" s="653"/>
      <c r="M311" s="653"/>
      <c r="N311" s="653"/>
      <c r="O311" s="653"/>
      <c r="P311" s="666"/>
      <c r="Q311" s="654"/>
    </row>
    <row r="312" spans="1:17" ht="14.4" customHeight="1" x14ac:dyDescent="0.3">
      <c r="A312" s="649" t="s">
        <v>10925</v>
      </c>
      <c r="B312" s="650" t="s">
        <v>9551</v>
      </c>
      <c r="C312" s="650" t="s">
        <v>886</v>
      </c>
      <c r="D312" s="650" t="s">
        <v>10941</v>
      </c>
      <c r="E312" s="650" t="s">
        <v>10942</v>
      </c>
      <c r="F312" s="653">
        <v>0.1</v>
      </c>
      <c r="G312" s="653">
        <v>484.77</v>
      </c>
      <c r="H312" s="653">
        <v>1</v>
      </c>
      <c r="I312" s="653">
        <v>4847.7</v>
      </c>
      <c r="J312" s="653"/>
      <c r="K312" s="653"/>
      <c r="L312" s="653"/>
      <c r="M312" s="653"/>
      <c r="N312" s="653"/>
      <c r="O312" s="653"/>
      <c r="P312" s="666"/>
      <c r="Q312" s="654"/>
    </row>
    <row r="313" spans="1:17" ht="14.4" customHeight="1" x14ac:dyDescent="0.3">
      <c r="A313" s="649" t="s">
        <v>10925</v>
      </c>
      <c r="B313" s="650" t="s">
        <v>9551</v>
      </c>
      <c r="C313" s="650" t="s">
        <v>886</v>
      </c>
      <c r="D313" s="650" t="s">
        <v>8392</v>
      </c>
      <c r="E313" s="650" t="s">
        <v>8393</v>
      </c>
      <c r="F313" s="653">
        <v>1.0499999999999998</v>
      </c>
      <c r="G313" s="653">
        <v>5656.880000000001</v>
      </c>
      <c r="H313" s="653">
        <v>1</v>
      </c>
      <c r="I313" s="653">
        <v>5387.5047619047637</v>
      </c>
      <c r="J313" s="653">
        <v>0.4</v>
      </c>
      <c r="K313" s="653">
        <v>2174.8200000000002</v>
      </c>
      <c r="L313" s="653">
        <v>0.3844557423880301</v>
      </c>
      <c r="M313" s="653">
        <v>5437.05</v>
      </c>
      <c r="N313" s="653">
        <v>1.46</v>
      </c>
      <c r="O313" s="653">
        <v>7972.76</v>
      </c>
      <c r="P313" s="666">
        <v>1.4093917495156338</v>
      </c>
      <c r="Q313" s="654">
        <v>5460.7945205479455</v>
      </c>
    </row>
    <row r="314" spans="1:17" ht="14.4" customHeight="1" x14ac:dyDescent="0.3">
      <c r="A314" s="649" t="s">
        <v>10925</v>
      </c>
      <c r="B314" s="650" t="s">
        <v>9551</v>
      </c>
      <c r="C314" s="650" t="s">
        <v>886</v>
      </c>
      <c r="D314" s="650" t="s">
        <v>10943</v>
      </c>
      <c r="E314" s="650" t="s">
        <v>8393</v>
      </c>
      <c r="F314" s="653">
        <v>3.02</v>
      </c>
      <c r="G314" s="653">
        <v>32460.01</v>
      </c>
      <c r="H314" s="653">
        <v>1</v>
      </c>
      <c r="I314" s="653">
        <v>10748.347682119205</v>
      </c>
      <c r="J314" s="653">
        <v>3.3400000000000003</v>
      </c>
      <c r="K314" s="653">
        <v>36122.17</v>
      </c>
      <c r="L314" s="653">
        <v>1.1128206676461283</v>
      </c>
      <c r="M314" s="653">
        <v>10815.020958083831</v>
      </c>
      <c r="N314" s="653">
        <v>3.23</v>
      </c>
      <c r="O314" s="653">
        <v>35276.590000000004</v>
      </c>
      <c r="P314" s="666">
        <v>1.0867707680928012</v>
      </c>
      <c r="Q314" s="654">
        <v>10921.544891640868</v>
      </c>
    </row>
    <row r="315" spans="1:17" ht="14.4" customHeight="1" x14ac:dyDescent="0.3">
      <c r="A315" s="649" t="s">
        <v>10925</v>
      </c>
      <c r="B315" s="650" t="s">
        <v>9551</v>
      </c>
      <c r="C315" s="650" t="s">
        <v>886</v>
      </c>
      <c r="D315" s="650" t="s">
        <v>10944</v>
      </c>
      <c r="E315" s="650" t="s">
        <v>10942</v>
      </c>
      <c r="F315" s="653">
        <v>3.01</v>
      </c>
      <c r="G315" s="653">
        <v>5778.45</v>
      </c>
      <c r="H315" s="653">
        <v>1</v>
      </c>
      <c r="I315" s="653">
        <v>1919.7508305647841</v>
      </c>
      <c r="J315" s="653">
        <v>1.0900000000000001</v>
      </c>
      <c r="K315" s="653">
        <v>2108.7200000000003</v>
      </c>
      <c r="L315" s="653">
        <v>0.36492831122532865</v>
      </c>
      <c r="M315" s="653">
        <v>1934.605504587156</v>
      </c>
      <c r="N315" s="653">
        <v>1.8199999999999998</v>
      </c>
      <c r="O315" s="653">
        <v>3520.9400000000005</v>
      </c>
      <c r="P315" s="666">
        <v>0.60932256920108341</v>
      </c>
      <c r="Q315" s="654">
        <v>1934.582417582418</v>
      </c>
    </row>
    <row r="316" spans="1:17" ht="14.4" customHeight="1" x14ac:dyDescent="0.3">
      <c r="A316" s="649" t="s">
        <v>10925</v>
      </c>
      <c r="B316" s="650" t="s">
        <v>9551</v>
      </c>
      <c r="C316" s="650" t="s">
        <v>886</v>
      </c>
      <c r="D316" s="650" t="s">
        <v>10403</v>
      </c>
      <c r="E316" s="650" t="s">
        <v>8393</v>
      </c>
      <c r="F316" s="653"/>
      <c r="G316" s="653"/>
      <c r="H316" s="653"/>
      <c r="I316" s="653"/>
      <c r="J316" s="653"/>
      <c r="K316" s="653"/>
      <c r="L316" s="653"/>
      <c r="M316" s="653"/>
      <c r="N316" s="653">
        <v>1.4500000000000002</v>
      </c>
      <c r="O316" s="653">
        <v>3167.2200000000003</v>
      </c>
      <c r="P316" s="666"/>
      <c r="Q316" s="654">
        <v>2184.2896551724139</v>
      </c>
    </row>
    <row r="317" spans="1:17" ht="14.4" customHeight="1" x14ac:dyDescent="0.3">
      <c r="A317" s="649" t="s">
        <v>10925</v>
      </c>
      <c r="B317" s="650" t="s">
        <v>9551</v>
      </c>
      <c r="C317" s="650" t="s">
        <v>886</v>
      </c>
      <c r="D317" s="650" t="s">
        <v>10945</v>
      </c>
      <c r="E317" s="650" t="s">
        <v>10946</v>
      </c>
      <c r="F317" s="653">
        <v>3.5700000000000003</v>
      </c>
      <c r="G317" s="653">
        <v>1342.33</v>
      </c>
      <c r="H317" s="653">
        <v>1</v>
      </c>
      <c r="I317" s="653">
        <v>376.00280112044811</v>
      </c>
      <c r="J317" s="653">
        <v>4.88</v>
      </c>
      <c r="K317" s="653">
        <v>1843.95</v>
      </c>
      <c r="L317" s="653">
        <v>1.3736935030879145</v>
      </c>
      <c r="M317" s="653">
        <v>377.85860655737707</v>
      </c>
      <c r="N317" s="653">
        <v>2.4300000000000002</v>
      </c>
      <c r="O317" s="653">
        <v>919.7700000000001</v>
      </c>
      <c r="P317" s="666">
        <v>0.68520408543353728</v>
      </c>
      <c r="Q317" s="654">
        <v>378.50617283950618</v>
      </c>
    </row>
    <row r="318" spans="1:17" ht="14.4" customHeight="1" x14ac:dyDescent="0.3">
      <c r="A318" s="649" t="s">
        <v>10925</v>
      </c>
      <c r="B318" s="650" t="s">
        <v>9551</v>
      </c>
      <c r="C318" s="650" t="s">
        <v>886</v>
      </c>
      <c r="D318" s="650" t="s">
        <v>8593</v>
      </c>
      <c r="E318" s="650" t="s">
        <v>10404</v>
      </c>
      <c r="F318" s="653"/>
      <c r="G318" s="653"/>
      <c r="H318" s="653"/>
      <c r="I318" s="653"/>
      <c r="J318" s="653">
        <v>0.02</v>
      </c>
      <c r="K318" s="653">
        <v>14.04</v>
      </c>
      <c r="L318" s="653"/>
      <c r="M318" s="653">
        <v>701.99999999999989</v>
      </c>
      <c r="N318" s="653">
        <v>0.05</v>
      </c>
      <c r="O318" s="653">
        <v>47.24</v>
      </c>
      <c r="P318" s="666"/>
      <c r="Q318" s="654">
        <v>944.8</v>
      </c>
    </row>
    <row r="319" spans="1:17" ht="14.4" customHeight="1" x14ac:dyDescent="0.3">
      <c r="A319" s="649" t="s">
        <v>10925</v>
      </c>
      <c r="B319" s="650" t="s">
        <v>9551</v>
      </c>
      <c r="C319" s="650" t="s">
        <v>886</v>
      </c>
      <c r="D319" s="650" t="s">
        <v>10947</v>
      </c>
      <c r="E319" s="650" t="s">
        <v>10933</v>
      </c>
      <c r="F319" s="653"/>
      <c r="G319" s="653"/>
      <c r="H319" s="653"/>
      <c r="I319" s="653"/>
      <c r="J319" s="653"/>
      <c r="K319" s="653"/>
      <c r="L319" s="653"/>
      <c r="M319" s="653"/>
      <c r="N319" s="653">
        <v>0.1</v>
      </c>
      <c r="O319" s="653">
        <v>1305.6199999999999</v>
      </c>
      <c r="P319" s="666"/>
      <c r="Q319" s="654">
        <v>13056.199999999999</v>
      </c>
    </row>
    <row r="320" spans="1:17" ht="14.4" customHeight="1" x14ac:dyDescent="0.3">
      <c r="A320" s="649" t="s">
        <v>10925</v>
      </c>
      <c r="B320" s="650" t="s">
        <v>9551</v>
      </c>
      <c r="C320" s="650" t="s">
        <v>886</v>
      </c>
      <c r="D320" s="650" t="s">
        <v>10948</v>
      </c>
      <c r="E320" s="650" t="s">
        <v>10935</v>
      </c>
      <c r="F320" s="653"/>
      <c r="G320" s="653"/>
      <c r="H320" s="653"/>
      <c r="I320" s="653"/>
      <c r="J320" s="653"/>
      <c r="K320" s="653"/>
      <c r="L320" s="653"/>
      <c r="M320" s="653"/>
      <c r="N320" s="653">
        <v>0.02</v>
      </c>
      <c r="O320" s="653">
        <v>47.05</v>
      </c>
      <c r="P320" s="666"/>
      <c r="Q320" s="654">
        <v>2352.5</v>
      </c>
    </row>
    <row r="321" spans="1:17" ht="14.4" customHeight="1" x14ac:dyDescent="0.3">
      <c r="A321" s="649" t="s">
        <v>10925</v>
      </c>
      <c r="B321" s="650" t="s">
        <v>9551</v>
      </c>
      <c r="C321" s="650" t="s">
        <v>7920</v>
      </c>
      <c r="D321" s="650" t="s">
        <v>10949</v>
      </c>
      <c r="E321" s="650" t="s">
        <v>10950</v>
      </c>
      <c r="F321" s="653"/>
      <c r="G321" s="653"/>
      <c r="H321" s="653"/>
      <c r="I321" s="653"/>
      <c r="J321" s="653">
        <v>1</v>
      </c>
      <c r="K321" s="653">
        <v>972.32</v>
      </c>
      <c r="L321" s="653"/>
      <c r="M321" s="653">
        <v>972.32</v>
      </c>
      <c r="N321" s="653">
        <v>1</v>
      </c>
      <c r="O321" s="653">
        <v>972.32</v>
      </c>
      <c r="P321" s="666"/>
      <c r="Q321" s="654">
        <v>972.32</v>
      </c>
    </row>
    <row r="322" spans="1:17" ht="14.4" customHeight="1" x14ac:dyDescent="0.3">
      <c r="A322" s="649" t="s">
        <v>10925</v>
      </c>
      <c r="B322" s="650" t="s">
        <v>9551</v>
      </c>
      <c r="C322" s="650" t="s">
        <v>7920</v>
      </c>
      <c r="D322" s="650" t="s">
        <v>10951</v>
      </c>
      <c r="E322" s="650" t="s">
        <v>10950</v>
      </c>
      <c r="F322" s="653">
        <v>8</v>
      </c>
      <c r="G322" s="653">
        <v>13418.84</v>
      </c>
      <c r="H322" s="653">
        <v>1</v>
      </c>
      <c r="I322" s="653">
        <v>1677.355</v>
      </c>
      <c r="J322" s="653">
        <v>7</v>
      </c>
      <c r="K322" s="653">
        <v>11951.17</v>
      </c>
      <c r="L322" s="653">
        <v>0.89062616440765374</v>
      </c>
      <c r="M322" s="653">
        <v>1707.31</v>
      </c>
      <c r="N322" s="653">
        <v>1</v>
      </c>
      <c r="O322" s="653">
        <v>1707.31</v>
      </c>
      <c r="P322" s="666">
        <v>0.12723230920109338</v>
      </c>
      <c r="Q322" s="654">
        <v>1707.31</v>
      </c>
    </row>
    <row r="323" spans="1:17" ht="14.4" customHeight="1" x14ac:dyDescent="0.3">
      <c r="A323" s="649" t="s">
        <v>10925</v>
      </c>
      <c r="B323" s="650" t="s">
        <v>9551</v>
      </c>
      <c r="C323" s="650" t="s">
        <v>7920</v>
      </c>
      <c r="D323" s="650" t="s">
        <v>10952</v>
      </c>
      <c r="E323" s="650" t="s">
        <v>10950</v>
      </c>
      <c r="F323" s="653">
        <v>2</v>
      </c>
      <c r="G323" s="653">
        <v>4060.1000000000004</v>
      </c>
      <c r="H323" s="653">
        <v>1</v>
      </c>
      <c r="I323" s="653">
        <v>2030.0500000000002</v>
      </c>
      <c r="J323" s="653"/>
      <c r="K323" s="653"/>
      <c r="L323" s="653"/>
      <c r="M323" s="653"/>
      <c r="N323" s="653"/>
      <c r="O323" s="653"/>
      <c r="P323" s="666"/>
      <c r="Q323" s="654"/>
    </row>
    <row r="324" spans="1:17" ht="14.4" customHeight="1" x14ac:dyDescent="0.3">
      <c r="A324" s="649" t="s">
        <v>10925</v>
      </c>
      <c r="B324" s="650" t="s">
        <v>9551</v>
      </c>
      <c r="C324" s="650" t="s">
        <v>7920</v>
      </c>
      <c r="D324" s="650" t="s">
        <v>10953</v>
      </c>
      <c r="E324" s="650" t="s">
        <v>10954</v>
      </c>
      <c r="F324" s="653">
        <v>1</v>
      </c>
      <c r="G324" s="653">
        <v>1027.76</v>
      </c>
      <c r="H324" s="653">
        <v>1</v>
      </c>
      <c r="I324" s="653">
        <v>1027.76</v>
      </c>
      <c r="J324" s="653">
        <v>1</v>
      </c>
      <c r="K324" s="653">
        <v>1027.76</v>
      </c>
      <c r="L324" s="653">
        <v>1</v>
      </c>
      <c r="M324" s="653">
        <v>1027.76</v>
      </c>
      <c r="N324" s="653">
        <v>1</v>
      </c>
      <c r="O324" s="653">
        <v>1027.76</v>
      </c>
      <c r="P324" s="666">
        <v>1</v>
      </c>
      <c r="Q324" s="654">
        <v>1027.76</v>
      </c>
    </row>
    <row r="325" spans="1:17" ht="14.4" customHeight="1" x14ac:dyDescent="0.3">
      <c r="A325" s="649" t="s">
        <v>10925</v>
      </c>
      <c r="B325" s="650" t="s">
        <v>9551</v>
      </c>
      <c r="C325" s="650" t="s">
        <v>7920</v>
      </c>
      <c r="D325" s="650" t="s">
        <v>10955</v>
      </c>
      <c r="E325" s="650" t="s">
        <v>10956</v>
      </c>
      <c r="F325" s="653">
        <v>1</v>
      </c>
      <c r="G325" s="653">
        <v>20587</v>
      </c>
      <c r="H325" s="653">
        <v>1</v>
      </c>
      <c r="I325" s="653">
        <v>20587</v>
      </c>
      <c r="J325" s="653"/>
      <c r="K325" s="653"/>
      <c r="L325" s="653"/>
      <c r="M325" s="653"/>
      <c r="N325" s="653"/>
      <c r="O325" s="653"/>
      <c r="P325" s="666"/>
      <c r="Q325" s="654"/>
    </row>
    <row r="326" spans="1:17" ht="14.4" customHeight="1" x14ac:dyDescent="0.3">
      <c r="A326" s="649" t="s">
        <v>10925</v>
      </c>
      <c r="B326" s="650" t="s">
        <v>9551</v>
      </c>
      <c r="C326" s="650" t="s">
        <v>7920</v>
      </c>
      <c r="D326" s="650" t="s">
        <v>10957</v>
      </c>
      <c r="E326" s="650" t="s">
        <v>10958</v>
      </c>
      <c r="F326" s="653">
        <v>1</v>
      </c>
      <c r="G326" s="653">
        <v>17350</v>
      </c>
      <c r="H326" s="653">
        <v>1</v>
      </c>
      <c r="I326" s="653">
        <v>17350</v>
      </c>
      <c r="J326" s="653"/>
      <c r="K326" s="653"/>
      <c r="L326" s="653"/>
      <c r="M326" s="653"/>
      <c r="N326" s="653"/>
      <c r="O326" s="653"/>
      <c r="P326" s="666"/>
      <c r="Q326" s="654"/>
    </row>
    <row r="327" spans="1:17" ht="14.4" customHeight="1" x14ac:dyDescent="0.3">
      <c r="A327" s="649" t="s">
        <v>10925</v>
      </c>
      <c r="B327" s="650" t="s">
        <v>9551</v>
      </c>
      <c r="C327" s="650" t="s">
        <v>7920</v>
      </c>
      <c r="D327" s="650" t="s">
        <v>10959</v>
      </c>
      <c r="E327" s="650" t="s">
        <v>10960</v>
      </c>
      <c r="F327" s="653"/>
      <c r="G327" s="653"/>
      <c r="H327" s="653"/>
      <c r="I327" s="653"/>
      <c r="J327" s="653">
        <v>1</v>
      </c>
      <c r="K327" s="653">
        <v>2236.5</v>
      </c>
      <c r="L327" s="653"/>
      <c r="M327" s="653">
        <v>2236.5</v>
      </c>
      <c r="N327" s="653"/>
      <c r="O327" s="653"/>
      <c r="P327" s="666"/>
      <c r="Q327" s="654"/>
    </row>
    <row r="328" spans="1:17" ht="14.4" customHeight="1" x14ac:dyDescent="0.3">
      <c r="A328" s="649" t="s">
        <v>10925</v>
      </c>
      <c r="B328" s="650" t="s">
        <v>9551</v>
      </c>
      <c r="C328" s="650" t="s">
        <v>7920</v>
      </c>
      <c r="D328" s="650" t="s">
        <v>10961</v>
      </c>
      <c r="E328" s="650" t="s">
        <v>10962</v>
      </c>
      <c r="F328" s="653">
        <v>13</v>
      </c>
      <c r="G328" s="653">
        <v>87404.12</v>
      </c>
      <c r="H328" s="653">
        <v>1</v>
      </c>
      <c r="I328" s="653">
        <v>6723.3938461538455</v>
      </c>
      <c r="J328" s="653"/>
      <c r="K328" s="653"/>
      <c r="L328" s="653"/>
      <c r="M328" s="653"/>
      <c r="N328" s="653"/>
      <c r="O328" s="653"/>
      <c r="P328" s="666"/>
      <c r="Q328" s="654"/>
    </row>
    <row r="329" spans="1:17" ht="14.4" customHeight="1" x14ac:dyDescent="0.3">
      <c r="A329" s="649" t="s">
        <v>10925</v>
      </c>
      <c r="B329" s="650" t="s">
        <v>9551</v>
      </c>
      <c r="C329" s="650" t="s">
        <v>7920</v>
      </c>
      <c r="D329" s="650" t="s">
        <v>10963</v>
      </c>
      <c r="E329" s="650" t="s">
        <v>10964</v>
      </c>
      <c r="F329" s="653"/>
      <c r="G329" s="653"/>
      <c r="H329" s="653"/>
      <c r="I329" s="653"/>
      <c r="J329" s="653">
        <v>1</v>
      </c>
      <c r="K329" s="653">
        <v>19196.8</v>
      </c>
      <c r="L329" s="653"/>
      <c r="M329" s="653">
        <v>19196.8</v>
      </c>
      <c r="N329" s="653">
        <v>1</v>
      </c>
      <c r="O329" s="653">
        <v>19196.8</v>
      </c>
      <c r="P329" s="666"/>
      <c r="Q329" s="654">
        <v>19196.8</v>
      </c>
    </row>
    <row r="330" spans="1:17" ht="14.4" customHeight="1" x14ac:dyDescent="0.3">
      <c r="A330" s="649" t="s">
        <v>10925</v>
      </c>
      <c r="B330" s="650" t="s">
        <v>9551</v>
      </c>
      <c r="C330" s="650" t="s">
        <v>7920</v>
      </c>
      <c r="D330" s="650" t="s">
        <v>10965</v>
      </c>
      <c r="E330" s="650" t="s">
        <v>10966</v>
      </c>
      <c r="F330" s="653">
        <v>5</v>
      </c>
      <c r="G330" s="653">
        <v>5014</v>
      </c>
      <c r="H330" s="653">
        <v>1</v>
      </c>
      <c r="I330" s="653">
        <v>1002.8</v>
      </c>
      <c r="J330" s="653">
        <v>8</v>
      </c>
      <c r="K330" s="653">
        <v>8022.4</v>
      </c>
      <c r="L330" s="653">
        <v>1.5999999999999999</v>
      </c>
      <c r="M330" s="653">
        <v>1002.8</v>
      </c>
      <c r="N330" s="653"/>
      <c r="O330" s="653"/>
      <c r="P330" s="666"/>
      <c r="Q330" s="654"/>
    </row>
    <row r="331" spans="1:17" ht="14.4" customHeight="1" x14ac:dyDescent="0.3">
      <c r="A331" s="649" t="s">
        <v>10925</v>
      </c>
      <c r="B331" s="650" t="s">
        <v>9551</v>
      </c>
      <c r="C331" s="650" t="s">
        <v>7920</v>
      </c>
      <c r="D331" s="650" t="s">
        <v>10967</v>
      </c>
      <c r="E331" s="650" t="s">
        <v>10968</v>
      </c>
      <c r="F331" s="653">
        <v>1</v>
      </c>
      <c r="G331" s="653">
        <v>7650</v>
      </c>
      <c r="H331" s="653">
        <v>1</v>
      </c>
      <c r="I331" s="653">
        <v>7650</v>
      </c>
      <c r="J331" s="653"/>
      <c r="K331" s="653"/>
      <c r="L331" s="653"/>
      <c r="M331" s="653"/>
      <c r="N331" s="653"/>
      <c r="O331" s="653"/>
      <c r="P331" s="666"/>
      <c r="Q331" s="654"/>
    </row>
    <row r="332" spans="1:17" ht="14.4" customHeight="1" x14ac:dyDescent="0.3">
      <c r="A332" s="649" t="s">
        <v>10925</v>
      </c>
      <c r="B332" s="650" t="s">
        <v>9551</v>
      </c>
      <c r="C332" s="650" t="s">
        <v>7920</v>
      </c>
      <c r="D332" s="650" t="s">
        <v>10969</v>
      </c>
      <c r="E332" s="650" t="s">
        <v>10970</v>
      </c>
      <c r="F332" s="653">
        <v>2</v>
      </c>
      <c r="G332" s="653">
        <v>18411.990000000002</v>
      </c>
      <c r="H332" s="653">
        <v>1</v>
      </c>
      <c r="I332" s="653">
        <v>9205.9950000000008</v>
      </c>
      <c r="J332" s="653">
        <v>5</v>
      </c>
      <c r="K332" s="653">
        <v>46851.95</v>
      </c>
      <c r="L332" s="653">
        <v>2.5446434633084198</v>
      </c>
      <c r="M332" s="653">
        <v>9370.39</v>
      </c>
      <c r="N332" s="653"/>
      <c r="O332" s="653"/>
      <c r="P332" s="666"/>
      <c r="Q332" s="654"/>
    </row>
    <row r="333" spans="1:17" ht="14.4" customHeight="1" x14ac:dyDescent="0.3">
      <c r="A333" s="649" t="s">
        <v>10925</v>
      </c>
      <c r="B333" s="650" t="s">
        <v>9551</v>
      </c>
      <c r="C333" s="650" t="s">
        <v>7920</v>
      </c>
      <c r="D333" s="650" t="s">
        <v>10971</v>
      </c>
      <c r="E333" s="650" t="s">
        <v>10972</v>
      </c>
      <c r="F333" s="653"/>
      <c r="G333" s="653"/>
      <c r="H333" s="653"/>
      <c r="I333" s="653"/>
      <c r="J333" s="653">
        <v>6</v>
      </c>
      <c r="K333" s="653">
        <v>79707.12000000001</v>
      </c>
      <c r="L333" s="653"/>
      <c r="M333" s="653">
        <v>13284.520000000002</v>
      </c>
      <c r="N333" s="653">
        <v>1</v>
      </c>
      <c r="O333" s="653">
        <v>13284.52</v>
      </c>
      <c r="P333" s="666"/>
      <c r="Q333" s="654">
        <v>13284.52</v>
      </c>
    </row>
    <row r="334" spans="1:17" ht="14.4" customHeight="1" x14ac:dyDescent="0.3">
      <c r="A334" s="649" t="s">
        <v>10925</v>
      </c>
      <c r="B334" s="650" t="s">
        <v>9551</v>
      </c>
      <c r="C334" s="650" t="s">
        <v>7920</v>
      </c>
      <c r="D334" s="650" t="s">
        <v>10973</v>
      </c>
      <c r="E334" s="650" t="s">
        <v>10974</v>
      </c>
      <c r="F334" s="653"/>
      <c r="G334" s="653"/>
      <c r="H334" s="653"/>
      <c r="I334" s="653"/>
      <c r="J334" s="653">
        <v>2</v>
      </c>
      <c r="K334" s="653">
        <v>2994.88</v>
      </c>
      <c r="L334" s="653"/>
      <c r="M334" s="653">
        <v>1497.44</v>
      </c>
      <c r="N334" s="653">
        <v>1</v>
      </c>
      <c r="O334" s="653">
        <v>1497.44</v>
      </c>
      <c r="P334" s="666"/>
      <c r="Q334" s="654">
        <v>1497.44</v>
      </c>
    </row>
    <row r="335" spans="1:17" ht="14.4" customHeight="1" x14ac:dyDescent="0.3">
      <c r="A335" s="649" t="s">
        <v>10925</v>
      </c>
      <c r="B335" s="650" t="s">
        <v>9551</v>
      </c>
      <c r="C335" s="650" t="s">
        <v>7920</v>
      </c>
      <c r="D335" s="650" t="s">
        <v>10975</v>
      </c>
      <c r="E335" s="650" t="s">
        <v>10976</v>
      </c>
      <c r="F335" s="653">
        <v>2</v>
      </c>
      <c r="G335" s="653">
        <v>1662.32</v>
      </c>
      <c r="H335" s="653">
        <v>1</v>
      </c>
      <c r="I335" s="653">
        <v>831.16</v>
      </c>
      <c r="J335" s="653">
        <v>1</v>
      </c>
      <c r="K335" s="653">
        <v>831.16</v>
      </c>
      <c r="L335" s="653">
        <v>0.5</v>
      </c>
      <c r="M335" s="653">
        <v>831.16</v>
      </c>
      <c r="N335" s="653"/>
      <c r="O335" s="653"/>
      <c r="P335" s="666"/>
      <c r="Q335" s="654"/>
    </row>
    <row r="336" spans="1:17" ht="14.4" customHeight="1" x14ac:dyDescent="0.3">
      <c r="A336" s="649" t="s">
        <v>10925</v>
      </c>
      <c r="B336" s="650" t="s">
        <v>9551</v>
      </c>
      <c r="C336" s="650" t="s">
        <v>7920</v>
      </c>
      <c r="D336" s="650" t="s">
        <v>10977</v>
      </c>
      <c r="E336" s="650" t="s">
        <v>10976</v>
      </c>
      <c r="F336" s="653"/>
      <c r="G336" s="653"/>
      <c r="H336" s="653"/>
      <c r="I336" s="653"/>
      <c r="J336" s="653">
        <v>1</v>
      </c>
      <c r="K336" s="653">
        <v>888.06</v>
      </c>
      <c r="L336" s="653"/>
      <c r="M336" s="653">
        <v>888.06</v>
      </c>
      <c r="N336" s="653"/>
      <c r="O336" s="653"/>
      <c r="P336" s="666"/>
      <c r="Q336" s="654"/>
    </row>
    <row r="337" spans="1:17" ht="14.4" customHeight="1" x14ac:dyDescent="0.3">
      <c r="A337" s="649" t="s">
        <v>10925</v>
      </c>
      <c r="B337" s="650" t="s">
        <v>9551</v>
      </c>
      <c r="C337" s="650" t="s">
        <v>7920</v>
      </c>
      <c r="D337" s="650" t="s">
        <v>10978</v>
      </c>
      <c r="E337" s="650" t="s">
        <v>10979</v>
      </c>
      <c r="F337" s="653"/>
      <c r="G337" s="653"/>
      <c r="H337" s="653"/>
      <c r="I337" s="653"/>
      <c r="J337" s="653">
        <v>2</v>
      </c>
      <c r="K337" s="653">
        <v>2945.76</v>
      </c>
      <c r="L337" s="653"/>
      <c r="M337" s="653">
        <v>1472.88</v>
      </c>
      <c r="N337" s="653"/>
      <c r="O337" s="653"/>
      <c r="P337" s="666"/>
      <c r="Q337" s="654"/>
    </row>
    <row r="338" spans="1:17" ht="14.4" customHeight="1" x14ac:dyDescent="0.3">
      <c r="A338" s="649" t="s">
        <v>10925</v>
      </c>
      <c r="B338" s="650" t="s">
        <v>9551</v>
      </c>
      <c r="C338" s="650" t="s">
        <v>7920</v>
      </c>
      <c r="D338" s="650" t="s">
        <v>10980</v>
      </c>
      <c r="E338" s="650" t="s">
        <v>10981</v>
      </c>
      <c r="F338" s="653">
        <v>6</v>
      </c>
      <c r="G338" s="653">
        <v>7834.92</v>
      </c>
      <c r="H338" s="653">
        <v>1</v>
      </c>
      <c r="I338" s="653">
        <v>1305.82</v>
      </c>
      <c r="J338" s="653">
        <v>6</v>
      </c>
      <c r="K338" s="653">
        <v>7834.9199999999992</v>
      </c>
      <c r="L338" s="653">
        <v>0.99999999999999989</v>
      </c>
      <c r="M338" s="653">
        <v>1305.82</v>
      </c>
      <c r="N338" s="653"/>
      <c r="O338" s="653"/>
      <c r="P338" s="666"/>
      <c r="Q338" s="654"/>
    </row>
    <row r="339" spans="1:17" ht="14.4" customHeight="1" x14ac:dyDescent="0.3">
      <c r="A339" s="649" t="s">
        <v>10925</v>
      </c>
      <c r="B339" s="650" t="s">
        <v>9551</v>
      </c>
      <c r="C339" s="650" t="s">
        <v>7920</v>
      </c>
      <c r="D339" s="650" t="s">
        <v>10982</v>
      </c>
      <c r="E339" s="650" t="s">
        <v>10983</v>
      </c>
      <c r="F339" s="653">
        <v>1</v>
      </c>
      <c r="G339" s="653">
        <v>24750</v>
      </c>
      <c r="H339" s="653">
        <v>1</v>
      </c>
      <c r="I339" s="653">
        <v>24750</v>
      </c>
      <c r="J339" s="653"/>
      <c r="K339" s="653"/>
      <c r="L339" s="653"/>
      <c r="M339" s="653"/>
      <c r="N339" s="653"/>
      <c r="O339" s="653"/>
      <c r="P339" s="666"/>
      <c r="Q339" s="654"/>
    </row>
    <row r="340" spans="1:17" ht="14.4" customHeight="1" x14ac:dyDescent="0.3">
      <c r="A340" s="649" t="s">
        <v>10925</v>
      </c>
      <c r="B340" s="650" t="s">
        <v>9551</v>
      </c>
      <c r="C340" s="650" t="s">
        <v>7920</v>
      </c>
      <c r="D340" s="650" t="s">
        <v>10984</v>
      </c>
      <c r="E340" s="650" t="s">
        <v>10985</v>
      </c>
      <c r="F340" s="653">
        <v>1</v>
      </c>
      <c r="G340" s="653">
        <v>359.1</v>
      </c>
      <c r="H340" s="653">
        <v>1</v>
      </c>
      <c r="I340" s="653">
        <v>359.1</v>
      </c>
      <c r="J340" s="653"/>
      <c r="K340" s="653"/>
      <c r="L340" s="653"/>
      <c r="M340" s="653"/>
      <c r="N340" s="653"/>
      <c r="O340" s="653"/>
      <c r="P340" s="666"/>
      <c r="Q340" s="654"/>
    </row>
    <row r="341" spans="1:17" ht="14.4" customHeight="1" x14ac:dyDescent="0.3">
      <c r="A341" s="649" t="s">
        <v>10925</v>
      </c>
      <c r="B341" s="650" t="s">
        <v>9551</v>
      </c>
      <c r="C341" s="650" t="s">
        <v>7920</v>
      </c>
      <c r="D341" s="650" t="s">
        <v>10986</v>
      </c>
      <c r="E341" s="650" t="s">
        <v>10987</v>
      </c>
      <c r="F341" s="653">
        <v>1</v>
      </c>
      <c r="G341" s="653">
        <v>13078</v>
      </c>
      <c r="H341" s="653">
        <v>1</v>
      </c>
      <c r="I341" s="653">
        <v>13078</v>
      </c>
      <c r="J341" s="653"/>
      <c r="K341" s="653"/>
      <c r="L341" s="653"/>
      <c r="M341" s="653"/>
      <c r="N341" s="653"/>
      <c r="O341" s="653"/>
      <c r="P341" s="666"/>
      <c r="Q341" s="654"/>
    </row>
    <row r="342" spans="1:17" ht="14.4" customHeight="1" x14ac:dyDescent="0.3">
      <c r="A342" s="649" t="s">
        <v>10925</v>
      </c>
      <c r="B342" s="650" t="s">
        <v>9551</v>
      </c>
      <c r="C342" s="650" t="s">
        <v>7920</v>
      </c>
      <c r="D342" s="650" t="s">
        <v>10988</v>
      </c>
      <c r="E342" s="650" t="s">
        <v>10989</v>
      </c>
      <c r="F342" s="653">
        <v>1</v>
      </c>
      <c r="G342" s="653">
        <v>1841.62</v>
      </c>
      <c r="H342" s="653">
        <v>1</v>
      </c>
      <c r="I342" s="653">
        <v>1841.62</v>
      </c>
      <c r="J342" s="653"/>
      <c r="K342" s="653"/>
      <c r="L342" s="653"/>
      <c r="M342" s="653"/>
      <c r="N342" s="653"/>
      <c r="O342" s="653"/>
      <c r="P342" s="666"/>
      <c r="Q342" s="654"/>
    </row>
    <row r="343" spans="1:17" ht="14.4" customHeight="1" x14ac:dyDescent="0.3">
      <c r="A343" s="649" t="s">
        <v>10925</v>
      </c>
      <c r="B343" s="650" t="s">
        <v>9551</v>
      </c>
      <c r="C343" s="650" t="s">
        <v>7920</v>
      </c>
      <c r="D343" s="650" t="s">
        <v>10990</v>
      </c>
      <c r="E343" s="650" t="s">
        <v>10991</v>
      </c>
      <c r="F343" s="653"/>
      <c r="G343" s="653"/>
      <c r="H343" s="653"/>
      <c r="I343" s="653"/>
      <c r="J343" s="653">
        <v>2</v>
      </c>
      <c r="K343" s="653">
        <v>52999.64</v>
      </c>
      <c r="L343" s="653"/>
      <c r="M343" s="653">
        <v>26499.82</v>
      </c>
      <c r="N343" s="653">
        <v>1</v>
      </c>
      <c r="O343" s="653">
        <v>26499.82</v>
      </c>
      <c r="P343" s="666"/>
      <c r="Q343" s="654">
        <v>26499.82</v>
      </c>
    </row>
    <row r="344" spans="1:17" ht="14.4" customHeight="1" x14ac:dyDescent="0.3">
      <c r="A344" s="649" t="s">
        <v>10925</v>
      </c>
      <c r="B344" s="650" t="s">
        <v>9551</v>
      </c>
      <c r="C344" s="650" t="s">
        <v>7873</v>
      </c>
      <c r="D344" s="650" t="s">
        <v>10992</v>
      </c>
      <c r="E344" s="650" t="s">
        <v>10993</v>
      </c>
      <c r="F344" s="653">
        <v>37</v>
      </c>
      <c r="G344" s="653">
        <v>7548</v>
      </c>
      <c r="H344" s="653">
        <v>1</v>
      </c>
      <c r="I344" s="653">
        <v>204</v>
      </c>
      <c r="J344" s="653">
        <v>54</v>
      </c>
      <c r="K344" s="653">
        <v>11070</v>
      </c>
      <c r="L344" s="653">
        <v>1.4666136724960255</v>
      </c>
      <c r="M344" s="653">
        <v>205</v>
      </c>
      <c r="N344" s="653">
        <v>34</v>
      </c>
      <c r="O344" s="653">
        <v>6980</v>
      </c>
      <c r="P344" s="666">
        <v>0.92474827768945411</v>
      </c>
      <c r="Q344" s="654">
        <v>205.29411764705881</v>
      </c>
    </row>
    <row r="345" spans="1:17" ht="14.4" customHeight="1" x14ac:dyDescent="0.3">
      <c r="A345" s="649" t="s">
        <v>10925</v>
      </c>
      <c r="B345" s="650" t="s">
        <v>9551</v>
      </c>
      <c r="C345" s="650" t="s">
        <v>7873</v>
      </c>
      <c r="D345" s="650" t="s">
        <v>10994</v>
      </c>
      <c r="E345" s="650" t="s">
        <v>10995</v>
      </c>
      <c r="F345" s="653">
        <v>47</v>
      </c>
      <c r="G345" s="653">
        <v>7003</v>
      </c>
      <c r="H345" s="653">
        <v>1</v>
      </c>
      <c r="I345" s="653">
        <v>149</v>
      </c>
      <c r="J345" s="653">
        <v>42</v>
      </c>
      <c r="K345" s="653">
        <v>6300</v>
      </c>
      <c r="L345" s="653">
        <v>0.89961445094959303</v>
      </c>
      <c r="M345" s="653">
        <v>150</v>
      </c>
      <c r="N345" s="653">
        <v>72</v>
      </c>
      <c r="O345" s="653">
        <v>10842</v>
      </c>
      <c r="P345" s="666">
        <v>1.5481936313008711</v>
      </c>
      <c r="Q345" s="654">
        <v>150.58333333333334</v>
      </c>
    </row>
    <row r="346" spans="1:17" ht="14.4" customHeight="1" x14ac:dyDescent="0.3">
      <c r="A346" s="649" t="s">
        <v>10925</v>
      </c>
      <c r="B346" s="650" t="s">
        <v>9551</v>
      </c>
      <c r="C346" s="650" t="s">
        <v>7873</v>
      </c>
      <c r="D346" s="650" t="s">
        <v>10996</v>
      </c>
      <c r="E346" s="650" t="s">
        <v>10997</v>
      </c>
      <c r="F346" s="653">
        <v>24</v>
      </c>
      <c r="G346" s="653">
        <v>4344</v>
      </c>
      <c r="H346" s="653">
        <v>1</v>
      </c>
      <c r="I346" s="653">
        <v>181</v>
      </c>
      <c r="J346" s="653">
        <v>14</v>
      </c>
      <c r="K346" s="653">
        <v>2548</v>
      </c>
      <c r="L346" s="653">
        <v>0.58655616942909761</v>
      </c>
      <c r="M346" s="653">
        <v>182</v>
      </c>
      <c r="N346" s="653">
        <v>16</v>
      </c>
      <c r="O346" s="653">
        <v>2922</v>
      </c>
      <c r="P346" s="666">
        <v>0.67265193370165743</v>
      </c>
      <c r="Q346" s="654">
        <v>182.625</v>
      </c>
    </row>
    <row r="347" spans="1:17" ht="14.4" customHeight="1" x14ac:dyDescent="0.3">
      <c r="A347" s="649" t="s">
        <v>10925</v>
      </c>
      <c r="B347" s="650" t="s">
        <v>9551</v>
      </c>
      <c r="C347" s="650" t="s">
        <v>7873</v>
      </c>
      <c r="D347" s="650" t="s">
        <v>10998</v>
      </c>
      <c r="E347" s="650" t="s">
        <v>10999</v>
      </c>
      <c r="F347" s="653">
        <v>10</v>
      </c>
      <c r="G347" s="653">
        <v>1240</v>
      </c>
      <c r="H347" s="653">
        <v>1</v>
      </c>
      <c r="I347" s="653">
        <v>124</v>
      </c>
      <c r="J347" s="653">
        <v>21</v>
      </c>
      <c r="K347" s="653">
        <v>2604</v>
      </c>
      <c r="L347" s="653">
        <v>2.1</v>
      </c>
      <c r="M347" s="653">
        <v>124</v>
      </c>
      <c r="N347" s="653">
        <v>28</v>
      </c>
      <c r="O347" s="653">
        <v>3491</v>
      </c>
      <c r="P347" s="666">
        <v>2.8153225806451614</v>
      </c>
      <c r="Q347" s="654">
        <v>124.67857142857143</v>
      </c>
    </row>
    <row r="348" spans="1:17" ht="14.4" customHeight="1" x14ac:dyDescent="0.3">
      <c r="A348" s="649" t="s">
        <v>10925</v>
      </c>
      <c r="B348" s="650" t="s">
        <v>9551</v>
      </c>
      <c r="C348" s="650" t="s">
        <v>7873</v>
      </c>
      <c r="D348" s="650" t="s">
        <v>11000</v>
      </c>
      <c r="E348" s="650" t="s">
        <v>11001</v>
      </c>
      <c r="F348" s="653">
        <v>221</v>
      </c>
      <c r="G348" s="653">
        <v>47736</v>
      </c>
      <c r="H348" s="653">
        <v>1</v>
      </c>
      <c r="I348" s="653">
        <v>216</v>
      </c>
      <c r="J348" s="653">
        <v>197</v>
      </c>
      <c r="K348" s="653">
        <v>42749</v>
      </c>
      <c r="L348" s="653">
        <v>0.89552957935310873</v>
      </c>
      <c r="M348" s="653">
        <v>217</v>
      </c>
      <c r="N348" s="653">
        <v>216</v>
      </c>
      <c r="O348" s="653">
        <v>47019</v>
      </c>
      <c r="P348" s="666">
        <v>0.98497988939165415</v>
      </c>
      <c r="Q348" s="654">
        <v>217.68055555555554</v>
      </c>
    </row>
    <row r="349" spans="1:17" ht="14.4" customHeight="1" x14ac:dyDescent="0.3">
      <c r="A349" s="649" t="s">
        <v>10925</v>
      </c>
      <c r="B349" s="650" t="s">
        <v>9551</v>
      </c>
      <c r="C349" s="650" t="s">
        <v>7873</v>
      </c>
      <c r="D349" s="650" t="s">
        <v>11002</v>
      </c>
      <c r="E349" s="650" t="s">
        <v>11003</v>
      </c>
      <c r="F349" s="653">
        <v>13</v>
      </c>
      <c r="G349" s="653">
        <v>2808</v>
      </c>
      <c r="H349" s="653">
        <v>1</v>
      </c>
      <c r="I349" s="653">
        <v>216</v>
      </c>
      <c r="J349" s="653">
        <v>8</v>
      </c>
      <c r="K349" s="653">
        <v>1736</v>
      </c>
      <c r="L349" s="653">
        <v>0.61823361823361822</v>
      </c>
      <c r="M349" s="653">
        <v>217</v>
      </c>
      <c r="N349" s="653">
        <v>15</v>
      </c>
      <c r="O349" s="653">
        <v>3263</v>
      </c>
      <c r="P349" s="666">
        <v>1.162037037037037</v>
      </c>
      <c r="Q349" s="654">
        <v>217.53333333333333</v>
      </c>
    </row>
    <row r="350" spans="1:17" ht="14.4" customHeight="1" x14ac:dyDescent="0.3">
      <c r="A350" s="649" t="s">
        <v>10925</v>
      </c>
      <c r="B350" s="650" t="s">
        <v>9551</v>
      </c>
      <c r="C350" s="650" t="s">
        <v>7873</v>
      </c>
      <c r="D350" s="650" t="s">
        <v>9310</v>
      </c>
      <c r="E350" s="650" t="s">
        <v>9311</v>
      </c>
      <c r="F350" s="653">
        <v>88</v>
      </c>
      <c r="G350" s="653">
        <v>19184</v>
      </c>
      <c r="H350" s="653">
        <v>1</v>
      </c>
      <c r="I350" s="653">
        <v>218</v>
      </c>
      <c r="J350" s="653">
        <v>84</v>
      </c>
      <c r="K350" s="653">
        <v>18396</v>
      </c>
      <c r="L350" s="653">
        <v>0.95892410341951628</v>
      </c>
      <c r="M350" s="653">
        <v>219</v>
      </c>
      <c r="N350" s="653">
        <v>106</v>
      </c>
      <c r="O350" s="653">
        <v>23256</v>
      </c>
      <c r="P350" s="666">
        <v>1.2122602168473728</v>
      </c>
      <c r="Q350" s="654">
        <v>219.39622641509433</v>
      </c>
    </row>
    <row r="351" spans="1:17" ht="14.4" customHeight="1" x14ac:dyDescent="0.3">
      <c r="A351" s="649" t="s">
        <v>10925</v>
      </c>
      <c r="B351" s="650" t="s">
        <v>9551</v>
      </c>
      <c r="C351" s="650" t="s">
        <v>7873</v>
      </c>
      <c r="D351" s="650" t="s">
        <v>11004</v>
      </c>
      <c r="E351" s="650" t="s">
        <v>11005</v>
      </c>
      <c r="F351" s="653">
        <v>1</v>
      </c>
      <c r="G351" s="653">
        <v>608</v>
      </c>
      <c r="H351" s="653">
        <v>1</v>
      </c>
      <c r="I351" s="653">
        <v>608</v>
      </c>
      <c r="J351" s="653">
        <v>4</v>
      </c>
      <c r="K351" s="653">
        <v>2436</v>
      </c>
      <c r="L351" s="653">
        <v>4.0065789473684212</v>
      </c>
      <c r="M351" s="653">
        <v>609</v>
      </c>
      <c r="N351" s="653">
        <v>9</v>
      </c>
      <c r="O351" s="653">
        <v>5496</v>
      </c>
      <c r="P351" s="666">
        <v>9.0394736842105257</v>
      </c>
      <c r="Q351" s="654">
        <v>610.66666666666663</v>
      </c>
    </row>
    <row r="352" spans="1:17" ht="14.4" customHeight="1" x14ac:dyDescent="0.3">
      <c r="A352" s="649" t="s">
        <v>10925</v>
      </c>
      <c r="B352" s="650" t="s">
        <v>9551</v>
      </c>
      <c r="C352" s="650" t="s">
        <v>7873</v>
      </c>
      <c r="D352" s="650" t="s">
        <v>11006</v>
      </c>
      <c r="E352" s="650" t="s">
        <v>11007</v>
      </c>
      <c r="F352" s="653">
        <v>3</v>
      </c>
      <c r="G352" s="653">
        <v>3030</v>
      </c>
      <c r="H352" s="653">
        <v>1</v>
      </c>
      <c r="I352" s="653">
        <v>1010</v>
      </c>
      <c r="J352" s="653">
        <v>2</v>
      </c>
      <c r="K352" s="653">
        <v>2028</v>
      </c>
      <c r="L352" s="653">
        <v>0.66930693069306935</v>
      </c>
      <c r="M352" s="653">
        <v>1014</v>
      </c>
      <c r="N352" s="653"/>
      <c r="O352" s="653"/>
      <c r="P352" s="666"/>
      <c r="Q352" s="654"/>
    </row>
    <row r="353" spans="1:17" ht="14.4" customHeight="1" x14ac:dyDescent="0.3">
      <c r="A353" s="649" t="s">
        <v>10925</v>
      </c>
      <c r="B353" s="650" t="s">
        <v>9551</v>
      </c>
      <c r="C353" s="650" t="s">
        <v>7873</v>
      </c>
      <c r="D353" s="650" t="s">
        <v>11008</v>
      </c>
      <c r="E353" s="650" t="s">
        <v>11009</v>
      </c>
      <c r="F353" s="653">
        <v>14</v>
      </c>
      <c r="G353" s="653">
        <v>6272</v>
      </c>
      <c r="H353" s="653">
        <v>1</v>
      </c>
      <c r="I353" s="653">
        <v>448</v>
      </c>
      <c r="J353" s="653">
        <v>13</v>
      </c>
      <c r="K353" s="653">
        <v>5837</v>
      </c>
      <c r="L353" s="653">
        <v>0.93064413265306123</v>
      </c>
      <c r="M353" s="653">
        <v>449</v>
      </c>
      <c r="N353" s="653">
        <v>12</v>
      </c>
      <c r="O353" s="653">
        <v>5400</v>
      </c>
      <c r="P353" s="666">
        <v>0.86096938775510201</v>
      </c>
      <c r="Q353" s="654">
        <v>450</v>
      </c>
    </row>
    <row r="354" spans="1:17" ht="14.4" customHeight="1" x14ac:dyDescent="0.3">
      <c r="A354" s="649" t="s">
        <v>10925</v>
      </c>
      <c r="B354" s="650" t="s">
        <v>9551</v>
      </c>
      <c r="C354" s="650" t="s">
        <v>7873</v>
      </c>
      <c r="D354" s="650" t="s">
        <v>9509</v>
      </c>
      <c r="E354" s="650" t="s">
        <v>9510</v>
      </c>
      <c r="F354" s="653">
        <v>2</v>
      </c>
      <c r="G354" s="653">
        <v>2222</v>
      </c>
      <c r="H354" s="653">
        <v>1</v>
      </c>
      <c r="I354" s="653">
        <v>1111</v>
      </c>
      <c r="J354" s="653"/>
      <c r="K354" s="653"/>
      <c r="L354" s="653"/>
      <c r="M354" s="653"/>
      <c r="N354" s="653">
        <v>1</v>
      </c>
      <c r="O354" s="653">
        <v>1114</v>
      </c>
      <c r="P354" s="666">
        <v>0.50135013501350134</v>
      </c>
      <c r="Q354" s="654">
        <v>1114</v>
      </c>
    </row>
    <row r="355" spans="1:17" ht="14.4" customHeight="1" x14ac:dyDescent="0.3">
      <c r="A355" s="649" t="s">
        <v>10925</v>
      </c>
      <c r="B355" s="650" t="s">
        <v>9551</v>
      </c>
      <c r="C355" s="650" t="s">
        <v>7873</v>
      </c>
      <c r="D355" s="650" t="s">
        <v>9312</v>
      </c>
      <c r="E355" s="650" t="s">
        <v>9313</v>
      </c>
      <c r="F355" s="653">
        <v>21</v>
      </c>
      <c r="G355" s="653">
        <v>5376</v>
      </c>
      <c r="H355" s="653">
        <v>1</v>
      </c>
      <c r="I355" s="653">
        <v>256</v>
      </c>
      <c r="J355" s="653">
        <v>33</v>
      </c>
      <c r="K355" s="653">
        <v>8481</v>
      </c>
      <c r="L355" s="653">
        <v>1.5775669642857142</v>
      </c>
      <c r="M355" s="653">
        <v>257</v>
      </c>
      <c r="N355" s="653">
        <v>29</v>
      </c>
      <c r="O355" s="653">
        <v>7467</v>
      </c>
      <c r="P355" s="666">
        <v>1.3889508928571428</v>
      </c>
      <c r="Q355" s="654">
        <v>257.48275862068965</v>
      </c>
    </row>
    <row r="356" spans="1:17" ht="14.4" customHeight="1" x14ac:dyDescent="0.3">
      <c r="A356" s="649" t="s">
        <v>10925</v>
      </c>
      <c r="B356" s="650" t="s">
        <v>9551</v>
      </c>
      <c r="C356" s="650" t="s">
        <v>7873</v>
      </c>
      <c r="D356" s="650" t="s">
        <v>9552</v>
      </c>
      <c r="E356" s="650" t="s">
        <v>9553</v>
      </c>
      <c r="F356" s="653"/>
      <c r="G356" s="653"/>
      <c r="H356" s="653"/>
      <c r="I356" s="653"/>
      <c r="J356" s="653">
        <v>2</v>
      </c>
      <c r="K356" s="653">
        <v>652</v>
      </c>
      <c r="L356" s="653"/>
      <c r="M356" s="653">
        <v>326</v>
      </c>
      <c r="N356" s="653"/>
      <c r="O356" s="653"/>
      <c r="P356" s="666"/>
      <c r="Q356" s="654"/>
    </row>
    <row r="357" spans="1:17" ht="14.4" customHeight="1" x14ac:dyDescent="0.3">
      <c r="A357" s="649" t="s">
        <v>10925</v>
      </c>
      <c r="B357" s="650" t="s">
        <v>9551</v>
      </c>
      <c r="C357" s="650" t="s">
        <v>7873</v>
      </c>
      <c r="D357" s="650" t="s">
        <v>11010</v>
      </c>
      <c r="E357" s="650" t="s">
        <v>11011</v>
      </c>
      <c r="F357" s="653">
        <v>3</v>
      </c>
      <c r="G357" s="653">
        <v>12366</v>
      </c>
      <c r="H357" s="653">
        <v>1</v>
      </c>
      <c r="I357" s="653">
        <v>4122</v>
      </c>
      <c r="J357" s="653">
        <v>6</v>
      </c>
      <c r="K357" s="653">
        <v>24762</v>
      </c>
      <c r="L357" s="653">
        <v>2.002426006792819</v>
      </c>
      <c r="M357" s="653">
        <v>4127</v>
      </c>
      <c r="N357" s="653">
        <v>1</v>
      </c>
      <c r="O357" s="653">
        <v>4127</v>
      </c>
      <c r="P357" s="666">
        <v>0.33373766779880315</v>
      </c>
      <c r="Q357" s="654">
        <v>4127</v>
      </c>
    </row>
    <row r="358" spans="1:17" ht="14.4" customHeight="1" x14ac:dyDescent="0.3">
      <c r="A358" s="649" t="s">
        <v>10925</v>
      </c>
      <c r="B358" s="650" t="s">
        <v>9551</v>
      </c>
      <c r="C358" s="650" t="s">
        <v>7873</v>
      </c>
      <c r="D358" s="650" t="s">
        <v>9511</v>
      </c>
      <c r="E358" s="650" t="s">
        <v>9512</v>
      </c>
      <c r="F358" s="653"/>
      <c r="G358" s="653"/>
      <c r="H358" s="653"/>
      <c r="I358" s="653"/>
      <c r="J358" s="653"/>
      <c r="K358" s="653"/>
      <c r="L358" s="653"/>
      <c r="M358" s="653"/>
      <c r="N358" s="653">
        <v>3</v>
      </c>
      <c r="O358" s="653">
        <v>834</v>
      </c>
      <c r="P358" s="666"/>
      <c r="Q358" s="654">
        <v>278</v>
      </c>
    </row>
    <row r="359" spans="1:17" ht="14.4" customHeight="1" x14ac:dyDescent="0.3">
      <c r="A359" s="649" t="s">
        <v>10925</v>
      </c>
      <c r="B359" s="650" t="s">
        <v>9551</v>
      </c>
      <c r="C359" s="650" t="s">
        <v>7873</v>
      </c>
      <c r="D359" s="650" t="s">
        <v>11012</v>
      </c>
      <c r="E359" s="650" t="s">
        <v>11013</v>
      </c>
      <c r="F359" s="653">
        <v>9</v>
      </c>
      <c r="G359" s="653">
        <v>13590</v>
      </c>
      <c r="H359" s="653">
        <v>1</v>
      </c>
      <c r="I359" s="653">
        <v>1510</v>
      </c>
      <c r="J359" s="653">
        <v>6</v>
      </c>
      <c r="K359" s="653">
        <v>9090</v>
      </c>
      <c r="L359" s="653">
        <v>0.66887417218543044</v>
      </c>
      <c r="M359" s="653">
        <v>1515</v>
      </c>
      <c r="N359" s="653">
        <v>1</v>
      </c>
      <c r="O359" s="653">
        <v>1515</v>
      </c>
      <c r="P359" s="666">
        <v>0.11147902869757174</v>
      </c>
      <c r="Q359" s="654">
        <v>1515</v>
      </c>
    </row>
    <row r="360" spans="1:17" ht="14.4" customHeight="1" x14ac:dyDescent="0.3">
      <c r="A360" s="649" t="s">
        <v>10925</v>
      </c>
      <c r="B360" s="650" t="s">
        <v>9551</v>
      </c>
      <c r="C360" s="650" t="s">
        <v>7873</v>
      </c>
      <c r="D360" s="650" t="s">
        <v>11014</v>
      </c>
      <c r="E360" s="650" t="s">
        <v>11015</v>
      </c>
      <c r="F360" s="653">
        <v>2</v>
      </c>
      <c r="G360" s="653">
        <v>7622</v>
      </c>
      <c r="H360" s="653">
        <v>1</v>
      </c>
      <c r="I360" s="653">
        <v>3811</v>
      </c>
      <c r="J360" s="653">
        <v>6</v>
      </c>
      <c r="K360" s="653">
        <v>22890</v>
      </c>
      <c r="L360" s="653">
        <v>3.0031487798478089</v>
      </c>
      <c r="M360" s="653">
        <v>3815</v>
      </c>
      <c r="N360" s="653"/>
      <c r="O360" s="653"/>
      <c r="P360" s="666"/>
      <c r="Q360" s="654"/>
    </row>
    <row r="361" spans="1:17" ht="14.4" customHeight="1" x14ac:dyDescent="0.3">
      <c r="A361" s="649" t="s">
        <v>10925</v>
      </c>
      <c r="B361" s="650" t="s">
        <v>9551</v>
      </c>
      <c r="C361" s="650" t="s">
        <v>7873</v>
      </c>
      <c r="D361" s="650" t="s">
        <v>11016</v>
      </c>
      <c r="E361" s="650" t="s">
        <v>11017</v>
      </c>
      <c r="F361" s="653">
        <v>2</v>
      </c>
      <c r="G361" s="653">
        <v>10290</v>
      </c>
      <c r="H361" s="653">
        <v>1</v>
      </c>
      <c r="I361" s="653">
        <v>5145</v>
      </c>
      <c r="J361" s="653">
        <v>6</v>
      </c>
      <c r="K361" s="653">
        <v>30900</v>
      </c>
      <c r="L361" s="653">
        <v>3.0029154518950438</v>
      </c>
      <c r="M361" s="653">
        <v>5150</v>
      </c>
      <c r="N361" s="653">
        <v>2</v>
      </c>
      <c r="O361" s="653">
        <v>10308</v>
      </c>
      <c r="P361" s="666">
        <v>1.0017492711370262</v>
      </c>
      <c r="Q361" s="654">
        <v>5154</v>
      </c>
    </row>
    <row r="362" spans="1:17" ht="14.4" customHeight="1" x14ac:dyDescent="0.3">
      <c r="A362" s="649" t="s">
        <v>10925</v>
      </c>
      <c r="B362" s="650" t="s">
        <v>9551</v>
      </c>
      <c r="C362" s="650" t="s">
        <v>7873</v>
      </c>
      <c r="D362" s="650" t="s">
        <v>11018</v>
      </c>
      <c r="E362" s="650" t="s">
        <v>11019</v>
      </c>
      <c r="F362" s="653"/>
      <c r="G362" s="653"/>
      <c r="H362" s="653"/>
      <c r="I362" s="653"/>
      <c r="J362" s="653">
        <v>1</v>
      </c>
      <c r="K362" s="653">
        <v>914</v>
      </c>
      <c r="L362" s="653"/>
      <c r="M362" s="653">
        <v>914</v>
      </c>
      <c r="N362" s="653"/>
      <c r="O362" s="653"/>
      <c r="P362" s="666"/>
      <c r="Q362" s="654"/>
    </row>
    <row r="363" spans="1:17" ht="14.4" customHeight="1" x14ac:dyDescent="0.3">
      <c r="A363" s="649" t="s">
        <v>10925</v>
      </c>
      <c r="B363" s="650" t="s">
        <v>9551</v>
      </c>
      <c r="C363" s="650" t="s">
        <v>7873</v>
      </c>
      <c r="D363" s="650" t="s">
        <v>11020</v>
      </c>
      <c r="E363" s="650" t="s">
        <v>11021</v>
      </c>
      <c r="F363" s="653"/>
      <c r="G363" s="653"/>
      <c r="H363" s="653"/>
      <c r="I363" s="653"/>
      <c r="J363" s="653">
        <v>1</v>
      </c>
      <c r="K363" s="653">
        <v>1043</v>
      </c>
      <c r="L363" s="653"/>
      <c r="M363" s="653">
        <v>1043</v>
      </c>
      <c r="N363" s="653"/>
      <c r="O363" s="653"/>
      <c r="P363" s="666"/>
      <c r="Q363" s="654"/>
    </row>
    <row r="364" spans="1:17" ht="14.4" customHeight="1" x14ac:dyDescent="0.3">
      <c r="A364" s="649" t="s">
        <v>10925</v>
      </c>
      <c r="B364" s="650" t="s">
        <v>9551</v>
      </c>
      <c r="C364" s="650" t="s">
        <v>7873</v>
      </c>
      <c r="D364" s="650" t="s">
        <v>11022</v>
      </c>
      <c r="E364" s="650" t="s">
        <v>11023</v>
      </c>
      <c r="F364" s="653">
        <v>23</v>
      </c>
      <c r="G364" s="653">
        <v>29348</v>
      </c>
      <c r="H364" s="653">
        <v>1</v>
      </c>
      <c r="I364" s="653">
        <v>1276</v>
      </c>
      <c r="J364" s="653">
        <v>15</v>
      </c>
      <c r="K364" s="653">
        <v>19155</v>
      </c>
      <c r="L364" s="653">
        <v>0.65268502112580074</v>
      </c>
      <c r="M364" s="653">
        <v>1277</v>
      </c>
      <c r="N364" s="653">
        <v>20</v>
      </c>
      <c r="O364" s="653">
        <v>25561</v>
      </c>
      <c r="P364" s="666">
        <v>0.87096224614965245</v>
      </c>
      <c r="Q364" s="654">
        <v>1278.05</v>
      </c>
    </row>
    <row r="365" spans="1:17" ht="14.4" customHeight="1" x14ac:dyDescent="0.3">
      <c r="A365" s="649" t="s">
        <v>10925</v>
      </c>
      <c r="B365" s="650" t="s">
        <v>9551</v>
      </c>
      <c r="C365" s="650" t="s">
        <v>7873</v>
      </c>
      <c r="D365" s="650" t="s">
        <v>11024</v>
      </c>
      <c r="E365" s="650" t="s">
        <v>11025</v>
      </c>
      <c r="F365" s="653">
        <v>22</v>
      </c>
      <c r="G365" s="653">
        <v>25586</v>
      </c>
      <c r="H365" s="653">
        <v>1</v>
      </c>
      <c r="I365" s="653">
        <v>1163</v>
      </c>
      <c r="J365" s="653">
        <v>12</v>
      </c>
      <c r="K365" s="653">
        <v>13968</v>
      </c>
      <c r="L365" s="653">
        <v>0.54592355194246855</v>
      </c>
      <c r="M365" s="653">
        <v>1164</v>
      </c>
      <c r="N365" s="653">
        <v>18</v>
      </c>
      <c r="O365" s="653">
        <v>20966</v>
      </c>
      <c r="P365" s="666">
        <v>0.81943250214961305</v>
      </c>
      <c r="Q365" s="654">
        <v>1164.7777777777778</v>
      </c>
    </row>
    <row r="366" spans="1:17" ht="14.4" customHeight="1" x14ac:dyDescent="0.3">
      <c r="A366" s="649" t="s">
        <v>10925</v>
      </c>
      <c r="B366" s="650" t="s">
        <v>9551</v>
      </c>
      <c r="C366" s="650" t="s">
        <v>7873</v>
      </c>
      <c r="D366" s="650" t="s">
        <v>11026</v>
      </c>
      <c r="E366" s="650" t="s">
        <v>11027</v>
      </c>
      <c r="F366" s="653">
        <v>88</v>
      </c>
      <c r="G366" s="653">
        <v>445720</v>
      </c>
      <c r="H366" s="653">
        <v>1</v>
      </c>
      <c r="I366" s="653">
        <v>5065</v>
      </c>
      <c r="J366" s="653">
        <v>96</v>
      </c>
      <c r="K366" s="653">
        <v>486528</v>
      </c>
      <c r="L366" s="653">
        <v>1.0915552364713272</v>
      </c>
      <c r="M366" s="653">
        <v>5068</v>
      </c>
      <c r="N366" s="653">
        <v>122</v>
      </c>
      <c r="O366" s="653">
        <v>618674</v>
      </c>
      <c r="P366" s="666">
        <v>1.3880328457327471</v>
      </c>
      <c r="Q366" s="654">
        <v>5071.0983606557375</v>
      </c>
    </row>
    <row r="367" spans="1:17" ht="14.4" customHeight="1" x14ac:dyDescent="0.3">
      <c r="A367" s="649" t="s">
        <v>10925</v>
      </c>
      <c r="B367" s="650" t="s">
        <v>9551</v>
      </c>
      <c r="C367" s="650" t="s">
        <v>7873</v>
      </c>
      <c r="D367" s="650" t="s">
        <v>11028</v>
      </c>
      <c r="E367" s="650" t="s">
        <v>11029</v>
      </c>
      <c r="F367" s="653"/>
      <c r="G367" s="653"/>
      <c r="H367" s="653"/>
      <c r="I367" s="653"/>
      <c r="J367" s="653">
        <v>1</v>
      </c>
      <c r="K367" s="653">
        <v>7673</v>
      </c>
      <c r="L367" s="653"/>
      <c r="M367" s="653">
        <v>7673</v>
      </c>
      <c r="N367" s="653"/>
      <c r="O367" s="653"/>
      <c r="P367" s="666"/>
      <c r="Q367" s="654"/>
    </row>
    <row r="368" spans="1:17" ht="14.4" customHeight="1" x14ac:dyDescent="0.3">
      <c r="A368" s="649" t="s">
        <v>10925</v>
      </c>
      <c r="B368" s="650" t="s">
        <v>9551</v>
      </c>
      <c r="C368" s="650" t="s">
        <v>7873</v>
      </c>
      <c r="D368" s="650" t="s">
        <v>11030</v>
      </c>
      <c r="E368" s="650" t="s">
        <v>11031</v>
      </c>
      <c r="F368" s="653">
        <v>2</v>
      </c>
      <c r="G368" s="653">
        <v>11010</v>
      </c>
      <c r="H368" s="653">
        <v>1</v>
      </c>
      <c r="I368" s="653">
        <v>5505</v>
      </c>
      <c r="J368" s="653">
        <v>5</v>
      </c>
      <c r="K368" s="653">
        <v>27540</v>
      </c>
      <c r="L368" s="653">
        <v>2.5013623978201633</v>
      </c>
      <c r="M368" s="653">
        <v>5508</v>
      </c>
      <c r="N368" s="653">
        <v>9</v>
      </c>
      <c r="O368" s="653">
        <v>49584</v>
      </c>
      <c r="P368" s="666">
        <v>4.503542234332425</v>
      </c>
      <c r="Q368" s="654">
        <v>5509.333333333333</v>
      </c>
    </row>
    <row r="369" spans="1:17" ht="14.4" customHeight="1" x14ac:dyDescent="0.3">
      <c r="A369" s="649" t="s">
        <v>10925</v>
      </c>
      <c r="B369" s="650" t="s">
        <v>9551</v>
      </c>
      <c r="C369" s="650" t="s">
        <v>7873</v>
      </c>
      <c r="D369" s="650" t="s">
        <v>9519</v>
      </c>
      <c r="E369" s="650" t="s">
        <v>9520</v>
      </c>
      <c r="F369" s="653"/>
      <c r="G369" s="653"/>
      <c r="H369" s="653"/>
      <c r="I369" s="653"/>
      <c r="J369" s="653">
        <v>1</v>
      </c>
      <c r="K369" s="653">
        <v>742</v>
      </c>
      <c r="L369" s="653"/>
      <c r="M369" s="653">
        <v>742</v>
      </c>
      <c r="N369" s="653">
        <v>2</v>
      </c>
      <c r="O369" s="653">
        <v>1491</v>
      </c>
      <c r="P369" s="666"/>
      <c r="Q369" s="654">
        <v>745.5</v>
      </c>
    </row>
    <row r="370" spans="1:17" ht="14.4" customHeight="1" x14ac:dyDescent="0.3">
      <c r="A370" s="649" t="s">
        <v>10925</v>
      </c>
      <c r="B370" s="650" t="s">
        <v>9551</v>
      </c>
      <c r="C370" s="650" t="s">
        <v>7873</v>
      </c>
      <c r="D370" s="650" t="s">
        <v>11032</v>
      </c>
      <c r="E370" s="650" t="s">
        <v>11033</v>
      </c>
      <c r="F370" s="653">
        <v>377</v>
      </c>
      <c r="G370" s="653">
        <v>64844</v>
      </c>
      <c r="H370" s="653">
        <v>1</v>
      </c>
      <c r="I370" s="653">
        <v>172</v>
      </c>
      <c r="J370" s="653">
        <v>459</v>
      </c>
      <c r="K370" s="653">
        <v>79407</v>
      </c>
      <c r="L370" s="653">
        <v>1.224585158225896</v>
      </c>
      <c r="M370" s="653">
        <v>173</v>
      </c>
      <c r="N370" s="653">
        <v>375</v>
      </c>
      <c r="O370" s="653">
        <v>65036</v>
      </c>
      <c r="P370" s="666">
        <v>1.0029609524397014</v>
      </c>
      <c r="Q370" s="654">
        <v>173.42933333333335</v>
      </c>
    </row>
    <row r="371" spans="1:17" ht="14.4" customHeight="1" x14ac:dyDescent="0.3">
      <c r="A371" s="649" t="s">
        <v>10925</v>
      </c>
      <c r="B371" s="650" t="s">
        <v>9551</v>
      </c>
      <c r="C371" s="650" t="s">
        <v>7873</v>
      </c>
      <c r="D371" s="650" t="s">
        <v>11034</v>
      </c>
      <c r="E371" s="650" t="s">
        <v>11035</v>
      </c>
      <c r="F371" s="653">
        <v>80</v>
      </c>
      <c r="G371" s="653">
        <v>159520</v>
      </c>
      <c r="H371" s="653">
        <v>1</v>
      </c>
      <c r="I371" s="653">
        <v>1994</v>
      </c>
      <c r="J371" s="653">
        <v>81</v>
      </c>
      <c r="K371" s="653">
        <v>161676</v>
      </c>
      <c r="L371" s="653">
        <v>1.0135155466399197</v>
      </c>
      <c r="M371" s="653">
        <v>1996</v>
      </c>
      <c r="N371" s="653">
        <v>63</v>
      </c>
      <c r="O371" s="653">
        <v>125841</v>
      </c>
      <c r="P371" s="666">
        <v>0.7888728686058174</v>
      </c>
      <c r="Q371" s="654">
        <v>1997.4761904761904</v>
      </c>
    </row>
    <row r="372" spans="1:17" ht="14.4" customHeight="1" x14ac:dyDescent="0.3">
      <c r="A372" s="649" t="s">
        <v>10925</v>
      </c>
      <c r="B372" s="650" t="s">
        <v>9551</v>
      </c>
      <c r="C372" s="650" t="s">
        <v>7873</v>
      </c>
      <c r="D372" s="650" t="s">
        <v>11036</v>
      </c>
      <c r="E372" s="650" t="s">
        <v>11037</v>
      </c>
      <c r="F372" s="653">
        <v>44</v>
      </c>
      <c r="G372" s="653">
        <v>118404</v>
      </c>
      <c r="H372" s="653">
        <v>1</v>
      </c>
      <c r="I372" s="653">
        <v>2691</v>
      </c>
      <c r="J372" s="653">
        <v>46</v>
      </c>
      <c r="K372" s="653">
        <v>123832</v>
      </c>
      <c r="L372" s="653">
        <v>1.0458430458430459</v>
      </c>
      <c r="M372" s="653">
        <v>2692</v>
      </c>
      <c r="N372" s="653">
        <v>51</v>
      </c>
      <c r="O372" s="653">
        <v>137379</v>
      </c>
      <c r="P372" s="666">
        <v>1.1602564102564104</v>
      </c>
      <c r="Q372" s="654">
        <v>2693.705882352941</v>
      </c>
    </row>
    <row r="373" spans="1:17" ht="14.4" customHeight="1" x14ac:dyDescent="0.3">
      <c r="A373" s="649" t="s">
        <v>10925</v>
      </c>
      <c r="B373" s="650" t="s">
        <v>9551</v>
      </c>
      <c r="C373" s="650" t="s">
        <v>7873</v>
      </c>
      <c r="D373" s="650" t="s">
        <v>11038</v>
      </c>
      <c r="E373" s="650" t="s">
        <v>11039</v>
      </c>
      <c r="F373" s="653">
        <v>11</v>
      </c>
      <c r="G373" s="653">
        <v>56947</v>
      </c>
      <c r="H373" s="653">
        <v>1</v>
      </c>
      <c r="I373" s="653">
        <v>5177</v>
      </c>
      <c r="J373" s="653">
        <v>20</v>
      </c>
      <c r="K373" s="653">
        <v>103600</v>
      </c>
      <c r="L373" s="653">
        <v>1.8192354294343864</v>
      </c>
      <c r="M373" s="653">
        <v>5180</v>
      </c>
      <c r="N373" s="653">
        <v>12</v>
      </c>
      <c r="O373" s="653">
        <v>62208</v>
      </c>
      <c r="P373" s="666">
        <v>1.0923841466626865</v>
      </c>
      <c r="Q373" s="654">
        <v>5184</v>
      </c>
    </row>
    <row r="374" spans="1:17" ht="14.4" customHeight="1" x14ac:dyDescent="0.3">
      <c r="A374" s="649" t="s">
        <v>10925</v>
      </c>
      <c r="B374" s="650" t="s">
        <v>9551</v>
      </c>
      <c r="C374" s="650" t="s">
        <v>7873</v>
      </c>
      <c r="D374" s="650" t="s">
        <v>11040</v>
      </c>
      <c r="E374" s="650" t="s">
        <v>11041</v>
      </c>
      <c r="F374" s="653">
        <v>21</v>
      </c>
      <c r="G374" s="653">
        <v>13797</v>
      </c>
      <c r="H374" s="653">
        <v>1</v>
      </c>
      <c r="I374" s="653">
        <v>657</v>
      </c>
      <c r="J374" s="653">
        <v>17</v>
      </c>
      <c r="K374" s="653">
        <v>11186</v>
      </c>
      <c r="L374" s="653">
        <v>0.8107559614408929</v>
      </c>
      <c r="M374" s="653">
        <v>658</v>
      </c>
      <c r="N374" s="653">
        <v>15</v>
      </c>
      <c r="O374" s="653">
        <v>9885</v>
      </c>
      <c r="P374" s="666">
        <v>0.71646010002174387</v>
      </c>
      <c r="Q374" s="654">
        <v>659</v>
      </c>
    </row>
    <row r="375" spans="1:17" ht="14.4" customHeight="1" x14ac:dyDescent="0.3">
      <c r="A375" s="649" t="s">
        <v>10925</v>
      </c>
      <c r="B375" s="650" t="s">
        <v>9551</v>
      </c>
      <c r="C375" s="650" t="s">
        <v>7873</v>
      </c>
      <c r="D375" s="650" t="s">
        <v>11042</v>
      </c>
      <c r="E375" s="650" t="s">
        <v>11043</v>
      </c>
      <c r="F375" s="653">
        <v>15</v>
      </c>
      <c r="G375" s="653">
        <v>8310</v>
      </c>
      <c r="H375" s="653">
        <v>1</v>
      </c>
      <c r="I375" s="653">
        <v>554</v>
      </c>
      <c r="J375" s="653">
        <v>13</v>
      </c>
      <c r="K375" s="653">
        <v>7215</v>
      </c>
      <c r="L375" s="653">
        <v>0.86823104693140796</v>
      </c>
      <c r="M375" s="653">
        <v>555</v>
      </c>
      <c r="N375" s="653">
        <v>12</v>
      </c>
      <c r="O375" s="653">
        <v>6672</v>
      </c>
      <c r="P375" s="666">
        <v>0.80288808664259925</v>
      </c>
      <c r="Q375" s="654">
        <v>556</v>
      </c>
    </row>
    <row r="376" spans="1:17" ht="14.4" customHeight="1" x14ac:dyDescent="0.3">
      <c r="A376" s="649" t="s">
        <v>10925</v>
      </c>
      <c r="B376" s="650" t="s">
        <v>9551</v>
      </c>
      <c r="C376" s="650" t="s">
        <v>7873</v>
      </c>
      <c r="D376" s="650" t="s">
        <v>11044</v>
      </c>
      <c r="E376" s="650" t="s">
        <v>11045</v>
      </c>
      <c r="F376" s="653">
        <v>43</v>
      </c>
      <c r="G376" s="653">
        <v>6407</v>
      </c>
      <c r="H376" s="653">
        <v>1</v>
      </c>
      <c r="I376" s="653">
        <v>149</v>
      </c>
      <c r="J376" s="653">
        <v>45</v>
      </c>
      <c r="K376" s="653">
        <v>6750</v>
      </c>
      <c r="L376" s="653">
        <v>1.0535351958795067</v>
      </c>
      <c r="M376" s="653">
        <v>150</v>
      </c>
      <c r="N376" s="653">
        <v>55</v>
      </c>
      <c r="O376" s="653">
        <v>8281</v>
      </c>
      <c r="P376" s="666">
        <v>1.2924925862338068</v>
      </c>
      <c r="Q376" s="654">
        <v>150.56363636363636</v>
      </c>
    </row>
    <row r="377" spans="1:17" ht="14.4" customHeight="1" x14ac:dyDescent="0.3">
      <c r="A377" s="649" t="s">
        <v>10925</v>
      </c>
      <c r="B377" s="650" t="s">
        <v>9551</v>
      </c>
      <c r="C377" s="650" t="s">
        <v>7873</v>
      </c>
      <c r="D377" s="650" t="s">
        <v>11046</v>
      </c>
      <c r="E377" s="650" t="s">
        <v>11047</v>
      </c>
      <c r="F377" s="653">
        <v>5</v>
      </c>
      <c r="G377" s="653">
        <v>960</v>
      </c>
      <c r="H377" s="653">
        <v>1</v>
      </c>
      <c r="I377" s="653">
        <v>192</v>
      </c>
      <c r="J377" s="653">
        <v>8</v>
      </c>
      <c r="K377" s="653">
        <v>1544</v>
      </c>
      <c r="L377" s="653">
        <v>1.6083333333333334</v>
      </c>
      <c r="M377" s="653">
        <v>193</v>
      </c>
      <c r="N377" s="653">
        <v>9</v>
      </c>
      <c r="O377" s="653">
        <v>1744</v>
      </c>
      <c r="P377" s="666">
        <v>1.8166666666666667</v>
      </c>
      <c r="Q377" s="654">
        <v>193.77777777777777</v>
      </c>
    </row>
    <row r="378" spans="1:17" ht="14.4" customHeight="1" x14ac:dyDescent="0.3">
      <c r="A378" s="649" t="s">
        <v>10925</v>
      </c>
      <c r="B378" s="650" t="s">
        <v>9551</v>
      </c>
      <c r="C378" s="650" t="s">
        <v>7873</v>
      </c>
      <c r="D378" s="650" t="s">
        <v>11048</v>
      </c>
      <c r="E378" s="650" t="s">
        <v>11049</v>
      </c>
      <c r="F378" s="653">
        <v>207</v>
      </c>
      <c r="G378" s="653">
        <v>40779</v>
      </c>
      <c r="H378" s="653">
        <v>1</v>
      </c>
      <c r="I378" s="653">
        <v>197</v>
      </c>
      <c r="J378" s="653">
        <v>190</v>
      </c>
      <c r="K378" s="653">
        <v>37620</v>
      </c>
      <c r="L378" s="653">
        <v>0.9225336570293533</v>
      </c>
      <c r="M378" s="653">
        <v>198</v>
      </c>
      <c r="N378" s="653">
        <v>278</v>
      </c>
      <c r="O378" s="653">
        <v>55195</v>
      </c>
      <c r="P378" s="666">
        <v>1.3535152897324603</v>
      </c>
      <c r="Q378" s="654">
        <v>198.5431654676259</v>
      </c>
    </row>
    <row r="379" spans="1:17" ht="14.4" customHeight="1" x14ac:dyDescent="0.3">
      <c r="A379" s="649" t="s">
        <v>10925</v>
      </c>
      <c r="B379" s="650" t="s">
        <v>9551</v>
      </c>
      <c r="C379" s="650" t="s">
        <v>7873</v>
      </c>
      <c r="D379" s="650" t="s">
        <v>11050</v>
      </c>
      <c r="E379" s="650" t="s">
        <v>11051</v>
      </c>
      <c r="F379" s="653">
        <v>20</v>
      </c>
      <c r="G379" s="653">
        <v>8280</v>
      </c>
      <c r="H379" s="653">
        <v>1</v>
      </c>
      <c r="I379" s="653">
        <v>414</v>
      </c>
      <c r="J379" s="653">
        <v>14</v>
      </c>
      <c r="K379" s="653">
        <v>5810</v>
      </c>
      <c r="L379" s="653">
        <v>0.70169082125603865</v>
      </c>
      <c r="M379" s="653">
        <v>415</v>
      </c>
      <c r="N379" s="653">
        <v>16</v>
      </c>
      <c r="O379" s="653">
        <v>6658</v>
      </c>
      <c r="P379" s="666">
        <v>0.80410628019323671</v>
      </c>
      <c r="Q379" s="654">
        <v>416.125</v>
      </c>
    </row>
    <row r="380" spans="1:17" ht="14.4" customHeight="1" x14ac:dyDescent="0.3">
      <c r="A380" s="649" t="s">
        <v>10925</v>
      </c>
      <c r="B380" s="650" t="s">
        <v>9551</v>
      </c>
      <c r="C380" s="650" t="s">
        <v>7873</v>
      </c>
      <c r="D380" s="650" t="s">
        <v>11052</v>
      </c>
      <c r="E380" s="650" t="s">
        <v>11053</v>
      </c>
      <c r="F380" s="653">
        <v>68</v>
      </c>
      <c r="G380" s="653">
        <v>10676</v>
      </c>
      <c r="H380" s="653">
        <v>1</v>
      </c>
      <c r="I380" s="653">
        <v>157</v>
      </c>
      <c r="J380" s="653">
        <v>89</v>
      </c>
      <c r="K380" s="653">
        <v>14062</v>
      </c>
      <c r="L380" s="653">
        <v>1.3171599850131135</v>
      </c>
      <c r="M380" s="653">
        <v>158</v>
      </c>
      <c r="N380" s="653">
        <v>100</v>
      </c>
      <c r="O380" s="653">
        <v>15858</v>
      </c>
      <c r="P380" s="666">
        <v>1.4853877856875235</v>
      </c>
      <c r="Q380" s="654">
        <v>158.58000000000001</v>
      </c>
    </row>
    <row r="381" spans="1:17" ht="14.4" customHeight="1" x14ac:dyDescent="0.3">
      <c r="A381" s="649" t="s">
        <v>10925</v>
      </c>
      <c r="B381" s="650" t="s">
        <v>9551</v>
      </c>
      <c r="C381" s="650" t="s">
        <v>7873</v>
      </c>
      <c r="D381" s="650" t="s">
        <v>11054</v>
      </c>
      <c r="E381" s="650" t="s">
        <v>11055</v>
      </c>
      <c r="F381" s="653"/>
      <c r="G381" s="653"/>
      <c r="H381" s="653"/>
      <c r="I381" s="653"/>
      <c r="J381" s="653"/>
      <c r="K381" s="653"/>
      <c r="L381" s="653"/>
      <c r="M381" s="653"/>
      <c r="N381" s="653">
        <v>2</v>
      </c>
      <c r="O381" s="653">
        <v>626</v>
      </c>
      <c r="P381" s="666"/>
      <c r="Q381" s="654">
        <v>313</v>
      </c>
    </row>
    <row r="382" spans="1:17" ht="14.4" customHeight="1" x14ac:dyDescent="0.3">
      <c r="A382" s="649" t="s">
        <v>10925</v>
      </c>
      <c r="B382" s="650" t="s">
        <v>9551</v>
      </c>
      <c r="C382" s="650" t="s">
        <v>7873</v>
      </c>
      <c r="D382" s="650" t="s">
        <v>11056</v>
      </c>
      <c r="E382" s="650" t="s">
        <v>11057</v>
      </c>
      <c r="F382" s="653">
        <v>4</v>
      </c>
      <c r="G382" s="653">
        <v>1696</v>
      </c>
      <c r="H382" s="653">
        <v>1</v>
      </c>
      <c r="I382" s="653">
        <v>424</v>
      </c>
      <c r="J382" s="653">
        <v>2</v>
      </c>
      <c r="K382" s="653">
        <v>850</v>
      </c>
      <c r="L382" s="653">
        <v>0.50117924528301883</v>
      </c>
      <c r="M382" s="653">
        <v>425</v>
      </c>
      <c r="N382" s="653">
        <v>6</v>
      </c>
      <c r="O382" s="653">
        <v>2554</v>
      </c>
      <c r="P382" s="666">
        <v>1.5058962264150944</v>
      </c>
      <c r="Q382" s="654">
        <v>425.66666666666669</v>
      </c>
    </row>
    <row r="383" spans="1:17" ht="14.4" customHeight="1" x14ac:dyDescent="0.3">
      <c r="A383" s="649" t="s">
        <v>10925</v>
      </c>
      <c r="B383" s="650" t="s">
        <v>9551</v>
      </c>
      <c r="C383" s="650" t="s">
        <v>7873</v>
      </c>
      <c r="D383" s="650" t="s">
        <v>11058</v>
      </c>
      <c r="E383" s="650" t="s">
        <v>11059</v>
      </c>
      <c r="F383" s="653">
        <v>29</v>
      </c>
      <c r="G383" s="653">
        <v>61364</v>
      </c>
      <c r="H383" s="653">
        <v>1</v>
      </c>
      <c r="I383" s="653">
        <v>2116</v>
      </c>
      <c r="J383" s="653">
        <v>28</v>
      </c>
      <c r="K383" s="653">
        <v>59304</v>
      </c>
      <c r="L383" s="653">
        <v>0.96642982856397885</v>
      </c>
      <c r="M383" s="653">
        <v>2118</v>
      </c>
      <c r="N383" s="653">
        <v>24</v>
      </c>
      <c r="O383" s="653">
        <v>50871</v>
      </c>
      <c r="P383" s="666">
        <v>0.82900397627273315</v>
      </c>
      <c r="Q383" s="654">
        <v>2119.625</v>
      </c>
    </row>
    <row r="384" spans="1:17" ht="14.4" customHeight="1" x14ac:dyDescent="0.3">
      <c r="A384" s="649" t="s">
        <v>10925</v>
      </c>
      <c r="B384" s="650" t="s">
        <v>9551</v>
      </c>
      <c r="C384" s="650" t="s">
        <v>7873</v>
      </c>
      <c r="D384" s="650" t="s">
        <v>11060</v>
      </c>
      <c r="E384" s="650" t="s">
        <v>11015</v>
      </c>
      <c r="F384" s="653">
        <v>2</v>
      </c>
      <c r="G384" s="653">
        <v>3724</v>
      </c>
      <c r="H384" s="653">
        <v>1</v>
      </c>
      <c r="I384" s="653">
        <v>1862</v>
      </c>
      <c r="J384" s="653">
        <v>8</v>
      </c>
      <c r="K384" s="653">
        <v>14912</v>
      </c>
      <c r="L384" s="653">
        <v>4.0042964554242753</v>
      </c>
      <c r="M384" s="653">
        <v>1864</v>
      </c>
      <c r="N384" s="653"/>
      <c r="O384" s="653"/>
      <c r="P384" s="666"/>
      <c r="Q384" s="654"/>
    </row>
    <row r="385" spans="1:17" ht="14.4" customHeight="1" x14ac:dyDescent="0.3">
      <c r="A385" s="649" t="s">
        <v>10925</v>
      </c>
      <c r="B385" s="650" t="s">
        <v>9551</v>
      </c>
      <c r="C385" s="650" t="s">
        <v>7873</v>
      </c>
      <c r="D385" s="650" t="s">
        <v>11061</v>
      </c>
      <c r="E385" s="650" t="s">
        <v>11062</v>
      </c>
      <c r="F385" s="653"/>
      <c r="G385" s="653"/>
      <c r="H385" s="653"/>
      <c r="I385" s="653"/>
      <c r="J385" s="653">
        <v>1</v>
      </c>
      <c r="K385" s="653">
        <v>158</v>
      </c>
      <c r="L385" s="653"/>
      <c r="M385" s="653">
        <v>158</v>
      </c>
      <c r="N385" s="653"/>
      <c r="O385" s="653"/>
      <c r="P385" s="666"/>
      <c r="Q385" s="654"/>
    </row>
    <row r="386" spans="1:17" ht="14.4" customHeight="1" x14ac:dyDescent="0.3">
      <c r="A386" s="649" t="s">
        <v>10925</v>
      </c>
      <c r="B386" s="650" t="s">
        <v>9551</v>
      </c>
      <c r="C386" s="650" t="s">
        <v>7873</v>
      </c>
      <c r="D386" s="650" t="s">
        <v>11063</v>
      </c>
      <c r="E386" s="650" t="s">
        <v>11064</v>
      </c>
      <c r="F386" s="653"/>
      <c r="G386" s="653"/>
      <c r="H386" s="653"/>
      <c r="I386" s="653"/>
      <c r="J386" s="653">
        <v>2</v>
      </c>
      <c r="K386" s="653">
        <v>19422</v>
      </c>
      <c r="L386" s="653"/>
      <c r="M386" s="653">
        <v>9711</v>
      </c>
      <c r="N386" s="653">
        <v>1</v>
      </c>
      <c r="O386" s="653">
        <v>9711</v>
      </c>
      <c r="P386" s="666"/>
      <c r="Q386" s="654">
        <v>9711</v>
      </c>
    </row>
    <row r="387" spans="1:17" ht="14.4" customHeight="1" x14ac:dyDescent="0.3">
      <c r="A387" s="649" t="s">
        <v>10925</v>
      </c>
      <c r="B387" s="650" t="s">
        <v>9551</v>
      </c>
      <c r="C387" s="650" t="s">
        <v>7873</v>
      </c>
      <c r="D387" s="650" t="s">
        <v>11065</v>
      </c>
      <c r="E387" s="650" t="s">
        <v>11066</v>
      </c>
      <c r="F387" s="653">
        <v>35</v>
      </c>
      <c r="G387" s="653">
        <v>31850</v>
      </c>
      <c r="H387" s="653">
        <v>1</v>
      </c>
      <c r="I387" s="653">
        <v>910</v>
      </c>
      <c r="J387" s="653">
        <v>33</v>
      </c>
      <c r="K387" s="653">
        <v>30096</v>
      </c>
      <c r="L387" s="653">
        <v>0.94492935635792774</v>
      </c>
      <c r="M387" s="653">
        <v>912</v>
      </c>
      <c r="N387" s="653">
        <v>34</v>
      </c>
      <c r="O387" s="653">
        <v>31047</v>
      </c>
      <c r="P387" s="666">
        <v>0.97478806907378335</v>
      </c>
      <c r="Q387" s="654">
        <v>913.14705882352939</v>
      </c>
    </row>
    <row r="388" spans="1:17" ht="14.4" customHeight="1" x14ac:dyDescent="0.3">
      <c r="A388" s="649" t="s">
        <v>10925</v>
      </c>
      <c r="B388" s="650" t="s">
        <v>9551</v>
      </c>
      <c r="C388" s="650" t="s">
        <v>7873</v>
      </c>
      <c r="D388" s="650" t="s">
        <v>11067</v>
      </c>
      <c r="E388" s="650" t="s">
        <v>11068</v>
      </c>
      <c r="F388" s="653">
        <v>2</v>
      </c>
      <c r="G388" s="653">
        <v>16756</v>
      </c>
      <c r="H388" s="653">
        <v>1</v>
      </c>
      <c r="I388" s="653">
        <v>8378</v>
      </c>
      <c r="J388" s="653">
        <v>4</v>
      </c>
      <c r="K388" s="653">
        <v>33536</v>
      </c>
      <c r="L388" s="653">
        <v>2.0014323227500599</v>
      </c>
      <c r="M388" s="653">
        <v>8384</v>
      </c>
      <c r="N388" s="653"/>
      <c r="O388" s="653"/>
      <c r="P388" s="666"/>
      <c r="Q388" s="654"/>
    </row>
    <row r="389" spans="1:17" ht="14.4" customHeight="1" x14ac:dyDescent="0.3">
      <c r="A389" s="649" t="s">
        <v>10925</v>
      </c>
      <c r="B389" s="650" t="s">
        <v>9551</v>
      </c>
      <c r="C389" s="650" t="s">
        <v>7873</v>
      </c>
      <c r="D389" s="650" t="s">
        <v>11069</v>
      </c>
      <c r="E389" s="650" t="s">
        <v>11070</v>
      </c>
      <c r="F389" s="653">
        <v>3</v>
      </c>
      <c r="G389" s="653">
        <v>5964</v>
      </c>
      <c r="H389" s="653">
        <v>1</v>
      </c>
      <c r="I389" s="653">
        <v>1988</v>
      </c>
      <c r="J389" s="653">
        <v>1</v>
      </c>
      <c r="K389" s="653">
        <v>1993</v>
      </c>
      <c r="L389" s="653">
        <v>0.33417169684775316</v>
      </c>
      <c r="M389" s="653">
        <v>1993</v>
      </c>
      <c r="N389" s="653"/>
      <c r="O389" s="653"/>
      <c r="P389" s="666"/>
      <c r="Q389" s="654"/>
    </row>
    <row r="390" spans="1:17" ht="14.4" customHeight="1" x14ac:dyDescent="0.3">
      <c r="A390" s="649" t="s">
        <v>10925</v>
      </c>
      <c r="B390" s="650" t="s">
        <v>9551</v>
      </c>
      <c r="C390" s="650" t="s">
        <v>7873</v>
      </c>
      <c r="D390" s="650" t="s">
        <v>11071</v>
      </c>
      <c r="E390" s="650" t="s">
        <v>11072</v>
      </c>
      <c r="F390" s="653"/>
      <c r="G390" s="653"/>
      <c r="H390" s="653"/>
      <c r="I390" s="653"/>
      <c r="J390" s="653">
        <v>1</v>
      </c>
      <c r="K390" s="653">
        <v>914</v>
      </c>
      <c r="L390" s="653"/>
      <c r="M390" s="653">
        <v>914</v>
      </c>
      <c r="N390" s="653"/>
      <c r="O390" s="653"/>
      <c r="P390" s="666"/>
      <c r="Q390" s="654"/>
    </row>
    <row r="391" spans="1:17" ht="14.4" customHeight="1" x14ac:dyDescent="0.3">
      <c r="A391" s="649" t="s">
        <v>10925</v>
      </c>
      <c r="B391" s="650" t="s">
        <v>9551</v>
      </c>
      <c r="C391" s="650" t="s">
        <v>7873</v>
      </c>
      <c r="D391" s="650" t="s">
        <v>11073</v>
      </c>
      <c r="E391" s="650" t="s">
        <v>11074</v>
      </c>
      <c r="F391" s="653">
        <v>1</v>
      </c>
      <c r="G391" s="653">
        <v>364</v>
      </c>
      <c r="H391" s="653">
        <v>1</v>
      </c>
      <c r="I391" s="653">
        <v>364</v>
      </c>
      <c r="J391" s="653">
        <v>2</v>
      </c>
      <c r="K391" s="653">
        <v>730</v>
      </c>
      <c r="L391" s="653">
        <v>2.0054945054945055</v>
      </c>
      <c r="M391" s="653">
        <v>365</v>
      </c>
      <c r="N391" s="653"/>
      <c r="O391" s="653"/>
      <c r="P391" s="666"/>
      <c r="Q391" s="654"/>
    </row>
    <row r="392" spans="1:17" ht="14.4" customHeight="1" x14ac:dyDescent="0.3">
      <c r="A392" s="649" t="s">
        <v>10925</v>
      </c>
      <c r="B392" s="650" t="s">
        <v>9551</v>
      </c>
      <c r="C392" s="650" t="s">
        <v>7873</v>
      </c>
      <c r="D392" s="650" t="s">
        <v>11075</v>
      </c>
      <c r="E392" s="650" t="s">
        <v>11076</v>
      </c>
      <c r="F392" s="653">
        <v>2</v>
      </c>
      <c r="G392" s="653">
        <v>1152</v>
      </c>
      <c r="H392" s="653">
        <v>1</v>
      </c>
      <c r="I392" s="653">
        <v>576</v>
      </c>
      <c r="J392" s="653">
        <v>1</v>
      </c>
      <c r="K392" s="653">
        <v>577</v>
      </c>
      <c r="L392" s="653">
        <v>0.50086805555555558</v>
      </c>
      <c r="M392" s="653">
        <v>577</v>
      </c>
      <c r="N392" s="653"/>
      <c r="O392" s="653"/>
      <c r="P392" s="666"/>
      <c r="Q392" s="654"/>
    </row>
    <row r="393" spans="1:17" ht="14.4" customHeight="1" x14ac:dyDescent="0.3">
      <c r="A393" s="649" t="s">
        <v>10925</v>
      </c>
      <c r="B393" s="650" t="s">
        <v>9551</v>
      </c>
      <c r="C393" s="650" t="s">
        <v>7873</v>
      </c>
      <c r="D393" s="650" t="s">
        <v>11077</v>
      </c>
      <c r="E393" s="650" t="s">
        <v>11078</v>
      </c>
      <c r="F393" s="653"/>
      <c r="G393" s="653"/>
      <c r="H393" s="653"/>
      <c r="I393" s="653"/>
      <c r="J393" s="653"/>
      <c r="K393" s="653"/>
      <c r="L393" s="653"/>
      <c r="M393" s="653"/>
      <c r="N393" s="653">
        <v>3</v>
      </c>
      <c r="O393" s="653">
        <v>1988</v>
      </c>
      <c r="P393" s="666"/>
      <c r="Q393" s="654">
        <v>662.66666666666663</v>
      </c>
    </row>
    <row r="394" spans="1:17" ht="14.4" customHeight="1" x14ac:dyDescent="0.3">
      <c r="A394" s="649" t="s">
        <v>11079</v>
      </c>
      <c r="B394" s="650" t="s">
        <v>7973</v>
      </c>
      <c r="C394" s="650" t="s">
        <v>7873</v>
      </c>
      <c r="D394" s="650" t="s">
        <v>11080</v>
      </c>
      <c r="E394" s="650" t="s">
        <v>11081</v>
      </c>
      <c r="F394" s="653"/>
      <c r="G394" s="653"/>
      <c r="H394" s="653"/>
      <c r="I394" s="653"/>
      <c r="J394" s="653"/>
      <c r="K394" s="653"/>
      <c r="L394" s="653"/>
      <c r="M394" s="653"/>
      <c r="N394" s="653">
        <v>1</v>
      </c>
      <c r="O394" s="653">
        <v>8998</v>
      </c>
      <c r="P394" s="666"/>
      <c r="Q394" s="654">
        <v>8998</v>
      </c>
    </row>
    <row r="395" spans="1:17" ht="14.4" customHeight="1" x14ac:dyDescent="0.3">
      <c r="A395" s="649" t="s">
        <v>11079</v>
      </c>
      <c r="B395" s="650" t="s">
        <v>11082</v>
      </c>
      <c r="C395" s="650" t="s">
        <v>7873</v>
      </c>
      <c r="D395" s="650" t="s">
        <v>11083</v>
      </c>
      <c r="E395" s="650" t="s">
        <v>11084</v>
      </c>
      <c r="F395" s="653">
        <v>90</v>
      </c>
      <c r="G395" s="653">
        <v>18180</v>
      </c>
      <c r="H395" s="653">
        <v>1</v>
      </c>
      <c r="I395" s="653">
        <v>202</v>
      </c>
      <c r="J395" s="653">
        <v>82</v>
      </c>
      <c r="K395" s="653">
        <v>16646</v>
      </c>
      <c r="L395" s="653">
        <v>0.9156215621562156</v>
      </c>
      <c r="M395" s="653">
        <v>203</v>
      </c>
      <c r="N395" s="653">
        <v>66</v>
      </c>
      <c r="O395" s="653">
        <v>13464</v>
      </c>
      <c r="P395" s="666">
        <v>0.74059405940594059</v>
      </c>
      <c r="Q395" s="654">
        <v>204</v>
      </c>
    </row>
    <row r="396" spans="1:17" ht="14.4" customHeight="1" x14ac:dyDescent="0.3">
      <c r="A396" s="649" t="s">
        <v>11079</v>
      </c>
      <c r="B396" s="650" t="s">
        <v>11082</v>
      </c>
      <c r="C396" s="650" t="s">
        <v>7873</v>
      </c>
      <c r="D396" s="650" t="s">
        <v>11085</v>
      </c>
      <c r="E396" s="650" t="s">
        <v>11084</v>
      </c>
      <c r="F396" s="653"/>
      <c r="G396" s="653"/>
      <c r="H396" s="653"/>
      <c r="I396" s="653"/>
      <c r="J396" s="653"/>
      <c r="K396" s="653"/>
      <c r="L396" s="653"/>
      <c r="M396" s="653"/>
      <c r="N396" s="653">
        <v>12</v>
      </c>
      <c r="O396" s="653">
        <v>1013</v>
      </c>
      <c r="P396" s="666"/>
      <c r="Q396" s="654">
        <v>84.416666666666671</v>
      </c>
    </row>
    <row r="397" spans="1:17" ht="14.4" customHeight="1" x14ac:dyDescent="0.3">
      <c r="A397" s="649" t="s">
        <v>11079</v>
      </c>
      <c r="B397" s="650" t="s">
        <v>11082</v>
      </c>
      <c r="C397" s="650" t="s">
        <v>7873</v>
      </c>
      <c r="D397" s="650" t="s">
        <v>11086</v>
      </c>
      <c r="E397" s="650" t="s">
        <v>11087</v>
      </c>
      <c r="F397" s="653">
        <v>133</v>
      </c>
      <c r="G397" s="653">
        <v>38703</v>
      </c>
      <c r="H397" s="653">
        <v>1</v>
      </c>
      <c r="I397" s="653">
        <v>291</v>
      </c>
      <c r="J397" s="653">
        <v>113</v>
      </c>
      <c r="K397" s="653">
        <v>32996</v>
      </c>
      <c r="L397" s="653">
        <v>0.85254373046017107</v>
      </c>
      <c r="M397" s="653">
        <v>292</v>
      </c>
      <c r="N397" s="653">
        <v>84</v>
      </c>
      <c r="O397" s="653">
        <v>24598</v>
      </c>
      <c r="P397" s="666">
        <v>0.63555796708265511</v>
      </c>
      <c r="Q397" s="654">
        <v>292.83333333333331</v>
      </c>
    </row>
    <row r="398" spans="1:17" ht="14.4" customHeight="1" x14ac:dyDescent="0.3">
      <c r="A398" s="649" t="s">
        <v>11079</v>
      </c>
      <c r="B398" s="650" t="s">
        <v>11082</v>
      </c>
      <c r="C398" s="650" t="s">
        <v>7873</v>
      </c>
      <c r="D398" s="650" t="s">
        <v>11088</v>
      </c>
      <c r="E398" s="650" t="s">
        <v>11089</v>
      </c>
      <c r="F398" s="653">
        <v>6</v>
      </c>
      <c r="G398" s="653">
        <v>552</v>
      </c>
      <c r="H398" s="653">
        <v>1</v>
      </c>
      <c r="I398" s="653">
        <v>92</v>
      </c>
      <c r="J398" s="653">
        <v>15</v>
      </c>
      <c r="K398" s="653">
        <v>1395</v>
      </c>
      <c r="L398" s="653">
        <v>2.527173913043478</v>
      </c>
      <c r="M398" s="653">
        <v>93</v>
      </c>
      <c r="N398" s="653">
        <v>3</v>
      </c>
      <c r="O398" s="653">
        <v>279</v>
      </c>
      <c r="P398" s="666">
        <v>0.50543478260869568</v>
      </c>
      <c r="Q398" s="654">
        <v>93</v>
      </c>
    </row>
    <row r="399" spans="1:17" ht="14.4" customHeight="1" x14ac:dyDescent="0.3">
      <c r="A399" s="649" t="s">
        <v>11079</v>
      </c>
      <c r="B399" s="650" t="s">
        <v>11082</v>
      </c>
      <c r="C399" s="650" t="s">
        <v>7873</v>
      </c>
      <c r="D399" s="650" t="s">
        <v>11090</v>
      </c>
      <c r="E399" s="650" t="s">
        <v>11091</v>
      </c>
      <c r="F399" s="653">
        <v>1</v>
      </c>
      <c r="G399" s="653">
        <v>219</v>
      </c>
      <c r="H399" s="653">
        <v>1</v>
      </c>
      <c r="I399" s="653">
        <v>219</v>
      </c>
      <c r="J399" s="653">
        <v>4</v>
      </c>
      <c r="K399" s="653">
        <v>880</v>
      </c>
      <c r="L399" s="653">
        <v>4.0182648401826482</v>
      </c>
      <c r="M399" s="653">
        <v>220</v>
      </c>
      <c r="N399" s="653"/>
      <c r="O399" s="653"/>
      <c r="P399" s="666"/>
      <c r="Q399" s="654"/>
    </row>
    <row r="400" spans="1:17" ht="14.4" customHeight="1" x14ac:dyDescent="0.3">
      <c r="A400" s="649" t="s">
        <v>11079</v>
      </c>
      <c r="B400" s="650" t="s">
        <v>11082</v>
      </c>
      <c r="C400" s="650" t="s">
        <v>7873</v>
      </c>
      <c r="D400" s="650" t="s">
        <v>11092</v>
      </c>
      <c r="E400" s="650" t="s">
        <v>11093</v>
      </c>
      <c r="F400" s="653">
        <v>72</v>
      </c>
      <c r="G400" s="653">
        <v>9576</v>
      </c>
      <c r="H400" s="653">
        <v>1</v>
      </c>
      <c r="I400" s="653">
        <v>133</v>
      </c>
      <c r="J400" s="653">
        <v>99</v>
      </c>
      <c r="K400" s="653">
        <v>13266</v>
      </c>
      <c r="L400" s="653">
        <v>1.3853383458646618</v>
      </c>
      <c r="M400" s="653">
        <v>134</v>
      </c>
      <c r="N400" s="653">
        <v>66</v>
      </c>
      <c r="O400" s="653">
        <v>8879</v>
      </c>
      <c r="P400" s="666">
        <v>0.92721386800334171</v>
      </c>
      <c r="Q400" s="654">
        <v>134.53030303030303</v>
      </c>
    </row>
    <row r="401" spans="1:17" ht="14.4" customHeight="1" x14ac:dyDescent="0.3">
      <c r="A401" s="649" t="s">
        <v>11079</v>
      </c>
      <c r="B401" s="650" t="s">
        <v>11082</v>
      </c>
      <c r="C401" s="650" t="s">
        <v>7873</v>
      </c>
      <c r="D401" s="650" t="s">
        <v>11094</v>
      </c>
      <c r="E401" s="650" t="s">
        <v>11093</v>
      </c>
      <c r="F401" s="653"/>
      <c r="G401" s="653"/>
      <c r="H401" s="653"/>
      <c r="I401" s="653"/>
      <c r="J401" s="653">
        <v>5</v>
      </c>
      <c r="K401" s="653">
        <v>875</v>
      </c>
      <c r="L401" s="653"/>
      <c r="M401" s="653">
        <v>175</v>
      </c>
      <c r="N401" s="653">
        <v>5</v>
      </c>
      <c r="O401" s="653">
        <v>879</v>
      </c>
      <c r="P401" s="666"/>
      <c r="Q401" s="654">
        <v>175.8</v>
      </c>
    </row>
    <row r="402" spans="1:17" ht="14.4" customHeight="1" x14ac:dyDescent="0.3">
      <c r="A402" s="649" t="s">
        <v>11079</v>
      </c>
      <c r="B402" s="650" t="s">
        <v>11082</v>
      </c>
      <c r="C402" s="650" t="s">
        <v>7873</v>
      </c>
      <c r="D402" s="650" t="s">
        <v>11095</v>
      </c>
      <c r="E402" s="650" t="s">
        <v>11096</v>
      </c>
      <c r="F402" s="653"/>
      <c r="G402" s="653"/>
      <c r="H402" s="653"/>
      <c r="I402" s="653"/>
      <c r="J402" s="653">
        <v>2</v>
      </c>
      <c r="K402" s="653">
        <v>1224</v>
      </c>
      <c r="L402" s="653"/>
      <c r="M402" s="653">
        <v>612</v>
      </c>
      <c r="N402" s="653"/>
      <c r="O402" s="653"/>
      <c r="P402" s="666"/>
      <c r="Q402" s="654"/>
    </row>
    <row r="403" spans="1:17" ht="14.4" customHeight="1" x14ac:dyDescent="0.3">
      <c r="A403" s="649" t="s">
        <v>11079</v>
      </c>
      <c r="B403" s="650" t="s">
        <v>11082</v>
      </c>
      <c r="C403" s="650" t="s">
        <v>7873</v>
      </c>
      <c r="D403" s="650" t="s">
        <v>11097</v>
      </c>
      <c r="E403" s="650" t="s">
        <v>11098</v>
      </c>
      <c r="F403" s="653"/>
      <c r="G403" s="653"/>
      <c r="H403" s="653"/>
      <c r="I403" s="653"/>
      <c r="J403" s="653"/>
      <c r="K403" s="653"/>
      <c r="L403" s="653"/>
      <c r="M403" s="653"/>
      <c r="N403" s="653">
        <v>1</v>
      </c>
      <c r="O403" s="653">
        <v>591</v>
      </c>
      <c r="P403" s="666"/>
      <c r="Q403" s="654">
        <v>591</v>
      </c>
    </row>
    <row r="404" spans="1:17" ht="14.4" customHeight="1" x14ac:dyDescent="0.3">
      <c r="A404" s="649" t="s">
        <v>11079</v>
      </c>
      <c r="B404" s="650" t="s">
        <v>11082</v>
      </c>
      <c r="C404" s="650" t="s">
        <v>7873</v>
      </c>
      <c r="D404" s="650" t="s">
        <v>11099</v>
      </c>
      <c r="E404" s="650" t="s">
        <v>11100</v>
      </c>
      <c r="F404" s="653">
        <v>5</v>
      </c>
      <c r="G404" s="653">
        <v>790</v>
      </c>
      <c r="H404" s="653">
        <v>1</v>
      </c>
      <c r="I404" s="653">
        <v>158</v>
      </c>
      <c r="J404" s="653">
        <v>8</v>
      </c>
      <c r="K404" s="653">
        <v>1272</v>
      </c>
      <c r="L404" s="653">
        <v>1.6101265822784809</v>
      </c>
      <c r="M404" s="653">
        <v>159</v>
      </c>
      <c r="N404" s="653">
        <v>7</v>
      </c>
      <c r="O404" s="653">
        <v>1118</v>
      </c>
      <c r="P404" s="666">
        <v>1.4151898734177215</v>
      </c>
      <c r="Q404" s="654">
        <v>159.71428571428572</v>
      </c>
    </row>
    <row r="405" spans="1:17" ht="14.4" customHeight="1" x14ac:dyDescent="0.3">
      <c r="A405" s="649" t="s">
        <v>11079</v>
      </c>
      <c r="B405" s="650" t="s">
        <v>11082</v>
      </c>
      <c r="C405" s="650" t="s">
        <v>7873</v>
      </c>
      <c r="D405" s="650" t="s">
        <v>11101</v>
      </c>
      <c r="E405" s="650" t="s">
        <v>11102</v>
      </c>
      <c r="F405" s="653">
        <v>2</v>
      </c>
      <c r="G405" s="653">
        <v>764</v>
      </c>
      <c r="H405" s="653">
        <v>1</v>
      </c>
      <c r="I405" s="653">
        <v>382</v>
      </c>
      <c r="J405" s="653">
        <v>4</v>
      </c>
      <c r="K405" s="653">
        <v>1528</v>
      </c>
      <c r="L405" s="653">
        <v>2</v>
      </c>
      <c r="M405" s="653">
        <v>382</v>
      </c>
      <c r="N405" s="653">
        <v>1</v>
      </c>
      <c r="O405" s="653">
        <v>383</v>
      </c>
      <c r="P405" s="666">
        <v>0.50130890052356025</v>
      </c>
      <c r="Q405" s="654">
        <v>383</v>
      </c>
    </row>
    <row r="406" spans="1:17" ht="14.4" customHeight="1" x14ac:dyDescent="0.3">
      <c r="A406" s="649" t="s">
        <v>11079</v>
      </c>
      <c r="B406" s="650" t="s">
        <v>11082</v>
      </c>
      <c r="C406" s="650" t="s">
        <v>7873</v>
      </c>
      <c r="D406" s="650" t="s">
        <v>11103</v>
      </c>
      <c r="E406" s="650" t="s">
        <v>11104</v>
      </c>
      <c r="F406" s="653">
        <v>24</v>
      </c>
      <c r="G406" s="653">
        <v>6264</v>
      </c>
      <c r="H406" s="653">
        <v>1</v>
      </c>
      <c r="I406" s="653">
        <v>261</v>
      </c>
      <c r="J406" s="653">
        <v>50</v>
      </c>
      <c r="K406" s="653">
        <v>13100</v>
      </c>
      <c r="L406" s="653">
        <v>2.0913154533844187</v>
      </c>
      <c r="M406" s="653">
        <v>262</v>
      </c>
      <c r="N406" s="653">
        <v>44</v>
      </c>
      <c r="O406" s="653">
        <v>11603</v>
      </c>
      <c r="P406" s="666">
        <v>1.8523307790549171</v>
      </c>
      <c r="Q406" s="654">
        <v>263.70454545454544</v>
      </c>
    </row>
    <row r="407" spans="1:17" ht="14.4" customHeight="1" x14ac:dyDescent="0.3">
      <c r="A407" s="649" t="s">
        <v>11079</v>
      </c>
      <c r="B407" s="650" t="s">
        <v>11082</v>
      </c>
      <c r="C407" s="650" t="s">
        <v>7873</v>
      </c>
      <c r="D407" s="650" t="s">
        <v>11105</v>
      </c>
      <c r="E407" s="650" t="s">
        <v>11106</v>
      </c>
      <c r="F407" s="653">
        <v>38</v>
      </c>
      <c r="G407" s="653">
        <v>5320</v>
      </c>
      <c r="H407" s="653">
        <v>1</v>
      </c>
      <c r="I407" s="653">
        <v>140</v>
      </c>
      <c r="J407" s="653">
        <v>53</v>
      </c>
      <c r="K407" s="653">
        <v>7473</v>
      </c>
      <c r="L407" s="653">
        <v>1.4046992481203007</v>
      </c>
      <c r="M407" s="653">
        <v>141</v>
      </c>
      <c r="N407" s="653">
        <v>40</v>
      </c>
      <c r="O407" s="653">
        <v>5640</v>
      </c>
      <c r="P407" s="666">
        <v>1.0601503759398496</v>
      </c>
      <c r="Q407" s="654">
        <v>141</v>
      </c>
    </row>
    <row r="408" spans="1:17" ht="14.4" customHeight="1" x14ac:dyDescent="0.3">
      <c r="A408" s="649" t="s">
        <v>11079</v>
      </c>
      <c r="B408" s="650" t="s">
        <v>11082</v>
      </c>
      <c r="C408" s="650" t="s">
        <v>7873</v>
      </c>
      <c r="D408" s="650" t="s">
        <v>11107</v>
      </c>
      <c r="E408" s="650" t="s">
        <v>11106</v>
      </c>
      <c r="F408" s="653">
        <v>72</v>
      </c>
      <c r="G408" s="653">
        <v>5616</v>
      </c>
      <c r="H408" s="653">
        <v>1</v>
      </c>
      <c r="I408" s="653">
        <v>78</v>
      </c>
      <c r="J408" s="653">
        <v>98</v>
      </c>
      <c r="K408" s="653">
        <v>7644</v>
      </c>
      <c r="L408" s="653">
        <v>1.3611111111111112</v>
      </c>
      <c r="M408" s="653">
        <v>78</v>
      </c>
      <c r="N408" s="653">
        <v>66</v>
      </c>
      <c r="O408" s="653">
        <v>5148</v>
      </c>
      <c r="P408" s="666">
        <v>0.91666666666666663</v>
      </c>
      <c r="Q408" s="654">
        <v>78</v>
      </c>
    </row>
    <row r="409" spans="1:17" ht="14.4" customHeight="1" x14ac:dyDescent="0.3">
      <c r="A409" s="649" t="s">
        <v>11079</v>
      </c>
      <c r="B409" s="650" t="s">
        <v>11082</v>
      </c>
      <c r="C409" s="650" t="s">
        <v>7873</v>
      </c>
      <c r="D409" s="650" t="s">
        <v>11108</v>
      </c>
      <c r="E409" s="650" t="s">
        <v>11109</v>
      </c>
      <c r="F409" s="653">
        <v>38</v>
      </c>
      <c r="G409" s="653">
        <v>11476</v>
      </c>
      <c r="H409" s="653">
        <v>1</v>
      </c>
      <c r="I409" s="653">
        <v>302</v>
      </c>
      <c r="J409" s="653">
        <v>54</v>
      </c>
      <c r="K409" s="653">
        <v>16362</v>
      </c>
      <c r="L409" s="653">
        <v>1.425758103868944</v>
      </c>
      <c r="M409" s="653">
        <v>303</v>
      </c>
      <c r="N409" s="653">
        <v>40</v>
      </c>
      <c r="O409" s="653">
        <v>12180</v>
      </c>
      <c r="P409" s="666">
        <v>1.061345416521436</v>
      </c>
      <c r="Q409" s="654">
        <v>304.5</v>
      </c>
    </row>
    <row r="410" spans="1:17" ht="14.4" customHeight="1" x14ac:dyDescent="0.3">
      <c r="A410" s="649" t="s">
        <v>11079</v>
      </c>
      <c r="B410" s="650" t="s">
        <v>11082</v>
      </c>
      <c r="C410" s="650" t="s">
        <v>7873</v>
      </c>
      <c r="D410" s="650" t="s">
        <v>11110</v>
      </c>
      <c r="E410" s="650" t="s">
        <v>11111</v>
      </c>
      <c r="F410" s="653">
        <v>3</v>
      </c>
      <c r="G410" s="653">
        <v>1458</v>
      </c>
      <c r="H410" s="653">
        <v>1</v>
      </c>
      <c r="I410" s="653">
        <v>486</v>
      </c>
      <c r="J410" s="653">
        <v>4</v>
      </c>
      <c r="K410" s="653">
        <v>1944</v>
      </c>
      <c r="L410" s="653">
        <v>1.3333333333333333</v>
      </c>
      <c r="M410" s="653">
        <v>486</v>
      </c>
      <c r="N410" s="653"/>
      <c r="O410" s="653"/>
      <c r="P410" s="666"/>
      <c r="Q410" s="654"/>
    </row>
    <row r="411" spans="1:17" ht="14.4" customHeight="1" x14ac:dyDescent="0.3">
      <c r="A411" s="649" t="s">
        <v>11079</v>
      </c>
      <c r="B411" s="650" t="s">
        <v>11082</v>
      </c>
      <c r="C411" s="650" t="s">
        <v>7873</v>
      </c>
      <c r="D411" s="650" t="s">
        <v>11112</v>
      </c>
      <c r="E411" s="650" t="s">
        <v>11113</v>
      </c>
      <c r="F411" s="653">
        <v>70</v>
      </c>
      <c r="G411" s="653">
        <v>11130</v>
      </c>
      <c r="H411" s="653">
        <v>1</v>
      </c>
      <c r="I411" s="653">
        <v>159</v>
      </c>
      <c r="J411" s="653">
        <v>76</v>
      </c>
      <c r="K411" s="653">
        <v>12160</v>
      </c>
      <c r="L411" s="653">
        <v>1.0925426774483378</v>
      </c>
      <c r="M411" s="653">
        <v>160</v>
      </c>
      <c r="N411" s="653">
        <v>62</v>
      </c>
      <c r="O411" s="653">
        <v>9952</v>
      </c>
      <c r="P411" s="666">
        <v>0.89415992812219225</v>
      </c>
      <c r="Q411" s="654">
        <v>160.51612903225808</v>
      </c>
    </row>
    <row r="412" spans="1:17" ht="14.4" customHeight="1" x14ac:dyDescent="0.3">
      <c r="A412" s="649" t="s">
        <v>11079</v>
      </c>
      <c r="B412" s="650" t="s">
        <v>11082</v>
      </c>
      <c r="C412" s="650" t="s">
        <v>7873</v>
      </c>
      <c r="D412" s="650" t="s">
        <v>11114</v>
      </c>
      <c r="E412" s="650" t="s">
        <v>11084</v>
      </c>
      <c r="F412" s="653">
        <v>99</v>
      </c>
      <c r="G412" s="653">
        <v>6930</v>
      </c>
      <c r="H412" s="653">
        <v>1</v>
      </c>
      <c r="I412" s="653">
        <v>70</v>
      </c>
      <c r="J412" s="653">
        <v>129</v>
      </c>
      <c r="K412" s="653">
        <v>9030</v>
      </c>
      <c r="L412" s="653">
        <v>1.303030303030303</v>
      </c>
      <c r="M412" s="653">
        <v>70</v>
      </c>
      <c r="N412" s="653">
        <v>93</v>
      </c>
      <c r="O412" s="653">
        <v>6552</v>
      </c>
      <c r="P412" s="666">
        <v>0.94545454545454544</v>
      </c>
      <c r="Q412" s="654">
        <v>70.451612903225808</v>
      </c>
    </row>
    <row r="413" spans="1:17" ht="14.4" customHeight="1" x14ac:dyDescent="0.3">
      <c r="A413" s="649" t="s">
        <v>11079</v>
      </c>
      <c r="B413" s="650" t="s">
        <v>11082</v>
      </c>
      <c r="C413" s="650" t="s">
        <v>7873</v>
      </c>
      <c r="D413" s="650" t="s">
        <v>11115</v>
      </c>
      <c r="E413" s="650" t="s">
        <v>11116</v>
      </c>
      <c r="F413" s="653">
        <v>5</v>
      </c>
      <c r="G413" s="653">
        <v>1075</v>
      </c>
      <c r="H413" s="653">
        <v>1</v>
      </c>
      <c r="I413" s="653">
        <v>215</v>
      </c>
      <c r="J413" s="653">
        <v>7</v>
      </c>
      <c r="K413" s="653">
        <v>1512</v>
      </c>
      <c r="L413" s="653">
        <v>1.4065116279069767</v>
      </c>
      <c r="M413" s="653">
        <v>216</v>
      </c>
      <c r="N413" s="653">
        <v>13</v>
      </c>
      <c r="O413" s="653">
        <v>2820</v>
      </c>
      <c r="P413" s="666">
        <v>2.6232558139534885</v>
      </c>
      <c r="Q413" s="654">
        <v>216.92307692307693</v>
      </c>
    </row>
    <row r="414" spans="1:17" ht="14.4" customHeight="1" x14ac:dyDescent="0.3">
      <c r="A414" s="649" t="s">
        <v>11079</v>
      </c>
      <c r="B414" s="650" t="s">
        <v>11082</v>
      </c>
      <c r="C414" s="650" t="s">
        <v>7873</v>
      </c>
      <c r="D414" s="650" t="s">
        <v>11117</v>
      </c>
      <c r="E414" s="650" t="s">
        <v>11118</v>
      </c>
      <c r="F414" s="653">
        <v>2</v>
      </c>
      <c r="G414" s="653">
        <v>2372</v>
      </c>
      <c r="H414" s="653">
        <v>1</v>
      </c>
      <c r="I414" s="653">
        <v>1186</v>
      </c>
      <c r="J414" s="653">
        <v>5</v>
      </c>
      <c r="K414" s="653">
        <v>5945</v>
      </c>
      <c r="L414" s="653">
        <v>2.5063237774030354</v>
      </c>
      <c r="M414" s="653">
        <v>1189</v>
      </c>
      <c r="N414" s="653">
        <v>4</v>
      </c>
      <c r="O414" s="653">
        <v>4756</v>
      </c>
      <c r="P414" s="666">
        <v>2.0050590219224285</v>
      </c>
      <c r="Q414" s="654">
        <v>1189</v>
      </c>
    </row>
    <row r="415" spans="1:17" ht="14.4" customHeight="1" x14ac:dyDescent="0.3">
      <c r="A415" s="649" t="s">
        <v>11079</v>
      </c>
      <c r="B415" s="650" t="s">
        <v>11082</v>
      </c>
      <c r="C415" s="650" t="s">
        <v>7873</v>
      </c>
      <c r="D415" s="650" t="s">
        <v>11119</v>
      </c>
      <c r="E415" s="650" t="s">
        <v>11120</v>
      </c>
      <c r="F415" s="653">
        <v>34</v>
      </c>
      <c r="G415" s="653">
        <v>3638</v>
      </c>
      <c r="H415" s="653">
        <v>1</v>
      </c>
      <c r="I415" s="653">
        <v>107</v>
      </c>
      <c r="J415" s="653">
        <v>34</v>
      </c>
      <c r="K415" s="653">
        <v>3672</v>
      </c>
      <c r="L415" s="653">
        <v>1.0093457943925233</v>
      </c>
      <c r="M415" s="653">
        <v>108</v>
      </c>
      <c r="N415" s="653">
        <v>32</v>
      </c>
      <c r="O415" s="653">
        <v>3471</v>
      </c>
      <c r="P415" s="666">
        <v>0.95409565695437049</v>
      </c>
      <c r="Q415" s="654">
        <v>108.46875</v>
      </c>
    </row>
    <row r="416" spans="1:17" ht="14.4" customHeight="1" x14ac:dyDescent="0.3">
      <c r="A416" s="649" t="s">
        <v>11079</v>
      </c>
      <c r="B416" s="650" t="s">
        <v>11082</v>
      </c>
      <c r="C416" s="650" t="s">
        <v>7873</v>
      </c>
      <c r="D416" s="650" t="s">
        <v>11121</v>
      </c>
      <c r="E416" s="650" t="s">
        <v>11122</v>
      </c>
      <c r="F416" s="653">
        <v>2</v>
      </c>
      <c r="G416" s="653">
        <v>636</v>
      </c>
      <c r="H416" s="653">
        <v>1</v>
      </c>
      <c r="I416" s="653">
        <v>318</v>
      </c>
      <c r="J416" s="653">
        <v>2</v>
      </c>
      <c r="K416" s="653">
        <v>638</v>
      </c>
      <c r="L416" s="653">
        <v>1.0031446540880504</v>
      </c>
      <c r="M416" s="653">
        <v>319</v>
      </c>
      <c r="N416" s="653">
        <v>4</v>
      </c>
      <c r="O416" s="653">
        <v>1279</v>
      </c>
      <c r="P416" s="666">
        <v>2.0110062893081762</v>
      </c>
      <c r="Q416" s="654">
        <v>319.75</v>
      </c>
    </row>
    <row r="417" spans="1:17" ht="14.4" customHeight="1" x14ac:dyDescent="0.3">
      <c r="A417" s="649" t="s">
        <v>11079</v>
      </c>
      <c r="B417" s="650" t="s">
        <v>11082</v>
      </c>
      <c r="C417" s="650" t="s">
        <v>7873</v>
      </c>
      <c r="D417" s="650" t="s">
        <v>11123</v>
      </c>
      <c r="E417" s="650" t="s">
        <v>11124</v>
      </c>
      <c r="F417" s="653">
        <v>11</v>
      </c>
      <c r="G417" s="653">
        <v>1573</v>
      </c>
      <c r="H417" s="653">
        <v>1</v>
      </c>
      <c r="I417" s="653">
        <v>143</v>
      </c>
      <c r="J417" s="653">
        <v>16</v>
      </c>
      <c r="K417" s="653">
        <v>2304</v>
      </c>
      <c r="L417" s="653">
        <v>1.4647171010807374</v>
      </c>
      <c r="M417" s="653">
        <v>144</v>
      </c>
      <c r="N417" s="653">
        <v>16</v>
      </c>
      <c r="O417" s="653">
        <v>2311</v>
      </c>
      <c r="P417" s="666">
        <v>1.4691671964399238</v>
      </c>
      <c r="Q417" s="654">
        <v>144.4375</v>
      </c>
    </row>
    <row r="418" spans="1:17" ht="14.4" customHeight="1" x14ac:dyDescent="0.3">
      <c r="A418" s="649" t="s">
        <v>11079</v>
      </c>
      <c r="B418" s="650" t="s">
        <v>11082</v>
      </c>
      <c r="C418" s="650" t="s">
        <v>7873</v>
      </c>
      <c r="D418" s="650" t="s">
        <v>11125</v>
      </c>
      <c r="E418" s="650" t="s">
        <v>11126</v>
      </c>
      <c r="F418" s="653"/>
      <c r="G418" s="653"/>
      <c r="H418" s="653"/>
      <c r="I418" s="653"/>
      <c r="J418" s="653"/>
      <c r="K418" s="653"/>
      <c r="L418" s="653"/>
      <c r="M418" s="653"/>
      <c r="N418" s="653">
        <v>1</v>
      </c>
      <c r="O418" s="653">
        <v>1029</v>
      </c>
      <c r="P418" s="666"/>
      <c r="Q418" s="654">
        <v>1029</v>
      </c>
    </row>
    <row r="419" spans="1:17" ht="14.4" customHeight="1" x14ac:dyDescent="0.3">
      <c r="A419" s="649" t="s">
        <v>11079</v>
      </c>
      <c r="B419" s="650" t="s">
        <v>11082</v>
      </c>
      <c r="C419" s="650" t="s">
        <v>7873</v>
      </c>
      <c r="D419" s="650" t="s">
        <v>11127</v>
      </c>
      <c r="E419" s="650" t="s">
        <v>11128</v>
      </c>
      <c r="F419" s="653">
        <v>1</v>
      </c>
      <c r="G419" s="653">
        <v>290</v>
      </c>
      <c r="H419" s="653">
        <v>1</v>
      </c>
      <c r="I419" s="653">
        <v>290</v>
      </c>
      <c r="J419" s="653">
        <v>2</v>
      </c>
      <c r="K419" s="653">
        <v>582</v>
      </c>
      <c r="L419" s="653">
        <v>2.0068965517241377</v>
      </c>
      <c r="M419" s="653">
        <v>291</v>
      </c>
      <c r="N419" s="653"/>
      <c r="O419" s="653"/>
      <c r="P419" s="666"/>
      <c r="Q419" s="654"/>
    </row>
    <row r="420" spans="1:17" ht="14.4" customHeight="1" x14ac:dyDescent="0.3">
      <c r="A420" s="649" t="s">
        <v>11129</v>
      </c>
      <c r="B420" s="650" t="s">
        <v>11130</v>
      </c>
      <c r="C420" s="650" t="s">
        <v>7873</v>
      </c>
      <c r="D420" s="650" t="s">
        <v>11131</v>
      </c>
      <c r="E420" s="650" t="s">
        <v>11132</v>
      </c>
      <c r="F420" s="653">
        <v>266</v>
      </c>
      <c r="G420" s="653">
        <v>14098</v>
      </c>
      <c r="H420" s="653">
        <v>1</v>
      </c>
      <c r="I420" s="653">
        <v>53</v>
      </c>
      <c r="J420" s="653">
        <v>222</v>
      </c>
      <c r="K420" s="653">
        <v>11766</v>
      </c>
      <c r="L420" s="653">
        <v>0.83458646616541354</v>
      </c>
      <c r="M420" s="653">
        <v>53</v>
      </c>
      <c r="N420" s="653">
        <v>336</v>
      </c>
      <c r="O420" s="653">
        <v>17940</v>
      </c>
      <c r="P420" s="666">
        <v>1.2725209249538942</v>
      </c>
      <c r="Q420" s="654">
        <v>53.392857142857146</v>
      </c>
    </row>
    <row r="421" spans="1:17" ht="14.4" customHeight="1" x14ac:dyDescent="0.3">
      <c r="A421" s="649" t="s">
        <v>11129</v>
      </c>
      <c r="B421" s="650" t="s">
        <v>11130</v>
      </c>
      <c r="C421" s="650" t="s">
        <v>7873</v>
      </c>
      <c r="D421" s="650" t="s">
        <v>11133</v>
      </c>
      <c r="E421" s="650" t="s">
        <v>11134</v>
      </c>
      <c r="F421" s="653">
        <v>196</v>
      </c>
      <c r="G421" s="653">
        <v>23520</v>
      </c>
      <c r="H421" s="653">
        <v>1</v>
      </c>
      <c r="I421" s="653">
        <v>120</v>
      </c>
      <c r="J421" s="653">
        <v>208</v>
      </c>
      <c r="K421" s="653">
        <v>25168</v>
      </c>
      <c r="L421" s="653">
        <v>1.0700680272108845</v>
      </c>
      <c r="M421" s="653">
        <v>121</v>
      </c>
      <c r="N421" s="653">
        <v>255</v>
      </c>
      <c r="O421" s="653">
        <v>30989</v>
      </c>
      <c r="P421" s="666">
        <v>1.3175595238095239</v>
      </c>
      <c r="Q421" s="654">
        <v>121.52549019607844</v>
      </c>
    </row>
    <row r="422" spans="1:17" ht="14.4" customHeight="1" x14ac:dyDescent="0.3">
      <c r="A422" s="649" t="s">
        <v>11129</v>
      </c>
      <c r="B422" s="650" t="s">
        <v>11130</v>
      </c>
      <c r="C422" s="650" t="s">
        <v>7873</v>
      </c>
      <c r="D422" s="650" t="s">
        <v>11135</v>
      </c>
      <c r="E422" s="650" t="s">
        <v>11136</v>
      </c>
      <c r="F422" s="653">
        <v>1</v>
      </c>
      <c r="G422" s="653">
        <v>173</v>
      </c>
      <c r="H422" s="653">
        <v>1</v>
      </c>
      <c r="I422" s="653">
        <v>173</v>
      </c>
      <c r="J422" s="653">
        <v>1</v>
      </c>
      <c r="K422" s="653">
        <v>174</v>
      </c>
      <c r="L422" s="653">
        <v>1.0057803468208093</v>
      </c>
      <c r="M422" s="653">
        <v>174</v>
      </c>
      <c r="N422" s="653"/>
      <c r="O422" s="653"/>
      <c r="P422" s="666"/>
      <c r="Q422" s="654"/>
    </row>
    <row r="423" spans="1:17" ht="14.4" customHeight="1" x14ac:dyDescent="0.3">
      <c r="A423" s="649" t="s">
        <v>11129</v>
      </c>
      <c r="B423" s="650" t="s">
        <v>11130</v>
      </c>
      <c r="C423" s="650" t="s">
        <v>7873</v>
      </c>
      <c r="D423" s="650" t="s">
        <v>11137</v>
      </c>
      <c r="E423" s="650" t="s">
        <v>11138</v>
      </c>
      <c r="F423" s="653">
        <v>1</v>
      </c>
      <c r="G423" s="653">
        <v>1985</v>
      </c>
      <c r="H423" s="653">
        <v>1</v>
      </c>
      <c r="I423" s="653">
        <v>1985</v>
      </c>
      <c r="J423" s="653">
        <v>1</v>
      </c>
      <c r="K423" s="653">
        <v>1993</v>
      </c>
      <c r="L423" s="653">
        <v>1.0040302267002519</v>
      </c>
      <c r="M423" s="653">
        <v>1993</v>
      </c>
      <c r="N423" s="653"/>
      <c r="O423" s="653"/>
      <c r="P423" s="666"/>
      <c r="Q423" s="654"/>
    </row>
    <row r="424" spans="1:17" ht="14.4" customHeight="1" x14ac:dyDescent="0.3">
      <c r="A424" s="649" t="s">
        <v>11129</v>
      </c>
      <c r="B424" s="650" t="s">
        <v>11130</v>
      </c>
      <c r="C424" s="650" t="s">
        <v>7873</v>
      </c>
      <c r="D424" s="650" t="s">
        <v>11139</v>
      </c>
      <c r="E424" s="650" t="s">
        <v>11140</v>
      </c>
      <c r="F424" s="653">
        <v>7</v>
      </c>
      <c r="G424" s="653">
        <v>2653</v>
      </c>
      <c r="H424" s="653">
        <v>1</v>
      </c>
      <c r="I424" s="653">
        <v>379</v>
      </c>
      <c r="J424" s="653">
        <v>2</v>
      </c>
      <c r="K424" s="653">
        <v>760</v>
      </c>
      <c r="L424" s="653">
        <v>0.28646814926498304</v>
      </c>
      <c r="M424" s="653">
        <v>380</v>
      </c>
      <c r="N424" s="653">
        <v>14</v>
      </c>
      <c r="O424" s="653">
        <v>5332</v>
      </c>
      <c r="P424" s="666">
        <v>2.0098002261590651</v>
      </c>
      <c r="Q424" s="654">
        <v>380.85714285714283</v>
      </c>
    </row>
    <row r="425" spans="1:17" ht="14.4" customHeight="1" x14ac:dyDescent="0.3">
      <c r="A425" s="649" t="s">
        <v>11129</v>
      </c>
      <c r="B425" s="650" t="s">
        <v>11130</v>
      </c>
      <c r="C425" s="650" t="s">
        <v>7873</v>
      </c>
      <c r="D425" s="650" t="s">
        <v>11141</v>
      </c>
      <c r="E425" s="650" t="s">
        <v>11142</v>
      </c>
      <c r="F425" s="653">
        <v>46</v>
      </c>
      <c r="G425" s="653">
        <v>7682</v>
      </c>
      <c r="H425" s="653">
        <v>1</v>
      </c>
      <c r="I425" s="653">
        <v>167</v>
      </c>
      <c r="J425" s="653">
        <v>61</v>
      </c>
      <c r="K425" s="653">
        <v>10248</v>
      </c>
      <c r="L425" s="653">
        <v>1.3340275969799531</v>
      </c>
      <c r="M425" s="653">
        <v>168</v>
      </c>
      <c r="N425" s="653">
        <v>86</v>
      </c>
      <c r="O425" s="653">
        <v>14520</v>
      </c>
      <c r="P425" s="666">
        <v>1.890132777922416</v>
      </c>
      <c r="Q425" s="654">
        <v>168.83720930232559</v>
      </c>
    </row>
    <row r="426" spans="1:17" ht="14.4" customHeight="1" x14ac:dyDescent="0.3">
      <c r="A426" s="649" t="s">
        <v>11129</v>
      </c>
      <c r="B426" s="650" t="s">
        <v>11130</v>
      </c>
      <c r="C426" s="650" t="s">
        <v>7873</v>
      </c>
      <c r="D426" s="650" t="s">
        <v>11143</v>
      </c>
      <c r="E426" s="650" t="s">
        <v>11144</v>
      </c>
      <c r="F426" s="653">
        <v>2</v>
      </c>
      <c r="G426" s="653">
        <v>1044</v>
      </c>
      <c r="H426" s="653">
        <v>1</v>
      </c>
      <c r="I426" s="653">
        <v>522</v>
      </c>
      <c r="J426" s="653">
        <v>7</v>
      </c>
      <c r="K426" s="653">
        <v>3675</v>
      </c>
      <c r="L426" s="653">
        <v>3.5201149425287355</v>
      </c>
      <c r="M426" s="653">
        <v>525</v>
      </c>
      <c r="N426" s="653">
        <v>8</v>
      </c>
      <c r="O426" s="653">
        <v>4230</v>
      </c>
      <c r="P426" s="666">
        <v>4.0517241379310347</v>
      </c>
      <c r="Q426" s="654">
        <v>528.75</v>
      </c>
    </row>
    <row r="427" spans="1:17" ht="14.4" customHeight="1" x14ac:dyDescent="0.3">
      <c r="A427" s="649" t="s">
        <v>11129</v>
      </c>
      <c r="B427" s="650" t="s">
        <v>11130</v>
      </c>
      <c r="C427" s="650" t="s">
        <v>7873</v>
      </c>
      <c r="D427" s="650" t="s">
        <v>11145</v>
      </c>
      <c r="E427" s="650" t="s">
        <v>11146</v>
      </c>
      <c r="F427" s="653">
        <v>88</v>
      </c>
      <c r="G427" s="653">
        <v>27544</v>
      </c>
      <c r="H427" s="653">
        <v>1</v>
      </c>
      <c r="I427" s="653">
        <v>313</v>
      </c>
      <c r="J427" s="653">
        <v>106</v>
      </c>
      <c r="K427" s="653">
        <v>33496</v>
      </c>
      <c r="L427" s="653">
        <v>1.2160906186465292</v>
      </c>
      <c r="M427" s="653">
        <v>316</v>
      </c>
      <c r="N427" s="653">
        <v>89</v>
      </c>
      <c r="O427" s="653">
        <v>28288</v>
      </c>
      <c r="P427" s="666">
        <v>1.0270113273308161</v>
      </c>
      <c r="Q427" s="654">
        <v>317.84269662921349</v>
      </c>
    </row>
    <row r="428" spans="1:17" ht="14.4" customHeight="1" x14ac:dyDescent="0.3">
      <c r="A428" s="649" t="s">
        <v>11129</v>
      </c>
      <c r="B428" s="650" t="s">
        <v>11130</v>
      </c>
      <c r="C428" s="650" t="s">
        <v>7873</v>
      </c>
      <c r="D428" s="650" t="s">
        <v>11147</v>
      </c>
      <c r="E428" s="650" t="s">
        <v>11148</v>
      </c>
      <c r="F428" s="653">
        <v>20</v>
      </c>
      <c r="G428" s="653">
        <v>8680</v>
      </c>
      <c r="H428" s="653">
        <v>1</v>
      </c>
      <c r="I428" s="653">
        <v>434</v>
      </c>
      <c r="J428" s="653">
        <v>15</v>
      </c>
      <c r="K428" s="653">
        <v>6525</v>
      </c>
      <c r="L428" s="653">
        <v>0.75172811059907829</v>
      </c>
      <c r="M428" s="653">
        <v>435</v>
      </c>
      <c r="N428" s="653">
        <v>17</v>
      </c>
      <c r="O428" s="653">
        <v>7422</v>
      </c>
      <c r="P428" s="666">
        <v>0.8550691244239631</v>
      </c>
      <c r="Q428" s="654">
        <v>436.58823529411762</v>
      </c>
    </row>
    <row r="429" spans="1:17" ht="14.4" customHeight="1" x14ac:dyDescent="0.3">
      <c r="A429" s="649" t="s">
        <v>11129</v>
      </c>
      <c r="B429" s="650" t="s">
        <v>11130</v>
      </c>
      <c r="C429" s="650" t="s">
        <v>7873</v>
      </c>
      <c r="D429" s="650" t="s">
        <v>11149</v>
      </c>
      <c r="E429" s="650" t="s">
        <v>11150</v>
      </c>
      <c r="F429" s="653">
        <v>314</v>
      </c>
      <c r="G429" s="653">
        <v>105818</v>
      </c>
      <c r="H429" s="653">
        <v>1</v>
      </c>
      <c r="I429" s="653">
        <v>337</v>
      </c>
      <c r="J429" s="653">
        <v>226</v>
      </c>
      <c r="K429" s="653">
        <v>76388</v>
      </c>
      <c r="L429" s="653">
        <v>0.72188096543121205</v>
      </c>
      <c r="M429" s="653">
        <v>338</v>
      </c>
      <c r="N429" s="653">
        <v>358</v>
      </c>
      <c r="O429" s="653">
        <v>121324</v>
      </c>
      <c r="P429" s="666">
        <v>1.1465346160388592</v>
      </c>
      <c r="Q429" s="654">
        <v>338.89385474860336</v>
      </c>
    </row>
    <row r="430" spans="1:17" ht="14.4" customHeight="1" x14ac:dyDescent="0.3">
      <c r="A430" s="649" t="s">
        <v>11129</v>
      </c>
      <c r="B430" s="650" t="s">
        <v>11130</v>
      </c>
      <c r="C430" s="650" t="s">
        <v>7873</v>
      </c>
      <c r="D430" s="650" t="s">
        <v>11151</v>
      </c>
      <c r="E430" s="650" t="s">
        <v>11152</v>
      </c>
      <c r="F430" s="653">
        <v>1</v>
      </c>
      <c r="G430" s="653">
        <v>1585</v>
      </c>
      <c r="H430" s="653">
        <v>1</v>
      </c>
      <c r="I430" s="653">
        <v>1585</v>
      </c>
      <c r="J430" s="653">
        <v>5</v>
      </c>
      <c r="K430" s="653">
        <v>7945</v>
      </c>
      <c r="L430" s="653">
        <v>5.0126182965299684</v>
      </c>
      <c r="M430" s="653">
        <v>1589</v>
      </c>
      <c r="N430" s="653">
        <v>7</v>
      </c>
      <c r="O430" s="653">
        <v>11147</v>
      </c>
      <c r="P430" s="666">
        <v>7.0328075709779183</v>
      </c>
      <c r="Q430" s="654">
        <v>1592.4285714285713</v>
      </c>
    </row>
    <row r="431" spans="1:17" ht="14.4" customHeight="1" x14ac:dyDescent="0.3">
      <c r="A431" s="649" t="s">
        <v>11129</v>
      </c>
      <c r="B431" s="650" t="s">
        <v>11130</v>
      </c>
      <c r="C431" s="650" t="s">
        <v>7873</v>
      </c>
      <c r="D431" s="650" t="s">
        <v>11153</v>
      </c>
      <c r="E431" s="650" t="s">
        <v>11154</v>
      </c>
      <c r="F431" s="653">
        <v>3</v>
      </c>
      <c r="G431" s="653">
        <v>17496</v>
      </c>
      <c r="H431" s="653">
        <v>1</v>
      </c>
      <c r="I431" s="653">
        <v>5832</v>
      </c>
      <c r="J431" s="653">
        <v>4</v>
      </c>
      <c r="K431" s="653">
        <v>23440</v>
      </c>
      <c r="L431" s="653">
        <v>1.33973479652492</v>
      </c>
      <c r="M431" s="653">
        <v>5860</v>
      </c>
      <c r="N431" s="653">
        <v>3</v>
      </c>
      <c r="O431" s="653">
        <v>17682</v>
      </c>
      <c r="P431" s="666">
        <v>1.0106310013717421</v>
      </c>
      <c r="Q431" s="654">
        <v>5894</v>
      </c>
    </row>
    <row r="432" spans="1:17" ht="14.4" customHeight="1" x14ac:dyDescent="0.3">
      <c r="A432" s="649" t="s">
        <v>11129</v>
      </c>
      <c r="B432" s="650" t="s">
        <v>11130</v>
      </c>
      <c r="C432" s="650" t="s">
        <v>7873</v>
      </c>
      <c r="D432" s="650" t="s">
        <v>11155</v>
      </c>
      <c r="E432" s="650" t="s">
        <v>11156</v>
      </c>
      <c r="F432" s="653">
        <v>6</v>
      </c>
      <c r="G432" s="653">
        <v>642</v>
      </c>
      <c r="H432" s="653">
        <v>1</v>
      </c>
      <c r="I432" s="653">
        <v>107</v>
      </c>
      <c r="J432" s="653"/>
      <c r="K432" s="653"/>
      <c r="L432" s="653"/>
      <c r="M432" s="653"/>
      <c r="N432" s="653">
        <v>4</v>
      </c>
      <c r="O432" s="653">
        <v>435</v>
      </c>
      <c r="P432" s="666">
        <v>0.67757009345794394</v>
      </c>
      <c r="Q432" s="654">
        <v>108.75</v>
      </c>
    </row>
    <row r="433" spans="1:17" ht="14.4" customHeight="1" x14ac:dyDescent="0.3">
      <c r="A433" s="649" t="s">
        <v>11129</v>
      </c>
      <c r="B433" s="650" t="s">
        <v>11130</v>
      </c>
      <c r="C433" s="650" t="s">
        <v>7873</v>
      </c>
      <c r="D433" s="650" t="s">
        <v>11157</v>
      </c>
      <c r="E433" s="650" t="s">
        <v>11158</v>
      </c>
      <c r="F433" s="653">
        <v>3</v>
      </c>
      <c r="G433" s="653">
        <v>1083</v>
      </c>
      <c r="H433" s="653">
        <v>1</v>
      </c>
      <c r="I433" s="653">
        <v>361</v>
      </c>
      <c r="J433" s="653">
        <v>3</v>
      </c>
      <c r="K433" s="653">
        <v>1095</v>
      </c>
      <c r="L433" s="653">
        <v>1.0110803324099722</v>
      </c>
      <c r="M433" s="653">
        <v>365</v>
      </c>
      <c r="N433" s="653"/>
      <c r="O433" s="653"/>
      <c r="P433" s="666"/>
      <c r="Q433" s="654"/>
    </row>
    <row r="434" spans="1:17" ht="14.4" customHeight="1" x14ac:dyDescent="0.3">
      <c r="A434" s="649" t="s">
        <v>11129</v>
      </c>
      <c r="B434" s="650" t="s">
        <v>11130</v>
      </c>
      <c r="C434" s="650" t="s">
        <v>7873</v>
      </c>
      <c r="D434" s="650" t="s">
        <v>10674</v>
      </c>
      <c r="E434" s="650" t="s">
        <v>10675</v>
      </c>
      <c r="F434" s="653">
        <v>5</v>
      </c>
      <c r="G434" s="653">
        <v>180</v>
      </c>
      <c r="H434" s="653">
        <v>1</v>
      </c>
      <c r="I434" s="653">
        <v>36</v>
      </c>
      <c r="J434" s="653">
        <v>1</v>
      </c>
      <c r="K434" s="653">
        <v>37</v>
      </c>
      <c r="L434" s="653">
        <v>0.20555555555555555</v>
      </c>
      <c r="M434" s="653">
        <v>37</v>
      </c>
      <c r="N434" s="653">
        <v>3</v>
      </c>
      <c r="O434" s="653">
        <v>111</v>
      </c>
      <c r="P434" s="666">
        <v>0.6166666666666667</v>
      </c>
      <c r="Q434" s="654">
        <v>37</v>
      </c>
    </row>
    <row r="435" spans="1:17" ht="14.4" customHeight="1" x14ac:dyDescent="0.3">
      <c r="A435" s="649" t="s">
        <v>11129</v>
      </c>
      <c r="B435" s="650" t="s">
        <v>11130</v>
      </c>
      <c r="C435" s="650" t="s">
        <v>7873</v>
      </c>
      <c r="D435" s="650" t="s">
        <v>10393</v>
      </c>
      <c r="E435" s="650" t="s">
        <v>10394</v>
      </c>
      <c r="F435" s="653">
        <v>11</v>
      </c>
      <c r="G435" s="653">
        <v>7260</v>
      </c>
      <c r="H435" s="653">
        <v>1</v>
      </c>
      <c r="I435" s="653">
        <v>660</v>
      </c>
      <c r="J435" s="653">
        <v>4</v>
      </c>
      <c r="K435" s="653">
        <v>2656</v>
      </c>
      <c r="L435" s="653">
        <v>0.36584022038567493</v>
      </c>
      <c r="M435" s="653">
        <v>664</v>
      </c>
      <c r="N435" s="653">
        <v>2</v>
      </c>
      <c r="O435" s="653">
        <v>1336</v>
      </c>
      <c r="P435" s="666">
        <v>0.18402203856749311</v>
      </c>
      <c r="Q435" s="654">
        <v>668</v>
      </c>
    </row>
    <row r="436" spans="1:17" ht="14.4" customHeight="1" x14ac:dyDescent="0.3">
      <c r="A436" s="649" t="s">
        <v>11129</v>
      </c>
      <c r="B436" s="650" t="s">
        <v>11130</v>
      </c>
      <c r="C436" s="650" t="s">
        <v>7873</v>
      </c>
      <c r="D436" s="650" t="s">
        <v>11159</v>
      </c>
      <c r="E436" s="650" t="s">
        <v>11160</v>
      </c>
      <c r="F436" s="653"/>
      <c r="G436" s="653"/>
      <c r="H436" s="653"/>
      <c r="I436" s="653"/>
      <c r="J436" s="653">
        <v>2</v>
      </c>
      <c r="K436" s="653">
        <v>272</v>
      </c>
      <c r="L436" s="653"/>
      <c r="M436" s="653">
        <v>136</v>
      </c>
      <c r="N436" s="653">
        <v>1</v>
      </c>
      <c r="O436" s="653">
        <v>136</v>
      </c>
      <c r="P436" s="666"/>
      <c r="Q436" s="654">
        <v>136</v>
      </c>
    </row>
    <row r="437" spans="1:17" ht="14.4" customHeight="1" x14ac:dyDescent="0.3">
      <c r="A437" s="649" t="s">
        <v>11129</v>
      </c>
      <c r="B437" s="650" t="s">
        <v>11130</v>
      </c>
      <c r="C437" s="650" t="s">
        <v>7873</v>
      </c>
      <c r="D437" s="650" t="s">
        <v>11161</v>
      </c>
      <c r="E437" s="650" t="s">
        <v>11162</v>
      </c>
      <c r="F437" s="653">
        <v>173</v>
      </c>
      <c r="G437" s="653">
        <v>48440</v>
      </c>
      <c r="H437" s="653">
        <v>1</v>
      </c>
      <c r="I437" s="653">
        <v>280</v>
      </c>
      <c r="J437" s="653">
        <v>179</v>
      </c>
      <c r="K437" s="653">
        <v>50299</v>
      </c>
      <c r="L437" s="653">
        <v>1.0383773740710156</v>
      </c>
      <c r="M437" s="653">
        <v>281</v>
      </c>
      <c r="N437" s="653">
        <v>214</v>
      </c>
      <c r="O437" s="653">
        <v>60431</v>
      </c>
      <c r="P437" s="666">
        <v>1.2475433526011561</v>
      </c>
      <c r="Q437" s="654">
        <v>282.3878504672897</v>
      </c>
    </row>
    <row r="438" spans="1:17" ht="14.4" customHeight="1" x14ac:dyDescent="0.3">
      <c r="A438" s="649" t="s">
        <v>11129</v>
      </c>
      <c r="B438" s="650" t="s">
        <v>11130</v>
      </c>
      <c r="C438" s="650" t="s">
        <v>7873</v>
      </c>
      <c r="D438" s="650" t="s">
        <v>11163</v>
      </c>
      <c r="E438" s="650" t="s">
        <v>11164</v>
      </c>
      <c r="F438" s="653">
        <v>112</v>
      </c>
      <c r="G438" s="653">
        <v>50736</v>
      </c>
      <c r="H438" s="653">
        <v>1</v>
      </c>
      <c r="I438" s="653">
        <v>453</v>
      </c>
      <c r="J438" s="653">
        <v>101</v>
      </c>
      <c r="K438" s="653">
        <v>46056</v>
      </c>
      <c r="L438" s="653">
        <v>0.90775780510879844</v>
      </c>
      <c r="M438" s="653">
        <v>456</v>
      </c>
      <c r="N438" s="653">
        <v>136</v>
      </c>
      <c r="O438" s="653">
        <v>62288</v>
      </c>
      <c r="P438" s="666">
        <v>1.2276884263639229</v>
      </c>
      <c r="Q438" s="654">
        <v>458</v>
      </c>
    </row>
    <row r="439" spans="1:17" ht="14.4" customHeight="1" x14ac:dyDescent="0.3">
      <c r="A439" s="649" t="s">
        <v>11129</v>
      </c>
      <c r="B439" s="650" t="s">
        <v>11130</v>
      </c>
      <c r="C439" s="650" t="s">
        <v>7873</v>
      </c>
      <c r="D439" s="650" t="s">
        <v>11165</v>
      </c>
      <c r="E439" s="650" t="s">
        <v>11166</v>
      </c>
      <c r="F439" s="653">
        <v>280</v>
      </c>
      <c r="G439" s="653">
        <v>96600</v>
      </c>
      <c r="H439" s="653">
        <v>1</v>
      </c>
      <c r="I439" s="653">
        <v>345</v>
      </c>
      <c r="J439" s="653">
        <v>272</v>
      </c>
      <c r="K439" s="653">
        <v>94656</v>
      </c>
      <c r="L439" s="653">
        <v>0.97987577639751555</v>
      </c>
      <c r="M439" s="653">
        <v>348</v>
      </c>
      <c r="N439" s="653">
        <v>319</v>
      </c>
      <c r="O439" s="653">
        <v>111984</v>
      </c>
      <c r="P439" s="666">
        <v>1.1592546583850931</v>
      </c>
      <c r="Q439" s="654">
        <v>351.04702194357367</v>
      </c>
    </row>
    <row r="440" spans="1:17" ht="14.4" customHeight="1" x14ac:dyDescent="0.3">
      <c r="A440" s="649" t="s">
        <v>11129</v>
      </c>
      <c r="B440" s="650" t="s">
        <v>11130</v>
      </c>
      <c r="C440" s="650" t="s">
        <v>7873</v>
      </c>
      <c r="D440" s="650" t="s">
        <v>11167</v>
      </c>
      <c r="E440" s="650" t="s">
        <v>11168</v>
      </c>
      <c r="F440" s="653">
        <v>2</v>
      </c>
      <c r="G440" s="653">
        <v>5748</v>
      </c>
      <c r="H440" s="653">
        <v>1</v>
      </c>
      <c r="I440" s="653">
        <v>2874</v>
      </c>
      <c r="J440" s="653"/>
      <c r="K440" s="653"/>
      <c r="L440" s="653"/>
      <c r="M440" s="653"/>
      <c r="N440" s="653">
        <v>1</v>
      </c>
      <c r="O440" s="653">
        <v>2907</v>
      </c>
      <c r="P440" s="666">
        <v>0.50574112734864296</v>
      </c>
      <c r="Q440" s="654">
        <v>2907</v>
      </c>
    </row>
    <row r="441" spans="1:17" ht="14.4" customHeight="1" x14ac:dyDescent="0.3">
      <c r="A441" s="649" t="s">
        <v>11129</v>
      </c>
      <c r="B441" s="650" t="s">
        <v>11130</v>
      </c>
      <c r="C441" s="650" t="s">
        <v>7873</v>
      </c>
      <c r="D441" s="650" t="s">
        <v>11169</v>
      </c>
      <c r="E441" s="650" t="s">
        <v>11170</v>
      </c>
      <c r="F441" s="653">
        <v>16</v>
      </c>
      <c r="G441" s="653">
        <v>1632</v>
      </c>
      <c r="H441" s="653">
        <v>1</v>
      </c>
      <c r="I441" s="653">
        <v>102</v>
      </c>
      <c r="J441" s="653">
        <v>27</v>
      </c>
      <c r="K441" s="653">
        <v>2781</v>
      </c>
      <c r="L441" s="653">
        <v>1.7040441176470589</v>
      </c>
      <c r="M441" s="653">
        <v>103</v>
      </c>
      <c r="N441" s="653">
        <v>45</v>
      </c>
      <c r="O441" s="653">
        <v>4655</v>
      </c>
      <c r="P441" s="666">
        <v>2.8523284313725492</v>
      </c>
      <c r="Q441" s="654">
        <v>103.44444444444444</v>
      </c>
    </row>
    <row r="442" spans="1:17" ht="14.4" customHeight="1" x14ac:dyDescent="0.3">
      <c r="A442" s="649" t="s">
        <v>11129</v>
      </c>
      <c r="B442" s="650" t="s">
        <v>11130</v>
      </c>
      <c r="C442" s="650" t="s">
        <v>7873</v>
      </c>
      <c r="D442" s="650" t="s">
        <v>11171</v>
      </c>
      <c r="E442" s="650" t="s">
        <v>11172</v>
      </c>
      <c r="F442" s="653">
        <v>32</v>
      </c>
      <c r="G442" s="653">
        <v>3680</v>
      </c>
      <c r="H442" s="653">
        <v>1</v>
      </c>
      <c r="I442" s="653">
        <v>115</v>
      </c>
      <c r="J442" s="653">
        <v>22</v>
      </c>
      <c r="K442" s="653">
        <v>2530</v>
      </c>
      <c r="L442" s="653">
        <v>0.6875</v>
      </c>
      <c r="M442" s="653">
        <v>115</v>
      </c>
      <c r="N442" s="653">
        <v>16</v>
      </c>
      <c r="O442" s="653">
        <v>1854</v>
      </c>
      <c r="P442" s="666">
        <v>0.50380434782608696</v>
      </c>
      <c r="Q442" s="654">
        <v>115.875</v>
      </c>
    </row>
    <row r="443" spans="1:17" ht="14.4" customHeight="1" x14ac:dyDescent="0.3">
      <c r="A443" s="649" t="s">
        <v>11129</v>
      </c>
      <c r="B443" s="650" t="s">
        <v>11130</v>
      </c>
      <c r="C443" s="650" t="s">
        <v>7873</v>
      </c>
      <c r="D443" s="650" t="s">
        <v>10395</v>
      </c>
      <c r="E443" s="650" t="s">
        <v>10396</v>
      </c>
      <c r="F443" s="653">
        <v>5</v>
      </c>
      <c r="G443" s="653">
        <v>2270</v>
      </c>
      <c r="H443" s="653">
        <v>1</v>
      </c>
      <c r="I443" s="653">
        <v>454</v>
      </c>
      <c r="J443" s="653">
        <v>1</v>
      </c>
      <c r="K443" s="653">
        <v>457</v>
      </c>
      <c r="L443" s="653">
        <v>0.20132158590308369</v>
      </c>
      <c r="M443" s="653">
        <v>457</v>
      </c>
      <c r="N443" s="653">
        <v>13</v>
      </c>
      <c r="O443" s="653">
        <v>5957</v>
      </c>
      <c r="P443" s="666">
        <v>2.6242290748898678</v>
      </c>
      <c r="Q443" s="654">
        <v>458.23076923076923</v>
      </c>
    </row>
    <row r="444" spans="1:17" ht="14.4" customHeight="1" x14ac:dyDescent="0.3">
      <c r="A444" s="649" t="s">
        <v>11129</v>
      </c>
      <c r="B444" s="650" t="s">
        <v>11130</v>
      </c>
      <c r="C444" s="650" t="s">
        <v>7873</v>
      </c>
      <c r="D444" s="650" t="s">
        <v>10448</v>
      </c>
      <c r="E444" s="650" t="s">
        <v>10449</v>
      </c>
      <c r="F444" s="653">
        <v>2</v>
      </c>
      <c r="G444" s="653">
        <v>2472</v>
      </c>
      <c r="H444" s="653">
        <v>1</v>
      </c>
      <c r="I444" s="653">
        <v>1236</v>
      </c>
      <c r="J444" s="653">
        <v>4</v>
      </c>
      <c r="K444" s="653">
        <v>4980</v>
      </c>
      <c r="L444" s="653">
        <v>2.0145631067961167</v>
      </c>
      <c r="M444" s="653">
        <v>1245</v>
      </c>
      <c r="N444" s="653">
        <v>2</v>
      </c>
      <c r="O444" s="653">
        <v>2522</v>
      </c>
      <c r="P444" s="666">
        <v>1.0202265372168284</v>
      </c>
      <c r="Q444" s="654">
        <v>1261</v>
      </c>
    </row>
    <row r="445" spans="1:17" ht="14.4" customHeight="1" x14ac:dyDescent="0.3">
      <c r="A445" s="649" t="s">
        <v>11129</v>
      </c>
      <c r="B445" s="650" t="s">
        <v>11130</v>
      </c>
      <c r="C445" s="650" t="s">
        <v>7873</v>
      </c>
      <c r="D445" s="650" t="s">
        <v>11173</v>
      </c>
      <c r="E445" s="650" t="s">
        <v>11174</v>
      </c>
      <c r="F445" s="653">
        <v>76</v>
      </c>
      <c r="G445" s="653">
        <v>32300</v>
      </c>
      <c r="H445" s="653">
        <v>1</v>
      </c>
      <c r="I445" s="653">
        <v>425</v>
      </c>
      <c r="J445" s="653">
        <v>91</v>
      </c>
      <c r="K445" s="653">
        <v>39039</v>
      </c>
      <c r="L445" s="653">
        <v>1.2086377708978329</v>
      </c>
      <c r="M445" s="653">
        <v>429</v>
      </c>
      <c r="N445" s="653">
        <v>103</v>
      </c>
      <c r="O445" s="653">
        <v>44467</v>
      </c>
      <c r="P445" s="666">
        <v>1.3766873065015479</v>
      </c>
      <c r="Q445" s="654">
        <v>431.71844660194176</v>
      </c>
    </row>
    <row r="446" spans="1:17" ht="14.4" customHeight="1" x14ac:dyDescent="0.3">
      <c r="A446" s="649" t="s">
        <v>11129</v>
      </c>
      <c r="B446" s="650" t="s">
        <v>11130</v>
      </c>
      <c r="C446" s="650" t="s">
        <v>7873</v>
      </c>
      <c r="D446" s="650" t="s">
        <v>11175</v>
      </c>
      <c r="E446" s="650" t="s">
        <v>11176</v>
      </c>
      <c r="F446" s="653">
        <v>244</v>
      </c>
      <c r="G446" s="653">
        <v>12932</v>
      </c>
      <c r="H446" s="653">
        <v>1</v>
      </c>
      <c r="I446" s="653">
        <v>53</v>
      </c>
      <c r="J446" s="653">
        <v>230</v>
      </c>
      <c r="K446" s="653">
        <v>12190</v>
      </c>
      <c r="L446" s="653">
        <v>0.94262295081967218</v>
      </c>
      <c r="M446" s="653">
        <v>53</v>
      </c>
      <c r="N446" s="653">
        <v>236</v>
      </c>
      <c r="O446" s="653">
        <v>12660</v>
      </c>
      <c r="P446" s="666">
        <v>0.9789669038045159</v>
      </c>
      <c r="Q446" s="654">
        <v>53.644067796610166</v>
      </c>
    </row>
    <row r="447" spans="1:17" ht="14.4" customHeight="1" x14ac:dyDescent="0.3">
      <c r="A447" s="649" t="s">
        <v>11129</v>
      </c>
      <c r="B447" s="650" t="s">
        <v>11130</v>
      </c>
      <c r="C447" s="650" t="s">
        <v>7873</v>
      </c>
      <c r="D447" s="650" t="s">
        <v>11177</v>
      </c>
      <c r="E447" s="650" t="s">
        <v>11178</v>
      </c>
      <c r="F447" s="653">
        <v>287</v>
      </c>
      <c r="G447" s="653">
        <v>47068</v>
      </c>
      <c r="H447" s="653">
        <v>1</v>
      </c>
      <c r="I447" s="653">
        <v>164</v>
      </c>
      <c r="J447" s="653">
        <v>330</v>
      </c>
      <c r="K447" s="653">
        <v>54450</v>
      </c>
      <c r="L447" s="653">
        <v>1.1568369168012238</v>
      </c>
      <c r="M447" s="653">
        <v>165</v>
      </c>
      <c r="N447" s="653">
        <v>456</v>
      </c>
      <c r="O447" s="653">
        <v>75894</v>
      </c>
      <c r="P447" s="666">
        <v>1.6124330755502676</v>
      </c>
      <c r="Q447" s="654">
        <v>166.43421052631578</v>
      </c>
    </row>
    <row r="448" spans="1:17" ht="14.4" customHeight="1" x14ac:dyDescent="0.3">
      <c r="A448" s="649" t="s">
        <v>11129</v>
      </c>
      <c r="B448" s="650" t="s">
        <v>11130</v>
      </c>
      <c r="C448" s="650" t="s">
        <v>7873</v>
      </c>
      <c r="D448" s="650" t="s">
        <v>10399</v>
      </c>
      <c r="E448" s="650" t="s">
        <v>10400</v>
      </c>
      <c r="F448" s="653">
        <v>34</v>
      </c>
      <c r="G448" s="653">
        <v>2652</v>
      </c>
      <c r="H448" s="653">
        <v>1</v>
      </c>
      <c r="I448" s="653">
        <v>78</v>
      </c>
      <c r="J448" s="653">
        <v>18</v>
      </c>
      <c r="K448" s="653">
        <v>1422</v>
      </c>
      <c r="L448" s="653">
        <v>0.53619909502262442</v>
      </c>
      <c r="M448" s="653">
        <v>79</v>
      </c>
      <c r="N448" s="653">
        <v>12</v>
      </c>
      <c r="O448" s="653">
        <v>950</v>
      </c>
      <c r="P448" s="666">
        <v>0.35822021116138764</v>
      </c>
      <c r="Q448" s="654">
        <v>79.166666666666671</v>
      </c>
    </row>
    <row r="449" spans="1:17" ht="14.4" customHeight="1" x14ac:dyDescent="0.3">
      <c r="A449" s="649" t="s">
        <v>11129</v>
      </c>
      <c r="B449" s="650" t="s">
        <v>11130</v>
      </c>
      <c r="C449" s="650" t="s">
        <v>7873</v>
      </c>
      <c r="D449" s="650" t="s">
        <v>11179</v>
      </c>
      <c r="E449" s="650" t="s">
        <v>11180</v>
      </c>
      <c r="F449" s="653"/>
      <c r="G449" s="653"/>
      <c r="H449" s="653"/>
      <c r="I449" s="653"/>
      <c r="J449" s="653">
        <v>1</v>
      </c>
      <c r="K449" s="653">
        <v>164</v>
      </c>
      <c r="L449" s="653"/>
      <c r="M449" s="653">
        <v>164</v>
      </c>
      <c r="N449" s="653">
        <v>1</v>
      </c>
      <c r="O449" s="653">
        <v>164</v>
      </c>
      <c r="P449" s="666"/>
      <c r="Q449" s="654">
        <v>164</v>
      </c>
    </row>
    <row r="450" spans="1:17" ht="14.4" customHeight="1" x14ac:dyDescent="0.3">
      <c r="A450" s="649" t="s">
        <v>11129</v>
      </c>
      <c r="B450" s="650" t="s">
        <v>11130</v>
      </c>
      <c r="C450" s="650" t="s">
        <v>7873</v>
      </c>
      <c r="D450" s="650" t="s">
        <v>11181</v>
      </c>
      <c r="E450" s="650" t="s">
        <v>11182</v>
      </c>
      <c r="F450" s="653">
        <v>16</v>
      </c>
      <c r="G450" s="653">
        <v>2544</v>
      </c>
      <c r="H450" s="653">
        <v>1</v>
      </c>
      <c r="I450" s="653">
        <v>159</v>
      </c>
      <c r="J450" s="653">
        <v>14</v>
      </c>
      <c r="K450" s="653">
        <v>2240</v>
      </c>
      <c r="L450" s="653">
        <v>0.88050314465408808</v>
      </c>
      <c r="M450" s="653">
        <v>160</v>
      </c>
      <c r="N450" s="653">
        <v>24</v>
      </c>
      <c r="O450" s="653">
        <v>3856</v>
      </c>
      <c r="P450" s="666">
        <v>1.5157232704402517</v>
      </c>
      <c r="Q450" s="654">
        <v>160.66666666666666</v>
      </c>
    </row>
    <row r="451" spans="1:17" ht="14.4" customHeight="1" x14ac:dyDescent="0.3">
      <c r="A451" s="649" t="s">
        <v>11129</v>
      </c>
      <c r="B451" s="650" t="s">
        <v>11130</v>
      </c>
      <c r="C451" s="650" t="s">
        <v>7873</v>
      </c>
      <c r="D451" s="650" t="s">
        <v>11183</v>
      </c>
      <c r="E451" s="650" t="s">
        <v>11184</v>
      </c>
      <c r="F451" s="653">
        <v>1</v>
      </c>
      <c r="G451" s="653">
        <v>27</v>
      </c>
      <c r="H451" s="653">
        <v>1</v>
      </c>
      <c r="I451" s="653">
        <v>27</v>
      </c>
      <c r="J451" s="653"/>
      <c r="K451" s="653"/>
      <c r="L451" s="653"/>
      <c r="M451" s="653"/>
      <c r="N451" s="653"/>
      <c r="O451" s="653"/>
      <c r="P451" s="666"/>
      <c r="Q451" s="654"/>
    </row>
    <row r="452" spans="1:17" ht="14.4" customHeight="1" x14ac:dyDescent="0.3">
      <c r="A452" s="649" t="s">
        <v>11129</v>
      </c>
      <c r="B452" s="650" t="s">
        <v>11130</v>
      </c>
      <c r="C452" s="650" t="s">
        <v>7873</v>
      </c>
      <c r="D452" s="650" t="s">
        <v>10471</v>
      </c>
      <c r="E452" s="650" t="s">
        <v>10472</v>
      </c>
      <c r="F452" s="653">
        <v>6</v>
      </c>
      <c r="G452" s="653">
        <v>6000</v>
      </c>
      <c r="H452" s="653">
        <v>1</v>
      </c>
      <c r="I452" s="653">
        <v>1000</v>
      </c>
      <c r="J452" s="653">
        <v>8</v>
      </c>
      <c r="K452" s="653">
        <v>8016</v>
      </c>
      <c r="L452" s="653">
        <v>1.3360000000000001</v>
      </c>
      <c r="M452" s="653">
        <v>1002</v>
      </c>
      <c r="N452" s="653">
        <v>8</v>
      </c>
      <c r="O452" s="653">
        <v>8048</v>
      </c>
      <c r="P452" s="666">
        <v>1.3413333333333333</v>
      </c>
      <c r="Q452" s="654">
        <v>1006</v>
      </c>
    </row>
    <row r="453" spans="1:17" ht="14.4" customHeight="1" x14ac:dyDescent="0.3">
      <c r="A453" s="649" t="s">
        <v>11129</v>
      </c>
      <c r="B453" s="650" t="s">
        <v>11130</v>
      </c>
      <c r="C453" s="650" t="s">
        <v>7873</v>
      </c>
      <c r="D453" s="650" t="s">
        <v>11185</v>
      </c>
      <c r="E453" s="650" t="s">
        <v>11186</v>
      </c>
      <c r="F453" s="653">
        <v>1</v>
      </c>
      <c r="G453" s="653">
        <v>166</v>
      </c>
      <c r="H453" s="653">
        <v>1</v>
      </c>
      <c r="I453" s="653">
        <v>166</v>
      </c>
      <c r="J453" s="653">
        <v>2</v>
      </c>
      <c r="K453" s="653">
        <v>334</v>
      </c>
      <c r="L453" s="653">
        <v>2.0120481927710845</v>
      </c>
      <c r="M453" s="653">
        <v>167</v>
      </c>
      <c r="N453" s="653">
        <v>2</v>
      </c>
      <c r="O453" s="653">
        <v>334</v>
      </c>
      <c r="P453" s="666">
        <v>2.0120481927710845</v>
      </c>
      <c r="Q453" s="654">
        <v>167</v>
      </c>
    </row>
    <row r="454" spans="1:17" ht="14.4" customHeight="1" x14ac:dyDescent="0.3">
      <c r="A454" s="649" t="s">
        <v>11129</v>
      </c>
      <c r="B454" s="650" t="s">
        <v>11130</v>
      </c>
      <c r="C454" s="650" t="s">
        <v>7873</v>
      </c>
      <c r="D454" s="650" t="s">
        <v>10452</v>
      </c>
      <c r="E454" s="650" t="s">
        <v>10453</v>
      </c>
      <c r="F454" s="653">
        <v>6</v>
      </c>
      <c r="G454" s="653">
        <v>13326</v>
      </c>
      <c r="H454" s="653">
        <v>1</v>
      </c>
      <c r="I454" s="653">
        <v>2221</v>
      </c>
      <c r="J454" s="653">
        <v>8</v>
      </c>
      <c r="K454" s="653">
        <v>17864</v>
      </c>
      <c r="L454" s="653">
        <v>1.3405372955125319</v>
      </c>
      <c r="M454" s="653">
        <v>2233</v>
      </c>
      <c r="N454" s="653">
        <v>8</v>
      </c>
      <c r="O454" s="653">
        <v>18032</v>
      </c>
      <c r="P454" s="666">
        <v>1.3531442293261293</v>
      </c>
      <c r="Q454" s="654">
        <v>2254</v>
      </c>
    </row>
    <row r="455" spans="1:17" ht="14.4" customHeight="1" x14ac:dyDescent="0.3">
      <c r="A455" s="649" t="s">
        <v>11129</v>
      </c>
      <c r="B455" s="650" t="s">
        <v>11130</v>
      </c>
      <c r="C455" s="650" t="s">
        <v>7873</v>
      </c>
      <c r="D455" s="650" t="s">
        <v>11187</v>
      </c>
      <c r="E455" s="650" t="s">
        <v>11188</v>
      </c>
      <c r="F455" s="653">
        <v>13</v>
      </c>
      <c r="G455" s="653">
        <v>3146</v>
      </c>
      <c r="H455" s="653">
        <v>1</v>
      </c>
      <c r="I455" s="653">
        <v>242</v>
      </c>
      <c r="J455" s="653">
        <v>5</v>
      </c>
      <c r="K455" s="653">
        <v>1215</v>
      </c>
      <c r="L455" s="653">
        <v>0.38620470438652255</v>
      </c>
      <c r="M455" s="653">
        <v>243</v>
      </c>
      <c r="N455" s="653">
        <v>4</v>
      </c>
      <c r="O455" s="653">
        <v>978</v>
      </c>
      <c r="P455" s="666">
        <v>0.31087094723458358</v>
      </c>
      <c r="Q455" s="654">
        <v>244.5</v>
      </c>
    </row>
    <row r="456" spans="1:17" ht="14.4" customHeight="1" x14ac:dyDescent="0.3">
      <c r="A456" s="649" t="s">
        <v>11129</v>
      </c>
      <c r="B456" s="650" t="s">
        <v>11130</v>
      </c>
      <c r="C456" s="650" t="s">
        <v>7873</v>
      </c>
      <c r="D456" s="650" t="s">
        <v>11189</v>
      </c>
      <c r="E456" s="650" t="s">
        <v>11190</v>
      </c>
      <c r="F456" s="653">
        <v>10</v>
      </c>
      <c r="G456" s="653">
        <v>19850</v>
      </c>
      <c r="H456" s="653">
        <v>1</v>
      </c>
      <c r="I456" s="653">
        <v>1985</v>
      </c>
      <c r="J456" s="653">
        <v>11</v>
      </c>
      <c r="K456" s="653">
        <v>21923</v>
      </c>
      <c r="L456" s="653">
        <v>1.1044332493702771</v>
      </c>
      <c r="M456" s="653">
        <v>1993</v>
      </c>
      <c r="N456" s="653">
        <v>20</v>
      </c>
      <c r="O456" s="653">
        <v>39951</v>
      </c>
      <c r="P456" s="666">
        <v>2.0126448362720404</v>
      </c>
      <c r="Q456" s="654">
        <v>1997.55</v>
      </c>
    </row>
    <row r="457" spans="1:17" ht="14.4" customHeight="1" x14ac:dyDescent="0.3">
      <c r="A457" s="649" t="s">
        <v>11129</v>
      </c>
      <c r="B457" s="650" t="s">
        <v>11130</v>
      </c>
      <c r="C457" s="650" t="s">
        <v>7873</v>
      </c>
      <c r="D457" s="650" t="s">
        <v>11191</v>
      </c>
      <c r="E457" s="650" t="s">
        <v>11192</v>
      </c>
      <c r="F457" s="653">
        <v>5</v>
      </c>
      <c r="G457" s="653">
        <v>1110</v>
      </c>
      <c r="H457" s="653">
        <v>1</v>
      </c>
      <c r="I457" s="653">
        <v>222</v>
      </c>
      <c r="J457" s="653">
        <v>4</v>
      </c>
      <c r="K457" s="653">
        <v>892</v>
      </c>
      <c r="L457" s="653">
        <v>0.80360360360360361</v>
      </c>
      <c r="M457" s="653">
        <v>223</v>
      </c>
      <c r="N457" s="653">
        <v>10</v>
      </c>
      <c r="O457" s="653">
        <v>2238</v>
      </c>
      <c r="P457" s="666">
        <v>2.0162162162162161</v>
      </c>
      <c r="Q457" s="654">
        <v>223.8</v>
      </c>
    </row>
    <row r="458" spans="1:17" ht="14.4" customHeight="1" x14ac:dyDescent="0.3">
      <c r="A458" s="649" t="s">
        <v>11129</v>
      </c>
      <c r="B458" s="650" t="s">
        <v>11130</v>
      </c>
      <c r="C458" s="650" t="s">
        <v>7873</v>
      </c>
      <c r="D458" s="650" t="s">
        <v>11193</v>
      </c>
      <c r="E458" s="650" t="s">
        <v>11194</v>
      </c>
      <c r="F458" s="653"/>
      <c r="G458" s="653"/>
      <c r="H458" s="653"/>
      <c r="I458" s="653"/>
      <c r="J458" s="653">
        <v>1</v>
      </c>
      <c r="K458" s="653">
        <v>404</v>
      </c>
      <c r="L458" s="653"/>
      <c r="M458" s="653">
        <v>404</v>
      </c>
      <c r="N458" s="653">
        <v>4</v>
      </c>
      <c r="O458" s="653">
        <v>1636</v>
      </c>
      <c r="P458" s="666"/>
      <c r="Q458" s="654">
        <v>409</v>
      </c>
    </row>
    <row r="459" spans="1:17" ht="14.4" customHeight="1" x14ac:dyDescent="0.3">
      <c r="A459" s="649" t="s">
        <v>11129</v>
      </c>
      <c r="B459" s="650" t="s">
        <v>11130</v>
      </c>
      <c r="C459" s="650" t="s">
        <v>7873</v>
      </c>
      <c r="D459" s="650" t="s">
        <v>11195</v>
      </c>
      <c r="E459" s="650" t="s">
        <v>11196</v>
      </c>
      <c r="F459" s="653">
        <v>5</v>
      </c>
      <c r="G459" s="653">
        <v>25070</v>
      </c>
      <c r="H459" s="653">
        <v>1</v>
      </c>
      <c r="I459" s="653">
        <v>5014</v>
      </c>
      <c r="J459" s="653">
        <v>6</v>
      </c>
      <c r="K459" s="653">
        <v>30210</v>
      </c>
      <c r="L459" s="653">
        <v>1.2050259274032709</v>
      </c>
      <c r="M459" s="653">
        <v>5035</v>
      </c>
      <c r="N459" s="653">
        <v>4</v>
      </c>
      <c r="O459" s="653">
        <v>20214</v>
      </c>
      <c r="P459" s="666">
        <v>0.80630235341045076</v>
      </c>
      <c r="Q459" s="654">
        <v>5053.5</v>
      </c>
    </row>
    <row r="460" spans="1:17" ht="14.4" customHeight="1" x14ac:dyDescent="0.3">
      <c r="A460" s="649" t="s">
        <v>11129</v>
      </c>
      <c r="B460" s="650" t="s">
        <v>10920</v>
      </c>
      <c r="C460" s="650" t="s">
        <v>7873</v>
      </c>
      <c r="D460" s="650" t="s">
        <v>10448</v>
      </c>
      <c r="E460" s="650" t="s">
        <v>10449</v>
      </c>
      <c r="F460" s="653"/>
      <c r="G460" s="653"/>
      <c r="H460" s="653"/>
      <c r="I460" s="653"/>
      <c r="J460" s="653"/>
      <c r="K460" s="653"/>
      <c r="L460" s="653"/>
      <c r="M460" s="653"/>
      <c r="N460" s="653">
        <v>1</v>
      </c>
      <c r="O460" s="653">
        <v>1261</v>
      </c>
      <c r="P460" s="666"/>
      <c r="Q460" s="654">
        <v>1261</v>
      </c>
    </row>
    <row r="461" spans="1:17" ht="14.4" customHeight="1" x14ac:dyDescent="0.3">
      <c r="A461" s="649" t="s">
        <v>11197</v>
      </c>
      <c r="B461" s="650" t="s">
        <v>670</v>
      </c>
      <c r="C461" s="650" t="s">
        <v>7873</v>
      </c>
      <c r="D461" s="650" t="s">
        <v>11198</v>
      </c>
      <c r="E461" s="650" t="s">
        <v>11199</v>
      </c>
      <c r="F461" s="653">
        <v>562</v>
      </c>
      <c r="G461" s="653">
        <v>88796</v>
      </c>
      <c r="H461" s="653">
        <v>1</v>
      </c>
      <c r="I461" s="653">
        <v>158</v>
      </c>
      <c r="J461" s="653">
        <v>468</v>
      </c>
      <c r="K461" s="653">
        <v>74412</v>
      </c>
      <c r="L461" s="653">
        <v>0.83801072120365783</v>
      </c>
      <c r="M461" s="653">
        <v>159</v>
      </c>
      <c r="N461" s="653">
        <v>545</v>
      </c>
      <c r="O461" s="653">
        <v>86937</v>
      </c>
      <c r="P461" s="666">
        <v>0.9790643722690211</v>
      </c>
      <c r="Q461" s="654">
        <v>159.51743119266055</v>
      </c>
    </row>
    <row r="462" spans="1:17" ht="14.4" customHeight="1" x14ac:dyDescent="0.3">
      <c r="A462" s="649" t="s">
        <v>11197</v>
      </c>
      <c r="B462" s="650" t="s">
        <v>670</v>
      </c>
      <c r="C462" s="650" t="s">
        <v>7873</v>
      </c>
      <c r="D462" s="650" t="s">
        <v>11200</v>
      </c>
      <c r="E462" s="650" t="s">
        <v>11201</v>
      </c>
      <c r="F462" s="653"/>
      <c r="G462" s="653"/>
      <c r="H462" s="653"/>
      <c r="I462" s="653"/>
      <c r="J462" s="653"/>
      <c r="K462" s="653"/>
      <c r="L462" s="653"/>
      <c r="M462" s="653"/>
      <c r="N462" s="653">
        <v>1</v>
      </c>
      <c r="O462" s="653">
        <v>124</v>
      </c>
      <c r="P462" s="666"/>
      <c r="Q462" s="654">
        <v>124</v>
      </c>
    </row>
    <row r="463" spans="1:17" ht="14.4" customHeight="1" x14ac:dyDescent="0.3">
      <c r="A463" s="649" t="s">
        <v>11197</v>
      </c>
      <c r="B463" s="650" t="s">
        <v>670</v>
      </c>
      <c r="C463" s="650" t="s">
        <v>7873</v>
      </c>
      <c r="D463" s="650" t="s">
        <v>11202</v>
      </c>
      <c r="E463" s="650" t="s">
        <v>11203</v>
      </c>
      <c r="F463" s="653"/>
      <c r="G463" s="653"/>
      <c r="H463" s="653"/>
      <c r="I463" s="653"/>
      <c r="J463" s="653"/>
      <c r="K463" s="653"/>
      <c r="L463" s="653"/>
      <c r="M463" s="653"/>
      <c r="N463" s="653">
        <v>1</v>
      </c>
      <c r="O463" s="653">
        <v>222</v>
      </c>
      <c r="P463" s="666"/>
      <c r="Q463" s="654">
        <v>222</v>
      </c>
    </row>
    <row r="464" spans="1:17" ht="14.4" customHeight="1" x14ac:dyDescent="0.3">
      <c r="A464" s="649" t="s">
        <v>11197</v>
      </c>
      <c r="B464" s="650" t="s">
        <v>670</v>
      </c>
      <c r="C464" s="650" t="s">
        <v>7873</v>
      </c>
      <c r="D464" s="650" t="s">
        <v>11204</v>
      </c>
      <c r="E464" s="650" t="s">
        <v>11205</v>
      </c>
      <c r="F464" s="653"/>
      <c r="G464" s="653"/>
      <c r="H464" s="653"/>
      <c r="I464" s="653"/>
      <c r="J464" s="653"/>
      <c r="K464" s="653"/>
      <c r="L464" s="653"/>
      <c r="M464" s="653"/>
      <c r="N464" s="653">
        <v>2</v>
      </c>
      <c r="O464" s="653">
        <v>170</v>
      </c>
      <c r="P464" s="666"/>
      <c r="Q464" s="654">
        <v>85</v>
      </c>
    </row>
    <row r="465" spans="1:17" ht="14.4" customHeight="1" x14ac:dyDescent="0.3">
      <c r="A465" s="649" t="s">
        <v>11197</v>
      </c>
      <c r="B465" s="650" t="s">
        <v>670</v>
      </c>
      <c r="C465" s="650" t="s">
        <v>7873</v>
      </c>
      <c r="D465" s="650" t="s">
        <v>11206</v>
      </c>
      <c r="E465" s="650" t="s">
        <v>11207</v>
      </c>
      <c r="F465" s="653">
        <v>29</v>
      </c>
      <c r="G465" s="653">
        <v>33756</v>
      </c>
      <c r="H465" s="653">
        <v>1</v>
      </c>
      <c r="I465" s="653">
        <v>1164</v>
      </c>
      <c r="J465" s="653">
        <v>39</v>
      </c>
      <c r="K465" s="653">
        <v>45435</v>
      </c>
      <c r="L465" s="653">
        <v>1.3459829363668681</v>
      </c>
      <c r="M465" s="653">
        <v>1165</v>
      </c>
      <c r="N465" s="653">
        <v>59</v>
      </c>
      <c r="O465" s="653">
        <v>68858</v>
      </c>
      <c r="P465" s="666">
        <v>2.0398743927005571</v>
      </c>
      <c r="Q465" s="654">
        <v>1167.0847457627119</v>
      </c>
    </row>
    <row r="466" spans="1:17" ht="14.4" customHeight="1" x14ac:dyDescent="0.3">
      <c r="A466" s="649" t="s">
        <v>11197</v>
      </c>
      <c r="B466" s="650" t="s">
        <v>670</v>
      </c>
      <c r="C466" s="650" t="s">
        <v>7873</v>
      </c>
      <c r="D466" s="650" t="s">
        <v>11208</v>
      </c>
      <c r="E466" s="650" t="s">
        <v>11209</v>
      </c>
      <c r="F466" s="653">
        <v>1772</v>
      </c>
      <c r="G466" s="653">
        <v>69108</v>
      </c>
      <c r="H466" s="653">
        <v>1</v>
      </c>
      <c r="I466" s="653">
        <v>39</v>
      </c>
      <c r="J466" s="653">
        <v>2417</v>
      </c>
      <c r="K466" s="653">
        <v>94263</v>
      </c>
      <c r="L466" s="653">
        <v>1.3639954853273137</v>
      </c>
      <c r="M466" s="653">
        <v>39</v>
      </c>
      <c r="N466" s="653">
        <v>2135</v>
      </c>
      <c r="O466" s="653">
        <v>84395</v>
      </c>
      <c r="P466" s="666">
        <v>1.2212044915205187</v>
      </c>
      <c r="Q466" s="654">
        <v>39.529274004683842</v>
      </c>
    </row>
    <row r="467" spans="1:17" ht="14.4" customHeight="1" x14ac:dyDescent="0.3">
      <c r="A467" s="649" t="s">
        <v>11197</v>
      </c>
      <c r="B467" s="650" t="s">
        <v>670</v>
      </c>
      <c r="C467" s="650" t="s">
        <v>7873</v>
      </c>
      <c r="D467" s="650" t="s">
        <v>11210</v>
      </c>
      <c r="E467" s="650" t="s">
        <v>11211</v>
      </c>
      <c r="F467" s="653">
        <v>2</v>
      </c>
      <c r="G467" s="653">
        <v>808</v>
      </c>
      <c r="H467" s="653">
        <v>1</v>
      </c>
      <c r="I467" s="653">
        <v>404</v>
      </c>
      <c r="J467" s="653"/>
      <c r="K467" s="653"/>
      <c r="L467" s="653"/>
      <c r="M467" s="653"/>
      <c r="N467" s="653"/>
      <c r="O467" s="653"/>
      <c r="P467" s="666"/>
      <c r="Q467" s="654"/>
    </row>
    <row r="468" spans="1:17" ht="14.4" customHeight="1" x14ac:dyDescent="0.3">
      <c r="A468" s="649" t="s">
        <v>11197</v>
      </c>
      <c r="B468" s="650" t="s">
        <v>670</v>
      </c>
      <c r="C468" s="650" t="s">
        <v>7873</v>
      </c>
      <c r="D468" s="650" t="s">
        <v>11101</v>
      </c>
      <c r="E468" s="650" t="s">
        <v>11102</v>
      </c>
      <c r="F468" s="653">
        <v>41</v>
      </c>
      <c r="G468" s="653">
        <v>15662</v>
      </c>
      <c r="H468" s="653">
        <v>1</v>
      </c>
      <c r="I468" s="653">
        <v>382</v>
      </c>
      <c r="J468" s="653">
        <v>43</v>
      </c>
      <c r="K468" s="653">
        <v>16426</v>
      </c>
      <c r="L468" s="653">
        <v>1.0487804878048781</v>
      </c>
      <c r="M468" s="653">
        <v>382</v>
      </c>
      <c r="N468" s="653">
        <v>45</v>
      </c>
      <c r="O468" s="653">
        <v>17214</v>
      </c>
      <c r="P468" s="666">
        <v>1.099093346954412</v>
      </c>
      <c r="Q468" s="654">
        <v>382.53333333333336</v>
      </c>
    </row>
    <row r="469" spans="1:17" ht="14.4" customHeight="1" x14ac:dyDescent="0.3">
      <c r="A469" s="649" t="s">
        <v>11197</v>
      </c>
      <c r="B469" s="650" t="s">
        <v>670</v>
      </c>
      <c r="C469" s="650" t="s">
        <v>7873</v>
      </c>
      <c r="D469" s="650" t="s">
        <v>11212</v>
      </c>
      <c r="E469" s="650" t="s">
        <v>11213</v>
      </c>
      <c r="F469" s="653">
        <v>689</v>
      </c>
      <c r="G469" s="653">
        <v>24804</v>
      </c>
      <c r="H469" s="653">
        <v>1</v>
      </c>
      <c r="I469" s="653">
        <v>36</v>
      </c>
      <c r="J469" s="653">
        <v>424</v>
      </c>
      <c r="K469" s="653">
        <v>15688</v>
      </c>
      <c r="L469" s="653">
        <v>0.63247863247863245</v>
      </c>
      <c r="M469" s="653">
        <v>37</v>
      </c>
      <c r="N469" s="653">
        <v>540</v>
      </c>
      <c r="O469" s="653">
        <v>19980</v>
      </c>
      <c r="P469" s="666">
        <v>0.80551523947750359</v>
      </c>
      <c r="Q469" s="654">
        <v>37</v>
      </c>
    </row>
    <row r="470" spans="1:17" ht="14.4" customHeight="1" x14ac:dyDescent="0.3">
      <c r="A470" s="649" t="s">
        <v>11197</v>
      </c>
      <c r="B470" s="650" t="s">
        <v>670</v>
      </c>
      <c r="C470" s="650" t="s">
        <v>7873</v>
      </c>
      <c r="D470" s="650" t="s">
        <v>11214</v>
      </c>
      <c r="E470" s="650" t="s">
        <v>11215</v>
      </c>
      <c r="F470" s="653">
        <v>317</v>
      </c>
      <c r="G470" s="653">
        <v>140748</v>
      </c>
      <c r="H470" s="653">
        <v>1</v>
      </c>
      <c r="I470" s="653">
        <v>444</v>
      </c>
      <c r="J470" s="653">
        <v>401</v>
      </c>
      <c r="K470" s="653">
        <v>178044</v>
      </c>
      <c r="L470" s="653">
        <v>1.2649842271293374</v>
      </c>
      <c r="M470" s="653">
        <v>444</v>
      </c>
      <c r="N470" s="653">
        <v>311</v>
      </c>
      <c r="O470" s="653">
        <v>138252</v>
      </c>
      <c r="P470" s="666">
        <v>0.9822661778497741</v>
      </c>
      <c r="Q470" s="654">
        <v>444.54019292604499</v>
      </c>
    </row>
    <row r="471" spans="1:17" ht="14.4" customHeight="1" x14ac:dyDescent="0.3">
      <c r="A471" s="649" t="s">
        <v>11197</v>
      </c>
      <c r="B471" s="650" t="s">
        <v>670</v>
      </c>
      <c r="C471" s="650" t="s">
        <v>7873</v>
      </c>
      <c r="D471" s="650" t="s">
        <v>11216</v>
      </c>
      <c r="E471" s="650" t="s">
        <v>11217</v>
      </c>
      <c r="F471" s="653">
        <v>28</v>
      </c>
      <c r="G471" s="653">
        <v>13720</v>
      </c>
      <c r="H471" s="653">
        <v>1</v>
      </c>
      <c r="I471" s="653">
        <v>490</v>
      </c>
      <c r="J471" s="653">
        <v>34</v>
      </c>
      <c r="K471" s="653">
        <v>16660</v>
      </c>
      <c r="L471" s="653">
        <v>1.2142857142857142</v>
      </c>
      <c r="M471" s="653">
        <v>490</v>
      </c>
      <c r="N471" s="653">
        <v>53</v>
      </c>
      <c r="O471" s="653">
        <v>25992</v>
      </c>
      <c r="P471" s="666">
        <v>1.8944606413994169</v>
      </c>
      <c r="Q471" s="654">
        <v>490.41509433962267</v>
      </c>
    </row>
    <row r="472" spans="1:17" ht="14.4" customHeight="1" x14ac:dyDescent="0.3">
      <c r="A472" s="649" t="s">
        <v>11197</v>
      </c>
      <c r="B472" s="650" t="s">
        <v>670</v>
      </c>
      <c r="C472" s="650" t="s">
        <v>7873</v>
      </c>
      <c r="D472" s="650" t="s">
        <v>11218</v>
      </c>
      <c r="E472" s="650" t="s">
        <v>11219</v>
      </c>
      <c r="F472" s="653">
        <v>87</v>
      </c>
      <c r="G472" s="653">
        <v>2697</v>
      </c>
      <c r="H472" s="653">
        <v>1</v>
      </c>
      <c r="I472" s="653">
        <v>31</v>
      </c>
      <c r="J472" s="653">
        <v>93</v>
      </c>
      <c r="K472" s="653">
        <v>2883</v>
      </c>
      <c r="L472" s="653">
        <v>1.0689655172413792</v>
      </c>
      <c r="M472" s="653">
        <v>31</v>
      </c>
      <c r="N472" s="653">
        <v>104</v>
      </c>
      <c r="O472" s="653">
        <v>3224</v>
      </c>
      <c r="P472" s="666">
        <v>1.1954022988505748</v>
      </c>
      <c r="Q472" s="654">
        <v>31</v>
      </c>
    </row>
    <row r="473" spans="1:17" ht="14.4" customHeight="1" x14ac:dyDescent="0.3">
      <c r="A473" s="649" t="s">
        <v>11197</v>
      </c>
      <c r="B473" s="650" t="s">
        <v>670</v>
      </c>
      <c r="C473" s="650" t="s">
        <v>7873</v>
      </c>
      <c r="D473" s="650" t="s">
        <v>11220</v>
      </c>
      <c r="E473" s="650" t="s">
        <v>11221</v>
      </c>
      <c r="F473" s="653">
        <v>3</v>
      </c>
      <c r="G473" s="653">
        <v>612</v>
      </c>
      <c r="H473" s="653">
        <v>1</v>
      </c>
      <c r="I473" s="653">
        <v>204</v>
      </c>
      <c r="J473" s="653">
        <v>13</v>
      </c>
      <c r="K473" s="653">
        <v>2665</v>
      </c>
      <c r="L473" s="653">
        <v>4.3545751633986924</v>
      </c>
      <c r="M473" s="653">
        <v>205</v>
      </c>
      <c r="N473" s="653">
        <v>6</v>
      </c>
      <c r="O473" s="653">
        <v>1233</v>
      </c>
      <c r="P473" s="666">
        <v>2.0147058823529411</v>
      </c>
      <c r="Q473" s="654">
        <v>205.5</v>
      </c>
    </row>
    <row r="474" spans="1:17" ht="14.4" customHeight="1" x14ac:dyDescent="0.3">
      <c r="A474" s="649" t="s">
        <v>11197</v>
      </c>
      <c r="B474" s="650" t="s">
        <v>670</v>
      </c>
      <c r="C474" s="650" t="s">
        <v>7873</v>
      </c>
      <c r="D474" s="650" t="s">
        <v>11222</v>
      </c>
      <c r="E474" s="650" t="s">
        <v>11223</v>
      </c>
      <c r="F474" s="653">
        <v>3</v>
      </c>
      <c r="G474" s="653">
        <v>1128</v>
      </c>
      <c r="H474" s="653">
        <v>1</v>
      </c>
      <c r="I474" s="653">
        <v>376</v>
      </c>
      <c r="J474" s="653">
        <v>13</v>
      </c>
      <c r="K474" s="653">
        <v>4901</v>
      </c>
      <c r="L474" s="653">
        <v>4.3448581560283692</v>
      </c>
      <c r="M474" s="653">
        <v>377</v>
      </c>
      <c r="N474" s="653">
        <v>6</v>
      </c>
      <c r="O474" s="653">
        <v>2266</v>
      </c>
      <c r="P474" s="666">
        <v>2.0088652482269502</v>
      </c>
      <c r="Q474" s="654">
        <v>377.66666666666669</v>
      </c>
    </row>
    <row r="475" spans="1:17" ht="14.4" customHeight="1" x14ac:dyDescent="0.3">
      <c r="A475" s="649" t="s">
        <v>11197</v>
      </c>
      <c r="B475" s="650" t="s">
        <v>670</v>
      </c>
      <c r="C475" s="650" t="s">
        <v>7873</v>
      </c>
      <c r="D475" s="650" t="s">
        <v>11224</v>
      </c>
      <c r="E475" s="650" t="s">
        <v>11225</v>
      </c>
      <c r="F475" s="653">
        <v>3</v>
      </c>
      <c r="G475" s="653">
        <v>690</v>
      </c>
      <c r="H475" s="653">
        <v>1</v>
      </c>
      <c r="I475" s="653">
        <v>230</v>
      </c>
      <c r="J475" s="653">
        <v>1</v>
      </c>
      <c r="K475" s="653">
        <v>231</v>
      </c>
      <c r="L475" s="653">
        <v>0.33478260869565218</v>
      </c>
      <c r="M475" s="653">
        <v>231</v>
      </c>
      <c r="N475" s="653">
        <v>6</v>
      </c>
      <c r="O475" s="653">
        <v>1394</v>
      </c>
      <c r="P475" s="666">
        <v>2.0202898550724639</v>
      </c>
      <c r="Q475" s="654">
        <v>232.33333333333334</v>
      </c>
    </row>
    <row r="476" spans="1:17" ht="14.4" customHeight="1" x14ac:dyDescent="0.3">
      <c r="A476" s="649" t="s">
        <v>11197</v>
      </c>
      <c r="B476" s="650" t="s">
        <v>670</v>
      </c>
      <c r="C476" s="650" t="s">
        <v>7873</v>
      </c>
      <c r="D476" s="650" t="s">
        <v>11226</v>
      </c>
      <c r="E476" s="650" t="s">
        <v>11227</v>
      </c>
      <c r="F476" s="653"/>
      <c r="G476" s="653"/>
      <c r="H476" s="653"/>
      <c r="I476" s="653"/>
      <c r="J476" s="653"/>
      <c r="K476" s="653"/>
      <c r="L476" s="653"/>
      <c r="M476" s="653"/>
      <c r="N476" s="653">
        <v>2</v>
      </c>
      <c r="O476" s="653">
        <v>80</v>
      </c>
      <c r="P476" s="666"/>
      <c r="Q476" s="654">
        <v>40</v>
      </c>
    </row>
    <row r="477" spans="1:17" ht="14.4" customHeight="1" x14ac:dyDescent="0.3">
      <c r="A477" s="649" t="s">
        <v>11197</v>
      </c>
      <c r="B477" s="650" t="s">
        <v>670</v>
      </c>
      <c r="C477" s="650" t="s">
        <v>7873</v>
      </c>
      <c r="D477" s="650" t="s">
        <v>11228</v>
      </c>
      <c r="E477" s="650" t="s">
        <v>11229</v>
      </c>
      <c r="F477" s="653">
        <v>982</v>
      </c>
      <c r="G477" s="653">
        <v>109984</v>
      </c>
      <c r="H477" s="653">
        <v>1</v>
      </c>
      <c r="I477" s="653">
        <v>112</v>
      </c>
      <c r="J477" s="653">
        <v>1113</v>
      </c>
      <c r="K477" s="653">
        <v>125769</v>
      </c>
      <c r="L477" s="653">
        <v>1.1435208757637474</v>
      </c>
      <c r="M477" s="653">
        <v>113</v>
      </c>
      <c r="N477" s="653">
        <v>1113</v>
      </c>
      <c r="O477" s="653">
        <v>126807</v>
      </c>
      <c r="P477" s="666">
        <v>1.152958612161769</v>
      </c>
      <c r="Q477" s="654">
        <v>113.93261455525607</v>
      </c>
    </row>
    <row r="478" spans="1:17" ht="14.4" customHeight="1" x14ac:dyDescent="0.3">
      <c r="A478" s="649" t="s">
        <v>11197</v>
      </c>
      <c r="B478" s="650" t="s">
        <v>670</v>
      </c>
      <c r="C478" s="650" t="s">
        <v>7873</v>
      </c>
      <c r="D478" s="650" t="s">
        <v>11230</v>
      </c>
      <c r="E478" s="650" t="s">
        <v>11231</v>
      </c>
      <c r="F478" s="653">
        <v>222</v>
      </c>
      <c r="G478" s="653">
        <v>18426</v>
      </c>
      <c r="H478" s="653">
        <v>1</v>
      </c>
      <c r="I478" s="653">
        <v>83</v>
      </c>
      <c r="J478" s="653">
        <v>154</v>
      </c>
      <c r="K478" s="653">
        <v>12936</v>
      </c>
      <c r="L478" s="653">
        <v>0.70205144903940087</v>
      </c>
      <c r="M478" s="653">
        <v>84</v>
      </c>
      <c r="N478" s="653">
        <v>240</v>
      </c>
      <c r="O478" s="653">
        <v>20274</v>
      </c>
      <c r="P478" s="666">
        <v>1.1002930641484858</v>
      </c>
      <c r="Q478" s="654">
        <v>84.474999999999994</v>
      </c>
    </row>
    <row r="479" spans="1:17" ht="14.4" customHeight="1" x14ac:dyDescent="0.3">
      <c r="A479" s="649" t="s">
        <v>11197</v>
      </c>
      <c r="B479" s="650" t="s">
        <v>670</v>
      </c>
      <c r="C479" s="650" t="s">
        <v>7873</v>
      </c>
      <c r="D479" s="650" t="s">
        <v>11232</v>
      </c>
      <c r="E479" s="650" t="s">
        <v>11233</v>
      </c>
      <c r="F479" s="653">
        <v>23</v>
      </c>
      <c r="G479" s="653">
        <v>2185</v>
      </c>
      <c r="H479" s="653">
        <v>1</v>
      </c>
      <c r="I479" s="653">
        <v>95</v>
      </c>
      <c r="J479" s="653">
        <v>32</v>
      </c>
      <c r="K479" s="653">
        <v>3072</v>
      </c>
      <c r="L479" s="653">
        <v>1.405949656750572</v>
      </c>
      <c r="M479" s="653">
        <v>96</v>
      </c>
      <c r="N479" s="653">
        <v>48</v>
      </c>
      <c r="O479" s="653">
        <v>4636</v>
      </c>
      <c r="P479" s="666">
        <v>2.1217391304347828</v>
      </c>
      <c r="Q479" s="654">
        <v>96.583333333333329</v>
      </c>
    </row>
    <row r="480" spans="1:17" ht="14.4" customHeight="1" x14ac:dyDescent="0.3">
      <c r="A480" s="649" t="s">
        <v>11197</v>
      </c>
      <c r="B480" s="650" t="s">
        <v>670</v>
      </c>
      <c r="C480" s="650" t="s">
        <v>7873</v>
      </c>
      <c r="D480" s="650" t="s">
        <v>11234</v>
      </c>
      <c r="E480" s="650" t="s">
        <v>11235</v>
      </c>
      <c r="F480" s="653">
        <v>109</v>
      </c>
      <c r="G480" s="653">
        <v>2289</v>
      </c>
      <c r="H480" s="653">
        <v>1</v>
      </c>
      <c r="I480" s="653">
        <v>21</v>
      </c>
      <c r="J480" s="653">
        <v>163</v>
      </c>
      <c r="K480" s="653">
        <v>3423</v>
      </c>
      <c r="L480" s="653">
        <v>1.4954128440366972</v>
      </c>
      <c r="M480" s="653">
        <v>21</v>
      </c>
      <c r="N480" s="653">
        <v>152</v>
      </c>
      <c r="O480" s="653">
        <v>3192</v>
      </c>
      <c r="P480" s="666">
        <v>1.3944954128440368</v>
      </c>
      <c r="Q480" s="654">
        <v>21</v>
      </c>
    </row>
    <row r="481" spans="1:17" ht="14.4" customHeight="1" x14ac:dyDescent="0.3">
      <c r="A481" s="649" t="s">
        <v>11197</v>
      </c>
      <c r="B481" s="650" t="s">
        <v>670</v>
      </c>
      <c r="C481" s="650" t="s">
        <v>7873</v>
      </c>
      <c r="D481" s="650" t="s">
        <v>11110</v>
      </c>
      <c r="E481" s="650" t="s">
        <v>11111</v>
      </c>
      <c r="F481" s="653">
        <v>1477</v>
      </c>
      <c r="G481" s="653">
        <v>717822</v>
      </c>
      <c r="H481" s="653">
        <v>1</v>
      </c>
      <c r="I481" s="653">
        <v>486</v>
      </c>
      <c r="J481" s="653">
        <v>1728</v>
      </c>
      <c r="K481" s="653">
        <v>839808</v>
      </c>
      <c r="L481" s="653">
        <v>1.1699390656736628</v>
      </c>
      <c r="M481" s="653">
        <v>486</v>
      </c>
      <c r="N481" s="653">
        <v>1695</v>
      </c>
      <c r="O481" s="653">
        <v>824710</v>
      </c>
      <c r="P481" s="666">
        <v>1.1489059961940424</v>
      </c>
      <c r="Q481" s="654">
        <v>486.55457227138641</v>
      </c>
    </row>
    <row r="482" spans="1:17" ht="14.4" customHeight="1" x14ac:dyDescent="0.3">
      <c r="A482" s="649" t="s">
        <v>11197</v>
      </c>
      <c r="B482" s="650" t="s">
        <v>670</v>
      </c>
      <c r="C482" s="650" t="s">
        <v>7873</v>
      </c>
      <c r="D482" s="650" t="s">
        <v>11236</v>
      </c>
      <c r="E482" s="650" t="s">
        <v>11237</v>
      </c>
      <c r="F482" s="653"/>
      <c r="G482" s="653"/>
      <c r="H482" s="653"/>
      <c r="I482" s="653"/>
      <c r="J482" s="653"/>
      <c r="K482" s="653"/>
      <c r="L482" s="653"/>
      <c r="M482" s="653"/>
      <c r="N482" s="653">
        <v>1</v>
      </c>
      <c r="O482" s="653">
        <v>322</v>
      </c>
      <c r="P482" s="666"/>
      <c r="Q482" s="654">
        <v>322</v>
      </c>
    </row>
    <row r="483" spans="1:17" ht="14.4" customHeight="1" x14ac:dyDescent="0.3">
      <c r="A483" s="649" t="s">
        <v>11197</v>
      </c>
      <c r="B483" s="650" t="s">
        <v>670</v>
      </c>
      <c r="C483" s="650" t="s">
        <v>7873</v>
      </c>
      <c r="D483" s="650" t="s">
        <v>11238</v>
      </c>
      <c r="E483" s="650" t="s">
        <v>11239</v>
      </c>
      <c r="F483" s="653">
        <v>210</v>
      </c>
      <c r="G483" s="653">
        <v>8400</v>
      </c>
      <c r="H483" s="653">
        <v>1</v>
      </c>
      <c r="I483" s="653">
        <v>40</v>
      </c>
      <c r="J483" s="653">
        <v>310</v>
      </c>
      <c r="K483" s="653">
        <v>12400</v>
      </c>
      <c r="L483" s="653">
        <v>1.4761904761904763</v>
      </c>
      <c r="M483" s="653">
        <v>40</v>
      </c>
      <c r="N483" s="653">
        <v>304</v>
      </c>
      <c r="O483" s="653">
        <v>12319</v>
      </c>
      <c r="P483" s="666">
        <v>1.466547619047619</v>
      </c>
      <c r="Q483" s="654">
        <v>40.523026315789473</v>
      </c>
    </row>
    <row r="484" spans="1:17" ht="14.4" customHeight="1" x14ac:dyDescent="0.3">
      <c r="A484" s="649" t="s">
        <v>11197</v>
      </c>
      <c r="B484" s="650" t="s">
        <v>670</v>
      </c>
      <c r="C484" s="650" t="s">
        <v>7873</v>
      </c>
      <c r="D484" s="650" t="s">
        <v>11240</v>
      </c>
      <c r="E484" s="650" t="s">
        <v>11241</v>
      </c>
      <c r="F484" s="653"/>
      <c r="G484" s="653"/>
      <c r="H484" s="653"/>
      <c r="I484" s="653"/>
      <c r="J484" s="653"/>
      <c r="K484" s="653"/>
      <c r="L484" s="653"/>
      <c r="M484" s="653"/>
      <c r="N484" s="653">
        <v>2</v>
      </c>
      <c r="O484" s="653">
        <v>144</v>
      </c>
      <c r="P484" s="666"/>
      <c r="Q484" s="654">
        <v>72</v>
      </c>
    </row>
    <row r="485" spans="1:17" ht="14.4" customHeight="1" x14ac:dyDescent="0.3">
      <c r="A485" s="649" t="s">
        <v>11197</v>
      </c>
      <c r="B485" s="650" t="s">
        <v>670</v>
      </c>
      <c r="C485" s="650" t="s">
        <v>7873</v>
      </c>
      <c r="D485" s="650" t="s">
        <v>11242</v>
      </c>
      <c r="E485" s="650" t="s">
        <v>11243</v>
      </c>
      <c r="F485" s="653">
        <v>22</v>
      </c>
      <c r="G485" s="653">
        <v>16742</v>
      </c>
      <c r="H485" s="653">
        <v>1</v>
      </c>
      <c r="I485" s="653">
        <v>761</v>
      </c>
      <c r="J485" s="653">
        <v>15</v>
      </c>
      <c r="K485" s="653">
        <v>11415</v>
      </c>
      <c r="L485" s="653">
        <v>0.68181818181818177</v>
      </c>
      <c r="M485" s="653">
        <v>761</v>
      </c>
      <c r="N485" s="653">
        <v>12</v>
      </c>
      <c r="O485" s="653">
        <v>9139</v>
      </c>
      <c r="P485" s="666">
        <v>0.54587265559670295</v>
      </c>
      <c r="Q485" s="654">
        <v>761.58333333333337</v>
      </c>
    </row>
    <row r="486" spans="1:17" ht="14.4" customHeight="1" x14ac:dyDescent="0.3">
      <c r="A486" s="649" t="s">
        <v>11197</v>
      </c>
      <c r="B486" s="650" t="s">
        <v>670</v>
      </c>
      <c r="C486" s="650" t="s">
        <v>7873</v>
      </c>
      <c r="D486" s="650" t="s">
        <v>11244</v>
      </c>
      <c r="E486" s="650" t="s">
        <v>11245</v>
      </c>
      <c r="F486" s="653">
        <v>17</v>
      </c>
      <c r="G486" s="653">
        <v>34221</v>
      </c>
      <c r="H486" s="653">
        <v>1</v>
      </c>
      <c r="I486" s="653">
        <v>2013</v>
      </c>
      <c r="J486" s="653">
        <v>9</v>
      </c>
      <c r="K486" s="653">
        <v>18261</v>
      </c>
      <c r="L486" s="653">
        <v>0.53361970719733498</v>
      </c>
      <c r="M486" s="653">
        <v>2029</v>
      </c>
      <c r="N486" s="653">
        <v>32</v>
      </c>
      <c r="O486" s="653">
        <v>65498</v>
      </c>
      <c r="P486" s="666">
        <v>1.9139709535080798</v>
      </c>
      <c r="Q486" s="654">
        <v>2046.8125</v>
      </c>
    </row>
    <row r="487" spans="1:17" ht="14.4" customHeight="1" x14ac:dyDescent="0.3">
      <c r="A487" s="649" t="s">
        <v>11197</v>
      </c>
      <c r="B487" s="650" t="s">
        <v>670</v>
      </c>
      <c r="C487" s="650" t="s">
        <v>7873</v>
      </c>
      <c r="D487" s="650" t="s">
        <v>11246</v>
      </c>
      <c r="E487" s="650" t="s">
        <v>11247</v>
      </c>
      <c r="F487" s="653">
        <v>62</v>
      </c>
      <c r="G487" s="653">
        <v>37386</v>
      </c>
      <c r="H487" s="653">
        <v>1</v>
      </c>
      <c r="I487" s="653">
        <v>603</v>
      </c>
      <c r="J487" s="653">
        <v>56</v>
      </c>
      <c r="K487" s="653">
        <v>33824</v>
      </c>
      <c r="L487" s="653">
        <v>0.90472369336115122</v>
      </c>
      <c r="M487" s="653">
        <v>604</v>
      </c>
      <c r="N487" s="653">
        <v>88</v>
      </c>
      <c r="O487" s="653">
        <v>53281</v>
      </c>
      <c r="P487" s="666">
        <v>1.4251591504841385</v>
      </c>
      <c r="Q487" s="654">
        <v>605.46590909090912</v>
      </c>
    </row>
    <row r="488" spans="1:17" ht="14.4" customHeight="1" x14ac:dyDescent="0.3">
      <c r="A488" s="649" t="s">
        <v>11197</v>
      </c>
      <c r="B488" s="650" t="s">
        <v>670</v>
      </c>
      <c r="C488" s="650" t="s">
        <v>7873</v>
      </c>
      <c r="D488" s="650" t="s">
        <v>11248</v>
      </c>
      <c r="E488" s="650" t="s">
        <v>11249</v>
      </c>
      <c r="F488" s="653">
        <v>1</v>
      </c>
      <c r="G488" s="653">
        <v>961</v>
      </c>
      <c r="H488" s="653">
        <v>1</v>
      </c>
      <c r="I488" s="653">
        <v>961</v>
      </c>
      <c r="J488" s="653"/>
      <c r="K488" s="653"/>
      <c r="L488" s="653"/>
      <c r="M488" s="653"/>
      <c r="N488" s="653"/>
      <c r="O488" s="653"/>
      <c r="P488" s="666"/>
      <c r="Q488" s="654"/>
    </row>
    <row r="489" spans="1:17" ht="14.4" customHeight="1" x14ac:dyDescent="0.3">
      <c r="A489" s="649" t="s">
        <v>11197</v>
      </c>
      <c r="B489" s="650" t="s">
        <v>670</v>
      </c>
      <c r="C489" s="650" t="s">
        <v>7873</v>
      </c>
      <c r="D489" s="650" t="s">
        <v>11250</v>
      </c>
      <c r="E489" s="650" t="s">
        <v>11251</v>
      </c>
      <c r="F489" s="653">
        <v>1</v>
      </c>
      <c r="G489" s="653">
        <v>1691</v>
      </c>
      <c r="H489" s="653">
        <v>1</v>
      </c>
      <c r="I489" s="653">
        <v>1691</v>
      </c>
      <c r="J489" s="653">
        <v>3</v>
      </c>
      <c r="K489" s="653">
        <v>5115</v>
      </c>
      <c r="L489" s="653">
        <v>3.0248373743347132</v>
      </c>
      <c r="M489" s="653">
        <v>1705</v>
      </c>
      <c r="N489" s="653">
        <v>6</v>
      </c>
      <c r="O489" s="653">
        <v>10334</v>
      </c>
      <c r="P489" s="666">
        <v>6.1111768184506206</v>
      </c>
      <c r="Q489" s="654">
        <v>1722.3333333333333</v>
      </c>
    </row>
    <row r="490" spans="1:17" ht="14.4" customHeight="1" x14ac:dyDescent="0.3">
      <c r="A490" s="649" t="s">
        <v>11197</v>
      </c>
      <c r="B490" s="650" t="s">
        <v>670</v>
      </c>
      <c r="C490" s="650" t="s">
        <v>7873</v>
      </c>
      <c r="D490" s="650" t="s">
        <v>11252</v>
      </c>
      <c r="E490" s="650" t="s">
        <v>11253</v>
      </c>
      <c r="F490" s="653">
        <v>3</v>
      </c>
      <c r="G490" s="653">
        <v>732</v>
      </c>
      <c r="H490" s="653">
        <v>1</v>
      </c>
      <c r="I490" s="653">
        <v>244</v>
      </c>
      <c r="J490" s="653">
        <v>1</v>
      </c>
      <c r="K490" s="653">
        <v>245</v>
      </c>
      <c r="L490" s="653">
        <v>0.33469945355191255</v>
      </c>
      <c r="M490" s="653">
        <v>245</v>
      </c>
      <c r="N490" s="653">
        <v>6</v>
      </c>
      <c r="O490" s="653">
        <v>1478</v>
      </c>
      <c r="P490" s="666">
        <v>2.0191256830601092</v>
      </c>
      <c r="Q490" s="654">
        <v>246.33333333333334</v>
      </c>
    </row>
    <row r="491" spans="1:17" ht="14.4" customHeight="1" x14ac:dyDescent="0.3">
      <c r="A491" s="649" t="s">
        <v>11197</v>
      </c>
      <c r="B491" s="650" t="s">
        <v>670</v>
      </c>
      <c r="C491" s="650" t="s">
        <v>7873</v>
      </c>
      <c r="D491" s="650" t="s">
        <v>11254</v>
      </c>
      <c r="E491" s="650" t="s">
        <v>11255</v>
      </c>
      <c r="F491" s="653">
        <v>492</v>
      </c>
      <c r="G491" s="653">
        <v>74292</v>
      </c>
      <c r="H491" s="653">
        <v>1</v>
      </c>
      <c r="I491" s="653">
        <v>151</v>
      </c>
      <c r="J491" s="653">
        <v>324</v>
      </c>
      <c r="K491" s="653">
        <v>49248</v>
      </c>
      <c r="L491" s="653">
        <v>0.66289775480536262</v>
      </c>
      <c r="M491" s="653">
        <v>152</v>
      </c>
      <c r="N491" s="653">
        <v>502</v>
      </c>
      <c r="O491" s="653">
        <v>76304</v>
      </c>
      <c r="P491" s="666">
        <v>1.0270823238033704</v>
      </c>
      <c r="Q491" s="654">
        <v>152</v>
      </c>
    </row>
    <row r="492" spans="1:17" ht="14.4" customHeight="1" x14ac:dyDescent="0.3">
      <c r="A492" s="649" t="s">
        <v>11197</v>
      </c>
      <c r="B492" s="650" t="s">
        <v>670</v>
      </c>
      <c r="C492" s="650" t="s">
        <v>7873</v>
      </c>
      <c r="D492" s="650" t="s">
        <v>11256</v>
      </c>
      <c r="E492" s="650" t="s">
        <v>11257</v>
      </c>
      <c r="F492" s="653">
        <v>62</v>
      </c>
      <c r="G492" s="653">
        <v>1674</v>
      </c>
      <c r="H492" s="653">
        <v>1</v>
      </c>
      <c r="I492" s="653">
        <v>27</v>
      </c>
      <c r="J492" s="653">
        <v>60</v>
      </c>
      <c r="K492" s="653">
        <v>1620</v>
      </c>
      <c r="L492" s="653">
        <v>0.967741935483871</v>
      </c>
      <c r="M492" s="653">
        <v>27</v>
      </c>
      <c r="N492" s="653">
        <v>69</v>
      </c>
      <c r="O492" s="653">
        <v>1863</v>
      </c>
      <c r="P492" s="666">
        <v>1.1129032258064515</v>
      </c>
      <c r="Q492" s="654">
        <v>27</v>
      </c>
    </row>
    <row r="493" spans="1:17" ht="14.4" customHeight="1" x14ac:dyDescent="0.3">
      <c r="A493" s="649" t="s">
        <v>11197</v>
      </c>
      <c r="B493" s="650" t="s">
        <v>670</v>
      </c>
      <c r="C493" s="650" t="s">
        <v>7873</v>
      </c>
      <c r="D493" s="650" t="s">
        <v>11258</v>
      </c>
      <c r="E493" s="650" t="s">
        <v>11259</v>
      </c>
      <c r="F493" s="653">
        <v>3</v>
      </c>
      <c r="G493" s="653">
        <v>981</v>
      </c>
      <c r="H493" s="653">
        <v>1</v>
      </c>
      <c r="I493" s="653">
        <v>327</v>
      </c>
      <c r="J493" s="653">
        <v>2</v>
      </c>
      <c r="K493" s="653">
        <v>654</v>
      </c>
      <c r="L493" s="653">
        <v>0.66666666666666663</v>
      </c>
      <c r="M493" s="653">
        <v>327</v>
      </c>
      <c r="N493" s="653">
        <v>1</v>
      </c>
      <c r="O493" s="653">
        <v>327</v>
      </c>
      <c r="P493" s="666">
        <v>0.33333333333333331</v>
      </c>
      <c r="Q493" s="654">
        <v>327</v>
      </c>
    </row>
    <row r="494" spans="1:17" ht="14.4" customHeight="1" x14ac:dyDescent="0.3">
      <c r="A494" s="649" t="s">
        <v>11197</v>
      </c>
      <c r="B494" s="650" t="s">
        <v>670</v>
      </c>
      <c r="C494" s="650" t="s">
        <v>7873</v>
      </c>
      <c r="D494" s="650" t="s">
        <v>11260</v>
      </c>
      <c r="E494" s="650" t="s">
        <v>11261</v>
      </c>
      <c r="F494" s="653">
        <v>2</v>
      </c>
      <c r="G494" s="653">
        <v>112</v>
      </c>
      <c r="H494" s="653">
        <v>1</v>
      </c>
      <c r="I494" s="653">
        <v>56</v>
      </c>
      <c r="J494" s="653"/>
      <c r="K494" s="653"/>
      <c r="L494" s="653"/>
      <c r="M494" s="653"/>
      <c r="N494" s="653"/>
      <c r="O494" s="653"/>
      <c r="P494" s="666"/>
      <c r="Q494" s="654"/>
    </row>
    <row r="495" spans="1:17" ht="14.4" customHeight="1" x14ac:dyDescent="0.3">
      <c r="A495" s="649" t="s">
        <v>11262</v>
      </c>
      <c r="B495" s="650" t="s">
        <v>10920</v>
      </c>
      <c r="C495" s="650" t="s">
        <v>7873</v>
      </c>
      <c r="D495" s="650" t="s">
        <v>11263</v>
      </c>
      <c r="E495" s="650" t="s">
        <v>11264</v>
      </c>
      <c r="F495" s="653">
        <v>13</v>
      </c>
      <c r="G495" s="653">
        <v>15314</v>
      </c>
      <c r="H495" s="653">
        <v>1</v>
      </c>
      <c r="I495" s="653">
        <v>1178</v>
      </c>
      <c r="J495" s="653">
        <v>4</v>
      </c>
      <c r="K495" s="653">
        <v>4720</v>
      </c>
      <c r="L495" s="653">
        <v>0.30821470549823693</v>
      </c>
      <c r="M495" s="653">
        <v>1180</v>
      </c>
      <c r="N495" s="653">
        <v>4</v>
      </c>
      <c r="O495" s="653">
        <v>4723</v>
      </c>
      <c r="P495" s="666">
        <v>0.30841060467546039</v>
      </c>
      <c r="Q495" s="654">
        <v>1180.75</v>
      </c>
    </row>
    <row r="496" spans="1:17" ht="14.4" customHeight="1" x14ac:dyDescent="0.3">
      <c r="A496" s="649" t="s">
        <v>11262</v>
      </c>
      <c r="B496" s="650" t="s">
        <v>10920</v>
      </c>
      <c r="C496" s="650" t="s">
        <v>7873</v>
      </c>
      <c r="D496" s="650" t="s">
        <v>11265</v>
      </c>
      <c r="E496" s="650" t="s">
        <v>11266</v>
      </c>
      <c r="F496" s="653"/>
      <c r="G496" s="653"/>
      <c r="H496" s="653"/>
      <c r="I496" s="653"/>
      <c r="J496" s="653">
        <v>2</v>
      </c>
      <c r="K496" s="653">
        <v>7728</v>
      </c>
      <c r="L496" s="653"/>
      <c r="M496" s="653">
        <v>3864</v>
      </c>
      <c r="N496" s="653"/>
      <c r="O496" s="653"/>
      <c r="P496" s="666"/>
      <c r="Q496" s="654"/>
    </row>
    <row r="497" spans="1:17" ht="14.4" customHeight="1" x14ac:dyDescent="0.3">
      <c r="A497" s="649" t="s">
        <v>11262</v>
      </c>
      <c r="B497" s="650" t="s">
        <v>10920</v>
      </c>
      <c r="C497" s="650" t="s">
        <v>7873</v>
      </c>
      <c r="D497" s="650" t="s">
        <v>11267</v>
      </c>
      <c r="E497" s="650" t="s">
        <v>11268</v>
      </c>
      <c r="F497" s="653">
        <v>1</v>
      </c>
      <c r="G497" s="653">
        <v>649</v>
      </c>
      <c r="H497" s="653">
        <v>1</v>
      </c>
      <c r="I497" s="653">
        <v>649</v>
      </c>
      <c r="J497" s="653">
        <v>2</v>
      </c>
      <c r="K497" s="653">
        <v>1300</v>
      </c>
      <c r="L497" s="653">
        <v>2.0030816640986133</v>
      </c>
      <c r="M497" s="653">
        <v>650</v>
      </c>
      <c r="N497" s="653"/>
      <c r="O497" s="653"/>
      <c r="P497" s="666"/>
      <c r="Q497" s="654"/>
    </row>
    <row r="498" spans="1:17" ht="14.4" customHeight="1" x14ac:dyDescent="0.3">
      <c r="A498" s="649" t="s">
        <v>11262</v>
      </c>
      <c r="B498" s="650" t="s">
        <v>10920</v>
      </c>
      <c r="C498" s="650" t="s">
        <v>7873</v>
      </c>
      <c r="D498" s="650" t="s">
        <v>11269</v>
      </c>
      <c r="E498" s="650" t="s">
        <v>11270</v>
      </c>
      <c r="F498" s="653">
        <v>2</v>
      </c>
      <c r="G498" s="653">
        <v>1650</v>
      </c>
      <c r="H498" s="653">
        <v>1</v>
      </c>
      <c r="I498" s="653">
        <v>825</v>
      </c>
      <c r="J498" s="653"/>
      <c r="K498" s="653"/>
      <c r="L498" s="653"/>
      <c r="M498" s="653"/>
      <c r="N498" s="653">
        <v>9</v>
      </c>
      <c r="O498" s="653">
        <v>7450</v>
      </c>
      <c r="P498" s="666">
        <v>4.5151515151515156</v>
      </c>
      <c r="Q498" s="654">
        <v>827.77777777777783</v>
      </c>
    </row>
    <row r="499" spans="1:17" ht="14.4" customHeight="1" x14ac:dyDescent="0.3">
      <c r="A499" s="649" t="s">
        <v>11262</v>
      </c>
      <c r="B499" s="650" t="s">
        <v>10920</v>
      </c>
      <c r="C499" s="650" t="s">
        <v>7873</v>
      </c>
      <c r="D499" s="650" t="s">
        <v>11271</v>
      </c>
      <c r="E499" s="650" t="s">
        <v>11272</v>
      </c>
      <c r="F499" s="653">
        <v>8</v>
      </c>
      <c r="G499" s="653">
        <v>6456</v>
      </c>
      <c r="H499" s="653">
        <v>1</v>
      </c>
      <c r="I499" s="653">
        <v>807</v>
      </c>
      <c r="J499" s="653">
        <v>6</v>
      </c>
      <c r="K499" s="653">
        <v>4854</v>
      </c>
      <c r="L499" s="653">
        <v>0.7518587360594795</v>
      </c>
      <c r="M499" s="653">
        <v>809</v>
      </c>
      <c r="N499" s="653">
        <v>5</v>
      </c>
      <c r="O499" s="653">
        <v>4053</v>
      </c>
      <c r="P499" s="666">
        <v>0.62778810408921937</v>
      </c>
      <c r="Q499" s="654">
        <v>810.6</v>
      </c>
    </row>
    <row r="500" spans="1:17" ht="14.4" customHeight="1" x14ac:dyDescent="0.3">
      <c r="A500" s="649" t="s">
        <v>11262</v>
      </c>
      <c r="B500" s="650" t="s">
        <v>10920</v>
      </c>
      <c r="C500" s="650" t="s">
        <v>7873</v>
      </c>
      <c r="D500" s="650" t="s">
        <v>11273</v>
      </c>
      <c r="E500" s="650" t="s">
        <v>11274</v>
      </c>
      <c r="F500" s="653">
        <v>8</v>
      </c>
      <c r="G500" s="653">
        <v>6456</v>
      </c>
      <c r="H500" s="653">
        <v>1</v>
      </c>
      <c r="I500" s="653">
        <v>807</v>
      </c>
      <c r="J500" s="653">
        <v>6</v>
      </c>
      <c r="K500" s="653">
        <v>4854</v>
      </c>
      <c r="L500" s="653">
        <v>0.7518587360594795</v>
      </c>
      <c r="M500" s="653">
        <v>809</v>
      </c>
      <c r="N500" s="653">
        <v>5</v>
      </c>
      <c r="O500" s="653">
        <v>4053</v>
      </c>
      <c r="P500" s="666">
        <v>0.62778810408921937</v>
      </c>
      <c r="Q500" s="654">
        <v>810.6</v>
      </c>
    </row>
    <row r="501" spans="1:17" ht="14.4" customHeight="1" x14ac:dyDescent="0.3">
      <c r="A501" s="649" t="s">
        <v>11262</v>
      </c>
      <c r="B501" s="650" t="s">
        <v>10920</v>
      </c>
      <c r="C501" s="650" t="s">
        <v>7873</v>
      </c>
      <c r="D501" s="650" t="s">
        <v>10676</v>
      </c>
      <c r="E501" s="650" t="s">
        <v>10677</v>
      </c>
      <c r="F501" s="653">
        <v>174</v>
      </c>
      <c r="G501" s="653">
        <v>28884</v>
      </c>
      <c r="H501" s="653">
        <v>1</v>
      </c>
      <c r="I501" s="653">
        <v>166</v>
      </c>
      <c r="J501" s="653">
        <v>146</v>
      </c>
      <c r="K501" s="653">
        <v>24236</v>
      </c>
      <c r="L501" s="653">
        <v>0.83908045977011492</v>
      </c>
      <c r="M501" s="653">
        <v>166</v>
      </c>
      <c r="N501" s="653">
        <v>134</v>
      </c>
      <c r="O501" s="653">
        <v>22309</v>
      </c>
      <c r="P501" s="666">
        <v>0.77236532336241515</v>
      </c>
      <c r="Q501" s="654">
        <v>166.48507462686567</v>
      </c>
    </row>
    <row r="502" spans="1:17" ht="14.4" customHeight="1" x14ac:dyDescent="0.3">
      <c r="A502" s="649" t="s">
        <v>11262</v>
      </c>
      <c r="B502" s="650" t="s">
        <v>10920</v>
      </c>
      <c r="C502" s="650" t="s">
        <v>7873</v>
      </c>
      <c r="D502" s="650" t="s">
        <v>11275</v>
      </c>
      <c r="E502" s="650" t="s">
        <v>11276</v>
      </c>
      <c r="F502" s="653">
        <v>42</v>
      </c>
      <c r="G502" s="653">
        <v>7224</v>
      </c>
      <c r="H502" s="653">
        <v>1</v>
      </c>
      <c r="I502" s="653">
        <v>172</v>
      </c>
      <c r="J502" s="653">
        <v>40</v>
      </c>
      <c r="K502" s="653">
        <v>6880</v>
      </c>
      <c r="L502" s="653">
        <v>0.95238095238095233</v>
      </c>
      <c r="M502" s="653">
        <v>172</v>
      </c>
      <c r="N502" s="653">
        <v>39</v>
      </c>
      <c r="O502" s="653">
        <v>6731</v>
      </c>
      <c r="P502" s="666">
        <v>0.93175526024363231</v>
      </c>
      <c r="Q502" s="654">
        <v>172.58974358974359</v>
      </c>
    </row>
    <row r="503" spans="1:17" ht="14.4" customHeight="1" x14ac:dyDescent="0.3">
      <c r="A503" s="649" t="s">
        <v>11262</v>
      </c>
      <c r="B503" s="650" t="s">
        <v>10920</v>
      </c>
      <c r="C503" s="650" t="s">
        <v>7873</v>
      </c>
      <c r="D503" s="650" t="s">
        <v>10682</v>
      </c>
      <c r="E503" s="650" t="s">
        <v>10683</v>
      </c>
      <c r="F503" s="653">
        <v>118</v>
      </c>
      <c r="G503" s="653">
        <v>41182</v>
      </c>
      <c r="H503" s="653">
        <v>1</v>
      </c>
      <c r="I503" s="653">
        <v>349</v>
      </c>
      <c r="J503" s="653">
        <v>87</v>
      </c>
      <c r="K503" s="653">
        <v>30363</v>
      </c>
      <c r="L503" s="653">
        <v>0.73728813559322037</v>
      </c>
      <c r="M503" s="653">
        <v>349</v>
      </c>
      <c r="N503" s="653">
        <v>79</v>
      </c>
      <c r="O503" s="653">
        <v>27657</v>
      </c>
      <c r="P503" s="666">
        <v>0.67157981642465159</v>
      </c>
      <c r="Q503" s="654">
        <v>350.08860759493672</v>
      </c>
    </row>
    <row r="504" spans="1:17" ht="14.4" customHeight="1" x14ac:dyDescent="0.3">
      <c r="A504" s="649" t="s">
        <v>11262</v>
      </c>
      <c r="B504" s="650" t="s">
        <v>10920</v>
      </c>
      <c r="C504" s="650" t="s">
        <v>7873</v>
      </c>
      <c r="D504" s="650" t="s">
        <v>10921</v>
      </c>
      <c r="E504" s="650" t="s">
        <v>10922</v>
      </c>
      <c r="F504" s="653"/>
      <c r="G504" s="653"/>
      <c r="H504" s="653"/>
      <c r="I504" s="653"/>
      <c r="J504" s="653"/>
      <c r="K504" s="653"/>
      <c r="L504" s="653"/>
      <c r="M504" s="653"/>
      <c r="N504" s="653">
        <v>2</v>
      </c>
      <c r="O504" s="653">
        <v>2070</v>
      </c>
      <c r="P504" s="666"/>
      <c r="Q504" s="654">
        <v>1035</v>
      </c>
    </row>
    <row r="505" spans="1:17" ht="14.4" customHeight="1" x14ac:dyDescent="0.3">
      <c r="A505" s="649" t="s">
        <v>11262</v>
      </c>
      <c r="B505" s="650" t="s">
        <v>10920</v>
      </c>
      <c r="C505" s="650" t="s">
        <v>7873</v>
      </c>
      <c r="D505" s="650" t="s">
        <v>11277</v>
      </c>
      <c r="E505" s="650" t="s">
        <v>11278</v>
      </c>
      <c r="F505" s="653">
        <v>10</v>
      </c>
      <c r="G505" s="653">
        <v>1880</v>
      </c>
      <c r="H505" s="653">
        <v>1</v>
      </c>
      <c r="I505" s="653">
        <v>188</v>
      </c>
      <c r="J505" s="653">
        <v>5</v>
      </c>
      <c r="K505" s="653">
        <v>940</v>
      </c>
      <c r="L505" s="653">
        <v>0.5</v>
      </c>
      <c r="M505" s="653">
        <v>188</v>
      </c>
      <c r="N505" s="653">
        <v>5</v>
      </c>
      <c r="O505" s="653">
        <v>944</v>
      </c>
      <c r="P505" s="666">
        <v>0.50212765957446803</v>
      </c>
      <c r="Q505" s="654">
        <v>188.8</v>
      </c>
    </row>
    <row r="506" spans="1:17" ht="14.4" customHeight="1" x14ac:dyDescent="0.3">
      <c r="A506" s="649" t="s">
        <v>11262</v>
      </c>
      <c r="B506" s="650" t="s">
        <v>10920</v>
      </c>
      <c r="C506" s="650" t="s">
        <v>7873</v>
      </c>
      <c r="D506" s="650" t="s">
        <v>11279</v>
      </c>
      <c r="E506" s="650" t="s">
        <v>11280</v>
      </c>
      <c r="F506" s="653">
        <v>14</v>
      </c>
      <c r="G506" s="653">
        <v>11494</v>
      </c>
      <c r="H506" s="653">
        <v>1</v>
      </c>
      <c r="I506" s="653">
        <v>821</v>
      </c>
      <c r="J506" s="653">
        <v>37</v>
      </c>
      <c r="K506" s="653">
        <v>30377</v>
      </c>
      <c r="L506" s="653">
        <v>2.6428571428571428</v>
      </c>
      <c r="M506" s="653">
        <v>821</v>
      </c>
      <c r="N506" s="653">
        <v>16</v>
      </c>
      <c r="O506" s="653">
        <v>13144</v>
      </c>
      <c r="P506" s="666">
        <v>1.1435531581694798</v>
      </c>
      <c r="Q506" s="654">
        <v>821.5</v>
      </c>
    </row>
    <row r="507" spans="1:17" ht="14.4" customHeight="1" x14ac:dyDescent="0.3">
      <c r="A507" s="649" t="s">
        <v>11262</v>
      </c>
      <c r="B507" s="650" t="s">
        <v>10920</v>
      </c>
      <c r="C507" s="650" t="s">
        <v>7873</v>
      </c>
      <c r="D507" s="650" t="s">
        <v>5775</v>
      </c>
      <c r="E507" s="650" t="s">
        <v>11281</v>
      </c>
      <c r="F507" s="653">
        <v>31</v>
      </c>
      <c r="G507" s="653">
        <v>16864</v>
      </c>
      <c r="H507" s="653">
        <v>1</v>
      </c>
      <c r="I507" s="653">
        <v>544</v>
      </c>
      <c r="J507" s="653">
        <v>23</v>
      </c>
      <c r="K507" s="653">
        <v>12535</v>
      </c>
      <c r="L507" s="653">
        <v>0.7432993358633776</v>
      </c>
      <c r="M507" s="653">
        <v>545</v>
      </c>
      <c r="N507" s="653">
        <v>31</v>
      </c>
      <c r="O507" s="653">
        <v>16916</v>
      </c>
      <c r="P507" s="666">
        <v>1.0030834914611007</v>
      </c>
      <c r="Q507" s="654">
        <v>545.67741935483866</v>
      </c>
    </row>
    <row r="508" spans="1:17" ht="14.4" customHeight="1" x14ac:dyDescent="0.3">
      <c r="A508" s="649" t="s">
        <v>11262</v>
      </c>
      <c r="B508" s="650" t="s">
        <v>10920</v>
      </c>
      <c r="C508" s="650" t="s">
        <v>7873</v>
      </c>
      <c r="D508" s="650" t="s">
        <v>11282</v>
      </c>
      <c r="E508" s="650" t="s">
        <v>11283</v>
      </c>
      <c r="F508" s="653"/>
      <c r="G508" s="653"/>
      <c r="H508" s="653"/>
      <c r="I508" s="653"/>
      <c r="J508" s="653">
        <v>1</v>
      </c>
      <c r="K508" s="653">
        <v>650</v>
      </c>
      <c r="L508" s="653"/>
      <c r="M508" s="653">
        <v>650</v>
      </c>
      <c r="N508" s="653">
        <v>4</v>
      </c>
      <c r="O508" s="653">
        <v>2603</v>
      </c>
      <c r="P508" s="666"/>
      <c r="Q508" s="654">
        <v>650.75</v>
      </c>
    </row>
    <row r="509" spans="1:17" ht="14.4" customHeight="1" x14ac:dyDescent="0.3">
      <c r="A509" s="649" t="s">
        <v>11262</v>
      </c>
      <c r="B509" s="650" t="s">
        <v>10920</v>
      </c>
      <c r="C509" s="650" t="s">
        <v>7873</v>
      </c>
      <c r="D509" s="650" t="s">
        <v>11284</v>
      </c>
      <c r="E509" s="650" t="s">
        <v>11285</v>
      </c>
      <c r="F509" s="653"/>
      <c r="G509" s="653"/>
      <c r="H509" s="653"/>
      <c r="I509" s="653"/>
      <c r="J509" s="653">
        <v>1</v>
      </c>
      <c r="K509" s="653">
        <v>650</v>
      </c>
      <c r="L509" s="653"/>
      <c r="M509" s="653">
        <v>650</v>
      </c>
      <c r="N509" s="653">
        <v>4</v>
      </c>
      <c r="O509" s="653">
        <v>2603</v>
      </c>
      <c r="P509" s="666"/>
      <c r="Q509" s="654">
        <v>650.75</v>
      </c>
    </row>
    <row r="510" spans="1:17" ht="14.4" customHeight="1" x14ac:dyDescent="0.3">
      <c r="A510" s="649" t="s">
        <v>11262</v>
      </c>
      <c r="B510" s="650" t="s">
        <v>10920</v>
      </c>
      <c r="C510" s="650" t="s">
        <v>7873</v>
      </c>
      <c r="D510" s="650" t="s">
        <v>11286</v>
      </c>
      <c r="E510" s="650" t="s">
        <v>11287</v>
      </c>
      <c r="F510" s="653">
        <v>26</v>
      </c>
      <c r="G510" s="653">
        <v>17498</v>
      </c>
      <c r="H510" s="653">
        <v>1</v>
      </c>
      <c r="I510" s="653">
        <v>673</v>
      </c>
      <c r="J510" s="653">
        <v>11</v>
      </c>
      <c r="K510" s="653">
        <v>7414</v>
      </c>
      <c r="L510" s="653">
        <v>0.42370556635044004</v>
      </c>
      <c r="M510" s="653">
        <v>674</v>
      </c>
      <c r="N510" s="653">
        <v>20</v>
      </c>
      <c r="O510" s="653">
        <v>13491</v>
      </c>
      <c r="P510" s="666">
        <v>0.7710024002743171</v>
      </c>
      <c r="Q510" s="654">
        <v>674.55</v>
      </c>
    </row>
    <row r="511" spans="1:17" ht="14.4" customHeight="1" x14ac:dyDescent="0.3">
      <c r="A511" s="649" t="s">
        <v>11262</v>
      </c>
      <c r="B511" s="650" t="s">
        <v>10920</v>
      </c>
      <c r="C511" s="650" t="s">
        <v>7873</v>
      </c>
      <c r="D511" s="650" t="s">
        <v>11288</v>
      </c>
      <c r="E511" s="650" t="s">
        <v>11289</v>
      </c>
      <c r="F511" s="653">
        <v>17</v>
      </c>
      <c r="G511" s="653">
        <v>8636</v>
      </c>
      <c r="H511" s="653">
        <v>1</v>
      </c>
      <c r="I511" s="653">
        <v>508</v>
      </c>
      <c r="J511" s="653">
        <v>13</v>
      </c>
      <c r="K511" s="653">
        <v>6617</v>
      </c>
      <c r="L511" s="653">
        <v>0.76621120889300598</v>
      </c>
      <c r="M511" s="653">
        <v>509</v>
      </c>
      <c r="N511" s="653">
        <v>13</v>
      </c>
      <c r="O511" s="653">
        <v>6627</v>
      </c>
      <c r="P511" s="666">
        <v>0.76736915238536363</v>
      </c>
      <c r="Q511" s="654">
        <v>509.76923076923077</v>
      </c>
    </row>
    <row r="512" spans="1:17" ht="14.4" customHeight="1" x14ac:dyDescent="0.3">
      <c r="A512" s="649" t="s">
        <v>11262</v>
      </c>
      <c r="B512" s="650" t="s">
        <v>10920</v>
      </c>
      <c r="C512" s="650" t="s">
        <v>7873</v>
      </c>
      <c r="D512" s="650" t="s">
        <v>11290</v>
      </c>
      <c r="E512" s="650" t="s">
        <v>11291</v>
      </c>
      <c r="F512" s="653">
        <v>17</v>
      </c>
      <c r="G512" s="653">
        <v>7106</v>
      </c>
      <c r="H512" s="653">
        <v>1</v>
      </c>
      <c r="I512" s="653">
        <v>418</v>
      </c>
      <c r="J512" s="653">
        <v>13</v>
      </c>
      <c r="K512" s="653">
        <v>5447</v>
      </c>
      <c r="L512" s="653">
        <v>0.76653532226287646</v>
      </c>
      <c r="M512" s="653">
        <v>419</v>
      </c>
      <c r="N512" s="653">
        <v>13</v>
      </c>
      <c r="O512" s="653">
        <v>5457</v>
      </c>
      <c r="P512" s="666">
        <v>0.76794258373205737</v>
      </c>
      <c r="Q512" s="654">
        <v>419.76923076923077</v>
      </c>
    </row>
    <row r="513" spans="1:17" ht="14.4" customHeight="1" x14ac:dyDescent="0.3">
      <c r="A513" s="649" t="s">
        <v>11262</v>
      </c>
      <c r="B513" s="650" t="s">
        <v>10920</v>
      </c>
      <c r="C513" s="650" t="s">
        <v>7873</v>
      </c>
      <c r="D513" s="650" t="s">
        <v>11292</v>
      </c>
      <c r="E513" s="650" t="s">
        <v>11293</v>
      </c>
      <c r="F513" s="653">
        <v>57</v>
      </c>
      <c r="G513" s="653">
        <v>19551</v>
      </c>
      <c r="H513" s="653">
        <v>1</v>
      </c>
      <c r="I513" s="653">
        <v>343</v>
      </c>
      <c r="J513" s="653">
        <v>54</v>
      </c>
      <c r="K513" s="653">
        <v>18576</v>
      </c>
      <c r="L513" s="653">
        <v>0.95013042811109405</v>
      </c>
      <c r="M513" s="653">
        <v>344</v>
      </c>
      <c r="N513" s="653">
        <v>51</v>
      </c>
      <c r="O513" s="653">
        <v>17598</v>
      </c>
      <c r="P513" s="666">
        <v>0.9001074113856069</v>
      </c>
      <c r="Q513" s="654">
        <v>345.05882352941177</v>
      </c>
    </row>
    <row r="514" spans="1:17" ht="14.4" customHeight="1" x14ac:dyDescent="0.3">
      <c r="A514" s="649" t="s">
        <v>11262</v>
      </c>
      <c r="B514" s="650" t="s">
        <v>10920</v>
      </c>
      <c r="C514" s="650" t="s">
        <v>7873</v>
      </c>
      <c r="D514" s="650" t="s">
        <v>10476</v>
      </c>
      <c r="E514" s="650" t="s">
        <v>10477</v>
      </c>
      <c r="F514" s="653">
        <v>1</v>
      </c>
      <c r="G514" s="653">
        <v>216</v>
      </c>
      <c r="H514" s="653">
        <v>1</v>
      </c>
      <c r="I514" s="653">
        <v>216</v>
      </c>
      <c r="J514" s="653">
        <v>4</v>
      </c>
      <c r="K514" s="653">
        <v>868</v>
      </c>
      <c r="L514" s="653">
        <v>4.0185185185185182</v>
      </c>
      <c r="M514" s="653">
        <v>217</v>
      </c>
      <c r="N514" s="653">
        <v>1</v>
      </c>
      <c r="O514" s="653">
        <v>217</v>
      </c>
      <c r="P514" s="666">
        <v>1.0046296296296295</v>
      </c>
      <c r="Q514" s="654">
        <v>217</v>
      </c>
    </row>
    <row r="515" spans="1:17" ht="14.4" customHeight="1" x14ac:dyDescent="0.3">
      <c r="A515" s="649" t="s">
        <v>11262</v>
      </c>
      <c r="B515" s="650" t="s">
        <v>10920</v>
      </c>
      <c r="C515" s="650" t="s">
        <v>7873</v>
      </c>
      <c r="D515" s="650" t="s">
        <v>10478</v>
      </c>
      <c r="E515" s="650" t="s">
        <v>10479</v>
      </c>
      <c r="F515" s="653">
        <v>32</v>
      </c>
      <c r="G515" s="653">
        <v>15808</v>
      </c>
      <c r="H515" s="653">
        <v>1</v>
      </c>
      <c r="I515" s="653">
        <v>494</v>
      </c>
      <c r="J515" s="653">
        <v>28</v>
      </c>
      <c r="K515" s="653">
        <v>13916</v>
      </c>
      <c r="L515" s="653">
        <v>0.88031376518218618</v>
      </c>
      <c r="M515" s="653">
        <v>497</v>
      </c>
      <c r="N515" s="653">
        <v>28</v>
      </c>
      <c r="O515" s="653">
        <v>13932</v>
      </c>
      <c r="P515" s="666">
        <v>0.88132591093117407</v>
      </c>
      <c r="Q515" s="654">
        <v>497.57142857142856</v>
      </c>
    </row>
    <row r="516" spans="1:17" ht="14.4" customHeight="1" x14ac:dyDescent="0.3">
      <c r="A516" s="649" t="s">
        <v>11262</v>
      </c>
      <c r="B516" s="650" t="s">
        <v>10920</v>
      </c>
      <c r="C516" s="650" t="s">
        <v>7873</v>
      </c>
      <c r="D516" s="650" t="s">
        <v>11294</v>
      </c>
      <c r="E516" s="650" t="s">
        <v>11295</v>
      </c>
      <c r="F516" s="653">
        <v>5</v>
      </c>
      <c r="G516" s="653">
        <v>720</v>
      </c>
      <c r="H516" s="653">
        <v>1</v>
      </c>
      <c r="I516" s="653">
        <v>144</v>
      </c>
      <c r="J516" s="653"/>
      <c r="K516" s="653"/>
      <c r="L516" s="653"/>
      <c r="M516" s="653"/>
      <c r="N516" s="653">
        <v>1</v>
      </c>
      <c r="O516" s="653">
        <v>147</v>
      </c>
      <c r="P516" s="666">
        <v>0.20416666666666666</v>
      </c>
      <c r="Q516" s="654">
        <v>147</v>
      </c>
    </row>
    <row r="517" spans="1:17" ht="14.4" customHeight="1" x14ac:dyDescent="0.3">
      <c r="A517" s="649" t="s">
        <v>11262</v>
      </c>
      <c r="B517" s="650" t="s">
        <v>10920</v>
      </c>
      <c r="C517" s="650" t="s">
        <v>7873</v>
      </c>
      <c r="D517" s="650" t="s">
        <v>11296</v>
      </c>
      <c r="E517" s="650" t="s">
        <v>11297</v>
      </c>
      <c r="F517" s="653">
        <v>87</v>
      </c>
      <c r="G517" s="653">
        <v>20619</v>
      </c>
      <c r="H517" s="653">
        <v>1</v>
      </c>
      <c r="I517" s="653">
        <v>237</v>
      </c>
      <c r="J517" s="653">
        <v>76</v>
      </c>
      <c r="K517" s="653">
        <v>18012</v>
      </c>
      <c r="L517" s="653">
        <v>0.87356321839080464</v>
      </c>
      <c r="M517" s="653">
        <v>237</v>
      </c>
      <c r="N517" s="653">
        <v>66</v>
      </c>
      <c r="O517" s="653">
        <v>15676</v>
      </c>
      <c r="P517" s="666">
        <v>0.76026965420243464</v>
      </c>
      <c r="Q517" s="654">
        <v>237.5151515151515</v>
      </c>
    </row>
    <row r="518" spans="1:17" ht="14.4" customHeight="1" x14ac:dyDescent="0.3">
      <c r="A518" s="649" t="s">
        <v>11262</v>
      </c>
      <c r="B518" s="650" t="s">
        <v>10920</v>
      </c>
      <c r="C518" s="650" t="s">
        <v>7873</v>
      </c>
      <c r="D518" s="650" t="s">
        <v>11298</v>
      </c>
      <c r="E518" s="650" t="s">
        <v>11299</v>
      </c>
      <c r="F518" s="653">
        <v>7</v>
      </c>
      <c r="G518" s="653">
        <v>770</v>
      </c>
      <c r="H518" s="653">
        <v>1</v>
      </c>
      <c r="I518" s="653">
        <v>110</v>
      </c>
      <c r="J518" s="653">
        <v>6</v>
      </c>
      <c r="K518" s="653">
        <v>660</v>
      </c>
      <c r="L518" s="653">
        <v>0.8571428571428571</v>
      </c>
      <c r="M518" s="653">
        <v>110</v>
      </c>
      <c r="N518" s="653">
        <v>4</v>
      </c>
      <c r="O518" s="653">
        <v>443</v>
      </c>
      <c r="P518" s="666">
        <v>0.57532467532467535</v>
      </c>
      <c r="Q518" s="654">
        <v>110.75</v>
      </c>
    </row>
    <row r="519" spans="1:17" ht="14.4" customHeight="1" x14ac:dyDescent="0.3">
      <c r="A519" s="649" t="s">
        <v>11262</v>
      </c>
      <c r="B519" s="650" t="s">
        <v>10920</v>
      </c>
      <c r="C519" s="650" t="s">
        <v>7873</v>
      </c>
      <c r="D519" s="650" t="s">
        <v>11300</v>
      </c>
      <c r="E519" s="650" t="s">
        <v>11301</v>
      </c>
      <c r="F519" s="653"/>
      <c r="G519" s="653"/>
      <c r="H519" s="653"/>
      <c r="I519" s="653"/>
      <c r="J519" s="653">
        <v>8</v>
      </c>
      <c r="K519" s="653">
        <v>2480</v>
      </c>
      <c r="L519" s="653"/>
      <c r="M519" s="653">
        <v>310</v>
      </c>
      <c r="N519" s="653">
        <v>11</v>
      </c>
      <c r="O519" s="653">
        <v>3420</v>
      </c>
      <c r="P519" s="666"/>
      <c r="Q519" s="654">
        <v>310.90909090909093</v>
      </c>
    </row>
    <row r="520" spans="1:17" ht="14.4" customHeight="1" x14ac:dyDescent="0.3">
      <c r="A520" s="649" t="s">
        <v>11262</v>
      </c>
      <c r="B520" s="650" t="s">
        <v>10920</v>
      </c>
      <c r="C520" s="650" t="s">
        <v>7873</v>
      </c>
      <c r="D520" s="650" t="s">
        <v>10463</v>
      </c>
      <c r="E520" s="650" t="s">
        <v>10464</v>
      </c>
      <c r="F520" s="653">
        <v>4</v>
      </c>
      <c r="G520" s="653">
        <v>92</v>
      </c>
      <c r="H520" s="653">
        <v>1</v>
      </c>
      <c r="I520" s="653">
        <v>23</v>
      </c>
      <c r="J520" s="653">
        <v>8</v>
      </c>
      <c r="K520" s="653">
        <v>184</v>
      </c>
      <c r="L520" s="653">
        <v>2</v>
      </c>
      <c r="M520" s="653">
        <v>23</v>
      </c>
      <c r="N520" s="653">
        <v>3</v>
      </c>
      <c r="O520" s="653">
        <v>69</v>
      </c>
      <c r="P520" s="666">
        <v>0.75</v>
      </c>
      <c r="Q520" s="654">
        <v>23</v>
      </c>
    </row>
    <row r="521" spans="1:17" ht="14.4" customHeight="1" x14ac:dyDescent="0.3">
      <c r="A521" s="649" t="s">
        <v>11262</v>
      </c>
      <c r="B521" s="650" t="s">
        <v>10920</v>
      </c>
      <c r="C521" s="650" t="s">
        <v>7873</v>
      </c>
      <c r="D521" s="650" t="s">
        <v>10520</v>
      </c>
      <c r="E521" s="650" t="s">
        <v>10521</v>
      </c>
      <c r="F521" s="653">
        <v>187</v>
      </c>
      <c r="G521" s="653">
        <v>64889</v>
      </c>
      <c r="H521" s="653">
        <v>1</v>
      </c>
      <c r="I521" s="653">
        <v>347</v>
      </c>
      <c r="J521" s="653">
        <v>113</v>
      </c>
      <c r="K521" s="653">
        <v>39324</v>
      </c>
      <c r="L521" s="653">
        <v>0.60601951024056466</v>
      </c>
      <c r="M521" s="653">
        <v>348</v>
      </c>
      <c r="N521" s="653">
        <v>134</v>
      </c>
      <c r="O521" s="653">
        <v>46682</v>
      </c>
      <c r="P521" s="666">
        <v>0.71941315168980879</v>
      </c>
      <c r="Q521" s="654">
        <v>348.37313432835822</v>
      </c>
    </row>
    <row r="522" spans="1:17" ht="14.4" customHeight="1" x14ac:dyDescent="0.3">
      <c r="A522" s="649" t="s">
        <v>11262</v>
      </c>
      <c r="B522" s="650" t="s">
        <v>10920</v>
      </c>
      <c r="C522" s="650" t="s">
        <v>7873</v>
      </c>
      <c r="D522" s="650" t="s">
        <v>10448</v>
      </c>
      <c r="E522" s="650" t="s">
        <v>10449</v>
      </c>
      <c r="F522" s="653">
        <v>4</v>
      </c>
      <c r="G522" s="653">
        <v>4944</v>
      </c>
      <c r="H522" s="653">
        <v>1</v>
      </c>
      <c r="I522" s="653">
        <v>1236</v>
      </c>
      <c r="J522" s="653">
        <v>5</v>
      </c>
      <c r="K522" s="653">
        <v>6225</v>
      </c>
      <c r="L522" s="653">
        <v>1.2591019417475728</v>
      </c>
      <c r="M522" s="653">
        <v>1245</v>
      </c>
      <c r="N522" s="653">
        <v>3</v>
      </c>
      <c r="O522" s="653">
        <v>3767</v>
      </c>
      <c r="P522" s="666">
        <v>0.76193365695792881</v>
      </c>
      <c r="Q522" s="654">
        <v>1255.6666666666667</v>
      </c>
    </row>
    <row r="523" spans="1:17" ht="14.4" customHeight="1" x14ac:dyDescent="0.3">
      <c r="A523" s="649" t="s">
        <v>11262</v>
      </c>
      <c r="B523" s="650" t="s">
        <v>10920</v>
      </c>
      <c r="C523" s="650" t="s">
        <v>7873</v>
      </c>
      <c r="D523" s="650" t="s">
        <v>10737</v>
      </c>
      <c r="E523" s="650" t="s">
        <v>10738</v>
      </c>
      <c r="F523" s="653">
        <v>1</v>
      </c>
      <c r="G523" s="653">
        <v>147</v>
      </c>
      <c r="H523" s="653">
        <v>1</v>
      </c>
      <c r="I523" s="653">
        <v>147</v>
      </c>
      <c r="J523" s="653"/>
      <c r="K523" s="653"/>
      <c r="L523" s="653"/>
      <c r="M523" s="653"/>
      <c r="N523" s="653"/>
      <c r="O523" s="653"/>
      <c r="P523" s="666"/>
      <c r="Q523" s="654"/>
    </row>
    <row r="524" spans="1:17" ht="14.4" customHeight="1" x14ac:dyDescent="0.3">
      <c r="A524" s="649" t="s">
        <v>11262</v>
      </c>
      <c r="B524" s="650" t="s">
        <v>10920</v>
      </c>
      <c r="C524" s="650" t="s">
        <v>7873</v>
      </c>
      <c r="D524" s="650" t="s">
        <v>11302</v>
      </c>
      <c r="E524" s="650" t="s">
        <v>11303</v>
      </c>
      <c r="F524" s="653">
        <v>95</v>
      </c>
      <c r="G524" s="653">
        <v>27835</v>
      </c>
      <c r="H524" s="653">
        <v>1</v>
      </c>
      <c r="I524" s="653">
        <v>293</v>
      </c>
      <c r="J524" s="653">
        <v>77</v>
      </c>
      <c r="K524" s="653">
        <v>22561</v>
      </c>
      <c r="L524" s="653">
        <v>0.81052631578947365</v>
      </c>
      <c r="M524" s="653">
        <v>293</v>
      </c>
      <c r="N524" s="653">
        <v>67</v>
      </c>
      <c r="O524" s="653">
        <v>19664</v>
      </c>
      <c r="P524" s="666">
        <v>0.70644871564576972</v>
      </c>
      <c r="Q524" s="654">
        <v>293.49253731343282</v>
      </c>
    </row>
    <row r="525" spans="1:17" ht="14.4" customHeight="1" x14ac:dyDescent="0.3">
      <c r="A525" s="649" t="s">
        <v>11262</v>
      </c>
      <c r="B525" s="650" t="s">
        <v>10920</v>
      </c>
      <c r="C525" s="650" t="s">
        <v>7873</v>
      </c>
      <c r="D525" s="650" t="s">
        <v>11304</v>
      </c>
      <c r="E525" s="650" t="s">
        <v>11305</v>
      </c>
      <c r="F525" s="653">
        <v>88</v>
      </c>
      <c r="G525" s="653">
        <v>17864</v>
      </c>
      <c r="H525" s="653">
        <v>1</v>
      </c>
      <c r="I525" s="653">
        <v>203</v>
      </c>
      <c r="J525" s="653">
        <v>49</v>
      </c>
      <c r="K525" s="653">
        <v>9996</v>
      </c>
      <c r="L525" s="653">
        <v>0.55956112852664575</v>
      </c>
      <c r="M525" s="653">
        <v>204</v>
      </c>
      <c r="N525" s="653">
        <v>56</v>
      </c>
      <c r="O525" s="653">
        <v>11482</v>
      </c>
      <c r="P525" s="666">
        <v>0.64274518584863416</v>
      </c>
      <c r="Q525" s="654">
        <v>205.03571428571428</v>
      </c>
    </row>
    <row r="526" spans="1:17" ht="14.4" customHeight="1" x14ac:dyDescent="0.3">
      <c r="A526" s="649" t="s">
        <v>11262</v>
      </c>
      <c r="B526" s="650" t="s">
        <v>10920</v>
      </c>
      <c r="C526" s="650" t="s">
        <v>7873</v>
      </c>
      <c r="D526" s="650" t="s">
        <v>11306</v>
      </c>
      <c r="E526" s="650" t="s">
        <v>11307</v>
      </c>
      <c r="F526" s="653">
        <v>29</v>
      </c>
      <c r="G526" s="653">
        <v>1102</v>
      </c>
      <c r="H526" s="653">
        <v>1</v>
      </c>
      <c r="I526" s="653">
        <v>38</v>
      </c>
      <c r="J526" s="653">
        <v>27</v>
      </c>
      <c r="K526" s="653">
        <v>1026</v>
      </c>
      <c r="L526" s="653">
        <v>0.93103448275862066</v>
      </c>
      <c r="M526" s="653">
        <v>38</v>
      </c>
      <c r="N526" s="653">
        <v>17</v>
      </c>
      <c r="O526" s="653">
        <v>651</v>
      </c>
      <c r="P526" s="666">
        <v>0.59074410163339386</v>
      </c>
      <c r="Q526" s="654">
        <v>38.294117647058826</v>
      </c>
    </row>
    <row r="527" spans="1:17" ht="14.4" customHeight="1" x14ac:dyDescent="0.3">
      <c r="A527" s="649" t="s">
        <v>11262</v>
      </c>
      <c r="B527" s="650" t="s">
        <v>10920</v>
      </c>
      <c r="C527" s="650" t="s">
        <v>7873</v>
      </c>
      <c r="D527" s="650" t="s">
        <v>11308</v>
      </c>
      <c r="E527" s="650" t="s">
        <v>11309</v>
      </c>
      <c r="F527" s="653">
        <v>3</v>
      </c>
      <c r="G527" s="653">
        <v>14970</v>
      </c>
      <c r="H527" s="653">
        <v>1</v>
      </c>
      <c r="I527" s="653">
        <v>4990</v>
      </c>
      <c r="J527" s="653">
        <v>4</v>
      </c>
      <c r="K527" s="653">
        <v>19972</v>
      </c>
      <c r="L527" s="653">
        <v>1.3341349365397461</v>
      </c>
      <c r="M527" s="653">
        <v>4993</v>
      </c>
      <c r="N527" s="653">
        <v>3</v>
      </c>
      <c r="O527" s="653">
        <v>14986</v>
      </c>
      <c r="P527" s="666">
        <v>1.0010688042752172</v>
      </c>
      <c r="Q527" s="654">
        <v>4995.333333333333</v>
      </c>
    </row>
    <row r="528" spans="1:17" ht="14.4" customHeight="1" x14ac:dyDescent="0.3">
      <c r="A528" s="649" t="s">
        <v>11262</v>
      </c>
      <c r="B528" s="650" t="s">
        <v>10920</v>
      </c>
      <c r="C528" s="650" t="s">
        <v>7873</v>
      </c>
      <c r="D528" s="650" t="s">
        <v>10783</v>
      </c>
      <c r="E528" s="650" t="s">
        <v>10784</v>
      </c>
      <c r="F528" s="653">
        <v>130</v>
      </c>
      <c r="G528" s="653">
        <v>21970</v>
      </c>
      <c r="H528" s="653">
        <v>1</v>
      </c>
      <c r="I528" s="653">
        <v>169</v>
      </c>
      <c r="J528" s="653">
        <v>102</v>
      </c>
      <c r="K528" s="653">
        <v>17238</v>
      </c>
      <c r="L528" s="653">
        <v>0.7846153846153846</v>
      </c>
      <c r="M528" s="653">
        <v>169</v>
      </c>
      <c r="N528" s="653">
        <v>94</v>
      </c>
      <c r="O528" s="653">
        <v>15930</v>
      </c>
      <c r="P528" s="666">
        <v>0.72507965407373687</v>
      </c>
      <c r="Q528" s="654">
        <v>169.46808510638297</v>
      </c>
    </row>
    <row r="529" spans="1:17" ht="14.4" customHeight="1" x14ac:dyDescent="0.3">
      <c r="A529" s="649" t="s">
        <v>11262</v>
      </c>
      <c r="B529" s="650" t="s">
        <v>10920</v>
      </c>
      <c r="C529" s="650" t="s">
        <v>7873</v>
      </c>
      <c r="D529" s="650" t="s">
        <v>10787</v>
      </c>
      <c r="E529" s="650" t="s">
        <v>10788</v>
      </c>
      <c r="F529" s="653">
        <v>71</v>
      </c>
      <c r="G529" s="653">
        <v>23004</v>
      </c>
      <c r="H529" s="653">
        <v>1</v>
      </c>
      <c r="I529" s="653">
        <v>324</v>
      </c>
      <c r="J529" s="653">
        <v>36</v>
      </c>
      <c r="K529" s="653">
        <v>11664</v>
      </c>
      <c r="L529" s="653">
        <v>0.50704225352112675</v>
      </c>
      <c r="M529" s="653">
        <v>324</v>
      </c>
      <c r="N529" s="653">
        <v>32</v>
      </c>
      <c r="O529" s="653">
        <v>10398</v>
      </c>
      <c r="P529" s="666">
        <v>0.45200834637454357</v>
      </c>
      <c r="Q529" s="654">
        <v>324.9375</v>
      </c>
    </row>
    <row r="530" spans="1:17" ht="14.4" customHeight="1" x14ac:dyDescent="0.3">
      <c r="A530" s="649" t="s">
        <v>11262</v>
      </c>
      <c r="B530" s="650" t="s">
        <v>10920</v>
      </c>
      <c r="C530" s="650" t="s">
        <v>7873</v>
      </c>
      <c r="D530" s="650" t="s">
        <v>11310</v>
      </c>
      <c r="E530" s="650" t="s">
        <v>11311</v>
      </c>
      <c r="F530" s="653"/>
      <c r="G530" s="653"/>
      <c r="H530" s="653"/>
      <c r="I530" s="653"/>
      <c r="J530" s="653">
        <v>1</v>
      </c>
      <c r="K530" s="653">
        <v>686</v>
      </c>
      <c r="L530" s="653"/>
      <c r="M530" s="653">
        <v>686</v>
      </c>
      <c r="N530" s="653">
        <v>5</v>
      </c>
      <c r="O530" s="653">
        <v>3434</v>
      </c>
      <c r="P530" s="666"/>
      <c r="Q530" s="654">
        <v>686.8</v>
      </c>
    </row>
    <row r="531" spans="1:17" ht="14.4" customHeight="1" x14ac:dyDescent="0.3">
      <c r="A531" s="649" t="s">
        <v>11262</v>
      </c>
      <c r="B531" s="650" t="s">
        <v>10920</v>
      </c>
      <c r="C531" s="650" t="s">
        <v>7873</v>
      </c>
      <c r="D531" s="650" t="s">
        <v>11312</v>
      </c>
      <c r="E531" s="650" t="s">
        <v>11313</v>
      </c>
      <c r="F531" s="653">
        <v>71</v>
      </c>
      <c r="G531" s="653">
        <v>24637</v>
      </c>
      <c r="H531" s="653">
        <v>1</v>
      </c>
      <c r="I531" s="653">
        <v>347</v>
      </c>
      <c r="J531" s="653">
        <v>64</v>
      </c>
      <c r="K531" s="653">
        <v>22208</v>
      </c>
      <c r="L531" s="653">
        <v>0.90140845070422537</v>
      </c>
      <c r="M531" s="653">
        <v>347</v>
      </c>
      <c r="N531" s="653">
        <v>48</v>
      </c>
      <c r="O531" s="653">
        <v>16677</v>
      </c>
      <c r="P531" s="666">
        <v>0.67690871453504886</v>
      </c>
      <c r="Q531" s="654">
        <v>347.4375</v>
      </c>
    </row>
    <row r="532" spans="1:17" ht="14.4" customHeight="1" x14ac:dyDescent="0.3">
      <c r="A532" s="649" t="s">
        <v>11262</v>
      </c>
      <c r="B532" s="650" t="s">
        <v>10920</v>
      </c>
      <c r="C532" s="650" t="s">
        <v>7873</v>
      </c>
      <c r="D532" s="650" t="s">
        <v>10813</v>
      </c>
      <c r="E532" s="650" t="s">
        <v>10814</v>
      </c>
      <c r="F532" s="653">
        <v>82</v>
      </c>
      <c r="G532" s="653">
        <v>14104</v>
      </c>
      <c r="H532" s="653">
        <v>1</v>
      </c>
      <c r="I532" s="653">
        <v>172</v>
      </c>
      <c r="J532" s="653">
        <v>70</v>
      </c>
      <c r="K532" s="653">
        <v>12040</v>
      </c>
      <c r="L532" s="653">
        <v>0.85365853658536583</v>
      </c>
      <c r="M532" s="653">
        <v>172</v>
      </c>
      <c r="N532" s="653">
        <v>76</v>
      </c>
      <c r="O532" s="653">
        <v>13108</v>
      </c>
      <c r="P532" s="666">
        <v>0.9293817356778219</v>
      </c>
      <c r="Q532" s="654">
        <v>172.47368421052633</v>
      </c>
    </row>
    <row r="533" spans="1:17" ht="14.4" customHeight="1" x14ac:dyDescent="0.3">
      <c r="A533" s="649" t="s">
        <v>11262</v>
      </c>
      <c r="B533" s="650" t="s">
        <v>10920</v>
      </c>
      <c r="C533" s="650" t="s">
        <v>7873</v>
      </c>
      <c r="D533" s="650" t="s">
        <v>11314</v>
      </c>
      <c r="E533" s="650" t="s">
        <v>11315</v>
      </c>
      <c r="F533" s="653">
        <v>36</v>
      </c>
      <c r="G533" s="653">
        <v>14364</v>
      </c>
      <c r="H533" s="653">
        <v>1</v>
      </c>
      <c r="I533" s="653">
        <v>399</v>
      </c>
      <c r="J533" s="653">
        <v>36</v>
      </c>
      <c r="K533" s="653">
        <v>14364</v>
      </c>
      <c r="L533" s="653">
        <v>1</v>
      </c>
      <c r="M533" s="653">
        <v>399</v>
      </c>
      <c r="N533" s="653">
        <v>40</v>
      </c>
      <c r="O533" s="653">
        <v>15980</v>
      </c>
      <c r="P533" s="666">
        <v>1.1125034809245335</v>
      </c>
      <c r="Q533" s="654">
        <v>399.5</v>
      </c>
    </row>
    <row r="534" spans="1:17" ht="14.4" customHeight="1" x14ac:dyDescent="0.3">
      <c r="A534" s="649" t="s">
        <v>11262</v>
      </c>
      <c r="B534" s="650" t="s">
        <v>10920</v>
      </c>
      <c r="C534" s="650" t="s">
        <v>7873</v>
      </c>
      <c r="D534" s="650" t="s">
        <v>11316</v>
      </c>
      <c r="E534" s="650" t="s">
        <v>11317</v>
      </c>
      <c r="F534" s="653"/>
      <c r="G534" s="653"/>
      <c r="H534" s="653"/>
      <c r="I534" s="653"/>
      <c r="J534" s="653">
        <v>1</v>
      </c>
      <c r="K534" s="653">
        <v>650</v>
      </c>
      <c r="L534" s="653"/>
      <c r="M534" s="653">
        <v>650</v>
      </c>
      <c r="N534" s="653">
        <v>4</v>
      </c>
      <c r="O534" s="653">
        <v>2603</v>
      </c>
      <c r="P534" s="666"/>
      <c r="Q534" s="654">
        <v>650.75</v>
      </c>
    </row>
    <row r="535" spans="1:17" ht="14.4" customHeight="1" x14ac:dyDescent="0.3">
      <c r="A535" s="649" t="s">
        <v>11262</v>
      </c>
      <c r="B535" s="650" t="s">
        <v>10920</v>
      </c>
      <c r="C535" s="650" t="s">
        <v>7873</v>
      </c>
      <c r="D535" s="650" t="s">
        <v>11318</v>
      </c>
      <c r="E535" s="650" t="s">
        <v>11319</v>
      </c>
      <c r="F535" s="653"/>
      <c r="G535" s="653"/>
      <c r="H535" s="653"/>
      <c r="I535" s="653"/>
      <c r="J535" s="653">
        <v>1</v>
      </c>
      <c r="K535" s="653">
        <v>650</v>
      </c>
      <c r="L535" s="653"/>
      <c r="M535" s="653">
        <v>650</v>
      </c>
      <c r="N535" s="653">
        <v>4</v>
      </c>
      <c r="O535" s="653">
        <v>2603</v>
      </c>
      <c r="P535" s="666"/>
      <c r="Q535" s="654">
        <v>650.75</v>
      </c>
    </row>
    <row r="536" spans="1:17" ht="14.4" customHeight="1" x14ac:dyDescent="0.3">
      <c r="A536" s="649" t="s">
        <v>11262</v>
      </c>
      <c r="B536" s="650" t="s">
        <v>10920</v>
      </c>
      <c r="C536" s="650" t="s">
        <v>7873</v>
      </c>
      <c r="D536" s="650" t="s">
        <v>10467</v>
      </c>
      <c r="E536" s="650" t="s">
        <v>10468</v>
      </c>
      <c r="F536" s="653">
        <v>20</v>
      </c>
      <c r="G536" s="653">
        <v>8440</v>
      </c>
      <c r="H536" s="653">
        <v>1</v>
      </c>
      <c r="I536" s="653">
        <v>422</v>
      </c>
      <c r="J536" s="653">
        <v>110</v>
      </c>
      <c r="K536" s="653">
        <v>46640</v>
      </c>
      <c r="L536" s="653">
        <v>5.5260663507109005</v>
      </c>
      <c r="M536" s="653">
        <v>424</v>
      </c>
      <c r="N536" s="653">
        <v>13</v>
      </c>
      <c r="O536" s="653">
        <v>5560</v>
      </c>
      <c r="P536" s="666">
        <v>0.65876777251184837</v>
      </c>
      <c r="Q536" s="654">
        <v>427.69230769230768</v>
      </c>
    </row>
    <row r="537" spans="1:17" ht="14.4" customHeight="1" x14ac:dyDescent="0.3">
      <c r="A537" s="649" t="s">
        <v>11262</v>
      </c>
      <c r="B537" s="650" t="s">
        <v>10920</v>
      </c>
      <c r="C537" s="650" t="s">
        <v>7873</v>
      </c>
      <c r="D537" s="650" t="s">
        <v>11320</v>
      </c>
      <c r="E537" s="650" t="s">
        <v>11321</v>
      </c>
      <c r="F537" s="653">
        <v>7</v>
      </c>
      <c r="G537" s="653">
        <v>728</v>
      </c>
      <c r="H537" s="653">
        <v>1</v>
      </c>
      <c r="I537" s="653">
        <v>104</v>
      </c>
      <c r="J537" s="653"/>
      <c r="K537" s="653"/>
      <c r="L537" s="653"/>
      <c r="M537" s="653"/>
      <c r="N537" s="653"/>
      <c r="O537" s="653"/>
      <c r="P537" s="666"/>
      <c r="Q537" s="654"/>
    </row>
    <row r="538" spans="1:17" ht="14.4" customHeight="1" x14ac:dyDescent="0.3">
      <c r="A538" s="649" t="s">
        <v>11262</v>
      </c>
      <c r="B538" s="650" t="s">
        <v>10920</v>
      </c>
      <c r="C538" s="650" t="s">
        <v>7873</v>
      </c>
      <c r="D538" s="650" t="s">
        <v>11322</v>
      </c>
      <c r="E538" s="650" t="s">
        <v>11323</v>
      </c>
      <c r="F538" s="653">
        <v>1</v>
      </c>
      <c r="G538" s="653">
        <v>689</v>
      </c>
      <c r="H538" s="653">
        <v>1</v>
      </c>
      <c r="I538" s="653">
        <v>689</v>
      </c>
      <c r="J538" s="653"/>
      <c r="K538" s="653"/>
      <c r="L538" s="653"/>
      <c r="M538" s="653"/>
      <c r="N538" s="653">
        <v>1</v>
      </c>
      <c r="O538" s="653">
        <v>691</v>
      </c>
      <c r="P538" s="666">
        <v>1.0029027576197387</v>
      </c>
      <c r="Q538" s="654">
        <v>691</v>
      </c>
    </row>
    <row r="539" spans="1:17" ht="14.4" customHeight="1" x14ac:dyDescent="0.3">
      <c r="A539" s="649" t="s">
        <v>11262</v>
      </c>
      <c r="B539" s="650" t="s">
        <v>10920</v>
      </c>
      <c r="C539" s="650" t="s">
        <v>7873</v>
      </c>
      <c r="D539" s="650" t="s">
        <v>11324</v>
      </c>
      <c r="E539" s="650" t="s">
        <v>11325</v>
      </c>
      <c r="F539" s="653">
        <v>26</v>
      </c>
      <c r="G539" s="653">
        <v>17498</v>
      </c>
      <c r="H539" s="653">
        <v>1</v>
      </c>
      <c r="I539" s="653">
        <v>673</v>
      </c>
      <c r="J539" s="653">
        <v>11</v>
      </c>
      <c r="K539" s="653">
        <v>7414</v>
      </c>
      <c r="L539" s="653">
        <v>0.42370556635044004</v>
      </c>
      <c r="M539" s="653">
        <v>674</v>
      </c>
      <c r="N539" s="653">
        <v>20</v>
      </c>
      <c r="O539" s="653">
        <v>13491</v>
      </c>
      <c r="P539" s="666">
        <v>0.7710024002743171</v>
      </c>
      <c r="Q539" s="654">
        <v>674.55</v>
      </c>
    </row>
    <row r="540" spans="1:17" ht="14.4" customHeight="1" x14ac:dyDescent="0.3">
      <c r="A540" s="649" t="s">
        <v>11262</v>
      </c>
      <c r="B540" s="650" t="s">
        <v>10920</v>
      </c>
      <c r="C540" s="650" t="s">
        <v>7873</v>
      </c>
      <c r="D540" s="650" t="s">
        <v>11326</v>
      </c>
      <c r="E540" s="650" t="s">
        <v>11327</v>
      </c>
      <c r="F540" s="653">
        <v>13</v>
      </c>
      <c r="G540" s="653">
        <v>6136</v>
      </c>
      <c r="H540" s="653">
        <v>1</v>
      </c>
      <c r="I540" s="653">
        <v>472</v>
      </c>
      <c r="J540" s="653">
        <v>11</v>
      </c>
      <c r="K540" s="653">
        <v>5203</v>
      </c>
      <c r="L540" s="653">
        <v>0.84794654498044331</v>
      </c>
      <c r="M540" s="653">
        <v>473</v>
      </c>
      <c r="N540" s="653">
        <v>23</v>
      </c>
      <c r="O540" s="653">
        <v>10893</v>
      </c>
      <c r="P540" s="666">
        <v>1.7752607561929596</v>
      </c>
      <c r="Q540" s="654">
        <v>473.60869565217394</v>
      </c>
    </row>
    <row r="541" spans="1:17" ht="14.4" customHeight="1" x14ac:dyDescent="0.3">
      <c r="A541" s="649" t="s">
        <v>11262</v>
      </c>
      <c r="B541" s="650" t="s">
        <v>10920</v>
      </c>
      <c r="C541" s="650" t="s">
        <v>7873</v>
      </c>
      <c r="D541" s="650" t="s">
        <v>11328</v>
      </c>
      <c r="E541" s="650" t="s">
        <v>11329</v>
      </c>
      <c r="F541" s="653">
        <v>17</v>
      </c>
      <c r="G541" s="653">
        <v>4862</v>
      </c>
      <c r="H541" s="653">
        <v>1</v>
      </c>
      <c r="I541" s="653">
        <v>286</v>
      </c>
      <c r="J541" s="653">
        <v>13</v>
      </c>
      <c r="K541" s="653">
        <v>3731</v>
      </c>
      <c r="L541" s="653">
        <v>0.76737967914438499</v>
      </c>
      <c r="M541" s="653">
        <v>287</v>
      </c>
      <c r="N541" s="653">
        <v>13</v>
      </c>
      <c r="O541" s="653">
        <v>3741</v>
      </c>
      <c r="P541" s="666">
        <v>0.76943644590703419</v>
      </c>
      <c r="Q541" s="654">
        <v>287.76923076923077</v>
      </c>
    </row>
    <row r="542" spans="1:17" ht="14.4" customHeight="1" x14ac:dyDescent="0.3">
      <c r="A542" s="649" t="s">
        <v>11262</v>
      </c>
      <c r="B542" s="650" t="s">
        <v>10920</v>
      </c>
      <c r="C542" s="650" t="s">
        <v>7873</v>
      </c>
      <c r="D542" s="650" t="s">
        <v>11330</v>
      </c>
      <c r="E542" s="650" t="s">
        <v>11331</v>
      </c>
      <c r="F542" s="653">
        <v>8</v>
      </c>
      <c r="G542" s="653">
        <v>6456</v>
      </c>
      <c r="H542" s="653">
        <v>1</v>
      </c>
      <c r="I542" s="653">
        <v>807</v>
      </c>
      <c r="J542" s="653">
        <v>6</v>
      </c>
      <c r="K542" s="653">
        <v>4854</v>
      </c>
      <c r="L542" s="653">
        <v>0.7518587360594795</v>
      </c>
      <c r="M542" s="653">
        <v>809</v>
      </c>
      <c r="N542" s="653">
        <v>5</v>
      </c>
      <c r="O542" s="653">
        <v>4053</v>
      </c>
      <c r="P542" s="666">
        <v>0.62778810408921937</v>
      </c>
      <c r="Q542" s="654">
        <v>810.6</v>
      </c>
    </row>
    <row r="543" spans="1:17" ht="14.4" customHeight="1" x14ac:dyDescent="0.3">
      <c r="A543" s="649" t="s">
        <v>11262</v>
      </c>
      <c r="B543" s="650" t="s">
        <v>10920</v>
      </c>
      <c r="C543" s="650" t="s">
        <v>7873</v>
      </c>
      <c r="D543" s="650" t="s">
        <v>10471</v>
      </c>
      <c r="E543" s="650" t="s">
        <v>10472</v>
      </c>
      <c r="F543" s="653">
        <v>20</v>
      </c>
      <c r="G543" s="653">
        <v>20000</v>
      </c>
      <c r="H543" s="653">
        <v>1</v>
      </c>
      <c r="I543" s="653">
        <v>1000</v>
      </c>
      <c r="J543" s="653">
        <v>110</v>
      </c>
      <c r="K543" s="653">
        <v>110220</v>
      </c>
      <c r="L543" s="653">
        <v>5.5110000000000001</v>
      </c>
      <c r="M543" s="653">
        <v>1002</v>
      </c>
      <c r="N543" s="653">
        <v>13</v>
      </c>
      <c r="O543" s="653">
        <v>13058</v>
      </c>
      <c r="P543" s="666">
        <v>0.65290000000000004</v>
      </c>
      <c r="Q543" s="654">
        <v>1004.4615384615385</v>
      </c>
    </row>
    <row r="544" spans="1:17" ht="14.4" customHeight="1" x14ac:dyDescent="0.3">
      <c r="A544" s="649" t="s">
        <v>11262</v>
      </c>
      <c r="B544" s="650" t="s">
        <v>10920</v>
      </c>
      <c r="C544" s="650" t="s">
        <v>7873</v>
      </c>
      <c r="D544" s="650" t="s">
        <v>11332</v>
      </c>
      <c r="E544" s="650" t="s">
        <v>11333</v>
      </c>
      <c r="F544" s="653">
        <v>42</v>
      </c>
      <c r="G544" s="653">
        <v>6972</v>
      </c>
      <c r="H544" s="653">
        <v>1</v>
      </c>
      <c r="I544" s="653">
        <v>166</v>
      </c>
      <c r="J544" s="653">
        <v>41</v>
      </c>
      <c r="K544" s="653">
        <v>6806</v>
      </c>
      <c r="L544" s="653">
        <v>0.97619047619047616</v>
      </c>
      <c r="M544" s="653">
        <v>166</v>
      </c>
      <c r="N544" s="653">
        <v>38</v>
      </c>
      <c r="O544" s="653">
        <v>6331</v>
      </c>
      <c r="P544" s="666">
        <v>0.90806081468732069</v>
      </c>
      <c r="Q544" s="654">
        <v>166.60526315789474</v>
      </c>
    </row>
    <row r="545" spans="1:17" ht="14.4" customHeight="1" x14ac:dyDescent="0.3">
      <c r="A545" s="649" t="s">
        <v>11262</v>
      </c>
      <c r="B545" s="650" t="s">
        <v>10920</v>
      </c>
      <c r="C545" s="650" t="s">
        <v>7873</v>
      </c>
      <c r="D545" s="650" t="s">
        <v>11334</v>
      </c>
      <c r="E545" s="650" t="s">
        <v>11335</v>
      </c>
      <c r="F545" s="653">
        <v>3</v>
      </c>
      <c r="G545" s="653">
        <v>2556</v>
      </c>
      <c r="H545" s="653">
        <v>1</v>
      </c>
      <c r="I545" s="653">
        <v>852</v>
      </c>
      <c r="J545" s="653">
        <v>4</v>
      </c>
      <c r="K545" s="653">
        <v>3408</v>
      </c>
      <c r="L545" s="653">
        <v>1.3333333333333333</v>
      </c>
      <c r="M545" s="653">
        <v>852</v>
      </c>
      <c r="N545" s="653">
        <v>3</v>
      </c>
      <c r="O545" s="653">
        <v>2558</v>
      </c>
      <c r="P545" s="666">
        <v>1.0007824726134584</v>
      </c>
      <c r="Q545" s="654">
        <v>852.66666666666663</v>
      </c>
    </row>
    <row r="546" spans="1:17" ht="14.4" customHeight="1" x14ac:dyDescent="0.3">
      <c r="A546" s="649" t="s">
        <v>11262</v>
      </c>
      <c r="B546" s="650" t="s">
        <v>10920</v>
      </c>
      <c r="C546" s="650" t="s">
        <v>7873</v>
      </c>
      <c r="D546" s="650" t="s">
        <v>11336</v>
      </c>
      <c r="E546" s="650" t="s">
        <v>11337</v>
      </c>
      <c r="F546" s="653">
        <v>9</v>
      </c>
      <c r="G546" s="653">
        <v>5148</v>
      </c>
      <c r="H546" s="653">
        <v>1</v>
      </c>
      <c r="I546" s="653">
        <v>572</v>
      </c>
      <c r="J546" s="653">
        <v>9</v>
      </c>
      <c r="K546" s="653">
        <v>5148</v>
      </c>
      <c r="L546" s="653">
        <v>1</v>
      </c>
      <c r="M546" s="653">
        <v>572</v>
      </c>
      <c r="N546" s="653">
        <v>10</v>
      </c>
      <c r="O546" s="653">
        <v>5725</v>
      </c>
      <c r="P546" s="666">
        <v>1.1120823620823621</v>
      </c>
      <c r="Q546" s="654">
        <v>572.5</v>
      </c>
    </row>
    <row r="547" spans="1:17" ht="14.4" customHeight="1" x14ac:dyDescent="0.3">
      <c r="A547" s="649" t="s">
        <v>11262</v>
      </c>
      <c r="B547" s="650" t="s">
        <v>10920</v>
      </c>
      <c r="C547" s="650" t="s">
        <v>7873</v>
      </c>
      <c r="D547" s="650" t="s">
        <v>11338</v>
      </c>
      <c r="E547" s="650" t="s">
        <v>11339</v>
      </c>
      <c r="F547" s="653">
        <v>10</v>
      </c>
      <c r="G547" s="653">
        <v>1850</v>
      </c>
      <c r="H547" s="653">
        <v>1</v>
      </c>
      <c r="I547" s="653">
        <v>185</v>
      </c>
      <c r="J547" s="653">
        <v>5</v>
      </c>
      <c r="K547" s="653">
        <v>925</v>
      </c>
      <c r="L547" s="653">
        <v>0.5</v>
      </c>
      <c r="M547" s="653">
        <v>185</v>
      </c>
      <c r="N547" s="653">
        <v>5</v>
      </c>
      <c r="O547" s="653">
        <v>929</v>
      </c>
      <c r="P547" s="666">
        <v>0.50216216216216214</v>
      </c>
      <c r="Q547" s="654">
        <v>185.8</v>
      </c>
    </row>
    <row r="548" spans="1:17" ht="14.4" customHeight="1" x14ac:dyDescent="0.3">
      <c r="A548" s="649" t="s">
        <v>11262</v>
      </c>
      <c r="B548" s="650" t="s">
        <v>10920</v>
      </c>
      <c r="C548" s="650" t="s">
        <v>7873</v>
      </c>
      <c r="D548" s="650" t="s">
        <v>11340</v>
      </c>
      <c r="E548" s="650" t="s">
        <v>11341</v>
      </c>
      <c r="F548" s="653">
        <v>62</v>
      </c>
      <c r="G548" s="653">
        <v>35588</v>
      </c>
      <c r="H548" s="653">
        <v>1</v>
      </c>
      <c r="I548" s="653">
        <v>574</v>
      </c>
      <c r="J548" s="653">
        <v>148</v>
      </c>
      <c r="K548" s="653">
        <v>84952</v>
      </c>
      <c r="L548" s="653">
        <v>2.3870967741935485</v>
      </c>
      <c r="M548" s="653">
        <v>574</v>
      </c>
      <c r="N548" s="653">
        <v>38</v>
      </c>
      <c r="O548" s="653">
        <v>21820</v>
      </c>
      <c r="P548" s="666">
        <v>0.61312802068112848</v>
      </c>
      <c r="Q548" s="654">
        <v>574.21052631578948</v>
      </c>
    </row>
    <row r="549" spans="1:17" ht="14.4" customHeight="1" x14ac:dyDescent="0.3">
      <c r="A549" s="649" t="s">
        <v>11262</v>
      </c>
      <c r="B549" s="650" t="s">
        <v>10920</v>
      </c>
      <c r="C549" s="650" t="s">
        <v>7873</v>
      </c>
      <c r="D549" s="650" t="s">
        <v>11342</v>
      </c>
      <c r="E549" s="650" t="s">
        <v>11343</v>
      </c>
      <c r="F549" s="653"/>
      <c r="G549" s="653"/>
      <c r="H549" s="653"/>
      <c r="I549" s="653"/>
      <c r="J549" s="653">
        <v>1</v>
      </c>
      <c r="K549" s="653">
        <v>1395</v>
      </c>
      <c r="L549" s="653"/>
      <c r="M549" s="653">
        <v>1395</v>
      </c>
      <c r="N549" s="653">
        <v>4</v>
      </c>
      <c r="O549" s="653">
        <v>5583</v>
      </c>
      <c r="P549" s="666"/>
      <c r="Q549" s="654">
        <v>1395.75</v>
      </c>
    </row>
    <row r="550" spans="1:17" ht="14.4" customHeight="1" x14ac:dyDescent="0.3">
      <c r="A550" s="649" t="s">
        <v>11262</v>
      </c>
      <c r="B550" s="650" t="s">
        <v>10920</v>
      </c>
      <c r="C550" s="650" t="s">
        <v>7873</v>
      </c>
      <c r="D550" s="650" t="s">
        <v>11344</v>
      </c>
      <c r="E550" s="650" t="s">
        <v>11345</v>
      </c>
      <c r="F550" s="653">
        <v>7</v>
      </c>
      <c r="G550" s="653">
        <v>7105</v>
      </c>
      <c r="H550" s="653">
        <v>1</v>
      </c>
      <c r="I550" s="653">
        <v>1015</v>
      </c>
      <c r="J550" s="653">
        <v>14</v>
      </c>
      <c r="K550" s="653">
        <v>14224</v>
      </c>
      <c r="L550" s="653">
        <v>2.0019704433497538</v>
      </c>
      <c r="M550" s="653">
        <v>1016</v>
      </c>
      <c r="N550" s="653">
        <v>11</v>
      </c>
      <c r="O550" s="653">
        <v>11182</v>
      </c>
      <c r="P550" s="666">
        <v>1.5738212526389865</v>
      </c>
      <c r="Q550" s="654">
        <v>1016.5454545454545</v>
      </c>
    </row>
    <row r="551" spans="1:17" ht="14.4" customHeight="1" x14ac:dyDescent="0.3">
      <c r="A551" s="649" t="s">
        <v>11262</v>
      </c>
      <c r="B551" s="650" t="s">
        <v>10920</v>
      </c>
      <c r="C551" s="650" t="s">
        <v>7873</v>
      </c>
      <c r="D551" s="650" t="s">
        <v>11346</v>
      </c>
      <c r="E551" s="650" t="s">
        <v>11347</v>
      </c>
      <c r="F551" s="653">
        <v>11</v>
      </c>
      <c r="G551" s="653">
        <v>2068</v>
      </c>
      <c r="H551" s="653">
        <v>1</v>
      </c>
      <c r="I551" s="653">
        <v>188</v>
      </c>
      <c r="J551" s="653">
        <v>10</v>
      </c>
      <c r="K551" s="653">
        <v>1880</v>
      </c>
      <c r="L551" s="653">
        <v>0.90909090909090906</v>
      </c>
      <c r="M551" s="653">
        <v>188</v>
      </c>
      <c r="N551" s="653">
        <v>22</v>
      </c>
      <c r="O551" s="653">
        <v>4143</v>
      </c>
      <c r="P551" s="666">
        <v>2.003384912959381</v>
      </c>
      <c r="Q551" s="654">
        <v>188.31818181818181</v>
      </c>
    </row>
    <row r="552" spans="1:17" ht="14.4" customHeight="1" x14ac:dyDescent="0.3">
      <c r="A552" s="649" t="s">
        <v>11262</v>
      </c>
      <c r="B552" s="650" t="s">
        <v>10920</v>
      </c>
      <c r="C552" s="650" t="s">
        <v>7873</v>
      </c>
      <c r="D552" s="650" t="s">
        <v>11348</v>
      </c>
      <c r="E552" s="650" t="s">
        <v>11349</v>
      </c>
      <c r="F552" s="653">
        <v>8</v>
      </c>
      <c r="G552" s="653">
        <v>6456</v>
      </c>
      <c r="H552" s="653">
        <v>1</v>
      </c>
      <c r="I552" s="653">
        <v>807</v>
      </c>
      <c r="J552" s="653">
        <v>6</v>
      </c>
      <c r="K552" s="653">
        <v>4854</v>
      </c>
      <c r="L552" s="653">
        <v>0.7518587360594795</v>
      </c>
      <c r="M552" s="653">
        <v>809</v>
      </c>
      <c r="N552" s="653">
        <v>5</v>
      </c>
      <c r="O552" s="653">
        <v>4053</v>
      </c>
      <c r="P552" s="666">
        <v>0.62778810408921937</v>
      </c>
      <c r="Q552" s="654">
        <v>810.6</v>
      </c>
    </row>
    <row r="553" spans="1:17" ht="14.4" customHeight="1" x14ac:dyDescent="0.3">
      <c r="A553" s="649" t="s">
        <v>11262</v>
      </c>
      <c r="B553" s="650" t="s">
        <v>10920</v>
      </c>
      <c r="C553" s="650" t="s">
        <v>7873</v>
      </c>
      <c r="D553" s="650" t="s">
        <v>11350</v>
      </c>
      <c r="E553" s="650" t="s">
        <v>11351</v>
      </c>
      <c r="F553" s="653"/>
      <c r="G553" s="653"/>
      <c r="H553" s="653"/>
      <c r="I553" s="653"/>
      <c r="J553" s="653">
        <v>5</v>
      </c>
      <c r="K553" s="653">
        <v>1280</v>
      </c>
      <c r="L553" s="653"/>
      <c r="M553" s="653">
        <v>256</v>
      </c>
      <c r="N553" s="653">
        <v>5</v>
      </c>
      <c r="O553" s="653">
        <v>1281</v>
      </c>
      <c r="P553" s="666"/>
      <c r="Q553" s="654">
        <v>256.2</v>
      </c>
    </row>
    <row r="554" spans="1:17" ht="14.4" customHeight="1" x14ac:dyDescent="0.3">
      <c r="A554" s="649" t="s">
        <v>11352</v>
      </c>
      <c r="B554" s="650" t="s">
        <v>10443</v>
      </c>
      <c r="C554" s="650" t="s">
        <v>7873</v>
      </c>
      <c r="D554" s="650" t="s">
        <v>10393</v>
      </c>
      <c r="E554" s="650" t="s">
        <v>10394</v>
      </c>
      <c r="F554" s="653">
        <v>3</v>
      </c>
      <c r="G554" s="653">
        <v>1980</v>
      </c>
      <c r="H554" s="653">
        <v>1</v>
      </c>
      <c r="I554" s="653">
        <v>660</v>
      </c>
      <c r="J554" s="653">
        <v>5</v>
      </c>
      <c r="K554" s="653">
        <v>3320</v>
      </c>
      <c r="L554" s="653">
        <v>1.6767676767676767</v>
      </c>
      <c r="M554" s="653">
        <v>664</v>
      </c>
      <c r="N554" s="653">
        <v>6</v>
      </c>
      <c r="O554" s="653">
        <v>4000</v>
      </c>
      <c r="P554" s="666">
        <v>2.0202020202020203</v>
      </c>
      <c r="Q554" s="654">
        <v>666.66666666666663</v>
      </c>
    </row>
    <row r="555" spans="1:17" ht="14.4" customHeight="1" x14ac:dyDescent="0.3">
      <c r="A555" s="649" t="s">
        <v>11352</v>
      </c>
      <c r="B555" s="650" t="s">
        <v>10443</v>
      </c>
      <c r="C555" s="650" t="s">
        <v>7873</v>
      </c>
      <c r="D555" s="650" t="s">
        <v>10478</v>
      </c>
      <c r="E555" s="650" t="s">
        <v>10479</v>
      </c>
      <c r="F555" s="653">
        <v>8</v>
      </c>
      <c r="G555" s="653">
        <v>3952</v>
      </c>
      <c r="H555" s="653">
        <v>1</v>
      </c>
      <c r="I555" s="653">
        <v>494</v>
      </c>
      <c r="J555" s="653">
        <v>10</v>
      </c>
      <c r="K555" s="653">
        <v>4970</v>
      </c>
      <c r="L555" s="653">
        <v>1.2575910931174088</v>
      </c>
      <c r="M555" s="653">
        <v>497</v>
      </c>
      <c r="N555" s="653">
        <v>2</v>
      </c>
      <c r="O555" s="653">
        <v>1002</v>
      </c>
      <c r="P555" s="666">
        <v>0.25354251012145751</v>
      </c>
      <c r="Q555" s="654">
        <v>501</v>
      </c>
    </row>
    <row r="556" spans="1:17" ht="14.4" customHeight="1" x14ac:dyDescent="0.3">
      <c r="A556" s="649" t="s">
        <v>11352</v>
      </c>
      <c r="B556" s="650" t="s">
        <v>10443</v>
      </c>
      <c r="C556" s="650" t="s">
        <v>7873</v>
      </c>
      <c r="D556" s="650" t="s">
        <v>10446</v>
      </c>
      <c r="E556" s="650" t="s">
        <v>10447</v>
      </c>
      <c r="F556" s="653">
        <v>3</v>
      </c>
      <c r="G556" s="653">
        <v>18738</v>
      </c>
      <c r="H556" s="653">
        <v>1</v>
      </c>
      <c r="I556" s="653">
        <v>6246</v>
      </c>
      <c r="J556" s="653">
        <v>5</v>
      </c>
      <c r="K556" s="653">
        <v>31285</v>
      </c>
      <c r="L556" s="653">
        <v>1.6696018785355962</v>
      </c>
      <c r="M556" s="653">
        <v>6257</v>
      </c>
      <c r="N556" s="653">
        <v>2</v>
      </c>
      <c r="O556" s="653">
        <v>12552</v>
      </c>
      <c r="P556" s="666">
        <v>0.66986871597822606</v>
      </c>
      <c r="Q556" s="654">
        <v>6276</v>
      </c>
    </row>
    <row r="557" spans="1:17" ht="14.4" customHeight="1" x14ac:dyDescent="0.3">
      <c r="A557" s="649" t="s">
        <v>11352</v>
      </c>
      <c r="B557" s="650" t="s">
        <v>10443</v>
      </c>
      <c r="C557" s="650" t="s">
        <v>7873</v>
      </c>
      <c r="D557" s="650" t="s">
        <v>10448</v>
      </c>
      <c r="E557" s="650" t="s">
        <v>10449</v>
      </c>
      <c r="F557" s="653">
        <v>6</v>
      </c>
      <c r="G557" s="653">
        <v>7416</v>
      </c>
      <c r="H557" s="653">
        <v>1</v>
      </c>
      <c r="I557" s="653">
        <v>1236</v>
      </c>
      <c r="J557" s="653">
        <v>7</v>
      </c>
      <c r="K557" s="653">
        <v>8715</v>
      </c>
      <c r="L557" s="653">
        <v>1.1751618122977345</v>
      </c>
      <c r="M557" s="653">
        <v>1245</v>
      </c>
      <c r="N557" s="653">
        <v>10</v>
      </c>
      <c r="O557" s="653">
        <v>12530</v>
      </c>
      <c r="P557" s="666">
        <v>1.6895900755124056</v>
      </c>
      <c r="Q557" s="654">
        <v>1253</v>
      </c>
    </row>
    <row r="558" spans="1:17" ht="14.4" customHeight="1" x14ac:dyDescent="0.3">
      <c r="A558" s="649" t="s">
        <v>11352</v>
      </c>
      <c r="B558" s="650" t="s">
        <v>10443</v>
      </c>
      <c r="C558" s="650" t="s">
        <v>7873</v>
      </c>
      <c r="D558" s="650" t="s">
        <v>10450</v>
      </c>
      <c r="E558" s="650" t="s">
        <v>10451</v>
      </c>
      <c r="F558" s="653">
        <v>20</v>
      </c>
      <c r="G558" s="653">
        <v>185900</v>
      </c>
      <c r="H558" s="653">
        <v>1</v>
      </c>
      <c r="I558" s="653">
        <v>9295</v>
      </c>
      <c r="J558" s="653">
        <v>32</v>
      </c>
      <c r="K558" s="653">
        <v>298784</v>
      </c>
      <c r="L558" s="653">
        <v>1.6072296933835395</v>
      </c>
      <c r="M558" s="653">
        <v>9337</v>
      </c>
      <c r="N558" s="653">
        <v>16</v>
      </c>
      <c r="O558" s="653">
        <v>149992</v>
      </c>
      <c r="P558" s="666">
        <v>0.80684238838084987</v>
      </c>
      <c r="Q558" s="654">
        <v>9374.5</v>
      </c>
    </row>
    <row r="559" spans="1:17" ht="14.4" customHeight="1" x14ac:dyDescent="0.3">
      <c r="A559" s="649" t="s">
        <v>11352</v>
      </c>
      <c r="B559" s="650" t="s">
        <v>10443</v>
      </c>
      <c r="C559" s="650" t="s">
        <v>7873</v>
      </c>
      <c r="D559" s="650" t="s">
        <v>11179</v>
      </c>
      <c r="E559" s="650" t="s">
        <v>11180</v>
      </c>
      <c r="F559" s="653">
        <v>1</v>
      </c>
      <c r="G559" s="653">
        <v>163</v>
      </c>
      <c r="H559" s="653">
        <v>1</v>
      </c>
      <c r="I559" s="653">
        <v>163</v>
      </c>
      <c r="J559" s="653">
        <v>1</v>
      </c>
      <c r="K559" s="653">
        <v>164</v>
      </c>
      <c r="L559" s="653">
        <v>1.0061349693251533</v>
      </c>
      <c r="M559" s="653">
        <v>164</v>
      </c>
      <c r="N559" s="653"/>
      <c r="O559" s="653"/>
      <c r="P559" s="666"/>
      <c r="Q559" s="654"/>
    </row>
    <row r="560" spans="1:17" ht="14.4" customHeight="1" x14ac:dyDescent="0.3">
      <c r="A560" s="649" t="s">
        <v>11352</v>
      </c>
      <c r="B560" s="650" t="s">
        <v>10443</v>
      </c>
      <c r="C560" s="650" t="s">
        <v>7873</v>
      </c>
      <c r="D560" s="650" t="s">
        <v>11185</v>
      </c>
      <c r="E560" s="650" t="s">
        <v>11186</v>
      </c>
      <c r="F560" s="653">
        <v>4</v>
      </c>
      <c r="G560" s="653">
        <v>664</v>
      </c>
      <c r="H560" s="653">
        <v>1</v>
      </c>
      <c r="I560" s="653">
        <v>166</v>
      </c>
      <c r="J560" s="653">
        <v>3</v>
      </c>
      <c r="K560" s="653">
        <v>501</v>
      </c>
      <c r="L560" s="653">
        <v>0.75451807228915657</v>
      </c>
      <c r="M560" s="653">
        <v>167</v>
      </c>
      <c r="N560" s="653">
        <v>2</v>
      </c>
      <c r="O560" s="653">
        <v>338</v>
      </c>
      <c r="P560" s="666">
        <v>0.50903614457831325</v>
      </c>
      <c r="Q560" s="654">
        <v>169</v>
      </c>
    </row>
    <row r="561" spans="1:17" ht="14.4" customHeight="1" thickBot="1" x14ac:dyDescent="0.35">
      <c r="A561" s="655" t="s">
        <v>11352</v>
      </c>
      <c r="B561" s="656" t="s">
        <v>10443</v>
      </c>
      <c r="C561" s="656" t="s">
        <v>7873</v>
      </c>
      <c r="D561" s="656" t="s">
        <v>10452</v>
      </c>
      <c r="E561" s="656" t="s">
        <v>10453</v>
      </c>
      <c r="F561" s="659">
        <v>3</v>
      </c>
      <c r="G561" s="659">
        <v>6663</v>
      </c>
      <c r="H561" s="659">
        <v>1</v>
      </c>
      <c r="I561" s="659">
        <v>2221</v>
      </c>
      <c r="J561" s="659">
        <v>11</v>
      </c>
      <c r="K561" s="659">
        <v>24563</v>
      </c>
      <c r="L561" s="659">
        <v>3.6864775626594626</v>
      </c>
      <c r="M561" s="659">
        <v>2233</v>
      </c>
      <c r="N561" s="659">
        <v>30</v>
      </c>
      <c r="O561" s="659">
        <v>67305</v>
      </c>
      <c r="P561" s="667">
        <v>10.10130571814498</v>
      </c>
      <c r="Q561" s="660">
        <v>2243.5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596" t="s">
        <v>182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</row>
    <row r="2" spans="1:14" ht="14.4" customHeight="1" thickBot="1" x14ac:dyDescent="0.35">
      <c r="A2" s="383" t="s">
        <v>333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12201</v>
      </c>
      <c r="D3" s="197">
        <f>SUBTOTAL(9,D6:D1048576)</f>
        <v>12608</v>
      </c>
      <c r="E3" s="197">
        <f>SUBTOTAL(9,E6:E1048576)</f>
        <v>12316</v>
      </c>
      <c r="F3" s="198">
        <f>IF(OR(E3=0,C3=0),"",E3/C3)</f>
        <v>1.0094254569297598</v>
      </c>
      <c r="G3" s="452">
        <f>SUBTOTAL(9,G6:G1048576)</f>
        <v>30147.427199999998</v>
      </c>
      <c r="H3" s="453">
        <f>SUBTOTAL(9,H6:H1048576)</f>
        <v>35683.078200000004</v>
      </c>
      <c r="I3" s="453">
        <f>SUBTOTAL(9,I6:I1048576)</f>
        <v>30708.765900000002</v>
      </c>
      <c r="J3" s="198">
        <f>IF(OR(I3=0,G3=0),"",I3/G3)</f>
        <v>1.0186197878935421</v>
      </c>
      <c r="K3" s="452">
        <f>SUBTOTAL(9,K6:K1048576)</f>
        <v>7597.58</v>
      </c>
      <c r="L3" s="453">
        <f>SUBTOTAL(9,L6:L1048576)</f>
        <v>9306.82</v>
      </c>
      <c r="M3" s="453">
        <f>SUBTOTAL(9,M6:M1048576)</f>
        <v>7578.88</v>
      </c>
      <c r="N3" s="199">
        <f>IF(OR(M3=0,E3=0),"",M3/E3)</f>
        <v>0.61536862617733035</v>
      </c>
    </row>
    <row r="4" spans="1:14" ht="14.4" customHeight="1" x14ac:dyDescent="0.3">
      <c r="A4" s="598" t="s">
        <v>90</v>
      </c>
      <c r="B4" s="599" t="s">
        <v>11</v>
      </c>
      <c r="C4" s="600" t="s">
        <v>91</v>
      </c>
      <c r="D4" s="600"/>
      <c r="E4" s="600"/>
      <c r="F4" s="601"/>
      <c r="G4" s="602" t="s">
        <v>14</v>
      </c>
      <c r="H4" s="600"/>
      <c r="I4" s="600"/>
      <c r="J4" s="601"/>
      <c r="K4" s="602" t="s">
        <v>92</v>
      </c>
      <c r="L4" s="600"/>
      <c r="M4" s="600"/>
      <c r="N4" s="603"/>
    </row>
    <row r="5" spans="1:14" ht="14.4" customHeight="1" thickBot="1" x14ac:dyDescent="0.35">
      <c r="A5" s="888"/>
      <c r="B5" s="889"/>
      <c r="C5" s="896">
        <v>2012</v>
      </c>
      <c r="D5" s="896">
        <v>2013</v>
      </c>
      <c r="E5" s="896">
        <v>2014</v>
      </c>
      <c r="F5" s="897" t="s">
        <v>2</v>
      </c>
      <c r="G5" s="907">
        <v>2012</v>
      </c>
      <c r="H5" s="896">
        <v>2013</v>
      </c>
      <c r="I5" s="896">
        <v>2014</v>
      </c>
      <c r="J5" s="897" t="s">
        <v>2</v>
      </c>
      <c r="K5" s="907">
        <v>2012</v>
      </c>
      <c r="L5" s="896">
        <v>2013</v>
      </c>
      <c r="M5" s="896">
        <v>2014</v>
      </c>
      <c r="N5" s="908" t="s">
        <v>93</v>
      </c>
    </row>
    <row r="6" spans="1:14" ht="14.4" customHeight="1" x14ac:dyDescent="0.3">
      <c r="A6" s="890" t="s">
        <v>8687</v>
      </c>
      <c r="B6" s="893" t="s">
        <v>11354</v>
      </c>
      <c r="C6" s="898">
        <v>6508</v>
      </c>
      <c r="D6" s="899">
        <v>6352</v>
      </c>
      <c r="E6" s="899">
        <v>6615</v>
      </c>
      <c r="F6" s="904">
        <v>1.0164413030116779</v>
      </c>
      <c r="G6" s="898">
        <v>7097.3364000000001</v>
      </c>
      <c r="H6" s="899">
        <v>7205.4005999999999</v>
      </c>
      <c r="I6" s="899">
        <v>7342.6049999999996</v>
      </c>
      <c r="J6" s="904">
        <v>1.0345578377826363</v>
      </c>
      <c r="K6" s="898">
        <v>390.48</v>
      </c>
      <c r="L6" s="899">
        <v>381.12</v>
      </c>
      <c r="M6" s="899">
        <v>396.9</v>
      </c>
      <c r="N6" s="909">
        <v>60</v>
      </c>
    </row>
    <row r="7" spans="1:14" ht="14.4" customHeight="1" x14ac:dyDescent="0.3">
      <c r="A7" s="891" t="s">
        <v>8343</v>
      </c>
      <c r="B7" s="894" t="s">
        <v>11354</v>
      </c>
      <c r="C7" s="900">
        <v>3363</v>
      </c>
      <c r="D7" s="901">
        <v>3455</v>
      </c>
      <c r="E7" s="901">
        <v>3211</v>
      </c>
      <c r="F7" s="905">
        <v>0.95480225988700562</v>
      </c>
      <c r="G7" s="900">
        <v>517.56570000000011</v>
      </c>
      <c r="H7" s="901">
        <v>537.94349999999986</v>
      </c>
      <c r="I7" s="901">
        <v>504.64260000000019</v>
      </c>
      <c r="J7" s="905">
        <v>0.97503099606484755</v>
      </c>
      <c r="K7" s="900">
        <v>180.06</v>
      </c>
      <c r="L7" s="901">
        <v>183.84</v>
      </c>
      <c r="M7" s="901">
        <v>168.42</v>
      </c>
      <c r="N7" s="910">
        <v>52.450949859856742</v>
      </c>
    </row>
    <row r="8" spans="1:14" ht="14.4" customHeight="1" x14ac:dyDescent="0.3">
      <c r="A8" s="891" t="s">
        <v>8355</v>
      </c>
      <c r="B8" s="894" t="s">
        <v>11354</v>
      </c>
      <c r="C8" s="900">
        <v>274</v>
      </c>
      <c r="D8" s="901">
        <v>359</v>
      </c>
      <c r="E8" s="901">
        <v>277</v>
      </c>
      <c r="F8" s="905">
        <v>1.0109489051094891</v>
      </c>
      <c r="G8" s="900">
        <v>42.168600000000012</v>
      </c>
      <c r="H8" s="901">
        <v>55.896299999999989</v>
      </c>
      <c r="I8" s="901">
        <v>43.493400000000001</v>
      </c>
      <c r="J8" s="905">
        <v>1.0314167413667987</v>
      </c>
      <c r="K8" s="900">
        <v>11.04</v>
      </c>
      <c r="L8" s="901">
        <v>10.86</v>
      </c>
      <c r="M8" s="901">
        <v>7.56</v>
      </c>
      <c r="N8" s="910">
        <v>27.292418772563177</v>
      </c>
    </row>
    <row r="9" spans="1:14" ht="14.4" customHeight="1" x14ac:dyDescent="0.3">
      <c r="A9" s="891" t="s">
        <v>8750</v>
      </c>
      <c r="B9" s="894" t="s">
        <v>11355</v>
      </c>
      <c r="C9" s="900">
        <v>459</v>
      </c>
      <c r="D9" s="901">
        <v>630</v>
      </c>
      <c r="E9" s="901">
        <v>418</v>
      </c>
      <c r="F9" s="905">
        <v>0.91067538126361658</v>
      </c>
      <c r="G9" s="900">
        <v>10724.036399999999</v>
      </c>
      <c r="H9" s="901">
        <v>14722.578</v>
      </c>
      <c r="I9" s="901">
        <v>9768.4092000000019</v>
      </c>
      <c r="J9" s="905">
        <v>0.91088922450878684</v>
      </c>
      <c r="K9" s="900">
        <v>3672</v>
      </c>
      <c r="L9" s="901">
        <v>5040</v>
      </c>
      <c r="M9" s="901">
        <v>3344</v>
      </c>
      <c r="N9" s="910">
        <v>8000</v>
      </c>
    </row>
    <row r="10" spans="1:14" ht="14.4" customHeight="1" x14ac:dyDescent="0.3">
      <c r="A10" s="891" t="s">
        <v>8752</v>
      </c>
      <c r="B10" s="894" t="s">
        <v>11355</v>
      </c>
      <c r="C10" s="900">
        <v>271</v>
      </c>
      <c r="D10" s="901">
        <v>278</v>
      </c>
      <c r="E10" s="901">
        <v>277</v>
      </c>
      <c r="F10" s="905">
        <v>1.0221402214022139</v>
      </c>
      <c r="G10" s="900">
        <v>3612.7304999999997</v>
      </c>
      <c r="H10" s="901">
        <v>3707.1539999999995</v>
      </c>
      <c r="I10" s="901">
        <v>3693.8781000000004</v>
      </c>
      <c r="J10" s="905">
        <v>1.0224615702721254</v>
      </c>
      <c r="K10" s="900">
        <v>1355</v>
      </c>
      <c r="L10" s="901">
        <v>1390</v>
      </c>
      <c r="M10" s="901">
        <v>1385</v>
      </c>
      <c r="N10" s="910">
        <v>5000</v>
      </c>
    </row>
    <row r="11" spans="1:14" ht="14.4" customHeight="1" thickBot="1" x14ac:dyDescent="0.35">
      <c r="A11" s="892" t="s">
        <v>8359</v>
      </c>
      <c r="B11" s="895" t="s">
        <v>11355</v>
      </c>
      <c r="C11" s="902">
        <v>1326</v>
      </c>
      <c r="D11" s="903">
        <v>1534</v>
      </c>
      <c r="E11" s="903">
        <v>1518</v>
      </c>
      <c r="F11" s="906">
        <v>1.1447963800904977</v>
      </c>
      <c r="G11" s="902">
        <v>8153.5896000000012</v>
      </c>
      <c r="H11" s="903">
        <v>9454.1058000000012</v>
      </c>
      <c r="I11" s="903">
        <v>9355.7375999999967</v>
      </c>
      <c r="J11" s="906">
        <v>1.1474378842908644</v>
      </c>
      <c r="K11" s="902">
        <v>1989</v>
      </c>
      <c r="L11" s="903">
        <v>2301</v>
      </c>
      <c r="M11" s="903">
        <v>2277</v>
      </c>
      <c r="N11" s="911">
        <v>1500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3</vt:i4>
      </vt:variant>
    </vt:vector>
  </HeadingPairs>
  <TitlesOfParts>
    <vt:vector size="3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2014-06-27T07:52:51Z</cp:lastPrinted>
  <dcterms:created xsi:type="dcterms:W3CDTF">2013-04-17T20:15:29Z</dcterms:created>
  <dcterms:modified xsi:type="dcterms:W3CDTF">2014-07-22T12:10:09Z</dcterms:modified>
</cp:coreProperties>
</file>